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19440" windowHeight="10485" tabRatio="898" activeTab="4"/>
  </bookViews>
  <sheets>
    <sheet name="Data_khac" sheetId="23" r:id="rId1"/>
    <sheet name="Data" sheetId="1" r:id="rId2"/>
    <sheet name="Cham_cong" sheetId="8" r:id="rId3"/>
    <sheet name="Cham_NP" sheetId="9" r:id="rId4"/>
    <sheet name="Nghi_bu" sheetId="22" r:id="rId5"/>
    <sheet name="DonNghiphep" sheetId="10" r:id="rId6"/>
    <sheet name="mail" sheetId="12" r:id="rId7"/>
    <sheet name="Gui_mai" sheetId="13" r:id="rId8"/>
    <sheet name="Report" sheetId="20" r:id="rId9"/>
  </sheets>
  <externalReferences>
    <externalReference r:id="rId10"/>
    <externalReference r:id="rId11"/>
  </externalReferences>
  <definedNames>
    <definedName name="_xlnm._FilterDatabase" localSheetId="2" hidden="1">Cham_cong!$A$4:$DR$110</definedName>
    <definedName name="_xlnm._FilterDatabase" localSheetId="3" hidden="1">Cham_NP!$A$3:$M$69</definedName>
    <definedName name="_xlnm._FilterDatabase" localSheetId="1" hidden="1">Data!$A$7:$AE$1543</definedName>
    <definedName name="_xlnm._FilterDatabase" localSheetId="0" hidden="1">Data_khac!$A$7:$AF$1504</definedName>
    <definedName name="_xlnm._FilterDatabase" localSheetId="5" hidden="1">DonNghiphep!$A$3:$M$66</definedName>
    <definedName name="_xlnm._FilterDatabase" localSheetId="7" hidden="1">Gui_mai!$A$1:$G$299</definedName>
    <definedName name="_xlnm._FilterDatabase" localSheetId="6" hidden="1">mail!$A$1:$I$177</definedName>
    <definedName name="anhttl.tlo_vietcombank.com.vn" localSheetId="0">[1]BANGTTLUONG!#REF!</definedName>
    <definedName name="anhttl.tlo_vietcombank.com.vn" localSheetId="6">[1]BANGTTLUONG!#REF!</definedName>
    <definedName name="anhttl.tlo_vietcombank.com.vn">[1]BANGTTLUONG!#REF!</definedName>
    <definedName name="BAOHIEM">[1]Thongtin_coban!$S$1:$S$65536</definedName>
    <definedName name="BU_TRU_THUE_TNCN2009" localSheetId="0">[2]BANGLUONGIN!#REF!</definedName>
    <definedName name="BU_TRU_THUE_TNCN2009" localSheetId="6">[2]BANGLUONGIN!#REF!</definedName>
    <definedName name="BU_TRU_THUE_TNCN2009">[2]BANGLUONGIN!#REF!</definedName>
    <definedName name="BUTRU">[1]Thunhap_luong!$O$1:$O$65536</definedName>
    <definedName name="CD_TN">[1]Thongtin_coban!$T$1:$T$65536</definedName>
    <definedName name="CLL">[1]Thunhap_luong!$K$1:$K$65536</definedName>
    <definedName name="Excel_BuiltIn__FilterDatabase_2" localSheetId="0">#REF!</definedName>
    <definedName name="Excel_BuiltIn__FilterDatabase_2">#REF!</definedName>
    <definedName name="Excel_BuiltIn_Print_Titles_2" localSheetId="0">#REF!</definedName>
    <definedName name="Excel_BuiltIn_Print_Titles_2">#REF!</definedName>
    <definedName name="LUONG_NC">[1]Thunhap_luong!$J$1:$J$65536</definedName>
    <definedName name="LUONG_TINHTHUE">[1]Thunhap_luong!$R$1:$R$65536</definedName>
    <definedName name="ML_CU">[1]Thongtin_coban!$I$1:$I$65536</definedName>
    <definedName name="ML_HT">[1]Thongtin_coban!$H$1:$H$65536</definedName>
    <definedName name="NGAY_AT">[1]Chamcong!$AJ$1:$AJ$65536</definedName>
    <definedName name="NGAY_CLL">[1]Chamcong!$AK$1:$AK$65536</definedName>
    <definedName name="NGAY_CLNP">[1]Cham_NP!$K$1:$K$65536</definedName>
    <definedName name="NGAY_NP_TT">[1]Cham_NP!$J$1:$J$65536</definedName>
    <definedName name="NGAYCONG">[1]Chamcong!$AI$1:$AI$65536</definedName>
    <definedName name="PC">[1]Thunhap_luong!$L$1:$L$65536</definedName>
    <definedName name="PHUCAP">[1]Thongtin_coban!$J$1:$J$65536</definedName>
    <definedName name="_xlnm.Print_Area" localSheetId="2">Cham_cong!$A$1:$AR$98</definedName>
    <definedName name="_xlnm.Print_Area" localSheetId="3">Cham_NP!$A$1:$GG$83</definedName>
    <definedName name="_xlnm.Print_Area" localSheetId="6">mail!$A$1:$B$23</definedName>
    <definedName name="_xlnm.Print_Titles" localSheetId="2">Cham_cong!$3:$4</definedName>
    <definedName name="_xlnm.Print_Titles" localSheetId="3">Cham_NP!$2:$2</definedName>
    <definedName name="_xlnm.Print_Titles" localSheetId="6">mail!#REF!</definedName>
    <definedName name="thai" localSheetId="0">[1]BANGTTLUONG!#REF!</definedName>
    <definedName name="thai">[1]BANGTTLUONG!#REF!</definedName>
    <definedName name="THUE_TNCN">[1]Thue_TNCN!$P$1:$P$65536</definedName>
    <definedName name="THUONG_DA">[1]Luong_KD!$F$1:$F$65536</definedName>
    <definedName name="THUONG_LETET">[1]Tien_LeTet!$G$1:$G$65536</definedName>
    <definedName name="TIEN_ANTRUA">[1]Thunhap_luong!$M$1:$M$65536</definedName>
    <definedName name="TIEN_LTG_KOTHUE">[1]Lamthemgio!$O$1:$O$65536</definedName>
    <definedName name="TIEN_LTG_TINHTHUE">[1]Lamthemgio!$P$1:$P$65536</definedName>
    <definedName name="TIEN_TGKHONGTHUE">[2]BANGLUONGIN!$Q$7:$Q$92</definedName>
    <definedName name="TKNH" localSheetId="6">mail!#REF!</definedName>
    <definedName name="TONG_KHOANTRU">[2]BANGLUONGIN!$AB$7:$AB$92</definedName>
    <definedName name="TONG_THUETNCN">[2]BANGLUONGIN!$AM$7:$AM$92</definedName>
    <definedName name="TONG_THUNHAP">[2]BANGLUONGIN!$U$7:$U$92</definedName>
    <definedName name="VAY_TU">[1]Thunhap_luong!$N$1:$N$65536</definedName>
  </definedNames>
  <calcPr calcId="124519"/>
  <pivotCaches>
    <pivotCache cacheId="0" r:id="rId12"/>
  </pivotCaches>
</workbook>
</file>

<file path=xl/calcChain.xml><?xml version="1.0" encoding="utf-8"?>
<calcChain xmlns="http://schemas.openxmlformats.org/spreadsheetml/2006/main">
  <c r="H18" i="22"/>
  <c r="AH13" i="8"/>
  <c r="AB17"/>
  <c r="G56" i="22"/>
  <c r="I56" s="1"/>
  <c r="H56"/>
  <c r="J56" s="1"/>
  <c r="G57"/>
  <c r="I57" s="1"/>
  <c r="H57"/>
  <c r="J57" s="1"/>
  <c r="G55"/>
  <c r="I55" s="1"/>
  <c r="H55"/>
  <c r="J55" s="1"/>
  <c r="G54"/>
  <c r="H54"/>
  <c r="J54" s="1"/>
  <c r="I54"/>
  <c r="G53"/>
  <c r="I53" s="1"/>
  <c r="H53"/>
  <c r="J53" s="1"/>
  <c r="G52"/>
  <c r="I52" s="1"/>
  <c r="H52"/>
  <c r="J52" s="1"/>
  <c r="G51"/>
  <c r="I51" s="1"/>
  <c r="H51"/>
  <c r="J51" s="1"/>
  <c r="G50"/>
  <c r="I50" s="1"/>
  <c r="H50"/>
  <c r="J50" s="1"/>
  <c r="G49"/>
  <c r="I49" s="1"/>
  <c r="H49"/>
  <c r="J49" s="1"/>
  <c r="AC1530" i="1"/>
  <c r="AD1530"/>
  <c r="AC1531"/>
  <c r="AD1531"/>
  <c r="AC1532"/>
  <c r="AD1532"/>
  <c r="AC1533"/>
  <c r="AD1533"/>
  <c r="AC1534"/>
  <c r="AD1534"/>
  <c r="AC1535"/>
  <c r="AD1535"/>
  <c r="AC1536"/>
  <c r="AD1536"/>
  <c r="AC1537"/>
  <c r="AD1537"/>
  <c r="AC1538"/>
  <c r="AD1538"/>
  <c r="AC1539"/>
  <c r="AD1539"/>
  <c r="AC1540"/>
  <c r="AD1540"/>
  <c r="AC1541"/>
  <c r="AD1541"/>
  <c r="M1525"/>
  <c r="M1526"/>
  <c r="M1527"/>
  <c r="M1528"/>
  <c r="M1529"/>
  <c r="M1530"/>
  <c r="AE1530" s="1"/>
  <c r="M1531"/>
  <c r="AE1531" s="1"/>
  <c r="M1532"/>
  <c r="AE1532" s="1"/>
  <c r="M1533"/>
  <c r="AE1533" s="1"/>
  <c r="M1534"/>
  <c r="AE1534" s="1"/>
  <c r="M1535"/>
  <c r="AE1535" s="1"/>
  <c r="M1536"/>
  <c r="AE1536" s="1"/>
  <c r="M1537"/>
  <c r="AE1537" s="1"/>
  <c r="M1538"/>
  <c r="AE1538" s="1"/>
  <c r="M1539"/>
  <c r="AE1539" s="1"/>
  <c r="M1540"/>
  <c r="AE1540" s="1"/>
  <c r="M1541"/>
  <c r="AE1541" s="1"/>
  <c r="M1542"/>
  <c r="O1530"/>
  <c r="P1530"/>
  <c r="R1530" s="1"/>
  <c r="O1531"/>
  <c r="P1531"/>
  <c r="Q1531"/>
  <c r="O1532"/>
  <c r="P1532"/>
  <c r="Q1532"/>
  <c r="O1533"/>
  <c r="P1533"/>
  <c r="O1534"/>
  <c r="P1534"/>
  <c r="R1534" s="1"/>
  <c r="O1535"/>
  <c r="P1535"/>
  <c r="O1536"/>
  <c r="P1536"/>
  <c r="O1537"/>
  <c r="P1537"/>
  <c r="O1538"/>
  <c r="P1538"/>
  <c r="O1539"/>
  <c r="P1539"/>
  <c r="O1540"/>
  <c r="P1540"/>
  <c r="O1541"/>
  <c r="P1541"/>
  <c r="C58" i="22"/>
  <c r="R1541" i="1" l="1"/>
  <c r="R1539"/>
  <c r="R1537"/>
  <c r="R1535"/>
  <c r="R1533"/>
  <c r="R1540"/>
  <c r="R1538"/>
  <c r="Q1536"/>
  <c r="Q1540"/>
  <c r="Q1538"/>
  <c r="R1536"/>
  <c r="Q1534"/>
  <c r="R1532"/>
  <c r="S1532" s="1"/>
  <c r="AB1532" s="1"/>
  <c r="Q1530"/>
  <c r="Q1541"/>
  <c r="S1541" s="1"/>
  <c r="AB1541" s="1"/>
  <c r="Q1539"/>
  <c r="S1539" s="1"/>
  <c r="AB1539" s="1"/>
  <c r="Q1537"/>
  <c r="S1537" s="1"/>
  <c r="AB1537" s="1"/>
  <c r="Q1535"/>
  <c r="S1535" s="1"/>
  <c r="AB1535" s="1"/>
  <c r="Q1533"/>
  <c r="S1533" s="1"/>
  <c r="AB1533" s="1"/>
  <c r="S1534"/>
  <c r="AB1534" s="1"/>
  <c r="R1531"/>
  <c r="S1531" s="1"/>
  <c r="AB1531" s="1"/>
  <c r="S1530"/>
  <c r="AB1530" s="1"/>
  <c r="S1536" l="1"/>
  <c r="AB1536" s="1"/>
  <c r="S1540"/>
  <c r="AB1540" s="1"/>
  <c r="S1538"/>
  <c r="AB1538" s="1"/>
  <c r="F298" i="13" l="1"/>
  <c r="D81" i="8"/>
  <c r="F300" i="13"/>
  <c r="F299"/>
  <c r="M18" i="8" l="1"/>
  <c r="F285" i="13" l="1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6"/>
  <c r="F287"/>
  <c r="F288"/>
  <c r="F289"/>
  <c r="F290"/>
  <c r="F291"/>
  <c r="F292"/>
  <c r="F293"/>
  <c r="F294"/>
  <c r="F295"/>
  <c r="F296"/>
  <c r="F297"/>
  <c r="AC1260" i="1"/>
  <c r="AD1260"/>
  <c r="AC1261"/>
  <c r="AD1261"/>
  <c r="AC1262"/>
  <c r="AD1262"/>
  <c r="AC1263"/>
  <c r="AD1263"/>
  <c r="AC1264"/>
  <c r="AD1264"/>
  <c r="AC1265"/>
  <c r="AD1265"/>
  <c r="AC1266"/>
  <c r="AD1266"/>
  <c r="AC1267"/>
  <c r="AD1267"/>
  <c r="AC1268"/>
  <c r="AD1268"/>
  <c r="AC1269"/>
  <c r="AD1269"/>
  <c r="AC1270"/>
  <c r="AD1270"/>
  <c r="AC1271"/>
  <c r="AD1271"/>
  <c r="AC1272"/>
  <c r="AD1272"/>
  <c r="AC1273"/>
  <c r="AD1273"/>
  <c r="AC1274"/>
  <c r="AD1274"/>
  <c r="AC1275"/>
  <c r="AD1275"/>
  <c r="AC1276"/>
  <c r="AD1276"/>
  <c r="AC1277"/>
  <c r="AD1277"/>
  <c r="AC1278"/>
  <c r="AD1278"/>
  <c r="AC1279"/>
  <c r="AD1279"/>
  <c r="AC1280"/>
  <c r="AD1280"/>
  <c r="AC1281"/>
  <c r="AD1281"/>
  <c r="AC1282"/>
  <c r="AD1282"/>
  <c r="AC1283"/>
  <c r="AD1283"/>
  <c r="AC1284"/>
  <c r="AD1284"/>
  <c r="AC1285"/>
  <c r="AD1285"/>
  <c r="AC1286"/>
  <c r="AD1286"/>
  <c r="AC1287"/>
  <c r="AD1287"/>
  <c r="AC1288"/>
  <c r="AD1288"/>
  <c r="AC1289"/>
  <c r="AD1289"/>
  <c r="AC1290"/>
  <c r="AD1290"/>
  <c r="AC1291"/>
  <c r="AD1291"/>
  <c r="AC1292"/>
  <c r="AD1292"/>
  <c r="AC1293"/>
  <c r="AD1293"/>
  <c r="AC1294"/>
  <c r="AD1294"/>
  <c r="AC1295"/>
  <c r="AD1295"/>
  <c r="AC1296"/>
  <c r="AD1296"/>
  <c r="AC1297"/>
  <c r="AD1297"/>
  <c r="AC1298"/>
  <c r="AD1298"/>
  <c r="AC1299"/>
  <c r="AD1299"/>
  <c r="AC1300"/>
  <c r="AD1300"/>
  <c r="AC1301"/>
  <c r="AD1301"/>
  <c r="AC1302"/>
  <c r="AD1302"/>
  <c r="AC1303"/>
  <c r="AD1303"/>
  <c r="AC1304"/>
  <c r="AD1304"/>
  <c r="AC1305"/>
  <c r="AD1305"/>
  <c r="AC1306"/>
  <c r="AD1306"/>
  <c r="AC1307"/>
  <c r="AD1307"/>
  <c r="AC1308"/>
  <c r="AD1308"/>
  <c r="AC1309"/>
  <c r="AD1309"/>
  <c r="AC1310"/>
  <c r="AD1310"/>
  <c r="AC1311"/>
  <c r="AD1311"/>
  <c r="AC1312"/>
  <c r="AD1312"/>
  <c r="AC1313"/>
  <c r="AD1313"/>
  <c r="AC1314"/>
  <c r="AD1314"/>
  <c r="AC1315"/>
  <c r="AD1315"/>
  <c r="AC1316"/>
  <c r="AD1316"/>
  <c r="AC1317"/>
  <c r="AD1317"/>
  <c r="AC1318"/>
  <c r="AD1318"/>
  <c r="AC1319"/>
  <c r="AD1319"/>
  <c r="AC1320"/>
  <c r="AD1320"/>
  <c r="AC1321"/>
  <c r="AD1321"/>
  <c r="AC1322"/>
  <c r="AD1322"/>
  <c r="AC1323"/>
  <c r="AD1323"/>
  <c r="AC1324"/>
  <c r="AD1324"/>
  <c r="AC1325"/>
  <c r="AD1325"/>
  <c r="AC1326"/>
  <c r="AD1326"/>
  <c r="AC1327"/>
  <c r="AD1327"/>
  <c r="AC1328"/>
  <c r="AD1328"/>
  <c r="AC1329"/>
  <c r="AD1329"/>
  <c r="AC1330"/>
  <c r="AD1330"/>
  <c r="AC1331"/>
  <c r="AD1331"/>
  <c r="AC1332"/>
  <c r="AD1332"/>
  <c r="AC1333"/>
  <c r="AD1333"/>
  <c r="AC1334"/>
  <c r="AD1334"/>
  <c r="AC1335"/>
  <c r="AD1335"/>
  <c r="AC1336"/>
  <c r="AD1336"/>
  <c r="AC1337"/>
  <c r="AD1337"/>
  <c r="AC1338"/>
  <c r="AD1338"/>
  <c r="AC1339"/>
  <c r="AD1339"/>
  <c r="AC1340"/>
  <c r="AD1340"/>
  <c r="AC1341"/>
  <c r="AD1341"/>
  <c r="AC1342"/>
  <c r="AD1342"/>
  <c r="AC1343"/>
  <c r="AD1343"/>
  <c r="AC1344"/>
  <c r="AD1344"/>
  <c r="AC1345"/>
  <c r="AD1345"/>
  <c r="AC1346"/>
  <c r="AD1346"/>
  <c r="AC1347"/>
  <c r="AD1347"/>
  <c r="AC1348"/>
  <c r="AD1348"/>
  <c r="AC1349"/>
  <c r="AD1349"/>
  <c r="AC1350"/>
  <c r="AD1350"/>
  <c r="AC1351"/>
  <c r="AD1351"/>
  <c r="AC1352"/>
  <c r="AD1352"/>
  <c r="AC1353"/>
  <c r="AD1353"/>
  <c r="AC1354"/>
  <c r="AD1354"/>
  <c r="AC1355"/>
  <c r="AD1355"/>
  <c r="AC1356"/>
  <c r="AD1356"/>
  <c r="AC1357"/>
  <c r="AD1357"/>
  <c r="AC1358"/>
  <c r="AD1358"/>
  <c r="AC1359"/>
  <c r="AD1359"/>
  <c r="AC1360"/>
  <c r="AD1360"/>
  <c r="AC1361"/>
  <c r="AD1361"/>
  <c r="AC1362"/>
  <c r="AD1362"/>
  <c r="AC1363"/>
  <c r="AD1363"/>
  <c r="AC1364"/>
  <c r="AD1364"/>
  <c r="AC1365"/>
  <c r="AD1365"/>
  <c r="AC1366"/>
  <c r="AD1366"/>
  <c r="AC1367"/>
  <c r="AD1367"/>
  <c r="AC1368"/>
  <c r="AD1368"/>
  <c r="AC1369"/>
  <c r="AD1369"/>
  <c r="AC1370"/>
  <c r="AD1370"/>
  <c r="AC1371"/>
  <c r="AD1371"/>
  <c r="AC1372"/>
  <c r="AD1372"/>
  <c r="AC1373"/>
  <c r="AD1373"/>
  <c r="AC1374"/>
  <c r="AD1374"/>
  <c r="AC1375"/>
  <c r="AD1375"/>
  <c r="AC1376"/>
  <c r="AD1376"/>
  <c r="AC1377"/>
  <c r="AD1377"/>
  <c r="AC1378"/>
  <c r="AD1378"/>
  <c r="AC1379"/>
  <c r="AD1379"/>
  <c r="AC1380"/>
  <c r="AD1380"/>
  <c r="AC1381"/>
  <c r="AD1381"/>
  <c r="AC1382"/>
  <c r="AD1382"/>
  <c r="AC1383"/>
  <c r="AD1383"/>
  <c r="AC1384"/>
  <c r="AD1384"/>
  <c r="AC1385"/>
  <c r="AD1385"/>
  <c r="AC1386"/>
  <c r="AD1386"/>
  <c r="AC1387"/>
  <c r="AD1387"/>
  <c r="AC1388"/>
  <c r="AD1388"/>
  <c r="AC1389"/>
  <c r="AD1389"/>
  <c r="AC1390"/>
  <c r="AD1390"/>
  <c r="AC1391"/>
  <c r="AD1391"/>
  <c r="AC1392"/>
  <c r="AD1392"/>
  <c r="AC1393"/>
  <c r="AD1393"/>
  <c r="AC1394"/>
  <c r="AD1394"/>
  <c r="AC1395"/>
  <c r="AD1395"/>
  <c r="AC1396"/>
  <c r="AD1396"/>
  <c r="AC1397"/>
  <c r="AD1397"/>
  <c r="AC1398"/>
  <c r="AD1398"/>
  <c r="AC1399"/>
  <c r="AD1399"/>
  <c r="AC1400"/>
  <c r="AD1400"/>
  <c r="AC1401"/>
  <c r="AD1401"/>
  <c r="AC1402"/>
  <c r="AD1402"/>
  <c r="AC1403"/>
  <c r="AD1403"/>
  <c r="AC1404"/>
  <c r="AD1404"/>
  <c r="AC1405"/>
  <c r="AD1405"/>
  <c r="AC1406"/>
  <c r="AD1406"/>
  <c r="AC1407"/>
  <c r="AD1407"/>
  <c r="AC1408"/>
  <c r="AD1408"/>
  <c r="AC1409"/>
  <c r="AD1409"/>
  <c r="AC1410"/>
  <c r="AD1410"/>
  <c r="AC1411"/>
  <c r="AD1411"/>
  <c r="AC1412"/>
  <c r="AD1412"/>
  <c r="AC1413"/>
  <c r="AD1413"/>
  <c r="AC1414"/>
  <c r="AD1414"/>
  <c r="AC1415"/>
  <c r="AD1415"/>
  <c r="AC1416"/>
  <c r="AD1416"/>
  <c r="AC1417"/>
  <c r="AD1417"/>
  <c r="AC1418"/>
  <c r="AD1418"/>
  <c r="AC1419"/>
  <c r="AD1419"/>
  <c r="AC1420"/>
  <c r="AD1420"/>
  <c r="AC1421"/>
  <c r="AD1421"/>
  <c r="AC1422"/>
  <c r="AD1422"/>
  <c r="AC1423"/>
  <c r="AD1423"/>
  <c r="AC1424"/>
  <c r="AD1424"/>
  <c r="AC1425"/>
  <c r="AD1425"/>
  <c r="AC1426"/>
  <c r="AD1426"/>
  <c r="AC1427"/>
  <c r="AD1427"/>
  <c r="AC1428"/>
  <c r="AD1428"/>
  <c r="AC1429"/>
  <c r="AD1429"/>
  <c r="AC1430"/>
  <c r="AD1430"/>
  <c r="AC1431"/>
  <c r="AD1431"/>
  <c r="AC1432"/>
  <c r="AD1432"/>
  <c r="AC1433"/>
  <c r="AD1433"/>
  <c r="AC1434"/>
  <c r="AD1434"/>
  <c r="AC1435"/>
  <c r="AD1435"/>
  <c r="AC1436"/>
  <c r="AD1436"/>
  <c r="AC1437"/>
  <c r="AD1437"/>
  <c r="AC1438"/>
  <c r="AD1438"/>
  <c r="AC1439"/>
  <c r="AD1439"/>
  <c r="AC1440"/>
  <c r="AD1440"/>
  <c r="AC1441"/>
  <c r="AD1441"/>
  <c r="AC1442"/>
  <c r="AD1442"/>
  <c r="AC1443"/>
  <c r="AD1443"/>
  <c r="AC1444"/>
  <c r="AD1444"/>
  <c r="AC1445"/>
  <c r="AD1445"/>
  <c r="AC1446"/>
  <c r="AD1446"/>
  <c r="AC1447"/>
  <c r="AD1447"/>
  <c r="AC1448"/>
  <c r="AD1448"/>
  <c r="AC1449"/>
  <c r="AD1449"/>
  <c r="AC1450"/>
  <c r="AD1450"/>
  <c r="AC1451"/>
  <c r="AD1451"/>
  <c r="AC1452"/>
  <c r="AD1452"/>
  <c r="AC1453"/>
  <c r="AD1453"/>
  <c r="AC1454"/>
  <c r="AD1454"/>
  <c r="AC1455"/>
  <c r="AD1455"/>
  <c r="AC1456"/>
  <c r="AD1456"/>
  <c r="AC1457"/>
  <c r="AD1457"/>
  <c r="AC1458"/>
  <c r="AD1458"/>
  <c r="AC1459"/>
  <c r="AD1459"/>
  <c r="AC1460"/>
  <c r="AD1460"/>
  <c r="AC1461"/>
  <c r="AD1461"/>
  <c r="AC1462"/>
  <c r="AD1462"/>
  <c r="AC1463"/>
  <c r="AD1463"/>
  <c r="AC1464"/>
  <c r="AD1464"/>
  <c r="AC1465"/>
  <c r="AD1465"/>
  <c r="AC1466"/>
  <c r="AD1466"/>
  <c r="AC1467"/>
  <c r="AD1467"/>
  <c r="AC1468"/>
  <c r="AD1468"/>
  <c r="AC1469"/>
  <c r="AD1469"/>
  <c r="AC1470"/>
  <c r="AD1470"/>
  <c r="AC1471"/>
  <c r="AD1471"/>
  <c r="AC1472"/>
  <c r="AD1472"/>
  <c r="AC1473"/>
  <c r="AD1473"/>
  <c r="AC1474"/>
  <c r="AD1474"/>
  <c r="AC1475"/>
  <c r="AD1475"/>
  <c r="AC1476"/>
  <c r="AD1476"/>
  <c r="AC1477"/>
  <c r="AD1477"/>
  <c r="AC1478"/>
  <c r="AD1478"/>
  <c r="AC1479"/>
  <c r="AD1479"/>
  <c r="AC1480"/>
  <c r="AD1480"/>
  <c r="AC1481"/>
  <c r="AD1481"/>
  <c r="AC1482"/>
  <c r="AD1482"/>
  <c r="AC1483"/>
  <c r="AD1483"/>
  <c r="AC1484"/>
  <c r="AD1484"/>
  <c r="AC1485"/>
  <c r="AD1485"/>
  <c r="AC1486"/>
  <c r="AD1486"/>
  <c r="AC1487"/>
  <c r="AD1487"/>
  <c r="AC1488"/>
  <c r="AD1488"/>
  <c r="AC1489"/>
  <c r="AD1489"/>
  <c r="AC1490"/>
  <c r="AD1490"/>
  <c r="AC1491"/>
  <c r="AD1491"/>
  <c r="AC1492"/>
  <c r="AD1492"/>
  <c r="AC1493"/>
  <c r="AD1493"/>
  <c r="AC1494"/>
  <c r="AD1494"/>
  <c r="AC1495"/>
  <c r="AD1495"/>
  <c r="AC1496"/>
  <c r="AD1496"/>
  <c r="AC1497"/>
  <c r="AD1497"/>
  <c r="AC1498"/>
  <c r="AD1498"/>
  <c r="AC1499"/>
  <c r="AD1499"/>
  <c r="AC1500"/>
  <c r="AD1500"/>
  <c r="AC1501"/>
  <c r="AD1501"/>
  <c r="AC1502"/>
  <c r="AD1502"/>
  <c r="AC1503"/>
  <c r="AD1503"/>
  <c r="AC1504"/>
  <c r="AD1504"/>
  <c r="AC1505"/>
  <c r="AD1505"/>
  <c r="AC1506"/>
  <c r="AD1506"/>
  <c r="AC1507"/>
  <c r="AD1507"/>
  <c r="O1260"/>
  <c r="P1260"/>
  <c r="O1261"/>
  <c r="P1261"/>
  <c r="O1262"/>
  <c r="P1262"/>
  <c r="O1263"/>
  <c r="P1263"/>
  <c r="O1264"/>
  <c r="P1264"/>
  <c r="O1265"/>
  <c r="P1265"/>
  <c r="O1266"/>
  <c r="P1266"/>
  <c r="O1267"/>
  <c r="P1267"/>
  <c r="O1268"/>
  <c r="P1268"/>
  <c r="O1269"/>
  <c r="P1269"/>
  <c r="O1270"/>
  <c r="P1270"/>
  <c r="O1271"/>
  <c r="P1271"/>
  <c r="O1272"/>
  <c r="P1272"/>
  <c r="O1273"/>
  <c r="P1273"/>
  <c r="O1274"/>
  <c r="P1274"/>
  <c r="O1275"/>
  <c r="P1275"/>
  <c r="O1276"/>
  <c r="P1276"/>
  <c r="O1277"/>
  <c r="P1277"/>
  <c r="O1278"/>
  <c r="P1278"/>
  <c r="O1279"/>
  <c r="P1279"/>
  <c r="O1280"/>
  <c r="P1280"/>
  <c r="O1281"/>
  <c r="P1281"/>
  <c r="O1282"/>
  <c r="P1282"/>
  <c r="O1283"/>
  <c r="P1283"/>
  <c r="O1284"/>
  <c r="P1284"/>
  <c r="O1285"/>
  <c r="P1285"/>
  <c r="O1286"/>
  <c r="P1286"/>
  <c r="O1287"/>
  <c r="P1287"/>
  <c r="O1288"/>
  <c r="P1288"/>
  <c r="O1289"/>
  <c r="P1289"/>
  <c r="O1290"/>
  <c r="P1290"/>
  <c r="O1291"/>
  <c r="P1291"/>
  <c r="O1292"/>
  <c r="P1292"/>
  <c r="O1293"/>
  <c r="P1293"/>
  <c r="O1294"/>
  <c r="P1294"/>
  <c r="O1295"/>
  <c r="P1295"/>
  <c r="O1296"/>
  <c r="P1296"/>
  <c r="O1297"/>
  <c r="P1297"/>
  <c r="O1298"/>
  <c r="P1298"/>
  <c r="O1299"/>
  <c r="P1299"/>
  <c r="O1300"/>
  <c r="P1300"/>
  <c r="O1301"/>
  <c r="P1301"/>
  <c r="O1302"/>
  <c r="P1302"/>
  <c r="O1303"/>
  <c r="P1303"/>
  <c r="O1304"/>
  <c r="P1304"/>
  <c r="O1305"/>
  <c r="P1305"/>
  <c r="O1306"/>
  <c r="P1306"/>
  <c r="O1307"/>
  <c r="P1307"/>
  <c r="O1308"/>
  <c r="P1308"/>
  <c r="O1309"/>
  <c r="P1309"/>
  <c r="O1310"/>
  <c r="P1310"/>
  <c r="O1311"/>
  <c r="P1311"/>
  <c r="O1312"/>
  <c r="P1312"/>
  <c r="O1313"/>
  <c r="P1313"/>
  <c r="O1314"/>
  <c r="P1314"/>
  <c r="O1315"/>
  <c r="P1315"/>
  <c r="O1316"/>
  <c r="P1316"/>
  <c r="O1317"/>
  <c r="P1317"/>
  <c r="O1318"/>
  <c r="P1318"/>
  <c r="O1319"/>
  <c r="P1319"/>
  <c r="O1320"/>
  <c r="P1320"/>
  <c r="O1321"/>
  <c r="P1321"/>
  <c r="O1322"/>
  <c r="P1322"/>
  <c r="O1323"/>
  <c r="P1323"/>
  <c r="O1324"/>
  <c r="P1324"/>
  <c r="O1325"/>
  <c r="P1325"/>
  <c r="O1326"/>
  <c r="P1326"/>
  <c r="O1327"/>
  <c r="P1327"/>
  <c r="O1328"/>
  <c r="P1328"/>
  <c r="O1329"/>
  <c r="P1329"/>
  <c r="O1330"/>
  <c r="P1330"/>
  <c r="O1331"/>
  <c r="P1331"/>
  <c r="O1332"/>
  <c r="P1332"/>
  <c r="O1333"/>
  <c r="P1333"/>
  <c r="O1334"/>
  <c r="P1334"/>
  <c r="O1335"/>
  <c r="P1335"/>
  <c r="O1336"/>
  <c r="P1336"/>
  <c r="O1337"/>
  <c r="P1337"/>
  <c r="O1338"/>
  <c r="P1338"/>
  <c r="O1339"/>
  <c r="P1339"/>
  <c r="O1340"/>
  <c r="P1340"/>
  <c r="O1341"/>
  <c r="P1341"/>
  <c r="O1342"/>
  <c r="P1342"/>
  <c r="O1343"/>
  <c r="P1343"/>
  <c r="O1344"/>
  <c r="P1344"/>
  <c r="O1345"/>
  <c r="P1345"/>
  <c r="O1346"/>
  <c r="P1346"/>
  <c r="O1347"/>
  <c r="P1347"/>
  <c r="O1348"/>
  <c r="P1348"/>
  <c r="O1349"/>
  <c r="P1349"/>
  <c r="O1350"/>
  <c r="P1350"/>
  <c r="O1351"/>
  <c r="P1351"/>
  <c r="O1352"/>
  <c r="P1352"/>
  <c r="O1353"/>
  <c r="P1353"/>
  <c r="O1354"/>
  <c r="P1354"/>
  <c r="O1355"/>
  <c r="P1355"/>
  <c r="O1356"/>
  <c r="P1356"/>
  <c r="O1357"/>
  <c r="P1357"/>
  <c r="O1358"/>
  <c r="P1358"/>
  <c r="O1359"/>
  <c r="P1359"/>
  <c r="O1360"/>
  <c r="P1360"/>
  <c r="O1361"/>
  <c r="P1361"/>
  <c r="O1362"/>
  <c r="P1362"/>
  <c r="O1363"/>
  <c r="P1363"/>
  <c r="O1364"/>
  <c r="P1364"/>
  <c r="O1365"/>
  <c r="P1365"/>
  <c r="O1366"/>
  <c r="P1366"/>
  <c r="O1367"/>
  <c r="P1367"/>
  <c r="O1368"/>
  <c r="P1368"/>
  <c r="O1369"/>
  <c r="P1369"/>
  <c r="O1370"/>
  <c r="P1370"/>
  <c r="O1371"/>
  <c r="P1371"/>
  <c r="O1372"/>
  <c r="P1372"/>
  <c r="O1373"/>
  <c r="P1373"/>
  <c r="O1374"/>
  <c r="P1374"/>
  <c r="O1375"/>
  <c r="P1375"/>
  <c r="O1376"/>
  <c r="P1376"/>
  <c r="O1377"/>
  <c r="P1377"/>
  <c r="O1378"/>
  <c r="P1378"/>
  <c r="O1379"/>
  <c r="P1379"/>
  <c r="O1380"/>
  <c r="P1380"/>
  <c r="O1381"/>
  <c r="P1381"/>
  <c r="O1382"/>
  <c r="P1382"/>
  <c r="O1383"/>
  <c r="P1383"/>
  <c r="O1384"/>
  <c r="P1384"/>
  <c r="O1385"/>
  <c r="P1385"/>
  <c r="O1386"/>
  <c r="P1386"/>
  <c r="O1387"/>
  <c r="P1387"/>
  <c r="O1388"/>
  <c r="P1388"/>
  <c r="O1389"/>
  <c r="P1389"/>
  <c r="O1390"/>
  <c r="P1390"/>
  <c r="O1391"/>
  <c r="P1391"/>
  <c r="O1392"/>
  <c r="P1392"/>
  <c r="O1393"/>
  <c r="P1393"/>
  <c r="O1394"/>
  <c r="P1394"/>
  <c r="O1395"/>
  <c r="P1395"/>
  <c r="O1396"/>
  <c r="P1396"/>
  <c r="O1397"/>
  <c r="P1397"/>
  <c r="O1398"/>
  <c r="P1398"/>
  <c r="O1399"/>
  <c r="P1399"/>
  <c r="O1400"/>
  <c r="P1400"/>
  <c r="O1401"/>
  <c r="P1401"/>
  <c r="O1402"/>
  <c r="P1402"/>
  <c r="O1403"/>
  <c r="P1403"/>
  <c r="O1404"/>
  <c r="P1404"/>
  <c r="O1405"/>
  <c r="P1405"/>
  <c r="O1406"/>
  <c r="P1406"/>
  <c r="O1407"/>
  <c r="P1407"/>
  <c r="O1408"/>
  <c r="P1408"/>
  <c r="O1409"/>
  <c r="P1409"/>
  <c r="O1410"/>
  <c r="P1410"/>
  <c r="O1411"/>
  <c r="P1411"/>
  <c r="O1412"/>
  <c r="P1412"/>
  <c r="O1413"/>
  <c r="P1413"/>
  <c r="O1414"/>
  <c r="P1414"/>
  <c r="O1415"/>
  <c r="P1415"/>
  <c r="O1416"/>
  <c r="P1416"/>
  <c r="O1417"/>
  <c r="P1417"/>
  <c r="O1418"/>
  <c r="P1418"/>
  <c r="O1419"/>
  <c r="P1419"/>
  <c r="O1420"/>
  <c r="P1420"/>
  <c r="O1421"/>
  <c r="P1421"/>
  <c r="O1422"/>
  <c r="P1422"/>
  <c r="O1423"/>
  <c r="P1423"/>
  <c r="O1424"/>
  <c r="P1424"/>
  <c r="O1425"/>
  <c r="P1425"/>
  <c r="O1426"/>
  <c r="P1426"/>
  <c r="O1427"/>
  <c r="P1427"/>
  <c r="O1428"/>
  <c r="P1428"/>
  <c r="O1429"/>
  <c r="P1429"/>
  <c r="O1430"/>
  <c r="P1430"/>
  <c r="O1431"/>
  <c r="P1431"/>
  <c r="O1432"/>
  <c r="P1432"/>
  <c r="O1433"/>
  <c r="P1433"/>
  <c r="O1434"/>
  <c r="P1434"/>
  <c r="O1435"/>
  <c r="P1435"/>
  <c r="O1436"/>
  <c r="P1436"/>
  <c r="O1437"/>
  <c r="P1437"/>
  <c r="O1438"/>
  <c r="P1438"/>
  <c r="O1439"/>
  <c r="P1439"/>
  <c r="O1440"/>
  <c r="P1440"/>
  <c r="O1441"/>
  <c r="P1441"/>
  <c r="O1442"/>
  <c r="P1442"/>
  <c r="O1443"/>
  <c r="P1443"/>
  <c r="O1444"/>
  <c r="P1444"/>
  <c r="O1445"/>
  <c r="P1445"/>
  <c r="O1446"/>
  <c r="P1446"/>
  <c r="O1447"/>
  <c r="P1447"/>
  <c r="O1448"/>
  <c r="P1448"/>
  <c r="O1449"/>
  <c r="P1449"/>
  <c r="O1450"/>
  <c r="P1450"/>
  <c r="O1451"/>
  <c r="P1451"/>
  <c r="O1452"/>
  <c r="P1452"/>
  <c r="O1453"/>
  <c r="P1453"/>
  <c r="O1454"/>
  <c r="P1454"/>
  <c r="O1455"/>
  <c r="P1455"/>
  <c r="O1456"/>
  <c r="P1456"/>
  <c r="O1457"/>
  <c r="P1457"/>
  <c r="O1458"/>
  <c r="P1458"/>
  <c r="O1459"/>
  <c r="P1459"/>
  <c r="O1460"/>
  <c r="P1460"/>
  <c r="O1461"/>
  <c r="P1461"/>
  <c r="O1462"/>
  <c r="P1462"/>
  <c r="O1463"/>
  <c r="P1463"/>
  <c r="O1464"/>
  <c r="P1464"/>
  <c r="O1465"/>
  <c r="P1465"/>
  <c r="O1466"/>
  <c r="P1466"/>
  <c r="O1467"/>
  <c r="P1467"/>
  <c r="O1468"/>
  <c r="P1468"/>
  <c r="O1469"/>
  <c r="P1469"/>
  <c r="O1470"/>
  <c r="P1470"/>
  <c r="O1471"/>
  <c r="P1471"/>
  <c r="O1472"/>
  <c r="P1472"/>
  <c r="O1473"/>
  <c r="P1473"/>
  <c r="O1474"/>
  <c r="P1474"/>
  <c r="O1475"/>
  <c r="P1475"/>
  <c r="O1476"/>
  <c r="P1476"/>
  <c r="O1477"/>
  <c r="P1477"/>
  <c r="O1478"/>
  <c r="P1478"/>
  <c r="O1479"/>
  <c r="P1479"/>
  <c r="O1480"/>
  <c r="P1480"/>
  <c r="O1481"/>
  <c r="P1481"/>
  <c r="O1482"/>
  <c r="P1482"/>
  <c r="O1483"/>
  <c r="P1483"/>
  <c r="O1484"/>
  <c r="P1484"/>
  <c r="O1485"/>
  <c r="P1485"/>
  <c r="O1486"/>
  <c r="P1486"/>
  <c r="O1487"/>
  <c r="P1487"/>
  <c r="O1488"/>
  <c r="P1488"/>
  <c r="O1489"/>
  <c r="P1489"/>
  <c r="O1490"/>
  <c r="P1490"/>
  <c r="O1491"/>
  <c r="P1491"/>
  <c r="O1492"/>
  <c r="P1492"/>
  <c r="O1493"/>
  <c r="P1493"/>
  <c r="O1494"/>
  <c r="P1494"/>
  <c r="O1495"/>
  <c r="P1495"/>
  <c r="O1496"/>
  <c r="P1496"/>
  <c r="O1497"/>
  <c r="P1497"/>
  <c r="O1498"/>
  <c r="P1498"/>
  <c r="O1499"/>
  <c r="P1499"/>
  <c r="O1500"/>
  <c r="P1500"/>
  <c r="O1501"/>
  <c r="P1501"/>
  <c r="O1502"/>
  <c r="P1502"/>
  <c r="O1503"/>
  <c r="P1503"/>
  <c r="O1504"/>
  <c r="P1504"/>
  <c r="O1505"/>
  <c r="P1505"/>
  <c r="O1506"/>
  <c r="P1506"/>
  <c r="O1507"/>
  <c r="P1507"/>
  <c r="O1508"/>
  <c r="P1508"/>
  <c r="O1509"/>
  <c r="P1509"/>
  <c r="O1510"/>
  <c r="P1510"/>
  <c r="O1511"/>
  <c r="P1511"/>
  <c r="O1512"/>
  <c r="P1512"/>
  <c r="O1513"/>
  <c r="P1513"/>
  <c r="O1514"/>
  <c r="P1514"/>
  <c r="O1515"/>
  <c r="P1515"/>
  <c r="O1516"/>
  <c r="P1516"/>
  <c r="O1517"/>
  <c r="P1517"/>
  <c r="O1518"/>
  <c r="P1518"/>
  <c r="O1519"/>
  <c r="P1519"/>
  <c r="O1520"/>
  <c r="P1520"/>
  <c r="O1521"/>
  <c r="P1521"/>
  <c r="O1522"/>
  <c r="P1522"/>
  <c r="O1523"/>
  <c r="P1523"/>
  <c r="O1524"/>
  <c r="P1524"/>
  <c r="O1525"/>
  <c r="P1525"/>
  <c r="R1525" s="1"/>
  <c r="O1526"/>
  <c r="P1526"/>
  <c r="O1527"/>
  <c r="P1527"/>
  <c r="R1527" s="1"/>
  <c r="O1528"/>
  <c r="P1528"/>
  <c r="O1529"/>
  <c r="P1529"/>
  <c r="R1529" s="1"/>
  <c r="O1542"/>
  <c r="P1542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AE1445" s="1"/>
  <c r="M1446"/>
  <c r="AE1446" s="1"/>
  <c r="M1447"/>
  <c r="AE1447" s="1"/>
  <c r="M1448"/>
  <c r="AE1448" s="1"/>
  <c r="M1449"/>
  <c r="AE1449" s="1"/>
  <c r="M1450"/>
  <c r="AE1450" s="1"/>
  <c r="M1451"/>
  <c r="AE1451" s="1"/>
  <c r="M1452"/>
  <c r="AE1452" s="1"/>
  <c r="M1453"/>
  <c r="AE1453" s="1"/>
  <c r="M1454"/>
  <c r="AE1454" s="1"/>
  <c r="M1455"/>
  <c r="AE1455" s="1"/>
  <c r="M1456"/>
  <c r="AE1456" s="1"/>
  <c r="M1457"/>
  <c r="AE1457" s="1"/>
  <c r="M1458"/>
  <c r="AE1458" s="1"/>
  <c r="M1459"/>
  <c r="AE1459" s="1"/>
  <c r="M1460"/>
  <c r="AE1460" s="1"/>
  <c r="M1461"/>
  <c r="AE1461" s="1"/>
  <c r="M1462"/>
  <c r="AE1462" s="1"/>
  <c r="M1463"/>
  <c r="AE1463" s="1"/>
  <c r="M1464"/>
  <c r="AE1464" s="1"/>
  <c r="M1465"/>
  <c r="AE1465" s="1"/>
  <c r="M1466"/>
  <c r="AE1466" s="1"/>
  <c r="M1467"/>
  <c r="AE1467" s="1"/>
  <c r="M1468"/>
  <c r="AE1468" s="1"/>
  <c r="M1469"/>
  <c r="AE1469" s="1"/>
  <c r="M1470"/>
  <c r="AE1470" s="1"/>
  <c r="M1471"/>
  <c r="AE1471" s="1"/>
  <c r="M1472"/>
  <c r="AE1472" s="1"/>
  <c r="M1473"/>
  <c r="AE1473" s="1"/>
  <c r="M1474"/>
  <c r="AE1474" s="1"/>
  <c r="M1475"/>
  <c r="AE1475" s="1"/>
  <c r="M1476"/>
  <c r="AE1476" s="1"/>
  <c r="M1477"/>
  <c r="AE1477" s="1"/>
  <c r="M1478"/>
  <c r="AE1478" s="1"/>
  <c r="M1479"/>
  <c r="AE1479" s="1"/>
  <c r="M1480"/>
  <c r="AE1480" s="1"/>
  <c r="M1481"/>
  <c r="AE1481" s="1"/>
  <c r="M1482"/>
  <c r="AE1482" s="1"/>
  <c r="M1483"/>
  <c r="AE1483" s="1"/>
  <c r="M1484"/>
  <c r="AE1484" s="1"/>
  <c r="M1485"/>
  <c r="AE1485" s="1"/>
  <c r="M1486"/>
  <c r="AE1486" s="1"/>
  <c r="M1487"/>
  <c r="AE1487" s="1"/>
  <c r="M1488"/>
  <c r="AE1488" s="1"/>
  <c r="M1489"/>
  <c r="AE1489" s="1"/>
  <c r="M1490"/>
  <c r="AE1490" s="1"/>
  <c r="M1491"/>
  <c r="AE1491" s="1"/>
  <c r="M1492"/>
  <c r="AE1492" s="1"/>
  <c r="M1493"/>
  <c r="AE1493" s="1"/>
  <c r="M1494"/>
  <c r="AE1494" s="1"/>
  <c r="M1495"/>
  <c r="AE1495" s="1"/>
  <c r="M1496"/>
  <c r="AE1496" s="1"/>
  <c r="M1497"/>
  <c r="AE1497" s="1"/>
  <c r="M1498"/>
  <c r="AE1498" s="1"/>
  <c r="M1499"/>
  <c r="AE1499" s="1"/>
  <c r="M1500"/>
  <c r="AE1500" s="1"/>
  <c r="M1501"/>
  <c r="AE1501" s="1"/>
  <c r="M1502"/>
  <c r="AE1502" s="1"/>
  <c r="M1503"/>
  <c r="AE1503" s="1"/>
  <c r="M1504"/>
  <c r="AE1504" s="1"/>
  <c r="M1505"/>
  <c r="AE1505" s="1"/>
  <c r="M1506"/>
  <c r="AE1506" s="1"/>
  <c r="M1507"/>
  <c r="AE1507" s="1"/>
  <c r="M1508"/>
  <c r="M1509"/>
  <c r="M1510"/>
  <c r="AE1510" s="1"/>
  <c r="M1511"/>
  <c r="M1512"/>
  <c r="AE1512" s="1"/>
  <c r="M1513"/>
  <c r="M1514"/>
  <c r="AE1514" s="1"/>
  <c r="M1515"/>
  <c r="AE1515" s="1"/>
  <c r="M1516"/>
  <c r="AE1516" s="1"/>
  <c r="M1517"/>
  <c r="M1518"/>
  <c r="AE1518" s="1"/>
  <c r="M1519"/>
  <c r="AE1519" s="1"/>
  <c r="M1520"/>
  <c r="AE1520" s="1"/>
  <c r="M1521"/>
  <c r="M1522"/>
  <c r="M1523"/>
  <c r="M1524"/>
  <c r="AE1526"/>
  <c r="AE1528"/>
  <c r="Q1542"/>
  <c r="AC1508"/>
  <c r="AD1508"/>
  <c r="AC1509"/>
  <c r="AD1509"/>
  <c r="AC1510"/>
  <c r="AD1510"/>
  <c r="AC1511"/>
  <c r="AD1511"/>
  <c r="AC1512"/>
  <c r="AD1512"/>
  <c r="AC1513"/>
  <c r="AD1513"/>
  <c r="AC1514"/>
  <c r="AD1514"/>
  <c r="AC1515"/>
  <c r="AD1515"/>
  <c r="AC1516"/>
  <c r="AD1516"/>
  <c r="AC1517"/>
  <c r="AD1517"/>
  <c r="AC1518"/>
  <c r="AD1518"/>
  <c r="AC1519"/>
  <c r="AD1519"/>
  <c r="AC1520"/>
  <c r="AD1520"/>
  <c r="AC1521"/>
  <c r="AD1521"/>
  <c r="AC1522"/>
  <c r="AD1522"/>
  <c r="AC1523"/>
  <c r="AD1523"/>
  <c r="AC1524"/>
  <c r="AD1524"/>
  <c r="AC1525"/>
  <c r="AD1525"/>
  <c r="AC1526"/>
  <c r="AD1526"/>
  <c r="AC1527"/>
  <c r="AD1527"/>
  <c r="AC1528"/>
  <c r="AD1528"/>
  <c r="AC1529"/>
  <c r="AD1529"/>
  <c r="AC1542"/>
  <c r="AD1542"/>
  <c r="F255" i="13"/>
  <c r="F256"/>
  <c r="F203"/>
  <c r="F254"/>
  <c r="F251"/>
  <c r="F252"/>
  <c r="F253"/>
  <c r="F249"/>
  <c r="F250"/>
  <c r="F244"/>
  <c r="F245"/>
  <c r="F246"/>
  <c r="F247"/>
  <c r="F248"/>
  <c r="F239"/>
  <c r="F240"/>
  <c r="F241"/>
  <c r="F242"/>
  <c r="F243"/>
  <c r="F234"/>
  <c r="F235"/>
  <c r="F236"/>
  <c r="F237"/>
  <c r="F238"/>
  <c r="F224"/>
  <c r="F225"/>
  <c r="F226"/>
  <c r="F227"/>
  <c r="F228"/>
  <c r="F229"/>
  <c r="F230"/>
  <c r="F231"/>
  <c r="F232"/>
  <c r="F233"/>
  <c r="F221"/>
  <c r="F222"/>
  <c r="F223"/>
  <c r="F218"/>
  <c r="F219"/>
  <c r="F220"/>
  <c r="F210"/>
  <c r="F211"/>
  <c r="F212"/>
  <c r="F213"/>
  <c r="F214"/>
  <c r="F215"/>
  <c r="F216"/>
  <c r="F217"/>
  <c r="F208"/>
  <c r="F209"/>
  <c r="Q1524" i="1" l="1"/>
  <c r="Q1522"/>
  <c r="Q1508"/>
  <c r="R1523"/>
  <c r="R1521"/>
  <c r="R1517"/>
  <c r="R1511"/>
  <c r="Q1513"/>
  <c r="Q1509"/>
  <c r="AE1522"/>
  <c r="AE1542"/>
  <c r="AE1524"/>
  <c r="AE1508"/>
  <c r="AE1529"/>
  <c r="AE1527"/>
  <c r="AE1525"/>
  <c r="AE1523"/>
  <c r="AE1521"/>
  <c r="AE1517"/>
  <c r="AE1513"/>
  <c r="AE1511"/>
  <c r="AE1509"/>
  <c r="R1520"/>
  <c r="R1514"/>
  <c r="Q1528"/>
  <c r="Q1526"/>
  <c r="Q1518"/>
  <c r="Q1516"/>
  <c r="Q1512"/>
  <c r="R1510"/>
  <c r="Q1525"/>
  <c r="R1513"/>
  <c r="S1513" s="1"/>
  <c r="Q1511"/>
  <c r="S1511" s="1"/>
  <c r="AB1511" s="1"/>
  <c r="R1497"/>
  <c r="R1489"/>
  <c r="R1481"/>
  <c r="R1473"/>
  <c r="R1465"/>
  <c r="Q1529"/>
  <c r="S1529" s="1"/>
  <c r="Q1521"/>
  <c r="Q1517"/>
  <c r="R1505"/>
  <c r="Q1503"/>
  <c r="R1493"/>
  <c r="R1485"/>
  <c r="R1477"/>
  <c r="R1469"/>
  <c r="Q1519"/>
  <c r="R1515"/>
  <c r="R1443"/>
  <c r="Q1527"/>
  <c r="S1527" s="1"/>
  <c r="AB1527" s="1"/>
  <c r="AH78" i="8" s="1"/>
  <c r="Q1523" i="1"/>
  <c r="S1523" s="1"/>
  <c r="AB1523" s="1"/>
  <c r="R1519"/>
  <c r="Q1515"/>
  <c r="R1509"/>
  <c r="S1509" s="1"/>
  <c r="Q1507"/>
  <c r="R1501"/>
  <c r="Q1499"/>
  <c r="Q1495"/>
  <c r="Q1491"/>
  <c r="Q1487"/>
  <c r="Q1483"/>
  <c r="Q1479"/>
  <c r="Q1475"/>
  <c r="Q1471"/>
  <c r="Q1467"/>
  <c r="Q1463"/>
  <c r="R1542"/>
  <c r="S1542" s="1"/>
  <c r="R1528"/>
  <c r="R1526"/>
  <c r="S1525"/>
  <c r="R1524"/>
  <c r="S1524" s="1"/>
  <c r="AB1524" s="1"/>
  <c r="R1522"/>
  <c r="S1522" s="1"/>
  <c r="AB1522" s="1"/>
  <c r="Q1520"/>
  <c r="R1516"/>
  <c r="Q1514"/>
  <c r="Q1506"/>
  <c r="Q1502"/>
  <c r="R1500"/>
  <c r="Q1498"/>
  <c r="R1496"/>
  <c r="Q1494"/>
  <c r="R1492"/>
  <c r="Q1490"/>
  <c r="R1488"/>
  <c r="Q1486"/>
  <c r="R1484"/>
  <c r="Q1482"/>
  <c r="R1480"/>
  <c r="Q1478"/>
  <c r="R1476"/>
  <c r="Q1474"/>
  <c r="R1472"/>
  <c r="Q1470"/>
  <c r="R1468"/>
  <c r="Q1466"/>
  <c r="R1464"/>
  <c r="Q1462"/>
  <c r="R1518"/>
  <c r="S1518" s="1"/>
  <c r="AB1518" s="1"/>
  <c r="R1512"/>
  <c r="Q1510"/>
  <c r="R1508"/>
  <c r="S1508" s="1"/>
  <c r="AB1508" s="1"/>
  <c r="R1504"/>
  <c r="R1507"/>
  <c r="R1506"/>
  <c r="Q1505"/>
  <c r="Q1504"/>
  <c r="R1503"/>
  <c r="R1502"/>
  <c r="Q1501"/>
  <c r="Q1500"/>
  <c r="R1499"/>
  <c r="R1498"/>
  <c r="Q1497"/>
  <c r="Q1496"/>
  <c r="R1495"/>
  <c r="R1494"/>
  <c r="Q1493"/>
  <c r="Q1492"/>
  <c r="R1491"/>
  <c r="R1490"/>
  <c r="Q1489"/>
  <c r="Q1488"/>
  <c r="R1487"/>
  <c r="R1486"/>
  <c r="Q1485"/>
  <c r="Q1484"/>
  <c r="R1483"/>
  <c r="R1482"/>
  <c r="Q1481"/>
  <c r="Q1480"/>
  <c r="R1479"/>
  <c r="R1478"/>
  <c r="Q1477"/>
  <c r="Q1476"/>
  <c r="R1475"/>
  <c r="R1474"/>
  <c r="Q1473"/>
  <c r="Q1472"/>
  <c r="R1471"/>
  <c r="R1470"/>
  <c r="Q1469"/>
  <c r="Q1468"/>
  <c r="R1467"/>
  <c r="R1466"/>
  <c r="Q1465"/>
  <c r="Q1464"/>
  <c r="R1463"/>
  <c r="R1462"/>
  <c r="AE1444"/>
  <c r="R1444"/>
  <c r="AE1442"/>
  <c r="Q1442"/>
  <c r="AE1440"/>
  <c r="R1440"/>
  <c r="AE1439"/>
  <c r="Q1439"/>
  <c r="AE1437"/>
  <c r="Q1437"/>
  <c r="R1437"/>
  <c r="AE1435"/>
  <c r="R1435"/>
  <c r="Q1435"/>
  <c r="AE1433"/>
  <c r="Q1433"/>
  <c r="R1433"/>
  <c r="AE1431"/>
  <c r="R1431"/>
  <c r="Q1431"/>
  <c r="AE1429"/>
  <c r="Q1429"/>
  <c r="R1429"/>
  <c r="AE1427"/>
  <c r="R1427"/>
  <c r="Q1427"/>
  <c r="AE1425"/>
  <c r="Q1425"/>
  <c r="R1425"/>
  <c r="AE1423"/>
  <c r="R1423"/>
  <c r="Q1423"/>
  <c r="AE1421"/>
  <c r="Q1421"/>
  <c r="R1421"/>
  <c r="AE1419"/>
  <c r="R1419"/>
  <c r="Q1419"/>
  <c r="AE1417"/>
  <c r="Q1417"/>
  <c r="R1417"/>
  <c r="AE1415"/>
  <c r="R1415"/>
  <c r="Q1415"/>
  <c r="AE1413"/>
  <c r="Q1413"/>
  <c r="R1413"/>
  <c r="AE1411"/>
  <c r="R1411"/>
  <c r="Q1411"/>
  <c r="AE1409"/>
  <c r="Q1409"/>
  <c r="R1409"/>
  <c r="AE1407"/>
  <c r="R1407"/>
  <c r="Q1407"/>
  <c r="AE1405"/>
  <c r="Q1405"/>
  <c r="R1405"/>
  <c r="AE1403"/>
  <c r="R1403"/>
  <c r="Q1403"/>
  <c r="AE1401"/>
  <c r="Q1401"/>
  <c r="R1401"/>
  <c r="AE1399"/>
  <c r="R1399"/>
  <c r="Q1399"/>
  <c r="AE1397"/>
  <c r="Q1397"/>
  <c r="R1397"/>
  <c r="AE1395"/>
  <c r="R1395"/>
  <c r="Q1395"/>
  <c r="AE1393"/>
  <c r="Q1393"/>
  <c r="R1393"/>
  <c r="AE1392"/>
  <c r="R1392"/>
  <c r="Q1392"/>
  <c r="AE1390"/>
  <c r="Q1390"/>
  <c r="R1390"/>
  <c r="AE1388"/>
  <c r="R1388"/>
  <c r="Q1388"/>
  <c r="AE1386"/>
  <c r="Q1386"/>
  <c r="R1386"/>
  <c r="AE1384"/>
  <c r="R1384"/>
  <c r="Q1384"/>
  <c r="AE1382"/>
  <c r="Q1382"/>
  <c r="R1382"/>
  <c r="AE1380"/>
  <c r="R1380"/>
  <c r="Q1380"/>
  <c r="AE1378"/>
  <c r="Q1378"/>
  <c r="R1378"/>
  <c r="AE1376"/>
  <c r="R1376"/>
  <c r="Q1376"/>
  <c r="AE1374"/>
  <c r="Q1374"/>
  <c r="R1374"/>
  <c r="AE1372"/>
  <c r="R1372"/>
  <c r="Q1372"/>
  <c r="AE1370"/>
  <c r="Q1370"/>
  <c r="R1370"/>
  <c r="AE1368"/>
  <c r="R1368"/>
  <c r="Q1368"/>
  <c r="AE1366"/>
  <c r="Q1366"/>
  <c r="R1366"/>
  <c r="AE1364"/>
  <c r="R1364"/>
  <c r="Q1364"/>
  <c r="AE1362"/>
  <c r="Q1362"/>
  <c r="R1362"/>
  <c r="AE1360"/>
  <c r="R1360"/>
  <c r="Q1360"/>
  <c r="AE1358"/>
  <c r="Q1358"/>
  <c r="R1358"/>
  <c r="AE1356"/>
  <c r="R1356"/>
  <c r="Q1356"/>
  <c r="AE1354"/>
  <c r="Q1354"/>
  <c r="R1354"/>
  <c r="AE1353"/>
  <c r="R1353"/>
  <c r="Q1353"/>
  <c r="AE1351"/>
  <c r="Q1351"/>
  <c r="R1351"/>
  <c r="AE1349"/>
  <c r="R1349"/>
  <c r="Q1349"/>
  <c r="AE1347"/>
  <c r="Q1347"/>
  <c r="R1347"/>
  <c r="AE1345"/>
  <c r="R1345"/>
  <c r="Q1345"/>
  <c r="AE1343"/>
  <c r="Q1343"/>
  <c r="R1343"/>
  <c r="AE1341"/>
  <c r="R1341"/>
  <c r="Q1341"/>
  <c r="AE1339"/>
  <c r="Q1339"/>
  <c r="R1339"/>
  <c r="AE1337"/>
  <c r="R1337"/>
  <c r="Q1337"/>
  <c r="AE1335"/>
  <c r="R1335"/>
  <c r="Q1335"/>
  <c r="AE1333"/>
  <c r="Q1333"/>
  <c r="R1333"/>
  <c r="AE1331"/>
  <c r="R1331"/>
  <c r="Q1331"/>
  <c r="AE1329"/>
  <c r="Q1329"/>
  <c r="R1329"/>
  <c r="AE1327"/>
  <c r="R1327"/>
  <c r="Q1327"/>
  <c r="AE1325"/>
  <c r="Q1325"/>
  <c r="R1325"/>
  <c r="AE1323"/>
  <c r="R1323"/>
  <c r="Q1323"/>
  <c r="AE1321"/>
  <c r="Q1321"/>
  <c r="R1321"/>
  <c r="AE1319"/>
  <c r="R1319"/>
  <c r="Q1319"/>
  <c r="AE1317"/>
  <c r="Q1317"/>
  <c r="R1317"/>
  <c r="AE1315"/>
  <c r="R1315"/>
  <c r="Q1315"/>
  <c r="AE1314"/>
  <c r="Q1314"/>
  <c r="R1314"/>
  <c r="AE1312"/>
  <c r="R1312"/>
  <c r="Q1312"/>
  <c r="AE1309"/>
  <c r="Q1309"/>
  <c r="R1309"/>
  <c r="AE1307"/>
  <c r="R1307"/>
  <c r="Q1307"/>
  <c r="AE1305"/>
  <c r="Q1305"/>
  <c r="R1305"/>
  <c r="AE1303"/>
  <c r="R1303"/>
  <c r="Q1303"/>
  <c r="AE1301"/>
  <c r="Q1301"/>
  <c r="R1301"/>
  <c r="AE1299"/>
  <c r="R1299"/>
  <c r="Q1299"/>
  <c r="AE1297"/>
  <c r="Q1297"/>
  <c r="R1297"/>
  <c r="AE1295"/>
  <c r="Q1295"/>
  <c r="R1295"/>
  <c r="AE1293"/>
  <c r="R1293"/>
  <c r="Q1293"/>
  <c r="AE1291"/>
  <c r="Q1291"/>
  <c r="R1291"/>
  <c r="AE1289"/>
  <c r="R1289"/>
  <c r="Q1289"/>
  <c r="AE1287"/>
  <c r="Q1287"/>
  <c r="R1287"/>
  <c r="AE1285"/>
  <c r="R1285"/>
  <c r="Q1285"/>
  <c r="AE1283"/>
  <c r="Q1283"/>
  <c r="R1283"/>
  <c r="AE1281"/>
  <c r="R1281"/>
  <c r="Q1281"/>
  <c r="AE1279"/>
  <c r="Q1279"/>
  <c r="R1279"/>
  <c r="AE1277"/>
  <c r="R1277"/>
  <c r="Q1277"/>
  <c r="AE1275"/>
  <c r="Q1275"/>
  <c r="R1275"/>
  <c r="AE1273"/>
  <c r="R1273"/>
  <c r="Q1273"/>
  <c r="AE1271"/>
  <c r="Q1271"/>
  <c r="R1271"/>
  <c r="AE1269"/>
  <c r="R1269"/>
  <c r="Q1269"/>
  <c r="AE1267"/>
  <c r="Q1267"/>
  <c r="R1267"/>
  <c r="AE1265"/>
  <c r="R1265"/>
  <c r="Q1265"/>
  <c r="AE1263"/>
  <c r="R1263"/>
  <c r="Q1263"/>
  <c r="AE1261"/>
  <c r="R1261"/>
  <c r="Q1261"/>
  <c r="R1461"/>
  <c r="R1460"/>
  <c r="Q1459"/>
  <c r="Q1458"/>
  <c r="R1457"/>
  <c r="R1456"/>
  <c r="Q1455"/>
  <c r="Q1454"/>
  <c r="R1453"/>
  <c r="Q1452"/>
  <c r="Q1451"/>
  <c r="R1450"/>
  <c r="R1449"/>
  <c r="Q1448"/>
  <c r="R1447"/>
  <c r="R1446"/>
  <c r="Q1445"/>
  <c r="Q1440"/>
  <c r="R1439"/>
  <c r="AE1443"/>
  <c r="Q1443"/>
  <c r="S1443" s="1"/>
  <c r="AB1443" s="1"/>
  <c r="AE1441"/>
  <c r="R1441"/>
  <c r="AE1438"/>
  <c r="Q1438"/>
  <c r="R1438"/>
  <c r="AE1436"/>
  <c r="R1436"/>
  <c r="Q1436"/>
  <c r="AE1434"/>
  <c r="Q1434"/>
  <c r="R1434"/>
  <c r="AE1432"/>
  <c r="R1432"/>
  <c r="Q1432"/>
  <c r="AE1430"/>
  <c r="Q1430"/>
  <c r="R1430"/>
  <c r="AE1428"/>
  <c r="R1428"/>
  <c r="Q1428"/>
  <c r="AE1426"/>
  <c r="Q1426"/>
  <c r="R1426"/>
  <c r="AE1424"/>
  <c r="R1424"/>
  <c r="Q1424"/>
  <c r="AE1422"/>
  <c r="Q1422"/>
  <c r="R1422"/>
  <c r="AE1420"/>
  <c r="R1420"/>
  <c r="Q1420"/>
  <c r="AE1418"/>
  <c r="Q1418"/>
  <c r="R1418"/>
  <c r="AE1416"/>
  <c r="R1416"/>
  <c r="Q1416"/>
  <c r="AE1414"/>
  <c r="Q1414"/>
  <c r="R1414"/>
  <c r="AE1412"/>
  <c r="R1412"/>
  <c r="Q1412"/>
  <c r="AE1410"/>
  <c r="Q1410"/>
  <c r="R1410"/>
  <c r="AE1408"/>
  <c r="R1408"/>
  <c r="Q1408"/>
  <c r="AE1406"/>
  <c r="Q1406"/>
  <c r="R1406"/>
  <c r="AE1404"/>
  <c r="R1404"/>
  <c r="Q1404"/>
  <c r="AE1402"/>
  <c r="Q1402"/>
  <c r="R1402"/>
  <c r="AE1400"/>
  <c r="R1400"/>
  <c r="Q1400"/>
  <c r="AE1398"/>
  <c r="Q1398"/>
  <c r="R1398"/>
  <c r="AE1396"/>
  <c r="R1396"/>
  <c r="Q1396"/>
  <c r="AE1394"/>
  <c r="Q1394"/>
  <c r="R1394"/>
  <c r="AE1391"/>
  <c r="Q1391"/>
  <c r="R1391"/>
  <c r="AE1389"/>
  <c r="R1389"/>
  <c r="Q1389"/>
  <c r="AE1387"/>
  <c r="Q1387"/>
  <c r="R1387"/>
  <c r="AE1385"/>
  <c r="R1385"/>
  <c r="Q1385"/>
  <c r="AE1383"/>
  <c r="Q1383"/>
  <c r="R1383"/>
  <c r="AE1381"/>
  <c r="R1381"/>
  <c r="Q1381"/>
  <c r="AE1379"/>
  <c r="Q1379"/>
  <c r="R1379"/>
  <c r="AE1377"/>
  <c r="R1377"/>
  <c r="Q1377"/>
  <c r="AE1375"/>
  <c r="Q1375"/>
  <c r="R1375"/>
  <c r="AE1373"/>
  <c r="R1373"/>
  <c r="Q1373"/>
  <c r="AE1371"/>
  <c r="Q1371"/>
  <c r="R1371"/>
  <c r="AE1369"/>
  <c r="R1369"/>
  <c r="Q1369"/>
  <c r="AE1367"/>
  <c r="Q1367"/>
  <c r="R1367"/>
  <c r="AE1365"/>
  <c r="R1365"/>
  <c r="Q1365"/>
  <c r="AE1363"/>
  <c r="Q1363"/>
  <c r="R1363"/>
  <c r="AE1361"/>
  <c r="R1361"/>
  <c r="Q1361"/>
  <c r="AE1359"/>
  <c r="Q1359"/>
  <c r="R1359"/>
  <c r="AE1357"/>
  <c r="R1357"/>
  <c r="Q1357"/>
  <c r="AE1355"/>
  <c r="Q1355"/>
  <c r="R1355"/>
  <c r="AE1352"/>
  <c r="Q1352"/>
  <c r="R1352"/>
  <c r="AE1350"/>
  <c r="R1350"/>
  <c r="Q1350"/>
  <c r="AE1348"/>
  <c r="Q1348"/>
  <c r="R1348"/>
  <c r="AE1346"/>
  <c r="R1346"/>
  <c r="Q1346"/>
  <c r="AE1344"/>
  <c r="Q1344"/>
  <c r="R1344"/>
  <c r="AE1342"/>
  <c r="R1342"/>
  <c r="Q1342"/>
  <c r="AE1340"/>
  <c r="Q1340"/>
  <c r="R1340"/>
  <c r="AE1338"/>
  <c r="R1338"/>
  <c r="Q1338"/>
  <c r="AE1336"/>
  <c r="R1336"/>
  <c r="AE1334"/>
  <c r="R1334"/>
  <c r="Q1334"/>
  <c r="AE1332"/>
  <c r="Q1332"/>
  <c r="R1332"/>
  <c r="AE1330"/>
  <c r="R1330"/>
  <c r="Q1330"/>
  <c r="AE1328"/>
  <c r="Q1328"/>
  <c r="R1328"/>
  <c r="AE1326"/>
  <c r="R1326"/>
  <c r="Q1326"/>
  <c r="AE1324"/>
  <c r="Q1324"/>
  <c r="R1324"/>
  <c r="AE1322"/>
  <c r="R1322"/>
  <c r="Q1322"/>
  <c r="AE1320"/>
  <c r="Q1320"/>
  <c r="R1320"/>
  <c r="AE1318"/>
  <c r="R1318"/>
  <c r="Q1318"/>
  <c r="AE1316"/>
  <c r="Q1316"/>
  <c r="R1316"/>
  <c r="AE1313"/>
  <c r="Q1313"/>
  <c r="R1313"/>
  <c r="AE1311"/>
  <c r="R1311"/>
  <c r="Q1311"/>
  <c r="AE1310"/>
  <c r="R1310"/>
  <c r="Q1310"/>
  <c r="AE1308"/>
  <c r="Q1308"/>
  <c r="R1308"/>
  <c r="AE1306"/>
  <c r="R1306"/>
  <c r="Q1306"/>
  <c r="AE1304"/>
  <c r="Q1304"/>
  <c r="R1304"/>
  <c r="AE1302"/>
  <c r="R1302"/>
  <c r="Q1302"/>
  <c r="AE1300"/>
  <c r="Q1300"/>
  <c r="R1300"/>
  <c r="AE1298"/>
  <c r="R1298"/>
  <c r="Q1298"/>
  <c r="AE1296"/>
  <c r="R1296"/>
  <c r="Q1296"/>
  <c r="AE1294"/>
  <c r="Q1294"/>
  <c r="R1294"/>
  <c r="AE1292"/>
  <c r="R1292"/>
  <c r="Q1292"/>
  <c r="AE1290"/>
  <c r="Q1290"/>
  <c r="R1290"/>
  <c r="AE1288"/>
  <c r="R1288"/>
  <c r="Q1288"/>
  <c r="AE1286"/>
  <c r="Q1286"/>
  <c r="R1286"/>
  <c r="AE1284"/>
  <c r="R1284"/>
  <c r="Q1284"/>
  <c r="AE1282"/>
  <c r="Q1282"/>
  <c r="R1282"/>
  <c r="AE1280"/>
  <c r="R1280"/>
  <c r="Q1280"/>
  <c r="AE1278"/>
  <c r="Q1278"/>
  <c r="R1278"/>
  <c r="AE1276"/>
  <c r="R1276"/>
  <c r="Q1276"/>
  <c r="AE1274"/>
  <c r="Q1274"/>
  <c r="R1274"/>
  <c r="AE1272"/>
  <c r="R1272"/>
  <c r="Q1272"/>
  <c r="AE1270"/>
  <c r="Q1270"/>
  <c r="R1270"/>
  <c r="AE1268"/>
  <c r="R1268"/>
  <c r="Q1268"/>
  <c r="AE1266"/>
  <c r="Q1266"/>
  <c r="R1266"/>
  <c r="AE1264"/>
  <c r="R1264"/>
  <c r="Q1264"/>
  <c r="AE1262"/>
  <c r="R1262"/>
  <c r="Q1262"/>
  <c r="AE1260"/>
  <c r="R1260"/>
  <c r="Q1260"/>
  <c r="Q1461"/>
  <c r="Q1460"/>
  <c r="R1459"/>
  <c r="R1458"/>
  <c r="Q1457"/>
  <c r="Q1456"/>
  <c r="R1455"/>
  <c r="R1454"/>
  <c r="Q1453"/>
  <c r="R1452"/>
  <c r="R1451"/>
  <c r="Q1450"/>
  <c r="Q1449"/>
  <c r="R1448"/>
  <c r="Q1447"/>
  <c r="Q1446"/>
  <c r="R1445"/>
  <c r="Q1444"/>
  <c r="R1442"/>
  <c r="Q1441"/>
  <c r="Q1336"/>
  <c r="AB1542"/>
  <c r="D113" i="12"/>
  <c r="D112"/>
  <c r="D111"/>
  <c r="D110"/>
  <c r="D79" i="8"/>
  <c r="E79"/>
  <c r="F79"/>
  <c r="G79"/>
  <c r="H79"/>
  <c r="K79"/>
  <c r="L79"/>
  <c r="M79"/>
  <c r="N79"/>
  <c r="O79"/>
  <c r="R79"/>
  <c r="S79"/>
  <c r="T79"/>
  <c r="U79"/>
  <c r="V79"/>
  <c r="D80"/>
  <c r="E80"/>
  <c r="F80"/>
  <c r="G80"/>
  <c r="H80"/>
  <c r="K80"/>
  <c r="L80"/>
  <c r="M80"/>
  <c r="N80"/>
  <c r="O80"/>
  <c r="R80"/>
  <c r="S80"/>
  <c r="T80"/>
  <c r="U80"/>
  <c r="V80"/>
  <c r="E81"/>
  <c r="F81"/>
  <c r="G81"/>
  <c r="H81"/>
  <c r="K81"/>
  <c r="L81"/>
  <c r="M81"/>
  <c r="N81"/>
  <c r="O81"/>
  <c r="R81"/>
  <c r="S81"/>
  <c r="T81"/>
  <c r="U81"/>
  <c r="V81"/>
  <c r="AH81"/>
  <c r="D78"/>
  <c r="E78"/>
  <c r="F78"/>
  <c r="G78"/>
  <c r="H78"/>
  <c r="M9" i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F88" i="13"/>
  <c r="S1521" i="1" l="1"/>
  <c r="S1336"/>
  <c r="AB1336" s="1"/>
  <c r="S1445"/>
  <c r="AB1445" s="1"/>
  <c r="S1447"/>
  <c r="AB1447" s="1"/>
  <c r="S1457"/>
  <c r="AB1457" s="1"/>
  <c r="S1459"/>
  <c r="AB1459" s="1"/>
  <c r="S1461"/>
  <c r="AB1461" s="1"/>
  <c r="AG81" i="8" s="1"/>
  <c r="S1517" i="1"/>
  <c r="S1450"/>
  <c r="AB1450" s="1"/>
  <c r="S1452"/>
  <c r="AB1452" s="1"/>
  <c r="S1462"/>
  <c r="AB1462" s="1"/>
  <c r="S1466"/>
  <c r="AB1466" s="1"/>
  <c r="S1470"/>
  <c r="AB1470" s="1"/>
  <c r="S1474"/>
  <c r="AB1474" s="1"/>
  <c r="S1478"/>
  <c r="AB1478" s="1"/>
  <c r="S1482"/>
  <c r="AB1482" s="1"/>
  <c r="S1486"/>
  <c r="AB1486" s="1"/>
  <c r="S1510"/>
  <c r="AB1510" s="1"/>
  <c r="S1516"/>
  <c r="AB1516" s="1"/>
  <c r="S1442"/>
  <c r="AB1442" s="1"/>
  <c r="S1469"/>
  <c r="AB1469" s="1"/>
  <c r="S1473"/>
  <c r="AB1473" s="1"/>
  <c r="S1485"/>
  <c r="AB1485" s="1"/>
  <c r="S1489"/>
  <c r="AB1489" s="1"/>
  <c r="S1503"/>
  <c r="AB1503" s="1"/>
  <c r="S1520"/>
  <c r="AB1520" s="1"/>
  <c r="S1495"/>
  <c r="AB1495" s="1"/>
  <c r="S1501"/>
  <c r="AB1501" s="1"/>
  <c r="S1490"/>
  <c r="AB1490" s="1"/>
  <c r="S1494"/>
  <c r="AB1494" s="1"/>
  <c r="S1498"/>
  <c r="AB1498" s="1"/>
  <c r="S1502"/>
  <c r="AB1502" s="1"/>
  <c r="S1515"/>
  <c r="AB1515" s="1"/>
  <c r="S1467"/>
  <c r="AB1467" s="1"/>
  <c r="S1475"/>
  <c r="AB1475" s="1"/>
  <c r="S1483"/>
  <c r="AB1483" s="1"/>
  <c r="S1491"/>
  <c r="AB1491" s="1"/>
  <c r="S1493"/>
  <c r="AB1493" s="1"/>
  <c r="S1497"/>
  <c r="AB1497" s="1"/>
  <c r="S1499"/>
  <c r="AB1499" s="1"/>
  <c r="S1505"/>
  <c r="AB1505" s="1"/>
  <c r="S1507"/>
  <c r="AB1507" s="1"/>
  <c r="S1526"/>
  <c r="AB1526" s="1"/>
  <c r="S1379"/>
  <c r="AB1379" s="1"/>
  <c r="S1348"/>
  <c r="AB1348" s="1"/>
  <c r="S1363"/>
  <c r="AB1363" s="1"/>
  <c r="S1371"/>
  <c r="AB1371" s="1"/>
  <c r="S1375"/>
  <c r="AB1375" s="1"/>
  <c r="S1377"/>
  <c r="AB1377" s="1"/>
  <c r="S1267"/>
  <c r="AB1267" s="1"/>
  <c r="S1269"/>
  <c r="AB1269" s="1"/>
  <c r="AC8" i="8" s="1"/>
  <c r="S1271" i="1"/>
  <c r="AB1271" s="1"/>
  <c r="S1309"/>
  <c r="AB1309" s="1"/>
  <c r="S1410"/>
  <c r="AB1410" s="1"/>
  <c r="S1426"/>
  <c r="AB1426" s="1"/>
  <c r="S1434"/>
  <c r="AB1434" s="1"/>
  <c r="S1438"/>
  <c r="AB1438" s="1"/>
  <c r="S1265"/>
  <c r="AB1265" s="1"/>
  <c r="S1301"/>
  <c r="AB1301" s="1"/>
  <c r="S1305"/>
  <c r="AB1305" s="1"/>
  <c r="S1307"/>
  <c r="AB1307" s="1"/>
  <c r="S1519"/>
  <c r="AB1519" s="1"/>
  <c r="S1441"/>
  <c r="AB1441" s="1"/>
  <c r="S1451"/>
  <c r="AB1451" s="1"/>
  <c r="S1454"/>
  <c r="AB1454" s="1"/>
  <c r="S1458"/>
  <c r="AB1458" s="1"/>
  <c r="S1340"/>
  <c r="AB1340" s="1"/>
  <c r="S1344"/>
  <c r="AB1344" s="1"/>
  <c r="S1346"/>
  <c r="AB1346" s="1"/>
  <c r="S1394"/>
  <c r="AB1394" s="1"/>
  <c r="S1402"/>
  <c r="AB1402" s="1"/>
  <c r="S1406"/>
  <c r="AB1406" s="1"/>
  <c r="S1408"/>
  <c r="AB1408" s="1"/>
  <c r="S1439"/>
  <c r="AB1439" s="1"/>
  <c r="S1321"/>
  <c r="AB1321" s="1"/>
  <c r="S1329"/>
  <c r="AB1329" s="1"/>
  <c r="S1333"/>
  <c r="AB1333" s="1"/>
  <c r="S1335"/>
  <c r="AB1335" s="1"/>
  <c r="S1337"/>
  <c r="AB1337" s="1"/>
  <c r="S1339"/>
  <c r="AB1339" s="1"/>
  <c r="S1341"/>
  <c r="AB1341" s="1"/>
  <c r="S1343"/>
  <c r="AB1343" s="1"/>
  <c r="S1345"/>
  <c r="AB1345" s="1"/>
  <c r="S1347"/>
  <c r="AB1347" s="1"/>
  <c r="S1349"/>
  <c r="AB1349" s="1"/>
  <c r="S1351"/>
  <c r="AB1351" s="1"/>
  <c r="S1353"/>
  <c r="AB1353" s="1"/>
  <c r="S1354"/>
  <c r="AB1354" s="1"/>
  <c r="S1356"/>
  <c r="AB1356" s="1"/>
  <c r="S1358"/>
  <c r="AB1358" s="1"/>
  <c r="S1360"/>
  <c r="AB1360" s="1"/>
  <c r="S1362"/>
  <c r="AB1362" s="1"/>
  <c r="S1364"/>
  <c r="AB1364" s="1"/>
  <c r="S1366"/>
  <c r="AB1366" s="1"/>
  <c r="S1368"/>
  <c r="AB1368" s="1"/>
  <c r="S1370"/>
  <c r="AB1370" s="1"/>
  <c r="S1372"/>
  <c r="AB1372" s="1"/>
  <c r="S1374"/>
  <c r="AB1374" s="1"/>
  <c r="S1376"/>
  <c r="AB1376" s="1"/>
  <c r="S1378"/>
  <c r="AB1378" s="1"/>
  <c r="S1380"/>
  <c r="AB1380" s="1"/>
  <c r="S1382"/>
  <c r="AB1382" s="1"/>
  <c r="S1384"/>
  <c r="AB1384" s="1"/>
  <c r="S1386"/>
  <c r="AB1386" s="1"/>
  <c r="S1388"/>
  <c r="AB1388" s="1"/>
  <c r="S1390"/>
  <c r="AB1390" s="1"/>
  <c r="S1392"/>
  <c r="AB1392" s="1"/>
  <c r="S1393"/>
  <c r="AB1393" s="1"/>
  <c r="S1395"/>
  <c r="AB1395" s="1"/>
  <c r="S1397"/>
  <c r="AB1397" s="1"/>
  <c r="S1399"/>
  <c r="AB1399" s="1"/>
  <c r="S1401"/>
  <c r="AB1401" s="1"/>
  <c r="S1403"/>
  <c r="AB1403" s="1"/>
  <c r="S1405"/>
  <c r="AB1405" s="1"/>
  <c r="S1407"/>
  <c r="AB1407" s="1"/>
  <c r="S1409"/>
  <c r="AB1409" s="1"/>
  <c r="S1411"/>
  <c r="AB1411" s="1"/>
  <c r="S1413"/>
  <c r="AB1413" s="1"/>
  <c r="S1415"/>
  <c r="AB1415" s="1"/>
  <c r="S1417"/>
  <c r="AB1417" s="1"/>
  <c r="S1419"/>
  <c r="AB1419" s="1"/>
  <c r="S1421"/>
  <c r="AB1421" s="1"/>
  <c r="S1423"/>
  <c r="AB1423" s="1"/>
  <c r="S1425"/>
  <c r="AB1425" s="1"/>
  <c r="S1427"/>
  <c r="AB1427" s="1"/>
  <c r="S1429"/>
  <c r="AB1429" s="1"/>
  <c r="S1431"/>
  <c r="AB1431" s="1"/>
  <c r="S1433"/>
  <c r="AB1433" s="1"/>
  <c r="S1463"/>
  <c r="AB1463" s="1"/>
  <c r="S1465"/>
  <c r="AB1465" s="1"/>
  <c r="S1471"/>
  <c r="AB1471" s="1"/>
  <c r="S1477"/>
  <c r="AB1477" s="1"/>
  <c r="S1514"/>
  <c r="AB1514" s="1"/>
  <c r="S1355"/>
  <c r="AB1355" s="1"/>
  <c r="S1359"/>
  <c r="AB1359" s="1"/>
  <c r="S1361"/>
  <c r="AB1361" s="1"/>
  <c r="S1387"/>
  <c r="AB1387" s="1"/>
  <c r="S1391"/>
  <c r="AB1391" s="1"/>
  <c r="S1418"/>
  <c r="AB1418" s="1"/>
  <c r="S1422"/>
  <c r="AB1422" s="1"/>
  <c r="S1424"/>
  <c r="AB1424" s="1"/>
  <c r="S1283"/>
  <c r="AB1283" s="1"/>
  <c r="S1285"/>
  <c r="AB1285" s="1"/>
  <c r="S1287"/>
  <c r="AB1287" s="1"/>
  <c r="S1291"/>
  <c r="AB1291" s="1"/>
  <c r="S1293"/>
  <c r="AB1293" s="1"/>
  <c r="S1295"/>
  <c r="AB1295" s="1"/>
  <c r="S1314"/>
  <c r="AB1314" s="1"/>
  <c r="S1317"/>
  <c r="AB1317" s="1"/>
  <c r="S1319"/>
  <c r="AB1319" s="1"/>
  <c r="S1479"/>
  <c r="AB1479" s="1"/>
  <c r="S1481"/>
  <c r="AB1481" s="1"/>
  <c r="S1487"/>
  <c r="AB1487" s="1"/>
  <c r="S1506"/>
  <c r="AB1506" s="1"/>
  <c r="S1512"/>
  <c r="AB1512" s="1"/>
  <c r="S1528"/>
  <c r="AB1528" s="1"/>
  <c r="AH79" i="8" s="1"/>
  <c r="S1262" i="1"/>
  <c r="AB1262" s="1"/>
  <c r="S1298"/>
  <c r="AB1298" s="1"/>
  <c r="S1300"/>
  <c r="AB1300" s="1"/>
  <c r="S1302"/>
  <c r="AB1302" s="1"/>
  <c r="S1304"/>
  <c r="AB1304" s="1"/>
  <c r="S1306"/>
  <c r="AB1306" s="1"/>
  <c r="S1308"/>
  <c r="AB1308" s="1"/>
  <c r="S1310"/>
  <c r="AB1310" s="1"/>
  <c r="S1311"/>
  <c r="AB1311" s="1"/>
  <c r="S1313"/>
  <c r="AB1313" s="1"/>
  <c r="S1316"/>
  <c r="AB1316" s="1"/>
  <c r="S1338"/>
  <c r="AB1338" s="1"/>
  <c r="S1352"/>
  <c r="AB1352" s="1"/>
  <c r="S1367"/>
  <c r="AB1367" s="1"/>
  <c r="S1369"/>
  <c r="AB1369" s="1"/>
  <c r="S1383"/>
  <c r="AB1383" s="1"/>
  <c r="S1385"/>
  <c r="AB1385" s="1"/>
  <c r="S1398"/>
  <c r="AB1398" s="1"/>
  <c r="S1400"/>
  <c r="AB1400" s="1"/>
  <c r="S1414"/>
  <c r="AB1414" s="1"/>
  <c r="S1416"/>
  <c r="AB1416" s="1"/>
  <c r="S1430"/>
  <c r="AB1430" s="1"/>
  <c r="S1432"/>
  <c r="AB1432" s="1"/>
  <c r="S1275"/>
  <c r="AB1275" s="1"/>
  <c r="S1277"/>
  <c r="AB1277" s="1"/>
  <c r="S1279"/>
  <c r="AB1279" s="1"/>
  <c r="S1281"/>
  <c r="AB1281" s="1"/>
  <c r="S1297"/>
  <c r="AB1297" s="1"/>
  <c r="S1299"/>
  <c r="AB1299" s="1"/>
  <c r="S1312"/>
  <c r="AB1312" s="1"/>
  <c r="S1325"/>
  <c r="AB1325" s="1"/>
  <c r="S1327"/>
  <c r="AB1327" s="1"/>
  <c r="S1342"/>
  <c r="AB1342" s="1"/>
  <c r="S1350"/>
  <c r="AB1350" s="1"/>
  <c r="S1357"/>
  <c r="AB1357" s="1"/>
  <c r="S1365"/>
  <c r="AB1365" s="1"/>
  <c r="S1373"/>
  <c r="AB1373" s="1"/>
  <c r="S1381"/>
  <c r="AB1381" s="1"/>
  <c r="S1389"/>
  <c r="AB1389" s="1"/>
  <c r="S1396"/>
  <c r="AB1396" s="1"/>
  <c r="S1404"/>
  <c r="AB1404" s="1"/>
  <c r="S1412"/>
  <c r="AB1412" s="1"/>
  <c r="S1420"/>
  <c r="AB1420" s="1"/>
  <c r="S1428"/>
  <c r="AB1428" s="1"/>
  <c r="S1436"/>
  <c r="AB1436" s="1"/>
  <c r="S1448"/>
  <c r="AB1448" s="1"/>
  <c r="S1455"/>
  <c r="AB1455" s="1"/>
  <c r="S1261"/>
  <c r="AB1261" s="1"/>
  <c r="S1273"/>
  <c r="AB1273" s="1"/>
  <c r="S1289"/>
  <c r="AB1289" s="1"/>
  <c r="S1303"/>
  <c r="AB1303" s="1"/>
  <c r="S1315"/>
  <c r="AB1315" s="1"/>
  <c r="S1323"/>
  <c r="AB1323" s="1"/>
  <c r="S1331"/>
  <c r="AB1331" s="1"/>
  <c r="S1504"/>
  <c r="AB1504" s="1"/>
  <c r="S1464"/>
  <c r="AB1464" s="1"/>
  <c r="S1468"/>
  <c r="AB1468" s="1"/>
  <c r="S1472"/>
  <c r="AB1472" s="1"/>
  <c r="S1476"/>
  <c r="AB1476" s="1"/>
  <c r="S1480"/>
  <c r="AB1480" s="1"/>
  <c r="S1484"/>
  <c r="AB1484" s="1"/>
  <c r="S1488"/>
  <c r="AB1488" s="1"/>
  <c r="S1492"/>
  <c r="AB1492" s="1"/>
  <c r="S1496"/>
  <c r="AB1496" s="1"/>
  <c r="S1500"/>
  <c r="AB1500" s="1"/>
  <c r="S1318"/>
  <c r="AB1318" s="1"/>
  <c r="S1320"/>
  <c r="AB1320" s="1"/>
  <c r="S1322"/>
  <c r="AB1322" s="1"/>
  <c r="S1324"/>
  <c r="AB1324" s="1"/>
  <c r="S1326"/>
  <c r="AB1326" s="1"/>
  <c r="S1328"/>
  <c r="AB1328" s="1"/>
  <c r="S1330"/>
  <c r="AB1330" s="1"/>
  <c r="S1332"/>
  <c r="AB1332" s="1"/>
  <c r="S1334"/>
  <c r="AB1334" s="1"/>
  <c r="S1446"/>
  <c r="AB1446" s="1"/>
  <c r="S1453"/>
  <c r="AB1453" s="1"/>
  <c r="S1460"/>
  <c r="AB1460" s="1"/>
  <c r="AF81" i="8" s="1"/>
  <c r="S1263" i="1"/>
  <c r="AB1263" s="1"/>
  <c r="AC10" i="8" s="1"/>
  <c r="S1440" i="1"/>
  <c r="AB1440" s="1"/>
  <c r="S1444"/>
  <c r="AB1444" s="1"/>
  <c r="S1260"/>
  <c r="AB1260" s="1"/>
  <c r="S1264"/>
  <c r="AB1264" s="1"/>
  <c r="S1266"/>
  <c r="AB1266" s="1"/>
  <c r="S1268"/>
  <c r="AB1268" s="1"/>
  <c r="S1270"/>
  <c r="AB1270" s="1"/>
  <c r="S1272"/>
  <c r="AB1272" s="1"/>
  <c r="S1274"/>
  <c r="AB1274" s="1"/>
  <c r="S1276"/>
  <c r="AB1276" s="1"/>
  <c r="S1278"/>
  <c r="AB1278" s="1"/>
  <c r="S1280"/>
  <c r="AB1280" s="1"/>
  <c r="S1282"/>
  <c r="AB1282" s="1"/>
  <c r="S1284"/>
  <c r="AB1284" s="1"/>
  <c r="S1286"/>
  <c r="AB1286" s="1"/>
  <c r="S1288"/>
  <c r="AB1288" s="1"/>
  <c r="S1290"/>
  <c r="AB1290" s="1"/>
  <c r="S1292"/>
  <c r="AB1292" s="1"/>
  <c r="S1294"/>
  <c r="AB1294" s="1"/>
  <c r="S1296"/>
  <c r="AB1296" s="1"/>
  <c r="S1449"/>
  <c r="AB1449" s="1"/>
  <c r="S1456"/>
  <c r="AB1456" s="1"/>
  <c r="S1435"/>
  <c r="AB1435" s="1"/>
  <c r="S1437"/>
  <c r="AB1437" s="1"/>
  <c r="AB1513"/>
  <c r="AB1521"/>
  <c r="AB1529"/>
  <c r="AH80" i="8" s="1"/>
  <c r="AB1509" i="1"/>
  <c r="AB1517"/>
  <c r="AB1525"/>
  <c r="D109" i="12"/>
  <c r="K77" i="8"/>
  <c r="L77"/>
  <c r="M77"/>
  <c r="AC77"/>
  <c r="AF77"/>
  <c r="AG77"/>
  <c r="AH77"/>
  <c r="D108" i="12"/>
  <c r="D107"/>
  <c r="L76" i="8"/>
  <c r="M76"/>
  <c r="R76"/>
  <c r="AA76"/>
  <c r="AC76"/>
  <c r="AF76"/>
  <c r="AG76"/>
  <c r="AH76"/>
  <c r="AC75"/>
  <c r="AH75"/>
  <c r="F3" i="13"/>
  <c r="G3"/>
  <c r="F5"/>
  <c r="G5"/>
  <c r="AC70" i="8"/>
  <c r="E69" i="9"/>
  <c r="K58" l="1"/>
  <c r="K59"/>
  <c r="K60"/>
  <c r="K61"/>
  <c r="K62"/>
  <c r="AD8" i="23"/>
  <c r="AG12" i="8"/>
  <c r="AH74"/>
  <c r="AG74"/>
  <c r="AF74"/>
  <c r="AH73"/>
  <c r="AG73"/>
  <c r="AF73"/>
  <c r="AH72"/>
  <c r="AG72"/>
  <c r="AF72"/>
  <c r="AH71"/>
  <c r="AG71"/>
  <c r="AF71"/>
  <c r="AH70"/>
  <c r="AG70"/>
  <c r="AF70"/>
  <c r="AH68"/>
  <c r="AG68"/>
  <c r="AF68"/>
  <c r="AH67"/>
  <c r="AG67"/>
  <c r="AF67"/>
  <c r="AH66"/>
  <c r="AG66"/>
  <c r="AF66"/>
  <c r="AH65"/>
  <c r="AG65"/>
  <c r="AF65"/>
  <c r="AH64"/>
  <c r="AG64"/>
  <c r="AF64"/>
  <c r="AH63"/>
  <c r="AG63"/>
  <c r="AF63"/>
  <c r="AH62"/>
  <c r="AG62"/>
  <c r="AF62"/>
  <c r="AH61"/>
  <c r="AG61"/>
  <c r="AF61"/>
  <c r="AH60"/>
  <c r="AG60"/>
  <c r="AF60"/>
  <c r="AH58"/>
  <c r="AG58"/>
  <c r="AF58"/>
  <c r="AH57"/>
  <c r="AG57"/>
  <c r="AF57"/>
  <c r="AF56"/>
  <c r="AH55"/>
  <c r="AG55"/>
  <c r="AF55"/>
  <c r="AH53"/>
  <c r="AG53"/>
  <c r="AF53"/>
  <c r="AH52"/>
  <c r="AG52"/>
  <c r="AF52"/>
  <c r="AH51"/>
  <c r="AG51"/>
  <c r="AF51"/>
  <c r="AH50"/>
  <c r="AG50"/>
  <c r="AF50"/>
  <c r="AH49"/>
  <c r="AG49"/>
  <c r="AF49"/>
  <c r="AH48"/>
  <c r="AG48"/>
  <c r="AF48"/>
  <c r="AH47"/>
  <c r="AG47"/>
  <c r="AF47"/>
  <c r="AH46"/>
  <c r="AG46"/>
  <c r="AF46"/>
  <c r="AH45"/>
  <c r="AG45"/>
  <c r="AF45"/>
  <c r="AH44"/>
  <c r="AG44"/>
  <c r="AF44"/>
  <c r="AH42"/>
  <c r="AG42"/>
  <c r="AF42"/>
  <c r="AH41"/>
  <c r="AG41"/>
  <c r="AF41"/>
  <c r="AH40"/>
  <c r="AG40"/>
  <c r="AF40"/>
  <c r="AH39"/>
  <c r="AG39"/>
  <c r="AF39"/>
  <c r="AH38"/>
  <c r="AG38"/>
  <c r="AF38"/>
  <c r="AH37"/>
  <c r="AG37"/>
  <c r="AF37"/>
  <c r="AH36"/>
  <c r="AG36"/>
  <c r="AF36"/>
  <c r="AH34"/>
  <c r="AG34"/>
  <c r="AF34"/>
  <c r="AH32"/>
  <c r="AG32"/>
  <c r="AF32"/>
  <c r="AH30"/>
  <c r="AG30"/>
  <c r="AF30"/>
  <c r="AH28"/>
  <c r="AG28"/>
  <c r="AF28"/>
  <c r="AH27"/>
  <c r="AG27"/>
  <c r="AF27"/>
  <c r="AH26"/>
  <c r="AG26"/>
  <c r="AF26"/>
  <c r="AH25"/>
  <c r="AG25"/>
  <c r="AF25"/>
  <c r="AH24"/>
  <c r="AG24"/>
  <c r="AF24"/>
  <c r="AH22"/>
  <c r="AG22"/>
  <c r="AF22"/>
  <c r="AH21"/>
  <c r="AG21"/>
  <c r="AF21"/>
  <c r="AH20"/>
  <c r="AG20"/>
  <c r="AF20"/>
  <c r="AH19"/>
  <c r="AG19"/>
  <c r="AF19"/>
  <c r="AH18"/>
  <c r="AG18"/>
  <c r="AF18"/>
  <c r="AH17"/>
  <c r="AG17"/>
  <c r="AF17"/>
  <c r="AH16"/>
  <c r="AG16"/>
  <c r="AF16"/>
  <c r="AH14"/>
  <c r="AG14"/>
  <c r="AF14"/>
  <c r="AH12"/>
  <c r="AF12"/>
  <c r="AH10"/>
  <c r="AG10"/>
  <c r="AF10"/>
  <c r="AH9"/>
  <c r="AG9"/>
  <c r="AF9"/>
  <c r="AH8"/>
  <c r="AG8"/>
  <c r="AF8"/>
  <c r="AC74"/>
  <c r="AC73"/>
  <c r="AC72"/>
  <c r="AC71"/>
  <c r="AC68"/>
  <c r="AC67"/>
  <c r="AC66"/>
  <c r="AC65"/>
  <c r="AC64"/>
  <c r="AC63"/>
  <c r="AC62"/>
  <c r="AC61"/>
  <c r="AC60"/>
  <c r="AC58"/>
  <c r="AC57"/>
  <c r="AC55"/>
  <c r="AC53"/>
  <c r="AC52"/>
  <c r="AC51"/>
  <c r="AC50"/>
  <c r="AC49"/>
  <c r="AC48"/>
  <c r="AC47"/>
  <c r="AC46"/>
  <c r="AC45"/>
  <c r="AC44"/>
  <c r="AC42"/>
  <c r="AC41"/>
  <c r="AC40"/>
  <c r="AC39"/>
  <c r="AC38"/>
  <c r="AB38"/>
  <c r="AC37"/>
  <c r="AC36"/>
  <c r="AC35"/>
  <c r="Y35"/>
  <c r="AC34"/>
  <c r="AC32"/>
  <c r="AC30"/>
  <c r="AC28"/>
  <c r="AC27"/>
  <c r="AC26"/>
  <c r="Y26"/>
  <c r="AC25"/>
  <c r="AC24"/>
  <c r="AC22"/>
  <c r="Z22"/>
  <c r="AC21"/>
  <c r="AC20"/>
  <c r="AC19"/>
  <c r="AC18"/>
  <c r="AC17"/>
  <c r="AC16"/>
  <c r="AC14"/>
  <c r="AC12"/>
  <c r="AC9"/>
  <c r="U73"/>
  <c r="S64"/>
  <c r="T44"/>
  <c r="U37"/>
  <c r="R37"/>
  <c r="V36"/>
  <c r="U36"/>
  <c r="V35"/>
  <c r="U30"/>
  <c r="V26"/>
  <c r="U26"/>
  <c r="U10"/>
  <c r="L72"/>
  <c r="O65"/>
  <c r="N65"/>
  <c r="M65"/>
  <c r="K49"/>
  <c r="L46"/>
  <c r="K46"/>
  <c r="O36"/>
  <c r="O35"/>
  <c r="N35"/>
  <c r="M33"/>
  <c r="L33"/>
  <c r="K31"/>
  <c r="K27"/>
  <c r="L23"/>
  <c r="E43"/>
  <c r="D43"/>
  <c r="E33"/>
  <c r="D20"/>
  <c r="D8"/>
  <c r="K57" i="9"/>
  <c r="G48" i="22" l="1"/>
  <c r="I48" s="1"/>
  <c r="H48"/>
  <c r="J48" s="1"/>
  <c r="G46" l="1"/>
  <c r="I46" s="1"/>
  <c r="H46"/>
  <c r="J46" s="1"/>
  <c r="G47"/>
  <c r="I47" s="1"/>
  <c r="H47"/>
  <c r="J47" s="1"/>
  <c r="G12" l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1"/>
  <c r="F122" i="13" l="1"/>
  <c r="D106" i="12"/>
  <c r="AC1078" i="1"/>
  <c r="AD1078"/>
  <c r="AC1079"/>
  <c r="AD1079"/>
  <c r="AC1080"/>
  <c r="AD1080"/>
  <c r="AC1081"/>
  <c r="AD1081"/>
  <c r="AC1082"/>
  <c r="AD1082"/>
  <c r="AC1083"/>
  <c r="AD1083"/>
  <c r="AC1084"/>
  <c r="AD1084"/>
  <c r="AC1085"/>
  <c r="AD1085"/>
  <c r="AC1086"/>
  <c r="AD1086"/>
  <c r="AC1087"/>
  <c r="AD1087"/>
  <c r="AC1088"/>
  <c r="AD1088"/>
  <c r="AC1089"/>
  <c r="AD1089"/>
  <c r="AC1090"/>
  <c r="AD1090"/>
  <c r="AC1091"/>
  <c r="AD1091"/>
  <c r="AC1092"/>
  <c r="AD1092"/>
  <c r="O1078"/>
  <c r="P1078"/>
  <c r="O1079"/>
  <c r="P1079"/>
  <c r="O1080"/>
  <c r="P1080"/>
  <c r="O1081"/>
  <c r="P1081"/>
  <c r="O1082"/>
  <c r="P1082"/>
  <c r="O1083"/>
  <c r="P1083"/>
  <c r="O1084"/>
  <c r="P1084"/>
  <c r="O1085"/>
  <c r="P1085"/>
  <c r="O1086"/>
  <c r="P1086"/>
  <c r="O1087"/>
  <c r="P1087"/>
  <c r="O1088"/>
  <c r="P1088"/>
  <c r="O1089"/>
  <c r="P1089"/>
  <c r="O1090"/>
  <c r="P1090"/>
  <c r="O1091"/>
  <c r="P1091"/>
  <c r="O1092"/>
  <c r="P1092"/>
  <c r="AC1094"/>
  <c r="AD1094"/>
  <c r="AC1095"/>
  <c r="AD1095"/>
  <c r="AC1096"/>
  <c r="AD1096"/>
  <c r="AC1097"/>
  <c r="AD1097"/>
  <c r="AC1098"/>
  <c r="AD1098"/>
  <c r="AC1099"/>
  <c r="AD1099"/>
  <c r="AC1100"/>
  <c r="AD1100"/>
  <c r="AC1101"/>
  <c r="AD1101"/>
  <c r="AC1102"/>
  <c r="AD1102"/>
  <c r="AC1103"/>
  <c r="AD1103"/>
  <c r="AC1104"/>
  <c r="AD1104"/>
  <c r="AC1105"/>
  <c r="AD1105"/>
  <c r="AC1106"/>
  <c r="AD1106"/>
  <c r="AC1107"/>
  <c r="AD1107"/>
  <c r="AC1108"/>
  <c r="AD1108"/>
  <c r="AC1109"/>
  <c r="AD1109"/>
  <c r="AC1110"/>
  <c r="AD1110"/>
  <c r="AC1111"/>
  <c r="AD1111"/>
  <c r="O1094"/>
  <c r="P1094"/>
  <c r="O1095"/>
  <c r="P1095"/>
  <c r="O1096"/>
  <c r="P1096"/>
  <c r="O1097"/>
  <c r="P1097"/>
  <c r="O1098"/>
  <c r="P1098"/>
  <c r="O1099"/>
  <c r="P1099"/>
  <c r="O1100"/>
  <c r="P1100"/>
  <c r="O1101"/>
  <c r="P1101"/>
  <c r="O1102"/>
  <c r="P1102"/>
  <c r="O1103"/>
  <c r="P1103"/>
  <c r="O1104"/>
  <c r="P1104"/>
  <c r="O1105"/>
  <c r="P1105"/>
  <c r="O1106"/>
  <c r="P1106"/>
  <c r="O1107"/>
  <c r="P1107"/>
  <c r="O1108"/>
  <c r="P1108"/>
  <c r="O1109"/>
  <c r="P1109"/>
  <c r="O1110"/>
  <c r="P1110"/>
  <c r="O1111"/>
  <c r="P1111"/>
  <c r="AE1110" l="1"/>
  <c r="R1110"/>
  <c r="AE1106"/>
  <c r="R1106"/>
  <c r="AE1102"/>
  <c r="R1102"/>
  <c r="AE1098"/>
  <c r="R1098"/>
  <c r="AE1094"/>
  <c r="R1094"/>
  <c r="AE1090"/>
  <c r="R1090"/>
  <c r="AE1086"/>
  <c r="R1086"/>
  <c r="AE1082"/>
  <c r="R1082"/>
  <c r="AE1078"/>
  <c r="R1078"/>
  <c r="AE1108"/>
  <c r="R1108"/>
  <c r="AE1104"/>
  <c r="R1104"/>
  <c r="AE1100"/>
  <c r="R1100"/>
  <c r="AE1096"/>
  <c r="R1096"/>
  <c r="AE1088"/>
  <c r="R1088"/>
  <c r="AE1084"/>
  <c r="R1084"/>
  <c r="AE1080"/>
  <c r="R1080"/>
  <c r="AE1111"/>
  <c r="R1111"/>
  <c r="AE1109"/>
  <c r="R1109"/>
  <c r="AE1107"/>
  <c r="R1107"/>
  <c r="AE1105"/>
  <c r="R1105"/>
  <c r="AE1103"/>
  <c r="R1103"/>
  <c r="AE1101"/>
  <c r="R1101"/>
  <c r="AE1099"/>
  <c r="R1099"/>
  <c r="AE1097"/>
  <c r="R1097"/>
  <c r="AE1095"/>
  <c r="R1095"/>
  <c r="AE1091"/>
  <c r="R1091"/>
  <c r="AE1089"/>
  <c r="R1089"/>
  <c r="AE1087"/>
  <c r="R1087"/>
  <c r="AE1085"/>
  <c r="R1085"/>
  <c r="AE1083"/>
  <c r="R1083"/>
  <c r="AE1081"/>
  <c r="R1081"/>
  <c r="AE1079"/>
  <c r="R1079"/>
  <c r="R1092"/>
  <c r="Q1110"/>
  <c r="Q1108"/>
  <c r="Q1106"/>
  <c r="Q1104"/>
  <c r="Q1102"/>
  <c r="Q1100"/>
  <c r="Q1098"/>
  <c r="Q1096"/>
  <c r="Q1094"/>
  <c r="S1094" s="1"/>
  <c r="AB1094" s="1"/>
  <c r="Q1101"/>
  <c r="Q1097"/>
  <c r="Q1095"/>
  <c r="Q1089"/>
  <c r="Q1087"/>
  <c r="Q1085"/>
  <c r="Q1083"/>
  <c r="Q1090"/>
  <c r="Q1088"/>
  <c r="Q1082"/>
  <c r="Q1080"/>
  <c r="Q1111"/>
  <c r="Q1091"/>
  <c r="Q1109"/>
  <c r="S1109" s="1"/>
  <c r="AB1109" s="1"/>
  <c r="Q1107"/>
  <c r="S1107" s="1"/>
  <c r="AB1107" s="1"/>
  <c r="AA67" i="8" s="1"/>
  <c r="Q1105" i="1"/>
  <c r="S1105" s="1"/>
  <c r="AB1105" s="1"/>
  <c r="Y67" i="8" s="1"/>
  <c r="Q1103" i="1"/>
  <c r="S1103" s="1"/>
  <c r="AB1103" s="1"/>
  <c r="Q1099"/>
  <c r="Q1081"/>
  <c r="Q1079"/>
  <c r="Q1086"/>
  <c r="Q1084"/>
  <c r="Q1078"/>
  <c r="F105" i="13"/>
  <c r="F80"/>
  <c r="S1083" i="1" l="1"/>
  <c r="AB1083" s="1"/>
  <c r="S1085"/>
  <c r="AB1085" s="1"/>
  <c r="S1089"/>
  <c r="AB1089" s="1"/>
  <c r="AB68" i="8" s="1"/>
  <c r="S1097" i="1"/>
  <c r="AB1097" s="1"/>
  <c r="S1080"/>
  <c r="AB1080" s="1"/>
  <c r="S1088"/>
  <c r="AB1088" s="1"/>
  <c r="AA68" i="8" s="1"/>
  <c r="S1087" i="1"/>
  <c r="AB1087" s="1"/>
  <c r="Z68" i="8" s="1"/>
  <c r="S1101" i="1"/>
  <c r="AB1101" s="1"/>
  <c r="S1108"/>
  <c r="AB1108" s="1"/>
  <c r="AB67" i="8" s="1"/>
  <c r="S1084" i="1"/>
  <c r="AB1084" s="1"/>
  <c r="S1090"/>
  <c r="AB1090" s="1"/>
  <c r="S1095"/>
  <c r="AB1095" s="1"/>
  <c r="S1096"/>
  <c r="AB1096" s="1"/>
  <c r="S1100"/>
  <c r="AB1100" s="1"/>
  <c r="S1104"/>
  <c r="AB1104" s="1"/>
  <c r="S1078"/>
  <c r="AB1078" s="1"/>
  <c r="S1086"/>
  <c r="AB1086" s="1"/>
  <c r="Y68" i="8" s="1"/>
  <c r="S1081" i="1"/>
  <c r="AB1081" s="1"/>
  <c r="S1091"/>
  <c r="AB1091" s="1"/>
  <c r="S1079"/>
  <c r="AB1079" s="1"/>
  <c r="S1099"/>
  <c r="AB1099" s="1"/>
  <c r="S1111"/>
  <c r="AB1111" s="1"/>
  <c r="S1082"/>
  <c r="AB1082" s="1"/>
  <c r="S1098"/>
  <c r="AB1098" s="1"/>
  <c r="S1102"/>
  <c r="AB1102" s="1"/>
  <c r="S1106"/>
  <c r="AB1106" s="1"/>
  <c r="Z67" i="8" s="1"/>
  <c r="S1110" i="1"/>
  <c r="AB1110" s="1"/>
  <c r="F71" i="13"/>
  <c r="F73"/>
  <c r="D105" i="12"/>
  <c r="F55" i="13"/>
  <c r="D104" i="12" l="1"/>
  <c r="F45" i="13"/>
  <c r="D103" i="12"/>
  <c r="F19" i="13" l="1"/>
  <c r="M8" i="1"/>
  <c r="K56" i="9"/>
  <c r="AJ7" i="8" l="1"/>
  <c r="AF1504" i="23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F724"/>
  <c r="AF725"/>
  <c r="AF726"/>
  <c r="AF727"/>
  <c r="AF728"/>
  <c r="AF729"/>
  <c r="AF730"/>
  <c r="AF731"/>
  <c r="AF732"/>
  <c r="AF733"/>
  <c r="AF734"/>
  <c r="AF735"/>
  <c r="AF736"/>
  <c r="AF737"/>
  <c r="AF738"/>
  <c r="AF739"/>
  <c r="AF740"/>
  <c r="AF741"/>
  <c r="AF742"/>
  <c r="AF743"/>
  <c r="AF744"/>
  <c r="AF745"/>
  <c r="AF746"/>
  <c r="AF747"/>
  <c r="AF748"/>
  <c r="AF749"/>
  <c r="AF750"/>
  <c r="AF751"/>
  <c r="AF752"/>
  <c r="AF753"/>
  <c r="AF754"/>
  <c r="AF755"/>
  <c r="AF756"/>
  <c r="AF757"/>
  <c r="AF758"/>
  <c r="AF759"/>
  <c r="AF760"/>
  <c r="AF761"/>
  <c r="AF762"/>
  <c r="AF763"/>
  <c r="AF764"/>
  <c r="AF765"/>
  <c r="AF766"/>
  <c r="AF767"/>
  <c r="AF768"/>
  <c r="AF769"/>
  <c r="AF770"/>
  <c r="AF771"/>
  <c r="AF772"/>
  <c r="AF773"/>
  <c r="AF774"/>
  <c r="AF775"/>
  <c r="AF776"/>
  <c r="AF777"/>
  <c r="AF778"/>
  <c r="AF779"/>
  <c r="AF780"/>
  <c r="AF781"/>
  <c r="AF782"/>
  <c r="AF783"/>
  <c r="AF784"/>
  <c r="AF785"/>
  <c r="AF786"/>
  <c r="AF787"/>
  <c r="AF788"/>
  <c r="AF789"/>
  <c r="AF790"/>
  <c r="AF791"/>
  <c r="AF792"/>
  <c r="AF793"/>
  <c r="AF794"/>
  <c r="AF795"/>
  <c r="AF796"/>
  <c r="AF797"/>
  <c r="AF798"/>
  <c r="AF799"/>
  <c r="AF800"/>
  <c r="AF801"/>
  <c r="AF802"/>
  <c r="AF803"/>
  <c r="AF804"/>
  <c r="AF805"/>
  <c r="AF806"/>
  <c r="AF807"/>
  <c r="AF808"/>
  <c r="AF809"/>
  <c r="AF810"/>
  <c r="AF811"/>
  <c r="AF812"/>
  <c r="AF813"/>
  <c r="AF814"/>
  <c r="AF815"/>
  <c r="AF816"/>
  <c r="AF817"/>
  <c r="AF818"/>
  <c r="AF819"/>
  <c r="AF820"/>
  <c r="AF821"/>
  <c r="AF822"/>
  <c r="AF823"/>
  <c r="AF824"/>
  <c r="AF825"/>
  <c r="AF826"/>
  <c r="AF827"/>
  <c r="AF828"/>
  <c r="AF829"/>
  <c r="AF830"/>
  <c r="AF831"/>
  <c r="AF832"/>
  <c r="AF833"/>
  <c r="AF834"/>
  <c r="AF835"/>
  <c r="AF836"/>
  <c r="AF837"/>
  <c r="AF838"/>
  <c r="AF839"/>
  <c r="AF840"/>
  <c r="AF841"/>
  <c r="AF842"/>
  <c r="AF843"/>
  <c r="AF844"/>
  <c r="AF845"/>
  <c r="AF846"/>
  <c r="AF847"/>
  <c r="AF848"/>
  <c r="AF849"/>
  <c r="AF850"/>
  <c r="AF851"/>
  <c r="AF852"/>
  <c r="AF853"/>
  <c r="AF854"/>
  <c r="AF855"/>
  <c r="AF856"/>
  <c r="AF857"/>
  <c r="AF858"/>
  <c r="AF859"/>
  <c r="AF860"/>
  <c r="AF861"/>
  <c r="AF862"/>
  <c r="AF863"/>
  <c r="AF864"/>
  <c r="AF865"/>
  <c r="AF866"/>
  <c r="AF867"/>
  <c r="AF868"/>
  <c r="AF869"/>
  <c r="AF870"/>
  <c r="AF871"/>
  <c r="AF872"/>
  <c r="AF873"/>
  <c r="AF874"/>
  <c r="AF875"/>
  <c r="AF876"/>
  <c r="AF877"/>
  <c r="AF878"/>
  <c r="AF879"/>
  <c r="AF880"/>
  <c r="AF881"/>
  <c r="AF882"/>
  <c r="AF883"/>
  <c r="AF884"/>
  <c r="AF885"/>
  <c r="AF886"/>
  <c r="AF887"/>
  <c r="AF888"/>
  <c r="AF889"/>
  <c r="AF890"/>
  <c r="AF891"/>
  <c r="AF892"/>
  <c r="AF893"/>
  <c r="AF894"/>
  <c r="AF895"/>
  <c r="AF896"/>
  <c r="AF897"/>
  <c r="AF898"/>
  <c r="AF899"/>
  <c r="AF900"/>
  <c r="AF901"/>
  <c r="AF902"/>
  <c r="AF903"/>
  <c r="AF904"/>
  <c r="AF905"/>
  <c r="AF906"/>
  <c r="AF907"/>
  <c r="AF908"/>
  <c r="AF909"/>
  <c r="AF910"/>
  <c r="AF911"/>
  <c r="AF912"/>
  <c r="AF913"/>
  <c r="AF914"/>
  <c r="AF915"/>
  <c r="AF916"/>
  <c r="AF917"/>
  <c r="AF918"/>
  <c r="AF919"/>
  <c r="AF920"/>
  <c r="AF921"/>
  <c r="AF922"/>
  <c r="AF923"/>
  <c r="AF924"/>
  <c r="AF925"/>
  <c r="AF926"/>
  <c r="AF927"/>
  <c r="AF928"/>
  <c r="AF929"/>
  <c r="AF930"/>
  <c r="AF931"/>
  <c r="AF932"/>
  <c r="AF933"/>
  <c r="AF934"/>
  <c r="AF935"/>
  <c r="AF936"/>
  <c r="AF937"/>
  <c r="AF938"/>
  <c r="AF939"/>
  <c r="AF940"/>
  <c r="AF941"/>
  <c r="AF942"/>
  <c r="AF943"/>
  <c r="AF944"/>
  <c r="AF945"/>
  <c r="AF946"/>
  <c r="AF947"/>
  <c r="AF948"/>
  <c r="AF949"/>
  <c r="AF950"/>
  <c r="AF951"/>
  <c r="AF952"/>
  <c r="AF953"/>
  <c r="AF954"/>
  <c r="AF955"/>
  <c r="AF956"/>
  <c r="AF957"/>
  <c r="AF958"/>
  <c r="AF959"/>
  <c r="AF960"/>
  <c r="AF961"/>
  <c r="AF962"/>
  <c r="AF963"/>
  <c r="AF964"/>
  <c r="AF965"/>
  <c r="AF966"/>
  <c r="AF967"/>
  <c r="AF968"/>
  <c r="AF969"/>
  <c r="AF970"/>
  <c r="AF971"/>
  <c r="AF972"/>
  <c r="AF973"/>
  <c r="AF974"/>
  <c r="AF975"/>
  <c r="AF976"/>
  <c r="AF977"/>
  <c r="AF978"/>
  <c r="AF979"/>
  <c r="AF980"/>
  <c r="AF981"/>
  <c r="AF982"/>
  <c r="AF983"/>
  <c r="AF984"/>
  <c r="AF985"/>
  <c r="AF986"/>
  <c r="AF987"/>
  <c r="AF988"/>
  <c r="AF989"/>
  <c r="AF990"/>
  <c r="AF991"/>
  <c r="AF992"/>
  <c r="AF993"/>
  <c r="AF994"/>
  <c r="AF995"/>
  <c r="AF996"/>
  <c r="AF997"/>
  <c r="AF998"/>
  <c r="AF999"/>
  <c r="AF1000"/>
  <c r="AF1001"/>
  <c r="AF1002"/>
  <c r="AF1003"/>
  <c r="AF1004"/>
  <c r="AF1005"/>
  <c r="AF1006"/>
  <c r="AF1007"/>
  <c r="AF1008"/>
  <c r="AF1009"/>
  <c r="AF1010"/>
  <c r="AF1011"/>
  <c r="AF1012"/>
  <c r="AF1013"/>
  <c r="AF1014"/>
  <c r="AF1015"/>
  <c r="AF1016"/>
  <c r="AF1017"/>
  <c r="AF1018"/>
  <c r="AF1019"/>
  <c r="AF1020"/>
  <c r="AF1021"/>
  <c r="AF1022"/>
  <c r="AF1023"/>
  <c r="AF1024"/>
  <c r="AF1025"/>
  <c r="AF1026"/>
  <c r="AF1027"/>
  <c r="AF1028"/>
  <c r="AF1029"/>
  <c r="AF1030"/>
  <c r="AF1031"/>
  <c r="AF1032"/>
  <c r="AF1033"/>
  <c r="AF1034"/>
  <c r="AF1035"/>
  <c r="AF1036"/>
  <c r="AF1037"/>
  <c r="AF1038"/>
  <c r="AF1039"/>
  <c r="AF1040"/>
  <c r="AF1041"/>
  <c r="AF1042"/>
  <c r="AF1043"/>
  <c r="AF1044"/>
  <c r="AF1045"/>
  <c r="AF1046"/>
  <c r="AF1047"/>
  <c r="AF1048"/>
  <c r="AF1049"/>
  <c r="AF1050"/>
  <c r="AF1051"/>
  <c r="AF1052"/>
  <c r="AF1053"/>
  <c r="AF1054"/>
  <c r="AF1055"/>
  <c r="AF1056"/>
  <c r="AF1057"/>
  <c r="AF1058"/>
  <c r="AF1059"/>
  <c r="AF1060"/>
  <c r="AF1061"/>
  <c r="AF1062"/>
  <c r="AF1063"/>
  <c r="AF1064"/>
  <c r="AF1065"/>
  <c r="AF1066"/>
  <c r="AF1067"/>
  <c r="AF1068"/>
  <c r="AF1069"/>
  <c r="AF1070"/>
  <c r="AF1071"/>
  <c r="AF1072"/>
  <c r="AF1073"/>
  <c r="AF1074"/>
  <c r="AF1075"/>
  <c r="AF1076"/>
  <c r="AF1077"/>
  <c r="AF1078"/>
  <c r="AF1079"/>
  <c r="AF1080"/>
  <c r="AF1081"/>
  <c r="AF1082"/>
  <c r="AF1083"/>
  <c r="AF1084"/>
  <c r="AF1085"/>
  <c r="AF1086"/>
  <c r="AF1087"/>
  <c r="AF1088"/>
  <c r="AF1089"/>
  <c r="AF1090"/>
  <c r="AF1091"/>
  <c r="AF1092"/>
  <c r="AF1093"/>
  <c r="AF1094"/>
  <c r="AF1095"/>
  <c r="AF1096"/>
  <c r="AF1097"/>
  <c r="AF1098"/>
  <c r="AF1099"/>
  <c r="AF1100"/>
  <c r="AF1101"/>
  <c r="AF1102"/>
  <c r="AF1103"/>
  <c r="AF1104"/>
  <c r="AF1105"/>
  <c r="AF1106"/>
  <c r="AF1107"/>
  <c r="AF1108"/>
  <c r="AF1109"/>
  <c r="AF1110"/>
  <c r="AF1111"/>
  <c r="AF1112"/>
  <c r="AF1113"/>
  <c r="AF1114"/>
  <c r="AF1115"/>
  <c r="AF1116"/>
  <c r="AF1117"/>
  <c r="AF1118"/>
  <c r="AF1119"/>
  <c r="AF1120"/>
  <c r="AF1121"/>
  <c r="AF1122"/>
  <c r="AF1123"/>
  <c r="AF1124"/>
  <c r="AF1125"/>
  <c r="AF1126"/>
  <c r="AF1127"/>
  <c r="AF1128"/>
  <c r="AF1129"/>
  <c r="AF1130"/>
  <c r="AF1131"/>
  <c r="AF1132"/>
  <c r="AF1133"/>
  <c r="AF1134"/>
  <c r="AF1135"/>
  <c r="AF1136"/>
  <c r="AF1137"/>
  <c r="AF1138"/>
  <c r="AF1139"/>
  <c r="AF1140"/>
  <c r="AF1141"/>
  <c r="AF1142"/>
  <c r="AF1143"/>
  <c r="AF1144"/>
  <c r="AF1145"/>
  <c r="AF1146"/>
  <c r="AF1147"/>
  <c r="AF1148"/>
  <c r="AF1149"/>
  <c r="AF1150"/>
  <c r="AF1151"/>
  <c r="AF1152"/>
  <c r="AF1153"/>
  <c r="AF1154"/>
  <c r="AF1155"/>
  <c r="AF1156"/>
  <c r="AF1157"/>
  <c r="AF1158"/>
  <c r="AF1159"/>
  <c r="AF1160"/>
  <c r="AF1161"/>
  <c r="AF1162"/>
  <c r="AF1163"/>
  <c r="AF1164"/>
  <c r="AF1165"/>
  <c r="AF1166"/>
  <c r="AF1167"/>
  <c r="AF1168"/>
  <c r="AF1169"/>
  <c r="AF1170"/>
  <c r="AF1171"/>
  <c r="AF1172"/>
  <c r="AF1173"/>
  <c r="AF1174"/>
  <c r="AF1175"/>
  <c r="AF1176"/>
  <c r="AF1177"/>
  <c r="AF1178"/>
  <c r="AF1179"/>
  <c r="AF1180"/>
  <c r="AF1181"/>
  <c r="AF1182"/>
  <c r="AF1183"/>
  <c r="AF1184"/>
  <c r="AF1185"/>
  <c r="AF1186"/>
  <c r="AF1187"/>
  <c r="AF1188"/>
  <c r="AF1189"/>
  <c r="AF1190"/>
  <c r="AF1191"/>
  <c r="AF1192"/>
  <c r="AF1193"/>
  <c r="AF1194"/>
  <c r="AF1195"/>
  <c r="AF1196"/>
  <c r="AF1197"/>
  <c r="AF1198"/>
  <c r="AF1199"/>
  <c r="AF1200"/>
  <c r="AF1201"/>
  <c r="AF1202"/>
  <c r="AF1203"/>
  <c r="AF1204"/>
  <c r="AF1205"/>
  <c r="AF1206"/>
  <c r="AF1207"/>
  <c r="AF1208"/>
  <c r="AF1209"/>
  <c r="AF1210"/>
  <c r="AF1211"/>
  <c r="AF1212"/>
  <c r="AF1213"/>
  <c r="AF1214"/>
  <c r="AF1215"/>
  <c r="AF1216"/>
  <c r="AF1217"/>
  <c r="AF1218"/>
  <c r="AF1219"/>
  <c r="AF1220"/>
  <c r="AF1221"/>
  <c r="AF1222"/>
  <c r="AF1223"/>
  <c r="AF1224"/>
  <c r="AF1225"/>
  <c r="AF1226"/>
  <c r="AF1227"/>
  <c r="AF1228"/>
  <c r="AF1229"/>
  <c r="AF1230"/>
  <c r="AF1231"/>
  <c r="AF1232"/>
  <c r="AF1233"/>
  <c r="AF1234"/>
  <c r="AF1235"/>
  <c r="AF1236"/>
  <c r="AF1237"/>
  <c r="AF1238"/>
  <c r="AF1239"/>
  <c r="AF1240"/>
  <c r="AF1241"/>
  <c r="AF1242"/>
  <c r="AF1243"/>
  <c r="AF1244"/>
  <c r="AF1245"/>
  <c r="AF1246"/>
  <c r="AF1247"/>
  <c r="AF1248"/>
  <c r="AF1249"/>
  <c r="AF1250"/>
  <c r="AF1251"/>
  <c r="AF1252"/>
  <c r="AF1253"/>
  <c r="AF1254"/>
  <c r="AF1255"/>
  <c r="AF1256"/>
  <c r="AF1257"/>
  <c r="AF1258"/>
  <c r="AF1259"/>
  <c r="AF1260"/>
  <c r="AF1261"/>
  <c r="AF1262"/>
  <c r="AF1263"/>
  <c r="AF1264"/>
  <c r="AF1265"/>
  <c r="AF1266"/>
  <c r="AF1267"/>
  <c r="AF1268"/>
  <c r="AF1269"/>
  <c r="AF1270"/>
  <c r="AF1271"/>
  <c r="AF1272"/>
  <c r="AF1273"/>
  <c r="AF1274"/>
  <c r="AF1275"/>
  <c r="AF1276"/>
  <c r="AF1277"/>
  <c r="AF1278"/>
  <c r="AF1279"/>
  <c r="AF1280"/>
  <c r="AF1281"/>
  <c r="AF1282"/>
  <c r="AF1283"/>
  <c r="AF1284"/>
  <c r="AF1285"/>
  <c r="AF1286"/>
  <c r="AF1287"/>
  <c r="AF1288"/>
  <c r="AF1289"/>
  <c r="AF1290"/>
  <c r="AF1291"/>
  <c r="AF1292"/>
  <c r="AF1293"/>
  <c r="AF1294"/>
  <c r="AF1295"/>
  <c r="AF1296"/>
  <c r="AF1297"/>
  <c r="AF1298"/>
  <c r="AF1299"/>
  <c r="AF1300"/>
  <c r="AF1301"/>
  <c r="AF1302"/>
  <c r="AF1303"/>
  <c r="AF1304"/>
  <c r="AF1305"/>
  <c r="AF1306"/>
  <c r="AF1307"/>
  <c r="AF1308"/>
  <c r="AF1309"/>
  <c r="AF1310"/>
  <c r="AF1311"/>
  <c r="AF1312"/>
  <c r="AF1313"/>
  <c r="AF1314"/>
  <c r="AF1315"/>
  <c r="AF1316"/>
  <c r="AF1317"/>
  <c r="AF1318"/>
  <c r="AF1319"/>
  <c r="AF1320"/>
  <c r="AF1321"/>
  <c r="AF1322"/>
  <c r="AF1323"/>
  <c r="AF1324"/>
  <c r="AF1325"/>
  <c r="AF1326"/>
  <c r="AF1327"/>
  <c r="AF1328"/>
  <c r="AF1329"/>
  <c r="AF1330"/>
  <c r="AF1331"/>
  <c r="AF1332"/>
  <c r="AF1333"/>
  <c r="AF1334"/>
  <c r="AF1335"/>
  <c r="AF1336"/>
  <c r="AF1337"/>
  <c r="AF1338"/>
  <c r="AF1339"/>
  <c r="AF1340"/>
  <c r="AF1341"/>
  <c r="AF1342"/>
  <c r="AF1343"/>
  <c r="AF1344"/>
  <c r="AF1345"/>
  <c r="AF1346"/>
  <c r="AF1347"/>
  <c r="AF1348"/>
  <c r="AF1349"/>
  <c r="AF1350"/>
  <c r="AF1351"/>
  <c r="AF1352"/>
  <c r="AF1353"/>
  <c r="AF1354"/>
  <c r="AF1355"/>
  <c r="AF1356"/>
  <c r="AF1357"/>
  <c r="AF1358"/>
  <c r="AF1359"/>
  <c r="AF1360"/>
  <c r="AF1361"/>
  <c r="AF1362"/>
  <c r="AF1363"/>
  <c r="AF1364"/>
  <c r="AF1365"/>
  <c r="AF1366"/>
  <c r="AF1367"/>
  <c r="AF1368"/>
  <c r="AF1369"/>
  <c r="AF1370"/>
  <c r="AF1371"/>
  <c r="AF1372"/>
  <c r="AF1373"/>
  <c r="AF1374"/>
  <c r="AF1375"/>
  <c r="AF1376"/>
  <c r="AF1377"/>
  <c r="AF1378"/>
  <c r="AF1379"/>
  <c r="AF1380"/>
  <c r="AF1381"/>
  <c r="AF1382"/>
  <c r="AF1383"/>
  <c r="AF1384"/>
  <c r="AF1385"/>
  <c r="AF1386"/>
  <c r="AF1387"/>
  <c r="AF1388"/>
  <c r="AF1389"/>
  <c r="AF1390"/>
  <c r="AF1391"/>
  <c r="AF1392"/>
  <c r="AF1393"/>
  <c r="AF1394"/>
  <c r="AF1395"/>
  <c r="AF1396"/>
  <c r="AF1397"/>
  <c r="AF1398"/>
  <c r="AF1399"/>
  <c r="AF1400"/>
  <c r="AF1401"/>
  <c r="AF1402"/>
  <c r="AF1403"/>
  <c r="AF1404"/>
  <c r="AF1405"/>
  <c r="AF1406"/>
  <c r="AF1407"/>
  <c r="AF1408"/>
  <c r="AF1409"/>
  <c r="AF1410"/>
  <c r="AF1411"/>
  <c r="AF1412"/>
  <c r="AF1413"/>
  <c r="AF1414"/>
  <c r="AF1415"/>
  <c r="AF1416"/>
  <c r="AF1417"/>
  <c r="AF1418"/>
  <c r="AF1419"/>
  <c r="AF1420"/>
  <c r="AF1421"/>
  <c r="AF1422"/>
  <c r="AF1423"/>
  <c r="AF1424"/>
  <c r="AF1425"/>
  <c r="AF1426"/>
  <c r="AF1427"/>
  <c r="AF1428"/>
  <c r="AF1429"/>
  <c r="AF1430"/>
  <c r="AF1431"/>
  <c r="AF1432"/>
  <c r="AF1433"/>
  <c r="AF1434"/>
  <c r="AF1435"/>
  <c r="AF1436"/>
  <c r="AF1437"/>
  <c r="AF1438"/>
  <c r="AF1439"/>
  <c r="AF1440"/>
  <c r="AF1441"/>
  <c r="AF1442"/>
  <c r="AF1443"/>
  <c r="AF1444"/>
  <c r="AF1445"/>
  <c r="AF1446"/>
  <c r="AF1447"/>
  <c r="AF1448"/>
  <c r="AF1449"/>
  <c r="AF1450"/>
  <c r="AF1451"/>
  <c r="AF1452"/>
  <c r="AF1453"/>
  <c r="AF1454"/>
  <c r="AF1455"/>
  <c r="AF1456"/>
  <c r="AF1457"/>
  <c r="AF1458"/>
  <c r="AF1459"/>
  <c r="AF1460"/>
  <c r="AF1461"/>
  <c r="AF1462"/>
  <c r="AF1463"/>
  <c r="AF1464"/>
  <c r="AF1465"/>
  <c r="AF1466"/>
  <c r="AF1467"/>
  <c r="AF1468"/>
  <c r="AF1469"/>
  <c r="AF1470"/>
  <c r="AF1471"/>
  <c r="AF1472"/>
  <c r="AF1473"/>
  <c r="AF1474"/>
  <c r="AF1475"/>
  <c r="AF1476"/>
  <c r="AF1477"/>
  <c r="AF1478"/>
  <c r="AF1479"/>
  <c r="AF1480"/>
  <c r="AF1481"/>
  <c r="AF1482"/>
  <c r="AF1483"/>
  <c r="AF1484"/>
  <c r="AF1485"/>
  <c r="AF1486"/>
  <c r="AF1487"/>
  <c r="AF1488"/>
  <c r="AF1489"/>
  <c r="AF1490"/>
  <c r="AF1491"/>
  <c r="AF1492"/>
  <c r="AF1493"/>
  <c r="AF1494"/>
  <c r="AF1495"/>
  <c r="AF1496"/>
  <c r="AF1497"/>
  <c r="AF1498"/>
  <c r="AF1499"/>
  <c r="AF1500"/>
  <c r="AF1501"/>
  <c r="AF1502"/>
  <c r="AF1503"/>
  <c r="AF1505" l="1"/>
  <c r="AJ6" i="8"/>
  <c r="AJ5"/>
  <c r="AI5"/>
  <c r="I45" i="22" l="1"/>
  <c r="H45"/>
  <c r="J45" s="1"/>
  <c r="O221" i="1" l="1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AC30"/>
  <c r="AD30"/>
  <c r="AC31"/>
  <c r="AD31"/>
  <c r="AC32"/>
  <c r="AD32"/>
  <c r="AC33"/>
  <c r="AD33"/>
  <c r="AC34"/>
  <c r="AD34"/>
  <c r="AC35"/>
  <c r="AD35"/>
  <c r="AC36"/>
  <c r="AD36"/>
  <c r="AC37"/>
  <c r="AD37"/>
  <c r="AC38"/>
  <c r="AD38"/>
  <c r="AC39"/>
  <c r="AD39"/>
  <c r="AC40"/>
  <c r="AD40"/>
  <c r="AC41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96"/>
  <c r="AD96"/>
  <c r="AC97"/>
  <c r="AD97"/>
  <c r="AC98"/>
  <c r="AD98"/>
  <c r="AC99"/>
  <c r="AD99"/>
  <c r="AC100"/>
  <c r="AD100"/>
  <c r="AC101"/>
  <c r="AD101"/>
  <c r="AC102"/>
  <c r="AD102"/>
  <c r="AC103"/>
  <c r="AD103"/>
  <c r="AC104"/>
  <c r="AD104"/>
  <c r="AC105"/>
  <c r="AD105"/>
  <c r="AC106"/>
  <c r="AD106"/>
  <c r="AC107"/>
  <c r="AD107"/>
  <c r="AC108"/>
  <c r="AD108"/>
  <c r="AC109"/>
  <c r="AD109"/>
  <c r="AC110"/>
  <c r="AD110"/>
  <c r="AC111"/>
  <c r="AD111"/>
  <c r="AC112"/>
  <c r="AD112"/>
  <c r="AC113"/>
  <c r="AD113"/>
  <c r="AC114"/>
  <c r="AD114"/>
  <c r="AC115"/>
  <c r="AD115"/>
  <c r="AC116"/>
  <c r="AD116"/>
  <c r="AC117"/>
  <c r="AD117"/>
  <c r="AC118"/>
  <c r="AD118"/>
  <c r="AC119"/>
  <c r="AD119"/>
  <c r="AC120"/>
  <c r="AD120"/>
  <c r="AC121"/>
  <c r="AD121"/>
  <c r="AC122"/>
  <c r="AD122"/>
  <c r="AC123"/>
  <c r="AD123"/>
  <c r="AC124"/>
  <c r="AD124"/>
  <c r="AC125"/>
  <c r="AD125"/>
  <c r="AC126"/>
  <c r="AD126"/>
  <c r="AC127"/>
  <c r="AD127"/>
  <c r="AC128"/>
  <c r="AD128"/>
  <c r="AC129"/>
  <c r="AD129"/>
  <c r="AC130"/>
  <c r="AD130"/>
  <c r="AC131"/>
  <c r="AD131"/>
  <c r="AC132"/>
  <c r="AD132"/>
  <c r="AC133"/>
  <c r="AD133"/>
  <c r="AC134"/>
  <c r="AD134"/>
  <c r="AC135"/>
  <c r="AD135"/>
  <c r="AC136"/>
  <c r="AD136"/>
  <c r="AC137"/>
  <c r="AD137"/>
  <c r="AC138"/>
  <c r="AD138"/>
  <c r="AC139"/>
  <c r="AD139"/>
  <c r="AC140"/>
  <c r="AD140"/>
  <c r="AC141"/>
  <c r="AD141"/>
  <c r="AC142"/>
  <c r="AD142"/>
  <c r="AC143"/>
  <c r="AD143"/>
  <c r="AC144"/>
  <c r="AD144"/>
  <c r="AC145"/>
  <c r="AD145"/>
  <c r="AC146"/>
  <c r="AD146"/>
  <c r="AC147"/>
  <c r="AD147"/>
  <c r="AC148"/>
  <c r="AD148"/>
  <c r="AC149"/>
  <c r="AD149"/>
  <c r="AC150"/>
  <c r="AD150"/>
  <c r="AC151"/>
  <c r="AD151"/>
  <c r="AC152"/>
  <c r="AD152"/>
  <c r="AC153"/>
  <c r="AD153"/>
  <c r="AC154"/>
  <c r="AD154"/>
  <c r="AC155"/>
  <c r="AD155"/>
  <c r="AC156"/>
  <c r="AD156"/>
  <c r="AC157"/>
  <c r="AD157"/>
  <c r="AC158"/>
  <c r="AD158"/>
  <c r="AC159"/>
  <c r="AD159"/>
  <c r="AC160"/>
  <c r="AD160"/>
  <c r="AC161"/>
  <c r="AD161"/>
  <c r="AC162"/>
  <c r="AD162"/>
  <c r="AC163"/>
  <c r="AD163"/>
  <c r="AC164"/>
  <c r="AD164"/>
  <c r="AC165"/>
  <c r="AD165"/>
  <c r="AC166"/>
  <c r="AD166"/>
  <c r="AC167"/>
  <c r="AD167"/>
  <c r="AC168"/>
  <c r="AD168"/>
  <c r="AC169"/>
  <c r="AD169"/>
  <c r="AC170"/>
  <c r="AD170"/>
  <c r="AC171"/>
  <c r="AD171"/>
  <c r="AC172"/>
  <c r="AD172"/>
  <c r="AC173"/>
  <c r="AD173"/>
  <c r="AC174"/>
  <c r="AD174"/>
  <c r="AC175"/>
  <c r="AD175"/>
  <c r="AC176"/>
  <c r="AD176"/>
  <c r="AC177"/>
  <c r="AD177"/>
  <c r="AC178"/>
  <c r="AD178"/>
  <c r="AC179"/>
  <c r="AD179"/>
  <c r="AC180"/>
  <c r="AD180"/>
  <c r="AC181"/>
  <c r="AD181"/>
  <c r="AC182"/>
  <c r="AD182"/>
  <c r="AC183"/>
  <c r="AD183"/>
  <c r="AC184"/>
  <c r="AD184"/>
  <c r="AC185"/>
  <c r="AD185"/>
  <c r="AC186"/>
  <c r="AD186"/>
  <c r="AC187"/>
  <c r="AD187"/>
  <c r="AC188"/>
  <c r="AD188"/>
  <c r="AC189"/>
  <c r="AD189"/>
  <c r="AC190"/>
  <c r="AD190"/>
  <c r="AC191"/>
  <c r="AD191"/>
  <c r="AC192"/>
  <c r="AD192"/>
  <c r="AC193"/>
  <c r="AD193"/>
  <c r="AC194"/>
  <c r="AD194"/>
  <c r="AC195"/>
  <c r="AD195"/>
  <c r="AC196"/>
  <c r="AD196"/>
  <c r="AC197"/>
  <c r="AD197"/>
  <c r="AC198"/>
  <c r="AD198"/>
  <c r="AC199"/>
  <c r="AD199"/>
  <c r="AC200"/>
  <c r="AD200"/>
  <c r="AC201"/>
  <c r="AD201"/>
  <c r="AC202"/>
  <c r="AD202"/>
  <c r="AC203"/>
  <c r="AD203"/>
  <c r="AC204"/>
  <c r="AD204"/>
  <c r="AC205"/>
  <c r="AD205"/>
  <c r="AC206"/>
  <c r="AD206"/>
  <c r="AC207"/>
  <c r="AD207"/>
  <c r="AC208"/>
  <c r="AD208"/>
  <c r="AC209"/>
  <c r="AD209"/>
  <c r="AC210"/>
  <c r="AD210"/>
  <c r="AC211"/>
  <c r="AD211"/>
  <c r="AC212"/>
  <c r="AD212"/>
  <c r="AC213"/>
  <c r="AD213"/>
  <c r="AC214"/>
  <c r="AD214"/>
  <c r="AC215"/>
  <c r="AD215"/>
  <c r="AC216"/>
  <c r="AD216"/>
  <c r="AC217"/>
  <c r="AD217"/>
  <c r="AC218"/>
  <c r="AD218"/>
  <c r="AC219"/>
  <c r="AD219"/>
  <c r="AC220"/>
  <c r="AD220"/>
  <c r="AC221"/>
  <c r="AD221"/>
  <c r="AC222"/>
  <c r="AD222"/>
  <c r="AC223"/>
  <c r="AD223"/>
  <c r="AC224"/>
  <c r="AD224"/>
  <c r="AC225"/>
  <c r="AD225"/>
  <c r="AC226"/>
  <c r="AD226"/>
  <c r="AC227"/>
  <c r="AD227"/>
  <c r="AC228"/>
  <c r="AD228"/>
  <c r="AC229"/>
  <c r="AD229"/>
  <c r="AC230"/>
  <c r="AD230"/>
  <c r="AC231"/>
  <c r="AD231"/>
  <c r="AC232"/>
  <c r="AD232"/>
  <c r="AC233"/>
  <c r="AD233"/>
  <c r="AC234"/>
  <c r="AD234"/>
  <c r="AC235"/>
  <c r="AD235"/>
  <c r="AC236"/>
  <c r="AD236"/>
  <c r="AC237"/>
  <c r="AD237"/>
  <c r="AC238"/>
  <c r="AD238"/>
  <c r="AC239"/>
  <c r="AD239"/>
  <c r="AC240"/>
  <c r="AD240"/>
  <c r="AC241"/>
  <c r="AD241"/>
  <c r="AC242"/>
  <c r="AD242"/>
  <c r="AC243"/>
  <c r="AD243"/>
  <c r="AC244"/>
  <c r="AD244"/>
  <c r="AC245"/>
  <c r="AD245"/>
  <c r="AC246"/>
  <c r="AD246"/>
  <c r="AC247"/>
  <c r="AD247"/>
  <c r="AC248"/>
  <c r="AD248"/>
  <c r="AC249"/>
  <c r="AD249"/>
  <c r="AC250"/>
  <c r="AD250"/>
  <c r="AC251"/>
  <c r="AD251"/>
  <c r="AC252"/>
  <c r="AD252"/>
  <c r="AC253"/>
  <c r="AD253"/>
  <c r="AC254"/>
  <c r="AD254"/>
  <c r="AC255"/>
  <c r="AD255"/>
  <c r="AC256"/>
  <c r="AD256"/>
  <c r="AC257"/>
  <c r="AD257"/>
  <c r="AC258"/>
  <c r="AD258"/>
  <c r="AC259"/>
  <c r="AD259"/>
  <c r="AC260"/>
  <c r="AD260"/>
  <c r="AC261"/>
  <c r="AD261"/>
  <c r="AC262"/>
  <c r="AD262"/>
  <c r="AC263"/>
  <c r="AD263"/>
  <c r="AC264"/>
  <c r="AD264"/>
  <c r="AC265"/>
  <c r="AD265"/>
  <c r="AC266"/>
  <c r="AD266"/>
  <c r="AC267"/>
  <c r="AD267"/>
  <c r="AC268"/>
  <c r="AD268"/>
  <c r="AC269"/>
  <c r="AD269"/>
  <c r="AC270"/>
  <c r="AD270"/>
  <c r="AC271"/>
  <c r="AD271"/>
  <c r="AC272"/>
  <c r="AD272"/>
  <c r="AC273"/>
  <c r="AD273"/>
  <c r="AC274"/>
  <c r="AD274"/>
  <c r="AC275"/>
  <c r="AD275"/>
  <c r="AC276"/>
  <c r="AD276"/>
  <c r="AC277"/>
  <c r="AD277"/>
  <c r="AC278"/>
  <c r="AD278"/>
  <c r="AC279"/>
  <c r="AD279"/>
  <c r="AC280"/>
  <c r="AD280"/>
  <c r="AC281"/>
  <c r="AD281"/>
  <c r="AC282"/>
  <c r="AD282"/>
  <c r="AC283"/>
  <c r="AD283"/>
  <c r="AC284"/>
  <c r="AD284"/>
  <c r="AC285"/>
  <c r="AD285"/>
  <c r="AC286"/>
  <c r="AD286"/>
  <c r="AC287"/>
  <c r="AD287"/>
  <c r="AC288"/>
  <c r="AD288"/>
  <c r="AC289"/>
  <c r="AD289"/>
  <c r="AC290"/>
  <c r="AD290"/>
  <c r="AC291"/>
  <c r="AD291"/>
  <c r="AC292"/>
  <c r="AD292"/>
  <c r="AC293"/>
  <c r="AD293"/>
  <c r="AC294"/>
  <c r="AD294"/>
  <c r="AC295"/>
  <c r="AD295"/>
  <c r="AC296"/>
  <c r="AD296"/>
  <c r="AC297"/>
  <c r="AD297"/>
  <c r="AC298"/>
  <c r="AD298"/>
  <c r="AC299"/>
  <c r="AD299"/>
  <c r="AC300"/>
  <c r="AD300"/>
  <c r="AC301"/>
  <c r="AD301"/>
  <c r="AC302"/>
  <c r="AD302"/>
  <c r="AC303"/>
  <c r="AD303"/>
  <c r="AC304"/>
  <c r="AD304"/>
  <c r="AC305"/>
  <c r="AD305"/>
  <c r="AC306"/>
  <c r="AD306"/>
  <c r="AC307"/>
  <c r="AD307"/>
  <c r="AC308"/>
  <c r="AD308"/>
  <c r="AC309"/>
  <c r="AD309"/>
  <c r="AC310"/>
  <c r="AD310"/>
  <c r="AC311"/>
  <c r="AD311"/>
  <c r="AC312"/>
  <c r="AD312"/>
  <c r="AC313"/>
  <c r="AD313"/>
  <c r="AC314"/>
  <c r="AD314"/>
  <c r="AC315"/>
  <c r="AD315"/>
  <c r="AC316"/>
  <c r="AD316"/>
  <c r="AC317"/>
  <c r="AD317"/>
  <c r="AC318"/>
  <c r="AD318"/>
  <c r="AC319"/>
  <c r="AD319"/>
  <c r="AC320"/>
  <c r="AD320"/>
  <c r="AC321"/>
  <c r="AD321"/>
  <c r="AC322"/>
  <c r="AD322"/>
  <c r="AC323"/>
  <c r="AD323"/>
  <c r="AC324"/>
  <c r="AD324"/>
  <c r="AC325"/>
  <c r="AD325"/>
  <c r="AC326"/>
  <c r="AD326"/>
  <c r="AC327"/>
  <c r="AD327"/>
  <c r="AC328"/>
  <c r="AD328"/>
  <c r="AC329"/>
  <c r="AD329"/>
  <c r="AC330"/>
  <c r="AD330"/>
  <c r="AC331"/>
  <c r="AD331"/>
  <c r="AC332"/>
  <c r="AD332"/>
  <c r="AC333"/>
  <c r="AD333"/>
  <c r="AC334"/>
  <c r="AD334"/>
  <c r="AC335"/>
  <c r="AD335"/>
  <c r="AC336"/>
  <c r="AD336"/>
  <c r="AC337"/>
  <c r="AD337"/>
  <c r="AC338"/>
  <c r="AD338"/>
  <c r="AC339"/>
  <c r="AD339"/>
  <c r="AC340"/>
  <c r="AD340"/>
  <c r="AC341"/>
  <c r="AD341"/>
  <c r="AC342"/>
  <c r="AD342"/>
  <c r="AC343"/>
  <c r="AD343"/>
  <c r="AC344"/>
  <c r="AD344"/>
  <c r="AC345"/>
  <c r="AD345"/>
  <c r="AC346"/>
  <c r="AD346"/>
  <c r="AC347"/>
  <c r="AD347"/>
  <c r="AC348"/>
  <c r="AD348"/>
  <c r="AC349"/>
  <c r="AD349"/>
  <c r="AC350"/>
  <c r="AD350"/>
  <c r="AC351"/>
  <c r="AD351"/>
  <c r="AC352"/>
  <c r="AD352"/>
  <c r="AC353"/>
  <c r="AD353"/>
  <c r="AC354"/>
  <c r="AD354"/>
  <c r="AC355"/>
  <c r="AD355"/>
  <c r="AC356"/>
  <c r="AD356"/>
  <c r="AC357"/>
  <c r="AD357"/>
  <c r="AC358"/>
  <c r="AD358"/>
  <c r="AC359"/>
  <c r="AD359"/>
  <c r="AC360"/>
  <c r="AD360"/>
  <c r="AC361"/>
  <c r="AD361"/>
  <c r="AC362"/>
  <c r="AD362"/>
  <c r="AC363"/>
  <c r="AD363"/>
  <c r="AC364"/>
  <c r="AD364"/>
  <c r="AC365"/>
  <c r="AD365"/>
  <c r="AC366"/>
  <c r="AD366"/>
  <c r="AC367"/>
  <c r="AD367"/>
  <c r="AC368"/>
  <c r="AD368"/>
  <c r="AC369"/>
  <c r="AD369"/>
  <c r="AC370"/>
  <c r="AD370"/>
  <c r="AC371"/>
  <c r="AD371"/>
  <c r="AC372"/>
  <c r="AD372"/>
  <c r="AC373"/>
  <c r="AD373"/>
  <c r="AC374"/>
  <c r="AD374"/>
  <c r="AC375"/>
  <c r="AD375"/>
  <c r="AC376"/>
  <c r="AD376"/>
  <c r="AC377"/>
  <c r="AD377"/>
  <c r="AC378"/>
  <c r="AD378"/>
  <c r="AC379"/>
  <c r="AD379"/>
  <c r="AC380"/>
  <c r="AD380"/>
  <c r="AC381"/>
  <c r="AD381"/>
  <c r="AC382"/>
  <c r="AD382"/>
  <c r="AC383"/>
  <c r="AD383"/>
  <c r="AC384"/>
  <c r="AD384"/>
  <c r="AC385"/>
  <c r="AD385"/>
  <c r="AC386"/>
  <c r="AD386"/>
  <c r="AC387"/>
  <c r="AD387"/>
  <c r="AC388"/>
  <c r="AD388"/>
  <c r="AC389"/>
  <c r="AD389"/>
  <c r="AC390"/>
  <c r="AD390"/>
  <c r="AC391"/>
  <c r="AD391"/>
  <c r="AC392"/>
  <c r="AD392"/>
  <c r="AC393"/>
  <c r="AD393"/>
  <c r="AC394"/>
  <c r="AD394"/>
  <c r="AC395"/>
  <c r="AD395"/>
  <c r="AC396"/>
  <c r="AD396"/>
  <c r="AC397"/>
  <c r="AD397"/>
  <c r="AC398"/>
  <c r="AD398"/>
  <c r="AC399"/>
  <c r="AD399"/>
  <c r="AC400"/>
  <c r="AD400"/>
  <c r="AC401"/>
  <c r="AD401"/>
  <c r="AC402"/>
  <c r="AD402"/>
  <c r="AC403"/>
  <c r="AD403"/>
  <c r="AC404"/>
  <c r="AD404"/>
  <c r="AC405"/>
  <c r="AD405"/>
  <c r="AC406"/>
  <c r="AD406"/>
  <c r="AC407"/>
  <c r="AD407"/>
  <c r="AC408"/>
  <c r="AD408"/>
  <c r="AC409"/>
  <c r="AD409"/>
  <c r="AC410"/>
  <c r="AD410"/>
  <c r="AC411"/>
  <c r="AD411"/>
  <c r="AC412"/>
  <c r="AD412"/>
  <c r="AC413"/>
  <c r="AD413"/>
  <c r="AC414"/>
  <c r="AD414"/>
  <c r="AC415"/>
  <c r="AD415"/>
  <c r="AC416"/>
  <c r="AD416"/>
  <c r="AC417"/>
  <c r="AD417"/>
  <c r="AC418"/>
  <c r="AD418"/>
  <c r="AC419"/>
  <c r="AD419"/>
  <c r="AC420"/>
  <c r="AD420"/>
  <c r="AC421"/>
  <c r="AD421"/>
  <c r="AC422"/>
  <c r="AD422"/>
  <c r="AC423"/>
  <c r="AD423"/>
  <c r="AC424"/>
  <c r="AD424"/>
  <c r="AC425"/>
  <c r="AD425"/>
  <c r="AC426"/>
  <c r="AD426"/>
  <c r="AC427"/>
  <c r="AD427"/>
  <c r="AC428"/>
  <c r="AD428"/>
  <c r="AC429"/>
  <c r="AD429"/>
  <c r="AC430"/>
  <c r="AD430"/>
  <c r="AC431"/>
  <c r="AD431"/>
  <c r="AC432"/>
  <c r="AD432"/>
  <c r="AC433"/>
  <c r="AD433"/>
  <c r="AC434"/>
  <c r="AD434"/>
  <c r="AC435"/>
  <c r="AD435"/>
  <c r="AC436"/>
  <c r="AD436"/>
  <c r="AC437"/>
  <c r="AD437"/>
  <c r="AC438"/>
  <c r="AD438"/>
  <c r="AC439"/>
  <c r="AD439"/>
  <c r="AC440"/>
  <c r="AD440"/>
  <c r="AC441"/>
  <c r="AD441"/>
  <c r="AC442"/>
  <c r="AD442"/>
  <c r="AC443"/>
  <c r="AD443"/>
  <c r="AC444"/>
  <c r="AD444"/>
  <c r="AC445"/>
  <c r="AD445"/>
  <c r="AC446"/>
  <c r="AD446"/>
  <c r="AC447"/>
  <c r="AD447"/>
  <c r="AC448"/>
  <c r="AD448"/>
  <c r="AC449"/>
  <c r="AD449"/>
  <c r="AC450"/>
  <c r="AD450"/>
  <c r="AC451"/>
  <c r="AD451"/>
  <c r="AC452"/>
  <c r="AD452"/>
  <c r="AC453"/>
  <c r="AD453"/>
  <c r="AC454"/>
  <c r="AD454"/>
  <c r="AC455"/>
  <c r="AD455"/>
  <c r="AC456"/>
  <c r="AD456"/>
  <c r="AC457"/>
  <c r="AD457"/>
  <c r="AC458"/>
  <c r="AD458"/>
  <c r="AC459"/>
  <c r="AD459"/>
  <c r="AC460"/>
  <c r="AD460"/>
  <c r="AC461"/>
  <c r="AD461"/>
  <c r="AC462"/>
  <c r="AD462"/>
  <c r="AC463"/>
  <c r="AD463"/>
  <c r="AC464"/>
  <c r="AD464"/>
  <c r="AC465"/>
  <c r="AD465"/>
  <c r="AC466"/>
  <c r="AD466"/>
  <c r="AC467"/>
  <c r="AD467"/>
  <c r="AC468"/>
  <c r="AD468"/>
  <c r="AC469"/>
  <c r="AD469"/>
  <c r="AC470"/>
  <c r="AD470"/>
  <c r="AC471"/>
  <c r="AD471"/>
  <c r="AC472"/>
  <c r="AD472"/>
  <c r="AC473"/>
  <c r="AD473"/>
  <c r="AC474"/>
  <c r="AD474"/>
  <c r="AC475"/>
  <c r="AD475"/>
  <c r="AC476"/>
  <c r="AD476"/>
  <c r="AC477"/>
  <c r="AD477"/>
  <c r="AC478"/>
  <c r="AD478"/>
  <c r="AC479"/>
  <c r="AD479"/>
  <c r="AC480"/>
  <c r="AD480"/>
  <c r="AC481"/>
  <c r="AD481"/>
  <c r="AC482"/>
  <c r="AD482"/>
  <c r="AC483"/>
  <c r="AD483"/>
  <c r="AC484"/>
  <c r="AD484"/>
  <c r="AC485"/>
  <c r="AD485"/>
  <c r="AC486"/>
  <c r="AD486"/>
  <c r="AC487"/>
  <c r="AD487"/>
  <c r="AC488"/>
  <c r="AD488"/>
  <c r="AC489"/>
  <c r="AD489"/>
  <c r="AC490"/>
  <c r="AD490"/>
  <c r="AC491"/>
  <c r="AD491"/>
  <c r="AC492"/>
  <c r="AD492"/>
  <c r="AC493"/>
  <c r="AD493"/>
  <c r="AC494"/>
  <c r="AD494"/>
  <c r="AC495"/>
  <c r="AD495"/>
  <c r="AC496"/>
  <c r="AD496"/>
  <c r="AC497"/>
  <c r="AD497"/>
  <c r="AC498"/>
  <c r="AD498"/>
  <c r="AC499"/>
  <c r="AD499"/>
  <c r="AC500"/>
  <c r="AD500"/>
  <c r="AC501"/>
  <c r="AD501"/>
  <c r="AC502"/>
  <c r="AD502"/>
  <c r="AC503"/>
  <c r="AD503"/>
  <c r="AC504"/>
  <c r="AD504"/>
  <c r="AC505"/>
  <c r="AD505"/>
  <c r="AC506"/>
  <c r="AD506"/>
  <c r="AC507"/>
  <c r="AD507"/>
  <c r="AC508"/>
  <c r="AD508"/>
  <c r="AC509"/>
  <c r="AD509"/>
  <c r="AC510"/>
  <c r="AD510"/>
  <c r="AC511"/>
  <c r="AD511"/>
  <c r="AC512"/>
  <c r="AD512"/>
  <c r="AC513"/>
  <c r="AD513"/>
  <c r="AC514"/>
  <c r="AD514"/>
  <c r="AC515"/>
  <c r="AD515"/>
  <c r="AC516"/>
  <c r="AD516"/>
  <c r="AC517"/>
  <c r="AD517"/>
  <c r="AC518"/>
  <c r="AD518"/>
  <c r="AC519"/>
  <c r="AD519"/>
  <c r="AC520"/>
  <c r="AD520"/>
  <c r="AC521"/>
  <c r="AD521"/>
  <c r="AC522"/>
  <c r="AD522"/>
  <c r="AC523"/>
  <c r="AD523"/>
  <c r="AC524"/>
  <c r="AD524"/>
  <c r="AC525"/>
  <c r="AD525"/>
  <c r="AC526"/>
  <c r="AD526"/>
  <c r="AC527"/>
  <c r="AD527"/>
  <c r="AC528"/>
  <c r="AD528"/>
  <c r="AC529"/>
  <c r="AD529"/>
  <c r="AC530"/>
  <c r="AD530"/>
  <c r="AC531"/>
  <c r="AD531"/>
  <c r="AC532"/>
  <c r="AD532"/>
  <c r="AC533"/>
  <c r="AD533"/>
  <c r="AC534"/>
  <c r="AD534"/>
  <c r="AC535"/>
  <c r="AD535"/>
  <c r="AC536"/>
  <c r="AD536"/>
  <c r="AC537"/>
  <c r="AD537"/>
  <c r="AC538"/>
  <c r="AD538"/>
  <c r="AC539"/>
  <c r="AD539"/>
  <c r="AC540"/>
  <c r="AD540"/>
  <c r="AC541"/>
  <c r="AD541"/>
  <c r="AC542"/>
  <c r="AD542"/>
  <c r="AC543"/>
  <c r="AD543"/>
  <c r="AC544"/>
  <c r="AD544"/>
  <c r="AC545"/>
  <c r="AD545"/>
  <c r="AC546"/>
  <c r="AD546"/>
  <c r="AC547"/>
  <c r="AD547"/>
  <c r="AC548"/>
  <c r="AD548"/>
  <c r="AC549"/>
  <c r="AD549"/>
  <c r="AC550"/>
  <c r="AD550"/>
  <c r="AC551"/>
  <c r="AD551"/>
  <c r="AC552"/>
  <c r="AD552"/>
  <c r="AC553"/>
  <c r="AD553"/>
  <c r="AC554"/>
  <c r="AD554"/>
  <c r="AC555"/>
  <c r="AD555"/>
  <c r="AC556"/>
  <c r="AD556"/>
  <c r="AC557"/>
  <c r="AD557"/>
  <c r="AC558"/>
  <c r="AD558"/>
  <c r="AC559"/>
  <c r="AD559"/>
  <c r="AC560"/>
  <c r="AD560"/>
  <c r="AC561"/>
  <c r="AD561"/>
  <c r="AC562"/>
  <c r="AD562"/>
  <c r="AC563"/>
  <c r="AD563"/>
  <c r="AC564"/>
  <c r="AD564"/>
  <c r="AC565"/>
  <c r="AD565"/>
  <c r="AC566"/>
  <c r="AD566"/>
  <c r="AC567"/>
  <c r="AD567"/>
  <c r="AC568"/>
  <c r="AD568"/>
  <c r="AC569"/>
  <c r="AD569"/>
  <c r="AC570"/>
  <c r="AD570"/>
  <c r="AC571"/>
  <c r="AD571"/>
  <c r="AC572"/>
  <c r="AD572"/>
  <c r="AC573"/>
  <c r="AD573"/>
  <c r="AC574"/>
  <c r="AD574"/>
  <c r="AC575"/>
  <c r="AD575"/>
  <c r="AC576"/>
  <c r="AD576"/>
  <c r="AC577"/>
  <c r="AD577"/>
  <c r="AC578"/>
  <c r="AD578"/>
  <c r="AC579"/>
  <c r="AD579"/>
  <c r="AC580"/>
  <c r="AD580"/>
  <c r="AC581"/>
  <c r="AD581"/>
  <c r="AC582"/>
  <c r="AD582"/>
  <c r="AC583"/>
  <c r="AD583"/>
  <c r="AC584"/>
  <c r="AD584"/>
  <c r="AC585"/>
  <c r="AD585"/>
  <c r="AC586"/>
  <c r="AD586"/>
  <c r="AC587"/>
  <c r="AD587"/>
  <c r="AC588"/>
  <c r="AD588"/>
  <c r="AC589"/>
  <c r="AD589"/>
  <c r="AC590"/>
  <c r="AD590"/>
  <c r="AC591"/>
  <c r="AD591"/>
  <c r="AC592"/>
  <c r="AD592"/>
  <c r="AC593"/>
  <c r="AD593"/>
  <c r="AC594"/>
  <c r="AD594"/>
  <c r="AC595"/>
  <c r="AD595"/>
  <c r="AC596"/>
  <c r="AD596"/>
  <c r="AC597"/>
  <c r="AD597"/>
  <c r="AC598"/>
  <c r="AD598"/>
  <c r="AC599"/>
  <c r="AD599"/>
  <c r="AC600"/>
  <c r="AD600"/>
  <c r="AC601"/>
  <c r="AD601"/>
  <c r="AC602"/>
  <c r="AD602"/>
  <c r="AC603"/>
  <c r="AD603"/>
  <c r="AC604"/>
  <c r="AD604"/>
  <c r="AC605"/>
  <c r="AD605"/>
  <c r="AC606"/>
  <c r="AD606"/>
  <c r="AC607"/>
  <c r="AD607"/>
  <c r="AC608"/>
  <c r="AD608"/>
  <c r="AC609"/>
  <c r="AD609"/>
  <c r="AC610"/>
  <c r="AD610"/>
  <c r="AC611"/>
  <c r="AD611"/>
  <c r="AC612"/>
  <c r="AD612"/>
  <c r="AC613"/>
  <c r="AD613"/>
  <c r="AC614"/>
  <c r="AD614"/>
  <c r="AC615"/>
  <c r="AD615"/>
  <c r="AC616"/>
  <c r="AD616"/>
  <c r="AC617"/>
  <c r="AD617"/>
  <c r="AC618"/>
  <c r="AD618"/>
  <c r="AC619"/>
  <c r="AD619"/>
  <c r="AC620"/>
  <c r="AD620"/>
  <c r="AC621"/>
  <c r="AD621"/>
  <c r="AC622"/>
  <c r="AD622"/>
  <c r="AC623"/>
  <c r="AD623"/>
  <c r="AC624"/>
  <c r="AD624"/>
  <c r="AC625"/>
  <c r="AD625"/>
  <c r="AC626"/>
  <c r="AD626"/>
  <c r="AC627"/>
  <c r="AD627"/>
  <c r="AC628"/>
  <c r="AD628"/>
  <c r="AC629"/>
  <c r="AD629"/>
  <c r="AC630"/>
  <c r="AD630"/>
  <c r="AC631"/>
  <c r="AD631"/>
  <c r="AC632"/>
  <c r="AD632"/>
  <c r="AC633"/>
  <c r="AD633"/>
  <c r="AC634"/>
  <c r="AD634"/>
  <c r="AC635"/>
  <c r="AD635"/>
  <c r="AC636"/>
  <c r="AD636"/>
  <c r="AC637"/>
  <c r="AD637"/>
  <c r="AC638"/>
  <c r="AD638"/>
  <c r="AC639"/>
  <c r="AD639"/>
  <c r="AC640"/>
  <c r="AD640"/>
  <c r="AC641"/>
  <c r="AD641"/>
  <c r="AC642"/>
  <c r="AD642"/>
  <c r="AC643"/>
  <c r="AD643"/>
  <c r="AC644"/>
  <c r="AD644"/>
  <c r="AC645"/>
  <c r="AD645"/>
  <c r="AC646"/>
  <c r="AD646"/>
  <c r="AC647"/>
  <c r="AD647"/>
  <c r="AC648"/>
  <c r="AD648"/>
  <c r="AC649"/>
  <c r="AD649"/>
  <c r="AC650"/>
  <c r="AD650"/>
  <c r="AC651"/>
  <c r="AD651"/>
  <c r="AC652"/>
  <c r="AD652"/>
  <c r="AC653"/>
  <c r="AD653"/>
  <c r="AC654"/>
  <c r="AD654"/>
  <c r="AC655"/>
  <c r="AD655"/>
  <c r="AC656"/>
  <c r="AD656"/>
  <c r="AC657"/>
  <c r="AD657"/>
  <c r="AC658"/>
  <c r="AD658"/>
  <c r="AC659"/>
  <c r="AD659"/>
  <c r="AC660"/>
  <c r="AD660"/>
  <c r="AC661"/>
  <c r="AD661"/>
  <c r="AC662"/>
  <c r="AD662"/>
  <c r="AC663"/>
  <c r="AD663"/>
  <c r="AC664"/>
  <c r="AD664"/>
  <c r="AC665"/>
  <c r="AD665"/>
  <c r="AC666"/>
  <c r="AD666"/>
  <c r="AC667"/>
  <c r="AD667"/>
  <c r="AC668"/>
  <c r="AD668"/>
  <c r="AC669"/>
  <c r="AD669"/>
  <c r="AC670"/>
  <c r="AD670"/>
  <c r="AC671"/>
  <c r="AD671"/>
  <c r="AC672"/>
  <c r="AD672"/>
  <c r="AC673"/>
  <c r="AD673"/>
  <c r="AC674"/>
  <c r="AD674"/>
  <c r="AC675"/>
  <c r="AD675"/>
  <c r="AC676"/>
  <c r="AD676"/>
  <c r="AC677"/>
  <c r="AD677"/>
  <c r="AC678"/>
  <c r="AD678"/>
  <c r="AC679"/>
  <c r="AD679"/>
  <c r="AC680"/>
  <c r="AD680"/>
  <c r="AC681"/>
  <c r="AD681"/>
  <c r="AC682"/>
  <c r="AD682"/>
  <c r="AC683"/>
  <c r="AD683"/>
  <c r="AC684"/>
  <c r="AD684"/>
  <c r="AC685"/>
  <c r="AD685"/>
  <c r="AC686"/>
  <c r="AD686"/>
  <c r="AC687"/>
  <c r="AD687"/>
  <c r="AC688"/>
  <c r="AD688"/>
  <c r="AC689"/>
  <c r="AD689"/>
  <c r="AC690"/>
  <c r="AD690"/>
  <c r="AC691"/>
  <c r="AD691"/>
  <c r="AC692"/>
  <c r="AD692"/>
  <c r="AC693"/>
  <c r="AD693"/>
  <c r="AC694"/>
  <c r="AD694"/>
  <c r="AC695"/>
  <c r="AD695"/>
  <c r="AC696"/>
  <c r="AD696"/>
  <c r="AC697"/>
  <c r="AD697"/>
  <c r="AC698"/>
  <c r="AD698"/>
  <c r="AC699"/>
  <c r="AD699"/>
  <c r="AC700"/>
  <c r="AD700"/>
  <c r="AC701"/>
  <c r="AD701"/>
  <c r="AC702"/>
  <c r="AD702"/>
  <c r="AC703"/>
  <c r="AD703"/>
  <c r="AC704"/>
  <c r="AD704"/>
  <c r="AC705"/>
  <c r="AD705"/>
  <c r="AC706"/>
  <c r="AD706"/>
  <c r="AC707"/>
  <c r="AD707"/>
  <c r="AC708"/>
  <c r="AD708"/>
  <c r="AC709"/>
  <c r="AD709"/>
  <c r="AC710"/>
  <c r="AD710"/>
  <c r="AC711"/>
  <c r="AD711"/>
  <c r="AC712"/>
  <c r="AD712"/>
  <c r="AC713"/>
  <c r="AD713"/>
  <c r="AC714"/>
  <c r="AD714"/>
  <c r="AC715"/>
  <c r="AD715"/>
  <c r="AC716"/>
  <c r="AD716"/>
  <c r="AC717"/>
  <c r="AD717"/>
  <c r="AC718"/>
  <c r="AD718"/>
  <c r="AC719"/>
  <c r="AD719"/>
  <c r="AC720"/>
  <c r="AD720"/>
  <c r="AC721"/>
  <c r="AD721"/>
  <c r="AC722"/>
  <c r="AD722"/>
  <c r="AC723"/>
  <c r="AD723"/>
  <c r="AC724"/>
  <c r="AD724"/>
  <c r="AC725"/>
  <c r="AD725"/>
  <c r="AC726"/>
  <c r="AD726"/>
  <c r="AC727"/>
  <c r="AD727"/>
  <c r="AC728"/>
  <c r="AD728"/>
  <c r="AC729"/>
  <c r="AD729"/>
  <c r="AC730"/>
  <c r="AD730"/>
  <c r="AC731"/>
  <c r="AD731"/>
  <c r="AC732"/>
  <c r="AD732"/>
  <c r="AC733"/>
  <c r="AD733"/>
  <c r="AC734"/>
  <c r="AD734"/>
  <c r="AC735"/>
  <c r="AD735"/>
  <c r="AC736"/>
  <c r="AD736"/>
  <c r="AC737"/>
  <c r="AD737"/>
  <c r="AC738"/>
  <c r="AD738"/>
  <c r="AC739"/>
  <c r="AD739"/>
  <c r="AC740"/>
  <c r="AD740"/>
  <c r="AC741"/>
  <c r="AD741"/>
  <c r="AC742"/>
  <c r="AD742"/>
  <c r="AC743"/>
  <c r="AD743"/>
  <c r="AC744"/>
  <c r="AD744"/>
  <c r="AC745"/>
  <c r="AD745"/>
  <c r="AC746"/>
  <c r="AD746"/>
  <c r="AC747"/>
  <c r="AD747"/>
  <c r="AC748"/>
  <c r="AD748"/>
  <c r="AC749"/>
  <c r="AD749"/>
  <c r="AC750"/>
  <c r="AD750"/>
  <c r="AC751"/>
  <c r="AD751"/>
  <c r="AC752"/>
  <c r="AD752"/>
  <c r="AC753"/>
  <c r="AD753"/>
  <c r="AC754"/>
  <c r="AD754"/>
  <c r="AC755"/>
  <c r="AD755"/>
  <c r="AC756"/>
  <c r="AD756"/>
  <c r="AC757"/>
  <c r="AD757"/>
  <c r="AC758"/>
  <c r="AD758"/>
  <c r="AC759"/>
  <c r="AD759"/>
  <c r="AC760"/>
  <c r="AD760"/>
  <c r="AC761"/>
  <c r="AD761"/>
  <c r="AC762"/>
  <c r="AD762"/>
  <c r="AC763"/>
  <c r="AD763"/>
  <c r="AC764"/>
  <c r="AD764"/>
  <c r="AC765"/>
  <c r="AD765"/>
  <c r="AC766"/>
  <c r="AD766"/>
  <c r="AC767"/>
  <c r="AD767"/>
  <c r="AC768"/>
  <c r="AD768"/>
  <c r="AC769"/>
  <c r="AD769"/>
  <c r="AC770"/>
  <c r="AD770"/>
  <c r="AC771"/>
  <c r="AD771"/>
  <c r="AC772"/>
  <c r="AD772"/>
  <c r="AC773"/>
  <c r="AD773"/>
  <c r="AC774"/>
  <c r="AD774"/>
  <c r="AC775"/>
  <c r="AD775"/>
  <c r="AC776"/>
  <c r="AD776"/>
  <c r="AC777"/>
  <c r="AD777"/>
  <c r="AC778"/>
  <c r="AD778"/>
  <c r="AC779"/>
  <c r="AD779"/>
  <c r="AC780"/>
  <c r="AD780"/>
  <c r="AC781"/>
  <c r="AD781"/>
  <c r="AC782"/>
  <c r="AD782"/>
  <c r="AC783"/>
  <c r="AD783"/>
  <c r="AC784"/>
  <c r="AD784"/>
  <c r="AC785"/>
  <c r="AD785"/>
  <c r="AC786"/>
  <c r="AD786"/>
  <c r="AC787"/>
  <c r="AD787"/>
  <c r="AC788"/>
  <c r="AD788"/>
  <c r="AC789"/>
  <c r="AD789"/>
  <c r="AC790"/>
  <c r="AD790"/>
  <c r="AC791"/>
  <c r="AD791"/>
  <c r="AC792"/>
  <c r="AD792"/>
  <c r="AC793"/>
  <c r="AD793"/>
  <c r="AC794"/>
  <c r="AD794"/>
  <c r="AC795"/>
  <c r="AD795"/>
  <c r="AC796"/>
  <c r="AD796"/>
  <c r="AC797"/>
  <c r="AD797"/>
  <c r="AC798"/>
  <c r="AD798"/>
  <c r="AC799"/>
  <c r="AD799"/>
  <c r="AC800"/>
  <c r="AD800"/>
  <c r="AC801"/>
  <c r="AD801"/>
  <c r="AC802"/>
  <c r="AD802"/>
  <c r="AC803"/>
  <c r="AD803"/>
  <c r="AC804"/>
  <c r="AD804"/>
  <c r="AC805"/>
  <c r="AD805"/>
  <c r="AC806"/>
  <c r="AD806"/>
  <c r="AC807"/>
  <c r="AD807"/>
  <c r="AC808"/>
  <c r="AD808"/>
  <c r="AC809"/>
  <c r="AD809"/>
  <c r="AC810"/>
  <c r="AD810"/>
  <c r="AC811"/>
  <c r="AD811"/>
  <c r="AC812"/>
  <c r="AD812"/>
  <c r="AC813"/>
  <c r="AD813"/>
  <c r="AC814"/>
  <c r="AD814"/>
  <c r="AC815"/>
  <c r="AD815"/>
  <c r="AC816"/>
  <c r="AD816"/>
  <c r="AC817"/>
  <c r="AD817"/>
  <c r="AC818"/>
  <c r="AD818"/>
  <c r="AC819"/>
  <c r="AD819"/>
  <c r="AC820"/>
  <c r="AD820"/>
  <c r="AC821"/>
  <c r="AD821"/>
  <c r="AC822"/>
  <c r="AD822"/>
  <c r="AC823"/>
  <c r="AD823"/>
  <c r="AC824"/>
  <c r="AD824"/>
  <c r="AC825"/>
  <c r="AD825"/>
  <c r="AC826"/>
  <c r="AD826"/>
  <c r="AC827"/>
  <c r="AD827"/>
  <c r="AC828"/>
  <c r="AD828"/>
  <c r="AC829"/>
  <c r="AD829"/>
  <c r="AC830"/>
  <c r="AD830"/>
  <c r="AC831"/>
  <c r="AD831"/>
  <c r="AC832"/>
  <c r="AD832"/>
  <c r="AC833"/>
  <c r="AD833"/>
  <c r="AC834"/>
  <c r="AD834"/>
  <c r="AC835"/>
  <c r="AD835"/>
  <c r="AC836"/>
  <c r="AD836"/>
  <c r="AC837"/>
  <c r="AD837"/>
  <c r="AC838"/>
  <c r="AD838"/>
  <c r="AC839"/>
  <c r="AD839"/>
  <c r="AC840"/>
  <c r="AD840"/>
  <c r="AC841"/>
  <c r="AD841"/>
  <c r="AC842"/>
  <c r="AD842"/>
  <c r="AC843"/>
  <c r="AD843"/>
  <c r="AC844"/>
  <c r="AD844"/>
  <c r="AC845"/>
  <c r="AD845"/>
  <c r="AC846"/>
  <c r="AD846"/>
  <c r="AC847"/>
  <c r="AD847"/>
  <c r="AC848"/>
  <c r="AD848"/>
  <c r="AC849"/>
  <c r="AD849"/>
  <c r="AC850"/>
  <c r="AD850"/>
  <c r="AC851"/>
  <c r="AD851"/>
  <c r="AC852"/>
  <c r="AD852"/>
  <c r="AC853"/>
  <c r="AD853"/>
  <c r="AC854"/>
  <c r="AD854"/>
  <c r="AC855"/>
  <c r="AD855"/>
  <c r="AC856"/>
  <c r="AD856"/>
  <c r="AC857"/>
  <c r="AD857"/>
  <c r="AC858"/>
  <c r="AD858"/>
  <c r="AC859"/>
  <c r="AD859"/>
  <c r="AC860"/>
  <c r="AD860"/>
  <c r="AC861"/>
  <c r="AD861"/>
  <c r="AC862"/>
  <c r="AD862"/>
  <c r="AC863"/>
  <c r="AD863"/>
  <c r="AC864"/>
  <c r="AD864"/>
  <c r="AC865"/>
  <c r="AD865"/>
  <c r="AC866"/>
  <c r="AD866"/>
  <c r="AC867"/>
  <c r="AD867"/>
  <c r="AC868"/>
  <c r="AD868"/>
  <c r="AC869"/>
  <c r="AD869"/>
  <c r="AC870"/>
  <c r="AD870"/>
  <c r="AC871"/>
  <c r="AD871"/>
  <c r="AC872"/>
  <c r="AD872"/>
  <c r="AC873"/>
  <c r="AD873"/>
  <c r="AC874"/>
  <c r="AD874"/>
  <c r="AC875"/>
  <c r="AD875"/>
  <c r="AC876"/>
  <c r="AD876"/>
  <c r="AC877"/>
  <c r="AD877"/>
  <c r="AC878"/>
  <c r="AD878"/>
  <c r="AC879"/>
  <c r="AD879"/>
  <c r="AC880"/>
  <c r="AD880"/>
  <c r="AC881"/>
  <c r="AD881"/>
  <c r="AC882"/>
  <c r="AD882"/>
  <c r="AC883"/>
  <c r="AD883"/>
  <c r="AC884"/>
  <c r="AD884"/>
  <c r="AC885"/>
  <c r="AD885"/>
  <c r="AC886"/>
  <c r="AD886"/>
  <c r="AC887"/>
  <c r="AD887"/>
  <c r="AC888"/>
  <c r="AD888"/>
  <c r="AC889"/>
  <c r="AD889"/>
  <c r="AC890"/>
  <c r="AD890"/>
  <c r="AC891"/>
  <c r="AD891"/>
  <c r="AC892"/>
  <c r="AD892"/>
  <c r="AC893"/>
  <c r="AD893"/>
  <c r="AC894"/>
  <c r="AD894"/>
  <c r="AC895"/>
  <c r="AD895"/>
  <c r="AC896"/>
  <c r="AD896"/>
  <c r="AC897"/>
  <c r="AD897"/>
  <c r="AC898"/>
  <c r="AD898"/>
  <c r="AC899"/>
  <c r="AD899"/>
  <c r="AC900"/>
  <c r="AD900"/>
  <c r="AC901"/>
  <c r="AD901"/>
  <c r="AC902"/>
  <c r="AD902"/>
  <c r="AC903"/>
  <c r="AD903"/>
  <c r="AC904"/>
  <c r="AD904"/>
  <c r="AC905"/>
  <c r="AD905"/>
  <c r="AC906"/>
  <c r="AD906"/>
  <c r="AC907"/>
  <c r="AD907"/>
  <c r="AC908"/>
  <c r="AD908"/>
  <c r="AC909"/>
  <c r="AD909"/>
  <c r="AC910"/>
  <c r="AD910"/>
  <c r="AC911"/>
  <c r="AD911"/>
  <c r="AC912"/>
  <c r="AD912"/>
  <c r="AC913"/>
  <c r="AD913"/>
  <c r="AC914"/>
  <c r="AD914"/>
  <c r="AC915"/>
  <c r="AD915"/>
  <c r="AC916"/>
  <c r="AD916"/>
  <c r="AC917"/>
  <c r="AD917"/>
  <c r="AC918"/>
  <c r="AD918"/>
  <c r="AC919"/>
  <c r="AD919"/>
  <c r="AC920"/>
  <c r="AD920"/>
  <c r="AC921"/>
  <c r="AD921"/>
  <c r="AC922"/>
  <c r="AD922"/>
  <c r="AC923"/>
  <c r="AD923"/>
  <c r="AC924"/>
  <c r="AD924"/>
  <c r="AC925"/>
  <c r="AD925"/>
  <c r="AC926"/>
  <c r="AD926"/>
  <c r="AC927"/>
  <c r="AD927"/>
  <c r="AC928"/>
  <c r="AD928"/>
  <c r="AC929"/>
  <c r="AD929"/>
  <c r="AC930"/>
  <c r="AD930"/>
  <c r="AC931"/>
  <c r="AD931"/>
  <c r="AC932"/>
  <c r="AD932"/>
  <c r="AC933"/>
  <c r="AD933"/>
  <c r="AC934"/>
  <c r="AD934"/>
  <c r="AC935"/>
  <c r="AD935"/>
  <c r="AC936"/>
  <c r="AD936"/>
  <c r="AC937"/>
  <c r="AD937"/>
  <c r="AC938"/>
  <c r="AD938"/>
  <c r="AC939"/>
  <c r="AD939"/>
  <c r="AC940"/>
  <c r="AD940"/>
  <c r="AC941"/>
  <c r="AD941"/>
  <c r="AC942"/>
  <c r="AD942"/>
  <c r="AC943"/>
  <c r="AD943"/>
  <c r="AC944"/>
  <c r="AD944"/>
  <c r="AC945"/>
  <c r="AD945"/>
  <c r="AC946"/>
  <c r="AD946"/>
  <c r="AC947"/>
  <c r="AD947"/>
  <c r="AC948"/>
  <c r="AD948"/>
  <c r="AC949"/>
  <c r="AD949"/>
  <c r="AC950"/>
  <c r="AD950"/>
  <c r="AC951"/>
  <c r="AD951"/>
  <c r="AC952"/>
  <c r="AD952"/>
  <c r="AC953"/>
  <c r="AD953"/>
  <c r="AC954"/>
  <c r="AD954"/>
  <c r="AC955"/>
  <c r="AD955"/>
  <c r="AC956"/>
  <c r="AD956"/>
  <c r="AC957"/>
  <c r="AD957"/>
  <c r="AC958"/>
  <c r="AD958"/>
  <c r="AC959"/>
  <c r="AD959"/>
  <c r="AC960"/>
  <c r="AD960"/>
  <c r="AC961"/>
  <c r="AD961"/>
  <c r="AC962"/>
  <c r="AD962"/>
  <c r="AC963"/>
  <c r="AD963"/>
  <c r="AC964"/>
  <c r="AD964"/>
  <c r="AC965"/>
  <c r="AD965"/>
  <c r="AC966"/>
  <c r="AD966"/>
  <c r="AC967"/>
  <c r="AD967"/>
  <c r="AC968"/>
  <c r="AD968"/>
  <c r="AC969"/>
  <c r="AD969"/>
  <c r="AC970"/>
  <c r="AD970"/>
  <c r="AC971"/>
  <c r="AD971"/>
  <c r="AC972"/>
  <c r="AD972"/>
  <c r="AC973"/>
  <c r="AD973"/>
  <c r="AC974"/>
  <c r="AD974"/>
  <c r="AC975"/>
  <c r="AD975"/>
  <c r="AC976"/>
  <c r="AD976"/>
  <c r="AC977"/>
  <c r="AD977"/>
  <c r="AC978"/>
  <c r="AD978"/>
  <c r="AC979"/>
  <c r="AD979"/>
  <c r="AC980"/>
  <c r="AD980"/>
  <c r="AC981"/>
  <c r="AD981"/>
  <c r="AC982"/>
  <c r="AD982"/>
  <c r="AC983"/>
  <c r="AD983"/>
  <c r="AC984"/>
  <c r="AD984"/>
  <c r="AC985"/>
  <c r="AD985"/>
  <c r="AC986"/>
  <c r="AD986"/>
  <c r="AC987"/>
  <c r="AD987"/>
  <c r="AC988"/>
  <c r="AD988"/>
  <c r="AC989"/>
  <c r="AD989"/>
  <c r="AC990"/>
  <c r="AD990"/>
  <c r="AC991"/>
  <c r="AD991"/>
  <c r="AC992"/>
  <c r="AD992"/>
  <c r="AC993"/>
  <c r="AD993"/>
  <c r="AC994"/>
  <c r="AD994"/>
  <c r="AC995"/>
  <c r="AD995"/>
  <c r="AC996"/>
  <c r="AD996"/>
  <c r="AC997"/>
  <c r="AD997"/>
  <c r="AC998"/>
  <c r="AD998"/>
  <c r="AC999"/>
  <c r="AD999"/>
  <c r="AC1000"/>
  <c r="AD1000"/>
  <c r="AC1001"/>
  <c r="AD1001"/>
  <c r="AC1002"/>
  <c r="AD1002"/>
  <c r="AC1003"/>
  <c r="AD1003"/>
  <c r="AC1004"/>
  <c r="AD1004"/>
  <c r="AC1005"/>
  <c r="AD1005"/>
  <c r="AC1006"/>
  <c r="AD1006"/>
  <c r="AC1007"/>
  <c r="AD1007"/>
  <c r="AC1008"/>
  <c r="AD1008"/>
  <c r="AC1009"/>
  <c r="AD1009"/>
  <c r="AC1010"/>
  <c r="AD1010"/>
  <c r="AC1011"/>
  <c r="AD1011"/>
  <c r="AC1012"/>
  <c r="AD1012"/>
  <c r="AC1013"/>
  <c r="AD1013"/>
  <c r="AC1014"/>
  <c r="AD1014"/>
  <c r="AC1015"/>
  <c r="AD1015"/>
  <c r="AC1016"/>
  <c r="AD1016"/>
  <c r="AC1017"/>
  <c r="AD1017"/>
  <c r="AC1018"/>
  <c r="AD1018"/>
  <c r="AC1019"/>
  <c r="AD1019"/>
  <c r="AC1020"/>
  <c r="AD1020"/>
  <c r="AC1021"/>
  <c r="AD1021"/>
  <c r="AC1022"/>
  <c r="AD1022"/>
  <c r="AC1023"/>
  <c r="AD1023"/>
  <c r="AC1024"/>
  <c r="AD1024"/>
  <c r="AC1025"/>
  <c r="AD1025"/>
  <c r="AC1026"/>
  <c r="AD1026"/>
  <c r="AC1027"/>
  <c r="AD1027"/>
  <c r="AC1028"/>
  <c r="AD1028"/>
  <c r="AC1029"/>
  <c r="AD1029"/>
  <c r="AC1030"/>
  <c r="AD1030"/>
  <c r="AC1031"/>
  <c r="AD1031"/>
  <c r="AC1032"/>
  <c r="AD1032"/>
  <c r="AC1033"/>
  <c r="AD1033"/>
  <c r="AC1034"/>
  <c r="AD1034"/>
  <c r="AC1035"/>
  <c r="AD1035"/>
  <c r="AC1036"/>
  <c r="AD1036"/>
  <c r="AC1037"/>
  <c r="AD1037"/>
  <c r="AC1038"/>
  <c r="AD1038"/>
  <c r="AC1039"/>
  <c r="AD1039"/>
  <c r="AC1040"/>
  <c r="AD1040"/>
  <c r="AC1041"/>
  <c r="AD1041"/>
  <c r="AC1042"/>
  <c r="AD1042"/>
  <c r="AC1043"/>
  <c r="AD1043"/>
  <c r="AC1044"/>
  <c r="AD1044"/>
  <c r="AC1045"/>
  <c r="AD1045"/>
  <c r="AC1046"/>
  <c r="AD1046"/>
  <c r="AC1047"/>
  <c r="AD1047"/>
  <c r="AC1048"/>
  <c r="AD1048"/>
  <c r="AC1049"/>
  <c r="AD1049"/>
  <c r="AC1050"/>
  <c r="AD1050"/>
  <c r="AC1051"/>
  <c r="AD1051"/>
  <c r="AC1052"/>
  <c r="AD1052"/>
  <c r="AC1053"/>
  <c r="AD1053"/>
  <c r="AC1054"/>
  <c r="AD1054"/>
  <c r="AC1055"/>
  <c r="AD1055"/>
  <c r="AC1056"/>
  <c r="AD1056"/>
  <c r="AC1057"/>
  <c r="AD1057"/>
  <c r="AC1058"/>
  <c r="AD1058"/>
  <c r="AC1059"/>
  <c r="AD1059"/>
  <c r="AC1060"/>
  <c r="AD1060"/>
  <c r="AC1061"/>
  <c r="AD1061"/>
  <c r="AC1062"/>
  <c r="AD1062"/>
  <c r="AC1063"/>
  <c r="AD1063"/>
  <c r="AC1064"/>
  <c r="AD1064"/>
  <c r="AC1065"/>
  <c r="AD1065"/>
  <c r="AC1066"/>
  <c r="AD1066"/>
  <c r="AC1067"/>
  <c r="AD1067"/>
  <c r="AC1068"/>
  <c r="AD1068"/>
  <c r="AC1069"/>
  <c r="AD1069"/>
  <c r="AC1070"/>
  <c r="AD1070"/>
  <c r="AC1071"/>
  <c r="AD1071"/>
  <c r="AC1072"/>
  <c r="AD1072"/>
  <c r="AC1073"/>
  <c r="AD1073"/>
  <c r="AC1074"/>
  <c r="AD1074"/>
  <c r="AC1075"/>
  <c r="AD1075"/>
  <c r="AC1076"/>
  <c r="AD1076"/>
  <c r="AC1077"/>
  <c r="AD1077"/>
  <c r="AC1093"/>
  <c r="AD1093"/>
  <c r="AC1112"/>
  <c r="AD1112"/>
  <c r="AC1113"/>
  <c r="AD1113"/>
  <c r="AC1114"/>
  <c r="AD1114"/>
  <c r="AC1115"/>
  <c r="AD1115"/>
  <c r="AC1116"/>
  <c r="AD1116"/>
  <c r="AC1117"/>
  <c r="AD1117"/>
  <c r="AC1118"/>
  <c r="AD1118"/>
  <c r="AC1119"/>
  <c r="AD1119"/>
  <c r="AC1120"/>
  <c r="AD1120"/>
  <c r="AC1121"/>
  <c r="AD1121"/>
  <c r="AC1122"/>
  <c r="AD1122"/>
  <c r="AC1123"/>
  <c r="AD1123"/>
  <c r="AC1124"/>
  <c r="AD1124"/>
  <c r="AC1125"/>
  <c r="AD1125"/>
  <c r="AC1126"/>
  <c r="AD1126"/>
  <c r="AC1127"/>
  <c r="AD1127"/>
  <c r="AC1128"/>
  <c r="AD1128"/>
  <c r="AC1129"/>
  <c r="AD1129"/>
  <c r="AC1130"/>
  <c r="AD1130"/>
  <c r="AC1131"/>
  <c r="AD1131"/>
  <c r="AC1132"/>
  <c r="AD1132"/>
  <c r="AC1133"/>
  <c r="AD1133"/>
  <c r="AC1134"/>
  <c r="AD1134"/>
  <c r="AC1135"/>
  <c r="AD1135"/>
  <c r="AC1136"/>
  <c r="AD1136"/>
  <c r="AC1137"/>
  <c r="AD1137"/>
  <c r="AC1138"/>
  <c r="AD1138"/>
  <c r="AC1139"/>
  <c r="AD1139"/>
  <c r="AC1140"/>
  <c r="AD1140"/>
  <c r="AC1141"/>
  <c r="AD1141"/>
  <c r="AC1142"/>
  <c r="AD1142"/>
  <c r="AC1143"/>
  <c r="AD1143"/>
  <c r="AC1144"/>
  <c r="AD1144"/>
  <c r="AC1145"/>
  <c r="AD1145"/>
  <c r="AC1146"/>
  <c r="AD1146"/>
  <c r="AC1147"/>
  <c r="AD1147"/>
  <c r="AC1148"/>
  <c r="AD1148"/>
  <c r="AC1149"/>
  <c r="AD1149"/>
  <c r="AC1150"/>
  <c r="AD1150"/>
  <c r="AC1151"/>
  <c r="AD1151"/>
  <c r="AC1152"/>
  <c r="AD1152"/>
  <c r="AC1153"/>
  <c r="AD1153"/>
  <c r="AC1154"/>
  <c r="AD1154"/>
  <c r="AC1155"/>
  <c r="AD1155"/>
  <c r="AC1156"/>
  <c r="AD1156"/>
  <c r="AC1157"/>
  <c r="AD1157"/>
  <c r="AC1158"/>
  <c r="AD1158"/>
  <c r="AC1159"/>
  <c r="AD1159"/>
  <c r="AC1160"/>
  <c r="AD1160"/>
  <c r="AC1161"/>
  <c r="AD1161"/>
  <c r="AC1162"/>
  <c r="AD1162"/>
  <c r="AC1163"/>
  <c r="AD1163"/>
  <c r="AC1164"/>
  <c r="AD1164"/>
  <c r="AC1165"/>
  <c r="AD1165"/>
  <c r="AC1166"/>
  <c r="AD1166"/>
  <c r="AC1167"/>
  <c r="AD1167"/>
  <c r="AC1168"/>
  <c r="AD1168"/>
  <c r="AC1169"/>
  <c r="AD1169"/>
  <c r="AC1170"/>
  <c r="AD1170"/>
  <c r="AC1171"/>
  <c r="AD1171"/>
  <c r="AC1172"/>
  <c r="AD1172"/>
  <c r="AC1173"/>
  <c r="AD1173"/>
  <c r="AC1174"/>
  <c r="AD1174"/>
  <c r="AC1175"/>
  <c r="AD1175"/>
  <c r="AC1176"/>
  <c r="AD1176"/>
  <c r="AC1177"/>
  <c r="AD1177"/>
  <c r="AC1178"/>
  <c r="AD1178"/>
  <c r="AC1179"/>
  <c r="AD1179"/>
  <c r="AC1180"/>
  <c r="AD1180"/>
  <c r="AC1181"/>
  <c r="AD1181"/>
  <c r="AC1182"/>
  <c r="AD1182"/>
  <c r="AC1183"/>
  <c r="AD1183"/>
  <c r="AC1184"/>
  <c r="AD1184"/>
  <c r="AC1185"/>
  <c r="AD1185"/>
  <c r="AC1186"/>
  <c r="AD1186"/>
  <c r="AC1187"/>
  <c r="AD1187"/>
  <c r="AC1188"/>
  <c r="AD1188"/>
  <c r="AC1189"/>
  <c r="AD1189"/>
  <c r="AC1190"/>
  <c r="AD1190"/>
  <c r="AC1191"/>
  <c r="AD1191"/>
  <c r="AC1192"/>
  <c r="AD1192"/>
  <c r="AC1193"/>
  <c r="AD1193"/>
  <c r="AC1194"/>
  <c r="AD1194"/>
  <c r="AC1195"/>
  <c r="AD1195"/>
  <c r="AC1196"/>
  <c r="AD1196"/>
  <c r="AC1197"/>
  <c r="AD1197"/>
  <c r="AC1198"/>
  <c r="AD1198"/>
  <c r="AC1199"/>
  <c r="AD1199"/>
  <c r="AC1200"/>
  <c r="AD1200"/>
  <c r="AC1201"/>
  <c r="AD1201"/>
  <c r="AC1202"/>
  <c r="AD1202"/>
  <c r="AC1203"/>
  <c r="AD1203"/>
  <c r="AC1204"/>
  <c r="AD1204"/>
  <c r="AC1205"/>
  <c r="AD1205"/>
  <c r="AC1206"/>
  <c r="AD1206"/>
  <c r="AC1207"/>
  <c r="AD1207"/>
  <c r="AC1208"/>
  <c r="AD1208"/>
  <c r="AC1209"/>
  <c r="AD1209"/>
  <c r="AC1210"/>
  <c r="AD1210"/>
  <c r="AC1211"/>
  <c r="AD1211"/>
  <c r="AC1212"/>
  <c r="AD1212"/>
  <c r="AC1213"/>
  <c r="AD1213"/>
  <c r="AC1214"/>
  <c r="AD1214"/>
  <c r="AC1215"/>
  <c r="AD1215"/>
  <c r="AC1216"/>
  <c r="AD1216"/>
  <c r="AC1217"/>
  <c r="AD1217"/>
  <c r="AC1218"/>
  <c r="AD1218"/>
  <c r="AC1219"/>
  <c r="AD1219"/>
  <c r="AC1220"/>
  <c r="AD1220"/>
  <c r="AC1221"/>
  <c r="AD1221"/>
  <c r="AC1222"/>
  <c r="AD1222"/>
  <c r="AC1223"/>
  <c r="AD1223"/>
  <c r="AC1224"/>
  <c r="AD1224"/>
  <c r="AC1225"/>
  <c r="AD1225"/>
  <c r="AC1226"/>
  <c r="AD1226"/>
  <c r="AC1227"/>
  <c r="AD1227"/>
  <c r="AC1228"/>
  <c r="AD1228"/>
  <c r="AC1229"/>
  <c r="AD1229"/>
  <c r="AC1230"/>
  <c r="AD1230"/>
  <c r="AC1231"/>
  <c r="AD1231"/>
  <c r="AC1232"/>
  <c r="AD1232"/>
  <c r="AC1233"/>
  <c r="AD1233"/>
  <c r="AC1234"/>
  <c r="AD1234"/>
  <c r="AC1235"/>
  <c r="AD1235"/>
  <c r="AC1236"/>
  <c r="AD1236"/>
  <c r="AC1237"/>
  <c r="AD1237"/>
  <c r="AC1238"/>
  <c r="AD1238"/>
  <c r="AC1239"/>
  <c r="AD1239"/>
  <c r="AC1240"/>
  <c r="AD1240"/>
  <c r="AC1241"/>
  <c r="AD1241"/>
  <c r="AC1242"/>
  <c r="AD1242"/>
  <c r="AC1243"/>
  <c r="AD1243"/>
  <c r="AC1244"/>
  <c r="AD1244"/>
  <c r="AC1245"/>
  <c r="AD1245"/>
  <c r="AC1246"/>
  <c r="AD1246"/>
  <c r="AC1247"/>
  <c r="AD1247"/>
  <c r="AC1248"/>
  <c r="AD1248"/>
  <c r="AC1249"/>
  <c r="AD1249"/>
  <c r="AC1250"/>
  <c r="AD1250"/>
  <c r="AC1251"/>
  <c r="AD1251"/>
  <c r="AC1252"/>
  <c r="AD1252"/>
  <c r="AC1253"/>
  <c r="AD1253"/>
  <c r="AC1254"/>
  <c r="AD1254"/>
  <c r="AC1255"/>
  <c r="AD1255"/>
  <c r="AC1256"/>
  <c r="AD1256"/>
  <c r="AC1257"/>
  <c r="AD1257"/>
  <c r="AC1258"/>
  <c r="AD1258"/>
  <c r="AC1259"/>
  <c r="AD1259"/>
  <c r="O8"/>
  <c r="P8"/>
  <c r="R8" s="1"/>
  <c r="O9"/>
  <c r="P9"/>
  <c r="R9" s="1"/>
  <c r="O10"/>
  <c r="Q10" s="1"/>
  <c r="P10"/>
  <c r="R10" s="1"/>
  <c r="O11"/>
  <c r="P11"/>
  <c r="R11" s="1"/>
  <c r="O12"/>
  <c r="P12"/>
  <c r="R12" s="1"/>
  <c r="O13"/>
  <c r="P13"/>
  <c r="R13" s="1"/>
  <c r="O14"/>
  <c r="P14"/>
  <c r="R14" s="1"/>
  <c r="O15"/>
  <c r="P15"/>
  <c r="R15" s="1"/>
  <c r="O16"/>
  <c r="P16"/>
  <c r="R16" s="1"/>
  <c r="O17"/>
  <c r="P17"/>
  <c r="R17" s="1"/>
  <c r="O18"/>
  <c r="P18"/>
  <c r="R18" s="1"/>
  <c r="O19"/>
  <c r="P19"/>
  <c r="R19" s="1"/>
  <c r="O20"/>
  <c r="P20"/>
  <c r="R20" s="1"/>
  <c r="O21"/>
  <c r="P21"/>
  <c r="R21" s="1"/>
  <c r="O22"/>
  <c r="P22"/>
  <c r="R22" s="1"/>
  <c r="O23"/>
  <c r="P23"/>
  <c r="R23" s="1"/>
  <c r="O24"/>
  <c r="P24"/>
  <c r="R24" s="1"/>
  <c r="O25"/>
  <c r="P25"/>
  <c r="R25" s="1"/>
  <c r="O26"/>
  <c r="P26"/>
  <c r="R26" s="1"/>
  <c r="O27"/>
  <c r="P27"/>
  <c r="R27" s="1"/>
  <c r="O28"/>
  <c r="P28"/>
  <c r="R28" s="1"/>
  <c r="O29"/>
  <c r="P29"/>
  <c r="R29" s="1"/>
  <c r="O30"/>
  <c r="P30"/>
  <c r="R30" s="1"/>
  <c r="O31"/>
  <c r="P31"/>
  <c r="R31" s="1"/>
  <c r="O32"/>
  <c r="P32"/>
  <c r="R32" s="1"/>
  <c r="O33"/>
  <c r="P33"/>
  <c r="R33" s="1"/>
  <c r="O34"/>
  <c r="P34"/>
  <c r="R34" s="1"/>
  <c r="O35"/>
  <c r="P35"/>
  <c r="R35" s="1"/>
  <c r="O36"/>
  <c r="P36"/>
  <c r="R36" s="1"/>
  <c r="O37"/>
  <c r="P37"/>
  <c r="R37" s="1"/>
  <c r="O38"/>
  <c r="P38"/>
  <c r="R38" s="1"/>
  <c r="O39"/>
  <c r="P39"/>
  <c r="R39" s="1"/>
  <c r="O40"/>
  <c r="P40"/>
  <c r="R40" s="1"/>
  <c r="O41"/>
  <c r="P41"/>
  <c r="R41" s="1"/>
  <c r="O42"/>
  <c r="P42"/>
  <c r="R42" s="1"/>
  <c r="O43"/>
  <c r="P43"/>
  <c r="R43" s="1"/>
  <c r="O44"/>
  <c r="P44"/>
  <c r="R44" s="1"/>
  <c r="O45"/>
  <c r="P45"/>
  <c r="R45" s="1"/>
  <c r="O46"/>
  <c r="P46"/>
  <c r="R46" s="1"/>
  <c r="O47"/>
  <c r="P47"/>
  <c r="R47" s="1"/>
  <c r="O48"/>
  <c r="P48"/>
  <c r="R48" s="1"/>
  <c r="O49"/>
  <c r="P49"/>
  <c r="R49" s="1"/>
  <c r="O50"/>
  <c r="P50"/>
  <c r="R50" s="1"/>
  <c r="O51"/>
  <c r="P51"/>
  <c r="R51" s="1"/>
  <c r="O52"/>
  <c r="P52"/>
  <c r="R52" s="1"/>
  <c r="O53"/>
  <c r="P53"/>
  <c r="R53" s="1"/>
  <c r="O54"/>
  <c r="P54"/>
  <c r="R54" s="1"/>
  <c r="O55"/>
  <c r="P55"/>
  <c r="R55" s="1"/>
  <c r="O56"/>
  <c r="P56"/>
  <c r="R56" s="1"/>
  <c r="O57"/>
  <c r="P57"/>
  <c r="R57" s="1"/>
  <c r="O58"/>
  <c r="P58"/>
  <c r="R58" s="1"/>
  <c r="O59"/>
  <c r="P59"/>
  <c r="R59" s="1"/>
  <c r="O60"/>
  <c r="P60"/>
  <c r="R60" s="1"/>
  <c r="O61"/>
  <c r="P61"/>
  <c r="R61" s="1"/>
  <c r="O62"/>
  <c r="P62"/>
  <c r="R62" s="1"/>
  <c r="O63"/>
  <c r="P63"/>
  <c r="R63" s="1"/>
  <c r="O64"/>
  <c r="P64"/>
  <c r="R64" s="1"/>
  <c r="O65"/>
  <c r="P65"/>
  <c r="R65" s="1"/>
  <c r="O66"/>
  <c r="P66"/>
  <c r="R66" s="1"/>
  <c r="O67"/>
  <c r="P67"/>
  <c r="R67" s="1"/>
  <c r="O68"/>
  <c r="P68"/>
  <c r="R68" s="1"/>
  <c r="O69"/>
  <c r="P69"/>
  <c r="R69" s="1"/>
  <c r="O70"/>
  <c r="P70"/>
  <c r="R70" s="1"/>
  <c r="O71"/>
  <c r="P71"/>
  <c r="R71" s="1"/>
  <c r="O72"/>
  <c r="P72"/>
  <c r="R72" s="1"/>
  <c r="O73"/>
  <c r="P73"/>
  <c r="R73" s="1"/>
  <c r="O74"/>
  <c r="P74"/>
  <c r="R74" s="1"/>
  <c r="O75"/>
  <c r="P75"/>
  <c r="R75" s="1"/>
  <c r="O76"/>
  <c r="P76"/>
  <c r="R76" s="1"/>
  <c r="O77"/>
  <c r="P77"/>
  <c r="R77" s="1"/>
  <c r="O78"/>
  <c r="P78"/>
  <c r="R78" s="1"/>
  <c r="O79"/>
  <c r="P79"/>
  <c r="R79" s="1"/>
  <c r="O80"/>
  <c r="P80"/>
  <c r="R80" s="1"/>
  <c r="O81"/>
  <c r="P81"/>
  <c r="R81" s="1"/>
  <c r="O82"/>
  <c r="P82"/>
  <c r="R82" s="1"/>
  <c r="O83"/>
  <c r="P83"/>
  <c r="R83" s="1"/>
  <c r="O84"/>
  <c r="P84"/>
  <c r="R84" s="1"/>
  <c r="O85"/>
  <c r="P85"/>
  <c r="R85" s="1"/>
  <c r="O86"/>
  <c r="P86"/>
  <c r="R86" s="1"/>
  <c r="O87"/>
  <c r="P87"/>
  <c r="R87" s="1"/>
  <c r="O88"/>
  <c r="P88"/>
  <c r="R88" s="1"/>
  <c r="O89"/>
  <c r="P89"/>
  <c r="R89" s="1"/>
  <c r="O90"/>
  <c r="P90"/>
  <c r="R90" s="1"/>
  <c r="O91"/>
  <c r="P91"/>
  <c r="R91" s="1"/>
  <c r="O92"/>
  <c r="P92"/>
  <c r="R92" s="1"/>
  <c r="O93"/>
  <c r="P93"/>
  <c r="R93" s="1"/>
  <c r="O94"/>
  <c r="P94"/>
  <c r="R94" s="1"/>
  <c r="O95"/>
  <c r="P95"/>
  <c r="R95" s="1"/>
  <c r="O96"/>
  <c r="P96"/>
  <c r="R96" s="1"/>
  <c r="O97"/>
  <c r="P97"/>
  <c r="R97" s="1"/>
  <c r="O98"/>
  <c r="P98"/>
  <c r="R98" s="1"/>
  <c r="O99"/>
  <c r="P99"/>
  <c r="R99" s="1"/>
  <c r="O100"/>
  <c r="P100"/>
  <c r="R100" s="1"/>
  <c r="O101"/>
  <c r="P101"/>
  <c r="R101" s="1"/>
  <c r="O102"/>
  <c r="P102"/>
  <c r="R102" s="1"/>
  <c r="O103"/>
  <c r="P103"/>
  <c r="R103" s="1"/>
  <c r="O104"/>
  <c r="P104"/>
  <c r="R104" s="1"/>
  <c r="O105"/>
  <c r="P105"/>
  <c r="R105" s="1"/>
  <c r="O106"/>
  <c r="P106"/>
  <c r="R106" s="1"/>
  <c r="O107"/>
  <c r="P107"/>
  <c r="R107" s="1"/>
  <c r="O108"/>
  <c r="P108"/>
  <c r="R108" s="1"/>
  <c r="O109"/>
  <c r="P109"/>
  <c r="R109" s="1"/>
  <c r="O110"/>
  <c r="P110"/>
  <c r="R110" s="1"/>
  <c r="O111"/>
  <c r="P111"/>
  <c r="R111" s="1"/>
  <c r="O112"/>
  <c r="P112"/>
  <c r="R112" s="1"/>
  <c r="O113"/>
  <c r="P113"/>
  <c r="R113" s="1"/>
  <c r="O114"/>
  <c r="P114"/>
  <c r="R114" s="1"/>
  <c r="O115"/>
  <c r="P115"/>
  <c r="R115" s="1"/>
  <c r="O116"/>
  <c r="P116"/>
  <c r="R116" s="1"/>
  <c r="O117"/>
  <c r="P117"/>
  <c r="R117" s="1"/>
  <c r="O118"/>
  <c r="P118"/>
  <c r="R118" s="1"/>
  <c r="O119"/>
  <c r="P119"/>
  <c r="R119" s="1"/>
  <c r="O120"/>
  <c r="P120"/>
  <c r="R120" s="1"/>
  <c r="O121"/>
  <c r="P121"/>
  <c r="R121" s="1"/>
  <c r="O122"/>
  <c r="P122"/>
  <c r="R122" s="1"/>
  <c r="O123"/>
  <c r="P123"/>
  <c r="R123" s="1"/>
  <c r="O124"/>
  <c r="P124"/>
  <c r="R124" s="1"/>
  <c r="O125"/>
  <c r="P125"/>
  <c r="R125" s="1"/>
  <c r="O126"/>
  <c r="P126"/>
  <c r="R126" s="1"/>
  <c r="O127"/>
  <c r="P127"/>
  <c r="R127" s="1"/>
  <c r="O128"/>
  <c r="P128"/>
  <c r="R128" s="1"/>
  <c r="O129"/>
  <c r="P129"/>
  <c r="R129" s="1"/>
  <c r="O130"/>
  <c r="P130"/>
  <c r="R130" s="1"/>
  <c r="O131"/>
  <c r="P131"/>
  <c r="R131" s="1"/>
  <c r="O132"/>
  <c r="P132"/>
  <c r="R132" s="1"/>
  <c r="O133"/>
  <c r="P133"/>
  <c r="R133" s="1"/>
  <c r="O134"/>
  <c r="P134"/>
  <c r="R134" s="1"/>
  <c r="O135"/>
  <c r="P135"/>
  <c r="R135" s="1"/>
  <c r="O136"/>
  <c r="P136"/>
  <c r="R136" s="1"/>
  <c r="O137"/>
  <c r="P137"/>
  <c r="R137" s="1"/>
  <c r="O138"/>
  <c r="P138"/>
  <c r="R138" s="1"/>
  <c r="O139"/>
  <c r="P139"/>
  <c r="R139" s="1"/>
  <c r="O140"/>
  <c r="P140"/>
  <c r="R140" s="1"/>
  <c r="O141"/>
  <c r="P141"/>
  <c r="R141" s="1"/>
  <c r="O142"/>
  <c r="P142"/>
  <c r="R142" s="1"/>
  <c r="O143"/>
  <c r="P143"/>
  <c r="R143" s="1"/>
  <c r="O144"/>
  <c r="P144"/>
  <c r="R144" s="1"/>
  <c r="O145"/>
  <c r="P145"/>
  <c r="R145" s="1"/>
  <c r="O146"/>
  <c r="P146"/>
  <c r="R146" s="1"/>
  <c r="O147"/>
  <c r="P147"/>
  <c r="R147" s="1"/>
  <c r="O148"/>
  <c r="P148"/>
  <c r="R148" s="1"/>
  <c r="O149"/>
  <c r="P149"/>
  <c r="R149" s="1"/>
  <c r="O150"/>
  <c r="P150"/>
  <c r="R150" s="1"/>
  <c r="O151"/>
  <c r="P151"/>
  <c r="R151" s="1"/>
  <c r="O152"/>
  <c r="P152"/>
  <c r="R152" s="1"/>
  <c r="O153"/>
  <c r="P153"/>
  <c r="R153" s="1"/>
  <c r="O154"/>
  <c r="P154"/>
  <c r="R154" s="1"/>
  <c r="O155"/>
  <c r="P155"/>
  <c r="R155" s="1"/>
  <c r="O156"/>
  <c r="P156"/>
  <c r="R156" s="1"/>
  <c r="O157"/>
  <c r="P157"/>
  <c r="R157" s="1"/>
  <c r="O158"/>
  <c r="P158"/>
  <c r="R158" s="1"/>
  <c r="O159"/>
  <c r="P159"/>
  <c r="R159" s="1"/>
  <c r="O160"/>
  <c r="P160"/>
  <c r="R160" s="1"/>
  <c r="O161"/>
  <c r="P161"/>
  <c r="R161" s="1"/>
  <c r="O162"/>
  <c r="P162"/>
  <c r="R162" s="1"/>
  <c r="O163"/>
  <c r="P163"/>
  <c r="R163" s="1"/>
  <c r="O164"/>
  <c r="P164"/>
  <c r="R164" s="1"/>
  <c r="O165"/>
  <c r="P165"/>
  <c r="R165" s="1"/>
  <c r="O166"/>
  <c r="P166"/>
  <c r="R166" s="1"/>
  <c r="O167"/>
  <c r="P167"/>
  <c r="R167" s="1"/>
  <c r="O168"/>
  <c r="P168"/>
  <c r="R168" s="1"/>
  <c r="O169"/>
  <c r="P169"/>
  <c r="R169" s="1"/>
  <c r="O170"/>
  <c r="P170"/>
  <c r="R170" s="1"/>
  <c r="O171"/>
  <c r="P171"/>
  <c r="R171" s="1"/>
  <c r="O172"/>
  <c r="P172"/>
  <c r="R172" s="1"/>
  <c r="O173"/>
  <c r="P173"/>
  <c r="R173" s="1"/>
  <c r="O174"/>
  <c r="P174"/>
  <c r="R174" s="1"/>
  <c r="O175"/>
  <c r="P175"/>
  <c r="R175" s="1"/>
  <c r="O176"/>
  <c r="P176"/>
  <c r="R176" s="1"/>
  <c r="O177"/>
  <c r="P177"/>
  <c r="R177" s="1"/>
  <c r="O178"/>
  <c r="P178"/>
  <c r="R178" s="1"/>
  <c r="O179"/>
  <c r="P179"/>
  <c r="R179" s="1"/>
  <c r="O180"/>
  <c r="P180"/>
  <c r="R180" s="1"/>
  <c r="O181"/>
  <c r="P181"/>
  <c r="R181" s="1"/>
  <c r="O182"/>
  <c r="P182"/>
  <c r="R182" s="1"/>
  <c r="O183"/>
  <c r="P183"/>
  <c r="R183" s="1"/>
  <c r="O184"/>
  <c r="P184"/>
  <c r="R184" s="1"/>
  <c r="O185"/>
  <c r="P185"/>
  <c r="R185" s="1"/>
  <c r="O186"/>
  <c r="P186"/>
  <c r="R186" s="1"/>
  <c r="O187"/>
  <c r="P187"/>
  <c r="R187" s="1"/>
  <c r="O188"/>
  <c r="P188"/>
  <c r="R188" s="1"/>
  <c r="O189"/>
  <c r="P189"/>
  <c r="R189" s="1"/>
  <c r="O190"/>
  <c r="P190"/>
  <c r="R190" s="1"/>
  <c r="O191"/>
  <c r="P191"/>
  <c r="R191" s="1"/>
  <c r="O192"/>
  <c r="P192"/>
  <c r="R192" s="1"/>
  <c r="O193"/>
  <c r="P193"/>
  <c r="R193" s="1"/>
  <c r="O194"/>
  <c r="P194"/>
  <c r="R194" s="1"/>
  <c r="O195"/>
  <c r="P195"/>
  <c r="R195" s="1"/>
  <c r="O196"/>
  <c r="P196"/>
  <c r="R196" s="1"/>
  <c r="O197"/>
  <c r="P197"/>
  <c r="R197" s="1"/>
  <c r="O198"/>
  <c r="P198"/>
  <c r="R198" s="1"/>
  <c r="O199"/>
  <c r="P199"/>
  <c r="R199" s="1"/>
  <c r="O200"/>
  <c r="P200"/>
  <c r="R200" s="1"/>
  <c r="O201"/>
  <c r="P201"/>
  <c r="R201" s="1"/>
  <c r="O202"/>
  <c r="P202"/>
  <c r="R202" s="1"/>
  <c r="O203"/>
  <c r="P203"/>
  <c r="R203" s="1"/>
  <c r="O204"/>
  <c r="P204"/>
  <c r="R204" s="1"/>
  <c r="O205"/>
  <c r="P205"/>
  <c r="R205" s="1"/>
  <c r="O206"/>
  <c r="P206"/>
  <c r="R206" s="1"/>
  <c r="O207"/>
  <c r="P207"/>
  <c r="R207" s="1"/>
  <c r="O208"/>
  <c r="P208"/>
  <c r="R208" s="1"/>
  <c r="O209"/>
  <c r="P209"/>
  <c r="R209" s="1"/>
  <c r="O210"/>
  <c r="P210"/>
  <c r="R210" s="1"/>
  <c r="O211"/>
  <c r="P211"/>
  <c r="R211" s="1"/>
  <c r="O212"/>
  <c r="P212"/>
  <c r="R212" s="1"/>
  <c r="O213"/>
  <c r="P213"/>
  <c r="R213" s="1"/>
  <c r="O214"/>
  <c r="P214"/>
  <c r="R214" s="1"/>
  <c r="O215"/>
  <c r="P215"/>
  <c r="R215" s="1"/>
  <c r="O216"/>
  <c r="P216"/>
  <c r="R216" s="1"/>
  <c r="O217"/>
  <c r="P217"/>
  <c r="R217" s="1"/>
  <c r="O218"/>
  <c r="P218"/>
  <c r="R218" s="1"/>
  <c r="O219"/>
  <c r="P219"/>
  <c r="R219" s="1"/>
  <c r="O220"/>
  <c r="P220"/>
  <c r="R220" s="1"/>
  <c r="P221"/>
  <c r="R221" s="1"/>
  <c r="O222"/>
  <c r="P222"/>
  <c r="R222" s="1"/>
  <c r="O223"/>
  <c r="P223"/>
  <c r="R223" s="1"/>
  <c r="O224"/>
  <c r="P224"/>
  <c r="R224" s="1"/>
  <c r="O225"/>
  <c r="P225"/>
  <c r="R225" s="1"/>
  <c r="O226"/>
  <c r="P226"/>
  <c r="R226" s="1"/>
  <c r="O227"/>
  <c r="P227"/>
  <c r="R227" s="1"/>
  <c r="O228"/>
  <c r="P228"/>
  <c r="R228" s="1"/>
  <c r="O229"/>
  <c r="P229"/>
  <c r="R229" s="1"/>
  <c r="O230"/>
  <c r="P230"/>
  <c r="R230" s="1"/>
  <c r="O231"/>
  <c r="P231"/>
  <c r="R231" s="1"/>
  <c r="O232"/>
  <c r="P232"/>
  <c r="R232" s="1"/>
  <c r="O233"/>
  <c r="P233"/>
  <c r="R233" s="1"/>
  <c r="O234"/>
  <c r="P234"/>
  <c r="R234" s="1"/>
  <c r="O235"/>
  <c r="P235"/>
  <c r="R235" s="1"/>
  <c r="O236"/>
  <c r="P236"/>
  <c r="R236" s="1"/>
  <c r="O237"/>
  <c r="P237"/>
  <c r="R237" s="1"/>
  <c r="O238"/>
  <c r="P238"/>
  <c r="R238" s="1"/>
  <c r="O239"/>
  <c r="P239"/>
  <c r="R239" s="1"/>
  <c r="O240"/>
  <c r="P240"/>
  <c r="R240" s="1"/>
  <c r="O241"/>
  <c r="P241"/>
  <c r="R241" s="1"/>
  <c r="O242"/>
  <c r="P242"/>
  <c r="R242" s="1"/>
  <c r="O243"/>
  <c r="P243"/>
  <c r="R243" s="1"/>
  <c r="O244"/>
  <c r="P244"/>
  <c r="R244" s="1"/>
  <c r="O245"/>
  <c r="P245"/>
  <c r="R245" s="1"/>
  <c r="O246"/>
  <c r="P246"/>
  <c r="R246" s="1"/>
  <c r="O247"/>
  <c r="P247"/>
  <c r="R247" s="1"/>
  <c r="O248"/>
  <c r="P248"/>
  <c r="R248" s="1"/>
  <c r="O249"/>
  <c r="P249"/>
  <c r="R249" s="1"/>
  <c r="O250"/>
  <c r="P250"/>
  <c r="R250" s="1"/>
  <c r="O251"/>
  <c r="P251"/>
  <c r="R251" s="1"/>
  <c r="O252"/>
  <c r="P252"/>
  <c r="R252" s="1"/>
  <c r="O253"/>
  <c r="P253"/>
  <c r="R253" s="1"/>
  <c r="O254"/>
  <c r="P254"/>
  <c r="R254" s="1"/>
  <c r="O255"/>
  <c r="P255"/>
  <c r="R255" s="1"/>
  <c r="O256"/>
  <c r="P256"/>
  <c r="R256" s="1"/>
  <c r="O257"/>
  <c r="P257"/>
  <c r="R257" s="1"/>
  <c r="O258"/>
  <c r="P258"/>
  <c r="R258" s="1"/>
  <c r="O259"/>
  <c r="P259"/>
  <c r="R259" s="1"/>
  <c r="O260"/>
  <c r="P260"/>
  <c r="R260" s="1"/>
  <c r="O261"/>
  <c r="P261"/>
  <c r="R261" s="1"/>
  <c r="O262"/>
  <c r="P262"/>
  <c r="R262" s="1"/>
  <c r="O263"/>
  <c r="P263"/>
  <c r="R263" s="1"/>
  <c r="O264"/>
  <c r="P264"/>
  <c r="R264" s="1"/>
  <c r="O265"/>
  <c r="P265"/>
  <c r="R265" s="1"/>
  <c r="O266"/>
  <c r="P266"/>
  <c r="R266" s="1"/>
  <c r="O267"/>
  <c r="P267"/>
  <c r="R267" s="1"/>
  <c r="O268"/>
  <c r="P268"/>
  <c r="R268" s="1"/>
  <c r="O269"/>
  <c r="P269"/>
  <c r="R269" s="1"/>
  <c r="O270"/>
  <c r="P270"/>
  <c r="R270" s="1"/>
  <c r="O271"/>
  <c r="P271"/>
  <c r="R271" s="1"/>
  <c r="O272"/>
  <c r="P272"/>
  <c r="R272" s="1"/>
  <c r="O273"/>
  <c r="P273"/>
  <c r="R273" s="1"/>
  <c r="O274"/>
  <c r="P274"/>
  <c r="R274" s="1"/>
  <c r="O275"/>
  <c r="P275"/>
  <c r="R275" s="1"/>
  <c r="O276"/>
  <c r="P276"/>
  <c r="R276" s="1"/>
  <c r="O277"/>
  <c r="P277"/>
  <c r="R277" s="1"/>
  <c r="O278"/>
  <c r="P278"/>
  <c r="R278" s="1"/>
  <c r="O279"/>
  <c r="P279"/>
  <c r="R279" s="1"/>
  <c r="O280"/>
  <c r="P280"/>
  <c r="R280" s="1"/>
  <c r="O281"/>
  <c r="P281"/>
  <c r="R281" s="1"/>
  <c r="O282"/>
  <c r="P282"/>
  <c r="R282" s="1"/>
  <c r="O283"/>
  <c r="P283"/>
  <c r="R283" s="1"/>
  <c r="O284"/>
  <c r="P284"/>
  <c r="R284" s="1"/>
  <c r="O285"/>
  <c r="P285"/>
  <c r="R285" s="1"/>
  <c r="O286"/>
  <c r="P286"/>
  <c r="R286" s="1"/>
  <c r="O287"/>
  <c r="P287"/>
  <c r="R287" s="1"/>
  <c r="O288"/>
  <c r="P288"/>
  <c r="R288" s="1"/>
  <c r="O289"/>
  <c r="P289"/>
  <c r="R289" s="1"/>
  <c r="O290"/>
  <c r="P290"/>
  <c r="R290" s="1"/>
  <c r="O291"/>
  <c r="P291"/>
  <c r="R291" s="1"/>
  <c r="O292"/>
  <c r="P292"/>
  <c r="R292" s="1"/>
  <c r="O293"/>
  <c r="P293"/>
  <c r="R293" s="1"/>
  <c r="O294"/>
  <c r="P294"/>
  <c r="R294" s="1"/>
  <c r="O295"/>
  <c r="P295"/>
  <c r="R295" s="1"/>
  <c r="O296"/>
  <c r="P296"/>
  <c r="R296" s="1"/>
  <c r="O297"/>
  <c r="P297"/>
  <c r="R297" s="1"/>
  <c r="O298"/>
  <c r="P298"/>
  <c r="R298" s="1"/>
  <c r="O299"/>
  <c r="P299"/>
  <c r="R299" s="1"/>
  <c r="O300"/>
  <c r="P300"/>
  <c r="R300" s="1"/>
  <c r="O301"/>
  <c r="P301"/>
  <c r="R301" s="1"/>
  <c r="O302"/>
  <c r="P302"/>
  <c r="R302" s="1"/>
  <c r="O303"/>
  <c r="P303"/>
  <c r="R303" s="1"/>
  <c r="O304"/>
  <c r="P304"/>
  <c r="R304" s="1"/>
  <c r="O305"/>
  <c r="P305"/>
  <c r="R305" s="1"/>
  <c r="O306"/>
  <c r="P306"/>
  <c r="R306" s="1"/>
  <c r="O307"/>
  <c r="P307"/>
  <c r="R307" s="1"/>
  <c r="O308"/>
  <c r="P308"/>
  <c r="R308" s="1"/>
  <c r="O309"/>
  <c r="P309"/>
  <c r="R309" s="1"/>
  <c r="O310"/>
  <c r="P310"/>
  <c r="R310" s="1"/>
  <c r="O311"/>
  <c r="P311"/>
  <c r="R311" s="1"/>
  <c r="O312"/>
  <c r="P312"/>
  <c r="R312" s="1"/>
  <c r="O313"/>
  <c r="P313"/>
  <c r="R313" s="1"/>
  <c r="O314"/>
  <c r="P314"/>
  <c r="R314" s="1"/>
  <c r="O315"/>
  <c r="P315"/>
  <c r="R315" s="1"/>
  <c r="O316"/>
  <c r="P316"/>
  <c r="R316" s="1"/>
  <c r="O317"/>
  <c r="P317"/>
  <c r="R317" s="1"/>
  <c r="O318"/>
  <c r="P318"/>
  <c r="R318" s="1"/>
  <c r="O319"/>
  <c r="P319"/>
  <c r="R319" s="1"/>
  <c r="O320"/>
  <c r="P320"/>
  <c r="O321"/>
  <c r="P321"/>
  <c r="R321" s="1"/>
  <c r="O322"/>
  <c r="P322"/>
  <c r="R322" s="1"/>
  <c r="O323"/>
  <c r="P323"/>
  <c r="R323" s="1"/>
  <c r="O324"/>
  <c r="P324"/>
  <c r="R324" s="1"/>
  <c r="O325"/>
  <c r="P325"/>
  <c r="R325" s="1"/>
  <c r="O326"/>
  <c r="P326"/>
  <c r="R326" s="1"/>
  <c r="O327"/>
  <c r="P327"/>
  <c r="R327" s="1"/>
  <c r="O328"/>
  <c r="P328"/>
  <c r="R328" s="1"/>
  <c r="O329"/>
  <c r="P329"/>
  <c r="R329" s="1"/>
  <c r="O330"/>
  <c r="P330"/>
  <c r="R330" s="1"/>
  <c r="O331"/>
  <c r="P331"/>
  <c r="R331" s="1"/>
  <c r="O332"/>
  <c r="P332"/>
  <c r="R332" s="1"/>
  <c r="O333"/>
  <c r="P333"/>
  <c r="R333" s="1"/>
  <c r="O334"/>
  <c r="P334"/>
  <c r="R334" s="1"/>
  <c r="O335"/>
  <c r="P335"/>
  <c r="R335" s="1"/>
  <c r="O336"/>
  <c r="P336"/>
  <c r="R336" s="1"/>
  <c r="O337"/>
  <c r="P337"/>
  <c r="R337" s="1"/>
  <c r="O338"/>
  <c r="P338"/>
  <c r="R338" s="1"/>
  <c r="O339"/>
  <c r="P339"/>
  <c r="R339" s="1"/>
  <c r="O340"/>
  <c r="P340"/>
  <c r="R340" s="1"/>
  <c r="O341"/>
  <c r="P341"/>
  <c r="R341" s="1"/>
  <c r="O342"/>
  <c r="P342"/>
  <c r="R342" s="1"/>
  <c r="O343"/>
  <c r="P343"/>
  <c r="R343" s="1"/>
  <c r="O344"/>
  <c r="P344"/>
  <c r="R344" s="1"/>
  <c r="O345"/>
  <c r="P345"/>
  <c r="R345" s="1"/>
  <c r="O346"/>
  <c r="P346"/>
  <c r="R346" s="1"/>
  <c r="O347"/>
  <c r="P347"/>
  <c r="R347" s="1"/>
  <c r="O348"/>
  <c r="P348"/>
  <c r="R348" s="1"/>
  <c r="O349"/>
  <c r="P349"/>
  <c r="R349" s="1"/>
  <c r="O350"/>
  <c r="P350"/>
  <c r="R350" s="1"/>
  <c r="O351"/>
  <c r="P351"/>
  <c r="R351" s="1"/>
  <c r="O352"/>
  <c r="P352"/>
  <c r="R352" s="1"/>
  <c r="O353"/>
  <c r="P353"/>
  <c r="R353" s="1"/>
  <c r="O354"/>
  <c r="P354"/>
  <c r="R354" s="1"/>
  <c r="O355"/>
  <c r="P355"/>
  <c r="R355" s="1"/>
  <c r="O356"/>
  <c r="P356"/>
  <c r="R356" s="1"/>
  <c r="O357"/>
  <c r="P357"/>
  <c r="R357" s="1"/>
  <c r="O358"/>
  <c r="P358"/>
  <c r="R358" s="1"/>
  <c r="O359"/>
  <c r="P359"/>
  <c r="R359" s="1"/>
  <c r="O360"/>
  <c r="P360"/>
  <c r="R360" s="1"/>
  <c r="O361"/>
  <c r="P361"/>
  <c r="O362"/>
  <c r="P362"/>
  <c r="R362" s="1"/>
  <c r="O363"/>
  <c r="P363"/>
  <c r="R363" s="1"/>
  <c r="O364"/>
  <c r="P364"/>
  <c r="R364" s="1"/>
  <c r="O365"/>
  <c r="P365"/>
  <c r="R365" s="1"/>
  <c r="O366"/>
  <c r="P366"/>
  <c r="R366" s="1"/>
  <c r="O367"/>
  <c r="P367"/>
  <c r="R367" s="1"/>
  <c r="O368"/>
  <c r="P368"/>
  <c r="R368" s="1"/>
  <c r="O369"/>
  <c r="P369"/>
  <c r="R369" s="1"/>
  <c r="O370"/>
  <c r="P370"/>
  <c r="R370" s="1"/>
  <c r="O371"/>
  <c r="P371"/>
  <c r="R371" s="1"/>
  <c r="O372"/>
  <c r="P372"/>
  <c r="R372" s="1"/>
  <c r="O373"/>
  <c r="P373"/>
  <c r="R373" s="1"/>
  <c r="O374"/>
  <c r="P374"/>
  <c r="R374" s="1"/>
  <c r="O375"/>
  <c r="P375"/>
  <c r="R375" s="1"/>
  <c r="O376"/>
  <c r="P376"/>
  <c r="R376" s="1"/>
  <c r="O377"/>
  <c r="P377"/>
  <c r="R377" s="1"/>
  <c r="O378"/>
  <c r="P378"/>
  <c r="R378" s="1"/>
  <c r="O379"/>
  <c r="P379"/>
  <c r="R379" s="1"/>
  <c r="O380"/>
  <c r="P380"/>
  <c r="R380" s="1"/>
  <c r="O381"/>
  <c r="P381"/>
  <c r="R381" s="1"/>
  <c r="O382"/>
  <c r="P382"/>
  <c r="R382" s="1"/>
  <c r="O383"/>
  <c r="P383"/>
  <c r="R383" s="1"/>
  <c r="O384"/>
  <c r="P384"/>
  <c r="R384" s="1"/>
  <c r="O385"/>
  <c r="P385"/>
  <c r="R385" s="1"/>
  <c r="O386"/>
  <c r="P386"/>
  <c r="R386" s="1"/>
  <c r="O387"/>
  <c r="P387"/>
  <c r="O388"/>
  <c r="P388"/>
  <c r="R388" s="1"/>
  <c r="O389"/>
  <c r="P389"/>
  <c r="R389" s="1"/>
  <c r="O390"/>
  <c r="P390"/>
  <c r="R390" s="1"/>
  <c r="O391"/>
  <c r="P391"/>
  <c r="R391" s="1"/>
  <c r="O392"/>
  <c r="P392"/>
  <c r="R392" s="1"/>
  <c r="O393"/>
  <c r="P393"/>
  <c r="R393" s="1"/>
  <c r="O394"/>
  <c r="P394"/>
  <c r="R394" s="1"/>
  <c r="O395"/>
  <c r="P395"/>
  <c r="R395" s="1"/>
  <c r="O396"/>
  <c r="P396"/>
  <c r="R396" s="1"/>
  <c r="O397"/>
  <c r="P397"/>
  <c r="R397" s="1"/>
  <c r="O398"/>
  <c r="P398"/>
  <c r="R398" s="1"/>
  <c r="O399"/>
  <c r="P399"/>
  <c r="R399" s="1"/>
  <c r="O400"/>
  <c r="P400"/>
  <c r="R400" s="1"/>
  <c r="O401"/>
  <c r="P401"/>
  <c r="R401" s="1"/>
  <c r="O402"/>
  <c r="P402"/>
  <c r="R402" s="1"/>
  <c r="O403"/>
  <c r="P403"/>
  <c r="R403" s="1"/>
  <c r="O404"/>
  <c r="P404"/>
  <c r="R404" s="1"/>
  <c r="O405"/>
  <c r="P405"/>
  <c r="R405" s="1"/>
  <c r="O406"/>
  <c r="P406"/>
  <c r="R406" s="1"/>
  <c r="O407"/>
  <c r="P407"/>
  <c r="R407" s="1"/>
  <c r="O408"/>
  <c r="P408"/>
  <c r="R408" s="1"/>
  <c r="O409"/>
  <c r="P409"/>
  <c r="R409" s="1"/>
  <c r="O410"/>
  <c r="P410"/>
  <c r="R410" s="1"/>
  <c r="O411"/>
  <c r="P411"/>
  <c r="R411" s="1"/>
  <c r="O412"/>
  <c r="P412"/>
  <c r="R412" s="1"/>
  <c r="O413"/>
  <c r="P413"/>
  <c r="R413" s="1"/>
  <c r="O414"/>
  <c r="P414"/>
  <c r="R414" s="1"/>
  <c r="O415"/>
  <c r="P415"/>
  <c r="R415" s="1"/>
  <c r="O416"/>
  <c r="P416"/>
  <c r="R416" s="1"/>
  <c r="O417"/>
  <c r="P417"/>
  <c r="R417" s="1"/>
  <c r="O418"/>
  <c r="P418"/>
  <c r="O419"/>
  <c r="P419"/>
  <c r="R419" s="1"/>
  <c r="O420"/>
  <c r="P420"/>
  <c r="R420" s="1"/>
  <c r="O421"/>
  <c r="P421"/>
  <c r="R421" s="1"/>
  <c r="O422"/>
  <c r="P422"/>
  <c r="R422" s="1"/>
  <c r="O423"/>
  <c r="P423"/>
  <c r="R423" s="1"/>
  <c r="O424"/>
  <c r="P424"/>
  <c r="R424" s="1"/>
  <c r="O425"/>
  <c r="P425"/>
  <c r="R425" s="1"/>
  <c r="O426"/>
  <c r="P426"/>
  <c r="R426" s="1"/>
  <c r="O427"/>
  <c r="P427"/>
  <c r="R427" s="1"/>
  <c r="O428"/>
  <c r="P428"/>
  <c r="R428" s="1"/>
  <c r="O429"/>
  <c r="P429"/>
  <c r="R429" s="1"/>
  <c r="O430"/>
  <c r="P430"/>
  <c r="R430" s="1"/>
  <c r="O431"/>
  <c r="P431"/>
  <c r="R431" s="1"/>
  <c r="O432"/>
  <c r="P432"/>
  <c r="R432" s="1"/>
  <c r="O433"/>
  <c r="P433"/>
  <c r="R433" s="1"/>
  <c r="O434"/>
  <c r="P434"/>
  <c r="R434" s="1"/>
  <c r="O435"/>
  <c r="P435"/>
  <c r="R435" s="1"/>
  <c r="O436"/>
  <c r="P436"/>
  <c r="R436" s="1"/>
  <c r="O437"/>
  <c r="P437"/>
  <c r="R437" s="1"/>
  <c r="O438"/>
  <c r="P438"/>
  <c r="R438" s="1"/>
  <c r="O439"/>
  <c r="P439"/>
  <c r="R439" s="1"/>
  <c r="O440"/>
  <c r="P440"/>
  <c r="R440" s="1"/>
  <c r="O441"/>
  <c r="P441"/>
  <c r="R441" s="1"/>
  <c r="O442"/>
  <c r="P442"/>
  <c r="R442" s="1"/>
  <c r="O443"/>
  <c r="P443"/>
  <c r="R443" s="1"/>
  <c r="O444"/>
  <c r="P444"/>
  <c r="R444" s="1"/>
  <c r="O445"/>
  <c r="P445"/>
  <c r="R445" s="1"/>
  <c r="O446"/>
  <c r="P446"/>
  <c r="R446" s="1"/>
  <c r="O447"/>
  <c r="P447"/>
  <c r="R447" s="1"/>
  <c r="O448"/>
  <c r="P448"/>
  <c r="R448" s="1"/>
  <c r="O449"/>
  <c r="P449"/>
  <c r="R449" s="1"/>
  <c r="O450"/>
  <c r="P450"/>
  <c r="R450" s="1"/>
  <c r="O451"/>
  <c r="P451"/>
  <c r="R451" s="1"/>
  <c r="O452"/>
  <c r="P452"/>
  <c r="R452" s="1"/>
  <c r="O453"/>
  <c r="P453"/>
  <c r="R453" s="1"/>
  <c r="O454"/>
  <c r="P454"/>
  <c r="R454" s="1"/>
  <c r="O455"/>
  <c r="P455"/>
  <c r="R455" s="1"/>
  <c r="O456"/>
  <c r="P456"/>
  <c r="R456" s="1"/>
  <c r="O457"/>
  <c r="P457"/>
  <c r="R457" s="1"/>
  <c r="O458"/>
  <c r="P458"/>
  <c r="R458" s="1"/>
  <c r="O459"/>
  <c r="P459"/>
  <c r="R459" s="1"/>
  <c r="O460"/>
  <c r="P460"/>
  <c r="R460" s="1"/>
  <c r="O461"/>
  <c r="P461"/>
  <c r="R461" s="1"/>
  <c r="O462"/>
  <c r="P462"/>
  <c r="R462" s="1"/>
  <c r="O463"/>
  <c r="P463"/>
  <c r="R463" s="1"/>
  <c r="O464"/>
  <c r="P464"/>
  <c r="R464" s="1"/>
  <c r="O465"/>
  <c r="P465"/>
  <c r="R465" s="1"/>
  <c r="O466"/>
  <c r="P466"/>
  <c r="R466" s="1"/>
  <c r="O467"/>
  <c r="P467"/>
  <c r="R467" s="1"/>
  <c r="O468"/>
  <c r="P468"/>
  <c r="R468" s="1"/>
  <c r="O469"/>
  <c r="P469"/>
  <c r="R469" s="1"/>
  <c r="O470"/>
  <c r="P470"/>
  <c r="R470" s="1"/>
  <c r="O471"/>
  <c r="P471"/>
  <c r="R471" s="1"/>
  <c r="O472"/>
  <c r="P472"/>
  <c r="R472" s="1"/>
  <c r="O473"/>
  <c r="P473"/>
  <c r="R473" s="1"/>
  <c r="O474"/>
  <c r="P474"/>
  <c r="R474" s="1"/>
  <c r="O475"/>
  <c r="P475"/>
  <c r="R475" s="1"/>
  <c r="O476"/>
  <c r="P476"/>
  <c r="R476" s="1"/>
  <c r="O477"/>
  <c r="P477"/>
  <c r="R477" s="1"/>
  <c r="O478"/>
  <c r="P478"/>
  <c r="R478" s="1"/>
  <c r="O479"/>
  <c r="P479"/>
  <c r="O480"/>
  <c r="P480"/>
  <c r="R480" s="1"/>
  <c r="O481"/>
  <c r="P481"/>
  <c r="R481" s="1"/>
  <c r="O482"/>
  <c r="P482"/>
  <c r="R482" s="1"/>
  <c r="O483"/>
  <c r="P483"/>
  <c r="R483" s="1"/>
  <c r="O484"/>
  <c r="P484"/>
  <c r="R484" s="1"/>
  <c r="O485"/>
  <c r="P485"/>
  <c r="R485" s="1"/>
  <c r="O486"/>
  <c r="P486"/>
  <c r="R486" s="1"/>
  <c r="O487"/>
  <c r="P487"/>
  <c r="R487" s="1"/>
  <c r="O488"/>
  <c r="P488"/>
  <c r="R488" s="1"/>
  <c r="O489"/>
  <c r="P489"/>
  <c r="R489" s="1"/>
  <c r="O490"/>
  <c r="P490"/>
  <c r="R490" s="1"/>
  <c r="O491"/>
  <c r="P491"/>
  <c r="R491" s="1"/>
  <c r="O492"/>
  <c r="P492"/>
  <c r="R492" s="1"/>
  <c r="O493"/>
  <c r="P493"/>
  <c r="R493" s="1"/>
  <c r="O494"/>
  <c r="P494"/>
  <c r="R494" s="1"/>
  <c r="O495"/>
  <c r="P495"/>
  <c r="R495" s="1"/>
  <c r="O496"/>
  <c r="P496"/>
  <c r="R496" s="1"/>
  <c r="O497"/>
  <c r="P497"/>
  <c r="R497" s="1"/>
  <c r="O498"/>
  <c r="P498"/>
  <c r="R498" s="1"/>
  <c r="O499"/>
  <c r="P499"/>
  <c r="R499" s="1"/>
  <c r="O500"/>
  <c r="P500"/>
  <c r="R500" s="1"/>
  <c r="O501"/>
  <c r="P501"/>
  <c r="R501" s="1"/>
  <c r="O502"/>
  <c r="P502"/>
  <c r="R502" s="1"/>
  <c r="O503"/>
  <c r="P503"/>
  <c r="R503" s="1"/>
  <c r="O504"/>
  <c r="P504"/>
  <c r="R504" s="1"/>
  <c r="O505"/>
  <c r="P505"/>
  <c r="R505" s="1"/>
  <c r="O506"/>
  <c r="P506"/>
  <c r="R506" s="1"/>
  <c r="O507"/>
  <c r="P507"/>
  <c r="R507" s="1"/>
  <c r="O508"/>
  <c r="P508"/>
  <c r="R508" s="1"/>
  <c r="O509"/>
  <c r="P509"/>
  <c r="O510"/>
  <c r="P510"/>
  <c r="R510" s="1"/>
  <c r="O511"/>
  <c r="P511"/>
  <c r="R511" s="1"/>
  <c r="O512"/>
  <c r="P512"/>
  <c r="R512" s="1"/>
  <c r="O513"/>
  <c r="P513"/>
  <c r="R513" s="1"/>
  <c r="O514"/>
  <c r="P514"/>
  <c r="R514" s="1"/>
  <c r="O515"/>
  <c r="P515"/>
  <c r="R515" s="1"/>
  <c r="O516"/>
  <c r="P516"/>
  <c r="R516" s="1"/>
  <c r="O517"/>
  <c r="P517"/>
  <c r="R517" s="1"/>
  <c r="O518"/>
  <c r="P518"/>
  <c r="R518" s="1"/>
  <c r="O519"/>
  <c r="P519"/>
  <c r="R519" s="1"/>
  <c r="O520"/>
  <c r="P520"/>
  <c r="R520" s="1"/>
  <c r="O521"/>
  <c r="P521"/>
  <c r="R521" s="1"/>
  <c r="O522"/>
  <c r="P522"/>
  <c r="R522" s="1"/>
  <c r="O523"/>
  <c r="P523"/>
  <c r="R523" s="1"/>
  <c r="O524"/>
  <c r="P524"/>
  <c r="R524" s="1"/>
  <c r="O525"/>
  <c r="P525"/>
  <c r="R525" s="1"/>
  <c r="O526"/>
  <c r="P526"/>
  <c r="R526" s="1"/>
  <c r="O527"/>
  <c r="P527"/>
  <c r="R527" s="1"/>
  <c r="O528"/>
  <c r="P528"/>
  <c r="R528" s="1"/>
  <c r="O529"/>
  <c r="P529"/>
  <c r="R529" s="1"/>
  <c r="O530"/>
  <c r="P530"/>
  <c r="R530" s="1"/>
  <c r="O531"/>
  <c r="P531"/>
  <c r="R531" s="1"/>
  <c r="O532"/>
  <c r="P532"/>
  <c r="R532" s="1"/>
  <c r="O533"/>
  <c r="P533"/>
  <c r="R533" s="1"/>
  <c r="O534"/>
  <c r="P534"/>
  <c r="R534" s="1"/>
  <c r="O535"/>
  <c r="P535"/>
  <c r="R535" s="1"/>
  <c r="O536"/>
  <c r="P536"/>
  <c r="R536" s="1"/>
  <c r="O537"/>
  <c r="P537"/>
  <c r="R537" s="1"/>
  <c r="O538"/>
  <c r="P538"/>
  <c r="R538" s="1"/>
  <c r="O539"/>
  <c r="P539"/>
  <c r="R539" s="1"/>
  <c r="O540"/>
  <c r="P540"/>
  <c r="R540" s="1"/>
  <c r="O541"/>
  <c r="P541"/>
  <c r="R541" s="1"/>
  <c r="O542"/>
  <c r="P542"/>
  <c r="R542" s="1"/>
  <c r="O543"/>
  <c r="P543"/>
  <c r="R543" s="1"/>
  <c r="O544"/>
  <c r="P544"/>
  <c r="O545"/>
  <c r="P545"/>
  <c r="R545" s="1"/>
  <c r="O546"/>
  <c r="P546"/>
  <c r="O547"/>
  <c r="P547"/>
  <c r="R547" s="1"/>
  <c r="O548"/>
  <c r="P548"/>
  <c r="R548" s="1"/>
  <c r="O549"/>
  <c r="P549"/>
  <c r="R549" s="1"/>
  <c r="O550"/>
  <c r="P550"/>
  <c r="R550" s="1"/>
  <c r="O551"/>
  <c r="P551"/>
  <c r="R551" s="1"/>
  <c r="O552"/>
  <c r="P552"/>
  <c r="R552" s="1"/>
  <c r="O553"/>
  <c r="P553"/>
  <c r="R553" s="1"/>
  <c r="O554"/>
  <c r="P554"/>
  <c r="R554" s="1"/>
  <c r="O555"/>
  <c r="P555"/>
  <c r="R555" s="1"/>
  <c r="O556"/>
  <c r="P556"/>
  <c r="R556" s="1"/>
  <c r="O557"/>
  <c r="P557"/>
  <c r="R557" s="1"/>
  <c r="O558"/>
  <c r="P558"/>
  <c r="R558" s="1"/>
  <c r="O559"/>
  <c r="P559"/>
  <c r="R559" s="1"/>
  <c r="O560"/>
  <c r="P560"/>
  <c r="R560" s="1"/>
  <c r="O561"/>
  <c r="P561"/>
  <c r="R561" s="1"/>
  <c r="O562"/>
  <c r="P562"/>
  <c r="R562" s="1"/>
  <c r="O563"/>
  <c r="P563"/>
  <c r="R563" s="1"/>
  <c r="O564"/>
  <c r="P564"/>
  <c r="R564" s="1"/>
  <c r="O565"/>
  <c r="P565"/>
  <c r="R565" s="1"/>
  <c r="O566"/>
  <c r="P566"/>
  <c r="R566" s="1"/>
  <c r="O567"/>
  <c r="P567"/>
  <c r="R567" s="1"/>
  <c r="O568"/>
  <c r="P568"/>
  <c r="R568" s="1"/>
  <c r="O569"/>
  <c r="P569"/>
  <c r="R569" s="1"/>
  <c r="O570"/>
  <c r="P570"/>
  <c r="R570" s="1"/>
  <c r="O571"/>
  <c r="P571"/>
  <c r="R571" s="1"/>
  <c r="O572"/>
  <c r="P572"/>
  <c r="R572" s="1"/>
  <c r="O573"/>
  <c r="P573"/>
  <c r="R573" s="1"/>
  <c r="O574"/>
  <c r="P574"/>
  <c r="R574" s="1"/>
  <c r="O575"/>
  <c r="P575"/>
  <c r="R575" s="1"/>
  <c r="O576"/>
  <c r="P576"/>
  <c r="R576" s="1"/>
  <c r="O577"/>
  <c r="P577"/>
  <c r="R577" s="1"/>
  <c r="O578"/>
  <c r="P578"/>
  <c r="R578" s="1"/>
  <c r="O579"/>
  <c r="P579"/>
  <c r="R579" s="1"/>
  <c r="O580"/>
  <c r="P580"/>
  <c r="R580" s="1"/>
  <c r="O581"/>
  <c r="P581"/>
  <c r="R581" s="1"/>
  <c r="O582"/>
  <c r="P582"/>
  <c r="R582" s="1"/>
  <c r="O583"/>
  <c r="P583"/>
  <c r="R583" s="1"/>
  <c r="O584"/>
  <c r="P584"/>
  <c r="R584" s="1"/>
  <c r="O585"/>
  <c r="P585"/>
  <c r="R585" s="1"/>
  <c r="O586"/>
  <c r="P586"/>
  <c r="R586" s="1"/>
  <c r="O587"/>
  <c r="P587"/>
  <c r="R587" s="1"/>
  <c r="O588"/>
  <c r="P588"/>
  <c r="R588" s="1"/>
  <c r="O589"/>
  <c r="P589"/>
  <c r="R589" s="1"/>
  <c r="O590"/>
  <c r="P590"/>
  <c r="R590" s="1"/>
  <c r="O591"/>
  <c r="P591"/>
  <c r="R591" s="1"/>
  <c r="O592"/>
  <c r="P592"/>
  <c r="R592" s="1"/>
  <c r="O593"/>
  <c r="P593"/>
  <c r="R593" s="1"/>
  <c r="O594"/>
  <c r="P594"/>
  <c r="R594" s="1"/>
  <c r="O595"/>
  <c r="P595"/>
  <c r="R595" s="1"/>
  <c r="O596"/>
  <c r="P596"/>
  <c r="R596" s="1"/>
  <c r="O597"/>
  <c r="P597"/>
  <c r="R597" s="1"/>
  <c r="O598"/>
  <c r="P598"/>
  <c r="R598" s="1"/>
  <c r="O599"/>
  <c r="P599"/>
  <c r="R599" s="1"/>
  <c r="O600"/>
  <c r="P600"/>
  <c r="R600" s="1"/>
  <c r="O601"/>
  <c r="P601"/>
  <c r="R601" s="1"/>
  <c r="O602"/>
  <c r="P602"/>
  <c r="R602" s="1"/>
  <c r="O603"/>
  <c r="P603"/>
  <c r="R603" s="1"/>
  <c r="O604"/>
  <c r="P604"/>
  <c r="R604" s="1"/>
  <c r="O605"/>
  <c r="P605"/>
  <c r="R605" s="1"/>
  <c r="O606"/>
  <c r="P606"/>
  <c r="R606" s="1"/>
  <c r="O607"/>
  <c r="P607"/>
  <c r="R607" s="1"/>
  <c r="O608"/>
  <c r="P608"/>
  <c r="R608" s="1"/>
  <c r="O609"/>
  <c r="P609"/>
  <c r="R609" s="1"/>
  <c r="O610"/>
  <c r="P610"/>
  <c r="R610" s="1"/>
  <c r="O611"/>
  <c r="P611"/>
  <c r="R611" s="1"/>
  <c r="O612"/>
  <c r="P612"/>
  <c r="R612" s="1"/>
  <c r="O613"/>
  <c r="P613"/>
  <c r="R613" s="1"/>
  <c r="O614"/>
  <c r="P614"/>
  <c r="R614" s="1"/>
  <c r="O615"/>
  <c r="P615"/>
  <c r="R615" s="1"/>
  <c r="O616"/>
  <c r="P616"/>
  <c r="R616" s="1"/>
  <c r="O617"/>
  <c r="P617"/>
  <c r="R617" s="1"/>
  <c r="O618"/>
  <c r="P618"/>
  <c r="R618" s="1"/>
  <c r="O619"/>
  <c r="P619"/>
  <c r="R619" s="1"/>
  <c r="O620"/>
  <c r="P620"/>
  <c r="R620" s="1"/>
  <c r="O621"/>
  <c r="P621"/>
  <c r="R621" s="1"/>
  <c r="O622"/>
  <c r="P622"/>
  <c r="R622" s="1"/>
  <c r="O623"/>
  <c r="P623"/>
  <c r="R623" s="1"/>
  <c r="O624"/>
  <c r="P624"/>
  <c r="R624" s="1"/>
  <c r="O625"/>
  <c r="P625"/>
  <c r="O626"/>
  <c r="P626"/>
  <c r="R626" s="1"/>
  <c r="O627"/>
  <c r="P627"/>
  <c r="R627" s="1"/>
  <c r="O628"/>
  <c r="P628"/>
  <c r="R628" s="1"/>
  <c r="O629"/>
  <c r="P629"/>
  <c r="R629" s="1"/>
  <c r="O630"/>
  <c r="P630"/>
  <c r="R630" s="1"/>
  <c r="O631"/>
  <c r="P631"/>
  <c r="R631" s="1"/>
  <c r="O632"/>
  <c r="P632"/>
  <c r="R632" s="1"/>
  <c r="O633"/>
  <c r="P633"/>
  <c r="R633" s="1"/>
  <c r="O634"/>
  <c r="P634"/>
  <c r="R634" s="1"/>
  <c r="O635"/>
  <c r="P635"/>
  <c r="R635" s="1"/>
  <c r="O636"/>
  <c r="P636"/>
  <c r="R636" s="1"/>
  <c r="O637"/>
  <c r="P637"/>
  <c r="R637" s="1"/>
  <c r="O638"/>
  <c r="P638"/>
  <c r="R638" s="1"/>
  <c r="O639"/>
  <c r="P639"/>
  <c r="R639" s="1"/>
  <c r="O640"/>
  <c r="P640"/>
  <c r="R640" s="1"/>
  <c r="O641"/>
  <c r="P641"/>
  <c r="R641" s="1"/>
  <c r="O642"/>
  <c r="P642"/>
  <c r="R642" s="1"/>
  <c r="O643"/>
  <c r="P643"/>
  <c r="R643" s="1"/>
  <c r="O644"/>
  <c r="P644"/>
  <c r="R644" s="1"/>
  <c r="O645"/>
  <c r="P645"/>
  <c r="R645" s="1"/>
  <c r="O646"/>
  <c r="P646"/>
  <c r="R646" s="1"/>
  <c r="O647"/>
  <c r="P647"/>
  <c r="R647" s="1"/>
  <c r="O648"/>
  <c r="P648"/>
  <c r="R648" s="1"/>
  <c r="O649"/>
  <c r="P649"/>
  <c r="R649" s="1"/>
  <c r="O650"/>
  <c r="P650"/>
  <c r="R650" s="1"/>
  <c r="O651"/>
  <c r="P651"/>
  <c r="R651" s="1"/>
  <c r="O652"/>
  <c r="P652"/>
  <c r="R652" s="1"/>
  <c r="O653"/>
  <c r="P653"/>
  <c r="R653" s="1"/>
  <c r="O654"/>
  <c r="P654"/>
  <c r="R654" s="1"/>
  <c r="O655"/>
  <c r="P655"/>
  <c r="R655" s="1"/>
  <c r="O656"/>
  <c r="P656"/>
  <c r="R656" s="1"/>
  <c r="O657"/>
  <c r="P657"/>
  <c r="R657" s="1"/>
  <c r="O658"/>
  <c r="P658"/>
  <c r="R658" s="1"/>
  <c r="O659"/>
  <c r="P659"/>
  <c r="R659" s="1"/>
  <c r="O660"/>
  <c r="P660"/>
  <c r="R660" s="1"/>
  <c r="O661"/>
  <c r="P661"/>
  <c r="R661" s="1"/>
  <c r="O662"/>
  <c r="P662"/>
  <c r="R662" s="1"/>
  <c r="O663"/>
  <c r="P663"/>
  <c r="R663" s="1"/>
  <c r="O664"/>
  <c r="P664"/>
  <c r="R664" s="1"/>
  <c r="O665"/>
  <c r="P665"/>
  <c r="R665" s="1"/>
  <c r="O666"/>
  <c r="P666"/>
  <c r="R666" s="1"/>
  <c r="O667"/>
  <c r="P667"/>
  <c r="R667" s="1"/>
  <c r="O668"/>
  <c r="P668"/>
  <c r="R668" s="1"/>
  <c r="O669"/>
  <c r="P669"/>
  <c r="R669" s="1"/>
  <c r="O670"/>
  <c r="P670"/>
  <c r="R670" s="1"/>
  <c r="O671"/>
  <c r="P671"/>
  <c r="R671" s="1"/>
  <c r="O672"/>
  <c r="P672"/>
  <c r="R672" s="1"/>
  <c r="O673"/>
  <c r="P673"/>
  <c r="R673" s="1"/>
  <c r="O674"/>
  <c r="P674"/>
  <c r="R674" s="1"/>
  <c r="O675"/>
  <c r="P675"/>
  <c r="R675" s="1"/>
  <c r="O676"/>
  <c r="P676"/>
  <c r="R676" s="1"/>
  <c r="O677"/>
  <c r="P677"/>
  <c r="R677" s="1"/>
  <c r="O678"/>
  <c r="P678"/>
  <c r="R678" s="1"/>
  <c r="O679"/>
  <c r="P679"/>
  <c r="R679" s="1"/>
  <c r="O680"/>
  <c r="P680"/>
  <c r="R680" s="1"/>
  <c r="O681"/>
  <c r="P681"/>
  <c r="R681" s="1"/>
  <c r="O682"/>
  <c r="P682"/>
  <c r="R682" s="1"/>
  <c r="O683"/>
  <c r="P683"/>
  <c r="R683" s="1"/>
  <c r="O684"/>
  <c r="P684"/>
  <c r="R684" s="1"/>
  <c r="O685"/>
  <c r="P685"/>
  <c r="R685" s="1"/>
  <c r="O686"/>
  <c r="P686"/>
  <c r="R686" s="1"/>
  <c r="O687"/>
  <c r="P687"/>
  <c r="R687" s="1"/>
  <c r="O688"/>
  <c r="P688"/>
  <c r="R688" s="1"/>
  <c r="O689"/>
  <c r="P689"/>
  <c r="R689" s="1"/>
  <c r="O690"/>
  <c r="P690"/>
  <c r="R690" s="1"/>
  <c r="O691"/>
  <c r="P691"/>
  <c r="R691" s="1"/>
  <c r="O692"/>
  <c r="P692"/>
  <c r="R692" s="1"/>
  <c r="O693"/>
  <c r="P693"/>
  <c r="R693" s="1"/>
  <c r="O694"/>
  <c r="P694"/>
  <c r="R694" s="1"/>
  <c r="O695"/>
  <c r="P695"/>
  <c r="R695" s="1"/>
  <c r="O696"/>
  <c r="P696"/>
  <c r="R696" s="1"/>
  <c r="O697"/>
  <c r="P697"/>
  <c r="R697" s="1"/>
  <c r="O698"/>
  <c r="P698"/>
  <c r="R698" s="1"/>
  <c r="O699"/>
  <c r="P699"/>
  <c r="R699" s="1"/>
  <c r="O700"/>
  <c r="P700"/>
  <c r="R700" s="1"/>
  <c r="O701"/>
  <c r="P701"/>
  <c r="R701" s="1"/>
  <c r="O702"/>
  <c r="P702"/>
  <c r="R702" s="1"/>
  <c r="O703"/>
  <c r="P703"/>
  <c r="R703" s="1"/>
  <c r="O704"/>
  <c r="P704"/>
  <c r="R704" s="1"/>
  <c r="O705"/>
  <c r="P705"/>
  <c r="R705" s="1"/>
  <c r="O706"/>
  <c r="P706"/>
  <c r="R706" s="1"/>
  <c r="O707"/>
  <c r="P707"/>
  <c r="R707" s="1"/>
  <c r="O708"/>
  <c r="P708"/>
  <c r="R708" s="1"/>
  <c r="O709"/>
  <c r="P709"/>
  <c r="R709" s="1"/>
  <c r="O710"/>
  <c r="P710"/>
  <c r="O711"/>
  <c r="P711"/>
  <c r="R711" s="1"/>
  <c r="O712"/>
  <c r="P712"/>
  <c r="R712" s="1"/>
  <c r="O713"/>
  <c r="P713"/>
  <c r="R713" s="1"/>
  <c r="O714"/>
  <c r="P714"/>
  <c r="R714" s="1"/>
  <c r="O715"/>
  <c r="P715"/>
  <c r="R715" s="1"/>
  <c r="O716"/>
  <c r="P716"/>
  <c r="R716" s="1"/>
  <c r="O717"/>
  <c r="P717"/>
  <c r="R717" s="1"/>
  <c r="O718"/>
  <c r="P718"/>
  <c r="R718" s="1"/>
  <c r="O719"/>
  <c r="P719"/>
  <c r="R719" s="1"/>
  <c r="O720"/>
  <c r="P720"/>
  <c r="R720" s="1"/>
  <c r="O721"/>
  <c r="P721"/>
  <c r="R721" s="1"/>
  <c r="O722"/>
  <c r="P722"/>
  <c r="R722" s="1"/>
  <c r="O723"/>
  <c r="P723"/>
  <c r="R723" s="1"/>
  <c r="O724"/>
  <c r="P724"/>
  <c r="R724" s="1"/>
  <c r="O725"/>
  <c r="P725"/>
  <c r="R725" s="1"/>
  <c r="O726"/>
  <c r="P726"/>
  <c r="R726" s="1"/>
  <c r="O727"/>
  <c r="P727"/>
  <c r="R727" s="1"/>
  <c r="O728"/>
  <c r="P728"/>
  <c r="R728" s="1"/>
  <c r="O729"/>
  <c r="P729"/>
  <c r="R729" s="1"/>
  <c r="O730"/>
  <c r="P730"/>
  <c r="R730" s="1"/>
  <c r="O731"/>
  <c r="P731"/>
  <c r="R731" s="1"/>
  <c r="O732"/>
  <c r="P732"/>
  <c r="R732" s="1"/>
  <c r="O733"/>
  <c r="P733"/>
  <c r="R733" s="1"/>
  <c r="O734"/>
  <c r="P734"/>
  <c r="R734" s="1"/>
  <c r="O735"/>
  <c r="P735"/>
  <c r="R735" s="1"/>
  <c r="O736"/>
  <c r="P736"/>
  <c r="R736" s="1"/>
  <c r="O737"/>
  <c r="P737"/>
  <c r="R737" s="1"/>
  <c r="O738"/>
  <c r="P738"/>
  <c r="R738" s="1"/>
  <c r="O739"/>
  <c r="P739"/>
  <c r="R739" s="1"/>
  <c r="O740"/>
  <c r="P740"/>
  <c r="R740" s="1"/>
  <c r="O741"/>
  <c r="P741"/>
  <c r="R741" s="1"/>
  <c r="O742"/>
  <c r="P742"/>
  <c r="R742" s="1"/>
  <c r="O743"/>
  <c r="P743"/>
  <c r="R743" s="1"/>
  <c r="O744"/>
  <c r="P744"/>
  <c r="R744" s="1"/>
  <c r="O745"/>
  <c r="P745"/>
  <c r="R745" s="1"/>
  <c r="O746"/>
  <c r="P746"/>
  <c r="R746" s="1"/>
  <c r="O747"/>
  <c r="P747"/>
  <c r="R747" s="1"/>
  <c r="O748"/>
  <c r="P748"/>
  <c r="R748" s="1"/>
  <c r="O749"/>
  <c r="P749"/>
  <c r="R749" s="1"/>
  <c r="O750"/>
  <c r="P750"/>
  <c r="R750" s="1"/>
  <c r="O751"/>
  <c r="P751"/>
  <c r="R751" s="1"/>
  <c r="O752"/>
  <c r="P752"/>
  <c r="R752" s="1"/>
  <c r="O753"/>
  <c r="P753"/>
  <c r="R753" s="1"/>
  <c r="O754"/>
  <c r="P754"/>
  <c r="R754" s="1"/>
  <c r="O755"/>
  <c r="P755"/>
  <c r="R755" s="1"/>
  <c r="O756"/>
  <c r="P756"/>
  <c r="R756" s="1"/>
  <c r="O757"/>
  <c r="P757"/>
  <c r="R757" s="1"/>
  <c r="O758"/>
  <c r="P758"/>
  <c r="R758" s="1"/>
  <c r="O759"/>
  <c r="P759"/>
  <c r="R759" s="1"/>
  <c r="O760"/>
  <c r="P760"/>
  <c r="R760" s="1"/>
  <c r="O761"/>
  <c r="P761"/>
  <c r="R761" s="1"/>
  <c r="O762"/>
  <c r="P762"/>
  <c r="R762" s="1"/>
  <c r="O763"/>
  <c r="P763"/>
  <c r="R763" s="1"/>
  <c r="O764"/>
  <c r="P764"/>
  <c r="R764" s="1"/>
  <c r="O765"/>
  <c r="P765"/>
  <c r="R765" s="1"/>
  <c r="O766"/>
  <c r="P766"/>
  <c r="R766" s="1"/>
  <c r="O767"/>
  <c r="P767"/>
  <c r="R767" s="1"/>
  <c r="O768"/>
  <c r="P768"/>
  <c r="R768" s="1"/>
  <c r="O769"/>
  <c r="P769"/>
  <c r="R769" s="1"/>
  <c r="O770"/>
  <c r="P770"/>
  <c r="R770" s="1"/>
  <c r="O771"/>
  <c r="P771"/>
  <c r="R771" s="1"/>
  <c r="O772"/>
  <c r="P772"/>
  <c r="R772" s="1"/>
  <c r="O773"/>
  <c r="P773"/>
  <c r="R773" s="1"/>
  <c r="O774"/>
  <c r="P774"/>
  <c r="R774" s="1"/>
  <c r="O775"/>
  <c r="P775"/>
  <c r="R775" s="1"/>
  <c r="O776"/>
  <c r="P776"/>
  <c r="R776" s="1"/>
  <c r="O777"/>
  <c r="P777"/>
  <c r="R777" s="1"/>
  <c r="O778"/>
  <c r="P778"/>
  <c r="R778" s="1"/>
  <c r="O779"/>
  <c r="P779"/>
  <c r="R779" s="1"/>
  <c r="O780"/>
  <c r="P780"/>
  <c r="R780" s="1"/>
  <c r="O781"/>
  <c r="P781"/>
  <c r="R781" s="1"/>
  <c r="O782"/>
  <c r="P782"/>
  <c r="R782" s="1"/>
  <c r="O783"/>
  <c r="P783"/>
  <c r="R783" s="1"/>
  <c r="O784"/>
  <c r="P784"/>
  <c r="R784" s="1"/>
  <c r="O785"/>
  <c r="P785"/>
  <c r="R785" s="1"/>
  <c r="O786"/>
  <c r="P786"/>
  <c r="R786" s="1"/>
  <c r="O787"/>
  <c r="P787"/>
  <c r="R787" s="1"/>
  <c r="O788"/>
  <c r="P788"/>
  <c r="R788" s="1"/>
  <c r="O789"/>
  <c r="P789"/>
  <c r="R789" s="1"/>
  <c r="O790"/>
  <c r="P790"/>
  <c r="R790" s="1"/>
  <c r="O791"/>
  <c r="P791"/>
  <c r="R791" s="1"/>
  <c r="O792"/>
  <c r="P792"/>
  <c r="R792" s="1"/>
  <c r="O793"/>
  <c r="P793"/>
  <c r="R793" s="1"/>
  <c r="O794"/>
  <c r="P794"/>
  <c r="R794" s="1"/>
  <c r="O795"/>
  <c r="P795"/>
  <c r="R795" s="1"/>
  <c r="O796"/>
  <c r="P796"/>
  <c r="R796" s="1"/>
  <c r="O797"/>
  <c r="P797"/>
  <c r="R797" s="1"/>
  <c r="O798"/>
  <c r="P798"/>
  <c r="R798" s="1"/>
  <c r="O799"/>
  <c r="P799"/>
  <c r="R799" s="1"/>
  <c r="O800"/>
  <c r="P800"/>
  <c r="R800" s="1"/>
  <c r="O801"/>
  <c r="P801"/>
  <c r="R801" s="1"/>
  <c r="O802"/>
  <c r="P802"/>
  <c r="R802" s="1"/>
  <c r="O803"/>
  <c r="P803"/>
  <c r="R803" s="1"/>
  <c r="O804"/>
  <c r="P804"/>
  <c r="R804" s="1"/>
  <c r="O805"/>
  <c r="P805"/>
  <c r="R805" s="1"/>
  <c r="O806"/>
  <c r="P806"/>
  <c r="R806" s="1"/>
  <c r="O807"/>
  <c r="P807"/>
  <c r="R807" s="1"/>
  <c r="O808"/>
  <c r="P808"/>
  <c r="R808" s="1"/>
  <c r="O809"/>
  <c r="P809"/>
  <c r="R809" s="1"/>
  <c r="O810"/>
  <c r="P810"/>
  <c r="R810" s="1"/>
  <c r="O811"/>
  <c r="P811"/>
  <c r="R811" s="1"/>
  <c r="O812"/>
  <c r="P812"/>
  <c r="R812" s="1"/>
  <c r="O813"/>
  <c r="P813"/>
  <c r="R813" s="1"/>
  <c r="O814"/>
  <c r="P814"/>
  <c r="R814" s="1"/>
  <c r="O815"/>
  <c r="P815"/>
  <c r="R815" s="1"/>
  <c r="O816"/>
  <c r="P816"/>
  <c r="R816" s="1"/>
  <c r="O817"/>
  <c r="P817"/>
  <c r="R817" s="1"/>
  <c r="O818"/>
  <c r="P818"/>
  <c r="R818" s="1"/>
  <c r="O819"/>
  <c r="P819"/>
  <c r="R819" s="1"/>
  <c r="O820"/>
  <c r="P820"/>
  <c r="R820" s="1"/>
  <c r="O821"/>
  <c r="P821"/>
  <c r="R821" s="1"/>
  <c r="O822"/>
  <c r="P822"/>
  <c r="R822" s="1"/>
  <c r="O823"/>
  <c r="P823"/>
  <c r="R823" s="1"/>
  <c r="O824"/>
  <c r="P824"/>
  <c r="R824" s="1"/>
  <c r="O825"/>
  <c r="P825"/>
  <c r="R825" s="1"/>
  <c r="O826"/>
  <c r="P826"/>
  <c r="R826" s="1"/>
  <c r="O827"/>
  <c r="P827"/>
  <c r="R827" s="1"/>
  <c r="O828"/>
  <c r="P828"/>
  <c r="R828" s="1"/>
  <c r="O829"/>
  <c r="P829"/>
  <c r="R829" s="1"/>
  <c r="O830"/>
  <c r="P830"/>
  <c r="R830" s="1"/>
  <c r="O831"/>
  <c r="P831"/>
  <c r="R831" s="1"/>
  <c r="O832"/>
  <c r="P832"/>
  <c r="R832" s="1"/>
  <c r="O833"/>
  <c r="P833"/>
  <c r="R833" s="1"/>
  <c r="O834"/>
  <c r="P834"/>
  <c r="R834" s="1"/>
  <c r="O835"/>
  <c r="P835"/>
  <c r="R835" s="1"/>
  <c r="O836"/>
  <c r="P836"/>
  <c r="R836" s="1"/>
  <c r="O837"/>
  <c r="P837"/>
  <c r="R837" s="1"/>
  <c r="O838"/>
  <c r="P838"/>
  <c r="R838" s="1"/>
  <c r="O839"/>
  <c r="P839"/>
  <c r="R839" s="1"/>
  <c r="O840"/>
  <c r="P840"/>
  <c r="R840" s="1"/>
  <c r="O841"/>
  <c r="P841"/>
  <c r="R841" s="1"/>
  <c r="O842"/>
  <c r="P842"/>
  <c r="R842" s="1"/>
  <c r="O843"/>
  <c r="P843"/>
  <c r="R843" s="1"/>
  <c r="O844"/>
  <c r="P844"/>
  <c r="R844" s="1"/>
  <c r="O845"/>
  <c r="P845"/>
  <c r="R845" s="1"/>
  <c r="O846"/>
  <c r="P846"/>
  <c r="R846" s="1"/>
  <c r="O847"/>
  <c r="P847"/>
  <c r="R847" s="1"/>
  <c r="O848"/>
  <c r="P848"/>
  <c r="R848" s="1"/>
  <c r="O849"/>
  <c r="P849"/>
  <c r="R849" s="1"/>
  <c r="O850"/>
  <c r="P850"/>
  <c r="R850" s="1"/>
  <c r="O851"/>
  <c r="P851"/>
  <c r="R851" s="1"/>
  <c r="O852"/>
  <c r="P852"/>
  <c r="R852" s="1"/>
  <c r="O853"/>
  <c r="P853"/>
  <c r="R853" s="1"/>
  <c r="O854"/>
  <c r="P854"/>
  <c r="R854" s="1"/>
  <c r="O855"/>
  <c r="P855"/>
  <c r="R855" s="1"/>
  <c r="O856"/>
  <c r="P856"/>
  <c r="R856" s="1"/>
  <c r="O857"/>
  <c r="P857"/>
  <c r="R857" s="1"/>
  <c r="O858"/>
  <c r="P858"/>
  <c r="R858" s="1"/>
  <c r="O859"/>
  <c r="P859"/>
  <c r="R859" s="1"/>
  <c r="O860"/>
  <c r="P860"/>
  <c r="R860" s="1"/>
  <c r="O861"/>
  <c r="P861"/>
  <c r="R861" s="1"/>
  <c r="O862"/>
  <c r="P862"/>
  <c r="R862" s="1"/>
  <c r="O863"/>
  <c r="P863"/>
  <c r="R863" s="1"/>
  <c r="O864"/>
  <c r="P864"/>
  <c r="R864" s="1"/>
  <c r="O865"/>
  <c r="P865"/>
  <c r="R865" s="1"/>
  <c r="O866"/>
  <c r="P866"/>
  <c r="R866" s="1"/>
  <c r="O867"/>
  <c r="P867"/>
  <c r="R867" s="1"/>
  <c r="O868"/>
  <c r="P868"/>
  <c r="R868" s="1"/>
  <c r="O869"/>
  <c r="P869"/>
  <c r="R869" s="1"/>
  <c r="O870"/>
  <c r="P870"/>
  <c r="R870" s="1"/>
  <c r="O871"/>
  <c r="P871"/>
  <c r="R871" s="1"/>
  <c r="O872"/>
  <c r="P872"/>
  <c r="R872" s="1"/>
  <c r="O873"/>
  <c r="P873"/>
  <c r="R873" s="1"/>
  <c r="O874"/>
  <c r="P874"/>
  <c r="R874" s="1"/>
  <c r="O875"/>
  <c r="P875"/>
  <c r="R875" s="1"/>
  <c r="O876"/>
  <c r="P876"/>
  <c r="R876" s="1"/>
  <c r="O877"/>
  <c r="P877"/>
  <c r="R877" s="1"/>
  <c r="O878"/>
  <c r="P878"/>
  <c r="R878" s="1"/>
  <c r="O879"/>
  <c r="P879"/>
  <c r="R879" s="1"/>
  <c r="O880"/>
  <c r="P880"/>
  <c r="R880" s="1"/>
  <c r="O881"/>
  <c r="P881"/>
  <c r="R881" s="1"/>
  <c r="O882"/>
  <c r="P882"/>
  <c r="R882" s="1"/>
  <c r="O883"/>
  <c r="P883"/>
  <c r="R883" s="1"/>
  <c r="O884"/>
  <c r="P884"/>
  <c r="R884" s="1"/>
  <c r="O885"/>
  <c r="P885"/>
  <c r="R885" s="1"/>
  <c r="O886"/>
  <c r="P886"/>
  <c r="R886" s="1"/>
  <c r="O887"/>
  <c r="P887"/>
  <c r="R887" s="1"/>
  <c r="O888"/>
  <c r="P888"/>
  <c r="R888" s="1"/>
  <c r="O889"/>
  <c r="P889"/>
  <c r="R889" s="1"/>
  <c r="O890"/>
  <c r="P890"/>
  <c r="R890" s="1"/>
  <c r="O891"/>
  <c r="P891"/>
  <c r="R891" s="1"/>
  <c r="O892"/>
  <c r="P892"/>
  <c r="R892" s="1"/>
  <c r="O893"/>
  <c r="P893"/>
  <c r="R893" s="1"/>
  <c r="O894"/>
  <c r="P894"/>
  <c r="R894" s="1"/>
  <c r="O895"/>
  <c r="P895"/>
  <c r="R895" s="1"/>
  <c r="O896"/>
  <c r="P896"/>
  <c r="R896" s="1"/>
  <c r="O897"/>
  <c r="P897"/>
  <c r="R897" s="1"/>
  <c r="O898"/>
  <c r="P898"/>
  <c r="R898" s="1"/>
  <c r="O899"/>
  <c r="P899"/>
  <c r="R899" s="1"/>
  <c r="O900"/>
  <c r="P900"/>
  <c r="R900" s="1"/>
  <c r="O901"/>
  <c r="P901"/>
  <c r="R901" s="1"/>
  <c r="O902"/>
  <c r="P902"/>
  <c r="R902" s="1"/>
  <c r="O903"/>
  <c r="P903"/>
  <c r="R903" s="1"/>
  <c r="O904"/>
  <c r="P904"/>
  <c r="R904" s="1"/>
  <c r="O905"/>
  <c r="P905"/>
  <c r="R905" s="1"/>
  <c r="O906"/>
  <c r="P906"/>
  <c r="R906" s="1"/>
  <c r="O907"/>
  <c r="P907"/>
  <c r="R907" s="1"/>
  <c r="O908"/>
  <c r="P908"/>
  <c r="R908" s="1"/>
  <c r="O909"/>
  <c r="P909"/>
  <c r="R909" s="1"/>
  <c r="O910"/>
  <c r="P910"/>
  <c r="R910" s="1"/>
  <c r="O911"/>
  <c r="P911"/>
  <c r="R911" s="1"/>
  <c r="O912"/>
  <c r="P912"/>
  <c r="R912" s="1"/>
  <c r="O913"/>
  <c r="P913"/>
  <c r="R913" s="1"/>
  <c r="O914"/>
  <c r="P914"/>
  <c r="R914" s="1"/>
  <c r="O915"/>
  <c r="P915"/>
  <c r="R915" s="1"/>
  <c r="O916"/>
  <c r="P916"/>
  <c r="R916" s="1"/>
  <c r="O917"/>
  <c r="P917"/>
  <c r="R917" s="1"/>
  <c r="O918"/>
  <c r="P918"/>
  <c r="R918" s="1"/>
  <c r="O919"/>
  <c r="P919"/>
  <c r="R919" s="1"/>
  <c r="O920"/>
  <c r="P920"/>
  <c r="R920" s="1"/>
  <c r="O921"/>
  <c r="P921"/>
  <c r="R921" s="1"/>
  <c r="O922"/>
  <c r="P922"/>
  <c r="R922" s="1"/>
  <c r="O923"/>
  <c r="P923"/>
  <c r="R923" s="1"/>
  <c r="O924"/>
  <c r="P924"/>
  <c r="R924" s="1"/>
  <c r="O925"/>
  <c r="P925"/>
  <c r="R925" s="1"/>
  <c r="O926"/>
  <c r="P926"/>
  <c r="R926" s="1"/>
  <c r="O927"/>
  <c r="P927"/>
  <c r="R927" s="1"/>
  <c r="O928"/>
  <c r="P928"/>
  <c r="R928" s="1"/>
  <c r="O929"/>
  <c r="P929"/>
  <c r="R929" s="1"/>
  <c r="O930"/>
  <c r="P930"/>
  <c r="R930" s="1"/>
  <c r="O931"/>
  <c r="P931"/>
  <c r="R931" s="1"/>
  <c r="O932"/>
  <c r="P932"/>
  <c r="R932" s="1"/>
  <c r="O933"/>
  <c r="P933"/>
  <c r="R933" s="1"/>
  <c r="O934"/>
  <c r="P934"/>
  <c r="R934" s="1"/>
  <c r="O935"/>
  <c r="P935"/>
  <c r="R935" s="1"/>
  <c r="O936"/>
  <c r="P936"/>
  <c r="R936" s="1"/>
  <c r="O937"/>
  <c r="P937"/>
  <c r="R937" s="1"/>
  <c r="O938"/>
  <c r="P938"/>
  <c r="R938" s="1"/>
  <c r="O939"/>
  <c r="P939"/>
  <c r="R939" s="1"/>
  <c r="O940"/>
  <c r="P940"/>
  <c r="R940" s="1"/>
  <c r="O941"/>
  <c r="P941"/>
  <c r="R941" s="1"/>
  <c r="O942"/>
  <c r="P942"/>
  <c r="R942" s="1"/>
  <c r="O943"/>
  <c r="P943"/>
  <c r="R943" s="1"/>
  <c r="O944"/>
  <c r="P944"/>
  <c r="R944" s="1"/>
  <c r="O945"/>
  <c r="P945"/>
  <c r="R945" s="1"/>
  <c r="O946"/>
  <c r="P946"/>
  <c r="R946" s="1"/>
  <c r="O947"/>
  <c r="P947"/>
  <c r="R947" s="1"/>
  <c r="O948"/>
  <c r="P948"/>
  <c r="R948" s="1"/>
  <c r="O949"/>
  <c r="P949"/>
  <c r="R949" s="1"/>
  <c r="O950"/>
  <c r="P950"/>
  <c r="R950" s="1"/>
  <c r="O951"/>
  <c r="P951"/>
  <c r="R951" s="1"/>
  <c r="O952"/>
  <c r="P952"/>
  <c r="R952" s="1"/>
  <c r="O953"/>
  <c r="P953"/>
  <c r="R953" s="1"/>
  <c r="O954"/>
  <c r="P954"/>
  <c r="R954" s="1"/>
  <c r="O955"/>
  <c r="P955"/>
  <c r="R955" s="1"/>
  <c r="O956"/>
  <c r="P956"/>
  <c r="R956" s="1"/>
  <c r="O957"/>
  <c r="P957"/>
  <c r="R957" s="1"/>
  <c r="O958"/>
  <c r="P958"/>
  <c r="R958" s="1"/>
  <c r="O959"/>
  <c r="P959"/>
  <c r="R959" s="1"/>
  <c r="O960"/>
  <c r="P960"/>
  <c r="R960" s="1"/>
  <c r="O961"/>
  <c r="P961"/>
  <c r="R961" s="1"/>
  <c r="O962"/>
  <c r="P962"/>
  <c r="R962" s="1"/>
  <c r="O963"/>
  <c r="P963"/>
  <c r="R963" s="1"/>
  <c r="O964"/>
  <c r="P964"/>
  <c r="R964" s="1"/>
  <c r="O965"/>
  <c r="P965"/>
  <c r="R965" s="1"/>
  <c r="O966"/>
  <c r="P966"/>
  <c r="R966" s="1"/>
  <c r="O967"/>
  <c r="P967"/>
  <c r="R967" s="1"/>
  <c r="O968"/>
  <c r="P968"/>
  <c r="R968" s="1"/>
  <c r="O969"/>
  <c r="P969"/>
  <c r="R969" s="1"/>
  <c r="O970"/>
  <c r="P970"/>
  <c r="R970" s="1"/>
  <c r="O971"/>
  <c r="P971"/>
  <c r="R971" s="1"/>
  <c r="O972"/>
  <c r="P972"/>
  <c r="R972" s="1"/>
  <c r="O973"/>
  <c r="P973"/>
  <c r="R973" s="1"/>
  <c r="O974"/>
  <c r="P974"/>
  <c r="R974" s="1"/>
  <c r="O975"/>
  <c r="P975"/>
  <c r="R975" s="1"/>
  <c r="O976"/>
  <c r="P976"/>
  <c r="R976" s="1"/>
  <c r="O977"/>
  <c r="P977"/>
  <c r="R977" s="1"/>
  <c r="O978"/>
  <c r="P978"/>
  <c r="R978" s="1"/>
  <c r="O979"/>
  <c r="P979"/>
  <c r="R979" s="1"/>
  <c r="O980"/>
  <c r="P980"/>
  <c r="R980" s="1"/>
  <c r="O981"/>
  <c r="P981"/>
  <c r="R981" s="1"/>
  <c r="O982"/>
  <c r="P982"/>
  <c r="R982" s="1"/>
  <c r="O983"/>
  <c r="P983"/>
  <c r="R983" s="1"/>
  <c r="O984"/>
  <c r="P984"/>
  <c r="R984" s="1"/>
  <c r="O985"/>
  <c r="P985"/>
  <c r="R985" s="1"/>
  <c r="O986"/>
  <c r="P986"/>
  <c r="R986" s="1"/>
  <c r="O987"/>
  <c r="P987"/>
  <c r="R987" s="1"/>
  <c r="O988"/>
  <c r="P988"/>
  <c r="R988" s="1"/>
  <c r="O989"/>
  <c r="P989"/>
  <c r="R989" s="1"/>
  <c r="O990"/>
  <c r="P990"/>
  <c r="R990" s="1"/>
  <c r="O991"/>
  <c r="P991"/>
  <c r="R991" s="1"/>
  <c r="O992"/>
  <c r="P992"/>
  <c r="R992" s="1"/>
  <c r="O993"/>
  <c r="P993"/>
  <c r="R993" s="1"/>
  <c r="O994"/>
  <c r="P994"/>
  <c r="R994" s="1"/>
  <c r="O995"/>
  <c r="P995"/>
  <c r="R995" s="1"/>
  <c r="O996"/>
  <c r="P996"/>
  <c r="R996" s="1"/>
  <c r="O997"/>
  <c r="P997"/>
  <c r="R997" s="1"/>
  <c r="O998"/>
  <c r="P998"/>
  <c r="R998" s="1"/>
  <c r="O999"/>
  <c r="P999"/>
  <c r="R999" s="1"/>
  <c r="O1000"/>
  <c r="P1000"/>
  <c r="R1000" s="1"/>
  <c r="O1001"/>
  <c r="P1001"/>
  <c r="R1001" s="1"/>
  <c r="O1002"/>
  <c r="P1002"/>
  <c r="R1002" s="1"/>
  <c r="O1003"/>
  <c r="P1003"/>
  <c r="R1003" s="1"/>
  <c r="O1004"/>
  <c r="P1004"/>
  <c r="R1004" s="1"/>
  <c r="O1005"/>
  <c r="P1005"/>
  <c r="R1005" s="1"/>
  <c r="O1006"/>
  <c r="P1006"/>
  <c r="R1006" s="1"/>
  <c r="O1007"/>
  <c r="P1007"/>
  <c r="R1007" s="1"/>
  <c r="O1008"/>
  <c r="P1008"/>
  <c r="R1008" s="1"/>
  <c r="O1009"/>
  <c r="P1009"/>
  <c r="R1009" s="1"/>
  <c r="O1010"/>
  <c r="P1010"/>
  <c r="R1010" s="1"/>
  <c r="O1011"/>
  <c r="P1011"/>
  <c r="R1011" s="1"/>
  <c r="O1012"/>
  <c r="P1012"/>
  <c r="R1012" s="1"/>
  <c r="O1013"/>
  <c r="P1013"/>
  <c r="R1013" s="1"/>
  <c r="O1014"/>
  <c r="P1014"/>
  <c r="R1014" s="1"/>
  <c r="O1015"/>
  <c r="P1015"/>
  <c r="R1015" s="1"/>
  <c r="O1016"/>
  <c r="P1016"/>
  <c r="R1016" s="1"/>
  <c r="O1017"/>
  <c r="P1017"/>
  <c r="R1017" s="1"/>
  <c r="O1018"/>
  <c r="P1018"/>
  <c r="R1018" s="1"/>
  <c r="O1019"/>
  <c r="P1019"/>
  <c r="R1019" s="1"/>
  <c r="O1020"/>
  <c r="P1020"/>
  <c r="R1020" s="1"/>
  <c r="O1021"/>
  <c r="P1021"/>
  <c r="R1021" s="1"/>
  <c r="O1022"/>
  <c r="P1022"/>
  <c r="R1022" s="1"/>
  <c r="O1023"/>
  <c r="P1023"/>
  <c r="R1023" s="1"/>
  <c r="O1024"/>
  <c r="P1024"/>
  <c r="R1024" s="1"/>
  <c r="O1025"/>
  <c r="P1025"/>
  <c r="R1025" s="1"/>
  <c r="O1026"/>
  <c r="P1026"/>
  <c r="R1026" s="1"/>
  <c r="O1027"/>
  <c r="P1027"/>
  <c r="R1027" s="1"/>
  <c r="O1028"/>
  <c r="P1028"/>
  <c r="R1028" s="1"/>
  <c r="O1029"/>
  <c r="P1029"/>
  <c r="R1029" s="1"/>
  <c r="O1030"/>
  <c r="P1030"/>
  <c r="R1030" s="1"/>
  <c r="O1031"/>
  <c r="P1031"/>
  <c r="R1031" s="1"/>
  <c r="O1032"/>
  <c r="P1032"/>
  <c r="R1032" s="1"/>
  <c r="O1033"/>
  <c r="P1033"/>
  <c r="R1033" s="1"/>
  <c r="O1034"/>
  <c r="P1034"/>
  <c r="R1034" s="1"/>
  <c r="O1035"/>
  <c r="P1035"/>
  <c r="R1035" s="1"/>
  <c r="O1036"/>
  <c r="P1036"/>
  <c r="R1036" s="1"/>
  <c r="O1037"/>
  <c r="P1037"/>
  <c r="R1037" s="1"/>
  <c r="O1038"/>
  <c r="P1038"/>
  <c r="R1038" s="1"/>
  <c r="O1039"/>
  <c r="P1039"/>
  <c r="R1039" s="1"/>
  <c r="O1040"/>
  <c r="P1040"/>
  <c r="R1040" s="1"/>
  <c r="O1041"/>
  <c r="P1041"/>
  <c r="R1041" s="1"/>
  <c r="O1042"/>
  <c r="P1042"/>
  <c r="R1042" s="1"/>
  <c r="O1043"/>
  <c r="P1043"/>
  <c r="R1043" s="1"/>
  <c r="O1044"/>
  <c r="P1044"/>
  <c r="R1044" s="1"/>
  <c r="O1045"/>
  <c r="P1045"/>
  <c r="R1045" s="1"/>
  <c r="O1046"/>
  <c r="P1046"/>
  <c r="R1046" s="1"/>
  <c r="O1047"/>
  <c r="P1047"/>
  <c r="R1047" s="1"/>
  <c r="O1048"/>
  <c r="P1048"/>
  <c r="R1048" s="1"/>
  <c r="O1049"/>
  <c r="P1049"/>
  <c r="R1049" s="1"/>
  <c r="O1050"/>
  <c r="P1050"/>
  <c r="R1050" s="1"/>
  <c r="O1051"/>
  <c r="P1051"/>
  <c r="R1051" s="1"/>
  <c r="O1052"/>
  <c r="P1052"/>
  <c r="R1052" s="1"/>
  <c r="O1053"/>
  <c r="P1053"/>
  <c r="R1053" s="1"/>
  <c r="O1054"/>
  <c r="P1054"/>
  <c r="R1054" s="1"/>
  <c r="O1055"/>
  <c r="P1055"/>
  <c r="R1055" s="1"/>
  <c r="O1056"/>
  <c r="P1056"/>
  <c r="R1056" s="1"/>
  <c r="O1057"/>
  <c r="P1057"/>
  <c r="R1057" s="1"/>
  <c r="O1058"/>
  <c r="P1058"/>
  <c r="R1058" s="1"/>
  <c r="O1059"/>
  <c r="P1059"/>
  <c r="R1059" s="1"/>
  <c r="O1060"/>
  <c r="P1060"/>
  <c r="R1060" s="1"/>
  <c r="O1061"/>
  <c r="P1061"/>
  <c r="R1061" s="1"/>
  <c r="O1062"/>
  <c r="P1062"/>
  <c r="R1062" s="1"/>
  <c r="O1063"/>
  <c r="P1063"/>
  <c r="R1063" s="1"/>
  <c r="O1064"/>
  <c r="P1064"/>
  <c r="R1064" s="1"/>
  <c r="O1065"/>
  <c r="P1065"/>
  <c r="R1065" s="1"/>
  <c r="O1066"/>
  <c r="P1066"/>
  <c r="R1066" s="1"/>
  <c r="O1067"/>
  <c r="P1067"/>
  <c r="R1067" s="1"/>
  <c r="O1068"/>
  <c r="P1068"/>
  <c r="R1068" s="1"/>
  <c r="O1069"/>
  <c r="P1069"/>
  <c r="R1069" s="1"/>
  <c r="O1070"/>
  <c r="P1070"/>
  <c r="R1070" s="1"/>
  <c r="O1071"/>
  <c r="P1071"/>
  <c r="R1071" s="1"/>
  <c r="O1072"/>
  <c r="P1072"/>
  <c r="R1072" s="1"/>
  <c r="O1073"/>
  <c r="P1073"/>
  <c r="R1073" s="1"/>
  <c r="O1074"/>
  <c r="P1074"/>
  <c r="R1074" s="1"/>
  <c r="O1075"/>
  <c r="P1075"/>
  <c r="R1075" s="1"/>
  <c r="O1076"/>
  <c r="P1076"/>
  <c r="R1076" s="1"/>
  <c r="O1077"/>
  <c r="P1077"/>
  <c r="R1077" s="1"/>
  <c r="O1093"/>
  <c r="P1093"/>
  <c r="R1093" s="1"/>
  <c r="O1112"/>
  <c r="P1112"/>
  <c r="R1112" s="1"/>
  <c r="O1113"/>
  <c r="P1113"/>
  <c r="R1113" s="1"/>
  <c r="O1114"/>
  <c r="P1114"/>
  <c r="R1114" s="1"/>
  <c r="O1115"/>
  <c r="P1115"/>
  <c r="R1115" s="1"/>
  <c r="O1116"/>
  <c r="P1116"/>
  <c r="R1116" s="1"/>
  <c r="O1117"/>
  <c r="P1117"/>
  <c r="R1117" s="1"/>
  <c r="O1118"/>
  <c r="P1118"/>
  <c r="R1118" s="1"/>
  <c r="O1119"/>
  <c r="P1119"/>
  <c r="R1119" s="1"/>
  <c r="O1120"/>
  <c r="P1120"/>
  <c r="R1120" s="1"/>
  <c r="O1121"/>
  <c r="P1121"/>
  <c r="R1121" s="1"/>
  <c r="O1122"/>
  <c r="P1122"/>
  <c r="R1122" s="1"/>
  <c r="O1123"/>
  <c r="P1123"/>
  <c r="R1123" s="1"/>
  <c r="O1124"/>
  <c r="P1124"/>
  <c r="R1124" s="1"/>
  <c r="O1125"/>
  <c r="P1125"/>
  <c r="R1125" s="1"/>
  <c r="O1126"/>
  <c r="P1126"/>
  <c r="R1126" s="1"/>
  <c r="O1127"/>
  <c r="P1127"/>
  <c r="R1127" s="1"/>
  <c r="O1128"/>
  <c r="P1128"/>
  <c r="R1128" s="1"/>
  <c r="O1129"/>
  <c r="P1129"/>
  <c r="R1129" s="1"/>
  <c r="O1130"/>
  <c r="P1130"/>
  <c r="R1130" s="1"/>
  <c r="O1131"/>
  <c r="P1131"/>
  <c r="R1131" s="1"/>
  <c r="O1132"/>
  <c r="P1132"/>
  <c r="R1132" s="1"/>
  <c r="O1133"/>
  <c r="P1133"/>
  <c r="R1133" s="1"/>
  <c r="O1134"/>
  <c r="P1134"/>
  <c r="R1134" s="1"/>
  <c r="O1135"/>
  <c r="P1135"/>
  <c r="R1135" s="1"/>
  <c r="O1136"/>
  <c r="P1136"/>
  <c r="R1136" s="1"/>
  <c r="O1137"/>
  <c r="P1137"/>
  <c r="R1137" s="1"/>
  <c r="O1138"/>
  <c r="P1138"/>
  <c r="R1138" s="1"/>
  <c r="O1139"/>
  <c r="P1139"/>
  <c r="R1139" s="1"/>
  <c r="O1140"/>
  <c r="P1140"/>
  <c r="R1140" s="1"/>
  <c r="O1141"/>
  <c r="P1141"/>
  <c r="R1141" s="1"/>
  <c r="O1142"/>
  <c r="P1142"/>
  <c r="R1142" s="1"/>
  <c r="O1143"/>
  <c r="P1143"/>
  <c r="R1143" s="1"/>
  <c r="O1144"/>
  <c r="P1144"/>
  <c r="R1144" s="1"/>
  <c r="O1145"/>
  <c r="P1145"/>
  <c r="R1145" s="1"/>
  <c r="O1146"/>
  <c r="P1146"/>
  <c r="R1146" s="1"/>
  <c r="O1147"/>
  <c r="P1147"/>
  <c r="R1147" s="1"/>
  <c r="O1148"/>
  <c r="P1148"/>
  <c r="R1148" s="1"/>
  <c r="O1149"/>
  <c r="P1149"/>
  <c r="R1149" s="1"/>
  <c r="O1150"/>
  <c r="P1150"/>
  <c r="R1150" s="1"/>
  <c r="O1151"/>
  <c r="P1151"/>
  <c r="R1151" s="1"/>
  <c r="O1152"/>
  <c r="P1152"/>
  <c r="R1152" s="1"/>
  <c r="O1153"/>
  <c r="P1153"/>
  <c r="R1153" s="1"/>
  <c r="O1154"/>
  <c r="P1154"/>
  <c r="R1154" s="1"/>
  <c r="O1155"/>
  <c r="P1155"/>
  <c r="R1155" s="1"/>
  <c r="O1156"/>
  <c r="P1156"/>
  <c r="R1156" s="1"/>
  <c r="O1157"/>
  <c r="P1157"/>
  <c r="R1157" s="1"/>
  <c r="O1158"/>
  <c r="P1158"/>
  <c r="R1158" s="1"/>
  <c r="O1159"/>
  <c r="P1159"/>
  <c r="R1159" s="1"/>
  <c r="O1160"/>
  <c r="P1160"/>
  <c r="R1160" s="1"/>
  <c r="O1161"/>
  <c r="P1161"/>
  <c r="R1161" s="1"/>
  <c r="O1162"/>
  <c r="P1162"/>
  <c r="R1162" s="1"/>
  <c r="O1163"/>
  <c r="P1163"/>
  <c r="R1163" s="1"/>
  <c r="O1164"/>
  <c r="P1164"/>
  <c r="R1164" s="1"/>
  <c r="O1165"/>
  <c r="P1165"/>
  <c r="R1165" s="1"/>
  <c r="O1166"/>
  <c r="P1166"/>
  <c r="R1166" s="1"/>
  <c r="O1167"/>
  <c r="P1167"/>
  <c r="R1167" s="1"/>
  <c r="O1168"/>
  <c r="P1168"/>
  <c r="R1168" s="1"/>
  <c r="O1169"/>
  <c r="P1169"/>
  <c r="R1169" s="1"/>
  <c r="O1170"/>
  <c r="P1170"/>
  <c r="R1170" s="1"/>
  <c r="O1171"/>
  <c r="P1171"/>
  <c r="R1171" s="1"/>
  <c r="O1172"/>
  <c r="P1172"/>
  <c r="R1172" s="1"/>
  <c r="O1173"/>
  <c r="P1173"/>
  <c r="R1173" s="1"/>
  <c r="O1174"/>
  <c r="P1174"/>
  <c r="R1174" s="1"/>
  <c r="O1175"/>
  <c r="P1175"/>
  <c r="R1175" s="1"/>
  <c r="O1176"/>
  <c r="P1176"/>
  <c r="R1176" s="1"/>
  <c r="O1177"/>
  <c r="P1177"/>
  <c r="R1177" s="1"/>
  <c r="O1178"/>
  <c r="P1178"/>
  <c r="R1178" s="1"/>
  <c r="O1179"/>
  <c r="P1179"/>
  <c r="R1179" s="1"/>
  <c r="O1180"/>
  <c r="P1180"/>
  <c r="R1180" s="1"/>
  <c r="O1181"/>
  <c r="P1181"/>
  <c r="R1181" s="1"/>
  <c r="O1182"/>
  <c r="P1182"/>
  <c r="R1182" s="1"/>
  <c r="O1183"/>
  <c r="P1183"/>
  <c r="R1183" s="1"/>
  <c r="O1184"/>
  <c r="P1184"/>
  <c r="R1184" s="1"/>
  <c r="O1185"/>
  <c r="P1185"/>
  <c r="R1185" s="1"/>
  <c r="O1186"/>
  <c r="P1186"/>
  <c r="R1186" s="1"/>
  <c r="O1187"/>
  <c r="P1187"/>
  <c r="R1187" s="1"/>
  <c r="O1188"/>
  <c r="P1188"/>
  <c r="R1188" s="1"/>
  <c r="O1189"/>
  <c r="P1189"/>
  <c r="R1189" s="1"/>
  <c r="O1190"/>
  <c r="P1190"/>
  <c r="R1190" s="1"/>
  <c r="O1191"/>
  <c r="P1191"/>
  <c r="R1191" s="1"/>
  <c r="O1192"/>
  <c r="P1192"/>
  <c r="R1192" s="1"/>
  <c r="O1193"/>
  <c r="P1193"/>
  <c r="R1193" s="1"/>
  <c r="O1194"/>
  <c r="P1194"/>
  <c r="R1194" s="1"/>
  <c r="O1195"/>
  <c r="P1195"/>
  <c r="R1195" s="1"/>
  <c r="O1196"/>
  <c r="P1196"/>
  <c r="R1196" s="1"/>
  <c r="O1197"/>
  <c r="P1197"/>
  <c r="R1197" s="1"/>
  <c r="O1198"/>
  <c r="P1198"/>
  <c r="R1198" s="1"/>
  <c r="O1199"/>
  <c r="P1199"/>
  <c r="R1199" s="1"/>
  <c r="O1200"/>
  <c r="P1200"/>
  <c r="R1200" s="1"/>
  <c r="O1201"/>
  <c r="P1201"/>
  <c r="R1201" s="1"/>
  <c r="O1202"/>
  <c r="P1202"/>
  <c r="R1202" s="1"/>
  <c r="O1203"/>
  <c r="P1203"/>
  <c r="R1203" s="1"/>
  <c r="O1204"/>
  <c r="P1204"/>
  <c r="R1204" s="1"/>
  <c r="O1205"/>
  <c r="P1205"/>
  <c r="R1205" s="1"/>
  <c r="O1206"/>
  <c r="P1206"/>
  <c r="R1206" s="1"/>
  <c r="O1207"/>
  <c r="P1207"/>
  <c r="R1207" s="1"/>
  <c r="O1208"/>
  <c r="P1208"/>
  <c r="R1208" s="1"/>
  <c r="O1209"/>
  <c r="P1209"/>
  <c r="R1209" s="1"/>
  <c r="O1210"/>
  <c r="P1210"/>
  <c r="R1210" s="1"/>
  <c r="O1211"/>
  <c r="P1211"/>
  <c r="R1211" s="1"/>
  <c r="O1212"/>
  <c r="P1212"/>
  <c r="R1212" s="1"/>
  <c r="O1213"/>
  <c r="P1213"/>
  <c r="R1213" s="1"/>
  <c r="O1214"/>
  <c r="P1214"/>
  <c r="R1214" s="1"/>
  <c r="O1215"/>
  <c r="P1215"/>
  <c r="R1215" s="1"/>
  <c r="O1216"/>
  <c r="P1216"/>
  <c r="R1216" s="1"/>
  <c r="O1217"/>
  <c r="P1217"/>
  <c r="R1217" s="1"/>
  <c r="O1218"/>
  <c r="P1218"/>
  <c r="R1218" s="1"/>
  <c r="O1219"/>
  <c r="P1219"/>
  <c r="R1219" s="1"/>
  <c r="O1220"/>
  <c r="P1220"/>
  <c r="R1220" s="1"/>
  <c r="O1221"/>
  <c r="P1221"/>
  <c r="R1221" s="1"/>
  <c r="O1222"/>
  <c r="P1222"/>
  <c r="R1222" s="1"/>
  <c r="O1223"/>
  <c r="P1223"/>
  <c r="R1223" s="1"/>
  <c r="O1224"/>
  <c r="P1224"/>
  <c r="R1224" s="1"/>
  <c r="O1225"/>
  <c r="P1225"/>
  <c r="R1225" s="1"/>
  <c r="O1226"/>
  <c r="P1226"/>
  <c r="R1226" s="1"/>
  <c r="O1227"/>
  <c r="P1227"/>
  <c r="R1227" s="1"/>
  <c r="O1228"/>
  <c r="P1228"/>
  <c r="R1228" s="1"/>
  <c r="O1229"/>
  <c r="P1229"/>
  <c r="R1229" s="1"/>
  <c r="O1230"/>
  <c r="P1230"/>
  <c r="R1230" s="1"/>
  <c r="O1231"/>
  <c r="P1231"/>
  <c r="R1231" s="1"/>
  <c r="O1232"/>
  <c r="P1232"/>
  <c r="R1232" s="1"/>
  <c r="O1233"/>
  <c r="P1233"/>
  <c r="R1233" s="1"/>
  <c r="O1234"/>
  <c r="P1234"/>
  <c r="R1234" s="1"/>
  <c r="O1235"/>
  <c r="P1235"/>
  <c r="R1235" s="1"/>
  <c r="O1236"/>
  <c r="P1236"/>
  <c r="R1236" s="1"/>
  <c r="O1237"/>
  <c r="P1237"/>
  <c r="R1237" s="1"/>
  <c r="O1238"/>
  <c r="P1238"/>
  <c r="R1238" s="1"/>
  <c r="O1239"/>
  <c r="P1239"/>
  <c r="R1239" s="1"/>
  <c r="O1240"/>
  <c r="P1240"/>
  <c r="R1240" s="1"/>
  <c r="O1241"/>
  <c r="P1241"/>
  <c r="R1241" s="1"/>
  <c r="O1242"/>
  <c r="P1242"/>
  <c r="R1242" s="1"/>
  <c r="O1243"/>
  <c r="P1243"/>
  <c r="R1243" s="1"/>
  <c r="O1244"/>
  <c r="P1244"/>
  <c r="R1244" s="1"/>
  <c r="O1245"/>
  <c r="P1245"/>
  <c r="R1245" s="1"/>
  <c r="O1246"/>
  <c r="P1246"/>
  <c r="R1246" s="1"/>
  <c r="O1247"/>
  <c r="P1247"/>
  <c r="R1247" s="1"/>
  <c r="O1248"/>
  <c r="P1248"/>
  <c r="R1248" s="1"/>
  <c r="O1249"/>
  <c r="P1249"/>
  <c r="R1249" s="1"/>
  <c r="O1250"/>
  <c r="P1250"/>
  <c r="R1250" s="1"/>
  <c r="O1251"/>
  <c r="P1251"/>
  <c r="R1251" s="1"/>
  <c r="O1252"/>
  <c r="P1252"/>
  <c r="R1252" s="1"/>
  <c r="O1253"/>
  <c r="P1253"/>
  <c r="R1253" s="1"/>
  <c r="O1254"/>
  <c r="P1254"/>
  <c r="R1254" s="1"/>
  <c r="O1255"/>
  <c r="P1255"/>
  <c r="R1255" s="1"/>
  <c r="O1256"/>
  <c r="P1256"/>
  <c r="R1256" s="1"/>
  <c r="O1257"/>
  <c r="P1257"/>
  <c r="R1257" s="1"/>
  <c r="O1258"/>
  <c r="P1258"/>
  <c r="R1258" s="1"/>
  <c r="O1259"/>
  <c r="P1259"/>
  <c r="R1259" s="1"/>
  <c r="AE8" i="23"/>
  <c r="AD9"/>
  <c r="AE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D50"/>
  <c r="AE50"/>
  <c r="AD51"/>
  <c r="AE51"/>
  <c r="AD52"/>
  <c r="AE52"/>
  <c r="AD53"/>
  <c r="AE53"/>
  <c r="AD54"/>
  <c r="AE54"/>
  <c r="AD55"/>
  <c r="AE55"/>
  <c r="AD56"/>
  <c r="AE56"/>
  <c r="AD57"/>
  <c r="AE57"/>
  <c r="AD58"/>
  <c r="AE58"/>
  <c r="AD59"/>
  <c r="AE59"/>
  <c r="AD60"/>
  <c r="AE60"/>
  <c r="AD61"/>
  <c r="AE61"/>
  <c r="AD62"/>
  <c r="AE62"/>
  <c r="AD63"/>
  <c r="AE63"/>
  <c r="AD64"/>
  <c r="AE64"/>
  <c r="AD65"/>
  <c r="AE65"/>
  <c r="AD66"/>
  <c r="AE66"/>
  <c r="AD67"/>
  <c r="AE67"/>
  <c r="AD68"/>
  <c r="AE68"/>
  <c r="AD69"/>
  <c r="AE69"/>
  <c r="AD70"/>
  <c r="AE70"/>
  <c r="AD71"/>
  <c r="AE71"/>
  <c r="AD72"/>
  <c r="AE72"/>
  <c r="AD73"/>
  <c r="AE73"/>
  <c r="AD74"/>
  <c r="AE74"/>
  <c r="AD75"/>
  <c r="AE75"/>
  <c r="AD76"/>
  <c r="AE76"/>
  <c r="AD77"/>
  <c r="AE77"/>
  <c r="AD78"/>
  <c r="AE78"/>
  <c r="AD79"/>
  <c r="AE79"/>
  <c r="AD80"/>
  <c r="AE80"/>
  <c r="AD81"/>
  <c r="AE81"/>
  <c r="AD82"/>
  <c r="AE82"/>
  <c r="AD83"/>
  <c r="AE83"/>
  <c r="AD84"/>
  <c r="AE84"/>
  <c r="AD85"/>
  <c r="AE85"/>
  <c r="AD86"/>
  <c r="AE86"/>
  <c r="AD87"/>
  <c r="AE87"/>
  <c r="AD88"/>
  <c r="AE88"/>
  <c r="AD89"/>
  <c r="AE89"/>
  <c r="AD90"/>
  <c r="AE90"/>
  <c r="AD91"/>
  <c r="AE91"/>
  <c r="AD92"/>
  <c r="AE92"/>
  <c r="AD93"/>
  <c r="AE93"/>
  <c r="AD94"/>
  <c r="AE94"/>
  <c r="AD95"/>
  <c r="AE95"/>
  <c r="AD96"/>
  <c r="AE96"/>
  <c r="AD97"/>
  <c r="AE97"/>
  <c r="AD98"/>
  <c r="AE98"/>
  <c r="AD99"/>
  <c r="AE99"/>
  <c r="AD100"/>
  <c r="AE100"/>
  <c r="AD101"/>
  <c r="AE101"/>
  <c r="AD102"/>
  <c r="AE102"/>
  <c r="AD103"/>
  <c r="AE103"/>
  <c r="AD104"/>
  <c r="AE104"/>
  <c r="AD105"/>
  <c r="AE105"/>
  <c r="AD106"/>
  <c r="AE106"/>
  <c r="AD107"/>
  <c r="AE107"/>
  <c r="AD108"/>
  <c r="AE108"/>
  <c r="AD109"/>
  <c r="AE109"/>
  <c r="AD110"/>
  <c r="AE110"/>
  <c r="AD111"/>
  <c r="AE111"/>
  <c r="AD112"/>
  <c r="AE112"/>
  <c r="AD113"/>
  <c r="AE113"/>
  <c r="AD114"/>
  <c r="AE114"/>
  <c r="AD115"/>
  <c r="AE115"/>
  <c r="AD116"/>
  <c r="AE116"/>
  <c r="AD117"/>
  <c r="AE117"/>
  <c r="AD118"/>
  <c r="AE118"/>
  <c r="AD119"/>
  <c r="AE119"/>
  <c r="AD120"/>
  <c r="AE120"/>
  <c r="AD121"/>
  <c r="AE121"/>
  <c r="AD122"/>
  <c r="AE122"/>
  <c r="AD123"/>
  <c r="AE123"/>
  <c r="AD124"/>
  <c r="AE124"/>
  <c r="AD125"/>
  <c r="AE125"/>
  <c r="AD126"/>
  <c r="AE126"/>
  <c r="AD127"/>
  <c r="AE127"/>
  <c r="AD128"/>
  <c r="AE128"/>
  <c r="AD129"/>
  <c r="AE129"/>
  <c r="AD130"/>
  <c r="AE130"/>
  <c r="AD131"/>
  <c r="AE131"/>
  <c r="AD132"/>
  <c r="AE132"/>
  <c r="AD133"/>
  <c r="AE133"/>
  <c r="AD134"/>
  <c r="AE134"/>
  <c r="AD135"/>
  <c r="AE135"/>
  <c r="AD136"/>
  <c r="AE136"/>
  <c r="AD137"/>
  <c r="AE137"/>
  <c r="AD138"/>
  <c r="AE138"/>
  <c r="AD139"/>
  <c r="AE139"/>
  <c r="AD140"/>
  <c r="AE140"/>
  <c r="AD141"/>
  <c r="AE141"/>
  <c r="AD142"/>
  <c r="AE142"/>
  <c r="AD143"/>
  <c r="AE143"/>
  <c r="AD144"/>
  <c r="AE144"/>
  <c r="AD145"/>
  <c r="AE145"/>
  <c r="AD146"/>
  <c r="AE146"/>
  <c r="AD147"/>
  <c r="AE147"/>
  <c r="AD148"/>
  <c r="AE148"/>
  <c r="AD149"/>
  <c r="AE149"/>
  <c r="AD150"/>
  <c r="AE150"/>
  <c r="AD151"/>
  <c r="AE151"/>
  <c r="AD152"/>
  <c r="AE152"/>
  <c r="AD153"/>
  <c r="AE153"/>
  <c r="AD154"/>
  <c r="AE154"/>
  <c r="AD155"/>
  <c r="AE155"/>
  <c r="AD156"/>
  <c r="AE156"/>
  <c r="AD157"/>
  <c r="AE157"/>
  <c r="AD158"/>
  <c r="AE158"/>
  <c r="AD159"/>
  <c r="AE159"/>
  <c r="AD160"/>
  <c r="AE160"/>
  <c r="AD161"/>
  <c r="AE161"/>
  <c r="AD162"/>
  <c r="AE162"/>
  <c r="AD163"/>
  <c r="AE163"/>
  <c r="AD164"/>
  <c r="AE164"/>
  <c r="AD165"/>
  <c r="AE165"/>
  <c r="AD166"/>
  <c r="AE166"/>
  <c r="AD167"/>
  <c r="AE167"/>
  <c r="AD168"/>
  <c r="AE168"/>
  <c r="AD169"/>
  <c r="AE169"/>
  <c r="AD170"/>
  <c r="AE170"/>
  <c r="AD171"/>
  <c r="AE171"/>
  <c r="AD172"/>
  <c r="AE172"/>
  <c r="AD173"/>
  <c r="AE173"/>
  <c r="AD174"/>
  <c r="AE174"/>
  <c r="AD175"/>
  <c r="AE175"/>
  <c r="AD176"/>
  <c r="AE176"/>
  <c r="AD177"/>
  <c r="AE177"/>
  <c r="AD178"/>
  <c r="AE178"/>
  <c r="AD179"/>
  <c r="AE179"/>
  <c r="AD180"/>
  <c r="AE180"/>
  <c r="AD181"/>
  <c r="AE181"/>
  <c r="AD182"/>
  <c r="AE182"/>
  <c r="AD183"/>
  <c r="AE183"/>
  <c r="AD184"/>
  <c r="AE184"/>
  <c r="AD185"/>
  <c r="AE185"/>
  <c r="AD186"/>
  <c r="AE186"/>
  <c r="AD187"/>
  <c r="AE187"/>
  <c r="AD188"/>
  <c r="AE188"/>
  <c r="AD189"/>
  <c r="AE189"/>
  <c r="AD190"/>
  <c r="AE190"/>
  <c r="AD191"/>
  <c r="AE191"/>
  <c r="AD192"/>
  <c r="AE192"/>
  <c r="AD193"/>
  <c r="AE193"/>
  <c r="AD194"/>
  <c r="AE194"/>
  <c r="AD195"/>
  <c r="AE195"/>
  <c r="AD196"/>
  <c r="AE196"/>
  <c r="AD197"/>
  <c r="AE197"/>
  <c r="AD198"/>
  <c r="AE198"/>
  <c r="AD199"/>
  <c r="AE199"/>
  <c r="AD200"/>
  <c r="AE200"/>
  <c r="AD201"/>
  <c r="AE201"/>
  <c r="AD202"/>
  <c r="AE202"/>
  <c r="AD203"/>
  <c r="AE203"/>
  <c r="AD204"/>
  <c r="AE204"/>
  <c r="AD205"/>
  <c r="AE205"/>
  <c r="AD206"/>
  <c r="AE206"/>
  <c r="AD207"/>
  <c r="AE207"/>
  <c r="AD208"/>
  <c r="AE208"/>
  <c r="AD209"/>
  <c r="AE209"/>
  <c r="AD210"/>
  <c r="AE210"/>
  <c r="AD211"/>
  <c r="AE211"/>
  <c r="AD212"/>
  <c r="AE212"/>
  <c r="AD213"/>
  <c r="AE213"/>
  <c r="AD214"/>
  <c r="AE214"/>
  <c r="AD215"/>
  <c r="AE215"/>
  <c r="AD216"/>
  <c r="AE216"/>
  <c r="AD217"/>
  <c r="AE217"/>
  <c r="AD218"/>
  <c r="AE218"/>
  <c r="AD219"/>
  <c r="AE219"/>
  <c r="AD220"/>
  <c r="AE220"/>
  <c r="AD221"/>
  <c r="AE221"/>
  <c r="AD222"/>
  <c r="AE222"/>
  <c r="AD223"/>
  <c r="AE223"/>
  <c r="AD224"/>
  <c r="AE224"/>
  <c r="AD225"/>
  <c r="AE225"/>
  <c r="AD226"/>
  <c r="AE226"/>
  <c r="AD227"/>
  <c r="AE227"/>
  <c r="AD228"/>
  <c r="AE228"/>
  <c r="AD229"/>
  <c r="AE229"/>
  <c r="AD230"/>
  <c r="AE230"/>
  <c r="AD231"/>
  <c r="AE231"/>
  <c r="AD232"/>
  <c r="AE232"/>
  <c r="AD233"/>
  <c r="AE233"/>
  <c r="AD234"/>
  <c r="AE234"/>
  <c r="AD235"/>
  <c r="AE235"/>
  <c r="AD236"/>
  <c r="AE236"/>
  <c r="AD237"/>
  <c r="AE237"/>
  <c r="AD238"/>
  <c r="AE238"/>
  <c r="AD239"/>
  <c r="AE239"/>
  <c r="AD240"/>
  <c r="AE240"/>
  <c r="AD241"/>
  <c r="AE241"/>
  <c r="AD242"/>
  <c r="AE242"/>
  <c r="AD243"/>
  <c r="AE243"/>
  <c r="AD244"/>
  <c r="AE244"/>
  <c r="AD245"/>
  <c r="AE245"/>
  <c r="AD246"/>
  <c r="AE246"/>
  <c r="AD247"/>
  <c r="AE247"/>
  <c r="AD248"/>
  <c r="AE248"/>
  <c r="AD249"/>
  <c r="AE249"/>
  <c r="AD250"/>
  <c r="AE250"/>
  <c r="AD251"/>
  <c r="AE251"/>
  <c r="AD252"/>
  <c r="AE252"/>
  <c r="AD253"/>
  <c r="AE253"/>
  <c r="AD254"/>
  <c r="AE254"/>
  <c r="AD255"/>
  <c r="AE255"/>
  <c r="AD256"/>
  <c r="AE256"/>
  <c r="AD257"/>
  <c r="AE257"/>
  <c r="AD258"/>
  <c r="AE258"/>
  <c r="AD259"/>
  <c r="AE259"/>
  <c r="AD260"/>
  <c r="AE260"/>
  <c r="AD261"/>
  <c r="AE261"/>
  <c r="AD262"/>
  <c r="AE262"/>
  <c r="AD263"/>
  <c r="AE263"/>
  <c r="AD264"/>
  <c r="AE264"/>
  <c r="AD265"/>
  <c r="AE265"/>
  <c r="AD266"/>
  <c r="AE266"/>
  <c r="AD267"/>
  <c r="AE267"/>
  <c r="AD268"/>
  <c r="AE268"/>
  <c r="AD269"/>
  <c r="AE269"/>
  <c r="AD270"/>
  <c r="AE270"/>
  <c r="AD271"/>
  <c r="AE271"/>
  <c r="AD272"/>
  <c r="AE272"/>
  <c r="AD273"/>
  <c r="AE273"/>
  <c r="AD274"/>
  <c r="AE274"/>
  <c r="AD275"/>
  <c r="AE275"/>
  <c r="AD276"/>
  <c r="AE276"/>
  <c r="AD277"/>
  <c r="AE277"/>
  <c r="AD278"/>
  <c r="AE278"/>
  <c r="AD279"/>
  <c r="AE279"/>
  <c r="AD280"/>
  <c r="AE280"/>
  <c r="AD281"/>
  <c r="AE281"/>
  <c r="AD282"/>
  <c r="AE282"/>
  <c r="AD283"/>
  <c r="AE283"/>
  <c r="AD284"/>
  <c r="AE284"/>
  <c r="AD285"/>
  <c r="AE285"/>
  <c r="AD286"/>
  <c r="AE286"/>
  <c r="AD287"/>
  <c r="AE287"/>
  <c r="AD288"/>
  <c r="AE288"/>
  <c r="AD289"/>
  <c r="AE289"/>
  <c r="AD290"/>
  <c r="AE290"/>
  <c r="AD291"/>
  <c r="AE291"/>
  <c r="AD292"/>
  <c r="AE292"/>
  <c r="AD293"/>
  <c r="AE293"/>
  <c r="AD294"/>
  <c r="AE294"/>
  <c r="AD295"/>
  <c r="AE295"/>
  <c r="AD296"/>
  <c r="AE296"/>
  <c r="AD297"/>
  <c r="AE297"/>
  <c r="AD298"/>
  <c r="AE298"/>
  <c r="AD299"/>
  <c r="AE299"/>
  <c r="AD300"/>
  <c r="AE300"/>
  <c r="AD301"/>
  <c r="AE301"/>
  <c r="AD302"/>
  <c r="AE302"/>
  <c r="AD303"/>
  <c r="AE303"/>
  <c r="AD304"/>
  <c r="AE304"/>
  <c r="AD305"/>
  <c r="AE305"/>
  <c r="AD306"/>
  <c r="AE306"/>
  <c r="AD307"/>
  <c r="AE307"/>
  <c r="AD308"/>
  <c r="AE308"/>
  <c r="AD309"/>
  <c r="AE309"/>
  <c r="AD310"/>
  <c r="AE310"/>
  <c r="AD311"/>
  <c r="AE311"/>
  <c r="AD312"/>
  <c r="AE312"/>
  <c r="AD313"/>
  <c r="AE313"/>
  <c r="AD314"/>
  <c r="AE314"/>
  <c r="AD315"/>
  <c r="AE315"/>
  <c r="AD316"/>
  <c r="AE316"/>
  <c r="AD317"/>
  <c r="AE317"/>
  <c r="AD318"/>
  <c r="AE318"/>
  <c r="AD319"/>
  <c r="AE319"/>
  <c r="AD320"/>
  <c r="AE320"/>
  <c r="AD321"/>
  <c r="AE321"/>
  <c r="AD322"/>
  <c r="AE322"/>
  <c r="AD323"/>
  <c r="AE323"/>
  <c r="AD324"/>
  <c r="AE324"/>
  <c r="AD325"/>
  <c r="AE325"/>
  <c r="AD326"/>
  <c r="AE326"/>
  <c r="AD327"/>
  <c r="AE327"/>
  <c r="AD328"/>
  <c r="AE328"/>
  <c r="AD329"/>
  <c r="AE329"/>
  <c r="AD330"/>
  <c r="AE330"/>
  <c r="AD331"/>
  <c r="AE331"/>
  <c r="AD332"/>
  <c r="AE332"/>
  <c r="AD333"/>
  <c r="AE333"/>
  <c r="AD334"/>
  <c r="AE334"/>
  <c r="AD335"/>
  <c r="AE335"/>
  <c r="AD336"/>
  <c r="AE336"/>
  <c r="AD337"/>
  <c r="AE337"/>
  <c r="AD338"/>
  <c r="AE338"/>
  <c r="AD339"/>
  <c r="AE339"/>
  <c r="AD340"/>
  <c r="AE340"/>
  <c r="AD341"/>
  <c r="AE341"/>
  <c r="AD342"/>
  <c r="AE342"/>
  <c r="AD343"/>
  <c r="AE343"/>
  <c r="AD344"/>
  <c r="AE344"/>
  <c r="AD345"/>
  <c r="AE345"/>
  <c r="AD346"/>
  <c r="AE346"/>
  <c r="AD347"/>
  <c r="AE347"/>
  <c r="AD348"/>
  <c r="AE348"/>
  <c r="AD349"/>
  <c r="AE349"/>
  <c r="AD350"/>
  <c r="AE350"/>
  <c r="AD351"/>
  <c r="AE351"/>
  <c r="AD352"/>
  <c r="AE352"/>
  <c r="AD353"/>
  <c r="AE353"/>
  <c r="AD354"/>
  <c r="AE354"/>
  <c r="AD355"/>
  <c r="AE355"/>
  <c r="AD356"/>
  <c r="AE356"/>
  <c r="AD357"/>
  <c r="AE357"/>
  <c r="AD358"/>
  <c r="AE358"/>
  <c r="AD359"/>
  <c r="AE359"/>
  <c r="AD360"/>
  <c r="AE360"/>
  <c r="AD361"/>
  <c r="AE361"/>
  <c r="AD362"/>
  <c r="AE362"/>
  <c r="AD363"/>
  <c r="AE363"/>
  <c r="AD364"/>
  <c r="AE364"/>
  <c r="AD365"/>
  <c r="AE365"/>
  <c r="AD366"/>
  <c r="AE366"/>
  <c r="AD367"/>
  <c r="AE367"/>
  <c r="AD368"/>
  <c r="AE368"/>
  <c r="AD369"/>
  <c r="AE369"/>
  <c r="AD370"/>
  <c r="AE370"/>
  <c r="AD371"/>
  <c r="AE371"/>
  <c r="AD372"/>
  <c r="AE372"/>
  <c r="AD373"/>
  <c r="AE373"/>
  <c r="AD374"/>
  <c r="AE374"/>
  <c r="AD375"/>
  <c r="AE375"/>
  <c r="AD376"/>
  <c r="AE376"/>
  <c r="AD377"/>
  <c r="AE377"/>
  <c r="AD378"/>
  <c r="AE378"/>
  <c r="AD379"/>
  <c r="AE379"/>
  <c r="AD380"/>
  <c r="AE380"/>
  <c r="AD381"/>
  <c r="AE381"/>
  <c r="AD382"/>
  <c r="AE382"/>
  <c r="AD383"/>
  <c r="AE383"/>
  <c r="AD384"/>
  <c r="AE384"/>
  <c r="AD385"/>
  <c r="AE385"/>
  <c r="AD386"/>
  <c r="AE386"/>
  <c r="AD387"/>
  <c r="AE387"/>
  <c r="AD388"/>
  <c r="AE388"/>
  <c r="AD389"/>
  <c r="AE389"/>
  <c r="AD390"/>
  <c r="AE390"/>
  <c r="AD391"/>
  <c r="AE391"/>
  <c r="AD392"/>
  <c r="AE392"/>
  <c r="AD393"/>
  <c r="AE393"/>
  <c r="AD394"/>
  <c r="AE394"/>
  <c r="AD395"/>
  <c r="AE395"/>
  <c r="AD396"/>
  <c r="AE396"/>
  <c r="AD397"/>
  <c r="AE397"/>
  <c r="AD398"/>
  <c r="AE398"/>
  <c r="AD399"/>
  <c r="AE399"/>
  <c r="AD400"/>
  <c r="AE400"/>
  <c r="AD401"/>
  <c r="AE401"/>
  <c r="AD402"/>
  <c r="AE402"/>
  <c r="AD403"/>
  <c r="AE403"/>
  <c r="AD404"/>
  <c r="AE404"/>
  <c r="AD405"/>
  <c r="AE405"/>
  <c r="AD406"/>
  <c r="AE406"/>
  <c r="AD407"/>
  <c r="AE407"/>
  <c r="AD408"/>
  <c r="AE408"/>
  <c r="AD409"/>
  <c r="AE409"/>
  <c r="AD410"/>
  <c r="AE410"/>
  <c r="AD411"/>
  <c r="AE411"/>
  <c r="AD412"/>
  <c r="AE412"/>
  <c r="AD413"/>
  <c r="AE413"/>
  <c r="AD414"/>
  <c r="AE414"/>
  <c r="AD415"/>
  <c r="AE415"/>
  <c r="AD416"/>
  <c r="AE416"/>
  <c r="AD417"/>
  <c r="AE417"/>
  <c r="AD418"/>
  <c r="AE418"/>
  <c r="AD419"/>
  <c r="AE419"/>
  <c r="AD420"/>
  <c r="AE420"/>
  <c r="AD421"/>
  <c r="AE421"/>
  <c r="AD422"/>
  <c r="AE422"/>
  <c r="AD423"/>
  <c r="AE423"/>
  <c r="AD424"/>
  <c r="AE424"/>
  <c r="AD425"/>
  <c r="AE425"/>
  <c r="AD426"/>
  <c r="AE426"/>
  <c r="AD427"/>
  <c r="AE427"/>
  <c r="AD428"/>
  <c r="AE428"/>
  <c r="AD429"/>
  <c r="AE429"/>
  <c r="AD430"/>
  <c r="AE430"/>
  <c r="AD431"/>
  <c r="AE431"/>
  <c r="AD432"/>
  <c r="AE432"/>
  <c r="AD433"/>
  <c r="AE433"/>
  <c r="AD434"/>
  <c r="AE434"/>
  <c r="AD435"/>
  <c r="AE435"/>
  <c r="AD436"/>
  <c r="AE436"/>
  <c r="AD437"/>
  <c r="AE437"/>
  <c r="AD438"/>
  <c r="AE438"/>
  <c r="AD439"/>
  <c r="AE439"/>
  <c r="AD440"/>
  <c r="AE440"/>
  <c r="AD441"/>
  <c r="AE441"/>
  <c r="AD442"/>
  <c r="AE442"/>
  <c r="AD443"/>
  <c r="AE443"/>
  <c r="AD444"/>
  <c r="AE444"/>
  <c r="AD445"/>
  <c r="AE445"/>
  <c r="AD446"/>
  <c r="AE446"/>
  <c r="AD447"/>
  <c r="AE447"/>
  <c r="AD448"/>
  <c r="AE448"/>
  <c r="AD449"/>
  <c r="AE449"/>
  <c r="AD450"/>
  <c r="AE450"/>
  <c r="AD451"/>
  <c r="AE451"/>
  <c r="AD452"/>
  <c r="AE452"/>
  <c r="AD453"/>
  <c r="AE453"/>
  <c r="AD454"/>
  <c r="AE454"/>
  <c r="AD455"/>
  <c r="AE455"/>
  <c r="AD456"/>
  <c r="AE456"/>
  <c r="AD457"/>
  <c r="AE457"/>
  <c r="AD458"/>
  <c r="AE458"/>
  <c r="AD459"/>
  <c r="AE459"/>
  <c r="AD460"/>
  <c r="AE460"/>
  <c r="AD461"/>
  <c r="AE461"/>
  <c r="AD462"/>
  <c r="AE462"/>
  <c r="AD463"/>
  <c r="AE463"/>
  <c r="AD464"/>
  <c r="AE464"/>
  <c r="AD465"/>
  <c r="AE465"/>
  <c r="AD466"/>
  <c r="AE466"/>
  <c r="AD467"/>
  <c r="AE467"/>
  <c r="AD468"/>
  <c r="AE468"/>
  <c r="AD469"/>
  <c r="AE469"/>
  <c r="AD470"/>
  <c r="AE470"/>
  <c r="AD471"/>
  <c r="AE471"/>
  <c r="AD472"/>
  <c r="AE472"/>
  <c r="AD473"/>
  <c r="AE473"/>
  <c r="AD474"/>
  <c r="AE474"/>
  <c r="AD475"/>
  <c r="AE475"/>
  <c r="AD476"/>
  <c r="AE476"/>
  <c r="AD477"/>
  <c r="AE477"/>
  <c r="AD478"/>
  <c r="AE478"/>
  <c r="AD479"/>
  <c r="AE479"/>
  <c r="AD480"/>
  <c r="AE480"/>
  <c r="AD481"/>
  <c r="AE481"/>
  <c r="AD482"/>
  <c r="AE482"/>
  <c r="AD483"/>
  <c r="AE483"/>
  <c r="AD484"/>
  <c r="AE484"/>
  <c r="AD485"/>
  <c r="AE485"/>
  <c r="AD486"/>
  <c r="AE486"/>
  <c r="AD487"/>
  <c r="AE487"/>
  <c r="AD488"/>
  <c r="AE488"/>
  <c r="AD489"/>
  <c r="AE489"/>
  <c r="AD490"/>
  <c r="AE490"/>
  <c r="AD491"/>
  <c r="AE491"/>
  <c r="AD492"/>
  <c r="AE492"/>
  <c r="AD493"/>
  <c r="AE493"/>
  <c r="AD494"/>
  <c r="AE494"/>
  <c r="AD495"/>
  <c r="AE495"/>
  <c r="AD496"/>
  <c r="AE496"/>
  <c r="AD497"/>
  <c r="AE497"/>
  <c r="AD498"/>
  <c r="AE498"/>
  <c r="AD499"/>
  <c r="AE499"/>
  <c r="AD500"/>
  <c r="AE500"/>
  <c r="AD501"/>
  <c r="AE501"/>
  <c r="AD502"/>
  <c r="AE502"/>
  <c r="AD503"/>
  <c r="AE503"/>
  <c r="AD504"/>
  <c r="AE504"/>
  <c r="AD505"/>
  <c r="AE505"/>
  <c r="AD506"/>
  <c r="AE506"/>
  <c r="AD507"/>
  <c r="AE507"/>
  <c r="AD508"/>
  <c r="AE508"/>
  <c r="AD509"/>
  <c r="AE509"/>
  <c r="AD510"/>
  <c r="AE510"/>
  <c r="AD511"/>
  <c r="AE511"/>
  <c r="AD512"/>
  <c r="AE512"/>
  <c r="AD513"/>
  <c r="AE513"/>
  <c r="AD514"/>
  <c r="AE514"/>
  <c r="AD515"/>
  <c r="AE515"/>
  <c r="AD516"/>
  <c r="AE516"/>
  <c r="AD517"/>
  <c r="AE517"/>
  <c r="AD518"/>
  <c r="AE518"/>
  <c r="AD519"/>
  <c r="AE519"/>
  <c r="AD520"/>
  <c r="AE520"/>
  <c r="AD521"/>
  <c r="AE521"/>
  <c r="AD522"/>
  <c r="AE522"/>
  <c r="AD523"/>
  <c r="AE523"/>
  <c r="AD524"/>
  <c r="AE524"/>
  <c r="AD525"/>
  <c r="AE525"/>
  <c r="AD526"/>
  <c r="AE526"/>
  <c r="AD527"/>
  <c r="AE527"/>
  <c r="AD528"/>
  <c r="AE528"/>
  <c r="AD529"/>
  <c r="AE529"/>
  <c r="AD530"/>
  <c r="AE530"/>
  <c r="AD531"/>
  <c r="AE531"/>
  <c r="AD532"/>
  <c r="AE532"/>
  <c r="AD533"/>
  <c r="AE533"/>
  <c r="AD534"/>
  <c r="AE534"/>
  <c r="AD535"/>
  <c r="AE535"/>
  <c r="AD536"/>
  <c r="AE536"/>
  <c r="AD537"/>
  <c r="AE537"/>
  <c r="AD538"/>
  <c r="AE538"/>
  <c r="AD539"/>
  <c r="AE539"/>
  <c r="AD540"/>
  <c r="AE540"/>
  <c r="AD541"/>
  <c r="AE541"/>
  <c r="AD542"/>
  <c r="AE542"/>
  <c r="AD543"/>
  <c r="AE543"/>
  <c r="AD544"/>
  <c r="AE544"/>
  <c r="AD545"/>
  <c r="AE545"/>
  <c r="AD546"/>
  <c r="AE546"/>
  <c r="AD547"/>
  <c r="AE547"/>
  <c r="AD548"/>
  <c r="AE548"/>
  <c r="AD549"/>
  <c r="AE549"/>
  <c r="AD550"/>
  <c r="AE550"/>
  <c r="AD551"/>
  <c r="AE551"/>
  <c r="AD552"/>
  <c r="AE552"/>
  <c r="AD553"/>
  <c r="AE553"/>
  <c r="AD554"/>
  <c r="AE554"/>
  <c r="AD555"/>
  <c r="AE555"/>
  <c r="AD556"/>
  <c r="AE556"/>
  <c r="AD557"/>
  <c r="AE557"/>
  <c r="AD558"/>
  <c r="AE558"/>
  <c r="AD559"/>
  <c r="AE559"/>
  <c r="AD560"/>
  <c r="AE560"/>
  <c r="AD561"/>
  <c r="AE561"/>
  <c r="AD562"/>
  <c r="AE562"/>
  <c r="AD563"/>
  <c r="AE563"/>
  <c r="AD564"/>
  <c r="AE564"/>
  <c r="AD565"/>
  <c r="AE565"/>
  <c r="AD566"/>
  <c r="AE566"/>
  <c r="AD567"/>
  <c r="AE567"/>
  <c r="AD568"/>
  <c r="AE568"/>
  <c r="AD569"/>
  <c r="AE569"/>
  <c r="AD570"/>
  <c r="AE570"/>
  <c r="AD571"/>
  <c r="AE571"/>
  <c r="AD572"/>
  <c r="AE572"/>
  <c r="AD573"/>
  <c r="AE573"/>
  <c r="AD574"/>
  <c r="AE574"/>
  <c r="AD575"/>
  <c r="AE575"/>
  <c r="AD576"/>
  <c r="AE576"/>
  <c r="AD577"/>
  <c r="AE577"/>
  <c r="AD578"/>
  <c r="AE578"/>
  <c r="AD579"/>
  <c r="AE579"/>
  <c r="AD580"/>
  <c r="AE580"/>
  <c r="AD581"/>
  <c r="AE581"/>
  <c r="AD582"/>
  <c r="AE582"/>
  <c r="AD583"/>
  <c r="AE583"/>
  <c r="AD584"/>
  <c r="AE584"/>
  <c r="AD585"/>
  <c r="AE585"/>
  <c r="AD586"/>
  <c r="AE586"/>
  <c r="AD587"/>
  <c r="AE587"/>
  <c r="AD588"/>
  <c r="AE588"/>
  <c r="AD589"/>
  <c r="AE589"/>
  <c r="AD590"/>
  <c r="AE590"/>
  <c r="AD591"/>
  <c r="AE591"/>
  <c r="AD592"/>
  <c r="AE592"/>
  <c r="AD593"/>
  <c r="AE593"/>
  <c r="AD594"/>
  <c r="AE594"/>
  <c r="AD595"/>
  <c r="AE595"/>
  <c r="AD596"/>
  <c r="AE596"/>
  <c r="AD597"/>
  <c r="AE597"/>
  <c r="AD598"/>
  <c r="AE598"/>
  <c r="AD599"/>
  <c r="AE599"/>
  <c r="AD600"/>
  <c r="AE600"/>
  <c r="AD601"/>
  <c r="AE601"/>
  <c r="AD602"/>
  <c r="AE602"/>
  <c r="AD603"/>
  <c r="AE603"/>
  <c r="AD604"/>
  <c r="AE604"/>
  <c r="AD605"/>
  <c r="AE605"/>
  <c r="AD606"/>
  <c r="AE606"/>
  <c r="AD607"/>
  <c r="AE607"/>
  <c r="AD608"/>
  <c r="AE608"/>
  <c r="AD609"/>
  <c r="AE609"/>
  <c r="AD610"/>
  <c r="AE610"/>
  <c r="AD611"/>
  <c r="AE611"/>
  <c r="AD612"/>
  <c r="AE612"/>
  <c r="AD613"/>
  <c r="AE613"/>
  <c r="AD614"/>
  <c r="AE614"/>
  <c r="AD615"/>
  <c r="AE615"/>
  <c r="AD616"/>
  <c r="AE616"/>
  <c r="AD617"/>
  <c r="AE617"/>
  <c r="AD618"/>
  <c r="AE618"/>
  <c r="AD619"/>
  <c r="AE619"/>
  <c r="AD620"/>
  <c r="AE620"/>
  <c r="AD621"/>
  <c r="AE621"/>
  <c r="AD622"/>
  <c r="AE622"/>
  <c r="AD623"/>
  <c r="AE623"/>
  <c r="AD624"/>
  <c r="AE624"/>
  <c r="AD625"/>
  <c r="AE625"/>
  <c r="AD626"/>
  <c r="AE626"/>
  <c r="AD627"/>
  <c r="AE627"/>
  <c r="AD628"/>
  <c r="AE628"/>
  <c r="AD629"/>
  <c r="AE629"/>
  <c r="AD630"/>
  <c r="AE630"/>
  <c r="AD631"/>
  <c r="AE631"/>
  <c r="AD632"/>
  <c r="AE632"/>
  <c r="AD633"/>
  <c r="AE633"/>
  <c r="AD634"/>
  <c r="AE634"/>
  <c r="AD635"/>
  <c r="AE635"/>
  <c r="AD636"/>
  <c r="AE636"/>
  <c r="AD637"/>
  <c r="AE637"/>
  <c r="AD638"/>
  <c r="AE638"/>
  <c r="AD639"/>
  <c r="AE639"/>
  <c r="AD640"/>
  <c r="AE640"/>
  <c r="AD641"/>
  <c r="AE641"/>
  <c r="AD642"/>
  <c r="AE642"/>
  <c r="AD643"/>
  <c r="AE643"/>
  <c r="AD644"/>
  <c r="AE644"/>
  <c r="AD645"/>
  <c r="AE645"/>
  <c r="AD646"/>
  <c r="AE646"/>
  <c r="AD647"/>
  <c r="AE647"/>
  <c r="AD648"/>
  <c r="AE648"/>
  <c r="AD649"/>
  <c r="AE649"/>
  <c r="AD650"/>
  <c r="AE650"/>
  <c r="AD651"/>
  <c r="AE651"/>
  <c r="AD652"/>
  <c r="AE652"/>
  <c r="AD653"/>
  <c r="AE653"/>
  <c r="AD654"/>
  <c r="AE654"/>
  <c r="AD655"/>
  <c r="AE655"/>
  <c r="AD656"/>
  <c r="AE656"/>
  <c r="AD657"/>
  <c r="AE657"/>
  <c r="AD658"/>
  <c r="AE658"/>
  <c r="AD659"/>
  <c r="AE659"/>
  <c r="AD660"/>
  <c r="AE660"/>
  <c r="AD661"/>
  <c r="AE661"/>
  <c r="AD662"/>
  <c r="AE662"/>
  <c r="AD663"/>
  <c r="AE663"/>
  <c r="AD664"/>
  <c r="AE664"/>
  <c r="AD665"/>
  <c r="AE665"/>
  <c r="AD666"/>
  <c r="AE666"/>
  <c r="AD667"/>
  <c r="AE667"/>
  <c r="AD668"/>
  <c r="AE668"/>
  <c r="AD669"/>
  <c r="AE669"/>
  <c r="AD670"/>
  <c r="AE670"/>
  <c r="AD671"/>
  <c r="AE671"/>
  <c r="AD672"/>
  <c r="AE672"/>
  <c r="AD673"/>
  <c r="AE673"/>
  <c r="AD674"/>
  <c r="AE674"/>
  <c r="AD675"/>
  <c r="AE675"/>
  <c r="AD676"/>
  <c r="AE676"/>
  <c r="AD677"/>
  <c r="AE677"/>
  <c r="AD678"/>
  <c r="AE678"/>
  <c r="AD679"/>
  <c r="AE679"/>
  <c r="AD680"/>
  <c r="AE680"/>
  <c r="AD681"/>
  <c r="AE681"/>
  <c r="AD682"/>
  <c r="AE682"/>
  <c r="AD683"/>
  <c r="AE683"/>
  <c r="AD684"/>
  <c r="AE684"/>
  <c r="AD685"/>
  <c r="AE685"/>
  <c r="AD686"/>
  <c r="AE686"/>
  <c r="AD687"/>
  <c r="AE687"/>
  <c r="AD688"/>
  <c r="AE688"/>
  <c r="AD689"/>
  <c r="AE689"/>
  <c r="AD690"/>
  <c r="AE690"/>
  <c r="AD691"/>
  <c r="AE691"/>
  <c r="AD692"/>
  <c r="AE692"/>
  <c r="AD693"/>
  <c r="AE693"/>
  <c r="AD694"/>
  <c r="AE694"/>
  <c r="AD695"/>
  <c r="AE695"/>
  <c r="AD696"/>
  <c r="AE696"/>
  <c r="AD697"/>
  <c r="AE697"/>
  <c r="AD698"/>
  <c r="AE698"/>
  <c r="AD699"/>
  <c r="AE699"/>
  <c r="AD700"/>
  <c r="AE700"/>
  <c r="AD701"/>
  <c r="AE701"/>
  <c r="AD702"/>
  <c r="AE702"/>
  <c r="AD703"/>
  <c r="AE703"/>
  <c r="AD704"/>
  <c r="AE704"/>
  <c r="AD705"/>
  <c r="AE705"/>
  <c r="AD706"/>
  <c r="AE706"/>
  <c r="AD707"/>
  <c r="AE707"/>
  <c r="AD708"/>
  <c r="AE708"/>
  <c r="AD709"/>
  <c r="AE709"/>
  <c r="AD710"/>
  <c r="AE710"/>
  <c r="AD711"/>
  <c r="AE711"/>
  <c r="AD712"/>
  <c r="AE712"/>
  <c r="AD713"/>
  <c r="AE713"/>
  <c r="AD714"/>
  <c r="AE714"/>
  <c r="AD715"/>
  <c r="AE715"/>
  <c r="AD716"/>
  <c r="AE716"/>
  <c r="AD717"/>
  <c r="AE717"/>
  <c r="AD718"/>
  <c r="AE718"/>
  <c r="AD719"/>
  <c r="AE719"/>
  <c r="AD720"/>
  <c r="AE720"/>
  <c r="AD721"/>
  <c r="AE721"/>
  <c r="AD722"/>
  <c r="AE722"/>
  <c r="AD723"/>
  <c r="AE723"/>
  <c r="AD724"/>
  <c r="AE724"/>
  <c r="AD725"/>
  <c r="AE725"/>
  <c r="AD726"/>
  <c r="AE726"/>
  <c r="AD727"/>
  <c r="AE727"/>
  <c r="AD728"/>
  <c r="AE728"/>
  <c r="AD729"/>
  <c r="AE729"/>
  <c r="AD730"/>
  <c r="AE730"/>
  <c r="AD731"/>
  <c r="AE731"/>
  <c r="AD732"/>
  <c r="AE732"/>
  <c r="AD733"/>
  <c r="AE733"/>
  <c r="AD734"/>
  <c r="AE734"/>
  <c r="AD735"/>
  <c r="AE735"/>
  <c r="AD736"/>
  <c r="AE736"/>
  <c r="AD737"/>
  <c r="AE737"/>
  <c r="AD738"/>
  <c r="AE738"/>
  <c r="AD739"/>
  <c r="AE739"/>
  <c r="AD740"/>
  <c r="AE740"/>
  <c r="AD741"/>
  <c r="AE741"/>
  <c r="AD742"/>
  <c r="AE742"/>
  <c r="AD743"/>
  <c r="AE743"/>
  <c r="AD744"/>
  <c r="AE744"/>
  <c r="AD745"/>
  <c r="AE745"/>
  <c r="AD746"/>
  <c r="AE746"/>
  <c r="AD747"/>
  <c r="AE747"/>
  <c r="AD748"/>
  <c r="AE748"/>
  <c r="AD749"/>
  <c r="AE749"/>
  <c r="AD750"/>
  <c r="AE750"/>
  <c r="AD751"/>
  <c r="AE751"/>
  <c r="AD752"/>
  <c r="AE752"/>
  <c r="AD753"/>
  <c r="AE753"/>
  <c r="AD754"/>
  <c r="AE754"/>
  <c r="AD755"/>
  <c r="AE755"/>
  <c r="AD756"/>
  <c r="AE756"/>
  <c r="AD757"/>
  <c r="AE757"/>
  <c r="AD758"/>
  <c r="AE758"/>
  <c r="AD759"/>
  <c r="AE759"/>
  <c r="AD760"/>
  <c r="AE760"/>
  <c r="AD761"/>
  <c r="AE761"/>
  <c r="AD762"/>
  <c r="AE762"/>
  <c r="AD763"/>
  <c r="AE763"/>
  <c r="AD764"/>
  <c r="AE764"/>
  <c r="AD765"/>
  <c r="AE765"/>
  <c r="AD766"/>
  <c r="AE766"/>
  <c r="AD767"/>
  <c r="AE767"/>
  <c r="AD768"/>
  <c r="AE768"/>
  <c r="AD769"/>
  <c r="AE769"/>
  <c r="AD770"/>
  <c r="AE770"/>
  <c r="AD771"/>
  <c r="AE771"/>
  <c r="AD772"/>
  <c r="AE772"/>
  <c r="AD773"/>
  <c r="AE773"/>
  <c r="AD774"/>
  <c r="AE774"/>
  <c r="AD775"/>
  <c r="AE775"/>
  <c r="AD776"/>
  <c r="AE776"/>
  <c r="AD777"/>
  <c r="AE777"/>
  <c r="AD778"/>
  <c r="AE778"/>
  <c r="AD779"/>
  <c r="AE779"/>
  <c r="AD780"/>
  <c r="AE780"/>
  <c r="AD781"/>
  <c r="AE781"/>
  <c r="AD782"/>
  <c r="AE782"/>
  <c r="AD783"/>
  <c r="AE783"/>
  <c r="AD784"/>
  <c r="AE784"/>
  <c r="AD785"/>
  <c r="AE785"/>
  <c r="AD786"/>
  <c r="AE786"/>
  <c r="AD787"/>
  <c r="AE787"/>
  <c r="AD788"/>
  <c r="AE788"/>
  <c r="AD789"/>
  <c r="AE789"/>
  <c r="AD790"/>
  <c r="AE790"/>
  <c r="AD791"/>
  <c r="AE791"/>
  <c r="AD792"/>
  <c r="AE792"/>
  <c r="AD793"/>
  <c r="AE793"/>
  <c r="AD794"/>
  <c r="AE794"/>
  <c r="AD795"/>
  <c r="AE795"/>
  <c r="AD796"/>
  <c r="AE796"/>
  <c r="AD797"/>
  <c r="AE797"/>
  <c r="AD798"/>
  <c r="AE798"/>
  <c r="AD799"/>
  <c r="AE799"/>
  <c r="AD800"/>
  <c r="AE800"/>
  <c r="AD801"/>
  <c r="AE801"/>
  <c r="AD802"/>
  <c r="AE802"/>
  <c r="AD803"/>
  <c r="AE803"/>
  <c r="AD804"/>
  <c r="AE804"/>
  <c r="AD805"/>
  <c r="AE805"/>
  <c r="AD806"/>
  <c r="AE806"/>
  <c r="AD807"/>
  <c r="AE807"/>
  <c r="AD808"/>
  <c r="AE808"/>
  <c r="AD809"/>
  <c r="AE809"/>
  <c r="AD810"/>
  <c r="AE810"/>
  <c r="AD811"/>
  <c r="AE811"/>
  <c r="AD812"/>
  <c r="AE812"/>
  <c r="AD813"/>
  <c r="AE813"/>
  <c r="AD814"/>
  <c r="AE814"/>
  <c r="AD815"/>
  <c r="AE815"/>
  <c r="AD816"/>
  <c r="AE816"/>
  <c r="AD817"/>
  <c r="AE817"/>
  <c r="AD818"/>
  <c r="AE818"/>
  <c r="AD819"/>
  <c r="AE819"/>
  <c r="AD820"/>
  <c r="AE820"/>
  <c r="AD821"/>
  <c r="AE821"/>
  <c r="AD822"/>
  <c r="AE822"/>
  <c r="AD823"/>
  <c r="AE823"/>
  <c r="AD824"/>
  <c r="AE824"/>
  <c r="AD825"/>
  <c r="AE825"/>
  <c r="AD826"/>
  <c r="AE826"/>
  <c r="AD827"/>
  <c r="AE827"/>
  <c r="AD828"/>
  <c r="AE828"/>
  <c r="AD829"/>
  <c r="AE829"/>
  <c r="AD830"/>
  <c r="AE830"/>
  <c r="AD831"/>
  <c r="AE831"/>
  <c r="AD832"/>
  <c r="AE832"/>
  <c r="AD833"/>
  <c r="AE833"/>
  <c r="AD834"/>
  <c r="AE834"/>
  <c r="AD835"/>
  <c r="AE835"/>
  <c r="AD836"/>
  <c r="AE836"/>
  <c r="AD837"/>
  <c r="AE837"/>
  <c r="AD838"/>
  <c r="AE838"/>
  <c r="AD839"/>
  <c r="AE839"/>
  <c r="AD840"/>
  <c r="AE840"/>
  <c r="AD841"/>
  <c r="AE841"/>
  <c r="AD842"/>
  <c r="AE842"/>
  <c r="AD843"/>
  <c r="AE843"/>
  <c r="AD844"/>
  <c r="AE844"/>
  <c r="AD845"/>
  <c r="AE845"/>
  <c r="AD846"/>
  <c r="AE846"/>
  <c r="AD847"/>
  <c r="AE847"/>
  <c r="AD848"/>
  <c r="AE848"/>
  <c r="AD849"/>
  <c r="AE849"/>
  <c r="AD850"/>
  <c r="AE850"/>
  <c r="AD851"/>
  <c r="AE851"/>
  <c r="AD852"/>
  <c r="AE852"/>
  <c r="AD853"/>
  <c r="AE853"/>
  <c r="AD854"/>
  <c r="AE854"/>
  <c r="AD855"/>
  <c r="AE855"/>
  <c r="AD856"/>
  <c r="AE856"/>
  <c r="AD857"/>
  <c r="AE857"/>
  <c r="AD858"/>
  <c r="AE858"/>
  <c r="AD859"/>
  <c r="AE859"/>
  <c r="AD860"/>
  <c r="AE860"/>
  <c r="AD861"/>
  <c r="AE861"/>
  <c r="AD862"/>
  <c r="AE862"/>
  <c r="AD863"/>
  <c r="AE863"/>
  <c r="AD864"/>
  <c r="AE864"/>
  <c r="AD865"/>
  <c r="AE865"/>
  <c r="AD866"/>
  <c r="AE866"/>
  <c r="AD867"/>
  <c r="AE867"/>
  <c r="AD868"/>
  <c r="AE868"/>
  <c r="AD869"/>
  <c r="AE869"/>
  <c r="AD870"/>
  <c r="AE870"/>
  <c r="AD871"/>
  <c r="AE871"/>
  <c r="AD872"/>
  <c r="AE872"/>
  <c r="AD873"/>
  <c r="AE873"/>
  <c r="AD874"/>
  <c r="AE874"/>
  <c r="AD875"/>
  <c r="AE875"/>
  <c r="AD876"/>
  <c r="AE876"/>
  <c r="AD877"/>
  <c r="AE877"/>
  <c r="AD878"/>
  <c r="AE878"/>
  <c r="AD879"/>
  <c r="AE879"/>
  <c r="AD880"/>
  <c r="AE880"/>
  <c r="AD881"/>
  <c r="AE881"/>
  <c r="AD882"/>
  <c r="AE882"/>
  <c r="AD883"/>
  <c r="AE883"/>
  <c r="AD884"/>
  <c r="AE884"/>
  <c r="AD885"/>
  <c r="AE885"/>
  <c r="AD886"/>
  <c r="AE886"/>
  <c r="AD887"/>
  <c r="AE887"/>
  <c r="AD888"/>
  <c r="AE888"/>
  <c r="AD889"/>
  <c r="AE889"/>
  <c r="AD890"/>
  <c r="AE890"/>
  <c r="AD891"/>
  <c r="AE891"/>
  <c r="AD892"/>
  <c r="AE892"/>
  <c r="AD893"/>
  <c r="AE893"/>
  <c r="AD894"/>
  <c r="AE894"/>
  <c r="AD895"/>
  <c r="AE895"/>
  <c r="AD896"/>
  <c r="AE896"/>
  <c r="AD897"/>
  <c r="AE897"/>
  <c r="AD898"/>
  <c r="AE898"/>
  <c r="AD899"/>
  <c r="AE899"/>
  <c r="AD900"/>
  <c r="AE900"/>
  <c r="AD901"/>
  <c r="AE901"/>
  <c r="AD902"/>
  <c r="AE902"/>
  <c r="AD903"/>
  <c r="AE903"/>
  <c r="AD904"/>
  <c r="AE904"/>
  <c r="AD905"/>
  <c r="AE905"/>
  <c r="AD906"/>
  <c r="AE906"/>
  <c r="AD907"/>
  <c r="AE907"/>
  <c r="AD908"/>
  <c r="AE908"/>
  <c r="AD909"/>
  <c r="AE909"/>
  <c r="AD910"/>
  <c r="AE910"/>
  <c r="AD911"/>
  <c r="AE911"/>
  <c r="AD912"/>
  <c r="AE912"/>
  <c r="AD913"/>
  <c r="AE913"/>
  <c r="AD914"/>
  <c r="AE914"/>
  <c r="AD915"/>
  <c r="AE915"/>
  <c r="AD916"/>
  <c r="AE916"/>
  <c r="AD917"/>
  <c r="AE917"/>
  <c r="AD918"/>
  <c r="AE918"/>
  <c r="AD919"/>
  <c r="AE919"/>
  <c r="AD920"/>
  <c r="AE920"/>
  <c r="AD921"/>
  <c r="AE921"/>
  <c r="AD922"/>
  <c r="AE922"/>
  <c r="AD923"/>
  <c r="AE923"/>
  <c r="AD924"/>
  <c r="AE924"/>
  <c r="AD925"/>
  <c r="AE925"/>
  <c r="AD926"/>
  <c r="AE926"/>
  <c r="AD927"/>
  <c r="AE927"/>
  <c r="AD928"/>
  <c r="AE928"/>
  <c r="AD929"/>
  <c r="AE929"/>
  <c r="AD930"/>
  <c r="AE930"/>
  <c r="AD931"/>
  <c r="AE931"/>
  <c r="AD932"/>
  <c r="AE932"/>
  <c r="AD933"/>
  <c r="AE933"/>
  <c r="AD934"/>
  <c r="AE934"/>
  <c r="AD935"/>
  <c r="AE935"/>
  <c r="AD936"/>
  <c r="AE936"/>
  <c r="AD937"/>
  <c r="AE937"/>
  <c r="AD938"/>
  <c r="AE938"/>
  <c r="AD939"/>
  <c r="AE939"/>
  <c r="AD940"/>
  <c r="AE940"/>
  <c r="AD941"/>
  <c r="AE941"/>
  <c r="AD942"/>
  <c r="AE942"/>
  <c r="AD943"/>
  <c r="AE943"/>
  <c r="AD944"/>
  <c r="AE944"/>
  <c r="AD945"/>
  <c r="AE945"/>
  <c r="AD946"/>
  <c r="AE946"/>
  <c r="AD947"/>
  <c r="AE947"/>
  <c r="AD948"/>
  <c r="AE948"/>
  <c r="AD949"/>
  <c r="AE949"/>
  <c r="AD950"/>
  <c r="AE950"/>
  <c r="AD951"/>
  <c r="AE951"/>
  <c r="AD952"/>
  <c r="AE952"/>
  <c r="AD953"/>
  <c r="AE953"/>
  <c r="AD954"/>
  <c r="AE954"/>
  <c r="AD955"/>
  <c r="AE955"/>
  <c r="AD956"/>
  <c r="AE956"/>
  <c r="AD957"/>
  <c r="AE957"/>
  <c r="AD958"/>
  <c r="AE958"/>
  <c r="AD959"/>
  <c r="AE959"/>
  <c r="AD960"/>
  <c r="AE960"/>
  <c r="AD961"/>
  <c r="AE961"/>
  <c r="AD962"/>
  <c r="AE962"/>
  <c r="AD963"/>
  <c r="AE963"/>
  <c r="AD964"/>
  <c r="AE964"/>
  <c r="AD965"/>
  <c r="AE965"/>
  <c r="AD966"/>
  <c r="AE966"/>
  <c r="AD967"/>
  <c r="AE967"/>
  <c r="AD968"/>
  <c r="AE968"/>
  <c r="AD969"/>
  <c r="AE969"/>
  <c r="AD970"/>
  <c r="AE970"/>
  <c r="AD971"/>
  <c r="AE971"/>
  <c r="AD972"/>
  <c r="AE972"/>
  <c r="AD973"/>
  <c r="AE973"/>
  <c r="AD974"/>
  <c r="AE974"/>
  <c r="AD975"/>
  <c r="AE975"/>
  <c r="AD976"/>
  <c r="AE976"/>
  <c r="AD977"/>
  <c r="AE977"/>
  <c r="AD978"/>
  <c r="AE978"/>
  <c r="AD979"/>
  <c r="AE979"/>
  <c r="AD980"/>
  <c r="AE980"/>
  <c r="AD981"/>
  <c r="AE981"/>
  <c r="AD982"/>
  <c r="AE982"/>
  <c r="AD983"/>
  <c r="AE983"/>
  <c r="AD984"/>
  <c r="AE984"/>
  <c r="AD985"/>
  <c r="AE985"/>
  <c r="AD986"/>
  <c r="AE986"/>
  <c r="AD987"/>
  <c r="AE987"/>
  <c r="AD988"/>
  <c r="AE988"/>
  <c r="AD989"/>
  <c r="AE989"/>
  <c r="AD990"/>
  <c r="AE990"/>
  <c r="AD991"/>
  <c r="AE991"/>
  <c r="AD992"/>
  <c r="AE992"/>
  <c r="AD993"/>
  <c r="AE993"/>
  <c r="AD994"/>
  <c r="AE994"/>
  <c r="AD995"/>
  <c r="AE995"/>
  <c r="AD996"/>
  <c r="AE996"/>
  <c r="AD997"/>
  <c r="AE997"/>
  <c r="AD998"/>
  <c r="AE998"/>
  <c r="AD999"/>
  <c r="AE999"/>
  <c r="AD1000"/>
  <c r="AE1000"/>
  <c r="AD1001"/>
  <c r="AE1001"/>
  <c r="AD1002"/>
  <c r="AE1002"/>
  <c r="AD1003"/>
  <c r="AE1003"/>
  <c r="AD1004"/>
  <c r="AE1004"/>
  <c r="AD1005"/>
  <c r="AE1005"/>
  <c r="AD1006"/>
  <c r="AE1006"/>
  <c r="AD1007"/>
  <c r="AE1007"/>
  <c r="AD1008"/>
  <c r="AE1008"/>
  <c r="AD1009"/>
  <c r="AE1009"/>
  <c r="AD1010"/>
  <c r="AE1010"/>
  <c r="AD1011"/>
  <c r="AE1011"/>
  <c r="AD1012"/>
  <c r="AE1012"/>
  <c r="AD1013"/>
  <c r="AE1013"/>
  <c r="AD1014"/>
  <c r="AE1014"/>
  <c r="AD1015"/>
  <c r="AE1015"/>
  <c r="AD1016"/>
  <c r="AE1016"/>
  <c r="AD1017"/>
  <c r="AE1017"/>
  <c r="AD1018"/>
  <c r="AE1018"/>
  <c r="AD1019"/>
  <c r="AE1019"/>
  <c r="AD1020"/>
  <c r="AE1020"/>
  <c r="AD1021"/>
  <c r="AE1021"/>
  <c r="AD1022"/>
  <c r="AE1022"/>
  <c r="AD1023"/>
  <c r="AE1023"/>
  <c r="AD1024"/>
  <c r="AE1024"/>
  <c r="AD1025"/>
  <c r="AE1025"/>
  <c r="AD1026"/>
  <c r="AE1026"/>
  <c r="AD1027"/>
  <c r="AE1027"/>
  <c r="AD1028"/>
  <c r="AE1028"/>
  <c r="AD1029"/>
  <c r="AE1029"/>
  <c r="AD1030"/>
  <c r="AE1030"/>
  <c r="AD1031"/>
  <c r="AE1031"/>
  <c r="AD1032"/>
  <c r="AE1032"/>
  <c r="AD1033"/>
  <c r="AE1033"/>
  <c r="AD1034"/>
  <c r="AE1034"/>
  <c r="AD1035"/>
  <c r="AE1035"/>
  <c r="AD1036"/>
  <c r="AE1036"/>
  <c r="AD1037"/>
  <c r="AE1037"/>
  <c r="AD1038"/>
  <c r="AE1038"/>
  <c r="AD1039"/>
  <c r="AE1039"/>
  <c r="AD1040"/>
  <c r="AE1040"/>
  <c r="AD1041"/>
  <c r="AE1041"/>
  <c r="AD1042"/>
  <c r="AE1042"/>
  <c r="AD1043"/>
  <c r="AE1043"/>
  <c r="AD1044"/>
  <c r="AE1044"/>
  <c r="AD1045"/>
  <c r="AE1045"/>
  <c r="AD1046"/>
  <c r="AE1046"/>
  <c r="AD1047"/>
  <c r="AE1047"/>
  <c r="AD1048"/>
  <c r="AE1048"/>
  <c r="AD1049"/>
  <c r="AE1049"/>
  <c r="AD1050"/>
  <c r="AE1050"/>
  <c r="AD1051"/>
  <c r="AE1051"/>
  <c r="AD1052"/>
  <c r="AE1052"/>
  <c r="AD1053"/>
  <c r="AE1053"/>
  <c r="AD1054"/>
  <c r="AE1054"/>
  <c r="AD1055"/>
  <c r="AE1055"/>
  <c r="AD1056"/>
  <c r="AE1056"/>
  <c r="AD1057"/>
  <c r="AE1057"/>
  <c r="AD1058"/>
  <c r="AE1058"/>
  <c r="AD1059"/>
  <c r="AE1059"/>
  <c r="AD1060"/>
  <c r="AE1060"/>
  <c r="AD1061"/>
  <c r="AE1061"/>
  <c r="AD1062"/>
  <c r="AE1062"/>
  <c r="AD1063"/>
  <c r="AE1063"/>
  <c r="AD1064"/>
  <c r="AE1064"/>
  <c r="AD1065"/>
  <c r="AE1065"/>
  <c r="AD1066"/>
  <c r="AE1066"/>
  <c r="AD1067"/>
  <c r="AE1067"/>
  <c r="AD1068"/>
  <c r="AE1068"/>
  <c r="AD1069"/>
  <c r="AE1069"/>
  <c r="AD1070"/>
  <c r="AE1070"/>
  <c r="AD1071"/>
  <c r="AE1071"/>
  <c r="AD1072"/>
  <c r="AE1072"/>
  <c r="AD1073"/>
  <c r="AE1073"/>
  <c r="AD1074"/>
  <c r="AE1074"/>
  <c r="AD1075"/>
  <c r="AE1075"/>
  <c r="AD1076"/>
  <c r="AE1076"/>
  <c r="AD1077"/>
  <c r="AE1077"/>
  <c r="AD1078"/>
  <c r="AE1078"/>
  <c r="AD1079"/>
  <c r="AE1079"/>
  <c r="AD1080"/>
  <c r="AE1080"/>
  <c r="AD1081"/>
  <c r="AE1081"/>
  <c r="AD1082"/>
  <c r="AE1082"/>
  <c r="AD1083"/>
  <c r="AE1083"/>
  <c r="AD1084"/>
  <c r="AE1084"/>
  <c r="AD1085"/>
  <c r="AE1085"/>
  <c r="AD1086"/>
  <c r="AE1086"/>
  <c r="AD1087"/>
  <c r="AE1087"/>
  <c r="AD1088"/>
  <c r="AE1088"/>
  <c r="AD1089"/>
  <c r="AE1089"/>
  <c r="AD1090"/>
  <c r="AE1090"/>
  <c r="AD1091"/>
  <c r="AE1091"/>
  <c r="AD1092"/>
  <c r="AE1092"/>
  <c r="AD1093"/>
  <c r="AE1093"/>
  <c r="AD1094"/>
  <c r="AE1094"/>
  <c r="AD1095"/>
  <c r="AE1095"/>
  <c r="AD1096"/>
  <c r="AE1096"/>
  <c r="AD1097"/>
  <c r="AE1097"/>
  <c r="AD1098"/>
  <c r="AE1098"/>
  <c r="AD1099"/>
  <c r="AE1099"/>
  <c r="AD1100"/>
  <c r="AE1100"/>
  <c r="AD1101"/>
  <c r="AE1101"/>
  <c r="AD1102"/>
  <c r="AE1102"/>
  <c r="AD1103"/>
  <c r="AE1103"/>
  <c r="AD1104"/>
  <c r="AE1104"/>
  <c r="AD1105"/>
  <c r="AE1105"/>
  <c r="AD1106"/>
  <c r="AE1106"/>
  <c r="AD1107"/>
  <c r="AE1107"/>
  <c r="AD1108"/>
  <c r="AE1108"/>
  <c r="AD1109"/>
  <c r="AE1109"/>
  <c r="AD1110"/>
  <c r="AE1110"/>
  <c r="AD1111"/>
  <c r="AE1111"/>
  <c r="AD1112"/>
  <c r="AE1112"/>
  <c r="AD1113"/>
  <c r="AE1113"/>
  <c r="AD1114"/>
  <c r="AE1114"/>
  <c r="AD1115"/>
  <c r="AE1115"/>
  <c r="AD1116"/>
  <c r="AE1116"/>
  <c r="AD1117"/>
  <c r="AE1117"/>
  <c r="AD1118"/>
  <c r="AE1118"/>
  <c r="AD1119"/>
  <c r="AE1119"/>
  <c r="AD1120"/>
  <c r="AE1120"/>
  <c r="AD1121"/>
  <c r="AE1121"/>
  <c r="AD1122"/>
  <c r="AE1122"/>
  <c r="AD1123"/>
  <c r="AE1123"/>
  <c r="AD1124"/>
  <c r="AE1124"/>
  <c r="AD1125"/>
  <c r="AE1125"/>
  <c r="AD1126"/>
  <c r="AE1126"/>
  <c r="AD1127"/>
  <c r="AE1127"/>
  <c r="AD1128"/>
  <c r="AE1128"/>
  <c r="AD1129"/>
  <c r="AE1129"/>
  <c r="AD1130"/>
  <c r="AE1130"/>
  <c r="AD1131"/>
  <c r="AE1131"/>
  <c r="AD1132"/>
  <c r="AE1132"/>
  <c r="AD1133"/>
  <c r="AE1133"/>
  <c r="AD1134"/>
  <c r="AE1134"/>
  <c r="AD1135"/>
  <c r="AE1135"/>
  <c r="AD1136"/>
  <c r="AE1136"/>
  <c r="AD1137"/>
  <c r="AE1137"/>
  <c r="AD1138"/>
  <c r="AE1138"/>
  <c r="AD1139"/>
  <c r="AE1139"/>
  <c r="AD1140"/>
  <c r="AE1140"/>
  <c r="AD1141"/>
  <c r="AE1141"/>
  <c r="AD1142"/>
  <c r="AE1142"/>
  <c r="AD1143"/>
  <c r="AE1143"/>
  <c r="AD1144"/>
  <c r="AE1144"/>
  <c r="AD1145"/>
  <c r="AE1145"/>
  <c r="AD1146"/>
  <c r="AE1146"/>
  <c r="AD1147"/>
  <c r="AE1147"/>
  <c r="AD1148"/>
  <c r="AE1148"/>
  <c r="AD1149"/>
  <c r="AE1149"/>
  <c r="AD1150"/>
  <c r="AE1150"/>
  <c r="AD1151"/>
  <c r="AE1151"/>
  <c r="AD1152"/>
  <c r="AE1152"/>
  <c r="AD1153"/>
  <c r="AE1153"/>
  <c r="AD1154"/>
  <c r="AE1154"/>
  <c r="AD1155"/>
  <c r="AE1155"/>
  <c r="AD1156"/>
  <c r="AE1156"/>
  <c r="AD1157"/>
  <c r="AE1157"/>
  <c r="AD1158"/>
  <c r="AE1158"/>
  <c r="AD1159"/>
  <c r="AE1159"/>
  <c r="AD1160"/>
  <c r="AE1160"/>
  <c r="AD1161"/>
  <c r="AE1161"/>
  <c r="AD1162"/>
  <c r="AE1162"/>
  <c r="AD1163"/>
  <c r="AE1163"/>
  <c r="AD1164"/>
  <c r="AE1164"/>
  <c r="AD1165"/>
  <c r="AE1165"/>
  <c r="AD1166"/>
  <c r="AE1166"/>
  <c r="AD1167"/>
  <c r="AE1167"/>
  <c r="AD1168"/>
  <c r="AE1168"/>
  <c r="AD1169"/>
  <c r="AE1169"/>
  <c r="AD1170"/>
  <c r="AE1170"/>
  <c r="AD1171"/>
  <c r="AE1171"/>
  <c r="AD1172"/>
  <c r="AE1172"/>
  <c r="AD1173"/>
  <c r="AE1173"/>
  <c r="AD1174"/>
  <c r="AE1174"/>
  <c r="AD1175"/>
  <c r="AE1175"/>
  <c r="AD1176"/>
  <c r="AE1176"/>
  <c r="AD1177"/>
  <c r="AE1177"/>
  <c r="AD1178"/>
  <c r="AE1178"/>
  <c r="AD1179"/>
  <c r="AE1179"/>
  <c r="AD1180"/>
  <c r="AE1180"/>
  <c r="AD1181"/>
  <c r="AE1181"/>
  <c r="AD1182"/>
  <c r="AE1182"/>
  <c r="AD1183"/>
  <c r="AE1183"/>
  <c r="AD1184"/>
  <c r="AE1184"/>
  <c r="AD1185"/>
  <c r="AE1185"/>
  <c r="AD1186"/>
  <c r="AE1186"/>
  <c r="AD1187"/>
  <c r="AE1187"/>
  <c r="AD1188"/>
  <c r="AE1188"/>
  <c r="AD1189"/>
  <c r="AE1189"/>
  <c r="AD1190"/>
  <c r="AE1190"/>
  <c r="AD1191"/>
  <c r="AE1191"/>
  <c r="AD1192"/>
  <c r="AE1192"/>
  <c r="AD1193"/>
  <c r="AE1193"/>
  <c r="AD1194"/>
  <c r="AE1194"/>
  <c r="AD1195"/>
  <c r="AE1195"/>
  <c r="AD1196"/>
  <c r="AE1196"/>
  <c r="AD1197"/>
  <c r="AE1197"/>
  <c r="AD1198"/>
  <c r="AE1198"/>
  <c r="AD1199"/>
  <c r="AE1199"/>
  <c r="AD1200"/>
  <c r="AE1200"/>
  <c r="AD1201"/>
  <c r="AE1201"/>
  <c r="AD1202"/>
  <c r="AE1202"/>
  <c r="AD1203"/>
  <c r="AE1203"/>
  <c r="AD1204"/>
  <c r="AE1204"/>
  <c r="AD1205"/>
  <c r="AE1205"/>
  <c r="AD1206"/>
  <c r="AE1206"/>
  <c r="AD1207"/>
  <c r="AE1207"/>
  <c r="AD1208"/>
  <c r="AE1208"/>
  <c r="AD1209"/>
  <c r="AE1209"/>
  <c r="AD1210"/>
  <c r="AE1210"/>
  <c r="AD1211"/>
  <c r="AE1211"/>
  <c r="AD1212"/>
  <c r="AE1212"/>
  <c r="AD1213"/>
  <c r="AE1213"/>
  <c r="AD1214"/>
  <c r="AE1214"/>
  <c r="AD1215"/>
  <c r="AE1215"/>
  <c r="AD1216"/>
  <c r="AE1216"/>
  <c r="AD1217"/>
  <c r="AE1217"/>
  <c r="AD1218"/>
  <c r="AE1218"/>
  <c r="AD1219"/>
  <c r="AE1219"/>
  <c r="AD1220"/>
  <c r="AE1220"/>
  <c r="AD1221"/>
  <c r="AE1221"/>
  <c r="AD1222"/>
  <c r="AE1222"/>
  <c r="AD1223"/>
  <c r="AE1223"/>
  <c r="AD1224"/>
  <c r="AE1224"/>
  <c r="AD1225"/>
  <c r="AE1225"/>
  <c r="AD1226"/>
  <c r="AE1226"/>
  <c r="AD1227"/>
  <c r="AE1227"/>
  <c r="AD1228"/>
  <c r="AE1228"/>
  <c r="AD1229"/>
  <c r="AE1229"/>
  <c r="AD1230"/>
  <c r="AE1230"/>
  <c r="AD1231"/>
  <c r="AE1231"/>
  <c r="AD1232"/>
  <c r="AE1232"/>
  <c r="AD1233"/>
  <c r="AE1233"/>
  <c r="AD1234"/>
  <c r="AE1234"/>
  <c r="AD1235"/>
  <c r="AE1235"/>
  <c r="AD1236"/>
  <c r="AE1236"/>
  <c r="AD1237"/>
  <c r="AE1237"/>
  <c r="AD1238"/>
  <c r="AE1238"/>
  <c r="AD1239"/>
  <c r="AE1239"/>
  <c r="AD1240"/>
  <c r="AE1240"/>
  <c r="AD1241"/>
  <c r="AE1241"/>
  <c r="AD1242"/>
  <c r="AE1242"/>
  <c r="AD1243"/>
  <c r="AE1243"/>
  <c r="AD1244"/>
  <c r="AE1244"/>
  <c r="AD1245"/>
  <c r="AE1245"/>
  <c r="AD1246"/>
  <c r="AE1246"/>
  <c r="AD1247"/>
  <c r="AE1247"/>
  <c r="AD1248"/>
  <c r="AE1248"/>
  <c r="AD1249"/>
  <c r="AE1249"/>
  <c r="AD1250"/>
  <c r="AE1250"/>
  <c r="AD1251"/>
  <c r="AE1251"/>
  <c r="AD1252"/>
  <c r="AE1252"/>
  <c r="AD1253"/>
  <c r="AE1253"/>
  <c r="AD1254"/>
  <c r="AE1254"/>
  <c r="AD1255"/>
  <c r="AE1255"/>
  <c r="AD1256"/>
  <c r="AE1256"/>
  <c r="AD1257"/>
  <c r="AE1257"/>
  <c r="AD1258"/>
  <c r="AE1258"/>
  <c r="AD1259"/>
  <c r="AE1259"/>
  <c r="AD1260"/>
  <c r="AE1260"/>
  <c r="AD1261"/>
  <c r="AE1261"/>
  <c r="AD1262"/>
  <c r="AE1262"/>
  <c r="AD1263"/>
  <c r="AE1263"/>
  <c r="AD1264"/>
  <c r="AE1264"/>
  <c r="AD1265"/>
  <c r="AE1265"/>
  <c r="AD1266"/>
  <c r="AE1266"/>
  <c r="AD1267"/>
  <c r="AE1267"/>
  <c r="AD1268"/>
  <c r="AE1268"/>
  <c r="AD1269"/>
  <c r="AE1269"/>
  <c r="AD1270"/>
  <c r="AE1270"/>
  <c r="AD1271"/>
  <c r="AE1271"/>
  <c r="AD1272"/>
  <c r="AE1272"/>
  <c r="AD1273"/>
  <c r="AE1273"/>
  <c r="AD1274"/>
  <c r="AE1274"/>
  <c r="AD1275"/>
  <c r="AE1275"/>
  <c r="AD1276"/>
  <c r="AE1276"/>
  <c r="AD1277"/>
  <c r="AE1277"/>
  <c r="AD1278"/>
  <c r="AE1278"/>
  <c r="AD1279"/>
  <c r="AE1279"/>
  <c r="AD1280"/>
  <c r="AE1280"/>
  <c r="AD1281"/>
  <c r="AE1281"/>
  <c r="AD1282"/>
  <c r="AE1282"/>
  <c r="AD1283"/>
  <c r="AE1283"/>
  <c r="AD1284"/>
  <c r="AE1284"/>
  <c r="AD1285"/>
  <c r="AE1285"/>
  <c r="AD1286"/>
  <c r="AE1286"/>
  <c r="AD1287"/>
  <c r="AE1287"/>
  <c r="AD1288"/>
  <c r="AE1288"/>
  <c r="AD1289"/>
  <c r="AE1289"/>
  <c r="AD1290"/>
  <c r="AE1290"/>
  <c r="AD1291"/>
  <c r="AE1291"/>
  <c r="AD1292"/>
  <c r="AE1292"/>
  <c r="AD1293"/>
  <c r="AE1293"/>
  <c r="AD1294"/>
  <c r="AE1294"/>
  <c r="AD1295"/>
  <c r="AE1295"/>
  <c r="AD1296"/>
  <c r="AE1296"/>
  <c r="AD1297"/>
  <c r="AE1297"/>
  <c r="AD1298"/>
  <c r="AE1298"/>
  <c r="AD1299"/>
  <c r="AE1299"/>
  <c r="AD1300"/>
  <c r="AE1300"/>
  <c r="AD1301"/>
  <c r="AE1301"/>
  <c r="AD1302"/>
  <c r="AE1302"/>
  <c r="AD1303"/>
  <c r="AE1303"/>
  <c r="AD1304"/>
  <c r="AE1304"/>
  <c r="AD1305"/>
  <c r="AE1305"/>
  <c r="AD1306"/>
  <c r="AE1306"/>
  <c r="AD1307"/>
  <c r="AE1307"/>
  <c r="AD1308"/>
  <c r="AE1308"/>
  <c r="AD1309"/>
  <c r="AE1309"/>
  <c r="AD1310"/>
  <c r="AE1310"/>
  <c r="AD1311"/>
  <c r="AE1311"/>
  <c r="AD1312"/>
  <c r="AE1312"/>
  <c r="AD1313"/>
  <c r="AE1313"/>
  <c r="AD1314"/>
  <c r="AE1314"/>
  <c r="AD1315"/>
  <c r="AE1315"/>
  <c r="AD1316"/>
  <c r="AE1316"/>
  <c r="AD1317"/>
  <c r="AE1317"/>
  <c r="AD1318"/>
  <c r="AE1318"/>
  <c r="AD1319"/>
  <c r="AE1319"/>
  <c r="AD1320"/>
  <c r="AE1320"/>
  <c r="AD1321"/>
  <c r="AE1321"/>
  <c r="AD1322"/>
  <c r="AE1322"/>
  <c r="AD1323"/>
  <c r="AE1323"/>
  <c r="AD1324"/>
  <c r="AE1324"/>
  <c r="AD1325"/>
  <c r="AE1325"/>
  <c r="AD1326"/>
  <c r="AE1326"/>
  <c r="AD1327"/>
  <c r="AE1327"/>
  <c r="AD1328"/>
  <c r="AE1328"/>
  <c r="AD1329"/>
  <c r="AE1329"/>
  <c r="AD1330"/>
  <c r="AE1330"/>
  <c r="AD1331"/>
  <c r="AE1331"/>
  <c r="AD1332"/>
  <c r="AE1332"/>
  <c r="AD1333"/>
  <c r="AE1333"/>
  <c r="AD1334"/>
  <c r="AE1334"/>
  <c r="AD1335"/>
  <c r="AE1335"/>
  <c r="AD1336"/>
  <c r="AE1336"/>
  <c r="AD1337"/>
  <c r="AE1337"/>
  <c r="AD1338"/>
  <c r="AE1338"/>
  <c r="AD1339"/>
  <c r="AE1339"/>
  <c r="AD1340"/>
  <c r="AE1340"/>
  <c r="AD1341"/>
  <c r="AE1341"/>
  <c r="AD1342"/>
  <c r="AE1342"/>
  <c r="AD1343"/>
  <c r="AE1343"/>
  <c r="AD1344"/>
  <c r="AE1344"/>
  <c r="AD1345"/>
  <c r="AE1345"/>
  <c r="AD1346"/>
  <c r="AE1346"/>
  <c r="AD1347"/>
  <c r="AE1347"/>
  <c r="AD1348"/>
  <c r="AE1348"/>
  <c r="AD1349"/>
  <c r="AE1349"/>
  <c r="AD1350"/>
  <c r="AE1350"/>
  <c r="AD1351"/>
  <c r="AE1351"/>
  <c r="AD1352"/>
  <c r="AE1352"/>
  <c r="AD1353"/>
  <c r="AE1353"/>
  <c r="AD1354"/>
  <c r="AE1354"/>
  <c r="AD1355"/>
  <c r="AE1355"/>
  <c r="AD1356"/>
  <c r="AE1356"/>
  <c r="AD1357"/>
  <c r="AE1357"/>
  <c r="AD1358"/>
  <c r="AE1358"/>
  <c r="AD1359"/>
  <c r="AE1359"/>
  <c r="AD1360"/>
  <c r="AE1360"/>
  <c r="AD1361"/>
  <c r="AE1361"/>
  <c r="AD1362"/>
  <c r="AE1362"/>
  <c r="AD1363"/>
  <c r="AE1363"/>
  <c r="AD1364"/>
  <c r="AE1364"/>
  <c r="AD1365"/>
  <c r="AE1365"/>
  <c r="AD1366"/>
  <c r="AE1366"/>
  <c r="AD1367"/>
  <c r="AE1367"/>
  <c r="AD1368"/>
  <c r="AE1368"/>
  <c r="AD1369"/>
  <c r="AE1369"/>
  <c r="AD1370"/>
  <c r="AE1370"/>
  <c r="AD1371"/>
  <c r="AE1371"/>
  <c r="AD1372"/>
  <c r="AE1372"/>
  <c r="AD1373"/>
  <c r="AE1373"/>
  <c r="AD1374"/>
  <c r="AE1374"/>
  <c r="AD1375"/>
  <c r="AE1375"/>
  <c r="AD1376"/>
  <c r="AE1376"/>
  <c r="AD1377"/>
  <c r="AE1377"/>
  <c r="AD1378"/>
  <c r="AE1378"/>
  <c r="AD1379"/>
  <c r="AE1379"/>
  <c r="AD1380"/>
  <c r="AE1380"/>
  <c r="AD1381"/>
  <c r="AE1381"/>
  <c r="AD1382"/>
  <c r="AE1382"/>
  <c r="AD1383"/>
  <c r="AE1383"/>
  <c r="AD1384"/>
  <c r="AE1384"/>
  <c r="AD1385"/>
  <c r="AE1385"/>
  <c r="AD1386"/>
  <c r="AE1386"/>
  <c r="AD1387"/>
  <c r="AE1387"/>
  <c r="AD1388"/>
  <c r="AE1388"/>
  <c r="AD1389"/>
  <c r="AE1389"/>
  <c r="AD1390"/>
  <c r="AE1390"/>
  <c r="AD1391"/>
  <c r="AE1391"/>
  <c r="AD1392"/>
  <c r="AE1392"/>
  <c r="AD1393"/>
  <c r="AE1393"/>
  <c r="AD1394"/>
  <c r="AE1394"/>
  <c r="AD1395"/>
  <c r="AE1395"/>
  <c r="AD1396"/>
  <c r="AE1396"/>
  <c r="AD1397"/>
  <c r="AE1397"/>
  <c r="AD1398"/>
  <c r="AE1398"/>
  <c r="AD1399"/>
  <c r="AE1399"/>
  <c r="AD1400"/>
  <c r="AE1400"/>
  <c r="AD1401"/>
  <c r="AE1401"/>
  <c r="AD1402"/>
  <c r="AE1402"/>
  <c r="AD1403"/>
  <c r="AE1403"/>
  <c r="AD1404"/>
  <c r="AE1404"/>
  <c r="AD1405"/>
  <c r="AE1405"/>
  <c r="AD1406"/>
  <c r="AE1406"/>
  <c r="AD1407"/>
  <c r="AE1407"/>
  <c r="AD1408"/>
  <c r="AE1408"/>
  <c r="AD1409"/>
  <c r="AE1409"/>
  <c r="AD1410"/>
  <c r="AE1410"/>
  <c r="AD1411"/>
  <c r="AE1411"/>
  <c r="AD1412"/>
  <c r="AE1412"/>
  <c r="AD1413"/>
  <c r="AE1413"/>
  <c r="AD1414"/>
  <c r="AE1414"/>
  <c r="AD1415"/>
  <c r="AE1415"/>
  <c r="AD1416"/>
  <c r="AE1416"/>
  <c r="AD1417"/>
  <c r="AE1417"/>
  <c r="AD1418"/>
  <c r="AE1418"/>
  <c r="AD1419"/>
  <c r="AE1419"/>
  <c r="AD1420"/>
  <c r="AE1420"/>
  <c r="AD1421"/>
  <c r="AE1421"/>
  <c r="AD1422"/>
  <c r="AE1422"/>
  <c r="AD1423"/>
  <c r="AE1423"/>
  <c r="AD1424"/>
  <c r="AE1424"/>
  <c r="AD1425"/>
  <c r="AE1425"/>
  <c r="AD1426"/>
  <c r="AE1426"/>
  <c r="AD1427"/>
  <c r="AE1427"/>
  <c r="AD1428"/>
  <c r="AE1428"/>
  <c r="AD1429"/>
  <c r="AE1429"/>
  <c r="AD1430"/>
  <c r="AE1430"/>
  <c r="AD1431"/>
  <c r="AE1431"/>
  <c r="AD1432"/>
  <c r="AE1432"/>
  <c r="AD1433"/>
  <c r="AE1433"/>
  <c r="AD1434"/>
  <c r="AE1434"/>
  <c r="AD1435"/>
  <c r="AE1435"/>
  <c r="AD1436"/>
  <c r="AE1436"/>
  <c r="AD1437"/>
  <c r="AE1437"/>
  <c r="AD1438"/>
  <c r="AE1438"/>
  <c r="AD1439"/>
  <c r="AE1439"/>
  <c r="AD1440"/>
  <c r="AE1440"/>
  <c r="AD1441"/>
  <c r="AE1441"/>
  <c r="AD1442"/>
  <c r="AE1442"/>
  <c r="AD1443"/>
  <c r="AE1443"/>
  <c r="AD1444"/>
  <c r="AE1444"/>
  <c r="AD1445"/>
  <c r="AE1445"/>
  <c r="AD1446"/>
  <c r="AE1446"/>
  <c r="AD1447"/>
  <c r="AE1447"/>
  <c r="AD1448"/>
  <c r="AE1448"/>
  <c r="AD1449"/>
  <c r="AE1449"/>
  <c r="AD1450"/>
  <c r="AE1450"/>
  <c r="AD1451"/>
  <c r="AE1451"/>
  <c r="AD1452"/>
  <c r="AE1452"/>
  <c r="AD1453"/>
  <c r="AE1453"/>
  <c r="AD1454"/>
  <c r="AE1454"/>
  <c r="AD1455"/>
  <c r="AE1455"/>
  <c r="AD1456"/>
  <c r="AE1456"/>
  <c r="AD1457"/>
  <c r="AE1457"/>
  <c r="AD1458"/>
  <c r="AE1458"/>
  <c r="AD1459"/>
  <c r="AE1459"/>
  <c r="AD1460"/>
  <c r="AE1460"/>
  <c r="AD1461"/>
  <c r="AE1461"/>
  <c r="AD1462"/>
  <c r="AE1462"/>
  <c r="AD1463"/>
  <c r="AE1463"/>
  <c r="AD1464"/>
  <c r="AE1464"/>
  <c r="AD1465"/>
  <c r="AE1465"/>
  <c r="AD1466"/>
  <c r="AE1466"/>
  <c r="AD1467"/>
  <c r="AE1467"/>
  <c r="AD1468"/>
  <c r="AE1468"/>
  <c r="AD1469"/>
  <c r="AE1469"/>
  <c r="AD1470"/>
  <c r="AE1470"/>
  <c r="AD1471"/>
  <c r="AE1471"/>
  <c r="AD1472"/>
  <c r="AE1472"/>
  <c r="AD1473"/>
  <c r="AE1473"/>
  <c r="AD1474"/>
  <c r="AE1474"/>
  <c r="AD1475"/>
  <c r="AE1475"/>
  <c r="AD1476"/>
  <c r="AE1476"/>
  <c r="AD1477"/>
  <c r="AE1477"/>
  <c r="AD1478"/>
  <c r="AE1478"/>
  <c r="AD1479"/>
  <c r="AE1479"/>
  <c r="AD1480"/>
  <c r="AE1480"/>
  <c r="AD1481"/>
  <c r="AE1481"/>
  <c r="AD1482"/>
  <c r="AE1482"/>
  <c r="AD1483"/>
  <c r="AE1483"/>
  <c r="AD1484"/>
  <c r="AE1484"/>
  <c r="AD1485"/>
  <c r="AE1485"/>
  <c r="AD1486"/>
  <c r="AE1486"/>
  <c r="AD1487"/>
  <c r="AE1487"/>
  <c r="AD1488"/>
  <c r="AE1488"/>
  <c r="AD1489"/>
  <c r="AE1489"/>
  <c r="AD1490"/>
  <c r="AE1490"/>
  <c r="AD1491"/>
  <c r="AE1491"/>
  <c r="AD1492"/>
  <c r="AE1492"/>
  <c r="AD1493"/>
  <c r="AE1493"/>
  <c r="AD1494"/>
  <c r="AE1494"/>
  <c r="AD1495"/>
  <c r="AE1495"/>
  <c r="AD1496"/>
  <c r="AE1496"/>
  <c r="AD1497"/>
  <c r="AE1497"/>
  <c r="AD1498"/>
  <c r="AE1498"/>
  <c r="AD1499"/>
  <c r="AE1499"/>
  <c r="AD1500"/>
  <c r="AE1500"/>
  <c r="AD1501"/>
  <c r="AE1501"/>
  <c r="AD1502"/>
  <c r="AE1502"/>
  <c r="AD1503"/>
  <c r="AE1503"/>
  <c r="AD1504"/>
  <c r="AE1504"/>
  <c r="O8"/>
  <c r="P8"/>
  <c r="R8" s="1"/>
  <c r="O9"/>
  <c r="P9"/>
  <c r="R9" s="1"/>
  <c r="O10"/>
  <c r="P10"/>
  <c r="R10" s="1"/>
  <c r="O11"/>
  <c r="P11"/>
  <c r="R11" s="1"/>
  <c r="O12"/>
  <c r="P12"/>
  <c r="R12" s="1"/>
  <c r="O13"/>
  <c r="P13"/>
  <c r="R13" s="1"/>
  <c r="O14"/>
  <c r="P14"/>
  <c r="R14" s="1"/>
  <c r="O15"/>
  <c r="P15"/>
  <c r="R15" s="1"/>
  <c r="O16"/>
  <c r="P16"/>
  <c r="R16" s="1"/>
  <c r="O17"/>
  <c r="P17"/>
  <c r="R17" s="1"/>
  <c r="O18"/>
  <c r="P18"/>
  <c r="R18" s="1"/>
  <c r="O19"/>
  <c r="P19"/>
  <c r="R19" s="1"/>
  <c r="O20"/>
  <c r="P20"/>
  <c r="R20" s="1"/>
  <c r="O21"/>
  <c r="P21"/>
  <c r="R21" s="1"/>
  <c r="O22"/>
  <c r="P22"/>
  <c r="R22" s="1"/>
  <c r="O23"/>
  <c r="P23"/>
  <c r="R23" s="1"/>
  <c r="O24"/>
  <c r="P24"/>
  <c r="R24" s="1"/>
  <c r="O25"/>
  <c r="P25"/>
  <c r="R25" s="1"/>
  <c r="O26"/>
  <c r="P26"/>
  <c r="R26" s="1"/>
  <c r="O27"/>
  <c r="P27"/>
  <c r="R27" s="1"/>
  <c r="O28"/>
  <c r="P28"/>
  <c r="R28" s="1"/>
  <c r="O29"/>
  <c r="P29"/>
  <c r="R29" s="1"/>
  <c r="O30"/>
  <c r="P30"/>
  <c r="R30" s="1"/>
  <c r="O31"/>
  <c r="P31"/>
  <c r="R31" s="1"/>
  <c r="O32"/>
  <c r="P32"/>
  <c r="R32" s="1"/>
  <c r="O33"/>
  <c r="P33"/>
  <c r="R33" s="1"/>
  <c r="O34"/>
  <c r="P34"/>
  <c r="R34" s="1"/>
  <c r="O35"/>
  <c r="P35"/>
  <c r="R35" s="1"/>
  <c r="O36"/>
  <c r="P36"/>
  <c r="R36" s="1"/>
  <c r="O37"/>
  <c r="P37"/>
  <c r="R37" s="1"/>
  <c r="O38"/>
  <c r="P38"/>
  <c r="R38" s="1"/>
  <c r="O39"/>
  <c r="P39"/>
  <c r="R39" s="1"/>
  <c r="O40"/>
  <c r="P40"/>
  <c r="R40" s="1"/>
  <c r="O41"/>
  <c r="P41"/>
  <c r="R41" s="1"/>
  <c r="O42"/>
  <c r="P42"/>
  <c r="R42" s="1"/>
  <c r="O43"/>
  <c r="P43"/>
  <c r="R43" s="1"/>
  <c r="O44"/>
  <c r="P44"/>
  <c r="R44" s="1"/>
  <c r="O45"/>
  <c r="P45"/>
  <c r="R45" s="1"/>
  <c r="O46"/>
  <c r="P46"/>
  <c r="R46" s="1"/>
  <c r="O47"/>
  <c r="P47"/>
  <c r="R47" s="1"/>
  <c r="O48"/>
  <c r="P48"/>
  <c r="R48" s="1"/>
  <c r="O49"/>
  <c r="S49" s="1"/>
  <c r="P49"/>
  <c r="R49" s="1"/>
  <c r="Q49"/>
  <c r="O50"/>
  <c r="P50"/>
  <c r="R50" s="1"/>
  <c r="O51"/>
  <c r="P51"/>
  <c r="R51" s="1"/>
  <c r="O52"/>
  <c r="P52"/>
  <c r="R52" s="1"/>
  <c r="O53"/>
  <c r="P53"/>
  <c r="R53" s="1"/>
  <c r="O54"/>
  <c r="P54"/>
  <c r="R54" s="1"/>
  <c r="O55"/>
  <c r="P55"/>
  <c r="R55" s="1"/>
  <c r="O56"/>
  <c r="P56"/>
  <c r="R56" s="1"/>
  <c r="O57"/>
  <c r="S57" s="1"/>
  <c r="P57"/>
  <c r="R57" s="1"/>
  <c r="O58"/>
  <c r="P58"/>
  <c r="R58" s="1"/>
  <c r="O59"/>
  <c r="S59" s="1"/>
  <c r="P59"/>
  <c r="R59" s="1"/>
  <c r="O60"/>
  <c r="P60"/>
  <c r="R60" s="1"/>
  <c r="O61"/>
  <c r="S61" s="1"/>
  <c r="P61"/>
  <c r="R61" s="1"/>
  <c r="O62"/>
  <c r="P62"/>
  <c r="R62" s="1"/>
  <c r="O63"/>
  <c r="P63"/>
  <c r="R63" s="1"/>
  <c r="O64"/>
  <c r="P64"/>
  <c r="R64" s="1"/>
  <c r="O65"/>
  <c r="P65"/>
  <c r="R65" s="1"/>
  <c r="O66"/>
  <c r="P66"/>
  <c r="R66" s="1"/>
  <c r="O67"/>
  <c r="P67"/>
  <c r="R67" s="1"/>
  <c r="O68"/>
  <c r="Q68" s="1"/>
  <c r="P68"/>
  <c r="O69"/>
  <c r="P69"/>
  <c r="R69" s="1"/>
  <c r="O70"/>
  <c r="S70" s="1"/>
  <c r="P70"/>
  <c r="R70" s="1"/>
  <c r="O71"/>
  <c r="P71"/>
  <c r="R71" s="1"/>
  <c r="O72"/>
  <c r="P72"/>
  <c r="R72" s="1"/>
  <c r="O73"/>
  <c r="P73"/>
  <c r="R73" s="1"/>
  <c r="O74"/>
  <c r="P74"/>
  <c r="R74" s="1"/>
  <c r="O75"/>
  <c r="P75"/>
  <c r="R75" s="1"/>
  <c r="O76"/>
  <c r="P76"/>
  <c r="R76" s="1"/>
  <c r="O77"/>
  <c r="P77"/>
  <c r="R77" s="1"/>
  <c r="O78"/>
  <c r="P78"/>
  <c r="R78" s="1"/>
  <c r="O79"/>
  <c r="P79"/>
  <c r="R79" s="1"/>
  <c r="O80"/>
  <c r="P80"/>
  <c r="R80" s="1"/>
  <c r="O81"/>
  <c r="S81" s="1"/>
  <c r="P81"/>
  <c r="R81" s="1"/>
  <c r="O82"/>
  <c r="P82"/>
  <c r="R82" s="1"/>
  <c r="O83"/>
  <c r="S83" s="1"/>
  <c r="P83"/>
  <c r="R83" s="1"/>
  <c r="O84"/>
  <c r="P84"/>
  <c r="R84" s="1"/>
  <c r="O85"/>
  <c r="S85" s="1"/>
  <c r="P85"/>
  <c r="O86"/>
  <c r="P86"/>
  <c r="R86" s="1"/>
  <c r="O87"/>
  <c r="P87"/>
  <c r="R87" s="1"/>
  <c r="O88"/>
  <c r="P88"/>
  <c r="R88" s="1"/>
  <c r="O89"/>
  <c r="P89"/>
  <c r="R89" s="1"/>
  <c r="O90"/>
  <c r="P90"/>
  <c r="R90" s="1"/>
  <c r="O91"/>
  <c r="P91"/>
  <c r="R91" s="1"/>
  <c r="O92"/>
  <c r="P92"/>
  <c r="R92" s="1"/>
  <c r="O93"/>
  <c r="P93"/>
  <c r="R93" s="1"/>
  <c r="O94"/>
  <c r="P94"/>
  <c r="R94" s="1"/>
  <c r="O95"/>
  <c r="P95"/>
  <c r="R95" s="1"/>
  <c r="O96"/>
  <c r="P96"/>
  <c r="R96" s="1"/>
  <c r="O97"/>
  <c r="P97"/>
  <c r="R97" s="1"/>
  <c r="O98"/>
  <c r="P98"/>
  <c r="R98" s="1"/>
  <c r="O99"/>
  <c r="P99"/>
  <c r="R99" s="1"/>
  <c r="O100"/>
  <c r="P100"/>
  <c r="R100" s="1"/>
  <c r="O101"/>
  <c r="P101"/>
  <c r="R101" s="1"/>
  <c r="O102"/>
  <c r="P102"/>
  <c r="R102" s="1"/>
  <c r="O103"/>
  <c r="P103"/>
  <c r="R103" s="1"/>
  <c r="O104"/>
  <c r="P104"/>
  <c r="R104" s="1"/>
  <c r="O105"/>
  <c r="P105"/>
  <c r="R105" s="1"/>
  <c r="O106"/>
  <c r="P106"/>
  <c r="R106" s="1"/>
  <c r="O107"/>
  <c r="P107"/>
  <c r="R107" s="1"/>
  <c r="O108"/>
  <c r="P108"/>
  <c r="R108" s="1"/>
  <c r="O109"/>
  <c r="P109"/>
  <c r="R109" s="1"/>
  <c r="O110"/>
  <c r="P110"/>
  <c r="R110" s="1"/>
  <c r="O111"/>
  <c r="P111"/>
  <c r="R111" s="1"/>
  <c r="O112"/>
  <c r="P112"/>
  <c r="R112" s="1"/>
  <c r="O113"/>
  <c r="P113"/>
  <c r="R113" s="1"/>
  <c r="O114"/>
  <c r="P114"/>
  <c r="R114" s="1"/>
  <c r="O115"/>
  <c r="P115"/>
  <c r="R115" s="1"/>
  <c r="O116"/>
  <c r="P116"/>
  <c r="R116" s="1"/>
  <c r="O117"/>
  <c r="P117"/>
  <c r="R117" s="1"/>
  <c r="O118"/>
  <c r="P118"/>
  <c r="R118" s="1"/>
  <c r="O119"/>
  <c r="P119"/>
  <c r="R119" s="1"/>
  <c r="O120"/>
  <c r="P120"/>
  <c r="R120" s="1"/>
  <c r="O121"/>
  <c r="P121"/>
  <c r="R121" s="1"/>
  <c r="O122"/>
  <c r="P122"/>
  <c r="R122" s="1"/>
  <c r="O123"/>
  <c r="P123"/>
  <c r="R123" s="1"/>
  <c r="O124"/>
  <c r="P124"/>
  <c r="R124" s="1"/>
  <c r="O125"/>
  <c r="P125"/>
  <c r="R125" s="1"/>
  <c r="O126"/>
  <c r="P126"/>
  <c r="R126" s="1"/>
  <c r="O127"/>
  <c r="P127"/>
  <c r="R127" s="1"/>
  <c r="O128"/>
  <c r="P128"/>
  <c r="R128" s="1"/>
  <c r="O129"/>
  <c r="P129"/>
  <c r="R129" s="1"/>
  <c r="O130"/>
  <c r="P130"/>
  <c r="R130" s="1"/>
  <c r="O131"/>
  <c r="P131"/>
  <c r="R131" s="1"/>
  <c r="O132"/>
  <c r="P132"/>
  <c r="R132" s="1"/>
  <c r="O133"/>
  <c r="P133"/>
  <c r="R133" s="1"/>
  <c r="O134"/>
  <c r="P134"/>
  <c r="R134" s="1"/>
  <c r="O135"/>
  <c r="P135"/>
  <c r="R135" s="1"/>
  <c r="O136"/>
  <c r="P136"/>
  <c r="R136" s="1"/>
  <c r="O137"/>
  <c r="P137"/>
  <c r="R137" s="1"/>
  <c r="O138"/>
  <c r="P138"/>
  <c r="R138" s="1"/>
  <c r="O139"/>
  <c r="P139"/>
  <c r="R139" s="1"/>
  <c r="O140"/>
  <c r="P140"/>
  <c r="R140" s="1"/>
  <c r="O141"/>
  <c r="P141"/>
  <c r="R141" s="1"/>
  <c r="O142"/>
  <c r="P142"/>
  <c r="R142" s="1"/>
  <c r="O143"/>
  <c r="P143"/>
  <c r="R143" s="1"/>
  <c r="O144"/>
  <c r="P144"/>
  <c r="R144" s="1"/>
  <c r="O145"/>
  <c r="P145"/>
  <c r="R145" s="1"/>
  <c r="O146"/>
  <c r="P146"/>
  <c r="R146" s="1"/>
  <c r="O147"/>
  <c r="P147"/>
  <c r="R147" s="1"/>
  <c r="O148"/>
  <c r="P148"/>
  <c r="R148" s="1"/>
  <c r="O149"/>
  <c r="P149"/>
  <c r="R149" s="1"/>
  <c r="O150"/>
  <c r="P150"/>
  <c r="R150" s="1"/>
  <c r="O151"/>
  <c r="P151"/>
  <c r="R151" s="1"/>
  <c r="O152"/>
  <c r="P152"/>
  <c r="R152" s="1"/>
  <c r="O153"/>
  <c r="P153"/>
  <c r="R153" s="1"/>
  <c r="O154"/>
  <c r="P154"/>
  <c r="R154" s="1"/>
  <c r="O155"/>
  <c r="P155"/>
  <c r="R155" s="1"/>
  <c r="O156"/>
  <c r="P156"/>
  <c r="R156" s="1"/>
  <c r="O157"/>
  <c r="P157"/>
  <c r="R157" s="1"/>
  <c r="O158"/>
  <c r="P158"/>
  <c r="R158" s="1"/>
  <c r="O159"/>
  <c r="P159"/>
  <c r="R159" s="1"/>
  <c r="O160"/>
  <c r="P160"/>
  <c r="R160" s="1"/>
  <c r="O161"/>
  <c r="P161"/>
  <c r="R161" s="1"/>
  <c r="O162"/>
  <c r="P162"/>
  <c r="R162" s="1"/>
  <c r="O163"/>
  <c r="P163"/>
  <c r="R163" s="1"/>
  <c r="O164"/>
  <c r="P164"/>
  <c r="R164" s="1"/>
  <c r="O165"/>
  <c r="P165"/>
  <c r="R165" s="1"/>
  <c r="O166"/>
  <c r="P166"/>
  <c r="R166" s="1"/>
  <c r="O167"/>
  <c r="P167"/>
  <c r="R167" s="1"/>
  <c r="O168"/>
  <c r="P168"/>
  <c r="R168" s="1"/>
  <c r="O169"/>
  <c r="P169"/>
  <c r="R169" s="1"/>
  <c r="O170"/>
  <c r="P170"/>
  <c r="R170" s="1"/>
  <c r="O171"/>
  <c r="P171"/>
  <c r="R171" s="1"/>
  <c r="O172"/>
  <c r="P172"/>
  <c r="R172" s="1"/>
  <c r="O173"/>
  <c r="P173"/>
  <c r="R173" s="1"/>
  <c r="O174"/>
  <c r="P174"/>
  <c r="R174" s="1"/>
  <c r="O175"/>
  <c r="P175"/>
  <c r="R175" s="1"/>
  <c r="O176"/>
  <c r="P176"/>
  <c r="R176" s="1"/>
  <c r="O177"/>
  <c r="P177"/>
  <c r="R177" s="1"/>
  <c r="O178"/>
  <c r="P178"/>
  <c r="R178" s="1"/>
  <c r="O179"/>
  <c r="P179"/>
  <c r="R179" s="1"/>
  <c r="O180"/>
  <c r="P180"/>
  <c r="R180" s="1"/>
  <c r="O181"/>
  <c r="P181"/>
  <c r="R181" s="1"/>
  <c r="O182"/>
  <c r="P182"/>
  <c r="R182" s="1"/>
  <c r="O183"/>
  <c r="P183"/>
  <c r="R183" s="1"/>
  <c r="O184"/>
  <c r="P184"/>
  <c r="R184" s="1"/>
  <c r="O185"/>
  <c r="P185"/>
  <c r="R185" s="1"/>
  <c r="O186"/>
  <c r="P186"/>
  <c r="R186" s="1"/>
  <c r="O187"/>
  <c r="P187"/>
  <c r="R187" s="1"/>
  <c r="O188"/>
  <c r="P188"/>
  <c r="R188" s="1"/>
  <c r="O189"/>
  <c r="P189"/>
  <c r="R189" s="1"/>
  <c r="O190"/>
  <c r="P190"/>
  <c r="R190" s="1"/>
  <c r="O191"/>
  <c r="P191"/>
  <c r="R191" s="1"/>
  <c r="O192"/>
  <c r="P192"/>
  <c r="R192" s="1"/>
  <c r="O193"/>
  <c r="P193"/>
  <c r="R193" s="1"/>
  <c r="O194"/>
  <c r="P194"/>
  <c r="R194" s="1"/>
  <c r="O195"/>
  <c r="P195"/>
  <c r="R195" s="1"/>
  <c r="O196"/>
  <c r="P196"/>
  <c r="R196" s="1"/>
  <c r="O197"/>
  <c r="P197"/>
  <c r="R197" s="1"/>
  <c r="O198"/>
  <c r="P198"/>
  <c r="R198" s="1"/>
  <c r="O199"/>
  <c r="P199"/>
  <c r="R199" s="1"/>
  <c r="O200"/>
  <c r="P200"/>
  <c r="R200" s="1"/>
  <c r="O201"/>
  <c r="P201"/>
  <c r="R201" s="1"/>
  <c r="O202"/>
  <c r="P202"/>
  <c r="R202" s="1"/>
  <c r="O203"/>
  <c r="P203"/>
  <c r="R203" s="1"/>
  <c r="O204"/>
  <c r="P204"/>
  <c r="R204" s="1"/>
  <c r="O205"/>
  <c r="P205"/>
  <c r="R205" s="1"/>
  <c r="O206"/>
  <c r="P206"/>
  <c r="R206" s="1"/>
  <c r="O207"/>
  <c r="P207"/>
  <c r="R207" s="1"/>
  <c r="O208"/>
  <c r="P208"/>
  <c r="R208" s="1"/>
  <c r="O209"/>
  <c r="P209"/>
  <c r="R209" s="1"/>
  <c r="O210"/>
  <c r="P210"/>
  <c r="R210" s="1"/>
  <c r="O211"/>
  <c r="P211"/>
  <c r="R211" s="1"/>
  <c r="O212"/>
  <c r="P212"/>
  <c r="R212" s="1"/>
  <c r="O213"/>
  <c r="P213"/>
  <c r="R213" s="1"/>
  <c r="O214"/>
  <c r="P214"/>
  <c r="R214" s="1"/>
  <c r="O215"/>
  <c r="P215"/>
  <c r="R215" s="1"/>
  <c r="O216"/>
  <c r="P216"/>
  <c r="R216" s="1"/>
  <c r="O217"/>
  <c r="P217"/>
  <c r="R217" s="1"/>
  <c r="O218"/>
  <c r="P218"/>
  <c r="R218" s="1"/>
  <c r="O219"/>
  <c r="P219"/>
  <c r="R219" s="1"/>
  <c r="O220"/>
  <c r="P220"/>
  <c r="R220" s="1"/>
  <c r="O221"/>
  <c r="P221"/>
  <c r="R221" s="1"/>
  <c r="O222"/>
  <c r="P222"/>
  <c r="R222" s="1"/>
  <c r="O223"/>
  <c r="P223"/>
  <c r="R223" s="1"/>
  <c r="O224"/>
  <c r="P224"/>
  <c r="R224" s="1"/>
  <c r="O225"/>
  <c r="P225"/>
  <c r="R225" s="1"/>
  <c r="O226"/>
  <c r="P226"/>
  <c r="R226" s="1"/>
  <c r="O227"/>
  <c r="P227"/>
  <c r="R227" s="1"/>
  <c r="O228"/>
  <c r="P228"/>
  <c r="R228" s="1"/>
  <c r="O229"/>
  <c r="P229"/>
  <c r="R229" s="1"/>
  <c r="O230"/>
  <c r="P230"/>
  <c r="R230" s="1"/>
  <c r="O231"/>
  <c r="P231"/>
  <c r="R231" s="1"/>
  <c r="O232"/>
  <c r="P232"/>
  <c r="R232" s="1"/>
  <c r="O233"/>
  <c r="P233"/>
  <c r="R233" s="1"/>
  <c r="O234"/>
  <c r="P234"/>
  <c r="R234" s="1"/>
  <c r="O235"/>
  <c r="P235"/>
  <c r="R235" s="1"/>
  <c r="O236"/>
  <c r="P236"/>
  <c r="R236" s="1"/>
  <c r="O237"/>
  <c r="P237"/>
  <c r="R237" s="1"/>
  <c r="O238"/>
  <c r="P238"/>
  <c r="R238" s="1"/>
  <c r="O239"/>
  <c r="P239"/>
  <c r="R239" s="1"/>
  <c r="O240"/>
  <c r="P240"/>
  <c r="R240" s="1"/>
  <c r="O241"/>
  <c r="P241"/>
  <c r="R241" s="1"/>
  <c r="O242"/>
  <c r="P242"/>
  <c r="R242" s="1"/>
  <c r="O243"/>
  <c r="P243"/>
  <c r="R243" s="1"/>
  <c r="O244"/>
  <c r="P244"/>
  <c r="R244" s="1"/>
  <c r="O245"/>
  <c r="P245"/>
  <c r="R245" s="1"/>
  <c r="O246"/>
  <c r="P246"/>
  <c r="R246" s="1"/>
  <c r="O247"/>
  <c r="P247"/>
  <c r="R247" s="1"/>
  <c r="O248"/>
  <c r="P248"/>
  <c r="R248" s="1"/>
  <c r="O249"/>
  <c r="P249"/>
  <c r="R249" s="1"/>
  <c r="O250"/>
  <c r="P250"/>
  <c r="R250" s="1"/>
  <c r="O251"/>
  <c r="P251"/>
  <c r="R251" s="1"/>
  <c r="O252"/>
  <c r="P252"/>
  <c r="R252" s="1"/>
  <c r="O253"/>
  <c r="P253"/>
  <c r="R253" s="1"/>
  <c r="O254"/>
  <c r="P254"/>
  <c r="R254" s="1"/>
  <c r="O255"/>
  <c r="P255"/>
  <c r="R255" s="1"/>
  <c r="O256"/>
  <c r="P256"/>
  <c r="R256" s="1"/>
  <c r="O257"/>
  <c r="P257"/>
  <c r="R257" s="1"/>
  <c r="O258"/>
  <c r="P258"/>
  <c r="R258" s="1"/>
  <c r="O259"/>
  <c r="P259"/>
  <c r="R259" s="1"/>
  <c r="O260"/>
  <c r="P260"/>
  <c r="R260" s="1"/>
  <c r="O261"/>
  <c r="P261"/>
  <c r="R261" s="1"/>
  <c r="O262"/>
  <c r="P262"/>
  <c r="R262" s="1"/>
  <c r="O263"/>
  <c r="P263"/>
  <c r="R263" s="1"/>
  <c r="O264"/>
  <c r="P264"/>
  <c r="R264" s="1"/>
  <c r="O265"/>
  <c r="P265"/>
  <c r="R265" s="1"/>
  <c r="O266"/>
  <c r="P266"/>
  <c r="R266" s="1"/>
  <c r="O267"/>
  <c r="P267"/>
  <c r="R267" s="1"/>
  <c r="O268"/>
  <c r="P268"/>
  <c r="R268" s="1"/>
  <c r="O269"/>
  <c r="P269"/>
  <c r="R269" s="1"/>
  <c r="O270"/>
  <c r="P270"/>
  <c r="R270" s="1"/>
  <c r="O271"/>
  <c r="P271"/>
  <c r="R271" s="1"/>
  <c r="O272"/>
  <c r="P272"/>
  <c r="R272" s="1"/>
  <c r="O273"/>
  <c r="P273"/>
  <c r="R273" s="1"/>
  <c r="O274"/>
  <c r="P274"/>
  <c r="R274" s="1"/>
  <c r="O275"/>
  <c r="P275"/>
  <c r="R275" s="1"/>
  <c r="O276"/>
  <c r="P276"/>
  <c r="R276" s="1"/>
  <c r="O277"/>
  <c r="P277"/>
  <c r="R277" s="1"/>
  <c r="O278"/>
  <c r="P278"/>
  <c r="R278" s="1"/>
  <c r="O279"/>
  <c r="P279"/>
  <c r="R279" s="1"/>
  <c r="O280"/>
  <c r="P280"/>
  <c r="R280" s="1"/>
  <c r="O281"/>
  <c r="P281"/>
  <c r="R281" s="1"/>
  <c r="O282"/>
  <c r="P282"/>
  <c r="R282" s="1"/>
  <c r="O283"/>
  <c r="P283"/>
  <c r="R283" s="1"/>
  <c r="O284"/>
  <c r="P284"/>
  <c r="R284" s="1"/>
  <c r="O285"/>
  <c r="P285"/>
  <c r="R285" s="1"/>
  <c r="O286"/>
  <c r="P286"/>
  <c r="R286" s="1"/>
  <c r="O287"/>
  <c r="P287"/>
  <c r="R287" s="1"/>
  <c r="O288"/>
  <c r="P288"/>
  <c r="R288" s="1"/>
  <c r="O289"/>
  <c r="P289"/>
  <c r="R289" s="1"/>
  <c r="O290"/>
  <c r="P290"/>
  <c r="R290" s="1"/>
  <c r="O291"/>
  <c r="P291"/>
  <c r="R291" s="1"/>
  <c r="O292"/>
  <c r="P292"/>
  <c r="R292" s="1"/>
  <c r="O293"/>
  <c r="P293"/>
  <c r="R293" s="1"/>
  <c r="O294"/>
  <c r="P294"/>
  <c r="R294" s="1"/>
  <c r="O295"/>
  <c r="P295"/>
  <c r="R295" s="1"/>
  <c r="O296"/>
  <c r="P296"/>
  <c r="R296" s="1"/>
  <c r="O297"/>
  <c r="P297"/>
  <c r="R297" s="1"/>
  <c r="O298"/>
  <c r="P298"/>
  <c r="R298" s="1"/>
  <c r="O299"/>
  <c r="P299"/>
  <c r="R299" s="1"/>
  <c r="O300"/>
  <c r="P300"/>
  <c r="R300" s="1"/>
  <c r="O301"/>
  <c r="P301"/>
  <c r="R301" s="1"/>
  <c r="O302"/>
  <c r="P302"/>
  <c r="R302" s="1"/>
  <c r="O303"/>
  <c r="P303"/>
  <c r="R303" s="1"/>
  <c r="O304"/>
  <c r="P304"/>
  <c r="R304" s="1"/>
  <c r="O305"/>
  <c r="P305"/>
  <c r="R305" s="1"/>
  <c r="O306"/>
  <c r="P306"/>
  <c r="R306" s="1"/>
  <c r="O307"/>
  <c r="P307"/>
  <c r="R307" s="1"/>
  <c r="O308"/>
  <c r="P308"/>
  <c r="R308" s="1"/>
  <c r="O309"/>
  <c r="P309"/>
  <c r="R309" s="1"/>
  <c r="O310"/>
  <c r="P310"/>
  <c r="R310" s="1"/>
  <c r="O311"/>
  <c r="P311"/>
  <c r="R311" s="1"/>
  <c r="O312"/>
  <c r="P312"/>
  <c r="R312" s="1"/>
  <c r="O313"/>
  <c r="P313"/>
  <c r="R313" s="1"/>
  <c r="O314"/>
  <c r="P314"/>
  <c r="R314" s="1"/>
  <c r="O315"/>
  <c r="P315"/>
  <c r="R315" s="1"/>
  <c r="O316"/>
  <c r="P316"/>
  <c r="R316" s="1"/>
  <c r="O317"/>
  <c r="P317"/>
  <c r="R317" s="1"/>
  <c r="O318"/>
  <c r="P318"/>
  <c r="R318" s="1"/>
  <c r="O319"/>
  <c r="P319"/>
  <c r="R319" s="1"/>
  <c r="O320"/>
  <c r="P320"/>
  <c r="R320" s="1"/>
  <c r="O321"/>
  <c r="P321"/>
  <c r="R321" s="1"/>
  <c r="O322"/>
  <c r="P322"/>
  <c r="R322" s="1"/>
  <c r="O323"/>
  <c r="P323"/>
  <c r="R323" s="1"/>
  <c r="O324"/>
  <c r="P324"/>
  <c r="R324" s="1"/>
  <c r="O325"/>
  <c r="P325"/>
  <c r="R325" s="1"/>
  <c r="O326"/>
  <c r="P326"/>
  <c r="R326" s="1"/>
  <c r="O327"/>
  <c r="P327"/>
  <c r="R327" s="1"/>
  <c r="O328"/>
  <c r="P328"/>
  <c r="R328" s="1"/>
  <c r="O329"/>
  <c r="P329"/>
  <c r="R329" s="1"/>
  <c r="O330"/>
  <c r="P330"/>
  <c r="R330" s="1"/>
  <c r="O331"/>
  <c r="P331"/>
  <c r="R331" s="1"/>
  <c r="O332"/>
  <c r="P332"/>
  <c r="R332" s="1"/>
  <c r="O333"/>
  <c r="P333"/>
  <c r="R333" s="1"/>
  <c r="O334"/>
  <c r="P334"/>
  <c r="R334" s="1"/>
  <c r="O335"/>
  <c r="P335"/>
  <c r="R335" s="1"/>
  <c r="O336"/>
  <c r="P336"/>
  <c r="R336" s="1"/>
  <c r="O337"/>
  <c r="P337"/>
  <c r="R337" s="1"/>
  <c r="O338"/>
  <c r="P338"/>
  <c r="R338" s="1"/>
  <c r="O339"/>
  <c r="P339"/>
  <c r="R339" s="1"/>
  <c r="O340"/>
  <c r="P340"/>
  <c r="R340" s="1"/>
  <c r="O341"/>
  <c r="P341"/>
  <c r="R341" s="1"/>
  <c r="O342"/>
  <c r="P342"/>
  <c r="R342" s="1"/>
  <c r="O343"/>
  <c r="P343"/>
  <c r="R343" s="1"/>
  <c r="O344"/>
  <c r="P344"/>
  <c r="R344" s="1"/>
  <c r="O345"/>
  <c r="P345"/>
  <c r="R345" s="1"/>
  <c r="O346"/>
  <c r="P346"/>
  <c r="R346" s="1"/>
  <c r="O347"/>
  <c r="P347"/>
  <c r="R347" s="1"/>
  <c r="O348"/>
  <c r="P348"/>
  <c r="R348" s="1"/>
  <c r="O349"/>
  <c r="P349"/>
  <c r="R349" s="1"/>
  <c r="O350"/>
  <c r="P350"/>
  <c r="R350" s="1"/>
  <c r="O351"/>
  <c r="P351"/>
  <c r="R351" s="1"/>
  <c r="O352"/>
  <c r="P352"/>
  <c r="R352" s="1"/>
  <c r="O353"/>
  <c r="P353"/>
  <c r="R353" s="1"/>
  <c r="O354"/>
  <c r="P354"/>
  <c r="R354" s="1"/>
  <c r="O355"/>
  <c r="P355"/>
  <c r="R355" s="1"/>
  <c r="O356"/>
  <c r="P356"/>
  <c r="R356" s="1"/>
  <c r="O357"/>
  <c r="P357"/>
  <c r="R357" s="1"/>
  <c r="O358"/>
  <c r="P358"/>
  <c r="R358" s="1"/>
  <c r="O359"/>
  <c r="P359"/>
  <c r="R359" s="1"/>
  <c r="O360"/>
  <c r="P360"/>
  <c r="R360" s="1"/>
  <c r="O361"/>
  <c r="P361"/>
  <c r="R361" s="1"/>
  <c r="O362"/>
  <c r="P362"/>
  <c r="R362" s="1"/>
  <c r="O363"/>
  <c r="P363"/>
  <c r="R363" s="1"/>
  <c r="O364"/>
  <c r="P364"/>
  <c r="R364" s="1"/>
  <c r="O365"/>
  <c r="P365"/>
  <c r="R365" s="1"/>
  <c r="O366"/>
  <c r="P366"/>
  <c r="R366" s="1"/>
  <c r="O367"/>
  <c r="P367"/>
  <c r="R367" s="1"/>
  <c r="O368"/>
  <c r="P368"/>
  <c r="R368" s="1"/>
  <c r="O369"/>
  <c r="P369"/>
  <c r="R369" s="1"/>
  <c r="O370"/>
  <c r="P370"/>
  <c r="R370" s="1"/>
  <c r="O371"/>
  <c r="P371"/>
  <c r="R371" s="1"/>
  <c r="O372"/>
  <c r="P372"/>
  <c r="R372" s="1"/>
  <c r="O373"/>
  <c r="P373"/>
  <c r="R373" s="1"/>
  <c r="O374"/>
  <c r="P374"/>
  <c r="R374" s="1"/>
  <c r="O375"/>
  <c r="P375"/>
  <c r="R375" s="1"/>
  <c r="O376"/>
  <c r="P376"/>
  <c r="R376" s="1"/>
  <c r="O377"/>
  <c r="P377"/>
  <c r="R377" s="1"/>
  <c r="O378"/>
  <c r="P378"/>
  <c r="R378" s="1"/>
  <c r="O379"/>
  <c r="P379"/>
  <c r="R379" s="1"/>
  <c r="O380"/>
  <c r="P380"/>
  <c r="R380" s="1"/>
  <c r="O381"/>
  <c r="P381"/>
  <c r="R381" s="1"/>
  <c r="O382"/>
  <c r="P382"/>
  <c r="R382" s="1"/>
  <c r="O383"/>
  <c r="P383"/>
  <c r="R383" s="1"/>
  <c r="O384"/>
  <c r="P384"/>
  <c r="R384" s="1"/>
  <c r="O385"/>
  <c r="P385"/>
  <c r="R385" s="1"/>
  <c r="O386"/>
  <c r="P386"/>
  <c r="R386" s="1"/>
  <c r="O387"/>
  <c r="P387"/>
  <c r="R387" s="1"/>
  <c r="O388"/>
  <c r="P388"/>
  <c r="R388" s="1"/>
  <c r="O389"/>
  <c r="P389"/>
  <c r="R389" s="1"/>
  <c r="O390"/>
  <c r="P390"/>
  <c r="R390" s="1"/>
  <c r="O391"/>
  <c r="P391"/>
  <c r="R391" s="1"/>
  <c r="O392"/>
  <c r="P392"/>
  <c r="R392" s="1"/>
  <c r="O393"/>
  <c r="P393"/>
  <c r="R393" s="1"/>
  <c r="O394"/>
  <c r="P394"/>
  <c r="R394" s="1"/>
  <c r="O395"/>
  <c r="P395"/>
  <c r="R395" s="1"/>
  <c r="O396"/>
  <c r="P396"/>
  <c r="R396" s="1"/>
  <c r="O397"/>
  <c r="P397"/>
  <c r="R397" s="1"/>
  <c r="O398"/>
  <c r="P398"/>
  <c r="R398" s="1"/>
  <c r="O399"/>
  <c r="P399"/>
  <c r="R399" s="1"/>
  <c r="O400"/>
  <c r="P400"/>
  <c r="R400" s="1"/>
  <c r="O401"/>
  <c r="P401"/>
  <c r="R401" s="1"/>
  <c r="O402"/>
  <c r="P402"/>
  <c r="R402" s="1"/>
  <c r="O403"/>
  <c r="P403"/>
  <c r="R403" s="1"/>
  <c r="O404"/>
  <c r="P404"/>
  <c r="R404" s="1"/>
  <c r="O405"/>
  <c r="P405"/>
  <c r="R405" s="1"/>
  <c r="O406"/>
  <c r="P406"/>
  <c r="R406" s="1"/>
  <c r="O407"/>
  <c r="P407"/>
  <c r="R407" s="1"/>
  <c r="O408"/>
  <c r="P408"/>
  <c r="R408" s="1"/>
  <c r="O409"/>
  <c r="P409"/>
  <c r="R409" s="1"/>
  <c r="O410"/>
  <c r="P410"/>
  <c r="R410" s="1"/>
  <c r="O411"/>
  <c r="P411"/>
  <c r="R411" s="1"/>
  <c r="O412"/>
  <c r="P412"/>
  <c r="R412" s="1"/>
  <c r="O413"/>
  <c r="P413"/>
  <c r="R413" s="1"/>
  <c r="O414"/>
  <c r="P414"/>
  <c r="R414" s="1"/>
  <c r="O415"/>
  <c r="P415"/>
  <c r="R415" s="1"/>
  <c r="O416"/>
  <c r="P416"/>
  <c r="R416" s="1"/>
  <c r="O417"/>
  <c r="P417"/>
  <c r="R417" s="1"/>
  <c r="O418"/>
  <c r="P418"/>
  <c r="R418" s="1"/>
  <c r="O419"/>
  <c r="P419"/>
  <c r="R419" s="1"/>
  <c r="O420"/>
  <c r="P420"/>
  <c r="R420" s="1"/>
  <c r="O421"/>
  <c r="P421"/>
  <c r="R421" s="1"/>
  <c r="O422"/>
  <c r="P422"/>
  <c r="R422" s="1"/>
  <c r="O423"/>
  <c r="P423"/>
  <c r="R423" s="1"/>
  <c r="O424"/>
  <c r="P424"/>
  <c r="R424" s="1"/>
  <c r="O425"/>
  <c r="P425"/>
  <c r="R425" s="1"/>
  <c r="O426"/>
  <c r="P426"/>
  <c r="R426" s="1"/>
  <c r="O427"/>
  <c r="P427"/>
  <c r="R427" s="1"/>
  <c r="O428"/>
  <c r="P428"/>
  <c r="R428" s="1"/>
  <c r="O429"/>
  <c r="P429"/>
  <c r="R429" s="1"/>
  <c r="O430"/>
  <c r="P430"/>
  <c r="R430" s="1"/>
  <c r="O431"/>
  <c r="P431"/>
  <c r="R431" s="1"/>
  <c r="O432"/>
  <c r="P432"/>
  <c r="R432" s="1"/>
  <c r="O433"/>
  <c r="P433"/>
  <c r="R433" s="1"/>
  <c r="O434"/>
  <c r="P434"/>
  <c r="R434" s="1"/>
  <c r="O435"/>
  <c r="P435"/>
  <c r="R435" s="1"/>
  <c r="O436"/>
  <c r="P436"/>
  <c r="R436" s="1"/>
  <c r="O437"/>
  <c r="P437"/>
  <c r="R437" s="1"/>
  <c r="O438"/>
  <c r="P438"/>
  <c r="R438" s="1"/>
  <c r="O439"/>
  <c r="P439"/>
  <c r="R439" s="1"/>
  <c r="O440"/>
  <c r="P440"/>
  <c r="R440" s="1"/>
  <c r="O441"/>
  <c r="P441"/>
  <c r="R441" s="1"/>
  <c r="O442"/>
  <c r="P442"/>
  <c r="R442" s="1"/>
  <c r="O443"/>
  <c r="P443"/>
  <c r="R443" s="1"/>
  <c r="O444"/>
  <c r="P444"/>
  <c r="R444" s="1"/>
  <c r="O445"/>
  <c r="P445"/>
  <c r="R445" s="1"/>
  <c r="O446"/>
  <c r="P446"/>
  <c r="R446" s="1"/>
  <c r="O447"/>
  <c r="P447"/>
  <c r="R447" s="1"/>
  <c r="O448"/>
  <c r="P448"/>
  <c r="R448" s="1"/>
  <c r="O449"/>
  <c r="P449"/>
  <c r="R449" s="1"/>
  <c r="O450"/>
  <c r="P450"/>
  <c r="R450" s="1"/>
  <c r="O451"/>
  <c r="P451"/>
  <c r="R451" s="1"/>
  <c r="O452"/>
  <c r="P452"/>
  <c r="R452" s="1"/>
  <c r="O453"/>
  <c r="P453"/>
  <c r="R453" s="1"/>
  <c r="O454"/>
  <c r="P454"/>
  <c r="R454" s="1"/>
  <c r="O455"/>
  <c r="P455"/>
  <c r="R455" s="1"/>
  <c r="O456"/>
  <c r="P456"/>
  <c r="R456" s="1"/>
  <c r="O457"/>
  <c r="P457"/>
  <c r="R457" s="1"/>
  <c r="O458"/>
  <c r="P458"/>
  <c r="R458" s="1"/>
  <c r="O459"/>
  <c r="P459"/>
  <c r="R459" s="1"/>
  <c r="O460"/>
  <c r="P460"/>
  <c r="R460" s="1"/>
  <c r="O461"/>
  <c r="P461"/>
  <c r="R461" s="1"/>
  <c r="O462"/>
  <c r="P462"/>
  <c r="R462" s="1"/>
  <c r="O463"/>
  <c r="P463"/>
  <c r="R463" s="1"/>
  <c r="O464"/>
  <c r="P464"/>
  <c r="R464" s="1"/>
  <c r="O465"/>
  <c r="P465"/>
  <c r="R465" s="1"/>
  <c r="O466"/>
  <c r="P466"/>
  <c r="R466" s="1"/>
  <c r="O467"/>
  <c r="P467"/>
  <c r="R467" s="1"/>
  <c r="O468"/>
  <c r="P468"/>
  <c r="R468" s="1"/>
  <c r="O469"/>
  <c r="P469"/>
  <c r="R469" s="1"/>
  <c r="O470"/>
  <c r="P470"/>
  <c r="R470" s="1"/>
  <c r="O471"/>
  <c r="P471"/>
  <c r="R471" s="1"/>
  <c r="O472"/>
  <c r="P472"/>
  <c r="R472" s="1"/>
  <c r="O473"/>
  <c r="P473"/>
  <c r="R473" s="1"/>
  <c r="O474"/>
  <c r="P474"/>
  <c r="R474" s="1"/>
  <c r="O475"/>
  <c r="P475"/>
  <c r="R475" s="1"/>
  <c r="O476"/>
  <c r="P476"/>
  <c r="R476" s="1"/>
  <c r="O477"/>
  <c r="P477"/>
  <c r="R477" s="1"/>
  <c r="O478"/>
  <c r="P478"/>
  <c r="R478" s="1"/>
  <c r="O479"/>
  <c r="P479"/>
  <c r="R479" s="1"/>
  <c r="O480"/>
  <c r="P480"/>
  <c r="R480" s="1"/>
  <c r="O481"/>
  <c r="P481"/>
  <c r="R481" s="1"/>
  <c r="O482"/>
  <c r="P482"/>
  <c r="R482" s="1"/>
  <c r="O483"/>
  <c r="P483"/>
  <c r="R483" s="1"/>
  <c r="O484"/>
  <c r="P484"/>
  <c r="R484" s="1"/>
  <c r="O485"/>
  <c r="P485"/>
  <c r="R485" s="1"/>
  <c r="O486"/>
  <c r="P486"/>
  <c r="R486" s="1"/>
  <c r="O487"/>
  <c r="P487"/>
  <c r="R487" s="1"/>
  <c r="O488"/>
  <c r="P488"/>
  <c r="R488" s="1"/>
  <c r="O489"/>
  <c r="P489"/>
  <c r="R489" s="1"/>
  <c r="O490"/>
  <c r="P490"/>
  <c r="R490" s="1"/>
  <c r="O491"/>
  <c r="P491"/>
  <c r="R491" s="1"/>
  <c r="O492"/>
  <c r="P492"/>
  <c r="R492" s="1"/>
  <c r="O493"/>
  <c r="P493"/>
  <c r="R493" s="1"/>
  <c r="O494"/>
  <c r="P494"/>
  <c r="R494" s="1"/>
  <c r="O495"/>
  <c r="P495"/>
  <c r="R495" s="1"/>
  <c r="O496"/>
  <c r="P496"/>
  <c r="R496" s="1"/>
  <c r="O497"/>
  <c r="P497"/>
  <c r="R497" s="1"/>
  <c r="O498"/>
  <c r="P498"/>
  <c r="R498" s="1"/>
  <c r="O499"/>
  <c r="P499"/>
  <c r="R499" s="1"/>
  <c r="O500"/>
  <c r="P500"/>
  <c r="R500" s="1"/>
  <c r="O501"/>
  <c r="P501"/>
  <c r="R501" s="1"/>
  <c r="O502"/>
  <c r="P502"/>
  <c r="R502" s="1"/>
  <c r="O503"/>
  <c r="P503"/>
  <c r="R503" s="1"/>
  <c r="O504"/>
  <c r="P504"/>
  <c r="R504" s="1"/>
  <c r="O505"/>
  <c r="P505"/>
  <c r="R505" s="1"/>
  <c r="O506"/>
  <c r="P506"/>
  <c r="R506" s="1"/>
  <c r="O507"/>
  <c r="P507"/>
  <c r="R507" s="1"/>
  <c r="O508"/>
  <c r="P508"/>
  <c r="R508" s="1"/>
  <c r="O509"/>
  <c r="P509"/>
  <c r="R509" s="1"/>
  <c r="O510"/>
  <c r="P510"/>
  <c r="R510" s="1"/>
  <c r="O511"/>
  <c r="P511"/>
  <c r="R511" s="1"/>
  <c r="O512"/>
  <c r="P512"/>
  <c r="R512" s="1"/>
  <c r="O513"/>
  <c r="P513"/>
  <c r="R513" s="1"/>
  <c r="O514"/>
  <c r="P514"/>
  <c r="R514" s="1"/>
  <c r="O515"/>
  <c r="P515"/>
  <c r="R515" s="1"/>
  <c r="O516"/>
  <c r="P516"/>
  <c r="R516" s="1"/>
  <c r="O517"/>
  <c r="P517"/>
  <c r="R517" s="1"/>
  <c r="O518"/>
  <c r="P518"/>
  <c r="R518" s="1"/>
  <c r="O519"/>
  <c r="P519"/>
  <c r="R519" s="1"/>
  <c r="O520"/>
  <c r="P520"/>
  <c r="R520" s="1"/>
  <c r="O521"/>
  <c r="P521"/>
  <c r="R521" s="1"/>
  <c r="O522"/>
  <c r="P522"/>
  <c r="R522" s="1"/>
  <c r="O523"/>
  <c r="P523"/>
  <c r="R523" s="1"/>
  <c r="O524"/>
  <c r="P524"/>
  <c r="R524" s="1"/>
  <c r="O525"/>
  <c r="P525"/>
  <c r="R525" s="1"/>
  <c r="O526"/>
  <c r="P526"/>
  <c r="R526" s="1"/>
  <c r="O527"/>
  <c r="P527"/>
  <c r="R527" s="1"/>
  <c r="O528"/>
  <c r="P528"/>
  <c r="R528" s="1"/>
  <c r="O529"/>
  <c r="P529"/>
  <c r="R529" s="1"/>
  <c r="O530"/>
  <c r="P530"/>
  <c r="R530" s="1"/>
  <c r="O531"/>
  <c r="P531"/>
  <c r="R531" s="1"/>
  <c r="O532"/>
  <c r="P532"/>
  <c r="R532" s="1"/>
  <c r="O533"/>
  <c r="P533"/>
  <c r="R533" s="1"/>
  <c r="O534"/>
  <c r="P534"/>
  <c r="R534" s="1"/>
  <c r="O535"/>
  <c r="P535"/>
  <c r="R535" s="1"/>
  <c r="O536"/>
  <c r="P536"/>
  <c r="R536" s="1"/>
  <c r="O537"/>
  <c r="P537"/>
  <c r="R537" s="1"/>
  <c r="O538"/>
  <c r="P538"/>
  <c r="R538" s="1"/>
  <c r="O539"/>
  <c r="P539"/>
  <c r="R539" s="1"/>
  <c r="O540"/>
  <c r="P540"/>
  <c r="R540" s="1"/>
  <c r="O541"/>
  <c r="P541"/>
  <c r="R541" s="1"/>
  <c r="O542"/>
  <c r="P542"/>
  <c r="R542" s="1"/>
  <c r="O543"/>
  <c r="P543"/>
  <c r="R543" s="1"/>
  <c r="O544"/>
  <c r="P544"/>
  <c r="R544" s="1"/>
  <c r="O545"/>
  <c r="P545"/>
  <c r="R545" s="1"/>
  <c r="O546"/>
  <c r="P546"/>
  <c r="R546" s="1"/>
  <c r="O547"/>
  <c r="P547"/>
  <c r="R547" s="1"/>
  <c r="O548"/>
  <c r="P548"/>
  <c r="R548" s="1"/>
  <c r="O549"/>
  <c r="P549"/>
  <c r="R549" s="1"/>
  <c r="O550"/>
  <c r="P550"/>
  <c r="R550" s="1"/>
  <c r="O551"/>
  <c r="P551"/>
  <c r="R551" s="1"/>
  <c r="O552"/>
  <c r="P552"/>
  <c r="R552" s="1"/>
  <c r="O553"/>
  <c r="P553"/>
  <c r="R553" s="1"/>
  <c r="O554"/>
  <c r="P554"/>
  <c r="R554" s="1"/>
  <c r="O555"/>
  <c r="P555"/>
  <c r="R555" s="1"/>
  <c r="O556"/>
  <c r="P556"/>
  <c r="R556" s="1"/>
  <c r="O557"/>
  <c r="P557"/>
  <c r="R557" s="1"/>
  <c r="O558"/>
  <c r="P558"/>
  <c r="R558" s="1"/>
  <c r="O559"/>
  <c r="P559"/>
  <c r="R559" s="1"/>
  <c r="O560"/>
  <c r="P560"/>
  <c r="R560" s="1"/>
  <c r="O561"/>
  <c r="P561"/>
  <c r="R561" s="1"/>
  <c r="O562"/>
  <c r="P562"/>
  <c r="R562" s="1"/>
  <c r="O563"/>
  <c r="P563"/>
  <c r="R563" s="1"/>
  <c r="O564"/>
  <c r="P564"/>
  <c r="R564" s="1"/>
  <c r="O565"/>
  <c r="P565"/>
  <c r="R565" s="1"/>
  <c r="O566"/>
  <c r="P566"/>
  <c r="R566" s="1"/>
  <c r="O567"/>
  <c r="P567"/>
  <c r="R567" s="1"/>
  <c r="O568"/>
  <c r="P568"/>
  <c r="R568" s="1"/>
  <c r="O569"/>
  <c r="P569"/>
  <c r="R569" s="1"/>
  <c r="O570"/>
  <c r="P570"/>
  <c r="R570" s="1"/>
  <c r="O571"/>
  <c r="P571"/>
  <c r="R571" s="1"/>
  <c r="O572"/>
  <c r="P572"/>
  <c r="R572" s="1"/>
  <c r="O573"/>
  <c r="P573"/>
  <c r="R573" s="1"/>
  <c r="O574"/>
  <c r="P574"/>
  <c r="R574" s="1"/>
  <c r="O575"/>
  <c r="P575"/>
  <c r="R575" s="1"/>
  <c r="O576"/>
  <c r="P576"/>
  <c r="R576" s="1"/>
  <c r="O577"/>
  <c r="P577"/>
  <c r="R577" s="1"/>
  <c r="O578"/>
  <c r="P578"/>
  <c r="R578" s="1"/>
  <c r="O579"/>
  <c r="P579"/>
  <c r="R579" s="1"/>
  <c r="O580"/>
  <c r="P580"/>
  <c r="R580" s="1"/>
  <c r="O581"/>
  <c r="P581"/>
  <c r="R581" s="1"/>
  <c r="O582"/>
  <c r="P582"/>
  <c r="R582" s="1"/>
  <c r="O583"/>
  <c r="P583"/>
  <c r="R583" s="1"/>
  <c r="O584"/>
  <c r="P584"/>
  <c r="R584" s="1"/>
  <c r="O585"/>
  <c r="P585"/>
  <c r="R585" s="1"/>
  <c r="O586"/>
  <c r="P586"/>
  <c r="R586" s="1"/>
  <c r="O587"/>
  <c r="P587"/>
  <c r="R587" s="1"/>
  <c r="O588"/>
  <c r="P588"/>
  <c r="R588" s="1"/>
  <c r="O589"/>
  <c r="P589"/>
  <c r="R589" s="1"/>
  <c r="O590"/>
  <c r="P590"/>
  <c r="R590" s="1"/>
  <c r="O591"/>
  <c r="P591"/>
  <c r="R591" s="1"/>
  <c r="O592"/>
  <c r="P592"/>
  <c r="R592" s="1"/>
  <c r="O593"/>
  <c r="P593"/>
  <c r="R593" s="1"/>
  <c r="O594"/>
  <c r="P594"/>
  <c r="R594" s="1"/>
  <c r="O595"/>
  <c r="P595"/>
  <c r="R595" s="1"/>
  <c r="O596"/>
  <c r="P596"/>
  <c r="R596" s="1"/>
  <c r="O597"/>
  <c r="P597"/>
  <c r="R597" s="1"/>
  <c r="O598"/>
  <c r="P598"/>
  <c r="R598" s="1"/>
  <c r="O599"/>
  <c r="P599"/>
  <c r="R599" s="1"/>
  <c r="O600"/>
  <c r="P600"/>
  <c r="R600" s="1"/>
  <c r="O601"/>
  <c r="P601"/>
  <c r="R601" s="1"/>
  <c r="O602"/>
  <c r="P602"/>
  <c r="R602" s="1"/>
  <c r="O603"/>
  <c r="P603"/>
  <c r="R603" s="1"/>
  <c r="O604"/>
  <c r="P604"/>
  <c r="R604" s="1"/>
  <c r="O605"/>
  <c r="P605"/>
  <c r="R605" s="1"/>
  <c r="O606"/>
  <c r="P606"/>
  <c r="R606" s="1"/>
  <c r="O607"/>
  <c r="P607"/>
  <c r="R607" s="1"/>
  <c r="O608"/>
  <c r="P608"/>
  <c r="R608" s="1"/>
  <c r="O609"/>
  <c r="P609"/>
  <c r="R609" s="1"/>
  <c r="O610"/>
  <c r="P610"/>
  <c r="R610" s="1"/>
  <c r="O611"/>
  <c r="P611"/>
  <c r="R611" s="1"/>
  <c r="O612"/>
  <c r="P612"/>
  <c r="R612" s="1"/>
  <c r="O613"/>
  <c r="P613"/>
  <c r="R613" s="1"/>
  <c r="O614"/>
  <c r="P614"/>
  <c r="R614" s="1"/>
  <c r="O615"/>
  <c r="P615"/>
  <c r="R615" s="1"/>
  <c r="O616"/>
  <c r="P616"/>
  <c r="R616" s="1"/>
  <c r="O617"/>
  <c r="P617"/>
  <c r="R617" s="1"/>
  <c r="O618"/>
  <c r="P618"/>
  <c r="R618" s="1"/>
  <c r="O619"/>
  <c r="P619"/>
  <c r="R619" s="1"/>
  <c r="O620"/>
  <c r="P620"/>
  <c r="R620" s="1"/>
  <c r="O621"/>
  <c r="P621"/>
  <c r="R621" s="1"/>
  <c r="O622"/>
  <c r="P622"/>
  <c r="R622" s="1"/>
  <c r="O623"/>
  <c r="P623"/>
  <c r="R623" s="1"/>
  <c r="O624"/>
  <c r="P624"/>
  <c r="R624" s="1"/>
  <c r="O625"/>
  <c r="P625"/>
  <c r="R625" s="1"/>
  <c r="O626"/>
  <c r="P626"/>
  <c r="R626" s="1"/>
  <c r="O627"/>
  <c r="P627"/>
  <c r="R627" s="1"/>
  <c r="O628"/>
  <c r="P628"/>
  <c r="R628" s="1"/>
  <c r="O629"/>
  <c r="P629"/>
  <c r="R629" s="1"/>
  <c r="O630"/>
  <c r="P630"/>
  <c r="R630" s="1"/>
  <c r="O631"/>
  <c r="P631"/>
  <c r="R631" s="1"/>
  <c r="O632"/>
  <c r="P632"/>
  <c r="R632" s="1"/>
  <c r="O633"/>
  <c r="P633"/>
  <c r="R633" s="1"/>
  <c r="O634"/>
  <c r="P634"/>
  <c r="R634" s="1"/>
  <c r="O635"/>
  <c r="P635"/>
  <c r="R635" s="1"/>
  <c r="O636"/>
  <c r="P636"/>
  <c r="R636" s="1"/>
  <c r="O637"/>
  <c r="P637"/>
  <c r="R637" s="1"/>
  <c r="O638"/>
  <c r="P638"/>
  <c r="R638" s="1"/>
  <c r="O639"/>
  <c r="S639" s="1"/>
  <c r="P639"/>
  <c r="R639" s="1"/>
  <c r="O640"/>
  <c r="P640"/>
  <c r="R640" s="1"/>
  <c r="O641"/>
  <c r="P641"/>
  <c r="R641" s="1"/>
  <c r="O642"/>
  <c r="P642"/>
  <c r="R642" s="1"/>
  <c r="O643"/>
  <c r="P643"/>
  <c r="R643" s="1"/>
  <c r="O644"/>
  <c r="P644"/>
  <c r="R644" s="1"/>
  <c r="O645"/>
  <c r="P645"/>
  <c r="R645" s="1"/>
  <c r="O646"/>
  <c r="P646"/>
  <c r="R646" s="1"/>
  <c r="O647"/>
  <c r="S647" s="1"/>
  <c r="P647"/>
  <c r="R647" s="1"/>
  <c r="O648"/>
  <c r="S648" s="1"/>
  <c r="P648"/>
  <c r="R648" s="1"/>
  <c r="O649"/>
  <c r="S649" s="1"/>
  <c r="P649"/>
  <c r="R649" s="1"/>
  <c r="O650"/>
  <c r="S650" s="1"/>
  <c r="P650"/>
  <c r="R650" s="1"/>
  <c r="O651"/>
  <c r="S651" s="1"/>
  <c r="P651"/>
  <c r="R651" s="1"/>
  <c r="O652"/>
  <c r="S652" s="1"/>
  <c r="P652"/>
  <c r="R652" s="1"/>
  <c r="O653"/>
  <c r="S653" s="1"/>
  <c r="P653"/>
  <c r="R653" s="1"/>
  <c r="O654"/>
  <c r="S654" s="1"/>
  <c r="P654"/>
  <c r="R654" s="1"/>
  <c r="Q654"/>
  <c r="O655"/>
  <c r="S655" s="1"/>
  <c r="P655"/>
  <c r="R655" s="1"/>
  <c r="Q655"/>
  <c r="O656"/>
  <c r="P656"/>
  <c r="R656" s="1"/>
  <c r="O657"/>
  <c r="P657"/>
  <c r="R657" s="1"/>
  <c r="O658"/>
  <c r="P658"/>
  <c r="R658" s="1"/>
  <c r="O659"/>
  <c r="P659"/>
  <c r="R659" s="1"/>
  <c r="O660"/>
  <c r="P660"/>
  <c r="R660" s="1"/>
  <c r="O661"/>
  <c r="P661"/>
  <c r="R661" s="1"/>
  <c r="O662"/>
  <c r="P662"/>
  <c r="R662" s="1"/>
  <c r="O663"/>
  <c r="P663"/>
  <c r="R663" s="1"/>
  <c r="O664"/>
  <c r="P664"/>
  <c r="R664" s="1"/>
  <c r="O665"/>
  <c r="P665"/>
  <c r="R665" s="1"/>
  <c r="O666"/>
  <c r="P666"/>
  <c r="R666" s="1"/>
  <c r="O667"/>
  <c r="P667"/>
  <c r="R667" s="1"/>
  <c r="O668"/>
  <c r="P668"/>
  <c r="R668" s="1"/>
  <c r="O669"/>
  <c r="P669"/>
  <c r="R669" s="1"/>
  <c r="O670"/>
  <c r="P670"/>
  <c r="R670" s="1"/>
  <c r="O671"/>
  <c r="P671"/>
  <c r="R671" s="1"/>
  <c r="O672"/>
  <c r="P672"/>
  <c r="R672" s="1"/>
  <c r="O673"/>
  <c r="P673"/>
  <c r="R673" s="1"/>
  <c r="O674"/>
  <c r="P674"/>
  <c r="R674" s="1"/>
  <c r="O675"/>
  <c r="P675"/>
  <c r="R675" s="1"/>
  <c r="O676"/>
  <c r="P676"/>
  <c r="R676" s="1"/>
  <c r="O677"/>
  <c r="P677"/>
  <c r="R677" s="1"/>
  <c r="O678"/>
  <c r="P678"/>
  <c r="R678" s="1"/>
  <c r="O679"/>
  <c r="P679"/>
  <c r="R679" s="1"/>
  <c r="O680"/>
  <c r="P680"/>
  <c r="R680" s="1"/>
  <c r="O681"/>
  <c r="P681"/>
  <c r="R681" s="1"/>
  <c r="O682"/>
  <c r="P682"/>
  <c r="R682" s="1"/>
  <c r="O683"/>
  <c r="P683"/>
  <c r="R683" s="1"/>
  <c r="O684"/>
  <c r="P684"/>
  <c r="R684" s="1"/>
  <c r="O685"/>
  <c r="P685"/>
  <c r="R685" s="1"/>
  <c r="O686"/>
  <c r="P686"/>
  <c r="R686" s="1"/>
  <c r="O687"/>
  <c r="P687"/>
  <c r="R687" s="1"/>
  <c r="O688"/>
  <c r="P688"/>
  <c r="R688" s="1"/>
  <c r="O689"/>
  <c r="P689"/>
  <c r="R689" s="1"/>
  <c r="O690"/>
  <c r="P690"/>
  <c r="R690" s="1"/>
  <c r="O691"/>
  <c r="P691"/>
  <c r="R691" s="1"/>
  <c r="O692"/>
  <c r="P692"/>
  <c r="R692" s="1"/>
  <c r="O693"/>
  <c r="P693"/>
  <c r="R693" s="1"/>
  <c r="O694"/>
  <c r="P694"/>
  <c r="R694" s="1"/>
  <c r="O695"/>
  <c r="P695"/>
  <c r="R695" s="1"/>
  <c r="O696"/>
  <c r="P696"/>
  <c r="R696" s="1"/>
  <c r="O697"/>
  <c r="P697"/>
  <c r="R697" s="1"/>
  <c r="O698"/>
  <c r="P698"/>
  <c r="R698" s="1"/>
  <c r="O699"/>
  <c r="P699"/>
  <c r="R699" s="1"/>
  <c r="O700"/>
  <c r="P700"/>
  <c r="R700" s="1"/>
  <c r="O701"/>
  <c r="P701"/>
  <c r="R701" s="1"/>
  <c r="O702"/>
  <c r="P702"/>
  <c r="R702" s="1"/>
  <c r="O703"/>
  <c r="P703"/>
  <c r="R703" s="1"/>
  <c r="O704"/>
  <c r="P704"/>
  <c r="R704" s="1"/>
  <c r="O705"/>
  <c r="P705"/>
  <c r="R705" s="1"/>
  <c r="O706"/>
  <c r="P706"/>
  <c r="R706" s="1"/>
  <c r="O707"/>
  <c r="P707"/>
  <c r="R707" s="1"/>
  <c r="O708"/>
  <c r="P708"/>
  <c r="R708" s="1"/>
  <c r="O709"/>
  <c r="P709"/>
  <c r="R709" s="1"/>
  <c r="O710"/>
  <c r="P710"/>
  <c r="R710" s="1"/>
  <c r="O711"/>
  <c r="P711"/>
  <c r="R711" s="1"/>
  <c r="O712"/>
  <c r="P712"/>
  <c r="R712" s="1"/>
  <c r="O713"/>
  <c r="P713"/>
  <c r="R713" s="1"/>
  <c r="O714"/>
  <c r="P714"/>
  <c r="R714" s="1"/>
  <c r="O715"/>
  <c r="P715"/>
  <c r="R715" s="1"/>
  <c r="O716"/>
  <c r="P716"/>
  <c r="R716" s="1"/>
  <c r="O717"/>
  <c r="P717"/>
  <c r="R717" s="1"/>
  <c r="O718"/>
  <c r="P718"/>
  <c r="R718" s="1"/>
  <c r="O719"/>
  <c r="P719"/>
  <c r="R719" s="1"/>
  <c r="O720"/>
  <c r="P720"/>
  <c r="R720" s="1"/>
  <c r="O721"/>
  <c r="P721"/>
  <c r="R721" s="1"/>
  <c r="O722"/>
  <c r="P722"/>
  <c r="R722" s="1"/>
  <c r="O723"/>
  <c r="P723"/>
  <c r="R723" s="1"/>
  <c r="O724"/>
  <c r="P724"/>
  <c r="R724" s="1"/>
  <c r="O725"/>
  <c r="P725"/>
  <c r="R725" s="1"/>
  <c r="O726"/>
  <c r="P726"/>
  <c r="R726" s="1"/>
  <c r="O727"/>
  <c r="P727"/>
  <c r="R727" s="1"/>
  <c r="O728"/>
  <c r="P728"/>
  <c r="R728" s="1"/>
  <c r="O729"/>
  <c r="P729"/>
  <c r="R729" s="1"/>
  <c r="O730"/>
  <c r="P730"/>
  <c r="R730" s="1"/>
  <c r="O731"/>
  <c r="P731"/>
  <c r="R731" s="1"/>
  <c r="O732"/>
  <c r="P732"/>
  <c r="R732" s="1"/>
  <c r="O733"/>
  <c r="P733"/>
  <c r="R733" s="1"/>
  <c r="O734"/>
  <c r="P734"/>
  <c r="R734" s="1"/>
  <c r="O735"/>
  <c r="P735"/>
  <c r="R735" s="1"/>
  <c r="O736"/>
  <c r="P736"/>
  <c r="R736" s="1"/>
  <c r="O737"/>
  <c r="P737"/>
  <c r="R737" s="1"/>
  <c r="O738"/>
  <c r="P738"/>
  <c r="R738" s="1"/>
  <c r="O739"/>
  <c r="P739"/>
  <c r="R739" s="1"/>
  <c r="O740"/>
  <c r="P740"/>
  <c r="R740" s="1"/>
  <c r="O741"/>
  <c r="P741"/>
  <c r="R741" s="1"/>
  <c r="O742"/>
  <c r="P742"/>
  <c r="R742" s="1"/>
  <c r="O743"/>
  <c r="P743"/>
  <c r="R743" s="1"/>
  <c r="O744"/>
  <c r="P744"/>
  <c r="R744" s="1"/>
  <c r="O745"/>
  <c r="P745"/>
  <c r="R745" s="1"/>
  <c r="O746"/>
  <c r="P746"/>
  <c r="R746" s="1"/>
  <c r="O747"/>
  <c r="P747"/>
  <c r="R747" s="1"/>
  <c r="O748"/>
  <c r="P748"/>
  <c r="R748" s="1"/>
  <c r="O749"/>
  <c r="P749"/>
  <c r="R749" s="1"/>
  <c r="O750"/>
  <c r="P750"/>
  <c r="R750" s="1"/>
  <c r="O751"/>
  <c r="P751"/>
  <c r="R751" s="1"/>
  <c r="O752"/>
  <c r="P752"/>
  <c r="R752" s="1"/>
  <c r="O753"/>
  <c r="P753"/>
  <c r="R753" s="1"/>
  <c r="O754"/>
  <c r="P754"/>
  <c r="R754" s="1"/>
  <c r="O755"/>
  <c r="P755"/>
  <c r="R755" s="1"/>
  <c r="O756"/>
  <c r="P756"/>
  <c r="R756" s="1"/>
  <c r="O757"/>
  <c r="P757"/>
  <c r="R757" s="1"/>
  <c r="O758"/>
  <c r="P758"/>
  <c r="R758" s="1"/>
  <c r="O759"/>
  <c r="P759"/>
  <c r="R759" s="1"/>
  <c r="O760"/>
  <c r="P760"/>
  <c r="R760" s="1"/>
  <c r="O761"/>
  <c r="P761"/>
  <c r="R761" s="1"/>
  <c r="O762"/>
  <c r="P762"/>
  <c r="R762" s="1"/>
  <c r="O763"/>
  <c r="P763"/>
  <c r="R763" s="1"/>
  <c r="O764"/>
  <c r="P764"/>
  <c r="R764" s="1"/>
  <c r="O765"/>
  <c r="P765"/>
  <c r="R765" s="1"/>
  <c r="O766"/>
  <c r="P766"/>
  <c r="R766" s="1"/>
  <c r="O767"/>
  <c r="P767"/>
  <c r="R767" s="1"/>
  <c r="O768"/>
  <c r="P768"/>
  <c r="R768" s="1"/>
  <c r="O769"/>
  <c r="P769"/>
  <c r="R769" s="1"/>
  <c r="O770"/>
  <c r="P770"/>
  <c r="R770" s="1"/>
  <c r="O771"/>
  <c r="P771"/>
  <c r="R771" s="1"/>
  <c r="O772"/>
  <c r="P772"/>
  <c r="R772" s="1"/>
  <c r="O773"/>
  <c r="P773"/>
  <c r="R773" s="1"/>
  <c r="O774"/>
  <c r="P774"/>
  <c r="R774" s="1"/>
  <c r="O775"/>
  <c r="P775"/>
  <c r="R775" s="1"/>
  <c r="O776"/>
  <c r="P776"/>
  <c r="R776" s="1"/>
  <c r="O777"/>
  <c r="P777"/>
  <c r="R777" s="1"/>
  <c r="O778"/>
  <c r="P778"/>
  <c r="R778" s="1"/>
  <c r="O779"/>
  <c r="P779"/>
  <c r="R779" s="1"/>
  <c r="O780"/>
  <c r="P780"/>
  <c r="R780" s="1"/>
  <c r="O781"/>
  <c r="P781"/>
  <c r="R781" s="1"/>
  <c r="O782"/>
  <c r="P782"/>
  <c r="R782" s="1"/>
  <c r="O783"/>
  <c r="P783"/>
  <c r="R783" s="1"/>
  <c r="O784"/>
  <c r="P784"/>
  <c r="R784" s="1"/>
  <c r="O785"/>
  <c r="P785"/>
  <c r="R785" s="1"/>
  <c r="O786"/>
  <c r="P786"/>
  <c r="R786" s="1"/>
  <c r="O787"/>
  <c r="P787"/>
  <c r="R787" s="1"/>
  <c r="O788"/>
  <c r="P788"/>
  <c r="R788" s="1"/>
  <c r="O789"/>
  <c r="P789"/>
  <c r="R789" s="1"/>
  <c r="O790"/>
  <c r="P790"/>
  <c r="R790" s="1"/>
  <c r="O791"/>
  <c r="P791"/>
  <c r="R791" s="1"/>
  <c r="O792"/>
  <c r="P792"/>
  <c r="R792" s="1"/>
  <c r="O793"/>
  <c r="P793"/>
  <c r="R793" s="1"/>
  <c r="O794"/>
  <c r="P794"/>
  <c r="R794" s="1"/>
  <c r="O795"/>
  <c r="P795"/>
  <c r="R795" s="1"/>
  <c r="O796"/>
  <c r="P796"/>
  <c r="R796" s="1"/>
  <c r="O797"/>
  <c r="P797"/>
  <c r="R797" s="1"/>
  <c r="O798"/>
  <c r="P798"/>
  <c r="R798" s="1"/>
  <c r="O799"/>
  <c r="P799"/>
  <c r="R799" s="1"/>
  <c r="O800"/>
  <c r="P800"/>
  <c r="R800" s="1"/>
  <c r="O801"/>
  <c r="P801"/>
  <c r="R801" s="1"/>
  <c r="O802"/>
  <c r="P802"/>
  <c r="R802" s="1"/>
  <c r="O803"/>
  <c r="P803"/>
  <c r="R803" s="1"/>
  <c r="O804"/>
  <c r="P804"/>
  <c r="R804" s="1"/>
  <c r="O805"/>
  <c r="P805"/>
  <c r="R805" s="1"/>
  <c r="O806"/>
  <c r="P806"/>
  <c r="R806" s="1"/>
  <c r="O807"/>
  <c r="P807"/>
  <c r="R807" s="1"/>
  <c r="O808"/>
  <c r="P808"/>
  <c r="R808" s="1"/>
  <c r="O809"/>
  <c r="P809"/>
  <c r="R809" s="1"/>
  <c r="O810"/>
  <c r="P810"/>
  <c r="R810" s="1"/>
  <c r="O811"/>
  <c r="P811"/>
  <c r="R811" s="1"/>
  <c r="O812"/>
  <c r="P812"/>
  <c r="R812" s="1"/>
  <c r="O813"/>
  <c r="P813"/>
  <c r="R813" s="1"/>
  <c r="O814"/>
  <c r="P814"/>
  <c r="R814" s="1"/>
  <c r="O815"/>
  <c r="P815"/>
  <c r="R815" s="1"/>
  <c r="O816"/>
  <c r="P816"/>
  <c r="R816" s="1"/>
  <c r="O817"/>
  <c r="P817"/>
  <c r="R817" s="1"/>
  <c r="O818"/>
  <c r="P818"/>
  <c r="R818" s="1"/>
  <c r="O819"/>
  <c r="P819"/>
  <c r="R819" s="1"/>
  <c r="O820"/>
  <c r="P820"/>
  <c r="R820" s="1"/>
  <c r="O821"/>
  <c r="P821"/>
  <c r="R821" s="1"/>
  <c r="O822"/>
  <c r="P822"/>
  <c r="R822" s="1"/>
  <c r="O823"/>
  <c r="P823"/>
  <c r="R823" s="1"/>
  <c r="O824"/>
  <c r="P824"/>
  <c r="R824" s="1"/>
  <c r="O825"/>
  <c r="P825"/>
  <c r="R825" s="1"/>
  <c r="O826"/>
  <c r="P826"/>
  <c r="R826" s="1"/>
  <c r="O827"/>
  <c r="P827"/>
  <c r="R827" s="1"/>
  <c r="O828"/>
  <c r="P828"/>
  <c r="R828" s="1"/>
  <c r="O829"/>
  <c r="P829"/>
  <c r="R829" s="1"/>
  <c r="O830"/>
  <c r="P830"/>
  <c r="R830" s="1"/>
  <c r="O831"/>
  <c r="P831"/>
  <c r="R831" s="1"/>
  <c r="O832"/>
  <c r="P832"/>
  <c r="R832" s="1"/>
  <c r="O833"/>
  <c r="P833"/>
  <c r="R833" s="1"/>
  <c r="O834"/>
  <c r="P834"/>
  <c r="R834" s="1"/>
  <c r="O835"/>
  <c r="P835"/>
  <c r="R835" s="1"/>
  <c r="O836"/>
  <c r="P836"/>
  <c r="R836" s="1"/>
  <c r="O837"/>
  <c r="P837"/>
  <c r="R837" s="1"/>
  <c r="O838"/>
  <c r="P838"/>
  <c r="R838" s="1"/>
  <c r="O839"/>
  <c r="P839"/>
  <c r="R839" s="1"/>
  <c r="O840"/>
  <c r="P840"/>
  <c r="R840" s="1"/>
  <c r="O841"/>
  <c r="P841"/>
  <c r="R841" s="1"/>
  <c r="O842"/>
  <c r="P842"/>
  <c r="R842" s="1"/>
  <c r="O843"/>
  <c r="P843"/>
  <c r="R843" s="1"/>
  <c r="O844"/>
  <c r="P844"/>
  <c r="R844" s="1"/>
  <c r="O845"/>
  <c r="P845"/>
  <c r="R845" s="1"/>
  <c r="O846"/>
  <c r="P846"/>
  <c r="R846" s="1"/>
  <c r="O847"/>
  <c r="P847"/>
  <c r="R847" s="1"/>
  <c r="O848"/>
  <c r="P848"/>
  <c r="R848" s="1"/>
  <c r="O849"/>
  <c r="P849"/>
  <c r="R849" s="1"/>
  <c r="O850"/>
  <c r="S850" s="1"/>
  <c r="P850"/>
  <c r="R850" s="1"/>
  <c r="O851"/>
  <c r="P851"/>
  <c r="R851" s="1"/>
  <c r="O852"/>
  <c r="P852"/>
  <c r="R852" s="1"/>
  <c r="O853"/>
  <c r="P853"/>
  <c r="R853" s="1"/>
  <c r="O854"/>
  <c r="P854"/>
  <c r="R854" s="1"/>
  <c r="O855"/>
  <c r="P855"/>
  <c r="R855" s="1"/>
  <c r="O856"/>
  <c r="S856" s="1"/>
  <c r="P856"/>
  <c r="R856" s="1"/>
  <c r="O857"/>
  <c r="P857"/>
  <c r="R857" s="1"/>
  <c r="O858"/>
  <c r="S858" s="1"/>
  <c r="P858"/>
  <c r="R858" s="1"/>
  <c r="O859"/>
  <c r="S859" s="1"/>
  <c r="P859"/>
  <c r="R859" s="1"/>
  <c r="Q859"/>
  <c r="O860"/>
  <c r="S860" s="1"/>
  <c r="P860"/>
  <c r="R860" s="1"/>
  <c r="O861"/>
  <c r="S861" s="1"/>
  <c r="P861"/>
  <c r="R861" s="1"/>
  <c r="Q861"/>
  <c r="O862"/>
  <c r="S862" s="1"/>
  <c r="P862"/>
  <c r="R862" s="1"/>
  <c r="O863"/>
  <c r="S863" s="1"/>
  <c r="P863"/>
  <c r="R863" s="1"/>
  <c r="Q863"/>
  <c r="O864"/>
  <c r="P864"/>
  <c r="R864" s="1"/>
  <c r="O865"/>
  <c r="P865"/>
  <c r="R865" s="1"/>
  <c r="O866"/>
  <c r="P866"/>
  <c r="R866" s="1"/>
  <c r="O867"/>
  <c r="P867"/>
  <c r="R867" s="1"/>
  <c r="O868"/>
  <c r="P868"/>
  <c r="R868" s="1"/>
  <c r="O869"/>
  <c r="P869"/>
  <c r="R869" s="1"/>
  <c r="O870"/>
  <c r="P870"/>
  <c r="R870" s="1"/>
  <c r="O871"/>
  <c r="P871"/>
  <c r="R871" s="1"/>
  <c r="O872"/>
  <c r="P872"/>
  <c r="R872" s="1"/>
  <c r="O873"/>
  <c r="P873"/>
  <c r="R873" s="1"/>
  <c r="O874"/>
  <c r="P874"/>
  <c r="R874" s="1"/>
  <c r="O875"/>
  <c r="P875"/>
  <c r="R875" s="1"/>
  <c r="O876"/>
  <c r="P876"/>
  <c r="R876" s="1"/>
  <c r="O877"/>
  <c r="P877"/>
  <c r="R877" s="1"/>
  <c r="O878"/>
  <c r="P878"/>
  <c r="R878" s="1"/>
  <c r="O879"/>
  <c r="P879"/>
  <c r="R879" s="1"/>
  <c r="O880"/>
  <c r="P880"/>
  <c r="R880" s="1"/>
  <c r="O881"/>
  <c r="P881"/>
  <c r="R881" s="1"/>
  <c r="O882"/>
  <c r="P882"/>
  <c r="R882" s="1"/>
  <c r="O883"/>
  <c r="P883"/>
  <c r="R883" s="1"/>
  <c r="O884"/>
  <c r="P884"/>
  <c r="R884" s="1"/>
  <c r="O885"/>
  <c r="P885"/>
  <c r="R885" s="1"/>
  <c r="O886"/>
  <c r="P886"/>
  <c r="R886" s="1"/>
  <c r="O887"/>
  <c r="P887"/>
  <c r="R887" s="1"/>
  <c r="O888"/>
  <c r="P888"/>
  <c r="R888" s="1"/>
  <c r="O889"/>
  <c r="P889"/>
  <c r="R889" s="1"/>
  <c r="O890"/>
  <c r="P890"/>
  <c r="R890" s="1"/>
  <c r="O891"/>
  <c r="P891"/>
  <c r="R891" s="1"/>
  <c r="O892"/>
  <c r="P892"/>
  <c r="R892" s="1"/>
  <c r="O893"/>
  <c r="P893"/>
  <c r="R893" s="1"/>
  <c r="O894"/>
  <c r="P894"/>
  <c r="R894" s="1"/>
  <c r="O895"/>
  <c r="P895"/>
  <c r="R895" s="1"/>
  <c r="O896"/>
  <c r="P896"/>
  <c r="R896" s="1"/>
  <c r="O897"/>
  <c r="P897"/>
  <c r="R897" s="1"/>
  <c r="O898"/>
  <c r="P898"/>
  <c r="R898" s="1"/>
  <c r="O899"/>
  <c r="P899"/>
  <c r="R899" s="1"/>
  <c r="O900"/>
  <c r="P900"/>
  <c r="R900" s="1"/>
  <c r="O901"/>
  <c r="P901"/>
  <c r="R901" s="1"/>
  <c r="O902"/>
  <c r="P902"/>
  <c r="R902" s="1"/>
  <c r="O903"/>
  <c r="P903"/>
  <c r="R903" s="1"/>
  <c r="O904"/>
  <c r="P904"/>
  <c r="R904" s="1"/>
  <c r="O905"/>
  <c r="P905"/>
  <c r="R905" s="1"/>
  <c r="O906"/>
  <c r="P906"/>
  <c r="R906" s="1"/>
  <c r="O907"/>
  <c r="P907"/>
  <c r="R907" s="1"/>
  <c r="O908"/>
  <c r="P908"/>
  <c r="R908" s="1"/>
  <c r="O909"/>
  <c r="P909"/>
  <c r="R909" s="1"/>
  <c r="O910"/>
  <c r="P910"/>
  <c r="R910" s="1"/>
  <c r="O911"/>
  <c r="P911"/>
  <c r="R911" s="1"/>
  <c r="O912"/>
  <c r="P912"/>
  <c r="R912" s="1"/>
  <c r="O913"/>
  <c r="P913"/>
  <c r="R913" s="1"/>
  <c r="O914"/>
  <c r="P914"/>
  <c r="R914" s="1"/>
  <c r="O915"/>
  <c r="P915"/>
  <c r="R915" s="1"/>
  <c r="O916"/>
  <c r="P916"/>
  <c r="R916" s="1"/>
  <c r="O917"/>
  <c r="P917"/>
  <c r="R917" s="1"/>
  <c r="O918"/>
  <c r="P918"/>
  <c r="R918" s="1"/>
  <c r="O919"/>
  <c r="P919"/>
  <c r="R919" s="1"/>
  <c r="O920"/>
  <c r="P920"/>
  <c r="R920" s="1"/>
  <c r="O921"/>
  <c r="P921"/>
  <c r="R921" s="1"/>
  <c r="O922"/>
  <c r="P922"/>
  <c r="R922" s="1"/>
  <c r="O923"/>
  <c r="P923"/>
  <c r="R923" s="1"/>
  <c r="O924"/>
  <c r="P924"/>
  <c r="R924" s="1"/>
  <c r="O925"/>
  <c r="P925"/>
  <c r="R925" s="1"/>
  <c r="O926"/>
  <c r="P926"/>
  <c r="R926" s="1"/>
  <c r="O927"/>
  <c r="P927"/>
  <c r="R927" s="1"/>
  <c r="O928"/>
  <c r="P928"/>
  <c r="R928" s="1"/>
  <c r="O929"/>
  <c r="P929"/>
  <c r="R929" s="1"/>
  <c r="O930"/>
  <c r="P930"/>
  <c r="R930" s="1"/>
  <c r="O931"/>
  <c r="P931"/>
  <c r="R931" s="1"/>
  <c r="O932"/>
  <c r="P932"/>
  <c r="R932" s="1"/>
  <c r="O933"/>
  <c r="P933"/>
  <c r="R933" s="1"/>
  <c r="O934"/>
  <c r="P934"/>
  <c r="R934" s="1"/>
  <c r="O935"/>
  <c r="P935"/>
  <c r="R935" s="1"/>
  <c r="O936"/>
  <c r="P936"/>
  <c r="R936" s="1"/>
  <c r="O937"/>
  <c r="P937"/>
  <c r="R937" s="1"/>
  <c r="O938"/>
  <c r="P938"/>
  <c r="R938" s="1"/>
  <c r="O939"/>
  <c r="P939"/>
  <c r="R939" s="1"/>
  <c r="O940"/>
  <c r="P940"/>
  <c r="R940" s="1"/>
  <c r="O941"/>
  <c r="P941"/>
  <c r="R941" s="1"/>
  <c r="O942"/>
  <c r="P942"/>
  <c r="R942" s="1"/>
  <c r="O943"/>
  <c r="P943"/>
  <c r="R943" s="1"/>
  <c r="O944"/>
  <c r="P944"/>
  <c r="R944" s="1"/>
  <c r="O945"/>
  <c r="P945"/>
  <c r="R945" s="1"/>
  <c r="O946"/>
  <c r="P946"/>
  <c r="R946" s="1"/>
  <c r="O947"/>
  <c r="P947"/>
  <c r="R947" s="1"/>
  <c r="O948"/>
  <c r="P948"/>
  <c r="R948" s="1"/>
  <c r="O949"/>
  <c r="P949"/>
  <c r="R949" s="1"/>
  <c r="O950"/>
  <c r="P950"/>
  <c r="R950" s="1"/>
  <c r="O951"/>
  <c r="P951"/>
  <c r="R951" s="1"/>
  <c r="O952"/>
  <c r="P952"/>
  <c r="R952" s="1"/>
  <c r="O953"/>
  <c r="P953"/>
  <c r="R953" s="1"/>
  <c r="O954"/>
  <c r="P954"/>
  <c r="R954" s="1"/>
  <c r="O955"/>
  <c r="P955"/>
  <c r="R955" s="1"/>
  <c r="O956"/>
  <c r="P956"/>
  <c r="R956" s="1"/>
  <c r="O957"/>
  <c r="P957"/>
  <c r="R957" s="1"/>
  <c r="O958"/>
  <c r="P958"/>
  <c r="R958" s="1"/>
  <c r="O959"/>
  <c r="P959"/>
  <c r="R959" s="1"/>
  <c r="O960"/>
  <c r="P960"/>
  <c r="R960" s="1"/>
  <c r="O961"/>
  <c r="P961"/>
  <c r="R961" s="1"/>
  <c r="O962"/>
  <c r="P962"/>
  <c r="R962" s="1"/>
  <c r="O963"/>
  <c r="P963"/>
  <c r="R963" s="1"/>
  <c r="O964"/>
  <c r="P964"/>
  <c r="R964" s="1"/>
  <c r="O965"/>
  <c r="P965"/>
  <c r="R965" s="1"/>
  <c r="O966"/>
  <c r="P966"/>
  <c r="R966" s="1"/>
  <c r="O967"/>
  <c r="P967"/>
  <c r="R967" s="1"/>
  <c r="O968"/>
  <c r="P968"/>
  <c r="R968" s="1"/>
  <c r="O969"/>
  <c r="P969"/>
  <c r="R969" s="1"/>
  <c r="O970"/>
  <c r="P970"/>
  <c r="R970" s="1"/>
  <c r="O971"/>
  <c r="P971"/>
  <c r="R971" s="1"/>
  <c r="O972"/>
  <c r="P972"/>
  <c r="R972" s="1"/>
  <c r="O973"/>
  <c r="P973"/>
  <c r="R973" s="1"/>
  <c r="O974"/>
  <c r="P974"/>
  <c r="R974" s="1"/>
  <c r="O975"/>
  <c r="P975"/>
  <c r="R975" s="1"/>
  <c r="O976"/>
  <c r="P976"/>
  <c r="R976" s="1"/>
  <c r="O977"/>
  <c r="P977"/>
  <c r="R977" s="1"/>
  <c r="O978"/>
  <c r="P978"/>
  <c r="R978" s="1"/>
  <c r="O979"/>
  <c r="P979"/>
  <c r="R979" s="1"/>
  <c r="O980"/>
  <c r="P980"/>
  <c r="R980" s="1"/>
  <c r="O981"/>
  <c r="P981"/>
  <c r="R981" s="1"/>
  <c r="O982"/>
  <c r="P982"/>
  <c r="R982" s="1"/>
  <c r="O983"/>
  <c r="P983"/>
  <c r="R983" s="1"/>
  <c r="O984"/>
  <c r="P984"/>
  <c r="R984" s="1"/>
  <c r="O985"/>
  <c r="P985"/>
  <c r="R985" s="1"/>
  <c r="O986"/>
  <c r="P986"/>
  <c r="R986" s="1"/>
  <c r="O987"/>
  <c r="P987"/>
  <c r="R987" s="1"/>
  <c r="O988"/>
  <c r="P988"/>
  <c r="R988" s="1"/>
  <c r="O989"/>
  <c r="P989"/>
  <c r="R989" s="1"/>
  <c r="O990"/>
  <c r="P990"/>
  <c r="R990" s="1"/>
  <c r="O991"/>
  <c r="P991"/>
  <c r="R991" s="1"/>
  <c r="O992"/>
  <c r="P992"/>
  <c r="R992" s="1"/>
  <c r="O993"/>
  <c r="P993"/>
  <c r="R993" s="1"/>
  <c r="O994"/>
  <c r="P994"/>
  <c r="R994" s="1"/>
  <c r="O995"/>
  <c r="P995"/>
  <c r="R995" s="1"/>
  <c r="O996"/>
  <c r="P996"/>
  <c r="R996" s="1"/>
  <c r="O997"/>
  <c r="P997"/>
  <c r="R997" s="1"/>
  <c r="O998"/>
  <c r="P998"/>
  <c r="R998" s="1"/>
  <c r="O999"/>
  <c r="P999"/>
  <c r="R999" s="1"/>
  <c r="O1000"/>
  <c r="P1000"/>
  <c r="R1000" s="1"/>
  <c r="O1001"/>
  <c r="P1001"/>
  <c r="R1001" s="1"/>
  <c r="O1002"/>
  <c r="P1002"/>
  <c r="R1002" s="1"/>
  <c r="O1003"/>
  <c r="P1003"/>
  <c r="R1003" s="1"/>
  <c r="O1004"/>
  <c r="P1004"/>
  <c r="R1004" s="1"/>
  <c r="O1005"/>
  <c r="P1005"/>
  <c r="R1005" s="1"/>
  <c r="O1006"/>
  <c r="P1006"/>
  <c r="R1006" s="1"/>
  <c r="O1007"/>
  <c r="P1007"/>
  <c r="R1007" s="1"/>
  <c r="O1008"/>
  <c r="P1008"/>
  <c r="R1008" s="1"/>
  <c r="O1009"/>
  <c r="P1009"/>
  <c r="R1009" s="1"/>
  <c r="O1010"/>
  <c r="P1010"/>
  <c r="R1010" s="1"/>
  <c r="O1011"/>
  <c r="P1011"/>
  <c r="R1011" s="1"/>
  <c r="O1012"/>
  <c r="P1012"/>
  <c r="R1012" s="1"/>
  <c r="O1013"/>
  <c r="P1013"/>
  <c r="R1013" s="1"/>
  <c r="O1014"/>
  <c r="P1014"/>
  <c r="R1014" s="1"/>
  <c r="O1015"/>
  <c r="P1015"/>
  <c r="R1015" s="1"/>
  <c r="O1016"/>
  <c r="P1016"/>
  <c r="R1016" s="1"/>
  <c r="O1017"/>
  <c r="P1017"/>
  <c r="R1017" s="1"/>
  <c r="O1018"/>
  <c r="P1018"/>
  <c r="R1018" s="1"/>
  <c r="O1019"/>
  <c r="P1019"/>
  <c r="R1019" s="1"/>
  <c r="O1020"/>
  <c r="P1020"/>
  <c r="R1020" s="1"/>
  <c r="O1021"/>
  <c r="P1021"/>
  <c r="R1021" s="1"/>
  <c r="O1022"/>
  <c r="P1022"/>
  <c r="R1022" s="1"/>
  <c r="O1023"/>
  <c r="P1023"/>
  <c r="R1023" s="1"/>
  <c r="O1024"/>
  <c r="P1024"/>
  <c r="R1024" s="1"/>
  <c r="O1025"/>
  <c r="P1025"/>
  <c r="R1025" s="1"/>
  <c r="O1026"/>
  <c r="P1026"/>
  <c r="R1026" s="1"/>
  <c r="O1027"/>
  <c r="P1027"/>
  <c r="R1027" s="1"/>
  <c r="O1028"/>
  <c r="P1028"/>
  <c r="R1028" s="1"/>
  <c r="O1029"/>
  <c r="P1029"/>
  <c r="R1029" s="1"/>
  <c r="O1030"/>
  <c r="P1030"/>
  <c r="R1030" s="1"/>
  <c r="O1031"/>
  <c r="P1031"/>
  <c r="R1031" s="1"/>
  <c r="O1032"/>
  <c r="P1032"/>
  <c r="R1032" s="1"/>
  <c r="O1033"/>
  <c r="P1033"/>
  <c r="R1033" s="1"/>
  <c r="O1034"/>
  <c r="P1034"/>
  <c r="R1034" s="1"/>
  <c r="O1035"/>
  <c r="P1035"/>
  <c r="R1035" s="1"/>
  <c r="O1036"/>
  <c r="P1036"/>
  <c r="R1036" s="1"/>
  <c r="O1037"/>
  <c r="P1037"/>
  <c r="R1037" s="1"/>
  <c r="O1038"/>
  <c r="P1038"/>
  <c r="R1038" s="1"/>
  <c r="O1039"/>
  <c r="P1039"/>
  <c r="R1039" s="1"/>
  <c r="O1040"/>
  <c r="S1040" s="1"/>
  <c r="P1040"/>
  <c r="R1040" s="1"/>
  <c r="O1041"/>
  <c r="S1041" s="1"/>
  <c r="P1041"/>
  <c r="R1041" s="1"/>
  <c r="Q1041"/>
  <c r="O1042"/>
  <c r="S1042" s="1"/>
  <c r="P1042"/>
  <c r="R1042" s="1"/>
  <c r="O1043"/>
  <c r="S1043" s="1"/>
  <c r="P1043"/>
  <c r="R1043" s="1"/>
  <c r="O1044"/>
  <c r="S1044" s="1"/>
  <c r="P1044"/>
  <c r="R1044" s="1"/>
  <c r="O1045"/>
  <c r="S1045" s="1"/>
  <c r="P1045"/>
  <c r="R1045" s="1"/>
  <c r="O1046"/>
  <c r="S1046" s="1"/>
  <c r="P1046"/>
  <c r="R1046" s="1"/>
  <c r="O1047"/>
  <c r="S1047" s="1"/>
  <c r="P1047"/>
  <c r="R1047" s="1"/>
  <c r="O1048"/>
  <c r="S1048" s="1"/>
  <c r="P1048"/>
  <c r="R1048" s="1"/>
  <c r="O1049"/>
  <c r="S1049" s="1"/>
  <c r="P1049"/>
  <c r="R1049" s="1"/>
  <c r="O1050"/>
  <c r="S1050" s="1"/>
  <c r="P1050"/>
  <c r="R1050" s="1"/>
  <c r="O1051"/>
  <c r="S1051" s="1"/>
  <c r="P1051"/>
  <c r="R1051" s="1"/>
  <c r="O1052"/>
  <c r="S1052" s="1"/>
  <c r="P1052"/>
  <c r="R1052" s="1"/>
  <c r="O1053"/>
  <c r="S1053" s="1"/>
  <c r="P1053"/>
  <c r="R1053" s="1"/>
  <c r="O1054"/>
  <c r="S1054" s="1"/>
  <c r="P1054"/>
  <c r="R1054" s="1"/>
  <c r="O1055"/>
  <c r="S1055" s="1"/>
  <c r="P1055"/>
  <c r="R1055" s="1"/>
  <c r="O1056"/>
  <c r="S1056" s="1"/>
  <c r="P1056"/>
  <c r="R1056" s="1"/>
  <c r="O1057"/>
  <c r="S1057" s="1"/>
  <c r="P1057"/>
  <c r="R1057" s="1"/>
  <c r="O1058"/>
  <c r="S1058" s="1"/>
  <c r="P1058"/>
  <c r="R1058" s="1"/>
  <c r="O1059"/>
  <c r="S1059" s="1"/>
  <c r="P1059"/>
  <c r="R1059" s="1"/>
  <c r="O1060"/>
  <c r="S1060" s="1"/>
  <c r="P1060"/>
  <c r="R1060" s="1"/>
  <c r="O1061"/>
  <c r="S1061" s="1"/>
  <c r="P1061"/>
  <c r="R1061" s="1"/>
  <c r="O1062"/>
  <c r="S1062" s="1"/>
  <c r="P1062"/>
  <c r="R1062" s="1"/>
  <c r="O1063"/>
  <c r="S1063" s="1"/>
  <c r="P1063"/>
  <c r="R1063" s="1"/>
  <c r="Q1063"/>
  <c r="O1064"/>
  <c r="S1064" s="1"/>
  <c r="P1064"/>
  <c r="R1064" s="1"/>
  <c r="O1065"/>
  <c r="S1065" s="1"/>
  <c r="P1065"/>
  <c r="R1065" s="1"/>
  <c r="O1066"/>
  <c r="S1066" s="1"/>
  <c r="P1066"/>
  <c r="R1066" s="1"/>
  <c r="O1067"/>
  <c r="S1067" s="1"/>
  <c r="P1067"/>
  <c r="R1067" s="1"/>
  <c r="O1068"/>
  <c r="S1068" s="1"/>
  <c r="P1068"/>
  <c r="R1068" s="1"/>
  <c r="O1069"/>
  <c r="S1069" s="1"/>
  <c r="P1069"/>
  <c r="R1069" s="1"/>
  <c r="Q1069"/>
  <c r="O1070"/>
  <c r="S1070" s="1"/>
  <c r="P1070"/>
  <c r="R1070" s="1"/>
  <c r="O1071"/>
  <c r="S1071" s="1"/>
  <c r="P1071"/>
  <c r="R1071" s="1"/>
  <c r="O1072"/>
  <c r="S1072" s="1"/>
  <c r="P1072"/>
  <c r="R1072" s="1"/>
  <c r="O1073"/>
  <c r="S1073" s="1"/>
  <c r="P1073"/>
  <c r="R1073" s="1"/>
  <c r="O1074"/>
  <c r="S1074" s="1"/>
  <c r="P1074"/>
  <c r="R1074" s="1"/>
  <c r="Q1074"/>
  <c r="O1075"/>
  <c r="S1075" s="1"/>
  <c r="P1075"/>
  <c r="R1075" s="1"/>
  <c r="Q1075"/>
  <c r="O1076"/>
  <c r="S1076" s="1"/>
  <c r="P1076"/>
  <c r="R1076" s="1"/>
  <c r="Q1076"/>
  <c r="O1077"/>
  <c r="P1077"/>
  <c r="R1077" s="1"/>
  <c r="O1078"/>
  <c r="S1078" s="1"/>
  <c r="P1078"/>
  <c r="R1078" s="1"/>
  <c r="O1079"/>
  <c r="P1079"/>
  <c r="R1079" s="1"/>
  <c r="O1080"/>
  <c r="P1080"/>
  <c r="R1080" s="1"/>
  <c r="O1081"/>
  <c r="P1081"/>
  <c r="R1081" s="1"/>
  <c r="O1082"/>
  <c r="P1082"/>
  <c r="R1082" s="1"/>
  <c r="O1083"/>
  <c r="P1083"/>
  <c r="R1083" s="1"/>
  <c r="O1084"/>
  <c r="P1084"/>
  <c r="R1084" s="1"/>
  <c r="O1085"/>
  <c r="P1085"/>
  <c r="R1085" s="1"/>
  <c r="O1086"/>
  <c r="P1086"/>
  <c r="R1086" s="1"/>
  <c r="O1087"/>
  <c r="P1087"/>
  <c r="R1087" s="1"/>
  <c r="O1088"/>
  <c r="P1088"/>
  <c r="R1088" s="1"/>
  <c r="O1089"/>
  <c r="P1089"/>
  <c r="R1089" s="1"/>
  <c r="O1090"/>
  <c r="P1090"/>
  <c r="R1090" s="1"/>
  <c r="O1091"/>
  <c r="P1091"/>
  <c r="R1091" s="1"/>
  <c r="O1092"/>
  <c r="P1092"/>
  <c r="R1092" s="1"/>
  <c r="O1093"/>
  <c r="P1093"/>
  <c r="R1093" s="1"/>
  <c r="O1094"/>
  <c r="P1094"/>
  <c r="R1094" s="1"/>
  <c r="O1095"/>
  <c r="P1095"/>
  <c r="R1095" s="1"/>
  <c r="O1096"/>
  <c r="S1096" s="1"/>
  <c r="P1096"/>
  <c r="R1096" s="1"/>
  <c r="O1097"/>
  <c r="S1097" s="1"/>
  <c r="P1097"/>
  <c r="R1097" s="1"/>
  <c r="Q1097"/>
  <c r="O1098"/>
  <c r="S1098" s="1"/>
  <c r="P1098"/>
  <c r="R1098" s="1"/>
  <c r="O1099"/>
  <c r="S1099" s="1"/>
  <c r="P1099"/>
  <c r="R1099" s="1"/>
  <c r="O1100"/>
  <c r="S1100" s="1"/>
  <c r="P1100"/>
  <c r="R1100" s="1"/>
  <c r="O1101"/>
  <c r="S1101" s="1"/>
  <c r="P1101"/>
  <c r="R1101" s="1"/>
  <c r="O1102"/>
  <c r="S1102" s="1"/>
  <c r="P1102"/>
  <c r="R1102" s="1"/>
  <c r="Q1102"/>
  <c r="O1103"/>
  <c r="S1103" s="1"/>
  <c r="P1103"/>
  <c r="R1103" s="1"/>
  <c r="O1104"/>
  <c r="S1104" s="1"/>
  <c r="P1104"/>
  <c r="R1104" s="1"/>
  <c r="O1105"/>
  <c r="S1105" s="1"/>
  <c r="P1105"/>
  <c r="R1105" s="1"/>
  <c r="O1106"/>
  <c r="P1106"/>
  <c r="R1106" s="1"/>
  <c r="O1107"/>
  <c r="P1107"/>
  <c r="R1107" s="1"/>
  <c r="O1108"/>
  <c r="P1108"/>
  <c r="R1108" s="1"/>
  <c r="O1109"/>
  <c r="P1109"/>
  <c r="R1109" s="1"/>
  <c r="O1110"/>
  <c r="P1110"/>
  <c r="R1110" s="1"/>
  <c r="O1111"/>
  <c r="P1111"/>
  <c r="R1111" s="1"/>
  <c r="O1112"/>
  <c r="P1112"/>
  <c r="R1112" s="1"/>
  <c r="O1113"/>
  <c r="P1113"/>
  <c r="R1113" s="1"/>
  <c r="O1114"/>
  <c r="P1114"/>
  <c r="R1114" s="1"/>
  <c r="O1115"/>
  <c r="P1115"/>
  <c r="R1115" s="1"/>
  <c r="O1116"/>
  <c r="P1116"/>
  <c r="R1116" s="1"/>
  <c r="O1117"/>
  <c r="P1117"/>
  <c r="R1117" s="1"/>
  <c r="O1118"/>
  <c r="P1118"/>
  <c r="R1118" s="1"/>
  <c r="O1119"/>
  <c r="P1119"/>
  <c r="R1119" s="1"/>
  <c r="O1120"/>
  <c r="P1120"/>
  <c r="R1120" s="1"/>
  <c r="O1121"/>
  <c r="P1121"/>
  <c r="R1121" s="1"/>
  <c r="O1122"/>
  <c r="P1122"/>
  <c r="R1122" s="1"/>
  <c r="O1123"/>
  <c r="P1123"/>
  <c r="R1123" s="1"/>
  <c r="O1124"/>
  <c r="P1124"/>
  <c r="R1124" s="1"/>
  <c r="O1125"/>
  <c r="P1125"/>
  <c r="R1125" s="1"/>
  <c r="O1126"/>
  <c r="P1126"/>
  <c r="R1126" s="1"/>
  <c r="O1127"/>
  <c r="P1127"/>
  <c r="R1127" s="1"/>
  <c r="O1128"/>
  <c r="P1128"/>
  <c r="R1128" s="1"/>
  <c r="O1129"/>
  <c r="P1129"/>
  <c r="R1129" s="1"/>
  <c r="O1130"/>
  <c r="P1130"/>
  <c r="R1130" s="1"/>
  <c r="O1131"/>
  <c r="P1131"/>
  <c r="R1131" s="1"/>
  <c r="O1132"/>
  <c r="P1132"/>
  <c r="R1132" s="1"/>
  <c r="O1133"/>
  <c r="P1133"/>
  <c r="R1133" s="1"/>
  <c r="O1134"/>
  <c r="P1134"/>
  <c r="R1134" s="1"/>
  <c r="O1135"/>
  <c r="P1135"/>
  <c r="R1135" s="1"/>
  <c r="O1136"/>
  <c r="P1136"/>
  <c r="R1136" s="1"/>
  <c r="O1137"/>
  <c r="P1137"/>
  <c r="R1137" s="1"/>
  <c r="O1138"/>
  <c r="P1138"/>
  <c r="R1138" s="1"/>
  <c r="O1139"/>
  <c r="P1139"/>
  <c r="R1139" s="1"/>
  <c r="O1140"/>
  <c r="P1140"/>
  <c r="R1140" s="1"/>
  <c r="O1141"/>
  <c r="P1141"/>
  <c r="R1141" s="1"/>
  <c r="O1142"/>
  <c r="P1142"/>
  <c r="R1142" s="1"/>
  <c r="O1143"/>
  <c r="P1143"/>
  <c r="R1143" s="1"/>
  <c r="O1144"/>
  <c r="P1144"/>
  <c r="R1144" s="1"/>
  <c r="O1145"/>
  <c r="P1145"/>
  <c r="R1145" s="1"/>
  <c r="O1146"/>
  <c r="P1146"/>
  <c r="R1146" s="1"/>
  <c r="O1147"/>
  <c r="P1147"/>
  <c r="R1147" s="1"/>
  <c r="O1148"/>
  <c r="P1148"/>
  <c r="R1148" s="1"/>
  <c r="O1149"/>
  <c r="P1149"/>
  <c r="R1149" s="1"/>
  <c r="O1150"/>
  <c r="P1150"/>
  <c r="R1150" s="1"/>
  <c r="O1151"/>
  <c r="P1151"/>
  <c r="R1151" s="1"/>
  <c r="O1152"/>
  <c r="P1152"/>
  <c r="R1152" s="1"/>
  <c r="O1153"/>
  <c r="P1153"/>
  <c r="R1153" s="1"/>
  <c r="O1154"/>
  <c r="P1154"/>
  <c r="R1154" s="1"/>
  <c r="O1155"/>
  <c r="P1155"/>
  <c r="R1155" s="1"/>
  <c r="O1156"/>
  <c r="P1156"/>
  <c r="R1156" s="1"/>
  <c r="O1157"/>
  <c r="P1157"/>
  <c r="R1157" s="1"/>
  <c r="O1158"/>
  <c r="P1158"/>
  <c r="R1158" s="1"/>
  <c r="O1159"/>
  <c r="P1159"/>
  <c r="R1159" s="1"/>
  <c r="O1160"/>
  <c r="P1160"/>
  <c r="R1160" s="1"/>
  <c r="O1161"/>
  <c r="P1161"/>
  <c r="R1161" s="1"/>
  <c r="O1162"/>
  <c r="P1162"/>
  <c r="R1162" s="1"/>
  <c r="O1163"/>
  <c r="P1163"/>
  <c r="R1163" s="1"/>
  <c r="O1164"/>
  <c r="P1164"/>
  <c r="R1164" s="1"/>
  <c r="O1165"/>
  <c r="P1165"/>
  <c r="R1165" s="1"/>
  <c r="O1166"/>
  <c r="P1166"/>
  <c r="R1166" s="1"/>
  <c r="O1167"/>
  <c r="P1167"/>
  <c r="R1167" s="1"/>
  <c r="O1168"/>
  <c r="P1168"/>
  <c r="R1168" s="1"/>
  <c r="O1169"/>
  <c r="P1169"/>
  <c r="R1169" s="1"/>
  <c r="O1170"/>
  <c r="P1170"/>
  <c r="R1170" s="1"/>
  <c r="O1171"/>
  <c r="P1171"/>
  <c r="R1171" s="1"/>
  <c r="O1172"/>
  <c r="P1172"/>
  <c r="R1172" s="1"/>
  <c r="O1173"/>
  <c r="P1173"/>
  <c r="R1173" s="1"/>
  <c r="O1174"/>
  <c r="P1174"/>
  <c r="R1174" s="1"/>
  <c r="O1175"/>
  <c r="P1175"/>
  <c r="R1175" s="1"/>
  <c r="O1176"/>
  <c r="P1176"/>
  <c r="R1176" s="1"/>
  <c r="O1177"/>
  <c r="P1177"/>
  <c r="R1177" s="1"/>
  <c r="O1178"/>
  <c r="P1178"/>
  <c r="R1178" s="1"/>
  <c r="O1179"/>
  <c r="P1179"/>
  <c r="R1179" s="1"/>
  <c r="O1180"/>
  <c r="P1180"/>
  <c r="R1180" s="1"/>
  <c r="O1181"/>
  <c r="P1181"/>
  <c r="R1181" s="1"/>
  <c r="O1182"/>
  <c r="P1182"/>
  <c r="R1182" s="1"/>
  <c r="O1183"/>
  <c r="P1183"/>
  <c r="R1183" s="1"/>
  <c r="O1184"/>
  <c r="P1184"/>
  <c r="R1184" s="1"/>
  <c r="O1185"/>
  <c r="P1185"/>
  <c r="R1185" s="1"/>
  <c r="O1186"/>
  <c r="P1186"/>
  <c r="R1186" s="1"/>
  <c r="O1187"/>
  <c r="P1187"/>
  <c r="R1187" s="1"/>
  <c r="O1188"/>
  <c r="P1188"/>
  <c r="R1188" s="1"/>
  <c r="O1189"/>
  <c r="P1189"/>
  <c r="R1189" s="1"/>
  <c r="O1190"/>
  <c r="P1190"/>
  <c r="R1190" s="1"/>
  <c r="O1191"/>
  <c r="P1191"/>
  <c r="R1191" s="1"/>
  <c r="O1192"/>
  <c r="P1192"/>
  <c r="R1192" s="1"/>
  <c r="O1193"/>
  <c r="P1193"/>
  <c r="R1193" s="1"/>
  <c r="O1194"/>
  <c r="P1194"/>
  <c r="R1194" s="1"/>
  <c r="O1195"/>
  <c r="P1195"/>
  <c r="R1195" s="1"/>
  <c r="O1196"/>
  <c r="P1196"/>
  <c r="R1196" s="1"/>
  <c r="O1197"/>
  <c r="P1197"/>
  <c r="R1197" s="1"/>
  <c r="O1198"/>
  <c r="P1198"/>
  <c r="R1198" s="1"/>
  <c r="O1199"/>
  <c r="P1199"/>
  <c r="R1199" s="1"/>
  <c r="O1200"/>
  <c r="P1200"/>
  <c r="R1200" s="1"/>
  <c r="O1201"/>
  <c r="P1201"/>
  <c r="R1201" s="1"/>
  <c r="O1202"/>
  <c r="P1202"/>
  <c r="R1202" s="1"/>
  <c r="O1203"/>
  <c r="P1203"/>
  <c r="R1203" s="1"/>
  <c r="O1204"/>
  <c r="P1204"/>
  <c r="R1204" s="1"/>
  <c r="O1205"/>
  <c r="P1205"/>
  <c r="R1205" s="1"/>
  <c r="O1206"/>
  <c r="P1206"/>
  <c r="R1206" s="1"/>
  <c r="O1207"/>
  <c r="P1207"/>
  <c r="R1207" s="1"/>
  <c r="O1208"/>
  <c r="P1208"/>
  <c r="R1208" s="1"/>
  <c r="O1209"/>
  <c r="P1209"/>
  <c r="R1209" s="1"/>
  <c r="O1210"/>
  <c r="P1210"/>
  <c r="R1210" s="1"/>
  <c r="O1211"/>
  <c r="P1211"/>
  <c r="R1211" s="1"/>
  <c r="O1212"/>
  <c r="P1212"/>
  <c r="R1212" s="1"/>
  <c r="O1213"/>
  <c r="P1213"/>
  <c r="R1213" s="1"/>
  <c r="O1214"/>
  <c r="P1214"/>
  <c r="R1214" s="1"/>
  <c r="O1215"/>
  <c r="P1215"/>
  <c r="R1215" s="1"/>
  <c r="O1216"/>
  <c r="P1216"/>
  <c r="R1216" s="1"/>
  <c r="O1217"/>
  <c r="P1217"/>
  <c r="R1217" s="1"/>
  <c r="O1218"/>
  <c r="P1218"/>
  <c r="R1218" s="1"/>
  <c r="O1219"/>
  <c r="P1219"/>
  <c r="R1219" s="1"/>
  <c r="O1220"/>
  <c r="P1220"/>
  <c r="R1220" s="1"/>
  <c r="O1221"/>
  <c r="P1221"/>
  <c r="R1221" s="1"/>
  <c r="O1222"/>
  <c r="P1222"/>
  <c r="R1222" s="1"/>
  <c r="O1223"/>
  <c r="P1223"/>
  <c r="R1223" s="1"/>
  <c r="O1224"/>
  <c r="P1224"/>
  <c r="R1224" s="1"/>
  <c r="O1225"/>
  <c r="P1225"/>
  <c r="R1225" s="1"/>
  <c r="O1226"/>
  <c r="P1226"/>
  <c r="R1226" s="1"/>
  <c r="O1227"/>
  <c r="P1227"/>
  <c r="R1227" s="1"/>
  <c r="O1228"/>
  <c r="P1228"/>
  <c r="R1228" s="1"/>
  <c r="O1229"/>
  <c r="P1229"/>
  <c r="R1229" s="1"/>
  <c r="O1230"/>
  <c r="P1230"/>
  <c r="R1230" s="1"/>
  <c r="O1231"/>
  <c r="P1231"/>
  <c r="R1231" s="1"/>
  <c r="O1232"/>
  <c r="P1232"/>
  <c r="R1232" s="1"/>
  <c r="O1233"/>
  <c r="P1233"/>
  <c r="R1233" s="1"/>
  <c r="O1234"/>
  <c r="P1234"/>
  <c r="R1234" s="1"/>
  <c r="O1235"/>
  <c r="P1235"/>
  <c r="R1235" s="1"/>
  <c r="O1236"/>
  <c r="P1236"/>
  <c r="R1236" s="1"/>
  <c r="O1237"/>
  <c r="P1237"/>
  <c r="R1237" s="1"/>
  <c r="O1238"/>
  <c r="P1238"/>
  <c r="R1238" s="1"/>
  <c r="O1239"/>
  <c r="P1239"/>
  <c r="R1239" s="1"/>
  <c r="O1240"/>
  <c r="P1240"/>
  <c r="R1240" s="1"/>
  <c r="O1241"/>
  <c r="P1241"/>
  <c r="R1241" s="1"/>
  <c r="O1242"/>
  <c r="P1242"/>
  <c r="R1242" s="1"/>
  <c r="O1243"/>
  <c r="P1243"/>
  <c r="R1243" s="1"/>
  <c r="O1244"/>
  <c r="P1244"/>
  <c r="R1244" s="1"/>
  <c r="O1245"/>
  <c r="P1245"/>
  <c r="R1245" s="1"/>
  <c r="O1246"/>
  <c r="P1246"/>
  <c r="R1246" s="1"/>
  <c r="O1247"/>
  <c r="P1247"/>
  <c r="R1247" s="1"/>
  <c r="O1248"/>
  <c r="P1248"/>
  <c r="R1248" s="1"/>
  <c r="O1249"/>
  <c r="P1249"/>
  <c r="R1249" s="1"/>
  <c r="O1250"/>
  <c r="P1250"/>
  <c r="R1250" s="1"/>
  <c r="O1251"/>
  <c r="P1251"/>
  <c r="R1251" s="1"/>
  <c r="O1252"/>
  <c r="P1252"/>
  <c r="R1252" s="1"/>
  <c r="O1253"/>
  <c r="P1253"/>
  <c r="R1253" s="1"/>
  <c r="O1254"/>
  <c r="P1254"/>
  <c r="R1254" s="1"/>
  <c r="O1255"/>
  <c r="P1255"/>
  <c r="R1255" s="1"/>
  <c r="O1256"/>
  <c r="P1256"/>
  <c r="R1256" s="1"/>
  <c r="O1257"/>
  <c r="P1257"/>
  <c r="R1257" s="1"/>
  <c r="O1258"/>
  <c r="P1258"/>
  <c r="R1258" s="1"/>
  <c r="O1259"/>
  <c r="P1259"/>
  <c r="R1259" s="1"/>
  <c r="O1260"/>
  <c r="P1260"/>
  <c r="R1260" s="1"/>
  <c r="O1261"/>
  <c r="P1261"/>
  <c r="R1261" s="1"/>
  <c r="O1262"/>
  <c r="P1262"/>
  <c r="R1262" s="1"/>
  <c r="O1263"/>
  <c r="P1263"/>
  <c r="R1263" s="1"/>
  <c r="O1264"/>
  <c r="P1264"/>
  <c r="R1264" s="1"/>
  <c r="O1265"/>
  <c r="P1265"/>
  <c r="R1265" s="1"/>
  <c r="O1266"/>
  <c r="P1266"/>
  <c r="R1266" s="1"/>
  <c r="O1267"/>
  <c r="P1267"/>
  <c r="R1267" s="1"/>
  <c r="O1268"/>
  <c r="P1268"/>
  <c r="R1268" s="1"/>
  <c r="O1269"/>
  <c r="P1269"/>
  <c r="R1269" s="1"/>
  <c r="O1270"/>
  <c r="P1270"/>
  <c r="R1270" s="1"/>
  <c r="O1271"/>
  <c r="P1271"/>
  <c r="R1271" s="1"/>
  <c r="O1272"/>
  <c r="P1272"/>
  <c r="R1272" s="1"/>
  <c r="O1273"/>
  <c r="P1273"/>
  <c r="R1273" s="1"/>
  <c r="O1274"/>
  <c r="P1274"/>
  <c r="R1274" s="1"/>
  <c r="O1275"/>
  <c r="P1275"/>
  <c r="R1275" s="1"/>
  <c r="O1276"/>
  <c r="P1276"/>
  <c r="R1276" s="1"/>
  <c r="O1277"/>
  <c r="P1277"/>
  <c r="R1277" s="1"/>
  <c r="O1278"/>
  <c r="P1278"/>
  <c r="R1278" s="1"/>
  <c r="O1279"/>
  <c r="P1279"/>
  <c r="R1279" s="1"/>
  <c r="O1280"/>
  <c r="P1280"/>
  <c r="R1280" s="1"/>
  <c r="O1281"/>
  <c r="P1281"/>
  <c r="R1281" s="1"/>
  <c r="O1282"/>
  <c r="P1282"/>
  <c r="R1282" s="1"/>
  <c r="O1283"/>
  <c r="P1283"/>
  <c r="R1283" s="1"/>
  <c r="O1284"/>
  <c r="P1284"/>
  <c r="R1284" s="1"/>
  <c r="O1285"/>
  <c r="P1285"/>
  <c r="R1285" s="1"/>
  <c r="O1286"/>
  <c r="P1286"/>
  <c r="R1286" s="1"/>
  <c r="O1287"/>
  <c r="P1287"/>
  <c r="R1287" s="1"/>
  <c r="O1288"/>
  <c r="P1288"/>
  <c r="R1288" s="1"/>
  <c r="O1289"/>
  <c r="P1289"/>
  <c r="R1289" s="1"/>
  <c r="O1290"/>
  <c r="P1290"/>
  <c r="R1290" s="1"/>
  <c r="O1291"/>
  <c r="P1291"/>
  <c r="R1291" s="1"/>
  <c r="O1292"/>
  <c r="P1292"/>
  <c r="R1292" s="1"/>
  <c r="O1293"/>
  <c r="P1293"/>
  <c r="R1293" s="1"/>
  <c r="O1294"/>
  <c r="P1294"/>
  <c r="R1294" s="1"/>
  <c r="O1295"/>
  <c r="P1295"/>
  <c r="R1295" s="1"/>
  <c r="O1296"/>
  <c r="P1296"/>
  <c r="R1296" s="1"/>
  <c r="O1297"/>
  <c r="P1297"/>
  <c r="R1297" s="1"/>
  <c r="O1298"/>
  <c r="P1298"/>
  <c r="R1298" s="1"/>
  <c r="O1299"/>
  <c r="P1299"/>
  <c r="R1299" s="1"/>
  <c r="O1300"/>
  <c r="P1300"/>
  <c r="R1300" s="1"/>
  <c r="O1301"/>
  <c r="P1301"/>
  <c r="R1301" s="1"/>
  <c r="O1302"/>
  <c r="P1302"/>
  <c r="R1302" s="1"/>
  <c r="O1303"/>
  <c r="P1303"/>
  <c r="R1303" s="1"/>
  <c r="O1304"/>
  <c r="P1304"/>
  <c r="R1304" s="1"/>
  <c r="O1305"/>
  <c r="P1305"/>
  <c r="R1305" s="1"/>
  <c r="O1306"/>
  <c r="P1306"/>
  <c r="R1306" s="1"/>
  <c r="O1307"/>
  <c r="P1307"/>
  <c r="R1307" s="1"/>
  <c r="O1308"/>
  <c r="P1308"/>
  <c r="R1308" s="1"/>
  <c r="O1309"/>
  <c r="P1309"/>
  <c r="R1309" s="1"/>
  <c r="O1310"/>
  <c r="P1310"/>
  <c r="R1310" s="1"/>
  <c r="O1311"/>
  <c r="P1311"/>
  <c r="R1311" s="1"/>
  <c r="O1312"/>
  <c r="P1312"/>
  <c r="R1312" s="1"/>
  <c r="O1313"/>
  <c r="P1313"/>
  <c r="R1313" s="1"/>
  <c r="O1314"/>
  <c r="P1314"/>
  <c r="R1314" s="1"/>
  <c r="O1315"/>
  <c r="P1315"/>
  <c r="R1315" s="1"/>
  <c r="O1316"/>
  <c r="P1316"/>
  <c r="R1316" s="1"/>
  <c r="O1317"/>
  <c r="P1317"/>
  <c r="R1317" s="1"/>
  <c r="O1318"/>
  <c r="P1318"/>
  <c r="R1318" s="1"/>
  <c r="O1319"/>
  <c r="P1319"/>
  <c r="R1319" s="1"/>
  <c r="O1320"/>
  <c r="P1320"/>
  <c r="R1320" s="1"/>
  <c r="O1321"/>
  <c r="P1321"/>
  <c r="R1321" s="1"/>
  <c r="O1322"/>
  <c r="P1322"/>
  <c r="R1322" s="1"/>
  <c r="O1323"/>
  <c r="P1323"/>
  <c r="R1323" s="1"/>
  <c r="O1324"/>
  <c r="P1324"/>
  <c r="R1324" s="1"/>
  <c r="O1325"/>
  <c r="P1325"/>
  <c r="R1325" s="1"/>
  <c r="O1326"/>
  <c r="P1326"/>
  <c r="R1326" s="1"/>
  <c r="O1327"/>
  <c r="P1327"/>
  <c r="R1327" s="1"/>
  <c r="O1328"/>
  <c r="P1328"/>
  <c r="R1328" s="1"/>
  <c r="O1329"/>
  <c r="P1329"/>
  <c r="R1329" s="1"/>
  <c r="O1330"/>
  <c r="P1330"/>
  <c r="R1330" s="1"/>
  <c r="O1331"/>
  <c r="P1331"/>
  <c r="R1331" s="1"/>
  <c r="O1332"/>
  <c r="P1332"/>
  <c r="R1332" s="1"/>
  <c r="O1333"/>
  <c r="P1333"/>
  <c r="R1333" s="1"/>
  <c r="O1334"/>
  <c r="P1334"/>
  <c r="R1334" s="1"/>
  <c r="O1335"/>
  <c r="P1335"/>
  <c r="R1335" s="1"/>
  <c r="O1336"/>
  <c r="P1336"/>
  <c r="R1336" s="1"/>
  <c r="O1337"/>
  <c r="P1337"/>
  <c r="R1337" s="1"/>
  <c r="O1338"/>
  <c r="P1338"/>
  <c r="R1338" s="1"/>
  <c r="O1339"/>
  <c r="P1339"/>
  <c r="R1339" s="1"/>
  <c r="O1340"/>
  <c r="P1340"/>
  <c r="R1340" s="1"/>
  <c r="O1341"/>
  <c r="P1341"/>
  <c r="R1341" s="1"/>
  <c r="O1342"/>
  <c r="P1342"/>
  <c r="R1342" s="1"/>
  <c r="O1343"/>
  <c r="P1343"/>
  <c r="R1343" s="1"/>
  <c r="O1344"/>
  <c r="P1344"/>
  <c r="R1344" s="1"/>
  <c r="O1345"/>
  <c r="P1345"/>
  <c r="R1345" s="1"/>
  <c r="O1346"/>
  <c r="P1346"/>
  <c r="R1346" s="1"/>
  <c r="O1347"/>
  <c r="P1347"/>
  <c r="R1347" s="1"/>
  <c r="O1348"/>
  <c r="P1348"/>
  <c r="R1348" s="1"/>
  <c r="O1349"/>
  <c r="P1349"/>
  <c r="R1349" s="1"/>
  <c r="O1350"/>
  <c r="P1350"/>
  <c r="R1350" s="1"/>
  <c r="O1351"/>
  <c r="P1351"/>
  <c r="R1351" s="1"/>
  <c r="O1352"/>
  <c r="P1352"/>
  <c r="R1352" s="1"/>
  <c r="O1353"/>
  <c r="P1353"/>
  <c r="R1353" s="1"/>
  <c r="O1354"/>
  <c r="P1354"/>
  <c r="R1354" s="1"/>
  <c r="O1355"/>
  <c r="P1355"/>
  <c r="R1355" s="1"/>
  <c r="O1356"/>
  <c r="P1356"/>
  <c r="R1356" s="1"/>
  <c r="O1357"/>
  <c r="P1357"/>
  <c r="R1357" s="1"/>
  <c r="O1358"/>
  <c r="P1358"/>
  <c r="R1358" s="1"/>
  <c r="O1359"/>
  <c r="P1359"/>
  <c r="R1359" s="1"/>
  <c r="O1360"/>
  <c r="P1360"/>
  <c r="R1360" s="1"/>
  <c r="O1361"/>
  <c r="P1361"/>
  <c r="R1361" s="1"/>
  <c r="O1362"/>
  <c r="P1362"/>
  <c r="R1362" s="1"/>
  <c r="O1363"/>
  <c r="P1363"/>
  <c r="R1363" s="1"/>
  <c r="O1364"/>
  <c r="P1364"/>
  <c r="R1364" s="1"/>
  <c r="O1365"/>
  <c r="P1365"/>
  <c r="R1365" s="1"/>
  <c r="O1366"/>
  <c r="P1366"/>
  <c r="R1366" s="1"/>
  <c r="O1367"/>
  <c r="P1367"/>
  <c r="R1367" s="1"/>
  <c r="O1368"/>
  <c r="P1368"/>
  <c r="R1368" s="1"/>
  <c r="O1369"/>
  <c r="P1369"/>
  <c r="R1369" s="1"/>
  <c r="O1370"/>
  <c r="P1370"/>
  <c r="R1370" s="1"/>
  <c r="O1371"/>
  <c r="P1371"/>
  <c r="R1371" s="1"/>
  <c r="O1372"/>
  <c r="P1372"/>
  <c r="R1372" s="1"/>
  <c r="O1373"/>
  <c r="P1373"/>
  <c r="R1373" s="1"/>
  <c r="O1374"/>
  <c r="P1374"/>
  <c r="R1374" s="1"/>
  <c r="O1375"/>
  <c r="P1375"/>
  <c r="R1375" s="1"/>
  <c r="O1376"/>
  <c r="P1376"/>
  <c r="R1376" s="1"/>
  <c r="O1377"/>
  <c r="P1377"/>
  <c r="R1377" s="1"/>
  <c r="O1378"/>
  <c r="P1378"/>
  <c r="R1378" s="1"/>
  <c r="O1379"/>
  <c r="P1379"/>
  <c r="R1379" s="1"/>
  <c r="O1380"/>
  <c r="P1380"/>
  <c r="R1380" s="1"/>
  <c r="O1381"/>
  <c r="P1381"/>
  <c r="R1381" s="1"/>
  <c r="O1382"/>
  <c r="P1382"/>
  <c r="R1382" s="1"/>
  <c r="O1383"/>
  <c r="P1383"/>
  <c r="R1383" s="1"/>
  <c r="O1384"/>
  <c r="P1384"/>
  <c r="R1384" s="1"/>
  <c r="O1385"/>
  <c r="P1385"/>
  <c r="R1385" s="1"/>
  <c r="O1386"/>
  <c r="P1386"/>
  <c r="R1386" s="1"/>
  <c r="O1387"/>
  <c r="P1387"/>
  <c r="R1387" s="1"/>
  <c r="O1388"/>
  <c r="P1388"/>
  <c r="R1388" s="1"/>
  <c r="O1389"/>
  <c r="P1389"/>
  <c r="R1389" s="1"/>
  <c r="O1390"/>
  <c r="P1390"/>
  <c r="R1390" s="1"/>
  <c r="O1391"/>
  <c r="P1391"/>
  <c r="R1391" s="1"/>
  <c r="O1392"/>
  <c r="P1392"/>
  <c r="R1392" s="1"/>
  <c r="O1393"/>
  <c r="P1393"/>
  <c r="R1393" s="1"/>
  <c r="O1394"/>
  <c r="P1394"/>
  <c r="R1394" s="1"/>
  <c r="O1395"/>
  <c r="P1395"/>
  <c r="R1395" s="1"/>
  <c r="O1396"/>
  <c r="P1396"/>
  <c r="R1396" s="1"/>
  <c r="O1397"/>
  <c r="P1397"/>
  <c r="R1397" s="1"/>
  <c r="O1398"/>
  <c r="P1398"/>
  <c r="R1398" s="1"/>
  <c r="O1399"/>
  <c r="P1399"/>
  <c r="R1399" s="1"/>
  <c r="O1400"/>
  <c r="P1400"/>
  <c r="R1400" s="1"/>
  <c r="O1401"/>
  <c r="P1401"/>
  <c r="R1401" s="1"/>
  <c r="O1402"/>
  <c r="P1402"/>
  <c r="R1402" s="1"/>
  <c r="O1403"/>
  <c r="P1403"/>
  <c r="R1403" s="1"/>
  <c r="O1404"/>
  <c r="P1404"/>
  <c r="R1404" s="1"/>
  <c r="O1405"/>
  <c r="P1405"/>
  <c r="R1405" s="1"/>
  <c r="O1406"/>
  <c r="P1406"/>
  <c r="R1406" s="1"/>
  <c r="O1407"/>
  <c r="P1407"/>
  <c r="R1407" s="1"/>
  <c r="O1408"/>
  <c r="P1408"/>
  <c r="R1408" s="1"/>
  <c r="O1409"/>
  <c r="P1409"/>
  <c r="R1409" s="1"/>
  <c r="O1410"/>
  <c r="P1410"/>
  <c r="R1410" s="1"/>
  <c r="O1411"/>
  <c r="P1411"/>
  <c r="R1411" s="1"/>
  <c r="O1412"/>
  <c r="P1412"/>
  <c r="R1412" s="1"/>
  <c r="O1413"/>
  <c r="P1413"/>
  <c r="R1413" s="1"/>
  <c r="O1414"/>
  <c r="P1414"/>
  <c r="R1414" s="1"/>
  <c r="O1415"/>
  <c r="P1415"/>
  <c r="R1415" s="1"/>
  <c r="O1416"/>
  <c r="P1416"/>
  <c r="R1416" s="1"/>
  <c r="O1417"/>
  <c r="P1417"/>
  <c r="R1417" s="1"/>
  <c r="O1418"/>
  <c r="P1418"/>
  <c r="R1418" s="1"/>
  <c r="O1419"/>
  <c r="P1419"/>
  <c r="R1419" s="1"/>
  <c r="O1420"/>
  <c r="P1420"/>
  <c r="R1420" s="1"/>
  <c r="O1421"/>
  <c r="P1421"/>
  <c r="R1421" s="1"/>
  <c r="O1422"/>
  <c r="P1422"/>
  <c r="R1422" s="1"/>
  <c r="O1423"/>
  <c r="P1423"/>
  <c r="R1423" s="1"/>
  <c r="O1424"/>
  <c r="P1424"/>
  <c r="R1424" s="1"/>
  <c r="O1425"/>
  <c r="P1425"/>
  <c r="R1425" s="1"/>
  <c r="O1426"/>
  <c r="P1426"/>
  <c r="R1426" s="1"/>
  <c r="O1427"/>
  <c r="P1427"/>
  <c r="R1427" s="1"/>
  <c r="O1428"/>
  <c r="P1428"/>
  <c r="R1428" s="1"/>
  <c r="O1429"/>
  <c r="P1429"/>
  <c r="R1429" s="1"/>
  <c r="O1430"/>
  <c r="P1430"/>
  <c r="R1430" s="1"/>
  <c r="O1431"/>
  <c r="P1431"/>
  <c r="R1431" s="1"/>
  <c r="O1432"/>
  <c r="P1432"/>
  <c r="R1432" s="1"/>
  <c r="O1433"/>
  <c r="P1433"/>
  <c r="R1433" s="1"/>
  <c r="O1434"/>
  <c r="P1434"/>
  <c r="R1434" s="1"/>
  <c r="O1435"/>
  <c r="P1435"/>
  <c r="R1435" s="1"/>
  <c r="O1436"/>
  <c r="P1436"/>
  <c r="R1436" s="1"/>
  <c r="O1437"/>
  <c r="P1437"/>
  <c r="R1437" s="1"/>
  <c r="O1438"/>
  <c r="P1438"/>
  <c r="R1438" s="1"/>
  <c r="O1439"/>
  <c r="P1439"/>
  <c r="R1439" s="1"/>
  <c r="O1440"/>
  <c r="P1440"/>
  <c r="R1440" s="1"/>
  <c r="O1441"/>
  <c r="P1441"/>
  <c r="R1441" s="1"/>
  <c r="O1442"/>
  <c r="P1442"/>
  <c r="R1442" s="1"/>
  <c r="O1443"/>
  <c r="S1443" s="1"/>
  <c r="P1443"/>
  <c r="R1443" s="1"/>
  <c r="O1444"/>
  <c r="P1444"/>
  <c r="R1444" s="1"/>
  <c r="O1445"/>
  <c r="P1445"/>
  <c r="R1445" s="1"/>
  <c r="O1446"/>
  <c r="P1446"/>
  <c r="R1446" s="1"/>
  <c r="O1447"/>
  <c r="P1447"/>
  <c r="R1447" s="1"/>
  <c r="O1448"/>
  <c r="P1448"/>
  <c r="R1448" s="1"/>
  <c r="O1449"/>
  <c r="P1449"/>
  <c r="R1449" s="1"/>
  <c r="O1450"/>
  <c r="P1450"/>
  <c r="R1450" s="1"/>
  <c r="O1451"/>
  <c r="P1451"/>
  <c r="R1451" s="1"/>
  <c r="O1452"/>
  <c r="P1452"/>
  <c r="R1452" s="1"/>
  <c r="O1453"/>
  <c r="S1453" s="1"/>
  <c r="P1453"/>
  <c r="R1453" s="1"/>
  <c r="O1454"/>
  <c r="P1454"/>
  <c r="R1454" s="1"/>
  <c r="O1455"/>
  <c r="S1455" s="1"/>
  <c r="P1455"/>
  <c r="R1455" s="1"/>
  <c r="O1456"/>
  <c r="P1456"/>
  <c r="R1456" s="1"/>
  <c r="O1457"/>
  <c r="S1457" s="1"/>
  <c r="P1457"/>
  <c r="R1457" s="1"/>
  <c r="O1458"/>
  <c r="S1458" s="1"/>
  <c r="P1458"/>
  <c r="R1458" s="1"/>
  <c r="O1459"/>
  <c r="P1459"/>
  <c r="R1459" s="1"/>
  <c r="O1460"/>
  <c r="P1460"/>
  <c r="R1460" s="1"/>
  <c r="O1461"/>
  <c r="P1461"/>
  <c r="R1461" s="1"/>
  <c r="O1462"/>
  <c r="P1462"/>
  <c r="R1462" s="1"/>
  <c r="O1463"/>
  <c r="P1463"/>
  <c r="R1463" s="1"/>
  <c r="O1464"/>
  <c r="P1464"/>
  <c r="R1464" s="1"/>
  <c r="O1465"/>
  <c r="P1465"/>
  <c r="R1465" s="1"/>
  <c r="O1466"/>
  <c r="P1466"/>
  <c r="R1466" s="1"/>
  <c r="O1467"/>
  <c r="P1467"/>
  <c r="R1467" s="1"/>
  <c r="O1468"/>
  <c r="P1468"/>
  <c r="R1468" s="1"/>
  <c r="O1469"/>
  <c r="P1469"/>
  <c r="R1469" s="1"/>
  <c r="O1470"/>
  <c r="P1470"/>
  <c r="R1470" s="1"/>
  <c r="O1471"/>
  <c r="P1471"/>
  <c r="R1471" s="1"/>
  <c r="O1472"/>
  <c r="P1472"/>
  <c r="R1472" s="1"/>
  <c r="O1473"/>
  <c r="P1473"/>
  <c r="R1473" s="1"/>
  <c r="O1474"/>
  <c r="P1474"/>
  <c r="R1474" s="1"/>
  <c r="O1475"/>
  <c r="P1475"/>
  <c r="R1475" s="1"/>
  <c r="O1476"/>
  <c r="P1476"/>
  <c r="R1476" s="1"/>
  <c r="O1477"/>
  <c r="P1477"/>
  <c r="R1477" s="1"/>
  <c r="O1478"/>
  <c r="P1478"/>
  <c r="R1478" s="1"/>
  <c r="O1479"/>
  <c r="P1479"/>
  <c r="R1479" s="1"/>
  <c r="O1480"/>
  <c r="P1480"/>
  <c r="R1480" s="1"/>
  <c r="O1481"/>
  <c r="P1481"/>
  <c r="R1481" s="1"/>
  <c r="O1482"/>
  <c r="P1482"/>
  <c r="R1482" s="1"/>
  <c r="O1483"/>
  <c r="P1483"/>
  <c r="R1483" s="1"/>
  <c r="O1484"/>
  <c r="P1484"/>
  <c r="R1484" s="1"/>
  <c r="O1485"/>
  <c r="P1485"/>
  <c r="R1485" s="1"/>
  <c r="O1486"/>
  <c r="P1486"/>
  <c r="R1486" s="1"/>
  <c r="O1487"/>
  <c r="P1487"/>
  <c r="R1487" s="1"/>
  <c r="O1488"/>
  <c r="P1488"/>
  <c r="R1488" s="1"/>
  <c r="O1489"/>
  <c r="P1489"/>
  <c r="R1489" s="1"/>
  <c r="O1490"/>
  <c r="P1490"/>
  <c r="R1490" s="1"/>
  <c r="O1491"/>
  <c r="P1491"/>
  <c r="R1491" s="1"/>
  <c r="O1492"/>
  <c r="P1492"/>
  <c r="R1492" s="1"/>
  <c r="O1493"/>
  <c r="P1493"/>
  <c r="R1493" s="1"/>
  <c r="O1494"/>
  <c r="P1494"/>
  <c r="R1494" s="1"/>
  <c r="O1495"/>
  <c r="P1495"/>
  <c r="R1495" s="1"/>
  <c r="O1496"/>
  <c r="P1496"/>
  <c r="R1496" s="1"/>
  <c r="O1497"/>
  <c r="P1497"/>
  <c r="R1497" s="1"/>
  <c r="O1498"/>
  <c r="P1498"/>
  <c r="R1498" s="1"/>
  <c r="O1499"/>
  <c r="P1499"/>
  <c r="R1499" s="1"/>
  <c r="O1500"/>
  <c r="P1500"/>
  <c r="R1500" s="1"/>
  <c r="O1501"/>
  <c r="P1501"/>
  <c r="R1501" s="1"/>
  <c r="O1502"/>
  <c r="P1502"/>
  <c r="R1502" s="1"/>
  <c r="O1503"/>
  <c r="P1503"/>
  <c r="R1503" s="1"/>
  <c r="O1504"/>
  <c r="P1504"/>
  <c r="R1504" s="1"/>
  <c r="Q1057" l="1"/>
  <c r="Q1073"/>
  <c r="Q1065"/>
  <c r="Q1061"/>
  <c r="Q1056"/>
  <c r="Q1072"/>
  <c r="Q1055"/>
  <c r="Q1071"/>
  <c r="Q1067"/>
  <c r="Q1104"/>
  <c r="Q1070"/>
  <c r="Q1098"/>
  <c r="Q1054"/>
  <c r="Q1068"/>
  <c r="R85"/>
  <c r="R710" i="1"/>
  <c r="R625"/>
  <c r="R546"/>
  <c r="R509"/>
  <c r="R418"/>
  <c r="R361"/>
  <c r="R68" i="23"/>
  <c r="R544" i="1"/>
  <c r="R479"/>
  <c r="R387"/>
  <c r="R320"/>
  <c r="Q1066" i="23"/>
  <c r="Q1053"/>
  <c r="Q1052"/>
  <c r="Q1064"/>
  <c r="Q1059"/>
  <c r="Q1078"/>
  <c r="Q1062"/>
  <c r="Q1105"/>
  <c r="Q1060"/>
  <c r="Q1051"/>
  <c r="Q1045"/>
  <c r="Q1047"/>
  <c r="Q1043"/>
  <c r="Q1103"/>
  <c r="Q1058"/>
  <c r="Q1100"/>
  <c r="Q862"/>
  <c r="Q1101"/>
  <c r="Q1099"/>
  <c r="Q1046"/>
  <c r="Q647"/>
  <c r="Q1049"/>
  <c r="Q860"/>
  <c r="Q1455"/>
  <c r="Q1050"/>
  <c r="Q653"/>
  <c r="Q83"/>
  <c r="Q1044"/>
  <c r="Q1042"/>
  <c r="Q652"/>
  <c r="Q1048"/>
  <c r="Q856"/>
  <c r="Q651"/>
  <c r="Q650"/>
  <c r="Q59"/>
  <c r="Q1040"/>
  <c r="Q858"/>
  <c r="Q1458"/>
  <c r="Q649"/>
  <c r="Q639"/>
  <c r="Q1443"/>
  <c r="Q85"/>
  <c r="Q57"/>
  <c r="Q1096"/>
  <c r="Q850"/>
  <c r="Q648"/>
  <c r="Q81"/>
  <c r="Q70"/>
  <c r="Q61"/>
  <c r="Q1504"/>
  <c r="S1504"/>
  <c r="Q1502"/>
  <c r="S1502"/>
  <c r="Q1500"/>
  <c r="S1500"/>
  <c r="Q1498"/>
  <c r="S1498"/>
  <c r="Q1496"/>
  <c r="S1496"/>
  <c r="Q1494"/>
  <c r="S1494"/>
  <c r="Q1492"/>
  <c r="S1492"/>
  <c r="Q1490"/>
  <c r="S1490"/>
  <c r="Q1488"/>
  <c r="S1488"/>
  <c r="Q1486"/>
  <c r="S1486"/>
  <c r="Q1484"/>
  <c r="S1484"/>
  <c r="Q1482"/>
  <c r="S1482"/>
  <c r="Q1480"/>
  <c r="S1480"/>
  <c r="Q1478"/>
  <c r="S1478"/>
  <c r="Q1476"/>
  <c r="S1476"/>
  <c r="Q1474"/>
  <c r="S1474"/>
  <c r="Q1472"/>
  <c r="S1472"/>
  <c r="Q1470"/>
  <c r="S1470"/>
  <c r="Q1468"/>
  <c r="S1468"/>
  <c r="Q1467"/>
  <c r="S1467"/>
  <c r="Q1464"/>
  <c r="S1464"/>
  <c r="Q1462"/>
  <c r="S1462"/>
  <c r="Q1451"/>
  <c r="S1451"/>
  <c r="Q1449"/>
  <c r="S1449"/>
  <c r="Q1447"/>
  <c r="S1447"/>
  <c r="Q1446"/>
  <c r="S1446"/>
  <c r="Q1444"/>
  <c r="S1444"/>
  <c r="Q1077"/>
  <c r="S1077"/>
  <c r="Q1457"/>
  <c r="Q1503"/>
  <c r="S1503"/>
  <c r="Q1501"/>
  <c r="S1501"/>
  <c r="Q1499"/>
  <c r="S1499"/>
  <c r="Q1497"/>
  <c r="S1497"/>
  <c r="Q1495"/>
  <c r="S1495"/>
  <c r="Q1493"/>
  <c r="S1493"/>
  <c r="Q1491"/>
  <c r="S1491"/>
  <c r="Q1489"/>
  <c r="S1489"/>
  <c r="Q1487"/>
  <c r="S1487"/>
  <c r="Q1485"/>
  <c r="S1485"/>
  <c r="Q1483"/>
  <c r="S1483"/>
  <c r="Q1481"/>
  <c r="S1481"/>
  <c r="Q1479"/>
  <c r="S1479"/>
  <c r="Q1477"/>
  <c r="S1477"/>
  <c r="Q1475"/>
  <c r="S1475"/>
  <c r="Q1473"/>
  <c r="S1473"/>
  <c r="Q1471"/>
  <c r="S1471"/>
  <c r="Q1469"/>
  <c r="S1469"/>
  <c r="Q1466"/>
  <c r="S1466"/>
  <c r="Q1465"/>
  <c r="S1465"/>
  <c r="Q1463"/>
  <c r="S1463"/>
  <c r="Q1461"/>
  <c r="S1461"/>
  <c r="Q1460"/>
  <c r="S1460"/>
  <c r="Q1459"/>
  <c r="S1459"/>
  <c r="Q1456"/>
  <c r="S1456"/>
  <c r="Q1452"/>
  <c r="S1452"/>
  <c r="Q1450"/>
  <c r="S1450"/>
  <c r="Q1448"/>
  <c r="S1448"/>
  <c r="Q1445"/>
  <c r="S1445"/>
  <c r="Q1454"/>
  <c r="S1454"/>
  <c r="Q1442"/>
  <c r="S1442"/>
  <c r="Q1441"/>
  <c r="S1441"/>
  <c r="Q1440"/>
  <c r="S1440"/>
  <c r="Q1439"/>
  <c r="S1439"/>
  <c r="Q1438"/>
  <c r="S1438"/>
  <c r="Q1437"/>
  <c r="S1437"/>
  <c r="Q1436"/>
  <c r="S1436"/>
  <c r="Q1435"/>
  <c r="S1435"/>
  <c r="Q1434"/>
  <c r="S1434"/>
  <c r="Q1433"/>
  <c r="S1433"/>
  <c r="Q1432"/>
  <c r="S1432"/>
  <c r="Q1431"/>
  <c r="S1431"/>
  <c r="Q1430"/>
  <c r="S1430"/>
  <c r="Q1429"/>
  <c r="S1429"/>
  <c r="Q1428"/>
  <c r="S1428"/>
  <c r="Q1427"/>
  <c r="S1427"/>
  <c r="Q1426"/>
  <c r="S1426"/>
  <c r="Q1425"/>
  <c r="S1425"/>
  <c r="Q1424"/>
  <c r="S1424"/>
  <c r="Q1423"/>
  <c r="S1423"/>
  <c r="Q1422"/>
  <c r="S1422"/>
  <c r="Q1421"/>
  <c r="S1421"/>
  <c r="Q1420"/>
  <c r="S1420"/>
  <c r="Q1419"/>
  <c r="S1419"/>
  <c r="Q1418"/>
  <c r="S1418"/>
  <c r="Q1417"/>
  <c r="S1417"/>
  <c r="Q1416"/>
  <c r="S1416"/>
  <c r="Q1415"/>
  <c r="S1415"/>
  <c r="Q1414"/>
  <c r="S1414"/>
  <c r="Q1413"/>
  <c r="S1413"/>
  <c r="Q1412"/>
  <c r="S1412"/>
  <c r="Q1411"/>
  <c r="S1411"/>
  <c r="Q1410"/>
  <c r="S1410"/>
  <c r="Q1409"/>
  <c r="S1409"/>
  <c r="Q1408"/>
  <c r="S1408"/>
  <c r="Q1407"/>
  <c r="S1407"/>
  <c r="Q1406"/>
  <c r="S1406"/>
  <c r="Q1405"/>
  <c r="S1405"/>
  <c r="Q1404"/>
  <c r="S1404"/>
  <c r="Q1403"/>
  <c r="S1403"/>
  <c r="Q1402"/>
  <c r="S1402"/>
  <c r="Q1401"/>
  <c r="S1401"/>
  <c r="Q1400"/>
  <c r="S1400"/>
  <c r="Q1399"/>
  <c r="S1399"/>
  <c r="Q1398"/>
  <c r="S1398"/>
  <c r="Q1397"/>
  <c r="S1397"/>
  <c r="Q1396"/>
  <c r="S1396"/>
  <c r="Q1395"/>
  <c r="S1395"/>
  <c r="Q1394"/>
  <c r="S1394"/>
  <c r="Q1393"/>
  <c r="S1393"/>
  <c r="Q1392"/>
  <c r="S1392"/>
  <c r="Q1391"/>
  <c r="S1391"/>
  <c r="Q1390"/>
  <c r="S1390"/>
  <c r="Q1389"/>
  <c r="S1389"/>
  <c r="Q1388"/>
  <c r="S1388"/>
  <c r="Q1387"/>
  <c r="S1387"/>
  <c r="Q1386"/>
  <c r="S1386"/>
  <c r="Q1385"/>
  <c r="S1385"/>
  <c r="Q1384"/>
  <c r="S1384"/>
  <c r="Q1383"/>
  <c r="S1383"/>
  <c r="Q1382"/>
  <c r="S1382"/>
  <c r="Q1381"/>
  <c r="S1381"/>
  <c r="Q1380"/>
  <c r="S1380"/>
  <c r="Q1379"/>
  <c r="S1379"/>
  <c r="Q1378"/>
  <c r="S1378"/>
  <c r="Q1377"/>
  <c r="S1377"/>
  <c r="Q1376"/>
  <c r="S1376"/>
  <c r="Q1375"/>
  <c r="S1375"/>
  <c r="Q1374"/>
  <c r="S1374"/>
  <c r="Q1373"/>
  <c r="S1373"/>
  <c r="Q1372"/>
  <c r="S1372"/>
  <c r="Q1371"/>
  <c r="S1371"/>
  <c r="Q1370"/>
  <c r="S1370"/>
  <c r="Q1369"/>
  <c r="S1369"/>
  <c r="Q1368"/>
  <c r="S1368"/>
  <c r="Q1367"/>
  <c r="S1367"/>
  <c r="Q1366"/>
  <c r="S1366"/>
  <c r="Q1365"/>
  <c r="S1365"/>
  <c r="Q1364"/>
  <c r="S1364"/>
  <c r="Q1363"/>
  <c r="S1363"/>
  <c r="Q1362"/>
  <c r="S1362"/>
  <c r="Q1361"/>
  <c r="S1361"/>
  <c r="Q1360"/>
  <c r="S1360"/>
  <c r="Q1359"/>
  <c r="S1359"/>
  <c r="Q1358"/>
  <c r="S1358"/>
  <c r="Q1357"/>
  <c r="S1357"/>
  <c r="Q1356"/>
  <c r="S1356"/>
  <c r="Q1355"/>
  <c r="S1355"/>
  <c r="Q1354"/>
  <c r="S1354"/>
  <c r="Q1353"/>
  <c r="S1353"/>
  <c r="Q1352"/>
  <c r="S1352"/>
  <c r="Q1351"/>
  <c r="S1351"/>
  <c r="Q1350"/>
  <c r="S1350"/>
  <c r="Q1349"/>
  <c r="S1349"/>
  <c r="Q1348"/>
  <c r="S1348"/>
  <c r="Q1347"/>
  <c r="S1347"/>
  <c r="Q1346"/>
  <c r="S1346"/>
  <c r="Q1345"/>
  <c r="S1345"/>
  <c r="Q1344"/>
  <c r="S1344"/>
  <c r="Q1343"/>
  <c r="S1343"/>
  <c r="Q1342"/>
  <c r="S1342"/>
  <c r="Q1341"/>
  <c r="S1341"/>
  <c r="Q1340"/>
  <c r="S1340"/>
  <c r="Q1339"/>
  <c r="S1339"/>
  <c r="Q1338"/>
  <c r="S1338"/>
  <c r="Q1337"/>
  <c r="S1337"/>
  <c r="Q1336"/>
  <c r="S1336"/>
  <c r="Q1335"/>
  <c r="S1335"/>
  <c r="Q1334"/>
  <c r="S1334"/>
  <c r="Q1333"/>
  <c r="S1333"/>
  <c r="Q1332"/>
  <c r="S1332"/>
  <c r="Q1331"/>
  <c r="S1331"/>
  <c r="Q1330"/>
  <c r="S1330"/>
  <c r="Q1329"/>
  <c r="S1329"/>
  <c r="Q1328"/>
  <c r="S1328"/>
  <c r="Q1327"/>
  <c r="S1327"/>
  <c r="Q1326"/>
  <c r="S1326"/>
  <c r="Q1325"/>
  <c r="S1325"/>
  <c r="Q1324"/>
  <c r="S1324"/>
  <c r="Q1323"/>
  <c r="S1323"/>
  <c r="Q1322"/>
  <c r="S1322"/>
  <c r="Q1321"/>
  <c r="S1321"/>
  <c r="Q1320"/>
  <c r="S1320"/>
  <c r="Q1319"/>
  <c r="S1319"/>
  <c r="Q1318"/>
  <c r="S1318"/>
  <c r="Q1317"/>
  <c r="S1317"/>
  <c r="Q1316"/>
  <c r="S1316"/>
  <c r="Q1315"/>
  <c r="S1315"/>
  <c r="Q1314"/>
  <c r="S1314"/>
  <c r="Q1313"/>
  <c r="S1313"/>
  <c r="Q1312"/>
  <c r="S1312"/>
  <c r="Q1311"/>
  <c r="S1311"/>
  <c r="Q1310"/>
  <c r="S1310"/>
  <c r="Q1309"/>
  <c r="S1309"/>
  <c r="Q1308"/>
  <c r="S1308"/>
  <c r="Q1307"/>
  <c r="S1307"/>
  <c r="Q1306"/>
  <c r="S1306"/>
  <c r="Q1305"/>
  <c r="S1305"/>
  <c r="Q1304"/>
  <c r="S1304"/>
  <c r="Q1303"/>
  <c r="S1303"/>
  <c r="Q1302"/>
  <c r="S1302"/>
  <c r="Q1301"/>
  <c r="S1301"/>
  <c r="Q1300"/>
  <c r="S1300"/>
  <c r="Q1299"/>
  <c r="S1299"/>
  <c r="Q1298"/>
  <c r="S1298"/>
  <c r="Q1297"/>
  <c r="S1297"/>
  <c r="Q1296"/>
  <c r="S1296"/>
  <c r="Q1295"/>
  <c r="S1295"/>
  <c r="Q1294"/>
  <c r="S1294"/>
  <c r="Q1293"/>
  <c r="S1293"/>
  <c r="Q1292"/>
  <c r="S1292"/>
  <c r="Q1291"/>
  <c r="S1291"/>
  <c r="Q1290"/>
  <c r="S1290"/>
  <c r="Q1289"/>
  <c r="S1289"/>
  <c r="Q1288"/>
  <c r="S1288"/>
  <c r="Q1287"/>
  <c r="S1287"/>
  <c r="Q1286"/>
  <c r="S1286"/>
  <c r="Q1285"/>
  <c r="S1285"/>
  <c r="Q1284"/>
  <c r="S1284"/>
  <c r="Q1283"/>
  <c r="S1283"/>
  <c r="Q1282"/>
  <c r="S1282"/>
  <c r="Q1281"/>
  <c r="S1281"/>
  <c r="Q1280"/>
  <c r="S1280"/>
  <c r="Q1279"/>
  <c r="S1279"/>
  <c r="Q1278"/>
  <c r="S1278"/>
  <c r="Q1277"/>
  <c r="S1277"/>
  <c r="Q1276"/>
  <c r="S1276"/>
  <c r="Q1275"/>
  <c r="S1275"/>
  <c r="Q1274"/>
  <c r="S1274"/>
  <c r="Q1273"/>
  <c r="S1273"/>
  <c r="Q1272"/>
  <c r="S1272"/>
  <c r="Q1271"/>
  <c r="S1271"/>
  <c r="Q1270"/>
  <c r="S1270"/>
  <c r="Q1269"/>
  <c r="S1269"/>
  <c r="Q1268"/>
  <c r="S1268"/>
  <c r="Q1267"/>
  <c r="S1267"/>
  <c r="Q1266"/>
  <c r="S1266"/>
  <c r="Q1265"/>
  <c r="S1265"/>
  <c r="Q1264"/>
  <c r="S1264"/>
  <c r="Q1263"/>
  <c r="S1263"/>
  <c r="Q1262"/>
  <c r="S1262"/>
  <c r="Q1261"/>
  <c r="S1261"/>
  <c r="Q1260"/>
  <c r="S1260"/>
  <c r="Q1259"/>
  <c r="S1259"/>
  <c r="Q1258"/>
  <c r="S1258"/>
  <c r="Q1257"/>
  <c r="S1257"/>
  <c r="Q1256"/>
  <c r="S1256"/>
  <c r="Q1255"/>
  <c r="S1255"/>
  <c r="Q1254"/>
  <c r="S1254"/>
  <c r="Q1253"/>
  <c r="S1253"/>
  <c r="Q1252"/>
  <c r="S1252"/>
  <c r="Q1251"/>
  <c r="S1251"/>
  <c r="Q1250"/>
  <c r="S1250"/>
  <c r="Q1249"/>
  <c r="S1249"/>
  <c r="Q1248"/>
  <c r="S1248"/>
  <c r="Q1247"/>
  <c r="S1247"/>
  <c r="Q1246"/>
  <c r="S1246"/>
  <c r="Q1245"/>
  <c r="S1245"/>
  <c r="Q1244"/>
  <c r="S1244"/>
  <c r="Q1243"/>
  <c r="S1243"/>
  <c r="Q1242"/>
  <c r="S1242"/>
  <c r="Q1241"/>
  <c r="S1241"/>
  <c r="Q1240"/>
  <c r="S1240"/>
  <c r="Q1239"/>
  <c r="S1239"/>
  <c r="Q1238"/>
  <c r="S1238"/>
  <c r="Q1237"/>
  <c r="S1237"/>
  <c r="Q1236"/>
  <c r="S1236"/>
  <c r="Q1235"/>
  <c r="S1235"/>
  <c r="Q1234"/>
  <c r="S1234"/>
  <c r="Q1233"/>
  <c r="S1233"/>
  <c r="Q1232"/>
  <c r="S1232"/>
  <c r="Q1231"/>
  <c r="S1231"/>
  <c r="Q1230"/>
  <c r="S1230"/>
  <c r="Q1229"/>
  <c r="S1229"/>
  <c r="Q1228"/>
  <c r="S1228"/>
  <c r="Q1227"/>
  <c r="S1227"/>
  <c r="Q1226"/>
  <c r="S1226"/>
  <c r="Q1225"/>
  <c r="S1225"/>
  <c r="Q1224"/>
  <c r="S1224"/>
  <c r="Q1223"/>
  <c r="S1223"/>
  <c r="Q1222"/>
  <c r="S1222"/>
  <c r="Q1221"/>
  <c r="S1221"/>
  <c r="Q1220"/>
  <c r="S1220"/>
  <c r="Q1219"/>
  <c r="S1219"/>
  <c r="Q1218"/>
  <c r="S1218"/>
  <c r="Q1217"/>
  <c r="S1217"/>
  <c r="Q1216"/>
  <c r="S1216"/>
  <c r="Q1215"/>
  <c r="S1215"/>
  <c r="Q1214"/>
  <c r="S1214"/>
  <c r="Q1213"/>
  <c r="S1213"/>
  <c r="Q1212"/>
  <c r="S1212"/>
  <c r="Q1211"/>
  <c r="S1211"/>
  <c r="Q1210"/>
  <c r="S1210"/>
  <c r="Q1209"/>
  <c r="S1209"/>
  <c r="Q1208"/>
  <c r="S1208"/>
  <c r="Q1207"/>
  <c r="S1207"/>
  <c r="Q1206"/>
  <c r="S1206"/>
  <c r="Q1205"/>
  <c r="S1205"/>
  <c r="Q1204"/>
  <c r="S1204"/>
  <c r="Q1203"/>
  <c r="S1203"/>
  <c r="Q1202"/>
  <c r="S1202"/>
  <c r="Q1201"/>
  <c r="S1201"/>
  <c r="Q1200"/>
  <c r="S1200"/>
  <c r="Q1199"/>
  <c r="S1199"/>
  <c r="Q1198"/>
  <c r="S1198"/>
  <c r="Q1197"/>
  <c r="S1197"/>
  <c r="Q1196"/>
  <c r="S1196"/>
  <c r="Q1195"/>
  <c r="S1195"/>
  <c r="Q1194"/>
  <c r="S1194"/>
  <c r="Q1193"/>
  <c r="S1193"/>
  <c r="Q1192"/>
  <c r="S1192"/>
  <c r="Q1191"/>
  <c r="S1191"/>
  <c r="Q1190"/>
  <c r="S1190"/>
  <c r="Q1189"/>
  <c r="S1189"/>
  <c r="Q1188"/>
  <c r="S1188"/>
  <c r="Q1187"/>
  <c r="S1187"/>
  <c r="Q1186"/>
  <c r="S1186"/>
  <c r="Q1185"/>
  <c r="S1185"/>
  <c r="Q1184"/>
  <c r="S1184"/>
  <c r="Q1183"/>
  <c r="S1183"/>
  <c r="Q1182"/>
  <c r="S1182"/>
  <c r="Q1181"/>
  <c r="S1181"/>
  <c r="Q1180"/>
  <c r="S1180"/>
  <c r="Q1179"/>
  <c r="S1179"/>
  <c r="Q1178"/>
  <c r="S1178"/>
  <c r="Q1177"/>
  <c r="S1177"/>
  <c r="Q1176"/>
  <c r="S1176"/>
  <c r="Q1175"/>
  <c r="S1175"/>
  <c r="Q1174"/>
  <c r="S1174"/>
  <c r="Q1173"/>
  <c r="S1173"/>
  <c r="Q1172"/>
  <c r="S1172"/>
  <c r="Q1171"/>
  <c r="S1171"/>
  <c r="Q1170"/>
  <c r="S1170"/>
  <c r="Q1169"/>
  <c r="S1169"/>
  <c r="Q1168"/>
  <c r="S1168"/>
  <c r="Q1167"/>
  <c r="S1167"/>
  <c r="Q1166"/>
  <c r="S1166"/>
  <c r="Q1165"/>
  <c r="S1165"/>
  <c r="Q1164"/>
  <c r="S1164"/>
  <c r="Q1163"/>
  <c r="S1163"/>
  <c r="Q1162"/>
  <c r="S1162"/>
  <c r="Q1161"/>
  <c r="S1161"/>
  <c r="Q1160"/>
  <c r="S1160"/>
  <c r="Q1159"/>
  <c r="S1159"/>
  <c r="Q1158"/>
  <c r="S1158"/>
  <c r="Q1157"/>
  <c r="S1157"/>
  <c r="Q1156"/>
  <c r="S1156"/>
  <c r="Q1155"/>
  <c r="S1155"/>
  <c r="Q1154"/>
  <c r="S1154"/>
  <c r="Q1153"/>
  <c r="S1153"/>
  <c r="Q1152"/>
  <c r="S1152"/>
  <c r="Q1151"/>
  <c r="S1151"/>
  <c r="Q1150"/>
  <c r="S1150"/>
  <c r="Q1149"/>
  <c r="S1149"/>
  <c r="Q1148"/>
  <c r="S1148"/>
  <c r="Q1147"/>
  <c r="S1147"/>
  <c r="Q1146"/>
  <c r="S1146"/>
  <c r="Q1145"/>
  <c r="S1145"/>
  <c r="Q1144"/>
  <c r="S1144"/>
  <c r="Q1143"/>
  <c r="S1143"/>
  <c r="Q1142"/>
  <c r="S1142"/>
  <c r="Q1141"/>
  <c r="S1141"/>
  <c r="Q1140"/>
  <c r="S1140"/>
  <c r="Q1139"/>
  <c r="S1139"/>
  <c r="Q1138"/>
  <c r="S1138"/>
  <c r="Q1137"/>
  <c r="S1137"/>
  <c r="Q1136"/>
  <c r="S1136"/>
  <c r="Q1135"/>
  <c r="S1135"/>
  <c r="Q1134"/>
  <c r="S1134"/>
  <c r="Q1133"/>
  <c r="S1133"/>
  <c r="Q1132"/>
  <c r="S1132"/>
  <c r="Q1131"/>
  <c r="S1131"/>
  <c r="Q1130"/>
  <c r="S1130"/>
  <c r="Q1129"/>
  <c r="S1129"/>
  <c r="Q1128"/>
  <c r="S1128"/>
  <c r="Q1127"/>
  <c r="S1127"/>
  <c r="Q1126"/>
  <c r="S1126"/>
  <c r="Q1125"/>
  <c r="S1125"/>
  <c r="Q1124"/>
  <c r="S1124"/>
  <c r="Q1123"/>
  <c r="S1123"/>
  <c r="Q1122"/>
  <c r="S1122"/>
  <c r="Q1121"/>
  <c r="S1121"/>
  <c r="Q1120"/>
  <c r="S1120"/>
  <c r="Q1119"/>
  <c r="S1119"/>
  <c r="Q1118"/>
  <c r="S1118"/>
  <c r="Q1117"/>
  <c r="S1117"/>
  <c r="Q1116"/>
  <c r="S1116"/>
  <c r="Q1115"/>
  <c r="S1115"/>
  <c r="Q1114"/>
  <c r="S1114"/>
  <c r="Q1113"/>
  <c r="S1113"/>
  <c r="Q1112"/>
  <c r="S1112"/>
  <c r="Q1111"/>
  <c r="S1111"/>
  <c r="Q1110"/>
  <c r="S1110"/>
  <c r="Q1109"/>
  <c r="S1109"/>
  <c r="Q1108"/>
  <c r="S1108"/>
  <c r="Q1107"/>
  <c r="S1107"/>
  <c r="Q1106"/>
  <c r="S1106"/>
  <c r="Q1095"/>
  <c r="S1095"/>
  <c r="Q1094"/>
  <c r="S1094"/>
  <c r="Q1093"/>
  <c r="S1093"/>
  <c r="Q1092"/>
  <c r="S1092"/>
  <c r="Q1091"/>
  <c r="S1091"/>
  <c r="Q1090"/>
  <c r="S1090"/>
  <c r="Q1089"/>
  <c r="S1089"/>
  <c r="Q1088"/>
  <c r="S1088"/>
  <c r="Q1087"/>
  <c r="S1087"/>
  <c r="Q1086"/>
  <c r="S1086"/>
  <c r="Q1085"/>
  <c r="S1085"/>
  <c r="Q1084"/>
  <c r="S1084"/>
  <c r="Q1083"/>
  <c r="S1083"/>
  <c r="Q1082"/>
  <c r="S1082"/>
  <c r="Q1081"/>
  <c r="S1081"/>
  <c r="Q1080"/>
  <c r="S1080"/>
  <c r="Q1079"/>
  <c r="S1079"/>
  <c r="Q1039"/>
  <c r="S1039"/>
  <c r="Q1038"/>
  <c r="S1038"/>
  <c r="Q1037"/>
  <c r="S1037"/>
  <c r="Q1036"/>
  <c r="S1036"/>
  <c r="Q1035"/>
  <c r="S1035"/>
  <c r="Q1034"/>
  <c r="S1034"/>
  <c r="Q1033"/>
  <c r="S1033"/>
  <c r="Q1032"/>
  <c r="S1032"/>
  <c r="Q1031"/>
  <c r="S1031"/>
  <c r="Q1030"/>
  <c r="S1030"/>
  <c r="Q1029"/>
  <c r="S1029"/>
  <c r="Q1028"/>
  <c r="S1028"/>
  <c r="Q1027"/>
  <c r="S1027"/>
  <c r="Q1026"/>
  <c r="S1026"/>
  <c r="Q1025"/>
  <c r="S1025"/>
  <c r="Q1024"/>
  <c r="S1024"/>
  <c r="Q1023"/>
  <c r="S1023"/>
  <c r="Q1022"/>
  <c r="S1022"/>
  <c r="Q1021"/>
  <c r="S1021"/>
  <c r="Q1020"/>
  <c r="S1020"/>
  <c r="Q1019"/>
  <c r="S1019"/>
  <c r="Q1018"/>
  <c r="S1018"/>
  <c r="Q1017"/>
  <c r="S1017"/>
  <c r="Q1016"/>
  <c r="S1016"/>
  <c r="Q1015"/>
  <c r="S1015"/>
  <c r="Q1014"/>
  <c r="S1014"/>
  <c r="Q1013"/>
  <c r="S1013"/>
  <c r="Q1012"/>
  <c r="S1012"/>
  <c r="Q1011"/>
  <c r="S1011"/>
  <c r="Q1010"/>
  <c r="S1010"/>
  <c r="Q1009"/>
  <c r="S1009"/>
  <c r="Q1008"/>
  <c r="S1008"/>
  <c r="Q1007"/>
  <c r="S1007"/>
  <c r="Q1006"/>
  <c r="S1006"/>
  <c r="Q1005"/>
  <c r="S1005"/>
  <c r="Q1004"/>
  <c r="S1004"/>
  <c r="Q1003"/>
  <c r="S1003"/>
  <c r="Q1002"/>
  <c r="S1002"/>
  <c r="Q1001"/>
  <c r="S1001"/>
  <c r="Q1000"/>
  <c r="S1000"/>
  <c r="Q999"/>
  <c r="S999"/>
  <c r="Q998"/>
  <c r="S998"/>
  <c r="Q997"/>
  <c r="S997"/>
  <c r="Q996"/>
  <c r="S996"/>
  <c r="Q995"/>
  <c r="S995"/>
  <c r="Q994"/>
  <c r="S994"/>
  <c r="Q993"/>
  <c r="S993"/>
  <c r="Q992"/>
  <c r="S992"/>
  <c r="Q991"/>
  <c r="S991"/>
  <c r="Q990"/>
  <c r="S990"/>
  <c r="Q989"/>
  <c r="S989"/>
  <c r="Q988"/>
  <c r="S988"/>
  <c r="Q987"/>
  <c r="S987"/>
  <c r="Q986"/>
  <c r="S986"/>
  <c r="Q985"/>
  <c r="S985"/>
  <c r="Q984"/>
  <c r="S984"/>
  <c r="Q983"/>
  <c r="S983"/>
  <c r="Q982"/>
  <c r="S982"/>
  <c r="Q981"/>
  <c r="S981"/>
  <c r="Q980"/>
  <c r="S980"/>
  <c r="Q979"/>
  <c r="S979"/>
  <c r="Q978"/>
  <c r="S978"/>
  <c r="Q977"/>
  <c r="S977"/>
  <c r="Q976"/>
  <c r="S976"/>
  <c r="Q975"/>
  <c r="S975"/>
  <c r="Q974"/>
  <c r="S974"/>
  <c r="Q973"/>
  <c r="S973"/>
  <c r="Q972"/>
  <c r="S972"/>
  <c r="Q971"/>
  <c r="S971"/>
  <c r="Q970"/>
  <c r="S970"/>
  <c r="Q969"/>
  <c r="S969"/>
  <c r="Q968"/>
  <c r="S968"/>
  <c r="Q967"/>
  <c r="S967"/>
  <c r="Q966"/>
  <c r="S966"/>
  <c r="Q965"/>
  <c r="S965"/>
  <c r="Q964"/>
  <c r="S964"/>
  <c r="Q963"/>
  <c r="S963"/>
  <c r="Q962"/>
  <c r="S962"/>
  <c r="Q961"/>
  <c r="S961"/>
  <c r="Q960"/>
  <c r="S960"/>
  <c r="Q959"/>
  <c r="S959"/>
  <c r="Q958"/>
  <c r="S958"/>
  <c r="Q957"/>
  <c r="S957"/>
  <c r="Q956"/>
  <c r="S956"/>
  <c r="Q955"/>
  <c r="S955"/>
  <c r="Q954"/>
  <c r="S954"/>
  <c r="Q953"/>
  <c r="S953"/>
  <c r="Q952"/>
  <c r="S952"/>
  <c r="Q951"/>
  <c r="S951"/>
  <c r="Q950"/>
  <c r="S950"/>
  <c r="Q949"/>
  <c r="S949"/>
  <c r="Q948"/>
  <c r="S948"/>
  <c r="Q947"/>
  <c r="S947"/>
  <c r="Q946"/>
  <c r="S946"/>
  <c r="Q945"/>
  <c r="S945"/>
  <c r="Q944"/>
  <c r="S944"/>
  <c r="Q943"/>
  <c r="S943"/>
  <c r="Q942"/>
  <c r="S942"/>
  <c r="Q941"/>
  <c r="S941"/>
  <c r="Q940"/>
  <c r="S940"/>
  <c r="Q939"/>
  <c r="S939"/>
  <c r="Q938"/>
  <c r="S938"/>
  <c r="Q937"/>
  <c r="S937"/>
  <c r="Q936"/>
  <c r="S936"/>
  <c r="Q935"/>
  <c r="S935"/>
  <c r="Q934"/>
  <c r="S934"/>
  <c r="Q933"/>
  <c r="S933"/>
  <c r="Q932"/>
  <c r="S932"/>
  <c r="Q931"/>
  <c r="S931"/>
  <c r="Q930"/>
  <c r="S930"/>
  <c r="Q929"/>
  <c r="S929"/>
  <c r="Q928"/>
  <c r="S928"/>
  <c r="Q927"/>
  <c r="S927"/>
  <c r="Q926"/>
  <c r="S926"/>
  <c r="Q925"/>
  <c r="S925"/>
  <c r="Q924"/>
  <c r="S924"/>
  <c r="Q923"/>
  <c r="S923"/>
  <c r="Q922"/>
  <c r="S922"/>
  <c r="Q921"/>
  <c r="S921"/>
  <c r="Q920"/>
  <c r="S920"/>
  <c r="Q919"/>
  <c r="S919"/>
  <c r="Q918"/>
  <c r="S918"/>
  <c r="Q917"/>
  <c r="S917"/>
  <c r="Q916"/>
  <c r="S916"/>
  <c r="Q915"/>
  <c r="S915"/>
  <c r="Q914"/>
  <c r="S914"/>
  <c r="Q913"/>
  <c r="S913"/>
  <c r="Q912"/>
  <c r="S912"/>
  <c r="Q911"/>
  <c r="S911"/>
  <c r="Q910"/>
  <c r="S910"/>
  <c r="Q909"/>
  <c r="S909"/>
  <c r="Q908"/>
  <c r="S908"/>
  <c r="Q907"/>
  <c r="S907"/>
  <c r="Q906"/>
  <c r="S906"/>
  <c r="Q905"/>
  <c r="S905"/>
  <c r="Q904"/>
  <c r="S904"/>
  <c r="Q903"/>
  <c r="S903"/>
  <c r="Q902"/>
  <c r="S902"/>
  <c r="Q901"/>
  <c r="S901"/>
  <c r="Q900"/>
  <c r="S900"/>
  <c r="Q899"/>
  <c r="S899"/>
  <c r="Q898"/>
  <c r="S898"/>
  <c r="Q897"/>
  <c r="S897"/>
  <c r="Q896"/>
  <c r="S896"/>
  <c r="Q895"/>
  <c r="S895"/>
  <c r="Q894"/>
  <c r="S894"/>
  <c r="Q893"/>
  <c r="S893"/>
  <c r="Q892"/>
  <c r="S892"/>
  <c r="Q891"/>
  <c r="S891"/>
  <c r="Q890"/>
  <c r="S890"/>
  <c r="Q889"/>
  <c r="S889"/>
  <c r="Q888"/>
  <c r="S888"/>
  <c r="Q887"/>
  <c r="S887"/>
  <c r="Q886"/>
  <c r="S886"/>
  <c r="Q885"/>
  <c r="S885"/>
  <c r="Q884"/>
  <c r="S884"/>
  <c r="Q883"/>
  <c r="S883"/>
  <c r="Q882"/>
  <c r="S882"/>
  <c r="Q881"/>
  <c r="S881"/>
  <c r="Q880"/>
  <c r="S880"/>
  <c r="Q879"/>
  <c r="S879"/>
  <c r="Q878"/>
  <c r="S878"/>
  <c r="Q877"/>
  <c r="S877"/>
  <c r="Q876"/>
  <c r="S876"/>
  <c r="Q875"/>
  <c r="S875"/>
  <c r="Q874"/>
  <c r="S874"/>
  <c r="Q873"/>
  <c r="S873"/>
  <c r="Q872"/>
  <c r="S872"/>
  <c r="Q871"/>
  <c r="S871"/>
  <c r="Q870"/>
  <c r="S870"/>
  <c r="Q869"/>
  <c r="S869"/>
  <c r="Q868"/>
  <c r="S868"/>
  <c r="Q867"/>
  <c r="S867"/>
  <c r="Q866"/>
  <c r="S866"/>
  <c r="Q865"/>
  <c r="S865"/>
  <c r="Q864"/>
  <c r="S864"/>
  <c r="Q857"/>
  <c r="S857"/>
  <c r="Q849"/>
  <c r="S849"/>
  <c r="Q848"/>
  <c r="S848"/>
  <c r="Q1453"/>
  <c r="Q855"/>
  <c r="S855"/>
  <c r="Q854"/>
  <c r="S854"/>
  <c r="Q853"/>
  <c r="S853"/>
  <c r="Q852"/>
  <c r="S852"/>
  <c r="Q851"/>
  <c r="S851"/>
  <c r="Q847"/>
  <c r="S847"/>
  <c r="Q846"/>
  <c r="S846"/>
  <c r="Q845"/>
  <c r="S845"/>
  <c r="Q844"/>
  <c r="S844"/>
  <c r="Q843"/>
  <c r="S843"/>
  <c r="Q842"/>
  <c r="S842"/>
  <c r="Q841"/>
  <c r="S841"/>
  <c r="Q840"/>
  <c r="S840"/>
  <c r="Q839"/>
  <c r="S839"/>
  <c r="Q838"/>
  <c r="S838"/>
  <c r="Q837"/>
  <c r="S837"/>
  <c r="Q836"/>
  <c r="S836"/>
  <c r="Q835"/>
  <c r="S835"/>
  <c r="Q834"/>
  <c r="S834"/>
  <c r="Q833"/>
  <c r="S833"/>
  <c r="Q832"/>
  <c r="S832"/>
  <c r="Q831"/>
  <c r="S831"/>
  <c r="Q830"/>
  <c r="S830"/>
  <c r="Q829"/>
  <c r="S829"/>
  <c r="Q828"/>
  <c r="S828"/>
  <c r="Q827"/>
  <c r="S827"/>
  <c r="Q826"/>
  <c r="S826"/>
  <c r="Q825"/>
  <c r="S825"/>
  <c r="Q824"/>
  <c r="S824"/>
  <c r="Q823"/>
  <c r="S823"/>
  <c r="Q822"/>
  <c r="S822"/>
  <c r="Q821"/>
  <c r="S821"/>
  <c r="Q820"/>
  <c r="S820"/>
  <c r="Q819"/>
  <c r="S819"/>
  <c r="Q818"/>
  <c r="S818"/>
  <c r="Q817"/>
  <c r="S817"/>
  <c r="Q816"/>
  <c r="S816"/>
  <c r="Q815"/>
  <c r="S815"/>
  <c r="Q814"/>
  <c r="S814"/>
  <c r="Q813"/>
  <c r="S813"/>
  <c r="Q812"/>
  <c r="S812"/>
  <c r="Q811"/>
  <c r="S811"/>
  <c r="Q810"/>
  <c r="S810"/>
  <c r="Q809"/>
  <c r="S809"/>
  <c r="Q808"/>
  <c r="S808"/>
  <c r="Q807"/>
  <c r="S807"/>
  <c r="Q806"/>
  <c r="S806"/>
  <c r="Q805"/>
  <c r="S805"/>
  <c r="Q804"/>
  <c r="S804"/>
  <c r="Q803"/>
  <c r="S803"/>
  <c r="Q802"/>
  <c r="S802"/>
  <c r="Q801"/>
  <c r="S801"/>
  <c r="Q800"/>
  <c r="S800"/>
  <c r="Q799"/>
  <c r="S799"/>
  <c r="Q798"/>
  <c r="S798"/>
  <c r="Q797"/>
  <c r="S797"/>
  <c r="Q796"/>
  <c r="S796"/>
  <c r="Q795"/>
  <c r="S795"/>
  <c r="Q794"/>
  <c r="S794"/>
  <c r="Q793"/>
  <c r="S793"/>
  <c r="Q792"/>
  <c r="S792"/>
  <c r="Q791"/>
  <c r="S791"/>
  <c r="Q790"/>
  <c r="S790"/>
  <c r="Q789"/>
  <c r="S789"/>
  <c r="Q788"/>
  <c r="S788"/>
  <c r="Q787"/>
  <c r="S787"/>
  <c r="Q786"/>
  <c r="S786"/>
  <c r="Q785"/>
  <c r="S785"/>
  <c r="Q784"/>
  <c r="S784"/>
  <c r="Q783"/>
  <c r="S783"/>
  <c r="Q782"/>
  <c r="S782"/>
  <c r="Q781"/>
  <c r="S781"/>
  <c r="Q780"/>
  <c r="S780"/>
  <c r="Q779"/>
  <c r="S779"/>
  <c r="Q778"/>
  <c r="S778"/>
  <c r="Q777"/>
  <c r="S777"/>
  <c r="Q776"/>
  <c r="S776"/>
  <c r="Q775"/>
  <c r="S775"/>
  <c r="Q774"/>
  <c r="S774"/>
  <c r="Q773"/>
  <c r="S773"/>
  <c r="Q772"/>
  <c r="S772"/>
  <c r="Q771"/>
  <c r="S771"/>
  <c r="Q770"/>
  <c r="S770"/>
  <c r="Q769"/>
  <c r="S769"/>
  <c r="Q768"/>
  <c r="S768"/>
  <c r="Q767"/>
  <c r="S767"/>
  <c r="Q766"/>
  <c r="S766"/>
  <c r="Q765"/>
  <c r="S765"/>
  <c r="Q764"/>
  <c r="S764"/>
  <c r="Q763"/>
  <c r="S763"/>
  <c r="Q762"/>
  <c r="S762"/>
  <c r="Q761"/>
  <c r="S761"/>
  <c r="Q760"/>
  <c r="S760"/>
  <c r="Q759"/>
  <c r="S759"/>
  <c r="Q758"/>
  <c r="S758"/>
  <c r="Q757"/>
  <c r="S757"/>
  <c r="Q756"/>
  <c r="S756"/>
  <c r="Q755"/>
  <c r="S755"/>
  <c r="Q754"/>
  <c r="S754"/>
  <c r="Q753"/>
  <c r="S753"/>
  <c r="Q752"/>
  <c r="S752"/>
  <c r="Q751"/>
  <c r="S751"/>
  <c r="Q750"/>
  <c r="S750"/>
  <c r="Q749"/>
  <c r="S749"/>
  <c r="Q748"/>
  <c r="S748"/>
  <c r="Q747"/>
  <c r="S747"/>
  <c r="Q746"/>
  <c r="S746"/>
  <c r="Q745"/>
  <c r="S745"/>
  <c r="Q744"/>
  <c r="S744"/>
  <c r="Q743"/>
  <c r="S743"/>
  <c r="Q742"/>
  <c r="S742"/>
  <c r="Q741"/>
  <c r="S741"/>
  <c r="Q740"/>
  <c r="S740"/>
  <c r="Q739"/>
  <c r="S739"/>
  <c r="Q738"/>
  <c r="S738"/>
  <c r="Q737"/>
  <c r="S737"/>
  <c r="Q736"/>
  <c r="S736"/>
  <c r="Q735"/>
  <c r="S735"/>
  <c r="Q734"/>
  <c r="S734"/>
  <c r="Q733"/>
  <c r="S733"/>
  <c r="Q732"/>
  <c r="S732"/>
  <c r="Q731"/>
  <c r="S731"/>
  <c r="Q730"/>
  <c r="S730"/>
  <c r="Q729"/>
  <c r="S729"/>
  <c r="Q728"/>
  <c r="S728"/>
  <c r="Q727"/>
  <c r="S727"/>
  <c r="Q726"/>
  <c r="S726"/>
  <c r="Q725"/>
  <c r="S725"/>
  <c r="Q724"/>
  <c r="S724"/>
  <c r="Q723"/>
  <c r="S723"/>
  <c r="Q722"/>
  <c r="S722"/>
  <c r="Q721"/>
  <c r="S721"/>
  <c r="Q720"/>
  <c r="S720"/>
  <c r="Q719"/>
  <c r="S719"/>
  <c r="Q718"/>
  <c r="S718"/>
  <c r="Q717"/>
  <c r="S717"/>
  <c r="Q716"/>
  <c r="S716"/>
  <c r="Q715"/>
  <c r="S715"/>
  <c r="Q714"/>
  <c r="S714"/>
  <c r="Q713"/>
  <c r="S713"/>
  <c r="Q712"/>
  <c r="S712"/>
  <c r="Q711"/>
  <c r="S711"/>
  <c r="Q710"/>
  <c r="S710"/>
  <c r="Q709"/>
  <c r="S709"/>
  <c r="Q708"/>
  <c r="S708"/>
  <c r="Q707"/>
  <c r="S707"/>
  <c r="Q706"/>
  <c r="S706"/>
  <c r="Q705"/>
  <c r="S705"/>
  <c r="Q704"/>
  <c r="S704"/>
  <c r="Q703"/>
  <c r="S703"/>
  <c r="Q702"/>
  <c r="S702"/>
  <c r="Q701"/>
  <c r="S701"/>
  <c r="Q700"/>
  <c r="S700"/>
  <c r="Q699"/>
  <c r="S699"/>
  <c r="Q698"/>
  <c r="S698"/>
  <c r="Q697"/>
  <c r="S697"/>
  <c r="Q696"/>
  <c r="S696"/>
  <c r="Q695"/>
  <c r="S695"/>
  <c r="Q694"/>
  <c r="S694"/>
  <c r="Q693"/>
  <c r="S693"/>
  <c r="Q692"/>
  <c r="S692"/>
  <c r="Q691"/>
  <c r="S691"/>
  <c r="Q690"/>
  <c r="S690"/>
  <c r="Q689"/>
  <c r="S689"/>
  <c r="Q688"/>
  <c r="S688"/>
  <c r="Q687"/>
  <c r="S687"/>
  <c r="Q686"/>
  <c r="S686"/>
  <c r="Q685"/>
  <c r="S685"/>
  <c r="Q684"/>
  <c r="S684"/>
  <c r="Q683"/>
  <c r="S683"/>
  <c r="Q682"/>
  <c r="S682"/>
  <c r="Q681"/>
  <c r="S681"/>
  <c r="Q680"/>
  <c r="S680"/>
  <c r="Q679"/>
  <c r="S679"/>
  <c r="Q678"/>
  <c r="S678"/>
  <c r="Q677"/>
  <c r="S677"/>
  <c r="Q676"/>
  <c r="S676"/>
  <c r="Q675"/>
  <c r="S675"/>
  <c r="Q674"/>
  <c r="S674"/>
  <c r="Q673"/>
  <c r="S673"/>
  <c r="Q672"/>
  <c r="S672"/>
  <c r="Q671"/>
  <c r="S671"/>
  <c r="Q670"/>
  <c r="S670"/>
  <c r="Q669"/>
  <c r="S669"/>
  <c r="Q668"/>
  <c r="S668"/>
  <c r="Q667"/>
  <c r="S667"/>
  <c r="Q666"/>
  <c r="S666"/>
  <c r="Q665"/>
  <c r="S665"/>
  <c r="Q664"/>
  <c r="S664"/>
  <c r="Q663"/>
  <c r="S663"/>
  <c r="Q662"/>
  <c r="S662"/>
  <c r="Q661"/>
  <c r="S661"/>
  <c r="Q660"/>
  <c r="S660"/>
  <c r="Q659"/>
  <c r="S659"/>
  <c r="Q658"/>
  <c r="S658"/>
  <c r="Q657"/>
  <c r="S657"/>
  <c r="Q656"/>
  <c r="S656"/>
  <c r="Q638"/>
  <c r="S638"/>
  <c r="Q637"/>
  <c r="S637"/>
  <c r="Q636"/>
  <c r="S636"/>
  <c r="Q635"/>
  <c r="S635"/>
  <c r="Q634"/>
  <c r="S634"/>
  <c r="Q633"/>
  <c r="S633"/>
  <c r="Q632"/>
  <c r="S632"/>
  <c r="Q631"/>
  <c r="S631"/>
  <c r="Q630"/>
  <c r="S630"/>
  <c r="Q629"/>
  <c r="S629"/>
  <c r="Q628"/>
  <c r="S628"/>
  <c r="Q627"/>
  <c r="S627"/>
  <c r="Q626"/>
  <c r="S626"/>
  <c r="Q625"/>
  <c r="S625"/>
  <c r="Q624"/>
  <c r="S624"/>
  <c r="Q623"/>
  <c r="S623"/>
  <c r="Q622"/>
  <c r="S622"/>
  <c r="Q621"/>
  <c r="S621"/>
  <c r="Q620"/>
  <c r="S620"/>
  <c r="Q619"/>
  <c r="S619"/>
  <c r="Q618"/>
  <c r="S618"/>
  <c r="Q617"/>
  <c r="S617"/>
  <c r="Q616"/>
  <c r="S616"/>
  <c r="Q615"/>
  <c r="S615"/>
  <c r="Q614"/>
  <c r="S614"/>
  <c r="Q613"/>
  <c r="S613"/>
  <c r="Q612"/>
  <c r="S612"/>
  <c r="Q611"/>
  <c r="S611"/>
  <c r="Q610"/>
  <c r="S610"/>
  <c r="Q609"/>
  <c r="S609"/>
  <c r="Q608"/>
  <c r="S608"/>
  <c r="Q607"/>
  <c r="S607"/>
  <c r="Q606"/>
  <c r="S606"/>
  <c r="Q605"/>
  <c r="S605"/>
  <c r="Q604"/>
  <c r="S604"/>
  <c r="Q603"/>
  <c r="S603"/>
  <c r="Q602"/>
  <c r="S602"/>
  <c r="Q601"/>
  <c r="S601"/>
  <c r="Q600"/>
  <c r="S600"/>
  <c r="Q599"/>
  <c r="S599"/>
  <c r="Q598"/>
  <c r="S598"/>
  <c r="Q597"/>
  <c r="S597"/>
  <c r="Q596"/>
  <c r="S596"/>
  <c r="Q595"/>
  <c r="S595"/>
  <c r="Q594"/>
  <c r="S594"/>
  <c r="Q593"/>
  <c r="S593"/>
  <c r="Q592"/>
  <c r="S592"/>
  <c r="Q591"/>
  <c r="S591"/>
  <c r="Q590"/>
  <c r="S590"/>
  <c r="Q589"/>
  <c r="S589"/>
  <c r="Q588"/>
  <c r="S588"/>
  <c r="Q587"/>
  <c r="S587"/>
  <c r="Q586"/>
  <c r="S586"/>
  <c r="Q585"/>
  <c r="S585"/>
  <c r="Q584"/>
  <c r="S584"/>
  <c r="Q583"/>
  <c r="S583"/>
  <c r="Q582"/>
  <c r="S582"/>
  <c r="Q581"/>
  <c r="S581"/>
  <c r="Q580"/>
  <c r="S580"/>
  <c r="Q579"/>
  <c r="S579"/>
  <c r="Q578"/>
  <c r="S578"/>
  <c r="Q577"/>
  <c r="S577"/>
  <c r="Q576"/>
  <c r="S576"/>
  <c r="Q575"/>
  <c r="S575"/>
  <c r="Q574"/>
  <c r="S574"/>
  <c r="Q573"/>
  <c r="S573"/>
  <c r="Q572"/>
  <c r="S572"/>
  <c r="Q571"/>
  <c r="S571"/>
  <c r="Q570"/>
  <c r="S570"/>
  <c r="Q569"/>
  <c r="S569"/>
  <c r="Q568"/>
  <c r="S568"/>
  <c r="Q567"/>
  <c r="S567"/>
  <c r="Q566"/>
  <c r="S566"/>
  <c r="Q565"/>
  <c r="S565"/>
  <c r="Q564"/>
  <c r="S564"/>
  <c r="Q563"/>
  <c r="S563"/>
  <c r="Q562"/>
  <c r="S562"/>
  <c r="Q561"/>
  <c r="S561"/>
  <c r="Q560"/>
  <c r="S560"/>
  <c r="Q559"/>
  <c r="S559"/>
  <c r="Q558"/>
  <c r="S558"/>
  <c r="Q557"/>
  <c r="S557"/>
  <c r="Q556"/>
  <c r="S556"/>
  <c r="Q555"/>
  <c r="S555"/>
  <c r="Q554"/>
  <c r="S554"/>
  <c r="Q553"/>
  <c r="S553"/>
  <c r="Q552"/>
  <c r="S552"/>
  <c r="Q551"/>
  <c r="S551"/>
  <c r="Q550"/>
  <c r="S550"/>
  <c r="Q549"/>
  <c r="S549"/>
  <c r="Q548"/>
  <c r="S548"/>
  <c r="Q547"/>
  <c r="S547"/>
  <c r="Q546"/>
  <c r="S546"/>
  <c r="Q545"/>
  <c r="S545"/>
  <c r="Q544"/>
  <c r="S544"/>
  <c r="Q543"/>
  <c r="S543"/>
  <c r="Q542"/>
  <c r="S542"/>
  <c r="Q541"/>
  <c r="S541"/>
  <c r="Q540"/>
  <c r="S540"/>
  <c r="Q539"/>
  <c r="S539"/>
  <c r="Q538"/>
  <c r="S538"/>
  <c r="Q537"/>
  <c r="S537"/>
  <c r="Q536"/>
  <c r="S536"/>
  <c r="Q535"/>
  <c r="S535"/>
  <c r="Q534"/>
  <c r="S534"/>
  <c r="Q533"/>
  <c r="S533"/>
  <c r="Q532"/>
  <c r="S532"/>
  <c r="Q531"/>
  <c r="S531"/>
  <c r="Q530"/>
  <c r="S530"/>
  <c r="Q529"/>
  <c r="S529"/>
  <c r="Q528"/>
  <c r="S528"/>
  <c r="Q527"/>
  <c r="S527"/>
  <c r="Q526"/>
  <c r="S526"/>
  <c r="Q525"/>
  <c r="S525"/>
  <c r="Q524"/>
  <c r="S524"/>
  <c r="Q523"/>
  <c r="S523"/>
  <c r="Q522"/>
  <c r="S522"/>
  <c r="Q521"/>
  <c r="S521"/>
  <c r="Q520"/>
  <c r="S520"/>
  <c r="Q519"/>
  <c r="S519"/>
  <c r="Q518"/>
  <c r="S518"/>
  <c r="Q517"/>
  <c r="S517"/>
  <c r="Q516"/>
  <c r="S516"/>
  <c r="Q515"/>
  <c r="S515"/>
  <c r="Q514"/>
  <c r="S514"/>
  <c r="Q513"/>
  <c r="S513"/>
  <c r="Q512"/>
  <c r="S512"/>
  <c r="Q511"/>
  <c r="S511"/>
  <c r="Q510"/>
  <c r="S510"/>
  <c r="Q509"/>
  <c r="S509"/>
  <c r="Q508"/>
  <c r="S508"/>
  <c r="Q507"/>
  <c r="S507"/>
  <c r="Q506"/>
  <c r="S506"/>
  <c r="Q505"/>
  <c r="S505"/>
  <c r="Q504"/>
  <c r="S504"/>
  <c r="Q503"/>
  <c r="S503"/>
  <c r="Q502"/>
  <c r="S502"/>
  <c r="Q501"/>
  <c r="S501"/>
  <c r="Q500"/>
  <c r="S500"/>
  <c r="Q499"/>
  <c r="S499"/>
  <c r="Q498"/>
  <c r="S498"/>
  <c r="Q497"/>
  <c r="S497"/>
  <c r="Q496"/>
  <c r="S496"/>
  <c r="Q495"/>
  <c r="S495"/>
  <c r="Q494"/>
  <c r="S494"/>
  <c r="Q493"/>
  <c r="S493"/>
  <c r="Q492"/>
  <c r="S492"/>
  <c r="Q491"/>
  <c r="S491"/>
  <c r="Q490"/>
  <c r="S490"/>
  <c r="Q489"/>
  <c r="S489"/>
  <c r="Q488"/>
  <c r="S488"/>
  <c r="Q487"/>
  <c r="S487"/>
  <c r="Q486"/>
  <c r="S486"/>
  <c r="Q485"/>
  <c r="S485"/>
  <c r="Q484"/>
  <c r="S484"/>
  <c r="Q483"/>
  <c r="S483"/>
  <c r="Q482"/>
  <c r="S482"/>
  <c r="Q481"/>
  <c r="S481"/>
  <c r="Q480"/>
  <c r="S480"/>
  <c r="Q479"/>
  <c r="S479"/>
  <c r="Q478"/>
  <c r="S478"/>
  <c r="Q477"/>
  <c r="S477"/>
  <c r="Q476"/>
  <c r="S476"/>
  <c r="Q475"/>
  <c r="S475"/>
  <c r="Q474"/>
  <c r="S474"/>
  <c r="Q473"/>
  <c r="S473"/>
  <c r="Q472"/>
  <c r="S472"/>
  <c r="Q471"/>
  <c r="S471"/>
  <c r="Q470"/>
  <c r="S470"/>
  <c r="Q469"/>
  <c r="S469"/>
  <c r="Q468"/>
  <c r="S468"/>
  <c r="Q467"/>
  <c r="S467"/>
  <c r="Q466"/>
  <c r="S466"/>
  <c r="Q465"/>
  <c r="S465"/>
  <c r="Q464"/>
  <c r="S464"/>
  <c r="Q463"/>
  <c r="S463"/>
  <c r="Q462"/>
  <c r="S462"/>
  <c r="Q461"/>
  <c r="S461"/>
  <c r="Q460"/>
  <c r="S460"/>
  <c r="Q459"/>
  <c r="S459"/>
  <c r="Q458"/>
  <c r="S458"/>
  <c r="Q457"/>
  <c r="S457"/>
  <c r="Q456"/>
  <c r="S456"/>
  <c r="Q455"/>
  <c r="S455"/>
  <c r="Q454"/>
  <c r="S454"/>
  <c r="Q453"/>
  <c r="S453"/>
  <c r="Q452"/>
  <c r="S452"/>
  <c r="Q451"/>
  <c r="S451"/>
  <c r="Q450"/>
  <c r="S450"/>
  <c r="Q449"/>
  <c r="S449"/>
  <c r="Q448"/>
  <c r="S448"/>
  <c r="Q447"/>
  <c r="S447"/>
  <c r="Q446"/>
  <c r="S446"/>
  <c r="Q445"/>
  <c r="S445"/>
  <c r="Q444"/>
  <c r="S444"/>
  <c r="Q443"/>
  <c r="S443"/>
  <c r="Q442"/>
  <c r="S442"/>
  <c r="Q441"/>
  <c r="S441"/>
  <c r="Q440"/>
  <c r="S440"/>
  <c r="Q439"/>
  <c r="S439"/>
  <c r="Q438"/>
  <c r="S438"/>
  <c r="Q437"/>
  <c r="S437"/>
  <c r="Q436"/>
  <c r="S436"/>
  <c r="Q435"/>
  <c r="S435"/>
  <c r="Q434"/>
  <c r="S434"/>
  <c r="Q433"/>
  <c r="S433"/>
  <c r="Q432"/>
  <c r="S432"/>
  <c r="Q431"/>
  <c r="S431"/>
  <c r="Q430"/>
  <c r="S430"/>
  <c r="Q429"/>
  <c r="S429"/>
  <c r="Q428"/>
  <c r="S428"/>
  <c r="Q427"/>
  <c r="S427"/>
  <c r="Q426"/>
  <c r="S426"/>
  <c r="Q425"/>
  <c r="S425"/>
  <c r="Q424"/>
  <c r="S424"/>
  <c r="Q423"/>
  <c r="S423"/>
  <c r="Q422"/>
  <c r="S422"/>
  <c r="Q421"/>
  <c r="S421"/>
  <c r="Q420"/>
  <c r="S420"/>
  <c r="Q419"/>
  <c r="S419"/>
  <c r="Q418"/>
  <c r="S418"/>
  <c r="Q417"/>
  <c r="S417"/>
  <c r="Q416"/>
  <c r="S416"/>
  <c r="Q415"/>
  <c r="S415"/>
  <c r="Q414"/>
  <c r="S414"/>
  <c r="Q413"/>
  <c r="S413"/>
  <c r="Q412"/>
  <c r="S412"/>
  <c r="Q411"/>
  <c r="S411"/>
  <c r="Q410"/>
  <c r="S410"/>
  <c r="Q409"/>
  <c r="S409"/>
  <c r="Q408"/>
  <c r="S408"/>
  <c r="Q407"/>
  <c r="S407"/>
  <c r="Q406"/>
  <c r="S406"/>
  <c r="Q405"/>
  <c r="S405"/>
  <c r="Q404"/>
  <c r="S404"/>
  <c r="Q403"/>
  <c r="S403"/>
  <c r="Q402"/>
  <c r="S402"/>
  <c r="Q401"/>
  <c r="S401"/>
  <c r="Q400"/>
  <c r="S400"/>
  <c r="Q399"/>
  <c r="S399"/>
  <c r="Q398"/>
  <c r="S398"/>
  <c r="Q397"/>
  <c r="S397"/>
  <c r="Q396"/>
  <c r="S396"/>
  <c r="Q395"/>
  <c r="S395"/>
  <c r="Q394"/>
  <c r="S394"/>
  <c r="Q393"/>
  <c r="S393"/>
  <c r="Q392"/>
  <c r="S392"/>
  <c r="Q391"/>
  <c r="S391"/>
  <c r="Q390"/>
  <c r="S390"/>
  <c r="Q389"/>
  <c r="S389"/>
  <c r="Q388"/>
  <c r="S388"/>
  <c r="Q387"/>
  <c r="S387"/>
  <c r="Q386"/>
  <c r="S386"/>
  <c r="Q385"/>
  <c r="S385"/>
  <c r="Q384"/>
  <c r="S384"/>
  <c r="Q383"/>
  <c r="S383"/>
  <c r="Q382"/>
  <c r="S382"/>
  <c r="Q381"/>
  <c r="S381"/>
  <c r="Q380"/>
  <c r="S380"/>
  <c r="Q379"/>
  <c r="S379"/>
  <c r="Q378"/>
  <c r="S378"/>
  <c r="Q377"/>
  <c r="S377"/>
  <c r="Q376"/>
  <c r="S376"/>
  <c r="Q375"/>
  <c r="S375"/>
  <c r="Q374"/>
  <c r="S374"/>
  <c r="Q373"/>
  <c r="S373"/>
  <c r="Q372"/>
  <c r="S372"/>
  <c r="Q371"/>
  <c r="S371"/>
  <c r="Q370"/>
  <c r="S370"/>
  <c r="Q369"/>
  <c r="S369"/>
  <c r="Q368"/>
  <c r="S368"/>
  <c r="Q367"/>
  <c r="S367"/>
  <c r="Q366"/>
  <c r="S366"/>
  <c r="Q365"/>
  <c r="S365"/>
  <c r="Q364"/>
  <c r="S364"/>
  <c r="Q363"/>
  <c r="S363"/>
  <c r="Q362"/>
  <c r="S362"/>
  <c r="Q361"/>
  <c r="S361"/>
  <c r="Q360"/>
  <c r="S360"/>
  <c r="Q359"/>
  <c r="S359"/>
  <c r="Q358"/>
  <c r="S358"/>
  <c r="Q357"/>
  <c r="S357"/>
  <c r="Q356"/>
  <c r="S356"/>
  <c r="Q355"/>
  <c r="S355"/>
  <c r="Q354"/>
  <c r="S354"/>
  <c r="Q353"/>
  <c r="S353"/>
  <c r="Q352"/>
  <c r="S352"/>
  <c r="Q351"/>
  <c r="S351"/>
  <c r="Q350"/>
  <c r="S350"/>
  <c r="Q349"/>
  <c r="S349"/>
  <c r="Q348"/>
  <c r="S348"/>
  <c r="Q347"/>
  <c r="S347"/>
  <c r="Q346"/>
  <c r="S346"/>
  <c r="Q345"/>
  <c r="S345"/>
  <c r="Q344"/>
  <c r="S344"/>
  <c r="Q343"/>
  <c r="S343"/>
  <c r="Q342"/>
  <c r="S342"/>
  <c r="Q341"/>
  <c r="S341"/>
  <c r="Q340"/>
  <c r="S340"/>
  <c r="Q339"/>
  <c r="S339"/>
  <c r="Q338"/>
  <c r="S338"/>
  <c r="Q337"/>
  <c r="S337"/>
  <c r="Q336"/>
  <c r="S336"/>
  <c r="Q335"/>
  <c r="S335"/>
  <c r="Q334"/>
  <c r="S334"/>
  <c r="Q333"/>
  <c r="S333"/>
  <c r="Q332"/>
  <c r="S332"/>
  <c r="Q331"/>
  <c r="S331"/>
  <c r="Q330"/>
  <c r="S330"/>
  <c r="Q329"/>
  <c r="S329"/>
  <c r="Q328"/>
  <c r="S328"/>
  <c r="Q327"/>
  <c r="S327"/>
  <c r="Q326"/>
  <c r="S326"/>
  <c r="Q325"/>
  <c r="S325"/>
  <c r="Q324"/>
  <c r="S324"/>
  <c r="Q323"/>
  <c r="S323"/>
  <c r="Q322"/>
  <c r="S322"/>
  <c r="Q321"/>
  <c r="S321"/>
  <c r="Q320"/>
  <c r="S320"/>
  <c r="Q319"/>
  <c r="S319"/>
  <c r="Q646"/>
  <c r="S646"/>
  <c r="Q645"/>
  <c r="S645"/>
  <c r="Q644"/>
  <c r="S644"/>
  <c r="Q643"/>
  <c r="S643"/>
  <c r="Q642"/>
  <c r="S642"/>
  <c r="Q641"/>
  <c r="S641"/>
  <c r="Q640"/>
  <c r="S640"/>
  <c r="Q82"/>
  <c r="S82"/>
  <c r="S68"/>
  <c r="Q67"/>
  <c r="S67"/>
  <c r="Q66"/>
  <c r="S66"/>
  <c r="Q65"/>
  <c r="S65"/>
  <c r="Q64"/>
  <c r="S64"/>
  <c r="Q63"/>
  <c r="S63"/>
  <c r="Q62"/>
  <c r="S62"/>
  <c r="Q58"/>
  <c r="S58"/>
  <c r="Q48"/>
  <c r="S48"/>
  <c r="Q47"/>
  <c r="S47"/>
  <c r="Q46"/>
  <c r="S46"/>
  <c r="Q45"/>
  <c r="S45"/>
  <c r="Q44"/>
  <c r="S44"/>
  <c r="Q43"/>
  <c r="S43"/>
  <c r="Q42"/>
  <c r="S42"/>
  <c r="Q41"/>
  <c r="S41"/>
  <c r="Q40"/>
  <c r="S40"/>
  <c r="Q39"/>
  <c r="S39"/>
  <c r="Q38"/>
  <c r="S38"/>
  <c r="Q37"/>
  <c r="S37"/>
  <c r="Q36"/>
  <c r="S36"/>
  <c r="Q35"/>
  <c r="S35"/>
  <c r="Q34"/>
  <c r="S34"/>
  <c r="Q33"/>
  <c r="S33"/>
  <c r="Q32"/>
  <c r="S32"/>
  <c r="Q31"/>
  <c r="S31"/>
  <c r="Q30"/>
  <c r="S30"/>
  <c r="Q29"/>
  <c r="S29"/>
  <c r="Q28"/>
  <c r="S28"/>
  <c r="Q27"/>
  <c r="S27"/>
  <c r="Q26"/>
  <c r="S26"/>
  <c r="Q25"/>
  <c r="S25"/>
  <c r="Q24"/>
  <c r="S24"/>
  <c r="Q23"/>
  <c r="S23"/>
  <c r="Q22"/>
  <c r="S22"/>
  <c r="Q21"/>
  <c r="S21"/>
  <c r="Q20"/>
  <c r="S20"/>
  <c r="Q19"/>
  <c r="S19"/>
  <c r="Q18"/>
  <c r="S18"/>
  <c r="Q17"/>
  <c r="S17"/>
  <c r="Q16"/>
  <c r="S16"/>
  <c r="Q15"/>
  <c r="S15"/>
  <c r="Q14"/>
  <c r="S14"/>
  <c r="Q13"/>
  <c r="S13"/>
  <c r="Q12"/>
  <c r="S12"/>
  <c r="Q11"/>
  <c r="S11"/>
  <c r="Q10"/>
  <c r="S10"/>
  <c r="Q9"/>
  <c r="S9"/>
  <c r="Q8"/>
  <c r="S8"/>
  <c r="Q318"/>
  <c r="S318"/>
  <c r="Q317"/>
  <c r="S317"/>
  <c r="Q316"/>
  <c r="S316"/>
  <c r="Q315"/>
  <c r="S315"/>
  <c r="Q314"/>
  <c r="S314"/>
  <c r="Q313"/>
  <c r="S313"/>
  <c r="Q312"/>
  <c r="S312"/>
  <c r="Q311"/>
  <c r="S311"/>
  <c r="Q310"/>
  <c r="S310"/>
  <c r="Q309"/>
  <c r="S309"/>
  <c r="Q308"/>
  <c r="S308"/>
  <c r="Q307"/>
  <c r="S307"/>
  <c r="Q306"/>
  <c r="S306"/>
  <c r="Q305"/>
  <c r="S305"/>
  <c r="Q304"/>
  <c r="S304"/>
  <c r="Q303"/>
  <c r="S303"/>
  <c r="Q302"/>
  <c r="S302"/>
  <c r="Q301"/>
  <c r="S301"/>
  <c r="Q300"/>
  <c r="S300"/>
  <c r="Q299"/>
  <c r="S299"/>
  <c r="Q298"/>
  <c r="S298"/>
  <c r="Q297"/>
  <c r="S297"/>
  <c r="Q296"/>
  <c r="S296"/>
  <c r="Q295"/>
  <c r="S295"/>
  <c r="Q294"/>
  <c r="S294"/>
  <c r="Q293"/>
  <c r="S293"/>
  <c r="Q292"/>
  <c r="S292"/>
  <c r="Q291"/>
  <c r="S291"/>
  <c r="Q290"/>
  <c r="S290"/>
  <c r="Q289"/>
  <c r="S289"/>
  <c r="Q288"/>
  <c r="S288"/>
  <c r="Q287"/>
  <c r="S287"/>
  <c r="Q286"/>
  <c r="S286"/>
  <c r="Q285"/>
  <c r="S285"/>
  <c r="Q284"/>
  <c r="S284"/>
  <c r="Q283"/>
  <c r="S283"/>
  <c r="Q282"/>
  <c r="S282"/>
  <c r="Q281"/>
  <c r="S281"/>
  <c r="Q280"/>
  <c r="S280"/>
  <c r="Q279"/>
  <c r="S279"/>
  <c r="Q278"/>
  <c r="S278"/>
  <c r="Q277"/>
  <c r="S277"/>
  <c r="Q276"/>
  <c r="S276"/>
  <c r="Q275"/>
  <c r="S275"/>
  <c r="Q274"/>
  <c r="S274"/>
  <c r="Q273"/>
  <c r="S273"/>
  <c r="Q272"/>
  <c r="S272"/>
  <c r="Q271"/>
  <c r="S271"/>
  <c r="Q270"/>
  <c r="S270"/>
  <c r="Q269"/>
  <c r="S269"/>
  <c r="Q268"/>
  <c r="S268"/>
  <c r="Q267"/>
  <c r="S267"/>
  <c r="Q266"/>
  <c r="S266"/>
  <c r="Q265"/>
  <c r="S265"/>
  <c r="Q264"/>
  <c r="S264"/>
  <c r="Q263"/>
  <c r="S263"/>
  <c r="Q262"/>
  <c r="S262"/>
  <c r="Q261"/>
  <c r="S261"/>
  <c r="Q260"/>
  <c r="S260"/>
  <c r="Q259"/>
  <c r="S259"/>
  <c r="Q258"/>
  <c r="S258"/>
  <c r="Q257"/>
  <c r="S257"/>
  <c r="Q256"/>
  <c r="S256"/>
  <c r="Q255"/>
  <c r="S255"/>
  <c r="Q254"/>
  <c r="S254"/>
  <c r="Q253"/>
  <c r="S253"/>
  <c r="Q252"/>
  <c r="S252"/>
  <c r="Q251"/>
  <c r="S251"/>
  <c r="Q250"/>
  <c r="S250"/>
  <c r="Q249"/>
  <c r="S249"/>
  <c r="Q248"/>
  <c r="S248"/>
  <c r="Q247"/>
  <c r="S247"/>
  <c r="Q246"/>
  <c r="S246"/>
  <c r="Q245"/>
  <c r="S245"/>
  <c r="Q244"/>
  <c r="S244"/>
  <c r="Q243"/>
  <c r="S243"/>
  <c r="Q242"/>
  <c r="S242"/>
  <c r="Q241"/>
  <c r="S241"/>
  <c r="Q240"/>
  <c r="S240"/>
  <c r="Q239"/>
  <c r="S239"/>
  <c r="Q238"/>
  <c r="S238"/>
  <c r="Q237"/>
  <c r="S237"/>
  <c r="Q236"/>
  <c r="S236"/>
  <c r="Q235"/>
  <c r="S235"/>
  <c r="Q234"/>
  <c r="S234"/>
  <c r="Q233"/>
  <c r="S233"/>
  <c r="Q232"/>
  <c r="S232"/>
  <c r="Q231"/>
  <c r="S231"/>
  <c r="Q230"/>
  <c r="S230"/>
  <c r="Q229"/>
  <c r="S229"/>
  <c r="Q228"/>
  <c r="S228"/>
  <c r="Q227"/>
  <c r="S227"/>
  <c r="Q226"/>
  <c r="S226"/>
  <c r="Q225"/>
  <c r="S225"/>
  <c r="Q224"/>
  <c r="S224"/>
  <c r="Q223"/>
  <c r="S223"/>
  <c r="Q222"/>
  <c r="S222"/>
  <c r="Q221"/>
  <c r="S221"/>
  <c r="Q220"/>
  <c r="S220"/>
  <c r="Q219"/>
  <c r="S219"/>
  <c r="Q218"/>
  <c r="S218"/>
  <c r="Q217"/>
  <c r="S217"/>
  <c r="Q216"/>
  <c r="S216"/>
  <c r="Q215"/>
  <c r="S215"/>
  <c r="Q214"/>
  <c r="S214"/>
  <c r="Q213"/>
  <c r="S213"/>
  <c r="Q212"/>
  <c r="S212"/>
  <c r="Q211"/>
  <c r="S211"/>
  <c r="Q210"/>
  <c r="S210"/>
  <c r="Q209"/>
  <c r="S209"/>
  <c r="Q208"/>
  <c r="S208"/>
  <c r="Q207"/>
  <c r="S207"/>
  <c r="Q206"/>
  <c r="S206"/>
  <c r="Q205"/>
  <c r="S205"/>
  <c r="Q204"/>
  <c r="S204"/>
  <c r="Q203"/>
  <c r="S203"/>
  <c r="Q202"/>
  <c r="S202"/>
  <c r="Q201"/>
  <c r="S201"/>
  <c r="Q200"/>
  <c r="S200"/>
  <c r="Q199"/>
  <c r="S199"/>
  <c r="Q198"/>
  <c r="S198"/>
  <c r="Q197"/>
  <c r="S197"/>
  <c r="Q196"/>
  <c r="S196"/>
  <c r="Q195"/>
  <c r="S195"/>
  <c r="Q194"/>
  <c r="S194"/>
  <c r="Q193"/>
  <c r="S193"/>
  <c r="Q192"/>
  <c r="S192"/>
  <c r="Q191"/>
  <c r="S191"/>
  <c r="Q190"/>
  <c r="S190"/>
  <c r="Q189"/>
  <c r="S189"/>
  <c r="Q188"/>
  <c r="S188"/>
  <c r="Q187"/>
  <c r="S187"/>
  <c r="Q186"/>
  <c r="S186"/>
  <c r="Q185"/>
  <c r="S185"/>
  <c r="Q184"/>
  <c r="S184"/>
  <c r="Q183"/>
  <c r="S183"/>
  <c r="Q182"/>
  <c r="S182"/>
  <c r="Q181"/>
  <c r="S181"/>
  <c r="Q180"/>
  <c r="S180"/>
  <c r="Q179"/>
  <c r="S179"/>
  <c r="Q178"/>
  <c r="S178"/>
  <c r="Q177"/>
  <c r="S177"/>
  <c r="Q176"/>
  <c r="S176"/>
  <c r="Q175"/>
  <c r="S175"/>
  <c r="Q174"/>
  <c r="S174"/>
  <c r="Q173"/>
  <c r="S173"/>
  <c r="Q172"/>
  <c r="S172"/>
  <c r="Q171"/>
  <c r="S171"/>
  <c r="Q170"/>
  <c r="S170"/>
  <c r="Q169"/>
  <c r="S169"/>
  <c r="Q168"/>
  <c r="S168"/>
  <c r="Q167"/>
  <c r="S167"/>
  <c r="Q166"/>
  <c r="S166"/>
  <c r="Q165"/>
  <c r="S165"/>
  <c r="Q164"/>
  <c r="S164"/>
  <c r="Q163"/>
  <c r="S163"/>
  <c r="Q162"/>
  <c r="S162"/>
  <c r="Q161"/>
  <c r="S161"/>
  <c r="Q160"/>
  <c r="S160"/>
  <c r="Q159"/>
  <c r="S159"/>
  <c r="Q158"/>
  <c r="S158"/>
  <c r="Q157"/>
  <c r="S157"/>
  <c r="Q156"/>
  <c r="S156"/>
  <c r="Q155"/>
  <c r="S155"/>
  <c r="Q154"/>
  <c r="S154"/>
  <c r="Q153"/>
  <c r="S153"/>
  <c r="Q152"/>
  <c r="S152"/>
  <c r="Q151"/>
  <c r="S151"/>
  <c r="Q150"/>
  <c r="S150"/>
  <c r="Q149"/>
  <c r="S149"/>
  <c r="Q148"/>
  <c r="S148"/>
  <c r="Q147"/>
  <c r="S147"/>
  <c r="Q146"/>
  <c r="S146"/>
  <c r="Q145"/>
  <c r="S145"/>
  <c r="Q144"/>
  <c r="S144"/>
  <c r="Q143"/>
  <c r="S143"/>
  <c r="Q142"/>
  <c r="S142"/>
  <c r="Q141"/>
  <c r="S141"/>
  <c r="Q140"/>
  <c r="S140"/>
  <c r="Q139"/>
  <c r="S139"/>
  <c r="Q138"/>
  <c r="S138"/>
  <c r="Q137"/>
  <c r="S137"/>
  <c r="Q136"/>
  <c r="S136"/>
  <c r="Q135"/>
  <c r="S135"/>
  <c r="Q134"/>
  <c r="S134"/>
  <c r="Q133"/>
  <c r="S133"/>
  <c r="Q132"/>
  <c r="S132"/>
  <c r="Q131"/>
  <c r="S131"/>
  <c r="Q130"/>
  <c r="S130"/>
  <c r="Q129"/>
  <c r="S129"/>
  <c r="Q128"/>
  <c r="S128"/>
  <c r="Q127"/>
  <c r="S127"/>
  <c r="Q126"/>
  <c r="S126"/>
  <c r="Q125"/>
  <c r="S125"/>
  <c r="Q124"/>
  <c r="S124"/>
  <c r="Q123"/>
  <c r="S123"/>
  <c r="Q122"/>
  <c r="S122"/>
  <c r="Q121"/>
  <c r="S121"/>
  <c r="Q120"/>
  <c r="S120"/>
  <c r="Q119"/>
  <c r="S119"/>
  <c r="Q118"/>
  <c r="S118"/>
  <c r="Q117"/>
  <c r="S117"/>
  <c r="Q116"/>
  <c r="S116"/>
  <c r="Q115"/>
  <c r="S115"/>
  <c r="Q114"/>
  <c r="S114"/>
  <c r="Q113"/>
  <c r="S113"/>
  <c r="Q112"/>
  <c r="S112"/>
  <c r="Q111"/>
  <c r="S111"/>
  <c r="Q110"/>
  <c r="S110"/>
  <c r="Q109"/>
  <c r="S109"/>
  <c r="Q108"/>
  <c r="S108"/>
  <c r="Q107"/>
  <c r="S107"/>
  <c r="Q106"/>
  <c r="S106"/>
  <c r="Q105"/>
  <c r="S105"/>
  <c r="Q104"/>
  <c r="S104"/>
  <c r="Q103"/>
  <c r="S103"/>
  <c r="Q102"/>
  <c r="S102"/>
  <c r="Q101"/>
  <c r="S101"/>
  <c r="Q100"/>
  <c r="S100"/>
  <c r="Q99"/>
  <c r="S99"/>
  <c r="Q98"/>
  <c r="S98"/>
  <c r="Q97"/>
  <c r="S97"/>
  <c r="Q96"/>
  <c r="S96"/>
  <c r="Q95"/>
  <c r="S95"/>
  <c r="Q94"/>
  <c r="S94"/>
  <c r="Q93"/>
  <c r="S93"/>
  <c r="Q92"/>
  <c r="S92"/>
  <c r="Q91"/>
  <c r="S91"/>
  <c r="Q90"/>
  <c r="S90"/>
  <c r="Q89"/>
  <c r="S89"/>
  <c r="Q88"/>
  <c r="S88"/>
  <c r="Q87"/>
  <c r="S87"/>
  <c r="Q86"/>
  <c r="S86"/>
  <c r="Q84"/>
  <c r="S84"/>
  <c r="Q80"/>
  <c r="S80"/>
  <c r="Q79"/>
  <c r="S79"/>
  <c r="Q78"/>
  <c r="S78"/>
  <c r="Q77"/>
  <c r="S77"/>
  <c r="Q76"/>
  <c r="S76"/>
  <c r="Q75"/>
  <c r="S75"/>
  <c r="Q74"/>
  <c r="S74"/>
  <c r="Q73"/>
  <c r="S73"/>
  <c r="Q72"/>
  <c r="S72"/>
  <c r="Q71"/>
  <c r="S71"/>
  <c r="Q69"/>
  <c r="S69"/>
  <c r="Q60"/>
  <c r="S60"/>
  <c r="Q56"/>
  <c r="S56"/>
  <c r="Q55"/>
  <c r="S55"/>
  <c r="Q54"/>
  <c r="S54"/>
  <c r="Q53"/>
  <c r="S53"/>
  <c r="Q52"/>
  <c r="S52"/>
  <c r="Q51"/>
  <c r="S51"/>
  <c r="Q50"/>
  <c r="S50"/>
  <c r="T805"/>
  <c r="T1130"/>
  <c r="AC1130" s="1"/>
  <c r="T1128"/>
  <c r="AC1128" s="1"/>
  <c r="T1126"/>
  <c r="AC1126" s="1"/>
  <c r="T1124"/>
  <c r="T1122"/>
  <c r="AC1122" s="1"/>
  <c r="T1267"/>
  <c r="AC1267" s="1"/>
  <c r="T1266"/>
  <c r="T1265"/>
  <c r="AC1265" s="1"/>
  <c r="T1264"/>
  <c r="AC1264" s="1"/>
  <c r="T1263"/>
  <c r="T1262"/>
  <c r="T1261"/>
  <c r="AC1261" s="1"/>
  <c r="T1260"/>
  <c r="T1131"/>
  <c r="AC1131" s="1"/>
  <c r="T1129"/>
  <c r="T1127"/>
  <c r="T1125"/>
  <c r="T1123"/>
  <c r="AC1123" s="1"/>
  <c r="T1105"/>
  <c r="AC1105" s="1"/>
  <c r="T1103"/>
  <c r="AC1103" s="1"/>
  <c r="T1101"/>
  <c r="AC1101" s="1"/>
  <c r="T1099"/>
  <c r="T1097"/>
  <c r="AC1097" s="1"/>
  <c r="T827"/>
  <c r="T789"/>
  <c r="T1203"/>
  <c r="AC1203" s="1"/>
  <c r="T1201"/>
  <c r="T1199"/>
  <c r="AC1199" s="1"/>
  <c r="T1197"/>
  <c r="T1192"/>
  <c r="AC1192" s="1"/>
  <c r="T1190"/>
  <c r="T1188"/>
  <c r="AC1188" s="1"/>
  <c r="T1186"/>
  <c r="T1182"/>
  <c r="AC1182" s="1"/>
  <c r="T1178"/>
  <c r="T1202"/>
  <c r="AC1202" s="1"/>
  <c r="T1200"/>
  <c r="AC1200" s="1"/>
  <c r="T1198"/>
  <c r="AC1198" s="1"/>
  <c r="T1191"/>
  <c r="AC1191" s="1"/>
  <c r="T1189"/>
  <c r="AC1189" s="1"/>
  <c r="T1184"/>
  <c r="T1180"/>
  <c r="AC1180" s="1"/>
  <c r="T1176"/>
  <c r="T725"/>
  <c r="AC725" s="1"/>
  <c r="T1187"/>
  <c r="AC1187" s="1"/>
  <c r="T1185"/>
  <c r="AC1185" s="1"/>
  <c r="T1183"/>
  <c r="AC1183" s="1"/>
  <c r="T1181"/>
  <c r="AC1181" s="1"/>
  <c r="T1179"/>
  <c r="AC1179" s="1"/>
  <c r="T1177"/>
  <c r="AC1177" s="1"/>
  <c r="T1047"/>
  <c r="AC1047" s="1"/>
  <c r="T1045"/>
  <c r="AC1045" s="1"/>
  <c r="T1043"/>
  <c r="AC1043" s="1"/>
  <c r="T1041"/>
  <c r="AC1041" s="1"/>
  <c r="T1039"/>
  <c r="AC1039" s="1"/>
  <c r="T1037"/>
  <c r="AC1037" s="1"/>
  <c r="T1035"/>
  <c r="AC1035" s="1"/>
  <c r="T1033"/>
  <c r="AC1033" s="1"/>
  <c r="T1031"/>
  <c r="AC1031" s="1"/>
  <c r="T1029"/>
  <c r="AC1029" s="1"/>
  <c r="T1027"/>
  <c r="AC1027" s="1"/>
  <c r="T1025"/>
  <c r="T1022"/>
  <c r="AC1022" s="1"/>
  <c r="T989"/>
  <c r="AC989" s="1"/>
  <c r="T987"/>
  <c r="AC987" s="1"/>
  <c r="T985"/>
  <c r="AC985" s="1"/>
  <c r="T983"/>
  <c r="AC983" s="1"/>
  <c r="T793"/>
  <c r="AC793" s="1"/>
  <c r="T785"/>
  <c r="T82"/>
  <c r="AC82" s="1"/>
  <c r="T46"/>
  <c r="AC46" s="1"/>
  <c r="T39"/>
  <c r="AC39" s="1"/>
  <c r="T1016"/>
  <c r="T1008"/>
  <c r="AC1008" s="1"/>
  <c r="T895"/>
  <c r="T887"/>
  <c r="AC887" s="1"/>
  <c r="T879"/>
  <c r="T819"/>
  <c r="AC819" s="1"/>
  <c r="T807"/>
  <c r="T797"/>
  <c r="T747"/>
  <c r="T739"/>
  <c r="AC739" s="1"/>
  <c r="T727"/>
  <c r="T611"/>
  <c r="AC611" s="1"/>
  <c r="T595"/>
  <c r="AC595" s="1"/>
  <c r="T407"/>
  <c r="AC407" s="1"/>
  <c r="T1210"/>
  <c r="T1209"/>
  <c r="AC1209" s="1"/>
  <c r="T1208"/>
  <c r="T1206"/>
  <c r="AC1206" s="1"/>
  <c r="T1018"/>
  <c r="T1014"/>
  <c r="AC1014" s="1"/>
  <c r="T1010"/>
  <c r="T1006"/>
  <c r="AC1006" s="1"/>
  <c r="T1002"/>
  <c r="T893"/>
  <c r="AC893" s="1"/>
  <c r="T889"/>
  <c r="T885"/>
  <c r="AC885" s="1"/>
  <c r="T881"/>
  <c r="AC881" s="1"/>
  <c r="T877"/>
  <c r="AC877" s="1"/>
  <c r="T873"/>
  <c r="T869"/>
  <c r="AC869" s="1"/>
  <c r="T865"/>
  <c r="AC865" s="1"/>
  <c r="T825"/>
  <c r="AC825" s="1"/>
  <c r="T821"/>
  <c r="AC821" s="1"/>
  <c r="T817"/>
  <c r="AC817" s="1"/>
  <c r="T813"/>
  <c r="AC813" s="1"/>
  <c r="T809"/>
  <c r="AC809" s="1"/>
  <c r="T803"/>
  <c r="T799"/>
  <c r="AC799" s="1"/>
  <c r="T795"/>
  <c r="AC795" s="1"/>
  <c r="T787"/>
  <c r="AC787" s="1"/>
  <c r="T749"/>
  <c r="AC749" s="1"/>
  <c r="T745"/>
  <c r="AC745" s="1"/>
  <c r="T741"/>
  <c r="T737"/>
  <c r="AC737" s="1"/>
  <c r="T733"/>
  <c r="AC733" s="1"/>
  <c r="T729"/>
  <c r="AC729" s="1"/>
  <c r="T609"/>
  <c r="AC609" s="1"/>
  <c r="T605"/>
  <c r="AC605" s="1"/>
  <c r="T601"/>
  <c r="T597"/>
  <c r="AC597" s="1"/>
  <c r="T589"/>
  <c r="AC589" s="1"/>
  <c r="T581"/>
  <c r="AC581" s="1"/>
  <c r="T1020"/>
  <c r="T1012"/>
  <c r="AC1012" s="1"/>
  <c r="T1004"/>
  <c r="T891"/>
  <c r="AC891" s="1"/>
  <c r="T883"/>
  <c r="T875"/>
  <c r="AC875" s="1"/>
  <c r="T871"/>
  <c r="AC871" s="1"/>
  <c r="T867"/>
  <c r="AC867" s="1"/>
  <c r="T823"/>
  <c r="T815"/>
  <c r="AC815" s="1"/>
  <c r="T811"/>
  <c r="T801"/>
  <c r="AC801" s="1"/>
  <c r="T791"/>
  <c r="AC791" s="1"/>
  <c r="T743"/>
  <c r="AC743" s="1"/>
  <c r="T735"/>
  <c r="T731"/>
  <c r="AC731" s="1"/>
  <c r="T607"/>
  <c r="T599"/>
  <c r="AC599" s="1"/>
  <c r="T591"/>
  <c r="T583"/>
  <c r="AC583" s="1"/>
  <c r="T395"/>
  <c r="T379"/>
  <c r="AC379" s="1"/>
  <c r="T363"/>
  <c r="T347"/>
  <c r="AC347" s="1"/>
  <c r="T331"/>
  <c r="T315"/>
  <c r="AC315" s="1"/>
  <c r="T199"/>
  <c r="AC199" s="1"/>
  <c r="N43" i="8" s="1"/>
  <c r="T1095" i="23"/>
  <c r="AC1095" s="1"/>
  <c r="T1093"/>
  <c r="AC1093" s="1"/>
  <c r="T1091"/>
  <c r="AC1091" s="1"/>
  <c r="T1089"/>
  <c r="AC1089" s="1"/>
  <c r="T1087"/>
  <c r="T1021"/>
  <c r="AC1021" s="1"/>
  <c r="T1019"/>
  <c r="AC1019" s="1"/>
  <c r="T1017"/>
  <c r="T1015"/>
  <c r="AC1015" s="1"/>
  <c r="T1013"/>
  <c r="T1011"/>
  <c r="AC1011" s="1"/>
  <c r="T1009"/>
  <c r="T1007"/>
  <c r="T1005"/>
  <c r="T1003"/>
  <c r="AC1003" s="1"/>
  <c r="T1001"/>
  <c r="AC1001" s="1"/>
  <c r="T999"/>
  <c r="T997"/>
  <c r="AC997" s="1"/>
  <c r="T995"/>
  <c r="AC995" s="1"/>
  <c r="T993"/>
  <c r="AC993" s="1"/>
  <c r="T991"/>
  <c r="T981"/>
  <c r="AC981" s="1"/>
  <c r="T979"/>
  <c r="T977"/>
  <c r="AC977" s="1"/>
  <c r="T975"/>
  <c r="T973"/>
  <c r="AC973" s="1"/>
  <c r="T971"/>
  <c r="T969"/>
  <c r="AC969" s="1"/>
  <c r="T967"/>
  <c r="T965"/>
  <c r="AC965" s="1"/>
  <c r="T963"/>
  <c r="T961"/>
  <c r="AC961" s="1"/>
  <c r="T959"/>
  <c r="T957"/>
  <c r="AC957" s="1"/>
  <c r="T955"/>
  <c r="T953"/>
  <c r="AC953" s="1"/>
  <c r="T951"/>
  <c r="T949"/>
  <c r="AC949" s="1"/>
  <c r="T947"/>
  <c r="T945"/>
  <c r="AC945" s="1"/>
  <c r="T943"/>
  <c r="T941"/>
  <c r="AC941" s="1"/>
  <c r="T939"/>
  <c r="T937"/>
  <c r="AC937" s="1"/>
  <c r="T935"/>
  <c r="T933"/>
  <c r="AC933" s="1"/>
  <c r="T931"/>
  <c r="T929"/>
  <c r="AC929" s="1"/>
  <c r="T927"/>
  <c r="T925"/>
  <c r="AC925" s="1"/>
  <c r="T923"/>
  <c r="T921"/>
  <c r="AC921" s="1"/>
  <c r="T919"/>
  <c r="T917"/>
  <c r="AC917" s="1"/>
  <c r="T915"/>
  <c r="T913"/>
  <c r="AC913" s="1"/>
  <c r="T911"/>
  <c r="T909"/>
  <c r="AC909" s="1"/>
  <c r="T907"/>
  <c r="T905"/>
  <c r="AC905" s="1"/>
  <c r="T903"/>
  <c r="T901"/>
  <c r="AC901" s="1"/>
  <c r="T899"/>
  <c r="T897"/>
  <c r="AC897" s="1"/>
  <c r="T863"/>
  <c r="AC863" s="1"/>
  <c r="T861"/>
  <c r="AC861" s="1"/>
  <c r="T859"/>
  <c r="T857"/>
  <c r="AC857" s="1"/>
  <c r="T855"/>
  <c r="AC855" s="1"/>
  <c r="T853"/>
  <c r="AC853" s="1"/>
  <c r="T851"/>
  <c r="T849"/>
  <c r="AC849" s="1"/>
  <c r="T847"/>
  <c r="AC847" s="1"/>
  <c r="T845"/>
  <c r="AC845" s="1"/>
  <c r="T843"/>
  <c r="T841"/>
  <c r="AC841" s="1"/>
  <c r="T839"/>
  <c r="AC839" s="1"/>
  <c r="T837"/>
  <c r="AC837" s="1"/>
  <c r="T835"/>
  <c r="T833"/>
  <c r="AC833" s="1"/>
  <c r="T831"/>
  <c r="AC831" s="1"/>
  <c r="T829"/>
  <c r="AC829" s="1"/>
  <c r="T783"/>
  <c r="AC783" s="1"/>
  <c r="T781"/>
  <c r="AC781" s="1"/>
  <c r="T779"/>
  <c r="T777"/>
  <c r="AC777" s="1"/>
  <c r="T775"/>
  <c r="AC775" s="1"/>
  <c r="T773"/>
  <c r="AC773" s="1"/>
  <c r="T771"/>
  <c r="T769"/>
  <c r="AC769" s="1"/>
  <c r="T767"/>
  <c r="AC767" s="1"/>
  <c r="T765"/>
  <c r="AC765" s="1"/>
  <c r="T763"/>
  <c r="T761"/>
  <c r="AC761" s="1"/>
  <c r="T759"/>
  <c r="AC759" s="1"/>
  <c r="T757"/>
  <c r="AC757" s="1"/>
  <c r="T755"/>
  <c r="T753"/>
  <c r="AC753" s="1"/>
  <c r="T751"/>
  <c r="AC751" s="1"/>
  <c r="T723"/>
  <c r="AC723" s="1"/>
  <c r="T721"/>
  <c r="AC721" s="1"/>
  <c r="T719"/>
  <c r="AC719" s="1"/>
  <c r="T717"/>
  <c r="T715"/>
  <c r="AC715" s="1"/>
  <c r="T713"/>
  <c r="AC713" s="1"/>
  <c r="T711"/>
  <c r="AC711" s="1"/>
  <c r="T709"/>
  <c r="AC709" s="1"/>
  <c r="T707"/>
  <c r="AC707" s="1"/>
  <c r="T705"/>
  <c r="AC705" s="1"/>
  <c r="T703"/>
  <c r="AC703" s="1"/>
  <c r="T701"/>
  <c r="T699"/>
  <c r="AC699" s="1"/>
  <c r="T697"/>
  <c r="AC697" s="1"/>
  <c r="T695"/>
  <c r="AC695" s="1"/>
  <c r="T693"/>
  <c r="AC693" s="1"/>
  <c r="T691"/>
  <c r="AC691" s="1"/>
  <c r="T689"/>
  <c r="AC689" s="1"/>
  <c r="T687"/>
  <c r="AC687" s="1"/>
  <c r="T685"/>
  <c r="T683"/>
  <c r="AC683" s="1"/>
  <c r="T681"/>
  <c r="AC681" s="1"/>
  <c r="T679"/>
  <c r="AC679" s="1"/>
  <c r="T677"/>
  <c r="AC677" s="1"/>
  <c r="T675"/>
  <c r="AC675" s="1"/>
  <c r="T673"/>
  <c r="AC673" s="1"/>
  <c r="T671"/>
  <c r="AC671" s="1"/>
  <c r="T669"/>
  <c r="T667"/>
  <c r="AC667" s="1"/>
  <c r="T665"/>
  <c r="AC665" s="1"/>
  <c r="T663"/>
  <c r="AC663" s="1"/>
  <c r="T661"/>
  <c r="AC661" s="1"/>
  <c r="T659"/>
  <c r="AC659" s="1"/>
  <c r="T657"/>
  <c r="AC657" s="1"/>
  <c r="T655"/>
  <c r="AC655" s="1"/>
  <c r="T629"/>
  <c r="T627"/>
  <c r="AC627" s="1"/>
  <c r="T625"/>
  <c r="AC625" s="1"/>
  <c r="T623"/>
  <c r="AC623" s="1"/>
  <c r="T621"/>
  <c r="AC621" s="1"/>
  <c r="T619"/>
  <c r="AC619" s="1"/>
  <c r="T617"/>
  <c r="AC617" s="1"/>
  <c r="T615"/>
  <c r="AC615" s="1"/>
  <c r="T613"/>
  <c r="T579"/>
  <c r="AC579" s="1"/>
  <c r="T577"/>
  <c r="AC577" s="1"/>
  <c r="T575"/>
  <c r="AC575" s="1"/>
  <c r="T573"/>
  <c r="T571"/>
  <c r="AC571" s="1"/>
  <c r="T569"/>
  <c r="AC569" s="1"/>
  <c r="T567"/>
  <c r="AC567" s="1"/>
  <c r="T565"/>
  <c r="AC565" s="1"/>
  <c r="T563"/>
  <c r="AC563" s="1"/>
  <c r="T561"/>
  <c r="AC561" s="1"/>
  <c r="T559"/>
  <c r="AC559" s="1"/>
  <c r="T557"/>
  <c r="T555"/>
  <c r="AC555" s="1"/>
  <c r="T553"/>
  <c r="AC553" s="1"/>
  <c r="T551"/>
  <c r="AC551" s="1"/>
  <c r="T549"/>
  <c r="AC549" s="1"/>
  <c r="T547"/>
  <c r="AC547" s="1"/>
  <c r="T545"/>
  <c r="AC545" s="1"/>
  <c r="T543"/>
  <c r="AC543" s="1"/>
  <c r="T541"/>
  <c r="T539"/>
  <c r="AC539" s="1"/>
  <c r="T537"/>
  <c r="AC537" s="1"/>
  <c r="T535"/>
  <c r="AC535" s="1"/>
  <c r="T533"/>
  <c r="AC533" s="1"/>
  <c r="T531"/>
  <c r="AC531" s="1"/>
  <c r="T529"/>
  <c r="AC529" s="1"/>
  <c r="T527"/>
  <c r="AC527" s="1"/>
  <c r="T525"/>
  <c r="T523"/>
  <c r="AC523" s="1"/>
  <c r="T521"/>
  <c r="AC521" s="1"/>
  <c r="T519"/>
  <c r="AC519" s="1"/>
  <c r="T517"/>
  <c r="AC517" s="1"/>
  <c r="T515"/>
  <c r="AC515" s="1"/>
  <c r="T513"/>
  <c r="AC513" s="1"/>
  <c r="T511"/>
  <c r="AC511" s="1"/>
  <c r="T509"/>
  <c r="T507"/>
  <c r="AC507" s="1"/>
  <c r="T505"/>
  <c r="AC505" s="1"/>
  <c r="T503"/>
  <c r="T501"/>
  <c r="AC501" s="1"/>
  <c r="T499"/>
  <c r="AC499" s="1"/>
  <c r="T497"/>
  <c r="AC497" s="1"/>
  <c r="T495"/>
  <c r="AC495" s="1"/>
  <c r="T493"/>
  <c r="AC493" s="1"/>
  <c r="T491"/>
  <c r="AC491" s="1"/>
  <c r="T487"/>
  <c r="AC487" s="1"/>
  <c r="T483"/>
  <c r="T479"/>
  <c r="AC479" s="1"/>
  <c r="T475"/>
  <c r="AC475" s="1"/>
  <c r="T409"/>
  <c r="AC409" s="1"/>
  <c r="T401"/>
  <c r="AC401" s="1"/>
  <c r="T393"/>
  <c r="AC393" s="1"/>
  <c r="T385"/>
  <c r="AC385" s="1"/>
  <c r="T377"/>
  <c r="AC377" s="1"/>
  <c r="T369"/>
  <c r="AC369" s="1"/>
  <c r="T361"/>
  <c r="AC361" s="1"/>
  <c r="T353"/>
  <c r="AC353" s="1"/>
  <c r="T345"/>
  <c r="AC345" s="1"/>
  <c r="T337"/>
  <c r="AC337" s="1"/>
  <c r="T329"/>
  <c r="AC329" s="1"/>
  <c r="T321"/>
  <c r="AC321" s="1"/>
  <c r="T313"/>
  <c r="AC313" s="1"/>
  <c r="T297"/>
  <c r="AC297" s="1"/>
  <c r="T281"/>
  <c r="AC281" s="1"/>
  <c r="T265"/>
  <c r="AC265" s="1"/>
  <c r="T249"/>
  <c r="AC249" s="1"/>
  <c r="T233"/>
  <c r="AC233" s="1"/>
  <c r="T213"/>
  <c r="AC213" s="1"/>
  <c r="T197"/>
  <c r="AC197" s="1"/>
  <c r="AF11" i="8" s="1"/>
  <c r="T85" i="23"/>
  <c r="AC85" s="1"/>
  <c r="T83"/>
  <c r="AC83" s="1"/>
  <c r="T81"/>
  <c r="AC81" s="1"/>
  <c r="T43"/>
  <c r="AC43" s="1"/>
  <c r="T27"/>
  <c r="AC27" s="1"/>
  <c r="T473"/>
  <c r="AC473" s="1"/>
  <c r="T469"/>
  <c r="AC469" s="1"/>
  <c r="T465"/>
  <c r="AC465" s="1"/>
  <c r="T461"/>
  <c r="AC461" s="1"/>
  <c r="T457"/>
  <c r="AC457" s="1"/>
  <c r="T453"/>
  <c r="AC453" s="1"/>
  <c r="T449"/>
  <c r="AC449" s="1"/>
  <c r="T445"/>
  <c r="AC445" s="1"/>
  <c r="T441"/>
  <c r="AC441" s="1"/>
  <c r="T437"/>
  <c r="AC437" s="1"/>
  <c r="T433"/>
  <c r="AC433" s="1"/>
  <c r="T429"/>
  <c r="AC429" s="1"/>
  <c r="T425"/>
  <c r="AC425" s="1"/>
  <c r="T421"/>
  <c r="AC421" s="1"/>
  <c r="T417"/>
  <c r="AC417" s="1"/>
  <c r="T37"/>
  <c r="AC37" s="1"/>
  <c r="T35"/>
  <c r="AC35" s="1"/>
  <c r="T32"/>
  <c r="AC32" s="1"/>
  <c r="T28"/>
  <c r="AC28" s="1"/>
  <c r="T24"/>
  <c r="AC24" s="1"/>
  <c r="T19"/>
  <c r="AC19" s="1"/>
  <c r="T15"/>
  <c r="AC15" s="1"/>
  <c r="T38"/>
  <c r="AC38" s="1"/>
  <c r="T1308"/>
  <c r="AC1308" s="1"/>
  <c r="T1300"/>
  <c r="AC1300" s="1"/>
  <c r="T1296"/>
  <c r="AC1296" s="1"/>
  <c r="T1288"/>
  <c r="AC1288" s="1"/>
  <c r="T1280"/>
  <c r="AC1280" s="1"/>
  <c r="T1272"/>
  <c r="AC1272" s="1"/>
  <c r="T1252"/>
  <c r="AC1252" s="1"/>
  <c r="T1233"/>
  <c r="T1221"/>
  <c r="AC1221" s="1"/>
  <c r="T1213"/>
  <c r="AC1213" s="1"/>
  <c r="T1172"/>
  <c r="AC1172" s="1"/>
  <c r="T1164"/>
  <c r="AC1164" s="1"/>
  <c r="T1160"/>
  <c r="AC1160" s="1"/>
  <c r="T1140"/>
  <c r="AC1140" s="1"/>
  <c r="T1132"/>
  <c r="AC1132" s="1"/>
  <c r="T1118"/>
  <c r="AC1118" s="1"/>
  <c r="T1106"/>
  <c r="AC1106" s="1"/>
  <c r="T1306"/>
  <c r="AC1306" s="1"/>
  <c r="T1302"/>
  <c r="AC1302" s="1"/>
  <c r="T1298"/>
  <c r="T1294"/>
  <c r="AC1294" s="1"/>
  <c r="T1304"/>
  <c r="T1292"/>
  <c r="AC1292" s="1"/>
  <c r="T1284"/>
  <c r="T1276"/>
  <c r="AC1276" s="1"/>
  <c r="T1268"/>
  <c r="T1256"/>
  <c r="AC1256" s="1"/>
  <c r="T1248"/>
  <c r="AC1248" s="1"/>
  <c r="T1244"/>
  <c r="AC1244" s="1"/>
  <c r="T1225"/>
  <c r="AC1225" s="1"/>
  <c r="T1217"/>
  <c r="AC1217" s="1"/>
  <c r="T1204"/>
  <c r="AC1204" s="1"/>
  <c r="T1193"/>
  <c r="AC1193" s="1"/>
  <c r="T1168"/>
  <c r="AC1168" s="1"/>
  <c r="T1144"/>
  <c r="AC1144" s="1"/>
  <c r="T1136"/>
  <c r="AC1136" s="1"/>
  <c r="T1114"/>
  <c r="AC1114" s="1"/>
  <c r="T1110"/>
  <c r="AC1110" s="1"/>
  <c r="T1504"/>
  <c r="AC1504" s="1"/>
  <c r="T1503"/>
  <c r="T1502"/>
  <c r="AC1502" s="1"/>
  <c r="T1501"/>
  <c r="AC1501" s="1"/>
  <c r="T1500"/>
  <c r="AC1500" s="1"/>
  <c r="T1499"/>
  <c r="T1498"/>
  <c r="AC1498" s="1"/>
  <c r="T1497"/>
  <c r="AC1497" s="1"/>
  <c r="T1496"/>
  <c r="AC1496" s="1"/>
  <c r="T1495"/>
  <c r="T1494"/>
  <c r="AC1494" s="1"/>
  <c r="T1493"/>
  <c r="AC1493" s="1"/>
  <c r="T1492"/>
  <c r="AC1492" s="1"/>
  <c r="T1491"/>
  <c r="T1490"/>
  <c r="AC1490" s="1"/>
  <c r="T1489"/>
  <c r="AC1489" s="1"/>
  <c r="T1488"/>
  <c r="AC1488" s="1"/>
  <c r="T1487"/>
  <c r="T1486"/>
  <c r="AC1486" s="1"/>
  <c r="T1485"/>
  <c r="AC1485" s="1"/>
  <c r="T1484"/>
  <c r="AC1484" s="1"/>
  <c r="T1483"/>
  <c r="T1482"/>
  <c r="AC1482" s="1"/>
  <c r="T1481"/>
  <c r="AC1481" s="1"/>
  <c r="T1480"/>
  <c r="AC1480" s="1"/>
  <c r="T1479"/>
  <c r="T1478"/>
  <c r="AC1478" s="1"/>
  <c r="T1477"/>
  <c r="AC1477" s="1"/>
  <c r="T1476"/>
  <c r="AC1476" s="1"/>
  <c r="T1475"/>
  <c r="T1474"/>
  <c r="AC1474" s="1"/>
  <c r="T1473"/>
  <c r="AC1473" s="1"/>
  <c r="T1472"/>
  <c r="AC1472" s="1"/>
  <c r="T1471"/>
  <c r="T1470"/>
  <c r="AC1470" s="1"/>
  <c r="T1469"/>
  <c r="AC1469" s="1"/>
  <c r="T1468"/>
  <c r="AC1468" s="1"/>
  <c r="T1467"/>
  <c r="T1466"/>
  <c r="AC1466" s="1"/>
  <c r="T1465"/>
  <c r="AC1465" s="1"/>
  <c r="T1464"/>
  <c r="AC1464" s="1"/>
  <c r="T1463"/>
  <c r="T1462"/>
  <c r="AC1462" s="1"/>
  <c r="T1461"/>
  <c r="AC1461" s="1"/>
  <c r="T1460"/>
  <c r="AC1460" s="1"/>
  <c r="T1459"/>
  <c r="T1458"/>
  <c r="AC1458" s="1"/>
  <c r="T1457"/>
  <c r="AC1457" s="1"/>
  <c r="T1456"/>
  <c r="AC1456" s="1"/>
  <c r="T1455"/>
  <c r="T1454"/>
  <c r="AC1454" s="1"/>
  <c r="T1453"/>
  <c r="T1452"/>
  <c r="AC1452" s="1"/>
  <c r="T1451"/>
  <c r="T1450"/>
  <c r="AC1450" s="1"/>
  <c r="T1449"/>
  <c r="AC1449" s="1"/>
  <c r="T1448"/>
  <c r="AC1448" s="1"/>
  <c r="T1447"/>
  <c r="T1446"/>
  <c r="AC1446" s="1"/>
  <c r="T1445"/>
  <c r="T1444"/>
  <c r="AC1444" s="1"/>
  <c r="T1443"/>
  <c r="T1442"/>
  <c r="AC1442" s="1"/>
  <c r="T1441"/>
  <c r="AC1441" s="1"/>
  <c r="T1440"/>
  <c r="AC1440" s="1"/>
  <c r="T1439"/>
  <c r="T1438"/>
  <c r="AC1438" s="1"/>
  <c r="T1437"/>
  <c r="T1436"/>
  <c r="AC1436" s="1"/>
  <c r="T1435"/>
  <c r="T1434"/>
  <c r="AC1434" s="1"/>
  <c r="T1433"/>
  <c r="AC1433" s="1"/>
  <c r="T1432"/>
  <c r="AC1432" s="1"/>
  <c r="T1431"/>
  <c r="T1430"/>
  <c r="AC1430" s="1"/>
  <c r="T1429"/>
  <c r="T1428"/>
  <c r="AC1428" s="1"/>
  <c r="T1427"/>
  <c r="T1426"/>
  <c r="AC1426" s="1"/>
  <c r="T1425"/>
  <c r="AC1425" s="1"/>
  <c r="T1424"/>
  <c r="AC1424" s="1"/>
  <c r="T1423"/>
  <c r="T1422"/>
  <c r="AC1422" s="1"/>
  <c r="T1421"/>
  <c r="T1420"/>
  <c r="AC1420" s="1"/>
  <c r="T1419"/>
  <c r="T1418"/>
  <c r="AC1418" s="1"/>
  <c r="T1417"/>
  <c r="AC1417" s="1"/>
  <c r="T1416"/>
  <c r="AC1416" s="1"/>
  <c r="T1415"/>
  <c r="T1414"/>
  <c r="AC1414" s="1"/>
  <c r="T1413"/>
  <c r="T1412"/>
  <c r="AC1412" s="1"/>
  <c r="T1411"/>
  <c r="T1410"/>
  <c r="AC1410" s="1"/>
  <c r="T1409"/>
  <c r="AC1409" s="1"/>
  <c r="T1408"/>
  <c r="AC1408" s="1"/>
  <c r="T1407"/>
  <c r="T1406"/>
  <c r="AC1406" s="1"/>
  <c r="T1405"/>
  <c r="T1404"/>
  <c r="AC1404" s="1"/>
  <c r="T1403"/>
  <c r="T1402"/>
  <c r="AC1402" s="1"/>
  <c r="T1401"/>
  <c r="AC1401" s="1"/>
  <c r="T1400"/>
  <c r="AC1400" s="1"/>
  <c r="T1399"/>
  <c r="T1398"/>
  <c r="AC1398" s="1"/>
  <c r="T1397"/>
  <c r="T1396"/>
  <c r="AC1396" s="1"/>
  <c r="T1395"/>
  <c r="T1394"/>
  <c r="AC1394" s="1"/>
  <c r="T1393"/>
  <c r="AC1393" s="1"/>
  <c r="T1392"/>
  <c r="AC1392" s="1"/>
  <c r="T1391"/>
  <c r="T1390"/>
  <c r="AC1390" s="1"/>
  <c r="T1389"/>
  <c r="T1388"/>
  <c r="AC1388" s="1"/>
  <c r="T1387"/>
  <c r="T1386"/>
  <c r="AC1386" s="1"/>
  <c r="T1385"/>
  <c r="AC1385" s="1"/>
  <c r="T1384"/>
  <c r="AC1384" s="1"/>
  <c r="T1383"/>
  <c r="T1382"/>
  <c r="AC1382" s="1"/>
  <c r="T1381"/>
  <c r="T1380"/>
  <c r="AC1380" s="1"/>
  <c r="T1379"/>
  <c r="T1378"/>
  <c r="AC1378" s="1"/>
  <c r="T1377"/>
  <c r="AC1377" s="1"/>
  <c r="T1376"/>
  <c r="AC1376" s="1"/>
  <c r="T1375"/>
  <c r="T1374"/>
  <c r="AC1374" s="1"/>
  <c r="T1373"/>
  <c r="T1372"/>
  <c r="AC1372" s="1"/>
  <c r="T1371"/>
  <c r="T1370"/>
  <c r="AC1370" s="1"/>
  <c r="T1369"/>
  <c r="AC1369" s="1"/>
  <c r="T1368"/>
  <c r="AC1368" s="1"/>
  <c r="T1367"/>
  <c r="T1366"/>
  <c r="AC1366" s="1"/>
  <c r="T1365"/>
  <c r="T1364"/>
  <c r="AC1364" s="1"/>
  <c r="T1363"/>
  <c r="T1362"/>
  <c r="AC1362" s="1"/>
  <c r="T1361"/>
  <c r="AC1361" s="1"/>
  <c r="T1360"/>
  <c r="AC1360" s="1"/>
  <c r="T1359"/>
  <c r="T1358"/>
  <c r="AC1358" s="1"/>
  <c r="T1357"/>
  <c r="T1356"/>
  <c r="AC1356" s="1"/>
  <c r="T1355"/>
  <c r="T1354"/>
  <c r="AC1354" s="1"/>
  <c r="T1353"/>
  <c r="AC1353" s="1"/>
  <c r="T1352"/>
  <c r="AC1352" s="1"/>
  <c r="T1351"/>
  <c r="T1350"/>
  <c r="AC1350" s="1"/>
  <c r="T1349"/>
  <c r="T1348"/>
  <c r="AC1348" s="1"/>
  <c r="T1347"/>
  <c r="T1346"/>
  <c r="AC1346" s="1"/>
  <c r="T1345"/>
  <c r="AC1345" s="1"/>
  <c r="T1344"/>
  <c r="AC1344" s="1"/>
  <c r="T1343"/>
  <c r="T1342"/>
  <c r="AC1342" s="1"/>
  <c r="T1341"/>
  <c r="T1340"/>
  <c r="AC1340" s="1"/>
  <c r="T1339"/>
  <c r="T1338"/>
  <c r="AC1338" s="1"/>
  <c r="T1337"/>
  <c r="AC1337" s="1"/>
  <c r="T1336"/>
  <c r="AC1336" s="1"/>
  <c r="T1335"/>
  <c r="T1334"/>
  <c r="AC1334" s="1"/>
  <c r="T1333"/>
  <c r="T1332"/>
  <c r="AC1332" s="1"/>
  <c r="T1331"/>
  <c r="T1330"/>
  <c r="AC1330" s="1"/>
  <c r="T1329"/>
  <c r="AC1329" s="1"/>
  <c r="T1328"/>
  <c r="AC1328" s="1"/>
  <c r="T1327"/>
  <c r="T1326"/>
  <c r="AC1326" s="1"/>
  <c r="T1325"/>
  <c r="T1324"/>
  <c r="AC1324" s="1"/>
  <c r="T1323"/>
  <c r="T1322"/>
  <c r="AC1322" s="1"/>
  <c r="T1321"/>
  <c r="AC1321" s="1"/>
  <c r="T1320"/>
  <c r="AC1320" s="1"/>
  <c r="T1319"/>
  <c r="T1318"/>
  <c r="AC1318" s="1"/>
  <c r="T1317"/>
  <c r="T1316"/>
  <c r="AC1316" s="1"/>
  <c r="T1315"/>
  <c r="T1314"/>
  <c r="AC1314" s="1"/>
  <c r="T1313"/>
  <c r="AC1313" s="1"/>
  <c r="T1312"/>
  <c r="AC1312" s="1"/>
  <c r="T1311"/>
  <c r="T1310"/>
  <c r="AC1310" s="1"/>
  <c r="T1309"/>
  <c r="T1307"/>
  <c r="AC1307" s="1"/>
  <c r="T1305"/>
  <c r="AC1305" s="1"/>
  <c r="T1303"/>
  <c r="AC1303" s="1"/>
  <c r="T1301"/>
  <c r="AC1301" s="1"/>
  <c r="T1299"/>
  <c r="AC1299" s="1"/>
  <c r="T1297"/>
  <c r="AC1297" s="1"/>
  <c r="T1295"/>
  <c r="AC1295" s="1"/>
  <c r="T1293"/>
  <c r="AC1293" s="1"/>
  <c r="T1290"/>
  <c r="AC1290" s="1"/>
  <c r="T1286"/>
  <c r="T1282"/>
  <c r="AC1282" s="1"/>
  <c r="T1278"/>
  <c r="AC1278" s="1"/>
  <c r="T1274"/>
  <c r="AC1274" s="1"/>
  <c r="T1270"/>
  <c r="T1258"/>
  <c r="AC1258" s="1"/>
  <c r="T1254"/>
  <c r="T1250"/>
  <c r="AC1250" s="1"/>
  <c r="T1246"/>
  <c r="T1242"/>
  <c r="AC1242" s="1"/>
  <c r="T1227"/>
  <c r="T1223"/>
  <c r="AC1223" s="1"/>
  <c r="T1219"/>
  <c r="T1215"/>
  <c r="AC1215" s="1"/>
  <c r="T1211"/>
  <c r="T1207"/>
  <c r="AC1207" s="1"/>
  <c r="T1195"/>
  <c r="T1174"/>
  <c r="AC1174" s="1"/>
  <c r="T1170"/>
  <c r="T1166"/>
  <c r="AC1166" s="1"/>
  <c r="T1162"/>
  <c r="T1158"/>
  <c r="AC1158" s="1"/>
  <c r="T1142"/>
  <c r="T1138"/>
  <c r="AC1138" s="1"/>
  <c r="T1134"/>
  <c r="T1120"/>
  <c r="AC1120" s="1"/>
  <c r="T1116"/>
  <c r="AC1116" s="1"/>
  <c r="T1112"/>
  <c r="AC1112" s="1"/>
  <c r="T1108"/>
  <c r="T47"/>
  <c r="AC47" s="1"/>
  <c r="T1291"/>
  <c r="AC1291" s="1"/>
  <c r="T1289"/>
  <c r="AC1289" s="1"/>
  <c r="T1287"/>
  <c r="AC1287" s="1"/>
  <c r="T1285"/>
  <c r="AC1285" s="1"/>
  <c r="T1283"/>
  <c r="AC1283" s="1"/>
  <c r="T1281"/>
  <c r="AC1281" s="1"/>
  <c r="T1279"/>
  <c r="AC1279" s="1"/>
  <c r="T1277"/>
  <c r="AC1277" s="1"/>
  <c r="T1275"/>
  <c r="AC1275" s="1"/>
  <c r="T1273"/>
  <c r="AC1273" s="1"/>
  <c r="T1271"/>
  <c r="AC1271" s="1"/>
  <c r="T1269"/>
  <c r="AC1269" s="1"/>
  <c r="T1259"/>
  <c r="AC1259" s="1"/>
  <c r="T1257"/>
  <c r="AC1257" s="1"/>
  <c r="T1255"/>
  <c r="AC1255" s="1"/>
  <c r="T1253"/>
  <c r="AC1253" s="1"/>
  <c r="T1251"/>
  <c r="AC1251" s="1"/>
  <c r="T1249"/>
  <c r="AC1249" s="1"/>
  <c r="T1247"/>
  <c r="AC1247" s="1"/>
  <c r="T1245"/>
  <c r="AC1245" s="1"/>
  <c r="T1243"/>
  <c r="AC1243" s="1"/>
  <c r="T1241"/>
  <c r="AC1241" s="1"/>
  <c r="T1240"/>
  <c r="AC1240" s="1"/>
  <c r="T1239"/>
  <c r="AC1239" s="1"/>
  <c r="T1238"/>
  <c r="AC1238" s="1"/>
  <c r="T1237"/>
  <c r="AC1237" s="1"/>
  <c r="T1236"/>
  <c r="AC1236" s="1"/>
  <c r="T1235"/>
  <c r="AC1235" s="1"/>
  <c r="T1234"/>
  <c r="AC1234" s="1"/>
  <c r="T1232"/>
  <c r="AC1232" s="1"/>
  <c r="T1231"/>
  <c r="AC1231" s="1"/>
  <c r="T1230"/>
  <c r="AC1230" s="1"/>
  <c r="T1229"/>
  <c r="AC1229" s="1"/>
  <c r="T1228"/>
  <c r="AC1228" s="1"/>
  <c r="T1226"/>
  <c r="AC1226" s="1"/>
  <c r="T1224"/>
  <c r="AC1224" s="1"/>
  <c r="T1222"/>
  <c r="AC1222" s="1"/>
  <c r="T1220"/>
  <c r="AC1220" s="1"/>
  <c r="T1218"/>
  <c r="AC1218" s="1"/>
  <c r="T1216"/>
  <c r="AC1216" s="1"/>
  <c r="T1214"/>
  <c r="AC1214" s="1"/>
  <c r="T1212"/>
  <c r="AC1212" s="1"/>
  <c r="T1205"/>
  <c r="AC1205" s="1"/>
  <c r="T1196"/>
  <c r="AC1196" s="1"/>
  <c r="T1194"/>
  <c r="AC1194" s="1"/>
  <c r="T1175"/>
  <c r="AC1175" s="1"/>
  <c r="T1173"/>
  <c r="AC1173" s="1"/>
  <c r="T1171"/>
  <c r="AC1171" s="1"/>
  <c r="T1169"/>
  <c r="AC1169" s="1"/>
  <c r="T1167"/>
  <c r="AC1167" s="1"/>
  <c r="T1165"/>
  <c r="AC1165" s="1"/>
  <c r="T1163"/>
  <c r="AC1163" s="1"/>
  <c r="T1161"/>
  <c r="AC1161" s="1"/>
  <c r="T1159"/>
  <c r="AC1159" s="1"/>
  <c r="T1157"/>
  <c r="AC1157" s="1"/>
  <c r="T1156"/>
  <c r="AC1156" s="1"/>
  <c r="T1155"/>
  <c r="AC1155" s="1"/>
  <c r="T1154"/>
  <c r="AC1154" s="1"/>
  <c r="T1153"/>
  <c r="AC1153" s="1"/>
  <c r="T1152"/>
  <c r="AC1152" s="1"/>
  <c r="T1151"/>
  <c r="AC1151" s="1"/>
  <c r="T1150"/>
  <c r="AC1150" s="1"/>
  <c r="T1149"/>
  <c r="AC1149" s="1"/>
  <c r="T1148"/>
  <c r="AC1148" s="1"/>
  <c r="T1147"/>
  <c r="AC1147" s="1"/>
  <c r="T1146"/>
  <c r="AC1146" s="1"/>
  <c r="T1145"/>
  <c r="AC1145" s="1"/>
  <c r="T1143"/>
  <c r="AC1143" s="1"/>
  <c r="T1141"/>
  <c r="AC1141" s="1"/>
  <c r="T1139"/>
  <c r="AC1139" s="1"/>
  <c r="T1137"/>
  <c r="AC1137" s="1"/>
  <c r="T1135"/>
  <c r="AC1135" s="1"/>
  <c r="T1133"/>
  <c r="AC1133" s="1"/>
  <c r="T1121"/>
  <c r="AC1121" s="1"/>
  <c r="T1119"/>
  <c r="AC1119" s="1"/>
  <c r="T1117"/>
  <c r="AC1117" s="1"/>
  <c r="T1115"/>
  <c r="AC1115" s="1"/>
  <c r="T1113"/>
  <c r="AC1113" s="1"/>
  <c r="T1111"/>
  <c r="AC1111" s="1"/>
  <c r="T1109"/>
  <c r="AC1109" s="1"/>
  <c r="T1107"/>
  <c r="AC1107" s="1"/>
  <c r="T1104"/>
  <c r="AC1104" s="1"/>
  <c r="T1102"/>
  <c r="AC1102" s="1"/>
  <c r="T1100"/>
  <c r="AC1100" s="1"/>
  <c r="T1098"/>
  <c r="AC1098" s="1"/>
  <c r="T1096"/>
  <c r="AC1096" s="1"/>
  <c r="T1094"/>
  <c r="AC1094" s="1"/>
  <c r="T1092"/>
  <c r="AC1092" s="1"/>
  <c r="T1090"/>
  <c r="AC1090" s="1"/>
  <c r="T1088"/>
  <c r="AC1088" s="1"/>
  <c r="T1086"/>
  <c r="AC1086" s="1"/>
  <c r="T1085"/>
  <c r="AC1085" s="1"/>
  <c r="T1084"/>
  <c r="AC1084" s="1"/>
  <c r="T1083"/>
  <c r="AC1083" s="1"/>
  <c r="T1082"/>
  <c r="AC1082" s="1"/>
  <c r="T1081"/>
  <c r="AC1081" s="1"/>
  <c r="T1080"/>
  <c r="AC1080" s="1"/>
  <c r="T1079"/>
  <c r="AC1079" s="1"/>
  <c r="T1078"/>
  <c r="AC1078" s="1"/>
  <c r="T1077"/>
  <c r="AC1077" s="1"/>
  <c r="T1076"/>
  <c r="AC1076" s="1"/>
  <c r="T1075"/>
  <c r="AC1075" s="1"/>
  <c r="T1074"/>
  <c r="AC1074" s="1"/>
  <c r="T1073"/>
  <c r="AC1073" s="1"/>
  <c r="T1072"/>
  <c r="AC1072" s="1"/>
  <c r="T1071"/>
  <c r="AC1071" s="1"/>
  <c r="T1070"/>
  <c r="AC1070" s="1"/>
  <c r="T1069"/>
  <c r="AC1069" s="1"/>
  <c r="T1068"/>
  <c r="AC1068" s="1"/>
  <c r="T1067"/>
  <c r="AC1067" s="1"/>
  <c r="T1066"/>
  <c r="AC1066" s="1"/>
  <c r="T1065"/>
  <c r="AC1065" s="1"/>
  <c r="T1064"/>
  <c r="AC1064" s="1"/>
  <c r="T1063"/>
  <c r="AC1063" s="1"/>
  <c r="T1062"/>
  <c r="AC1062" s="1"/>
  <c r="T1061"/>
  <c r="AC1061" s="1"/>
  <c r="T1060"/>
  <c r="AC1060" s="1"/>
  <c r="T1059"/>
  <c r="AC1059" s="1"/>
  <c r="T1058"/>
  <c r="AC1058" s="1"/>
  <c r="T1057"/>
  <c r="AC1057" s="1"/>
  <c r="T1056"/>
  <c r="AC1056" s="1"/>
  <c r="T1055"/>
  <c r="AC1055" s="1"/>
  <c r="T1054"/>
  <c r="AC1054" s="1"/>
  <c r="T1053"/>
  <c r="AC1053" s="1"/>
  <c r="T1052"/>
  <c r="AC1052" s="1"/>
  <c r="T1051"/>
  <c r="AC1051" s="1"/>
  <c r="T1050"/>
  <c r="AC1050" s="1"/>
  <c r="T1049"/>
  <c r="AC1049" s="1"/>
  <c r="T1048"/>
  <c r="AC1048" s="1"/>
  <c r="T1023"/>
  <c r="AC1023" s="1"/>
  <c r="T988"/>
  <c r="AC988" s="1"/>
  <c r="T986"/>
  <c r="AC986" s="1"/>
  <c r="T984"/>
  <c r="AC984" s="1"/>
  <c r="T982"/>
  <c r="AC982" s="1"/>
  <c r="T862"/>
  <c r="AC862" s="1"/>
  <c r="T860"/>
  <c r="AC860" s="1"/>
  <c r="T858"/>
  <c r="AC858" s="1"/>
  <c r="T856"/>
  <c r="AC856" s="1"/>
  <c r="T854"/>
  <c r="AC854" s="1"/>
  <c r="T852"/>
  <c r="AC852" s="1"/>
  <c r="T850"/>
  <c r="AC850" s="1"/>
  <c r="T848"/>
  <c r="AC848" s="1"/>
  <c r="T846"/>
  <c r="AC846" s="1"/>
  <c r="T844"/>
  <c r="AC844" s="1"/>
  <c r="T842"/>
  <c r="AC842" s="1"/>
  <c r="T840"/>
  <c r="AC840" s="1"/>
  <c r="T838"/>
  <c r="AC838" s="1"/>
  <c r="T836"/>
  <c r="AC836" s="1"/>
  <c r="T834"/>
  <c r="AC834" s="1"/>
  <c r="T832"/>
  <c r="AC832" s="1"/>
  <c r="T830"/>
  <c r="AC830" s="1"/>
  <c r="T828"/>
  <c r="AC828" s="1"/>
  <c r="T653"/>
  <c r="AC653" s="1"/>
  <c r="T651"/>
  <c r="AC651" s="1"/>
  <c r="T649"/>
  <c r="AC649" s="1"/>
  <c r="T647"/>
  <c r="AC647" s="1"/>
  <c r="T645"/>
  <c r="AC645" s="1"/>
  <c r="T643"/>
  <c r="AC643" s="1"/>
  <c r="T641"/>
  <c r="AC641" s="1"/>
  <c r="T639"/>
  <c r="AC639" s="1"/>
  <c r="T637"/>
  <c r="AC637" s="1"/>
  <c r="T635"/>
  <c r="AC635" s="1"/>
  <c r="T633"/>
  <c r="AC633" s="1"/>
  <c r="T632"/>
  <c r="AC632" s="1"/>
  <c r="T631"/>
  <c r="AC631" s="1"/>
  <c r="T70"/>
  <c r="AC70" s="1"/>
  <c r="T68"/>
  <c r="AC68" s="1"/>
  <c r="T67"/>
  <c r="AC67" s="1"/>
  <c r="T66"/>
  <c r="AC66" s="1"/>
  <c r="T65"/>
  <c r="AC65" s="1"/>
  <c r="T64"/>
  <c r="AC64" s="1"/>
  <c r="T62"/>
  <c r="AC62" s="1"/>
  <c r="T61"/>
  <c r="AC61" s="1"/>
  <c r="T59"/>
  <c r="AC59" s="1"/>
  <c r="T58"/>
  <c r="AC58" s="1"/>
  <c r="T57"/>
  <c r="AC57" s="1"/>
  <c r="T49"/>
  <c r="AC49" s="1"/>
  <c r="T48"/>
  <c r="AC48" s="1"/>
  <c r="AC1263"/>
  <c r="AC1260"/>
  <c r="AC1266"/>
  <c r="AC1262"/>
  <c r="AC1210"/>
  <c r="AC1208"/>
  <c r="AC1201"/>
  <c r="AC1197"/>
  <c r="AC1190"/>
  <c r="AC1186"/>
  <c r="AC1184"/>
  <c r="AC1178"/>
  <c r="AC1176"/>
  <c r="AC1129"/>
  <c r="AC1127"/>
  <c r="AC1125"/>
  <c r="AC1124"/>
  <c r="AC1099"/>
  <c r="AC1087"/>
  <c r="AC1025"/>
  <c r="AC1020"/>
  <c r="AC1018"/>
  <c r="AC1017"/>
  <c r="AC1016"/>
  <c r="AC1013"/>
  <c r="AC1010"/>
  <c r="AC1009"/>
  <c r="AC1007"/>
  <c r="AC1005"/>
  <c r="AC1004"/>
  <c r="AC1002"/>
  <c r="AC999"/>
  <c r="AC991"/>
  <c r="AC979"/>
  <c r="AC975"/>
  <c r="AC971"/>
  <c r="AC967"/>
  <c r="AC963"/>
  <c r="AC959"/>
  <c r="AC955"/>
  <c r="AC951"/>
  <c r="AC947"/>
  <c r="AC943"/>
  <c r="AC939"/>
  <c r="AC935"/>
  <c r="AC931"/>
  <c r="AC927"/>
  <c r="AC923"/>
  <c r="AC919"/>
  <c r="AC915"/>
  <c r="AC911"/>
  <c r="AC907"/>
  <c r="AC903"/>
  <c r="AC899"/>
  <c r="AC895"/>
  <c r="AC889"/>
  <c r="AC883"/>
  <c r="AC879"/>
  <c r="AC873"/>
  <c r="AC859"/>
  <c r="AC851"/>
  <c r="AC843"/>
  <c r="AC835"/>
  <c r="AC827"/>
  <c r="AC823"/>
  <c r="AC811"/>
  <c r="AC807"/>
  <c r="AC805"/>
  <c r="AC803"/>
  <c r="AC797"/>
  <c r="AC789"/>
  <c r="AC785"/>
  <c r="AC779"/>
  <c r="AC771"/>
  <c r="AC763"/>
  <c r="AC755"/>
  <c r="AC747"/>
  <c r="AC741"/>
  <c r="AC735"/>
  <c r="AC727"/>
  <c r="AC717"/>
  <c r="AC701"/>
  <c r="AC685"/>
  <c r="AC669"/>
  <c r="AC629"/>
  <c r="AC613"/>
  <c r="AC607"/>
  <c r="AC601"/>
  <c r="AC591"/>
  <c r="AC573"/>
  <c r="AC557"/>
  <c r="AC541"/>
  <c r="AC525"/>
  <c r="T1046"/>
  <c r="T1044"/>
  <c r="T1042"/>
  <c r="T1040"/>
  <c r="T1038"/>
  <c r="T1036"/>
  <c r="T1034"/>
  <c r="T1032"/>
  <c r="T1030"/>
  <c r="T1028"/>
  <c r="T1026"/>
  <c r="T1024"/>
  <c r="AC509"/>
  <c r="AC503"/>
  <c r="AC483"/>
  <c r="AC395"/>
  <c r="AC363"/>
  <c r="AC331"/>
  <c r="T1000"/>
  <c r="T998"/>
  <c r="T996"/>
  <c r="T994"/>
  <c r="T992"/>
  <c r="T990"/>
  <c r="T980"/>
  <c r="T978"/>
  <c r="T976"/>
  <c r="T974"/>
  <c r="T972"/>
  <c r="T970"/>
  <c r="T968"/>
  <c r="T966"/>
  <c r="T964"/>
  <c r="T962"/>
  <c r="T960"/>
  <c r="T958"/>
  <c r="T956"/>
  <c r="T954"/>
  <c r="T952"/>
  <c r="T950"/>
  <c r="T948"/>
  <c r="T946"/>
  <c r="T944"/>
  <c r="T942"/>
  <c r="T940"/>
  <c r="T938"/>
  <c r="T936"/>
  <c r="T934"/>
  <c r="T932"/>
  <c r="T930"/>
  <c r="T928"/>
  <c r="T926"/>
  <c r="T924"/>
  <c r="T922"/>
  <c r="T920"/>
  <c r="T918"/>
  <c r="T916"/>
  <c r="T914"/>
  <c r="T912"/>
  <c r="T910"/>
  <c r="T908"/>
  <c r="T906"/>
  <c r="T904"/>
  <c r="T902"/>
  <c r="T900"/>
  <c r="T898"/>
  <c r="T896"/>
  <c r="T894"/>
  <c r="T892"/>
  <c r="T890"/>
  <c r="T888"/>
  <c r="T886"/>
  <c r="T884"/>
  <c r="T882"/>
  <c r="T880"/>
  <c r="T878"/>
  <c r="T876"/>
  <c r="T874"/>
  <c r="T872"/>
  <c r="T870"/>
  <c r="T868"/>
  <c r="T866"/>
  <c r="T864"/>
  <c r="T826"/>
  <c r="T824"/>
  <c r="T822"/>
  <c r="T820"/>
  <c r="T818"/>
  <c r="T816"/>
  <c r="T814"/>
  <c r="T812"/>
  <c r="T810"/>
  <c r="T808"/>
  <c r="T806"/>
  <c r="T804"/>
  <c r="T802"/>
  <c r="T800"/>
  <c r="T798"/>
  <c r="T796"/>
  <c r="T794"/>
  <c r="T792"/>
  <c r="T790"/>
  <c r="T788"/>
  <c r="T786"/>
  <c r="T784"/>
  <c r="T782"/>
  <c r="T780"/>
  <c r="T778"/>
  <c r="T776"/>
  <c r="T774"/>
  <c r="T772"/>
  <c r="T770"/>
  <c r="T768"/>
  <c r="T766"/>
  <c r="T764"/>
  <c r="T762"/>
  <c r="T760"/>
  <c r="T758"/>
  <c r="T756"/>
  <c r="T754"/>
  <c r="T752"/>
  <c r="T750"/>
  <c r="T748"/>
  <c r="T746"/>
  <c r="T744"/>
  <c r="T742"/>
  <c r="T740"/>
  <c r="T738"/>
  <c r="T736"/>
  <c r="T734"/>
  <c r="T732"/>
  <c r="T730"/>
  <c r="T728"/>
  <c r="T726"/>
  <c r="T724"/>
  <c r="T722"/>
  <c r="T720"/>
  <c r="T718"/>
  <c r="T716"/>
  <c r="T714"/>
  <c r="T712"/>
  <c r="T710"/>
  <c r="T708"/>
  <c r="T706"/>
  <c r="T704"/>
  <c r="T702"/>
  <c r="T700"/>
  <c r="T698"/>
  <c r="T696"/>
  <c r="T694"/>
  <c r="T692"/>
  <c r="T690"/>
  <c r="T688"/>
  <c r="T686"/>
  <c r="T684"/>
  <c r="T682"/>
  <c r="T680"/>
  <c r="T678"/>
  <c r="T676"/>
  <c r="T674"/>
  <c r="T672"/>
  <c r="T670"/>
  <c r="T668"/>
  <c r="T666"/>
  <c r="T664"/>
  <c r="T662"/>
  <c r="T660"/>
  <c r="T658"/>
  <c r="T656"/>
  <c r="T654"/>
  <c r="T652"/>
  <c r="T650"/>
  <c r="T648"/>
  <c r="T646"/>
  <c r="T644"/>
  <c r="T642"/>
  <c r="T640"/>
  <c r="T638"/>
  <c r="T636"/>
  <c r="T634"/>
  <c r="T630"/>
  <c r="T628"/>
  <c r="T626"/>
  <c r="T624"/>
  <c r="T622"/>
  <c r="T620"/>
  <c r="T618"/>
  <c r="T616"/>
  <c r="T614"/>
  <c r="T612"/>
  <c r="T610"/>
  <c r="T608"/>
  <c r="T606"/>
  <c r="T604"/>
  <c r="T602"/>
  <c r="T600"/>
  <c r="T598"/>
  <c r="T596"/>
  <c r="T594"/>
  <c r="T592"/>
  <c r="T590"/>
  <c r="T588"/>
  <c r="T586"/>
  <c r="T584"/>
  <c r="T582"/>
  <c r="T580"/>
  <c r="T578"/>
  <c r="T576"/>
  <c r="T574"/>
  <c r="T572"/>
  <c r="T570"/>
  <c r="T568"/>
  <c r="T566"/>
  <c r="T564"/>
  <c r="T562"/>
  <c r="T560"/>
  <c r="T558"/>
  <c r="T556"/>
  <c r="T554"/>
  <c r="T552"/>
  <c r="T550"/>
  <c r="T548"/>
  <c r="T546"/>
  <c r="T544"/>
  <c r="T542"/>
  <c r="T540"/>
  <c r="T538"/>
  <c r="T536"/>
  <c r="T534"/>
  <c r="T532"/>
  <c r="T530"/>
  <c r="T528"/>
  <c r="T526"/>
  <c r="T524"/>
  <c r="T522"/>
  <c r="T520"/>
  <c r="T518"/>
  <c r="T516"/>
  <c r="T514"/>
  <c r="T512"/>
  <c r="T510"/>
  <c r="T508"/>
  <c r="T506"/>
  <c r="T504"/>
  <c r="T502"/>
  <c r="T500"/>
  <c r="T498"/>
  <c r="T496"/>
  <c r="T494"/>
  <c r="T492"/>
  <c r="T490"/>
  <c r="T488"/>
  <c r="T486"/>
  <c r="T484"/>
  <c r="T482"/>
  <c r="T480"/>
  <c r="T478"/>
  <c r="T476"/>
  <c r="T474"/>
  <c r="T472"/>
  <c r="T470"/>
  <c r="T468"/>
  <c r="T466"/>
  <c r="T464"/>
  <c r="T462"/>
  <c r="T460"/>
  <c r="T458"/>
  <c r="T456"/>
  <c r="T454"/>
  <c r="T452"/>
  <c r="T450"/>
  <c r="T448"/>
  <c r="T446"/>
  <c r="T444"/>
  <c r="T442"/>
  <c r="T440"/>
  <c r="T438"/>
  <c r="T436"/>
  <c r="T434"/>
  <c r="T432"/>
  <c r="T430"/>
  <c r="T428"/>
  <c r="T426"/>
  <c r="T424"/>
  <c r="T422"/>
  <c r="T420"/>
  <c r="T418"/>
  <c r="T416"/>
  <c r="T414"/>
  <c r="T412"/>
  <c r="T410"/>
  <c r="T408"/>
  <c r="T406"/>
  <c r="T404"/>
  <c r="T402"/>
  <c r="T400"/>
  <c r="T398"/>
  <c r="T396"/>
  <c r="T394"/>
  <c r="T392"/>
  <c r="T390"/>
  <c r="T388"/>
  <c r="T386"/>
  <c r="T384"/>
  <c r="T382"/>
  <c r="T380"/>
  <c r="T378"/>
  <c r="T376"/>
  <c r="T374"/>
  <c r="T372"/>
  <c r="T370"/>
  <c r="T368"/>
  <c r="T366"/>
  <c r="T364"/>
  <c r="T362"/>
  <c r="T360"/>
  <c r="T358"/>
  <c r="T356"/>
  <c r="T354"/>
  <c r="T352"/>
  <c r="T350"/>
  <c r="T348"/>
  <c r="T346"/>
  <c r="T344"/>
  <c r="T342"/>
  <c r="T340"/>
  <c r="T338"/>
  <c r="T336"/>
  <c r="T334"/>
  <c r="T332"/>
  <c r="T330"/>
  <c r="T328"/>
  <c r="T326"/>
  <c r="T324"/>
  <c r="T322"/>
  <c r="T320"/>
  <c r="T318"/>
  <c r="T316"/>
  <c r="T314"/>
  <c r="T312"/>
  <c r="T310"/>
  <c r="T308"/>
  <c r="T306"/>
  <c r="T304"/>
  <c r="T302"/>
  <c r="T300"/>
  <c r="T298"/>
  <c r="T296"/>
  <c r="T294"/>
  <c r="T292"/>
  <c r="T290"/>
  <c r="T288"/>
  <c r="T286"/>
  <c r="T284"/>
  <c r="T282"/>
  <c r="T280"/>
  <c r="T278"/>
  <c r="T276"/>
  <c r="T274"/>
  <c r="T272"/>
  <c r="T270"/>
  <c r="T268"/>
  <c r="T266"/>
  <c r="T264"/>
  <c r="T262"/>
  <c r="T260"/>
  <c r="T258"/>
  <c r="T256"/>
  <c r="T254"/>
  <c r="T252"/>
  <c r="T250"/>
  <c r="T248"/>
  <c r="T246"/>
  <c r="T244"/>
  <c r="T242"/>
  <c r="T240"/>
  <c r="T238"/>
  <c r="T236"/>
  <c r="T234"/>
  <c r="T232"/>
  <c r="T230"/>
  <c r="T228"/>
  <c r="T226"/>
  <c r="T224"/>
  <c r="T222"/>
  <c r="T220"/>
  <c r="T218"/>
  <c r="T216"/>
  <c r="T214"/>
  <c r="T212"/>
  <c r="T210"/>
  <c r="T208"/>
  <c r="T206"/>
  <c r="T204"/>
  <c r="T202"/>
  <c r="T200"/>
  <c r="T198"/>
  <c r="T196"/>
  <c r="T194"/>
  <c r="T192"/>
  <c r="T190"/>
  <c r="T188"/>
  <c r="T184"/>
  <c r="T181"/>
  <c r="T177"/>
  <c r="T173"/>
  <c r="T169"/>
  <c r="T165"/>
  <c r="T163"/>
  <c r="T161"/>
  <c r="T159"/>
  <c r="T157"/>
  <c r="T155"/>
  <c r="T153"/>
  <c r="T151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D102" i="12"/>
  <c r="AE1145" i="1"/>
  <c r="D101" i="12"/>
  <c r="AE1169" i="1"/>
  <c r="D100" i="12"/>
  <c r="T267" i="23" l="1"/>
  <c r="AC267" s="1"/>
  <c r="T182"/>
  <c r="AC182" s="1"/>
  <c r="AC54" i="8" s="1"/>
  <c r="T166" i="23"/>
  <c r="AC166" s="1"/>
  <c r="AF13" i="8" s="1"/>
  <c r="T167" i="23"/>
  <c r="T171"/>
  <c r="T175"/>
  <c r="T179"/>
  <c r="T186"/>
  <c r="T51"/>
  <c r="AC51" s="1"/>
  <c r="T72"/>
  <c r="AC72" s="1"/>
  <c r="T142"/>
  <c r="AC142" s="1"/>
  <c r="T235"/>
  <c r="AC235" s="1"/>
  <c r="T299"/>
  <c r="AC299" s="1"/>
  <c r="T8"/>
  <c r="AC8" s="1"/>
  <c r="T9"/>
  <c r="AC9" s="1"/>
  <c r="T104"/>
  <c r="AC104" s="1"/>
  <c r="T158"/>
  <c r="AC158" s="1"/>
  <c r="T273"/>
  <c r="AC273" s="1"/>
  <c r="T283"/>
  <c r="AC283" s="1"/>
  <c r="T289"/>
  <c r="AC289" s="1"/>
  <c r="T305"/>
  <c r="AC305" s="1"/>
  <c r="T307"/>
  <c r="AC307" s="1"/>
  <c r="T13"/>
  <c r="AC13" s="1"/>
  <c r="T17"/>
  <c r="AC17" s="1"/>
  <c r="T168"/>
  <c r="AC168" s="1"/>
  <c r="AC15" i="8" s="1"/>
  <c r="T174" i="23"/>
  <c r="AC174" s="1"/>
  <c r="AC29" i="8" s="1"/>
  <c r="T189" i="23"/>
  <c r="AC189" s="1"/>
  <c r="AH15" i="8" s="1"/>
  <c r="T205" i="23"/>
  <c r="AC205" s="1"/>
  <c r="T219"/>
  <c r="AC219" s="1"/>
  <c r="T225"/>
  <c r="AC225" s="1"/>
  <c r="T241"/>
  <c r="AC241" s="1"/>
  <c r="T251"/>
  <c r="AC251" s="1"/>
  <c r="T257"/>
  <c r="AC257" s="1"/>
  <c r="T21"/>
  <c r="AC21" s="1"/>
  <c r="T42"/>
  <c r="AC42" s="1"/>
  <c r="T323"/>
  <c r="AC323" s="1"/>
  <c r="T339"/>
  <c r="AC339" s="1"/>
  <c r="T355"/>
  <c r="AC355" s="1"/>
  <c r="T371"/>
  <c r="AC371" s="1"/>
  <c r="T387"/>
  <c r="AC387" s="1"/>
  <c r="T399"/>
  <c r="AC399" s="1"/>
  <c r="T183"/>
  <c r="AC183" s="1"/>
  <c r="AF54" i="8" s="1"/>
  <c r="T144" i="23"/>
  <c r="AC144" s="1"/>
  <c r="T29"/>
  <c r="AC29" s="1"/>
  <c r="T55"/>
  <c r="AC55" s="1"/>
  <c r="T11"/>
  <c r="AC11" s="1"/>
  <c r="T94"/>
  <c r="AC94" s="1"/>
  <c r="T291"/>
  <c r="AC291" s="1"/>
  <c r="T319"/>
  <c r="AC319" s="1"/>
  <c r="T325"/>
  <c r="AC325" s="1"/>
  <c r="T327"/>
  <c r="AC327" s="1"/>
  <c r="T333"/>
  <c r="AC333" s="1"/>
  <c r="T335"/>
  <c r="AC335" s="1"/>
  <c r="T341"/>
  <c r="AC341" s="1"/>
  <c r="T343"/>
  <c r="AC343" s="1"/>
  <c r="T349"/>
  <c r="AC349" s="1"/>
  <c r="T351"/>
  <c r="AC351" s="1"/>
  <c r="T357"/>
  <c r="AC357" s="1"/>
  <c r="T359"/>
  <c r="AC359" s="1"/>
  <c r="T303"/>
  <c r="AC303" s="1"/>
  <c r="T309"/>
  <c r="AC309" s="1"/>
  <c r="T311"/>
  <c r="AC311" s="1"/>
  <c r="T317"/>
  <c r="AC317" s="1"/>
  <c r="T365"/>
  <c r="AC365" s="1"/>
  <c r="T367"/>
  <c r="AC367" s="1"/>
  <c r="T373"/>
  <c r="AC373" s="1"/>
  <c r="T375"/>
  <c r="AC375" s="1"/>
  <c r="T381"/>
  <c r="AC381" s="1"/>
  <c r="T383"/>
  <c r="AC383" s="1"/>
  <c r="T389"/>
  <c r="AC389" s="1"/>
  <c r="T391"/>
  <c r="AC391" s="1"/>
  <c r="T397"/>
  <c r="AC397" s="1"/>
  <c r="T403"/>
  <c r="AC403" s="1"/>
  <c r="T405"/>
  <c r="AC405" s="1"/>
  <c r="T411"/>
  <c r="AC411" s="1"/>
  <c r="T413"/>
  <c r="AC413" s="1"/>
  <c r="T415"/>
  <c r="AC415" s="1"/>
  <c r="T419"/>
  <c r="AC419" s="1"/>
  <c r="T423"/>
  <c r="AC423" s="1"/>
  <c r="T427"/>
  <c r="AC427" s="1"/>
  <c r="T431"/>
  <c r="AC431" s="1"/>
  <c r="T435"/>
  <c r="AC435" s="1"/>
  <c r="T439"/>
  <c r="AC439" s="1"/>
  <c r="T443"/>
  <c r="AC443" s="1"/>
  <c r="T150"/>
  <c r="AC150" s="1"/>
  <c r="T160"/>
  <c r="AC160" s="1"/>
  <c r="T176"/>
  <c r="AC176" s="1"/>
  <c r="AG29" i="8" s="1"/>
  <c r="T191" i="23"/>
  <c r="AC191" s="1"/>
  <c r="AH29" i="8" s="1"/>
  <c r="T207" i="23"/>
  <c r="AC207" s="1"/>
  <c r="T227"/>
  <c r="AC227" s="1"/>
  <c r="T243"/>
  <c r="AC243" s="1"/>
  <c r="T259"/>
  <c r="AC259" s="1"/>
  <c r="T275"/>
  <c r="AC275" s="1"/>
  <c r="T215"/>
  <c r="AC215" s="1"/>
  <c r="T221"/>
  <c r="AC221" s="1"/>
  <c r="T223"/>
  <c r="AC223" s="1"/>
  <c r="T229"/>
  <c r="AC229" s="1"/>
  <c r="T231"/>
  <c r="AC231" s="1"/>
  <c r="T237"/>
  <c r="AC237" s="1"/>
  <c r="T239"/>
  <c r="AC239" s="1"/>
  <c r="T245"/>
  <c r="AC245" s="1"/>
  <c r="T247"/>
  <c r="AC247" s="1"/>
  <c r="T253"/>
  <c r="AC253" s="1"/>
  <c r="T255"/>
  <c r="AC255" s="1"/>
  <c r="T261"/>
  <c r="AC261" s="1"/>
  <c r="T263"/>
  <c r="AC263" s="1"/>
  <c r="T269"/>
  <c r="AC269" s="1"/>
  <c r="T271"/>
  <c r="AC271" s="1"/>
  <c r="T277"/>
  <c r="AC277" s="1"/>
  <c r="T279"/>
  <c r="AC279" s="1"/>
  <c r="T285"/>
  <c r="AC285" s="1"/>
  <c r="T287"/>
  <c r="AC287" s="1"/>
  <c r="T293"/>
  <c r="AC293" s="1"/>
  <c r="T295"/>
  <c r="AC295" s="1"/>
  <c r="T301"/>
  <c r="AC301" s="1"/>
  <c r="T447"/>
  <c r="AC447" s="1"/>
  <c r="T451"/>
  <c r="AC451" s="1"/>
  <c r="T455"/>
  <c r="AC455" s="1"/>
  <c r="T459"/>
  <c r="AC459" s="1"/>
  <c r="T463"/>
  <c r="AC463" s="1"/>
  <c r="T467"/>
  <c r="AC467" s="1"/>
  <c r="T471"/>
  <c r="AC471" s="1"/>
  <c r="T477"/>
  <c r="AC477" s="1"/>
  <c r="T481"/>
  <c r="AC481" s="1"/>
  <c r="T485"/>
  <c r="AC485" s="1"/>
  <c r="T489"/>
  <c r="AC489" s="1"/>
  <c r="T585"/>
  <c r="AC585" s="1"/>
  <c r="T587"/>
  <c r="AC587" s="1"/>
  <c r="T593"/>
  <c r="AC593" s="1"/>
  <c r="T603"/>
  <c r="AC603" s="1"/>
  <c r="T122"/>
  <c r="AC122" s="1"/>
  <c r="T53"/>
  <c r="AC53" s="1"/>
  <c r="T74"/>
  <c r="AC74" s="1"/>
  <c r="T76"/>
  <c r="AC76" s="1"/>
  <c r="T78"/>
  <c r="AC78" s="1"/>
  <c r="T92"/>
  <c r="AC92" s="1"/>
  <c r="T96"/>
  <c r="AC96" s="1"/>
  <c r="T98"/>
  <c r="AC98" s="1"/>
  <c r="T100"/>
  <c r="AC100" s="1"/>
  <c r="T106"/>
  <c r="AC106" s="1"/>
  <c r="T107"/>
  <c r="AC107" s="1"/>
  <c r="T108"/>
  <c r="AC108" s="1"/>
  <c r="T111"/>
  <c r="AC111" s="1"/>
  <c r="T114"/>
  <c r="AC114" s="1"/>
  <c r="T115"/>
  <c r="AC115" s="1"/>
  <c r="T124"/>
  <c r="AC124" s="1"/>
  <c r="T132"/>
  <c r="AC132" s="1"/>
  <c r="T50"/>
  <c r="AC50" s="1"/>
  <c r="T52"/>
  <c r="AC52" s="1"/>
  <c r="T54"/>
  <c r="AC54" s="1"/>
  <c r="T56"/>
  <c r="AC56" s="1"/>
  <c r="T60"/>
  <c r="AC60" s="1"/>
  <c r="T69"/>
  <c r="AC69" s="1"/>
  <c r="T71"/>
  <c r="AC71" s="1"/>
  <c r="T73"/>
  <c r="AC73" s="1"/>
  <c r="T75"/>
  <c r="AC75" s="1"/>
  <c r="T77"/>
  <c r="AC77" s="1"/>
  <c r="T87"/>
  <c r="AC87" s="1"/>
  <c r="T88"/>
  <c r="AC88" s="1"/>
  <c r="T89"/>
  <c r="AC89" s="1"/>
  <c r="T91"/>
  <c r="AC91" s="1"/>
  <c r="T93"/>
  <c r="AC93" s="1"/>
  <c r="T95"/>
  <c r="AC95" s="1"/>
  <c r="T97"/>
  <c r="AC97" s="1"/>
  <c r="T99"/>
  <c r="AC99" s="1"/>
  <c r="T101"/>
  <c r="AC101" s="1"/>
  <c r="T102"/>
  <c r="AC102" s="1"/>
  <c r="T103"/>
  <c r="AC103" s="1"/>
  <c r="T105"/>
  <c r="AC105" s="1"/>
  <c r="T109"/>
  <c r="AC109" s="1"/>
  <c r="T110"/>
  <c r="AC110" s="1"/>
  <c r="T112"/>
  <c r="AC112" s="1"/>
  <c r="T113"/>
  <c r="AC113" s="1"/>
  <c r="T116"/>
  <c r="AC116" s="1"/>
  <c r="T118"/>
  <c r="AC118" s="1"/>
  <c r="T120"/>
  <c r="AC120" s="1"/>
  <c r="T126"/>
  <c r="AC126" s="1"/>
  <c r="T128"/>
  <c r="AC128" s="1"/>
  <c r="T130"/>
  <c r="AC130" s="1"/>
  <c r="T134"/>
  <c r="AC134" s="1"/>
  <c r="T136"/>
  <c r="AC136" s="1"/>
  <c r="T138"/>
  <c r="AC138" s="1"/>
  <c r="T140"/>
  <c r="AC140" s="1"/>
  <c r="T146"/>
  <c r="AC146" s="1"/>
  <c r="T148"/>
  <c r="AC148" s="1"/>
  <c r="T152"/>
  <c r="AC152" s="1"/>
  <c r="T154"/>
  <c r="AC154" s="1"/>
  <c r="T156"/>
  <c r="AC156" s="1"/>
  <c r="T162"/>
  <c r="AC162" s="1"/>
  <c r="T164"/>
  <c r="AC164" s="1"/>
  <c r="AG11" i="8" s="1"/>
  <c r="T170" i="23"/>
  <c r="AC170" s="1"/>
  <c r="AG15" i="8" s="1"/>
  <c r="T172" i="23"/>
  <c r="AC172" s="1"/>
  <c r="AF23" i="8" s="1"/>
  <c r="T178" i="23"/>
  <c r="AC178" s="1"/>
  <c r="AF31" i="8" s="1"/>
  <c r="T180" i="23"/>
  <c r="AC180" s="1"/>
  <c r="AF43" i="8" s="1"/>
  <c r="T185" i="23"/>
  <c r="AC185" s="1"/>
  <c r="AC56" i="8" s="1"/>
  <c r="T187" i="23"/>
  <c r="AC187" s="1"/>
  <c r="AH11" i="8" s="1"/>
  <c r="T193" i="23"/>
  <c r="AC193" s="1"/>
  <c r="AH43" i="8" s="1"/>
  <c r="T195" i="23"/>
  <c r="AC195" s="1"/>
  <c r="AH56" i="8" s="1"/>
  <c r="T201" i="23"/>
  <c r="AC201" s="1"/>
  <c r="N13" i="8" s="1"/>
  <c r="T203" i="23"/>
  <c r="AC203" s="1"/>
  <c r="T209"/>
  <c r="AC209" s="1"/>
  <c r="T211"/>
  <c r="AC211" s="1"/>
  <c r="T26"/>
  <c r="AC26" s="1"/>
  <c r="T30"/>
  <c r="AC30" s="1"/>
  <c r="T31"/>
  <c r="AC31" s="1"/>
  <c r="T33"/>
  <c r="AC33" s="1"/>
  <c r="T34"/>
  <c r="AC34" s="1"/>
  <c r="T36"/>
  <c r="AC36" s="1"/>
  <c r="T40"/>
  <c r="AC40" s="1"/>
  <c r="T41"/>
  <c r="AC41" s="1"/>
  <c r="T44"/>
  <c r="AC44" s="1"/>
  <c r="T45"/>
  <c r="AC45" s="1"/>
  <c r="T10"/>
  <c r="AC10" s="1"/>
  <c r="T12"/>
  <c r="AC12" s="1"/>
  <c r="T14"/>
  <c r="AC14" s="1"/>
  <c r="T16"/>
  <c r="AC16" s="1"/>
  <c r="T18"/>
  <c r="AC18" s="1"/>
  <c r="T20"/>
  <c r="AC20" s="1"/>
  <c r="T22"/>
  <c r="AC22" s="1"/>
  <c r="T23"/>
  <c r="AC23" s="1"/>
  <c r="T25"/>
  <c r="AC25" s="1"/>
  <c r="T79"/>
  <c r="AC79" s="1"/>
  <c r="T80"/>
  <c r="AC80" s="1"/>
  <c r="T84"/>
  <c r="AC84" s="1"/>
  <c r="T86"/>
  <c r="AC86" s="1"/>
  <c r="T90"/>
  <c r="AC90" s="1"/>
  <c r="T217"/>
  <c r="AC217" s="1"/>
  <c r="T63"/>
  <c r="AC63" s="1"/>
  <c r="AC1170"/>
  <c r="AC1233"/>
  <c r="AC1268"/>
  <c r="AC1284"/>
  <c r="AC1298"/>
  <c r="AC1309"/>
  <c r="AC1317"/>
  <c r="AC1325"/>
  <c r="AC1333"/>
  <c r="AC1341"/>
  <c r="AC1349"/>
  <c r="AC1357"/>
  <c r="AC1365"/>
  <c r="AC1373"/>
  <c r="AC1381"/>
  <c r="AC1389"/>
  <c r="AC1397"/>
  <c r="AC1405"/>
  <c r="AC1413"/>
  <c r="AC1421"/>
  <c r="AC1429"/>
  <c r="AC1437"/>
  <c r="AC1445"/>
  <c r="AC1453"/>
  <c r="AC1459"/>
  <c r="AC1463"/>
  <c r="AC1467"/>
  <c r="AC1471"/>
  <c r="AC1475"/>
  <c r="AC1479"/>
  <c r="AC1483"/>
  <c r="AC1487"/>
  <c r="AC1491"/>
  <c r="AC1495"/>
  <c r="AC1499"/>
  <c r="AC1503"/>
  <c r="AC1304"/>
  <c r="AC1142"/>
  <c r="AC1211"/>
  <c r="AC1108"/>
  <c r="AC1134"/>
  <c r="AC1162"/>
  <c r="AC1195"/>
  <c r="AC1219"/>
  <c r="AC1227"/>
  <c r="AC1246"/>
  <c r="AC1254"/>
  <c r="AC1311"/>
  <c r="AC1315"/>
  <c r="AC1319"/>
  <c r="AC1323"/>
  <c r="AC1327"/>
  <c r="AC1331"/>
  <c r="AC1335"/>
  <c r="AC1339"/>
  <c r="AC1343"/>
  <c r="AC1347"/>
  <c r="AC1351"/>
  <c r="AC1355"/>
  <c r="AC1359"/>
  <c r="AC1363"/>
  <c r="AC1367"/>
  <c r="AC1371"/>
  <c r="AC1375"/>
  <c r="AC1379"/>
  <c r="AC1383"/>
  <c r="AC1387"/>
  <c r="AC1391"/>
  <c r="AC1395"/>
  <c r="AC1399"/>
  <c r="AC1403"/>
  <c r="AC1407"/>
  <c r="AC1411"/>
  <c r="AC1415"/>
  <c r="AC1419"/>
  <c r="AC1423"/>
  <c r="AC1427"/>
  <c r="AC1431"/>
  <c r="AC1435"/>
  <c r="AC1439"/>
  <c r="AC1443"/>
  <c r="AC1447"/>
  <c r="AC1451"/>
  <c r="AC1455"/>
  <c r="AC1270"/>
  <c r="AC1286"/>
  <c r="AC119"/>
  <c r="AC127"/>
  <c r="AC135"/>
  <c r="AC143"/>
  <c r="AC151"/>
  <c r="AC159"/>
  <c r="AC167"/>
  <c r="AG13" i="8" s="1"/>
  <c r="AC175" i="23"/>
  <c r="AF29" i="8" s="1"/>
  <c r="AC190" i="23"/>
  <c r="AH23" i="8" s="1"/>
  <c r="AC198" i="23"/>
  <c r="AC43" i="8" s="1"/>
  <c r="AC206" i="23"/>
  <c r="AC214"/>
  <c r="AC222"/>
  <c r="AC230"/>
  <c r="AC238"/>
  <c r="AC246"/>
  <c r="AC254"/>
  <c r="AC262"/>
  <c r="AC270"/>
  <c r="AC278"/>
  <c r="AC286"/>
  <c r="AC294"/>
  <c r="AC302"/>
  <c r="AC306"/>
  <c r="AC314"/>
  <c r="AC322"/>
  <c r="AC330"/>
  <c r="AC338"/>
  <c r="AC346"/>
  <c r="AC354"/>
  <c r="AC362"/>
  <c r="AC370"/>
  <c r="AC378"/>
  <c r="AC386"/>
  <c r="AC394"/>
  <c r="AC402"/>
  <c r="AC410"/>
  <c r="AC418"/>
  <c r="AC426"/>
  <c r="AC434"/>
  <c r="AC442"/>
  <c r="AC450"/>
  <c r="AC458"/>
  <c r="AC466"/>
  <c r="AC474"/>
  <c r="AC482"/>
  <c r="AC490"/>
  <c r="AC498"/>
  <c r="AC506"/>
  <c r="AC514"/>
  <c r="AC522"/>
  <c r="AC530"/>
  <c r="AC538"/>
  <c r="AC546"/>
  <c r="AC554"/>
  <c r="AC562"/>
  <c r="AC570"/>
  <c r="AC578"/>
  <c r="AC586"/>
  <c r="AC594"/>
  <c r="AC602"/>
  <c r="AC610"/>
  <c r="AC618"/>
  <c r="AC626"/>
  <c r="AC636"/>
  <c r="AC644"/>
  <c r="AC652"/>
  <c r="AC660"/>
  <c r="AC668"/>
  <c r="AC676"/>
  <c r="AC684"/>
  <c r="AC692"/>
  <c r="AC700"/>
  <c r="AC708"/>
  <c r="AC716"/>
  <c r="AC724"/>
  <c r="AC728"/>
  <c r="AC736"/>
  <c r="AC744"/>
  <c r="AC752"/>
  <c r="AC760"/>
  <c r="AC768"/>
  <c r="AC776"/>
  <c r="AC784"/>
  <c r="AC792"/>
  <c r="AC800"/>
  <c r="AC808"/>
  <c r="AC816"/>
  <c r="AC824"/>
  <c r="AC868"/>
  <c r="AC876"/>
  <c r="AC884"/>
  <c r="AC892"/>
  <c r="AC900"/>
  <c r="AC908"/>
  <c r="AC916"/>
  <c r="AC924"/>
  <c r="AC932"/>
  <c r="AC940"/>
  <c r="AC944"/>
  <c r="AC952"/>
  <c r="AC960"/>
  <c r="AC968"/>
  <c r="AC976"/>
  <c r="AC992"/>
  <c r="AC1000"/>
  <c r="AC1030"/>
  <c r="AC1038"/>
  <c r="AC123"/>
  <c r="AC131"/>
  <c r="AC139"/>
  <c r="AC147"/>
  <c r="AC155"/>
  <c r="AC163"/>
  <c r="AC171"/>
  <c r="AC23" i="8" s="1"/>
  <c r="AC179" i="23"/>
  <c r="AG31" i="8" s="1"/>
  <c r="AC186" i="23"/>
  <c r="AG56" i="8" s="1"/>
  <c r="AC194" i="23"/>
  <c r="AH54" i="8" s="1"/>
  <c r="AC202" i="23"/>
  <c r="O13" i="8" s="1"/>
  <c r="AC210" i="23"/>
  <c r="AC218"/>
  <c r="AC226"/>
  <c r="AC234"/>
  <c r="AC242"/>
  <c r="AC250"/>
  <c r="AC258"/>
  <c r="AC266"/>
  <c r="AC274"/>
  <c r="AC282"/>
  <c r="AC290"/>
  <c r="AC298"/>
  <c r="AC310"/>
  <c r="AC318"/>
  <c r="AC326"/>
  <c r="AC334"/>
  <c r="AC342"/>
  <c r="AC350"/>
  <c r="AC358"/>
  <c r="AC366"/>
  <c r="AC374"/>
  <c r="AC382"/>
  <c r="AC390"/>
  <c r="AC398"/>
  <c r="AC406"/>
  <c r="AC414"/>
  <c r="AC422"/>
  <c r="AC430"/>
  <c r="AC438"/>
  <c r="AC446"/>
  <c r="AC454"/>
  <c r="AC462"/>
  <c r="AC470"/>
  <c r="AC478"/>
  <c r="AC486"/>
  <c r="AC494"/>
  <c r="AC502"/>
  <c r="AC510"/>
  <c r="AC518"/>
  <c r="AC526"/>
  <c r="AC534"/>
  <c r="AC542"/>
  <c r="AC550"/>
  <c r="AC558"/>
  <c r="AC566"/>
  <c r="AC574"/>
  <c r="AC582"/>
  <c r="AC590"/>
  <c r="AC598"/>
  <c r="AC606"/>
  <c r="AC614"/>
  <c r="AC622"/>
  <c r="AC630"/>
  <c r="AC640"/>
  <c r="AC648"/>
  <c r="AC656"/>
  <c r="AC664"/>
  <c r="AC672"/>
  <c r="AC680"/>
  <c r="AC688"/>
  <c r="AC696"/>
  <c r="AC704"/>
  <c r="AC712"/>
  <c r="AC720"/>
  <c r="AC732"/>
  <c r="AC740"/>
  <c r="AC748"/>
  <c r="AC756"/>
  <c r="AC764"/>
  <c r="AC772"/>
  <c r="AC780"/>
  <c r="AC788"/>
  <c r="AC796"/>
  <c r="AC804"/>
  <c r="AC812"/>
  <c r="AC820"/>
  <c r="AC864"/>
  <c r="AC872"/>
  <c r="AC880"/>
  <c r="AC888"/>
  <c r="AC896"/>
  <c r="AC904"/>
  <c r="AC912"/>
  <c r="AC920"/>
  <c r="AC928"/>
  <c r="AC936"/>
  <c r="AC948"/>
  <c r="AC956"/>
  <c r="AC964"/>
  <c r="AC972"/>
  <c r="AC980"/>
  <c r="AC996"/>
  <c r="AC1026"/>
  <c r="AC1034"/>
  <c r="AC1042"/>
  <c r="AC1046"/>
  <c r="AC117"/>
  <c r="AC121"/>
  <c r="AC125"/>
  <c r="AC129"/>
  <c r="AC133"/>
  <c r="AC137"/>
  <c r="AC141"/>
  <c r="AC145"/>
  <c r="AC149"/>
  <c r="AC153"/>
  <c r="AC157"/>
  <c r="AC161"/>
  <c r="AC165"/>
  <c r="AC13" i="8" s="1"/>
  <c r="AC169" i="23"/>
  <c r="AF15" i="8" s="1"/>
  <c r="AC173" i="23"/>
  <c r="AG23" i="8" s="1"/>
  <c r="AC177" i="23"/>
  <c r="AC31" i="8" s="1"/>
  <c r="AC181" i="23"/>
  <c r="AG43" i="8" s="1"/>
  <c r="AC184" i="23"/>
  <c r="AG54" i="8" s="1"/>
  <c r="AC188" i="23"/>
  <c r="AC192"/>
  <c r="AH31" i="8" s="1"/>
  <c r="AC196" i="23"/>
  <c r="AC11" i="8" s="1"/>
  <c r="AC200" i="23"/>
  <c r="E23" i="8" s="1"/>
  <c r="AC204" i="23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292"/>
  <c r="AC296"/>
  <c r="AC300"/>
  <c r="AC304"/>
  <c r="AC308"/>
  <c r="AC312"/>
  <c r="AC316"/>
  <c r="AC320"/>
  <c r="AC324"/>
  <c r="AC328"/>
  <c r="AC332"/>
  <c r="AC336"/>
  <c r="AC340"/>
  <c r="AC344"/>
  <c r="AC348"/>
  <c r="AC352"/>
  <c r="AC356"/>
  <c r="AC360"/>
  <c r="AC364"/>
  <c r="AC368"/>
  <c r="AC372"/>
  <c r="AC376"/>
  <c r="AC380"/>
  <c r="AC384"/>
  <c r="AC388"/>
  <c r="AC392"/>
  <c r="AC396"/>
  <c r="AC400"/>
  <c r="AC404"/>
  <c r="AC408"/>
  <c r="AC412"/>
  <c r="AC416"/>
  <c r="AC420"/>
  <c r="AC424"/>
  <c r="AC428"/>
  <c r="AC432"/>
  <c r="AC436"/>
  <c r="AC440"/>
  <c r="AC444"/>
  <c r="AC448"/>
  <c r="AC452"/>
  <c r="AC456"/>
  <c r="AC460"/>
  <c r="AC464"/>
  <c r="AC468"/>
  <c r="AC472"/>
  <c r="AC476"/>
  <c r="AC480"/>
  <c r="AC484"/>
  <c r="AC488"/>
  <c r="AC492"/>
  <c r="AC496"/>
  <c r="AC500"/>
  <c r="AC504"/>
  <c r="AC508"/>
  <c r="AC512"/>
  <c r="AC516"/>
  <c r="AC520"/>
  <c r="AC524"/>
  <c r="AC528"/>
  <c r="AC532"/>
  <c r="AC536"/>
  <c r="AC540"/>
  <c r="AC544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4"/>
  <c r="AC638"/>
  <c r="AC642"/>
  <c r="AC646"/>
  <c r="AC650"/>
  <c r="AC654"/>
  <c r="AC658"/>
  <c r="AC662"/>
  <c r="AC666"/>
  <c r="AC670"/>
  <c r="AC674"/>
  <c r="AC678"/>
  <c r="AC682"/>
  <c r="AC686"/>
  <c r="AC690"/>
  <c r="AC694"/>
  <c r="AC698"/>
  <c r="AC702"/>
  <c r="AC706"/>
  <c r="AC710"/>
  <c r="AC714"/>
  <c r="AC718"/>
  <c r="AC722"/>
  <c r="AC726"/>
  <c r="AC730"/>
  <c r="AC734"/>
  <c r="AC738"/>
  <c r="AC742"/>
  <c r="AC746"/>
  <c r="AC750"/>
  <c r="AC754"/>
  <c r="AC758"/>
  <c r="AC762"/>
  <c r="AC766"/>
  <c r="AC770"/>
  <c r="AC774"/>
  <c r="AC778"/>
  <c r="AC782"/>
  <c r="AC786"/>
  <c r="AC790"/>
  <c r="AC794"/>
  <c r="AC798"/>
  <c r="AC802"/>
  <c r="AC806"/>
  <c r="AC810"/>
  <c r="AC814"/>
  <c r="AC818"/>
  <c r="AC822"/>
  <c r="AC826"/>
  <c r="AC866"/>
  <c r="AC870"/>
  <c r="AC874"/>
  <c r="AC878"/>
  <c r="AC882"/>
  <c r="AC886"/>
  <c r="AC890"/>
  <c r="AC894"/>
  <c r="AC898"/>
  <c r="AC902"/>
  <c r="AC906"/>
  <c r="AC910"/>
  <c r="AC914"/>
  <c r="AC918"/>
  <c r="AC922"/>
  <c r="AC926"/>
  <c r="AC930"/>
  <c r="AC934"/>
  <c r="AC938"/>
  <c r="AC942"/>
  <c r="AC946"/>
  <c r="AC950"/>
  <c r="AC954"/>
  <c r="AC958"/>
  <c r="AC962"/>
  <c r="AC966"/>
  <c r="AC970"/>
  <c r="AC974"/>
  <c r="AC978"/>
  <c r="AC990"/>
  <c r="AC994"/>
  <c r="AC998"/>
  <c r="AC1024"/>
  <c r="AC1028"/>
  <c r="AC1032"/>
  <c r="AC1036"/>
  <c r="AC1040"/>
  <c r="AC1044"/>
  <c r="Q1169" i="1"/>
  <c r="Q1145"/>
  <c r="D99" i="12"/>
  <c r="AC1505" i="23" l="1"/>
  <c r="S1145" i="1"/>
  <c r="S1169"/>
  <c r="K50" i="9"/>
  <c r="K51"/>
  <c r="K52"/>
  <c r="K53"/>
  <c r="K54"/>
  <c r="K55"/>
  <c r="AB1145" i="1" l="1"/>
  <c r="AA71" i="8" s="1"/>
  <c r="AB1169" i="1"/>
  <c r="AE13" l="1"/>
  <c r="AE261"/>
  <c r="Q13" l="1"/>
  <c r="Q261"/>
  <c r="S13" l="1"/>
  <c r="S261"/>
  <c r="AB261" s="1"/>
  <c r="AB20" i="8" l="1"/>
  <c r="AB13" i="1"/>
  <c r="L9" i="8" s="1"/>
  <c r="AE8" i="1" l="1"/>
  <c r="AE74"/>
  <c r="AE139"/>
  <c r="AE201"/>
  <c r="AE9"/>
  <c r="AE75"/>
  <c r="AE140"/>
  <c r="AE202"/>
  <c r="AE10"/>
  <c r="AE76"/>
  <c r="AE141"/>
  <c r="AE203"/>
  <c r="AE11"/>
  <c r="AE77"/>
  <c r="AE142"/>
  <c r="AE204"/>
  <c r="AE12"/>
  <c r="AE78"/>
  <c r="AE143"/>
  <c r="AE205"/>
  <c r="AE79"/>
  <c r="AE144"/>
  <c r="AE206"/>
  <c r="AE14"/>
  <c r="AE80"/>
  <c r="AE145"/>
  <c r="AE207"/>
  <c r="AE15"/>
  <c r="AE81"/>
  <c r="AE146"/>
  <c r="AE208"/>
  <c r="AE16"/>
  <c r="AE82"/>
  <c r="AE209"/>
  <c r="AE17"/>
  <c r="AE83"/>
  <c r="AE147"/>
  <c r="AE210"/>
  <c r="AE262"/>
  <c r="AE18"/>
  <c r="AE84"/>
  <c r="AE19"/>
  <c r="AE85"/>
  <c r="AE148"/>
  <c r="AE263"/>
  <c r="AE20"/>
  <c r="AE86"/>
  <c r="AE149"/>
  <c r="AE211"/>
  <c r="AE264"/>
  <c r="AE21"/>
  <c r="AE87"/>
  <c r="AE150"/>
  <c r="AE212"/>
  <c r="AE265"/>
  <c r="AE22"/>
  <c r="AE88"/>
  <c r="AE151"/>
  <c r="AE213"/>
  <c r="AE266"/>
  <c r="AE23"/>
  <c r="AE89"/>
  <c r="AE152"/>
  <c r="AE214"/>
  <c r="AE267"/>
  <c r="AE24"/>
  <c r="AE90"/>
  <c r="AE153"/>
  <c r="AE215"/>
  <c r="AE268"/>
  <c r="AE25"/>
  <c r="AE91"/>
  <c r="AE154"/>
  <c r="AE216"/>
  <c r="AE269"/>
  <c r="AE26"/>
  <c r="AE92"/>
  <c r="AE155"/>
  <c r="AE217"/>
  <c r="AE270"/>
  <c r="AE27"/>
  <c r="AE93"/>
  <c r="AE156"/>
  <c r="AE218"/>
  <c r="AE271"/>
  <c r="AE28"/>
  <c r="AE94"/>
  <c r="AE157"/>
  <c r="AE219"/>
  <c r="AE272"/>
  <c r="AE29"/>
  <c r="AE95"/>
  <c r="AE158"/>
  <c r="AE220"/>
  <c r="AE273"/>
  <c r="AE30"/>
  <c r="AE96"/>
  <c r="AE159"/>
  <c r="AE221"/>
  <c r="AE274"/>
  <c r="AE31"/>
  <c r="AE97"/>
  <c r="AE160"/>
  <c r="AE222"/>
  <c r="AE275"/>
  <c r="AE32"/>
  <c r="AE98"/>
  <c r="AE223"/>
  <c r="AE276"/>
  <c r="AE33"/>
  <c r="AE99"/>
  <c r="AE161"/>
  <c r="AE224"/>
  <c r="AE277"/>
  <c r="AE34"/>
  <c r="AE100"/>
  <c r="AE162"/>
  <c r="AE225"/>
  <c r="AE278"/>
  <c r="AE35"/>
  <c r="AE101"/>
  <c r="AE163"/>
  <c r="AE226"/>
  <c r="AE36"/>
  <c r="AE102"/>
  <c r="AE164"/>
  <c r="AE227"/>
  <c r="AE279"/>
  <c r="AE37"/>
  <c r="AE103"/>
  <c r="AE165"/>
  <c r="AE228"/>
  <c r="AE280"/>
  <c r="AE38"/>
  <c r="AE104"/>
  <c r="AE166"/>
  <c r="AE229"/>
  <c r="AE281"/>
  <c r="AE39"/>
  <c r="AE105"/>
  <c r="AE167"/>
  <c r="AE230"/>
  <c r="AE282"/>
  <c r="AE40"/>
  <c r="AE106"/>
  <c r="AE168"/>
  <c r="AE231"/>
  <c r="AE283"/>
  <c r="AE41"/>
  <c r="AE107"/>
  <c r="AE169"/>
  <c r="AE232"/>
  <c r="AE284"/>
  <c r="AE42"/>
  <c r="AE108"/>
  <c r="AE170"/>
  <c r="AE233"/>
  <c r="AE285"/>
  <c r="AE43"/>
  <c r="AE109"/>
  <c r="AE171"/>
  <c r="AE234"/>
  <c r="AE286"/>
  <c r="AE44"/>
  <c r="AE110"/>
  <c r="AE172"/>
  <c r="AE235"/>
  <c r="AE287"/>
  <c r="AE45"/>
  <c r="AE111"/>
  <c r="AE173"/>
  <c r="AE236"/>
  <c r="AE288"/>
  <c r="AE46"/>
  <c r="AE112"/>
  <c r="AE174"/>
  <c r="AE237"/>
  <c r="AE289"/>
  <c r="AE47"/>
  <c r="AE175"/>
  <c r="AE238"/>
  <c r="AE290"/>
  <c r="AE48"/>
  <c r="AE113"/>
  <c r="AE176"/>
  <c r="AE239"/>
  <c r="AE291"/>
  <c r="AE49"/>
  <c r="AE114"/>
  <c r="AE177"/>
  <c r="AE240"/>
  <c r="AE292"/>
  <c r="AE50"/>
  <c r="AE115"/>
  <c r="AE178"/>
  <c r="AE241"/>
  <c r="AE51"/>
  <c r="AE116"/>
  <c r="AE179"/>
  <c r="AE242"/>
  <c r="AE293"/>
  <c r="AE52"/>
  <c r="AE117"/>
  <c r="AE180"/>
  <c r="AE243"/>
  <c r="AE294"/>
  <c r="AE53"/>
  <c r="AE118"/>
  <c r="AE181"/>
  <c r="AE244"/>
  <c r="AE54"/>
  <c r="AE119"/>
  <c r="AE182"/>
  <c r="AE245"/>
  <c r="AE295"/>
  <c r="AE55"/>
  <c r="AE120"/>
  <c r="AE183"/>
  <c r="AE246"/>
  <c r="AE296"/>
  <c r="AE56"/>
  <c r="AE121"/>
  <c r="AE247"/>
  <c r="AE297"/>
  <c r="AE57"/>
  <c r="AE122"/>
  <c r="AE184"/>
  <c r="AE248"/>
  <c r="AE298"/>
  <c r="AE58"/>
  <c r="AE123"/>
  <c r="AE185"/>
  <c r="AE249"/>
  <c r="AE299"/>
  <c r="AE59"/>
  <c r="AE124"/>
  <c r="AE186"/>
  <c r="AE250"/>
  <c r="AE300"/>
  <c r="AE60"/>
  <c r="AE125"/>
  <c r="AE187"/>
  <c r="AE251"/>
  <c r="AE301"/>
  <c r="AE61"/>
  <c r="AE126"/>
  <c r="AE188"/>
  <c r="AE252"/>
  <c r="AE302"/>
  <c r="AE62"/>
  <c r="AE127"/>
  <c r="AE189"/>
  <c r="AE253"/>
  <c r="AE303"/>
  <c r="AE63"/>
  <c r="AE128"/>
  <c r="AE190"/>
  <c r="AE254"/>
  <c r="AE304"/>
  <c r="AE64"/>
  <c r="AE129"/>
  <c r="AE191"/>
  <c r="AE255"/>
  <c r="AE305"/>
  <c r="AE65"/>
  <c r="AE130"/>
  <c r="AE192"/>
  <c r="AE256"/>
  <c r="AE306"/>
  <c r="AE66"/>
  <c r="AE131"/>
  <c r="AE193"/>
  <c r="AE257"/>
  <c r="AE307"/>
  <c r="AE67"/>
  <c r="AE132"/>
  <c r="AE68"/>
  <c r="AE133"/>
  <c r="AE194"/>
  <c r="AE258"/>
  <c r="AE308"/>
  <c r="AE69"/>
  <c r="AE134"/>
  <c r="AE195"/>
  <c r="AE259"/>
  <c r="AE309"/>
  <c r="AE70"/>
  <c r="AE135"/>
  <c r="AE196"/>
  <c r="AE260"/>
  <c r="AE310"/>
  <c r="AE71"/>
  <c r="AE136"/>
  <c r="AE197"/>
  <c r="AE311"/>
  <c r="AE72"/>
  <c r="AE137"/>
  <c r="AE312"/>
  <c r="AE73"/>
  <c r="AE138"/>
  <c r="AE198"/>
  <c r="AE313"/>
  <c r="AE199"/>
  <c r="AE314"/>
  <c r="AE200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93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1139"/>
  <c r="AE1140"/>
  <c r="AE1141"/>
  <c r="AE1142"/>
  <c r="AE1143"/>
  <c r="AE1144"/>
  <c r="AE1146"/>
  <c r="AE1147"/>
  <c r="AE1148"/>
  <c r="AE1149"/>
  <c r="AE1150"/>
  <c r="AE1151"/>
  <c r="AE1152"/>
  <c r="AE1153"/>
  <c r="AE1154"/>
  <c r="AE1155"/>
  <c r="AE1156"/>
  <c r="AE1157"/>
  <c r="AE1158"/>
  <c r="AE1159"/>
  <c r="AE1160"/>
  <c r="AE1161"/>
  <c r="AE1162"/>
  <c r="AE1163"/>
  <c r="AE1164"/>
  <c r="AE1165"/>
  <c r="AE1166"/>
  <c r="AE1167"/>
  <c r="AE1168"/>
  <c r="AE1170"/>
  <c r="AE1171"/>
  <c r="AE1172"/>
  <c r="AE1173"/>
  <c r="AE1174"/>
  <c r="AE1175"/>
  <c r="AE1176"/>
  <c r="AE1177"/>
  <c r="AE1178"/>
  <c r="AE1179"/>
  <c r="AE1180"/>
  <c r="AE1181"/>
  <c r="AE1182"/>
  <c r="AE1183"/>
  <c r="AE1184"/>
  <c r="AE1185"/>
  <c r="AE1186"/>
  <c r="AE1187"/>
  <c r="AE1188"/>
  <c r="AE1189"/>
  <c r="AE1190"/>
  <c r="AE1191"/>
  <c r="AE1192"/>
  <c r="AE1193"/>
  <c r="AE1194"/>
  <c r="AE1195"/>
  <c r="AE1196"/>
  <c r="AE1197"/>
  <c r="AE1198"/>
  <c r="AE1199"/>
  <c r="AE1200"/>
  <c r="AE1201"/>
  <c r="AE1202"/>
  <c r="AE1203"/>
  <c r="AE1204"/>
  <c r="AE1205"/>
  <c r="AE1206"/>
  <c r="AE1207"/>
  <c r="AE1208"/>
  <c r="AE1209"/>
  <c r="AE1210"/>
  <c r="AE1211"/>
  <c r="AE1212"/>
  <c r="AE1213"/>
  <c r="AE1214"/>
  <c r="AE1215"/>
  <c r="AE1216"/>
  <c r="AE1217"/>
  <c r="AE1218"/>
  <c r="AE1219"/>
  <c r="AE1220"/>
  <c r="AE1221"/>
  <c r="AE1222"/>
  <c r="AE1223"/>
  <c r="AE1224"/>
  <c r="AE1225"/>
  <c r="AE1226"/>
  <c r="AE1227"/>
  <c r="AE1228"/>
  <c r="AE1229"/>
  <c r="AE1230"/>
  <c r="AE1231"/>
  <c r="AE1232"/>
  <c r="AE1233"/>
  <c r="AE1234"/>
  <c r="AE1235"/>
  <c r="AE1236"/>
  <c r="AE1237"/>
  <c r="AE1238"/>
  <c r="AE1239"/>
  <c r="AE1240"/>
  <c r="AE1241"/>
  <c r="AE1242"/>
  <c r="AE1243"/>
  <c r="AE1244"/>
  <c r="AE1245"/>
  <c r="AE1246"/>
  <c r="AE1247"/>
  <c r="AE1248"/>
  <c r="AE1249"/>
  <c r="AE1250"/>
  <c r="AE1251"/>
  <c r="AE1252"/>
  <c r="AE1253"/>
  <c r="AE1254"/>
  <c r="AE1255"/>
  <c r="AE1256"/>
  <c r="AE1257"/>
  <c r="AE1258"/>
  <c r="AE1259"/>
  <c r="AJ72" i="8" l="1"/>
  <c r="AJ73"/>
  <c r="AJ47"/>
  <c r="AJ68"/>
  <c r="AJ70"/>
  <c r="AJ66"/>
  <c r="AJ65"/>
  <c r="AE1092" i="1"/>
  <c r="AE1543" s="1"/>
  <c r="Q1092"/>
  <c r="AJ64" i="8"/>
  <c r="AJ8"/>
  <c r="AJ59"/>
  <c r="Q1257" i="1"/>
  <c r="Q1253"/>
  <c r="Q1246"/>
  <c r="Q1242"/>
  <c r="Q1237"/>
  <c r="Q1233"/>
  <c r="Q1226"/>
  <c r="Q1222"/>
  <c r="Q1218"/>
  <c r="Q1212"/>
  <c r="Q1206"/>
  <c r="Q1202"/>
  <c r="Q1198"/>
  <c r="Q1194"/>
  <c r="Q1188"/>
  <c r="Q1186"/>
  <c r="Q1182"/>
  <c r="Q1178"/>
  <c r="Q1174"/>
  <c r="Q1170"/>
  <c r="Q1165"/>
  <c r="Q1160"/>
  <c r="Q1156"/>
  <c r="Q1154"/>
  <c r="Q1259"/>
  <c r="Q1255"/>
  <c r="Q1251"/>
  <c r="Q1248"/>
  <c r="Q1244"/>
  <c r="Q1240"/>
  <c r="Q1235"/>
  <c r="Q1231"/>
  <c r="Q1228"/>
  <c r="Q1224"/>
  <c r="Q1220"/>
  <c r="Q1216"/>
  <c r="Q1214"/>
  <c r="Q1210"/>
  <c r="Q1208"/>
  <c r="Q1204"/>
  <c r="Q1200"/>
  <c r="Q1196"/>
  <c r="Q1192"/>
  <c r="Q1190"/>
  <c r="Q1184"/>
  <c r="Q1180"/>
  <c r="Q1176"/>
  <c r="Q1172"/>
  <c r="Q1167"/>
  <c r="Q1163"/>
  <c r="Q1161"/>
  <c r="Q1158"/>
  <c r="Q1152"/>
  <c r="Q1150"/>
  <c r="Q1146"/>
  <c r="Q1141"/>
  <c r="Q1135"/>
  <c r="Q1131"/>
  <c r="Q1129"/>
  <c r="Q1125"/>
  <c r="Q1121"/>
  <c r="Q1117"/>
  <c r="Q1115"/>
  <c r="Q1093"/>
  <c r="Q1075"/>
  <c r="Q1071"/>
  <c r="Q1067"/>
  <c r="Q1063"/>
  <c r="Q1059"/>
  <c r="Q1055"/>
  <c r="Q1051"/>
  <c r="Q1049"/>
  <c r="Q1047"/>
  <c r="Q1045"/>
  <c r="Q1043"/>
  <c r="Q1041"/>
  <c r="Q1039"/>
  <c r="Q1037"/>
  <c r="Q1035"/>
  <c r="Q1033"/>
  <c r="Q1032"/>
  <c r="Q1030"/>
  <c r="Q1029"/>
  <c r="Q1027"/>
  <c r="Q1025"/>
  <c r="Q1023"/>
  <c r="Q1021"/>
  <c r="Q1019"/>
  <c r="Q1017"/>
  <c r="Q1015"/>
  <c r="Q1013"/>
  <c r="Q1011"/>
  <c r="Q1009"/>
  <c r="Q1007"/>
  <c r="Q1005"/>
  <c r="Q1003"/>
  <c r="Q1001"/>
  <c r="Q999"/>
  <c r="Q997"/>
  <c r="Q995"/>
  <c r="Q993"/>
  <c r="Q991"/>
  <c r="Q989"/>
  <c r="Q987"/>
  <c r="Q985"/>
  <c r="Q983"/>
  <c r="Q981"/>
  <c r="Q979"/>
  <c r="Q977"/>
  <c r="Q975"/>
  <c r="Q973"/>
  <c r="Q971"/>
  <c r="Q969"/>
  <c r="Q967"/>
  <c r="Q965"/>
  <c r="Q963"/>
  <c r="Q961"/>
  <c r="Q959"/>
  <c r="Q957"/>
  <c r="Q955"/>
  <c r="Q952"/>
  <c r="Q950"/>
  <c r="Q948"/>
  <c r="Q946"/>
  <c r="Q945"/>
  <c r="Q943"/>
  <c r="Q941"/>
  <c r="Q939"/>
  <c r="Q937"/>
  <c r="Q935"/>
  <c r="Q933"/>
  <c r="Q931"/>
  <c r="Q929"/>
  <c r="Q927"/>
  <c r="Q925"/>
  <c r="Q923"/>
  <c r="Q921"/>
  <c r="Q919"/>
  <c r="Q917"/>
  <c r="Q914"/>
  <c r="Q912"/>
  <c r="Q910"/>
  <c r="Q908"/>
  <c r="Q906"/>
  <c r="Q904"/>
  <c r="Q903"/>
  <c r="Q901"/>
  <c r="Q899"/>
  <c r="Q897"/>
  <c r="Q895"/>
  <c r="Q893"/>
  <c r="Q891"/>
  <c r="Q889"/>
  <c r="Q887"/>
  <c r="Q885"/>
  <c r="Q883"/>
  <c r="Q881"/>
  <c r="Q879"/>
  <c r="Q877"/>
  <c r="Q875"/>
  <c r="Q874"/>
  <c r="Q872"/>
  <c r="Q870"/>
  <c r="Q868"/>
  <c r="Q866"/>
  <c r="Q864"/>
  <c r="Q862"/>
  <c r="Q860"/>
  <c r="Q858"/>
  <c r="Q856"/>
  <c r="Q854"/>
  <c r="Q852"/>
  <c r="Q850"/>
  <c r="Q848"/>
  <c r="Q846"/>
  <c r="Q844"/>
  <c r="Q841"/>
  <c r="Q839"/>
  <c r="Q837"/>
  <c r="Q835"/>
  <c r="Q833"/>
  <c r="Q831"/>
  <c r="Q829"/>
  <c r="Q827"/>
  <c r="Q825"/>
  <c r="Q823"/>
  <c r="Q821"/>
  <c r="Q819"/>
  <c r="Q817"/>
  <c r="Q815"/>
  <c r="Q813"/>
  <c r="Q811"/>
  <c r="Q809"/>
  <c r="Q806"/>
  <c r="Q804"/>
  <c r="Q802"/>
  <c r="Q800"/>
  <c r="Q798"/>
  <c r="Q796"/>
  <c r="Q794"/>
  <c r="Q792"/>
  <c r="Q790"/>
  <c r="Q788"/>
  <c r="Q786"/>
  <c r="Q784"/>
  <c r="Q782"/>
  <c r="Q780"/>
  <c r="Q778"/>
  <c r="Q776"/>
  <c r="Q773"/>
  <c r="Q771"/>
  <c r="Q769"/>
  <c r="Q767"/>
  <c r="Q765"/>
  <c r="Q763"/>
  <c r="Q761"/>
  <c r="Q759"/>
  <c r="Q757"/>
  <c r="Q755"/>
  <c r="Q753"/>
  <c r="Q751"/>
  <c r="Q749"/>
  <c r="Q747"/>
  <c r="Q745"/>
  <c r="Q743"/>
  <c r="Q741"/>
  <c r="Q739"/>
  <c r="Q737"/>
  <c r="Q735"/>
  <c r="Q732"/>
  <c r="Q729"/>
  <c r="Q727"/>
  <c r="Q725"/>
  <c r="Q723"/>
  <c r="Q721"/>
  <c r="Q719"/>
  <c r="Q717"/>
  <c r="Q715"/>
  <c r="Q713"/>
  <c r="Q710"/>
  <c r="Q708"/>
  <c r="Q706"/>
  <c r="Q704"/>
  <c r="Q702"/>
  <c r="Q700"/>
  <c r="Q698"/>
  <c r="Q697"/>
  <c r="Q695"/>
  <c r="Q693"/>
  <c r="Q691"/>
  <c r="Q689"/>
  <c r="Q687"/>
  <c r="Q685"/>
  <c r="Q683"/>
  <c r="Q681"/>
  <c r="Q679"/>
  <c r="Q677"/>
  <c r="Q675"/>
  <c r="Q673"/>
  <c r="Q671"/>
  <c r="Q669"/>
  <c r="Q667"/>
  <c r="Q665"/>
  <c r="Q663"/>
  <c r="Q661"/>
  <c r="Q659"/>
  <c r="Q657"/>
  <c r="Q655"/>
  <c r="Q653"/>
  <c r="Q651"/>
  <c r="Q649"/>
  <c r="Q646"/>
  <c r="Q644"/>
  <c r="Q642"/>
  <c r="Q640"/>
  <c r="Q638"/>
  <c r="Q636"/>
  <c r="Q634"/>
  <c r="Q632"/>
  <c r="Q630"/>
  <c r="Q628"/>
  <c r="Q626"/>
  <c r="Q624"/>
  <c r="Q622"/>
  <c r="Q620"/>
  <c r="Q618"/>
  <c r="Q616"/>
  <c r="Q614"/>
  <c r="Q612"/>
  <c r="Q610"/>
  <c r="Q608"/>
  <c r="Q606"/>
  <c r="Q604"/>
  <c r="Q602"/>
  <c r="Q600"/>
  <c r="Q598"/>
  <c r="Q596"/>
  <c r="Q594"/>
  <c r="Q593"/>
  <c r="Q591"/>
  <c r="Q589"/>
  <c r="Q587"/>
  <c r="Q585"/>
  <c r="Q583"/>
  <c r="Q581"/>
  <c r="Q579"/>
  <c r="Q577"/>
  <c r="Q575"/>
  <c r="Q573"/>
  <c r="Q571"/>
  <c r="Q569"/>
  <c r="Q567"/>
  <c r="Q565"/>
  <c r="Q563"/>
  <c r="Q561"/>
  <c r="Q559"/>
  <c r="Q557"/>
  <c r="Q555"/>
  <c r="Q553"/>
  <c r="Q551"/>
  <c r="Q549"/>
  <c r="Q547"/>
  <c r="Q545"/>
  <c r="Q543"/>
  <c r="Q541"/>
  <c r="Q539"/>
  <c r="Q537"/>
  <c r="Q535"/>
  <c r="Q533"/>
  <c r="Q531"/>
  <c r="Q529"/>
  <c r="Q527"/>
  <c r="Q525"/>
  <c r="Q523"/>
  <c r="Q521"/>
  <c r="Q518"/>
  <c r="Q516"/>
  <c r="Q514"/>
  <c r="Q512"/>
  <c r="Q510"/>
  <c r="Q508"/>
  <c r="Q506"/>
  <c r="Q504"/>
  <c r="Q502"/>
  <c r="Q500"/>
  <c r="Q498"/>
  <c r="Q496"/>
  <c r="Q494"/>
  <c r="Q492"/>
  <c r="Q490"/>
  <c r="Q488"/>
  <c r="Q486"/>
  <c r="Q484"/>
  <c r="Q482"/>
  <c r="Q480"/>
  <c r="Q478"/>
  <c r="Q476"/>
  <c r="Q474"/>
  <c r="Q472"/>
  <c r="Q470"/>
  <c r="Q468"/>
  <c r="Q466"/>
  <c r="Q464"/>
  <c r="Q462"/>
  <c r="Q460"/>
  <c r="Q458"/>
  <c r="Q456"/>
  <c r="Q454"/>
  <c r="Q452"/>
  <c r="Q450"/>
  <c r="Q448"/>
  <c r="Q446"/>
  <c r="Q444"/>
  <c r="Q442"/>
  <c r="Q440"/>
  <c r="Q438"/>
  <c r="Q436"/>
  <c r="Q434"/>
  <c r="Q432"/>
  <c r="Q430"/>
  <c r="Q428"/>
  <c r="Q426"/>
  <c r="Q424"/>
  <c r="Q422"/>
  <c r="Q420"/>
  <c r="Q418"/>
  <c r="Q416"/>
  <c r="Q414"/>
  <c r="Q412"/>
  <c r="Q410"/>
  <c r="Q408"/>
  <c r="Q406"/>
  <c r="Q404"/>
  <c r="Q402"/>
  <c r="Q400"/>
  <c r="Q398"/>
  <c r="Q396"/>
  <c r="Q394"/>
  <c r="Q392"/>
  <c r="Q390"/>
  <c r="Q388"/>
  <c r="Q386"/>
  <c r="Q384"/>
  <c r="Q382"/>
  <c r="Q380"/>
  <c r="Q378"/>
  <c r="Q376"/>
  <c r="Q374"/>
  <c r="Q372"/>
  <c r="Q370"/>
  <c r="Q368"/>
  <c r="Q366"/>
  <c r="Q364"/>
  <c r="Q362"/>
  <c r="Q360"/>
  <c r="Q358"/>
  <c r="Q357"/>
  <c r="Q355"/>
  <c r="Q353"/>
  <c r="Q351"/>
  <c r="Q349"/>
  <c r="Q347"/>
  <c r="Q344"/>
  <c r="Q341"/>
  <c r="Q339"/>
  <c r="Q338"/>
  <c r="Q337"/>
  <c r="Q335"/>
  <c r="Q333"/>
  <c r="Q331"/>
  <c r="Q329"/>
  <c r="Q327"/>
  <c r="Q325"/>
  <c r="Q323"/>
  <c r="Q321"/>
  <c r="Q319"/>
  <c r="Q317"/>
  <c r="Q315"/>
  <c r="Q200"/>
  <c r="Q138"/>
  <c r="Q137"/>
  <c r="Q1148"/>
  <c r="Q1143"/>
  <c r="Q1139"/>
  <c r="Q1137"/>
  <c r="Q1133"/>
  <c r="Q1127"/>
  <c r="Q1123"/>
  <c r="Q1119"/>
  <c r="Q1113"/>
  <c r="Q1077"/>
  <c r="Q1073"/>
  <c r="Q1069"/>
  <c r="Q1065"/>
  <c r="Q1061"/>
  <c r="Q1057"/>
  <c r="Q1053"/>
  <c r="Q1258"/>
  <c r="Q1256"/>
  <c r="Q1254"/>
  <c r="Q1252"/>
  <c r="Q1250"/>
  <c r="Q1249"/>
  <c r="Q1247"/>
  <c r="Q1245"/>
  <c r="Q1243"/>
  <c r="Q1241"/>
  <c r="Q1239"/>
  <c r="Q1238"/>
  <c r="Q1236"/>
  <c r="Q1234"/>
  <c r="Q1232"/>
  <c r="Q1230"/>
  <c r="Q1229"/>
  <c r="Q1227"/>
  <c r="Q1225"/>
  <c r="Q1223"/>
  <c r="Q1221"/>
  <c r="Q1219"/>
  <c r="Q1217"/>
  <c r="Q1215"/>
  <c r="Q1213"/>
  <c r="Q1211"/>
  <c r="Q1209"/>
  <c r="Q1207"/>
  <c r="Q1205"/>
  <c r="Q1203"/>
  <c r="Q1201"/>
  <c r="Q1199"/>
  <c r="Q1197"/>
  <c r="Q1195"/>
  <c r="Q1193"/>
  <c r="Q1191"/>
  <c r="Q1189"/>
  <c r="Q1187"/>
  <c r="Q1185"/>
  <c r="Q1183"/>
  <c r="Q1181"/>
  <c r="Q1179"/>
  <c r="Q1177"/>
  <c r="Q1175"/>
  <c r="Q1173"/>
  <c r="Q1171"/>
  <c r="Q1168"/>
  <c r="Q1166"/>
  <c r="Q1164"/>
  <c r="Q1162"/>
  <c r="Q1159"/>
  <c r="Q1157"/>
  <c r="Q1155"/>
  <c r="Q1153"/>
  <c r="Q1151"/>
  <c r="Q1149"/>
  <c r="Q1147"/>
  <c r="Q1144"/>
  <c r="Q1142"/>
  <c r="Q1140"/>
  <c r="Q1138"/>
  <c r="Q1136"/>
  <c r="Q1134"/>
  <c r="Q1132"/>
  <c r="Q1130"/>
  <c r="Q1128"/>
  <c r="Q1126"/>
  <c r="Q1124"/>
  <c r="Q1122"/>
  <c r="Q1120"/>
  <c r="Q1118"/>
  <c r="Q1116"/>
  <c r="Q1114"/>
  <c r="Q1112"/>
  <c r="Q1076"/>
  <c r="Q1074"/>
  <c r="Q1072"/>
  <c r="Q1070"/>
  <c r="Q1068"/>
  <c r="Q1066"/>
  <c r="Q1064"/>
  <c r="Q1062"/>
  <c r="Q1060"/>
  <c r="Q1058"/>
  <c r="Q1056"/>
  <c r="Q1054"/>
  <c r="Q1052"/>
  <c r="Q1050"/>
  <c r="Q1048"/>
  <c r="Q1046"/>
  <c r="Q1044"/>
  <c r="Q1042"/>
  <c r="Q1040"/>
  <c r="Q1038"/>
  <c r="Q1036"/>
  <c r="Q1034"/>
  <c r="Q1031"/>
  <c r="Q1028"/>
  <c r="Q1026"/>
  <c r="Q1024"/>
  <c r="Q1022"/>
  <c r="Q1020"/>
  <c r="Q1018"/>
  <c r="Q1016"/>
  <c r="Q1014"/>
  <c r="Q1012"/>
  <c r="Q1010"/>
  <c r="Q1008"/>
  <c r="Q1006"/>
  <c r="Q1004"/>
  <c r="Q1002"/>
  <c r="Q1000"/>
  <c r="Q998"/>
  <c r="Q996"/>
  <c r="Q994"/>
  <c r="Q992"/>
  <c r="Q990"/>
  <c r="Q988"/>
  <c r="Q986"/>
  <c r="Q984"/>
  <c r="Q982"/>
  <c r="Q980"/>
  <c r="Q978"/>
  <c r="Q976"/>
  <c r="Q974"/>
  <c r="Q972"/>
  <c r="Q970"/>
  <c r="Q968"/>
  <c r="Q966"/>
  <c r="Q964"/>
  <c r="Q962"/>
  <c r="Q960"/>
  <c r="Q958"/>
  <c r="Q956"/>
  <c r="Q954"/>
  <c r="Q953"/>
  <c r="Q951"/>
  <c r="Q949"/>
  <c r="Q947"/>
  <c r="Q944"/>
  <c r="Q942"/>
  <c r="Q940"/>
  <c r="Q938"/>
  <c r="Q936"/>
  <c r="Q934"/>
  <c r="Q932"/>
  <c r="Q930"/>
  <c r="Q928"/>
  <c r="Q926"/>
  <c r="Q924"/>
  <c r="Q922"/>
  <c r="Q920"/>
  <c r="Q918"/>
  <c r="Q916"/>
  <c r="Q915"/>
  <c r="Q913"/>
  <c r="Q911"/>
  <c r="Q909"/>
  <c r="Q907"/>
  <c r="Q905"/>
  <c r="Q902"/>
  <c r="Q900"/>
  <c r="Q898"/>
  <c r="Q896"/>
  <c r="Q894"/>
  <c r="Q892"/>
  <c r="Q890"/>
  <c r="Q888"/>
  <c r="Q886"/>
  <c r="Q884"/>
  <c r="Q882"/>
  <c r="Q880"/>
  <c r="Q878"/>
  <c r="Q876"/>
  <c r="Q873"/>
  <c r="Q871"/>
  <c r="Q869"/>
  <c r="Q867"/>
  <c r="Q865"/>
  <c r="Q863"/>
  <c r="Q861"/>
  <c r="Q859"/>
  <c r="Q857"/>
  <c r="Q855"/>
  <c r="Q853"/>
  <c r="Q851"/>
  <c r="Q849"/>
  <c r="Q847"/>
  <c r="Q845"/>
  <c r="Q843"/>
  <c r="Q842"/>
  <c r="Q840"/>
  <c r="Q838"/>
  <c r="Q836"/>
  <c r="Q834"/>
  <c r="Q832"/>
  <c r="Q830"/>
  <c r="Q828"/>
  <c r="Q826"/>
  <c r="Q824"/>
  <c r="Q822"/>
  <c r="Q820"/>
  <c r="Q818"/>
  <c r="Q816"/>
  <c r="Q814"/>
  <c r="Q812"/>
  <c r="Q810"/>
  <c r="Q808"/>
  <c r="Q807"/>
  <c r="Q805"/>
  <c r="Q803"/>
  <c r="Q801"/>
  <c r="Q799"/>
  <c r="Q797"/>
  <c r="Q795"/>
  <c r="Q793"/>
  <c r="Q791"/>
  <c r="Q789"/>
  <c r="Q787"/>
  <c r="Q785"/>
  <c r="Q783"/>
  <c r="Q781"/>
  <c r="Q779"/>
  <c r="Q777"/>
  <c r="Q775"/>
  <c r="Q774"/>
  <c r="Q772"/>
  <c r="Q770"/>
  <c r="Q768"/>
  <c r="Q766"/>
  <c r="Q764"/>
  <c r="Q762"/>
  <c r="Q760"/>
  <c r="Q758"/>
  <c r="Q756"/>
  <c r="Q754"/>
  <c r="Q752"/>
  <c r="Q750"/>
  <c r="Q748"/>
  <c r="Q746"/>
  <c r="Q744"/>
  <c r="Q742"/>
  <c r="Q740"/>
  <c r="Q738"/>
  <c r="Q736"/>
  <c r="Q734"/>
  <c r="Q733"/>
  <c r="Q731"/>
  <c r="Q730"/>
  <c r="Q728"/>
  <c r="Q726"/>
  <c r="Q724"/>
  <c r="Q722"/>
  <c r="Q720"/>
  <c r="Q718"/>
  <c r="Q716"/>
  <c r="Q714"/>
  <c r="Q712"/>
  <c r="Q711"/>
  <c r="Q709"/>
  <c r="Q707"/>
  <c r="Q705"/>
  <c r="Q703"/>
  <c r="Q701"/>
  <c r="Q699"/>
  <c r="Q696"/>
  <c r="Q694"/>
  <c r="Q692"/>
  <c r="Q690"/>
  <c r="Q688"/>
  <c r="Q686"/>
  <c r="Q684"/>
  <c r="Q682"/>
  <c r="Q680"/>
  <c r="Q678"/>
  <c r="Q676"/>
  <c r="Q674"/>
  <c r="Q672"/>
  <c r="Q670"/>
  <c r="Q668"/>
  <c r="Q666"/>
  <c r="Q664"/>
  <c r="Q662"/>
  <c r="Q660"/>
  <c r="Q658"/>
  <c r="Q656"/>
  <c r="Q654"/>
  <c r="Q652"/>
  <c r="Q650"/>
  <c r="Q648"/>
  <c r="Q647"/>
  <c r="Q645"/>
  <c r="Q643"/>
  <c r="Q641"/>
  <c r="Q639"/>
  <c r="Q637"/>
  <c r="Q635"/>
  <c r="Q633"/>
  <c r="Q631"/>
  <c r="Q629"/>
  <c r="Q627"/>
  <c r="Q625"/>
  <c r="Q623"/>
  <c r="Q621"/>
  <c r="Q619"/>
  <c r="Q617"/>
  <c r="Q615"/>
  <c r="Q613"/>
  <c r="Q611"/>
  <c r="Q609"/>
  <c r="Q607"/>
  <c r="Q605"/>
  <c r="Q603"/>
  <c r="Q601"/>
  <c r="Q599"/>
  <c r="Q597"/>
  <c r="Q595"/>
  <c r="Q592"/>
  <c r="Q590"/>
  <c r="Q588"/>
  <c r="Q586"/>
  <c r="Q584"/>
  <c r="Q582"/>
  <c r="Q580"/>
  <c r="Q578"/>
  <c r="Q576"/>
  <c r="Q574"/>
  <c r="Q572"/>
  <c r="Q570"/>
  <c r="Q568"/>
  <c r="Q566"/>
  <c r="Q564"/>
  <c r="Q562"/>
  <c r="Q560"/>
  <c r="Q558"/>
  <c r="Q556"/>
  <c r="Q554"/>
  <c r="Q552"/>
  <c r="Q550"/>
  <c r="Q548"/>
  <c r="Q546"/>
  <c r="Q544"/>
  <c r="Q542"/>
  <c r="Q540"/>
  <c r="Q538"/>
  <c r="Q536"/>
  <c r="Q534"/>
  <c r="Q532"/>
  <c r="Q530"/>
  <c r="Q528"/>
  <c r="Q526"/>
  <c r="Q524"/>
  <c r="Q522"/>
  <c r="Q520"/>
  <c r="Q519"/>
  <c r="Q517"/>
  <c r="Q515"/>
  <c r="Q513"/>
  <c r="Q511"/>
  <c r="Q509"/>
  <c r="Q507"/>
  <c r="Q505"/>
  <c r="Q503"/>
  <c r="Q501"/>
  <c r="Q499"/>
  <c r="Q497"/>
  <c r="Q495"/>
  <c r="Q493"/>
  <c r="Q491"/>
  <c r="Q489"/>
  <c r="Q487"/>
  <c r="Q485"/>
  <c r="Q483"/>
  <c r="Q481"/>
  <c r="Q479"/>
  <c r="Q477"/>
  <c r="Q475"/>
  <c r="Q473"/>
  <c r="Q471"/>
  <c r="Q469"/>
  <c r="Q467"/>
  <c r="Q465"/>
  <c r="Q463"/>
  <c r="Q461"/>
  <c r="Q459"/>
  <c r="Q457"/>
  <c r="Q455"/>
  <c r="Q453"/>
  <c r="Q451"/>
  <c r="Q449"/>
  <c r="Q447"/>
  <c r="Q445"/>
  <c r="Q443"/>
  <c r="Q441"/>
  <c r="Q439"/>
  <c r="Q437"/>
  <c r="Q435"/>
  <c r="Q433"/>
  <c r="Q431"/>
  <c r="Q429"/>
  <c r="Q427"/>
  <c r="Q425"/>
  <c r="Q423"/>
  <c r="Q421"/>
  <c r="Q419"/>
  <c r="Q417"/>
  <c r="Q415"/>
  <c r="Q413"/>
  <c r="Q411"/>
  <c r="Q409"/>
  <c r="Q407"/>
  <c r="Q405"/>
  <c r="Q403"/>
  <c r="Q401"/>
  <c r="Q399"/>
  <c r="Q397"/>
  <c r="Q395"/>
  <c r="Q393"/>
  <c r="Q391"/>
  <c r="Q389"/>
  <c r="Q387"/>
  <c r="Q385"/>
  <c r="Q383"/>
  <c r="Q381"/>
  <c r="Q379"/>
  <c r="Q377"/>
  <c r="Q375"/>
  <c r="Q373"/>
  <c r="Q371"/>
  <c r="Q369"/>
  <c r="Q367"/>
  <c r="Q365"/>
  <c r="Q363"/>
  <c r="Q361"/>
  <c r="Q359"/>
  <c r="Q356"/>
  <c r="Q354"/>
  <c r="Q352"/>
  <c r="Q350"/>
  <c r="Q348"/>
  <c r="Q346"/>
  <c r="Q345"/>
  <c r="Q343"/>
  <c r="Q342"/>
  <c r="Q340"/>
  <c r="Q336"/>
  <c r="Q334"/>
  <c r="Q332"/>
  <c r="Q330"/>
  <c r="Q328"/>
  <c r="Q326"/>
  <c r="Q324"/>
  <c r="Q322"/>
  <c r="Q320"/>
  <c r="Q318"/>
  <c r="Q316"/>
  <c r="Q314"/>
  <c r="Q199"/>
  <c r="Q313"/>
  <c r="Q198"/>
  <c r="Q73"/>
  <c r="Q312"/>
  <c r="Q72"/>
  <c r="Q136"/>
  <c r="Q260"/>
  <c r="Q135"/>
  <c r="Q259"/>
  <c r="Q134"/>
  <c r="Q258"/>
  <c r="Q133"/>
  <c r="Q67"/>
  <c r="Q307"/>
  <c r="Q193"/>
  <c r="Q66"/>
  <c r="Q306"/>
  <c r="Q192"/>
  <c r="Q65"/>
  <c r="Q305"/>
  <c r="Q191"/>
  <c r="Q64"/>
  <c r="Q304"/>
  <c r="Q190"/>
  <c r="Q63"/>
  <c r="Q303"/>
  <c r="Q189"/>
  <c r="Q62"/>
  <c r="Q302"/>
  <c r="Q188"/>
  <c r="Q61"/>
  <c r="Q301"/>
  <c r="Q187"/>
  <c r="Q60"/>
  <c r="Q250"/>
  <c r="Q124"/>
  <c r="Q299"/>
  <c r="Q185"/>
  <c r="Q58"/>
  <c r="Q298"/>
  <c r="Q184"/>
  <c r="Q57"/>
  <c r="Q297"/>
  <c r="Q56"/>
  <c r="Q296"/>
  <c r="Q183"/>
  <c r="Q55"/>
  <c r="Q295"/>
  <c r="Q182"/>
  <c r="Q54"/>
  <c r="Q244"/>
  <c r="Q118"/>
  <c r="Q243"/>
  <c r="Q117"/>
  <c r="Q242"/>
  <c r="Q116"/>
  <c r="Q178"/>
  <c r="Q50"/>
  <c r="Q292"/>
  <c r="Q177"/>
  <c r="Q49"/>
  <c r="Q291"/>
  <c r="Q176"/>
  <c r="Q48"/>
  <c r="Q290"/>
  <c r="Q175"/>
  <c r="Q47"/>
  <c r="Q237"/>
  <c r="Q112"/>
  <c r="Q236"/>
  <c r="Q111"/>
  <c r="Q235"/>
  <c r="Q110"/>
  <c r="Q234"/>
  <c r="Q109"/>
  <c r="Q233"/>
  <c r="Q108"/>
  <c r="Q232"/>
  <c r="Q107"/>
  <c r="Q231"/>
  <c r="Q106"/>
  <c r="Q230"/>
  <c r="Q105"/>
  <c r="Q229"/>
  <c r="Q104"/>
  <c r="Q228"/>
  <c r="Q103"/>
  <c r="Q227"/>
  <c r="Q102"/>
  <c r="Q163"/>
  <c r="Q35"/>
  <c r="Q278"/>
  <c r="Q162"/>
  <c r="Q34"/>
  <c r="Q224"/>
  <c r="Q99"/>
  <c r="Q223"/>
  <c r="Q32"/>
  <c r="Q222"/>
  <c r="Q97"/>
  <c r="Q221"/>
  <c r="Q96"/>
  <c r="Q220"/>
  <c r="Q95"/>
  <c r="Q219"/>
  <c r="Q94"/>
  <c r="Q218"/>
  <c r="Q93"/>
  <c r="Q217"/>
  <c r="Q92"/>
  <c r="Q269"/>
  <c r="Q154"/>
  <c r="Q25"/>
  <c r="Q268"/>
  <c r="Q153"/>
  <c r="Q24"/>
  <c r="Q267"/>
  <c r="Q152"/>
  <c r="Q23"/>
  <c r="Q266"/>
  <c r="Q151"/>
  <c r="Q22"/>
  <c r="Q265"/>
  <c r="Q150"/>
  <c r="Q21"/>
  <c r="Q264"/>
  <c r="Q149"/>
  <c r="Q20"/>
  <c r="Q263"/>
  <c r="Q85"/>
  <c r="Q18"/>
  <c r="Q262"/>
  <c r="Q147"/>
  <c r="Q17"/>
  <c r="Q209"/>
  <c r="Q16"/>
  <c r="Q146"/>
  <c r="Q15"/>
  <c r="Q207"/>
  <c r="Q80"/>
  <c r="Q144"/>
  <c r="Q205"/>
  <c r="Q78"/>
  <c r="Q204"/>
  <c r="Q77"/>
  <c r="Q203"/>
  <c r="Q76"/>
  <c r="Q202"/>
  <c r="Q75"/>
  <c r="Q201"/>
  <c r="Q74"/>
  <c r="Q311"/>
  <c r="Q197"/>
  <c r="Q71"/>
  <c r="Q310"/>
  <c r="Q196"/>
  <c r="Q70"/>
  <c r="Q309"/>
  <c r="Q195"/>
  <c r="Q69"/>
  <c r="Q308"/>
  <c r="Q194"/>
  <c r="Q68"/>
  <c r="Q132"/>
  <c r="Q257"/>
  <c r="Q131"/>
  <c r="Q256"/>
  <c r="Q130"/>
  <c r="Q255"/>
  <c r="Q129"/>
  <c r="Q254"/>
  <c r="Q128"/>
  <c r="Q253"/>
  <c r="Q127"/>
  <c r="Q252"/>
  <c r="Q126"/>
  <c r="Q251"/>
  <c r="Q125"/>
  <c r="Q300"/>
  <c r="Q186"/>
  <c r="Q59"/>
  <c r="Q249"/>
  <c r="Q123"/>
  <c r="Q248"/>
  <c r="Q122"/>
  <c r="Q247"/>
  <c r="Q121"/>
  <c r="Q246"/>
  <c r="Q120"/>
  <c r="Q245"/>
  <c r="Q119"/>
  <c r="Q181"/>
  <c r="Q53"/>
  <c r="Q294"/>
  <c r="Q180"/>
  <c r="Q52"/>
  <c r="Q293"/>
  <c r="Q179"/>
  <c r="Q51"/>
  <c r="Q241"/>
  <c r="Q115"/>
  <c r="Q240"/>
  <c r="Q114"/>
  <c r="Q239"/>
  <c r="Q113"/>
  <c r="Q238"/>
  <c r="Q289"/>
  <c r="Q174"/>
  <c r="Q46"/>
  <c r="Q288"/>
  <c r="Q173"/>
  <c r="Q45"/>
  <c r="Q287"/>
  <c r="Q172"/>
  <c r="Q44"/>
  <c r="Q286"/>
  <c r="Q171"/>
  <c r="Q43"/>
  <c r="Q285"/>
  <c r="Q170"/>
  <c r="Q42"/>
  <c r="Q284"/>
  <c r="Q169"/>
  <c r="Q41"/>
  <c r="Q283"/>
  <c r="Q168"/>
  <c r="Q40"/>
  <c r="Q282"/>
  <c r="Q167"/>
  <c r="Q39"/>
  <c r="Q281"/>
  <c r="Q166"/>
  <c r="Q38"/>
  <c r="Q280"/>
  <c r="Q165"/>
  <c r="Q37"/>
  <c r="Q279"/>
  <c r="Q164"/>
  <c r="Q36"/>
  <c r="Q226"/>
  <c r="Q101"/>
  <c r="Q225"/>
  <c r="Q100"/>
  <c r="Q277"/>
  <c r="Q161"/>
  <c r="Q33"/>
  <c r="Q276"/>
  <c r="Q98"/>
  <c r="Q275"/>
  <c r="Q160"/>
  <c r="Q31"/>
  <c r="Q274"/>
  <c r="Q159"/>
  <c r="Q30"/>
  <c r="Q273"/>
  <c r="Q158"/>
  <c r="Q29"/>
  <c r="Q272"/>
  <c r="Q157"/>
  <c r="Q28"/>
  <c r="Q271"/>
  <c r="Q156"/>
  <c r="Q27"/>
  <c r="Q270"/>
  <c r="Q155"/>
  <c r="Q26"/>
  <c r="Q216"/>
  <c r="Q91"/>
  <c r="Q215"/>
  <c r="Q90"/>
  <c r="Q214"/>
  <c r="Q89"/>
  <c r="Q213"/>
  <c r="Q88"/>
  <c r="Q212"/>
  <c r="Q87"/>
  <c r="Q211"/>
  <c r="Q86"/>
  <c r="Q148"/>
  <c r="Q19"/>
  <c r="Q84"/>
  <c r="Q210"/>
  <c r="Q83"/>
  <c r="Q82"/>
  <c r="Q208"/>
  <c r="Q81"/>
  <c r="Q145"/>
  <c r="Q14"/>
  <c r="Q206"/>
  <c r="Q79"/>
  <c r="Q143"/>
  <c r="Q12"/>
  <c r="Q142"/>
  <c r="Q11"/>
  <c r="Q141"/>
  <c r="Q140"/>
  <c r="Q9"/>
  <c r="Q139"/>
  <c r="Q8"/>
  <c r="E58" i="22"/>
  <c r="D58"/>
  <c r="F58"/>
  <c r="I44"/>
  <c r="H44"/>
  <c r="J44" s="1"/>
  <c r="I43"/>
  <c r="H43"/>
  <c r="J43" s="1"/>
  <c r="I42"/>
  <c r="H42"/>
  <c r="J42" s="1"/>
  <c r="I41"/>
  <c r="H41"/>
  <c r="J41" s="1"/>
  <c r="I40"/>
  <c r="H40"/>
  <c r="J40" s="1"/>
  <c r="AJ67" i="8" l="1"/>
  <c r="S1092" i="1"/>
  <c r="AB1092" s="1"/>
  <c r="S390"/>
  <c r="S1156"/>
  <c r="AF79" i="8"/>
  <c r="S1146" i="1"/>
  <c r="S1154"/>
  <c r="S1160"/>
  <c r="AB1160" s="1"/>
  <c r="S1178"/>
  <c r="S1194"/>
  <c r="S1202"/>
  <c r="S1222"/>
  <c r="S1242"/>
  <c r="S1257"/>
  <c r="AG78" i="8"/>
  <c r="AC81"/>
  <c r="S650" i="1"/>
  <c r="S682"/>
  <c r="S670"/>
  <c r="AB670" s="1"/>
  <c r="AB42" i="8" s="1"/>
  <c r="S805" i="1"/>
  <c r="S949"/>
  <c r="S137"/>
  <c r="S1152"/>
  <c r="S153"/>
  <c r="S298"/>
  <c r="S393"/>
  <c r="S475"/>
  <c r="S590"/>
  <c r="S619"/>
  <c r="S635"/>
  <c r="S643"/>
  <c r="S647"/>
  <c r="S652"/>
  <c r="S662"/>
  <c r="AB662" s="1"/>
  <c r="S666"/>
  <c r="AB666" s="1"/>
  <c r="S668"/>
  <c r="AB668" s="1"/>
  <c r="Z42" i="8" s="1"/>
  <c r="S678" i="1"/>
  <c r="S684"/>
  <c r="AB684" s="1"/>
  <c r="AA43" i="8" s="1"/>
  <c r="S744" i="1"/>
  <c r="S791"/>
  <c r="S799"/>
  <c r="S807"/>
  <c r="S840"/>
  <c r="AB840" s="1"/>
  <c r="S855"/>
  <c r="S863"/>
  <c r="S867"/>
  <c r="S871"/>
  <c r="S918"/>
  <c r="S934"/>
  <c r="S942"/>
  <c r="S951"/>
  <c r="AB951" s="1"/>
  <c r="S1068"/>
  <c r="S1205"/>
  <c r="S1238"/>
  <c r="S1252"/>
  <c r="AF78" i="8"/>
  <c r="AC80"/>
  <c r="S1148" i="1"/>
  <c r="S331"/>
  <c r="S335"/>
  <c r="S338"/>
  <c r="S341"/>
  <c r="S344"/>
  <c r="AB344" s="1"/>
  <c r="S347"/>
  <c r="AB347" s="1"/>
  <c r="S349"/>
  <c r="AB349" s="1"/>
  <c r="S351"/>
  <c r="AB351" s="1"/>
  <c r="S353"/>
  <c r="AB353" s="1"/>
  <c r="S355"/>
  <c r="AB355" s="1"/>
  <c r="S357"/>
  <c r="AB357" s="1"/>
  <c r="S360"/>
  <c r="S364"/>
  <c r="S368"/>
  <c r="S372"/>
  <c r="S376"/>
  <c r="S380"/>
  <c r="S384"/>
  <c r="S388"/>
  <c r="S392"/>
  <c r="S396"/>
  <c r="S400"/>
  <c r="AB400" s="1"/>
  <c r="S402"/>
  <c r="AB402" s="1"/>
  <c r="S404"/>
  <c r="S408"/>
  <c r="S410"/>
  <c r="S414"/>
  <c r="S418"/>
  <c r="S422"/>
  <c r="S426"/>
  <c r="S434"/>
  <c r="S444"/>
  <c r="S448"/>
  <c r="S452"/>
  <c r="S456"/>
  <c r="S460"/>
  <c r="S464"/>
  <c r="S468"/>
  <c r="S472"/>
  <c r="S476"/>
  <c r="S480"/>
  <c r="S484"/>
  <c r="S488"/>
  <c r="S492"/>
  <c r="S496"/>
  <c r="S504"/>
  <c r="S508"/>
  <c r="S512"/>
  <c r="S516"/>
  <c r="S523"/>
  <c r="S527"/>
  <c r="S531"/>
  <c r="S535"/>
  <c r="S539"/>
  <c r="S543"/>
  <c r="S547"/>
  <c r="S551"/>
  <c r="S563"/>
  <c r="S567"/>
  <c r="S571"/>
  <c r="S575"/>
  <c r="S579"/>
  <c r="S583"/>
  <c r="S587"/>
  <c r="S591"/>
  <c r="S594"/>
  <c r="S598"/>
  <c r="S602"/>
  <c r="S604"/>
  <c r="S608"/>
  <c r="S612"/>
  <c r="S616"/>
  <c r="S620"/>
  <c r="S624"/>
  <c r="S628"/>
  <c r="S632"/>
  <c r="S636"/>
  <c r="S640"/>
  <c r="S644"/>
  <c r="S651"/>
  <c r="S655"/>
  <c r="S659"/>
  <c r="AB659" s="1"/>
  <c r="S661"/>
  <c r="AB661" s="1"/>
  <c r="S663"/>
  <c r="AB663" s="1"/>
  <c r="S665"/>
  <c r="AB665" s="1"/>
  <c r="S667"/>
  <c r="AB667" s="1"/>
  <c r="S669"/>
  <c r="AB669" s="1"/>
  <c r="AA42" i="8" s="1"/>
  <c r="S671" i="1"/>
  <c r="AB671" s="1"/>
  <c r="S673"/>
  <c r="AB673" s="1"/>
  <c r="S675"/>
  <c r="AB675" s="1"/>
  <c r="S677"/>
  <c r="S681"/>
  <c r="S685"/>
  <c r="S689"/>
  <c r="S693"/>
  <c r="S697"/>
  <c r="S700"/>
  <c r="S704"/>
  <c r="S708"/>
  <c r="S715"/>
  <c r="S719"/>
  <c r="S723"/>
  <c r="S727"/>
  <c r="AB727" s="1"/>
  <c r="S729"/>
  <c r="AB729" s="1"/>
  <c r="S732"/>
  <c r="S735"/>
  <c r="S739"/>
  <c r="S743"/>
  <c r="S747"/>
  <c r="S751"/>
  <c r="S755"/>
  <c r="S759"/>
  <c r="S769"/>
  <c r="S778"/>
  <c r="S782"/>
  <c r="S786"/>
  <c r="S790"/>
  <c r="S794"/>
  <c r="S798"/>
  <c r="S802"/>
  <c r="S804"/>
  <c r="S811"/>
  <c r="S815"/>
  <c r="S819"/>
  <c r="S823"/>
  <c r="S827"/>
  <c r="S831"/>
  <c r="S835"/>
  <c r="S839"/>
  <c r="AB839" s="1"/>
  <c r="E67" i="8" s="1"/>
  <c r="S841" i="1"/>
  <c r="AB841" s="1"/>
  <c r="S844"/>
  <c r="S848"/>
  <c r="S852"/>
  <c r="S856"/>
  <c r="S860"/>
  <c r="S864"/>
  <c r="S868"/>
  <c r="S870"/>
  <c r="S874"/>
  <c r="S877"/>
  <c r="S881"/>
  <c r="S885"/>
  <c r="S889"/>
  <c r="S893"/>
  <c r="S1009"/>
  <c r="S1013"/>
  <c r="S1017"/>
  <c r="S1021"/>
  <c r="S1025"/>
  <c r="S1059"/>
  <c r="AB1059" s="1"/>
  <c r="S1093"/>
  <c r="S1121"/>
  <c r="S1150"/>
  <c r="AB1150" s="1"/>
  <c r="S1158"/>
  <c r="S225"/>
  <c r="AB225" s="1"/>
  <c r="S308"/>
  <c r="S175"/>
  <c r="AB175" s="1"/>
  <c r="S326"/>
  <c r="S352"/>
  <c r="AB352" s="1"/>
  <c r="S431"/>
  <c r="AB431" s="1"/>
  <c r="Z28" i="8" s="1"/>
  <c r="S439" i="1"/>
  <c r="AB439" s="1"/>
  <c r="S515"/>
  <c r="S546"/>
  <c r="S1048"/>
  <c r="S1179"/>
  <c r="S8"/>
  <c r="S145"/>
  <c r="AB145" s="1"/>
  <c r="S83"/>
  <c r="S148"/>
  <c r="S27"/>
  <c r="S31"/>
  <c r="S98"/>
  <c r="AB98" s="1"/>
  <c r="S33"/>
  <c r="AB33" s="1"/>
  <c r="S161"/>
  <c r="AB161" s="1"/>
  <c r="S277"/>
  <c r="AB277" s="1"/>
  <c r="S100"/>
  <c r="AB100" s="1"/>
  <c r="S101"/>
  <c r="S164"/>
  <c r="S279"/>
  <c r="AB279" s="1"/>
  <c r="AB73" i="8" s="1"/>
  <c r="S37" i="1"/>
  <c r="S129"/>
  <c r="S149"/>
  <c r="S24"/>
  <c r="S268"/>
  <c r="S35"/>
  <c r="S227"/>
  <c r="S184"/>
  <c r="S58"/>
  <c r="S322"/>
  <c r="S328"/>
  <c r="S361"/>
  <c r="S377"/>
  <c r="S385"/>
  <c r="S389"/>
  <c r="S395"/>
  <c r="AB395" s="1"/>
  <c r="S401"/>
  <c r="AB401" s="1"/>
  <c r="S403"/>
  <c r="AB403" s="1"/>
  <c r="S435"/>
  <c r="S443"/>
  <c r="S459"/>
  <c r="S467"/>
  <c r="S471"/>
  <c r="S477"/>
  <c r="AB477" s="1"/>
  <c r="S499"/>
  <c r="AB499" s="1"/>
  <c r="S507"/>
  <c r="S511"/>
  <c r="S517"/>
  <c r="S558"/>
  <c r="AB558" s="1"/>
  <c r="S574"/>
  <c r="S582"/>
  <c r="S586"/>
  <c r="S592"/>
  <c r="S712"/>
  <c r="S836"/>
  <c r="S900"/>
  <c r="AB900" s="1"/>
  <c r="S976"/>
  <c r="S992"/>
  <c r="S1000"/>
  <c r="AB1000" s="1"/>
  <c r="AB62" i="8" s="1"/>
  <c r="S1031" i="1"/>
  <c r="S1044"/>
  <c r="S1062"/>
  <c r="S1070"/>
  <c r="AB1070" s="1"/>
  <c r="AB66" i="8" s="1"/>
  <c r="S1114" i="1"/>
  <c r="AB1114" s="1"/>
  <c r="S1120"/>
  <c r="S1126"/>
  <c r="S1130"/>
  <c r="S1171"/>
  <c r="S1175"/>
  <c r="S1181"/>
  <c r="S1197"/>
  <c r="S1201"/>
  <c r="S215"/>
  <c r="S39"/>
  <c r="S169"/>
  <c r="S285"/>
  <c r="S115"/>
  <c r="S241"/>
  <c r="AB241" s="1"/>
  <c r="S119"/>
  <c r="S248"/>
  <c r="S186"/>
  <c r="AB186" s="1"/>
  <c r="S251"/>
  <c r="AB251" s="1"/>
  <c r="S127"/>
  <c r="S253"/>
  <c r="S128"/>
  <c r="S131"/>
  <c r="AB131" s="1"/>
  <c r="S257"/>
  <c r="S194"/>
  <c r="S202"/>
  <c r="S18"/>
  <c r="S219"/>
  <c r="S32"/>
  <c r="AB32" s="1"/>
  <c r="S110"/>
  <c r="S235"/>
  <c r="S111"/>
  <c r="S237"/>
  <c r="S47"/>
  <c r="AB47" s="1"/>
  <c r="S48"/>
  <c r="S177"/>
  <c r="S345"/>
  <c r="AB345" s="1"/>
  <c r="S348"/>
  <c r="AB348" s="1"/>
  <c r="S350"/>
  <c r="AB350" s="1"/>
  <c r="S363"/>
  <c r="S415"/>
  <c r="S423"/>
  <c r="S427"/>
  <c r="AB427" s="1"/>
  <c r="S429"/>
  <c r="AB429" s="1"/>
  <c r="S437"/>
  <c r="AB437" s="1"/>
  <c r="S445"/>
  <c r="S495"/>
  <c r="S530"/>
  <c r="S538"/>
  <c r="S542"/>
  <c r="S548"/>
  <c r="AB548" s="1"/>
  <c r="S554"/>
  <c r="AB554" s="1"/>
  <c r="S556"/>
  <c r="AB556" s="1"/>
  <c r="S603"/>
  <c r="S611"/>
  <c r="S615"/>
  <c r="S621"/>
  <c r="S705"/>
  <c r="S709"/>
  <c r="S714"/>
  <c r="AB714" s="1"/>
  <c r="S733"/>
  <c r="S736"/>
  <c r="S740"/>
  <c r="S746"/>
  <c r="S772"/>
  <c r="AB772" s="1"/>
  <c r="S775"/>
  <c r="AB775" s="1"/>
  <c r="AB48" i="8" s="1"/>
  <c r="S777" i="1"/>
  <c r="S820"/>
  <c r="S828"/>
  <c r="S832"/>
  <c r="S838"/>
  <c r="AB838" s="1"/>
  <c r="D67" i="8" s="1"/>
  <c r="S884" i="1"/>
  <c r="S892"/>
  <c r="S896"/>
  <c r="S911"/>
  <c r="S915"/>
  <c r="S920"/>
  <c r="AB920" s="1"/>
  <c r="Y57" i="8" s="1"/>
  <c r="S960" i="1"/>
  <c r="S968"/>
  <c r="S978"/>
  <c r="AB978" s="1"/>
  <c r="Y61" i="8" s="1"/>
  <c r="S1014" i="1"/>
  <c r="S1026"/>
  <c r="S1217"/>
  <c r="S1230"/>
  <c r="S1234"/>
  <c r="S1239"/>
  <c r="S139"/>
  <c r="S10"/>
  <c r="AB10" s="1"/>
  <c r="S143"/>
  <c r="S211"/>
  <c r="S155"/>
  <c r="AB155" s="1"/>
  <c r="S272"/>
  <c r="S29"/>
  <c r="AB29" s="1"/>
  <c r="M10" i="8" s="1"/>
  <c r="S281" i="1"/>
  <c r="S167"/>
  <c r="AB167" s="1"/>
  <c r="Z16" i="8" s="1"/>
  <c r="S168" i="1"/>
  <c r="S283"/>
  <c r="S125"/>
  <c r="AB125" s="1"/>
  <c r="S209"/>
  <c r="AB209" s="1"/>
  <c r="S20"/>
  <c r="S264"/>
  <c r="AB264" s="1"/>
  <c r="S22"/>
  <c r="S151"/>
  <c r="AB151" s="1"/>
  <c r="S94"/>
  <c r="S96"/>
  <c r="AB96" s="1"/>
  <c r="S221"/>
  <c r="S163"/>
  <c r="AB163" s="1"/>
  <c r="S231"/>
  <c r="S107"/>
  <c r="S243"/>
  <c r="S118"/>
  <c r="S182"/>
  <c r="S61"/>
  <c r="S190"/>
  <c r="S304"/>
  <c r="AB304" s="1"/>
  <c r="E26" i="8" s="1"/>
  <c r="S314" i="1"/>
  <c r="S316"/>
  <c r="S336"/>
  <c r="S340"/>
  <c r="S373"/>
  <c r="S379"/>
  <c r="S411"/>
  <c r="S417"/>
  <c r="S455"/>
  <c r="S461"/>
  <c r="S487"/>
  <c r="S491"/>
  <c r="S497"/>
  <c r="AB497" s="1"/>
  <c r="S526"/>
  <c r="S532"/>
  <c r="AB532" s="1"/>
  <c r="S570"/>
  <c r="S576"/>
  <c r="S601"/>
  <c r="S605"/>
  <c r="S631"/>
  <c r="S637"/>
  <c r="S694"/>
  <c r="S699"/>
  <c r="S724"/>
  <c r="S752"/>
  <c r="S756"/>
  <c r="S760"/>
  <c r="AB760" s="1"/>
  <c r="S764"/>
  <c r="AB764" s="1"/>
  <c r="S766"/>
  <c r="S783"/>
  <c r="S787"/>
  <c r="S793"/>
  <c r="S812"/>
  <c r="S816"/>
  <c r="S822"/>
  <c r="AB822" s="1"/>
  <c r="S847"/>
  <c r="S851"/>
  <c r="S857"/>
  <c r="S876"/>
  <c r="S880"/>
  <c r="S886"/>
  <c r="S907"/>
  <c r="AB907" s="1"/>
  <c r="S926"/>
  <c r="S930"/>
  <c r="S936"/>
  <c r="S956"/>
  <c r="S962"/>
  <c r="S984"/>
  <c r="S994"/>
  <c r="S1010"/>
  <c r="S1016"/>
  <c r="AB1016" s="1"/>
  <c r="Y63" i="8" s="1"/>
  <c r="S1020" i="1"/>
  <c r="S1038"/>
  <c r="S1054"/>
  <c r="S1142"/>
  <c r="S1187"/>
  <c r="S1191"/>
  <c r="AB1191" s="1"/>
  <c r="O76" i="8" s="1"/>
  <c r="S1209" i="1"/>
  <c r="S1213"/>
  <c r="S1219"/>
  <c r="AB1219" s="1"/>
  <c r="H75" i="8" s="1"/>
  <c r="S1221" i="1"/>
  <c r="AB1221" s="1"/>
  <c r="L75" i="8" s="1"/>
  <c r="S1223" i="1"/>
  <c r="AB1223" s="1"/>
  <c r="N75" i="8" s="1"/>
  <c r="S1225" i="1"/>
  <c r="AB1225" s="1"/>
  <c r="R75" i="8" s="1"/>
  <c r="S1245" i="1"/>
  <c r="S1249"/>
  <c r="S1254"/>
  <c r="AB1254" s="1"/>
  <c r="AA80" i="8" s="1"/>
  <c r="S897" i="1"/>
  <c r="S1029"/>
  <c r="S141"/>
  <c r="S142"/>
  <c r="S12"/>
  <c r="S79"/>
  <c r="S14"/>
  <c r="AB14" s="1"/>
  <c r="M9" i="8" s="1"/>
  <c r="S81" i="1"/>
  <c r="AB81" s="1"/>
  <c r="S208"/>
  <c r="AB208" s="1"/>
  <c r="S213"/>
  <c r="S89"/>
  <c r="S214"/>
  <c r="S91"/>
  <c r="AB91" s="1"/>
  <c r="S26"/>
  <c r="AB26" s="1"/>
  <c r="S275"/>
  <c r="S165"/>
  <c r="S43"/>
  <c r="S286"/>
  <c r="S44"/>
  <c r="S287"/>
  <c r="S45"/>
  <c r="S173"/>
  <c r="AB173" s="1"/>
  <c r="S114"/>
  <c r="S51"/>
  <c r="S294"/>
  <c r="S53"/>
  <c r="S181"/>
  <c r="S245"/>
  <c r="S121"/>
  <c r="S247"/>
  <c r="AB247" s="1"/>
  <c r="S123"/>
  <c r="S249"/>
  <c r="S300"/>
  <c r="AB300" s="1"/>
  <c r="S255"/>
  <c r="S68"/>
  <c r="S262"/>
  <c r="S106"/>
  <c r="S117"/>
  <c r="S296"/>
  <c r="S133"/>
  <c r="S199"/>
  <c r="S320"/>
  <c r="S332"/>
  <c r="S369"/>
  <c r="S451"/>
  <c r="S483"/>
  <c r="S522"/>
  <c r="S566"/>
  <c r="S597"/>
  <c r="S627"/>
  <c r="S658"/>
  <c r="S690"/>
  <c r="S720"/>
  <c r="S71"/>
  <c r="S197"/>
  <c r="S204"/>
  <c r="S207"/>
  <c r="AB207" s="1"/>
  <c r="F73" i="8" s="1"/>
  <c r="S16" i="1"/>
  <c r="AB16" s="1"/>
  <c r="O9" i="8" s="1"/>
  <c r="S85" i="1"/>
  <c r="S266"/>
  <c r="S152"/>
  <c r="S25"/>
  <c r="S217"/>
  <c r="AB217" s="1"/>
  <c r="S224"/>
  <c r="S104"/>
  <c r="AB104" s="1"/>
  <c r="S176"/>
  <c r="S49"/>
  <c r="S55"/>
  <c r="S297"/>
  <c r="S57"/>
  <c r="S188"/>
  <c r="S302"/>
  <c r="S189"/>
  <c r="S63"/>
  <c r="AB63" s="1"/>
  <c r="S65"/>
  <c r="S66"/>
  <c r="S135"/>
  <c r="S72"/>
  <c r="S318"/>
  <c r="S334"/>
  <c r="AB334" s="1"/>
  <c r="S342"/>
  <c r="S356"/>
  <c r="AB356" s="1"/>
  <c r="S365"/>
  <c r="S371"/>
  <c r="S381"/>
  <c r="S387"/>
  <c r="S397"/>
  <c r="S405"/>
  <c r="S409"/>
  <c r="S419"/>
  <c r="S425"/>
  <c r="AB425" s="1"/>
  <c r="S447"/>
  <c r="S453"/>
  <c r="AB453" s="1"/>
  <c r="S463"/>
  <c r="S469"/>
  <c r="S479"/>
  <c r="S485"/>
  <c r="S503"/>
  <c r="S509"/>
  <c r="AB509" s="1"/>
  <c r="S42" i="8" s="1"/>
  <c r="S519" i="1"/>
  <c r="S524"/>
  <c r="AB524" s="1"/>
  <c r="S534"/>
  <c r="S540"/>
  <c r="AB540" s="1"/>
  <c r="S550"/>
  <c r="S562"/>
  <c r="S568"/>
  <c r="S578"/>
  <c r="S584"/>
  <c r="S599"/>
  <c r="S607"/>
  <c r="S613"/>
  <c r="S623"/>
  <c r="S629"/>
  <c r="S639"/>
  <c r="S645"/>
  <c r="S654"/>
  <c r="S660"/>
  <c r="AB660" s="1"/>
  <c r="S674"/>
  <c r="AB674" s="1"/>
  <c r="S676"/>
  <c r="AB676" s="1"/>
  <c r="S686"/>
  <c r="S692"/>
  <c r="S701"/>
  <c r="S707"/>
  <c r="S716"/>
  <c r="S722"/>
  <c r="S728"/>
  <c r="AB728" s="1"/>
  <c r="S730"/>
  <c r="AB730" s="1"/>
  <c r="S731"/>
  <c r="AB731" s="1"/>
  <c r="S768"/>
  <c r="S779"/>
  <c r="S785"/>
  <c r="S795"/>
  <c r="S801"/>
  <c r="S808"/>
  <c r="S814"/>
  <c r="S824"/>
  <c r="S830"/>
  <c r="AB830" s="1"/>
  <c r="S843"/>
  <c r="S849"/>
  <c r="S859"/>
  <c r="S865"/>
  <c r="S873"/>
  <c r="S878"/>
  <c r="S888"/>
  <c r="S894"/>
  <c r="S905"/>
  <c r="AB905" s="1"/>
  <c r="S913"/>
  <c r="S922"/>
  <c r="S928"/>
  <c r="S938"/>
  <c r="S944"/>
  <c r="S953"/>
  <c r="S964"/>
  <c r="S970"/>
  <c r="S980"/>
  <c r="S986"/>
  <c r="S996"/>
  <c r="S1006"/>
  <c r="S1012"/>
  <c r="S1018"/>
  <c r="S1024"/>
  <c r="S1034"/>
  <c r="S1040"/>
  <c r="S1050"/>
  <c r="S1060"/>
  <c r="S1072"/>
  <c r="S1112"/>
  <c r="AB1112" s="1"/>
  <c r="S1118"/>
  <c r="S1132"/>
  <c r="S1144"/>
  <c r="AB1144" s="1"/>
  <c r="Z71" i="8" s="1"/>
  <c r="S1149" i="1"/>
  <c r="AB1149" s="1"/>
  <c r="S1151"/>
  <c r="S1159"/>
  <c r="S1173"/>
  <c r="S1183"/>
  <c r="S1189"/>
  <c r="S1199"/>
  <c r="S1211"/>
  <c r="AB1211" s="1"/>
  <c r="Y77" i="8" s="1"/>
  <c r="S1227" i="1"/>
  <c r="S1232"/>
  <c r="S1241"/>
  <c r="S1247"/>
  <c r="S1256"/>
  <c r="AG75" i="8"/>
  <c r="AG80"/>
  <c r="S1113" i="1"/>
  <c r="AB1113" s="1"/>
  <c r="S1119"/>
  <c r="S1127"/>
  <c r="S1137"/>
  <c r="S1143"/>
  <c r="S1161"/>
  <c r="S1180"/>
  <c r="AB1180" s="1"/>
  <c r="Y74" i="8" s="1"/>
  <c r="S1184" i="1"/>
  <c r="S1192"/>
  <c r="AB1192" s="1"/>
  <c r="S76" i="8" s="1"/>
  <c r="S1196" i="1"/>
  <c r="S1204"/>
  <c r="S1216"/>
  <c r="S1240"/>
  <c r="S1248"/>
  <c r="S1255"/>
  <c r="AC78" i="8"/>
  <c r="AF80"/>
  <c r="S738" i="1"/>
  <c r="S748"/>
  <c r="S754"/>
  <c r="S11"/>
  <c r="S86"/>
  <c r="S87"/>
  <c r="S90"/>
  <c r="S270"/>
  <c r="AB270" s="1"/>
  <c r="O24" i="8" s="1"/>
  <c r="S271" i="1"/>
  <c r="S28"/>
  <c r="S157"/>
  <c r="S158"/>
  <c r="S273"/>
  <c r="S159"/>
  <c r="S36"/>
  <c r="S282"/>
  <c r="S40"/>
  <c r="S41"/>
  <c r="S171"/>
  <c r="S172"/>
  <c r="S288"/>
  <c r="S113"/>
  <c r="S239"/>
  <c r="S179"/>
  <c r="S120"/>
  <c r="S59"/>
  <c r="AB59" s="1"/>
  <c r="S252"/>
  <c r="S256"/>
  <c r="S132"/>
  <c r="S69"/>
  <c r="S309"/>
  <c r="S196"/>
  <c r="S310"/>
  <c r="S74"/>
  <c r="S201"/>
  <c r="S75"/>
  <c r="S76"/>
  <c r="S203"/>
  <c r="S77"/>
  <c r="S205"/>
  <c r="S80"/>
  <c r="AB80" s="1"/>
  <c r="S147"/>
  <c r="S263"/>
  <c r="S21"/>
  <c r="S267"/>
  <c r="S218"/>
  <c r="S102"/>
  <c r="S229"/>
  <c r="S1193"/>
  <c r="S1207"/>
  <c r="S95"/>
  <c r="S222"/>
  <c r="S223"/>
  <c r="AB223" s="1"/>
  <c r="AA18" i="8" s="1"/>
  <c r="S34" i="1"/>
  <c r="AB34" s="1"/>
  <c r="S162"/>
  <c r="AB162" s="1"/>
  <c r="S103"/>
  <c r="S230"/>
  <c r="S108"/>
  <c r="S233"/>
  <c r="S234"/>
  <c r="S112"/>
  <c r="S290"/>
  <c r="AB290" s="1"/>
  <c r="S291"/>
  <c r="S292"/>
  <c r="S116"/>
  <c r="S54"/>
  <c r="S183"/>
  <c r="AB183" s="1"/>
  <c r="S185"/>
  <c r="S124"/>
  <c r="AB124" s="1"/>
  <c r="S301"/>
  <c r="AB301" s="1"/>
  <c r="S62"/>
  <c r="S305"/>
  <c r="S192"/>
  <c r="S306"/>
  <c r="S193"/>
  <c r="S67"/>
  <c r="S134"/>
  <c r="S259"/>
  <c r="S260"/>
  <c r="S312"/>
  <c r="S73"/>
  <c r="S313"/>
  <c r="S324"/>
  <c r="S330"/>
  <c r="S343"/>
  <c r="S346"/>
  <c r="AB346" s="1"/>
  <c r="D24" i="8" s="1"/>
  <c r="S354" i="1"/>
  <c r="AB354" s="1"/>
  <c r="S359"/>
  <c r="S367"/>
  <c r="S375"/>
  <c r="S383"/>
  <c r="AB383" s="1"/>
  <c r="S391"/>
  <c r="S399"/>
  <c r="AB399" s="1"/>
  <c r="S407"/>
  <c r="S413"/>
  <c r="S421"/>
  <c r="S433"/>
  <c r="S441"/>
  <c r="S449"/>
  <c r="S457"/>
  <c r="S465"/>
  <c r="AB465" s="1"/>
  <c r="S473"/>
  <c r="S481"/>
  <c r="S493"/>
  <c r="S501"/>
  <c r="AB501" s="1"/>
  <c r="S505"/>
  <c r="S513"/>
  <c r="S520"/>
  <c r="S528"/>
  <c r="S536"/>
  <c r="S544"/>
  <c r="AB544" s="1"/>
  <c r="S552"/>
  <c r="AB552" s="1"/>
  <c r="S560"/>
  <c r="AB560" s="1"/>
  <c r="S564"/>
  <c r="S572"/>
  <c r="S580"/>
  <c r="S588"/>
  <c r="S595"/>
  <c r="S609"/>
  <c r="S617"/>
  <c r="AB617" s="1"/>
  <c r="S625"/>
  <c r="S633"/>
  <c r="S641"/>
  <c r="S648"/>
  <c r="S656"/>
  <c r="S664"/>
  <c r="AB664" s="1"/>
  <c r="S672"/>
  <c r="AB672" s="1"/>
  <c r="S680"/>
  <c r="S688"/>
  <c r="S696"/>
  <c r="AB696" s="1"/>
  <c r="S703"/>
  <c r="S711"/>
  <c r="S718"/>
  <c r="S726"/>
  <c r="AB726" s="1"/>
  <c r="S734"/>
  <c r="S742"/>
  <c r="S750"/>
  <c r="S758"/>
  <c r="S762"/>
  <c r="AB762" s="1"/>
  <c r="S770"/>
  <c r="AB770" s="1"/>
  <c r="S774"/>
  <c r="AB774" s="1"/>
  <c r="AA48" i="8" s="1"/>
  <c r="S781" i="1"/>
  <c r="S789"/>
  <c r="S797"/>
  <c r="S803"/>
  <c r="S810"/>
  <c r="S818"/>
  <c r="S826"/>
  <c r="AB826" s="1"/>
  <c r="S834"/>
  <c r="S842"/>
  <c r="AB842" s="1"/>
  <c r="S845"/>
  <c r="S853"/>
  <c r="S861"/>
  <c r="S869"/>
  <c r="S882"/>
  <c r="S890"/>
  <c r="S898"/>
  <c r="AB898" s="1"/>
  <c r="S902"/>
  <c r="AB902" s="1"/>
  <c r="S909"/>
  <c r="S916"/>
  <c r="S924"/>
  <c r="S932"/>
  <c r="S940"/>
  <c r="S947"/>
  <c r="S954"/>
  <c r="AB954" s="1"/>
  <c r="S972"/>
  <c r="S988"/>
  <c r="S1004"/>
  <c r="AB1004" s="1"/>
  <c r="S1022"/>
  <c r="AB1022" s="1"/>
  <c r="S1028"/>
  <c r="S1036"/>
  <c r="AB1036" s="1"/>
  <c r="AB64" i="8" s="1"/>
  <c r="S1046" i="1"/>
  <c r="S1056"/>
  <c r="S1064"/>
  <c r="S958"/>
  <c r="S966"/>
  <c r="S974"/>
  <c r="S982"/>
  <c r="S990"/>
  <c r="S998"/>
  <c r="S1002"/>
  <c r="AB1002" s="1"/>
  <c r="S1008"/>
  <c r="S1042"/>
  <c r="S1052"/>
  <c r="S1058"/>
  <c r="AB1058" s="1"/>
  <c r="S1066"/>
  <c r="S1074"/>
  <c r="S1076"/>
  <c r="S1128"/>
  <c r="S1136"/>
  <c r="S1138"/>
  <c r="S1140"/>
  <c r="S1153"/>
  <c r="S1157"/>
  <c r="S1177"/>
  <c r="S1185"/>
  <c r="S1195"/>
  <c r="S1203"/>
  <c r="S1215"/>
  <c r="S1229"/>
  <c r="S1236"/>
  <c r="S1243"/>
  <c r="S1250"/>
  <c r="S1258"/>
  <c r="AC79" i="8"/>
  <c r="S1069" i="1"/>
  <c r="S138"/>
  <c r="S200"/>
  <c r="S329"/>
  <c r="S333"/>
  <c r="S337"/>
  <c r="S339"/>
  <c r="S358"/>
  <c r="S362"/>
  <c r="S366"/>
  <c r="S370"/>
  <c r="S374"/>
  <c r="S378"/>
  <c r="S382"/>
  <c r="S386"/>
  <c r="S394"/>
  <c r="S398"/>
  <c r="S406"/>
  <c r="S412"/>
  <c r="S416"/>
  <c r="S420"/>
  <c r="S424"/>
  <c r="S428"/>
  <c r="AB428" s="1"/>
  <c r="S430"/>
  <c r="AB430" s="1"/>
  <c r="Y28" i="8" s="1"/>
  <c r="S432" i="1"/>
  <c r="S436"/>
  <c r="AB436" s="1"/>
  <c r="S438"/>
  <c r="AB438" s="1"/>
  <c r="S440"/>
  <c r="AB440" s="1"/>
  <c r="S442"/>
  <c r="S446"/>
  <c r="S450"/>
  <c r="S454"/>
  <c r="S458"/>
  <c r="S462"/>
  <c r="S466"/>
  <c r="S470"/>
  <c r="S474"/>
  <c r="S478"/>
  <c r="S482"/>
  <c r="S486"/>
  <c r="S490"/>
  <c r="S494"/>
  <c r="S498"/>
  <c r="AB498" s="1"/>
  <c r="S500"/>
  <c r="AB500" s="1"/>
  <c r="S502"/>
  <c r="S506"/>
  <c r="S510"/>
  <c r="S514"/>
  <c r="S518"/>
  <c r="S521"/>
  <c r="S525"/>
  <c r="S529"/>
  <c r="S533"/>
  <c r="S537"/>
  <c r="S541"/>
  <c r="S545"/>
  <c r="S549"/>
  <c r="S553"/>
  <c r="AB553" s="1"/>
  <c r="S555"/>
  <c r="AB555" s="1"/>
  <c r="S557"/>
  <c r="AB557" s="1"/>
  <c r="N46" i="8" s="1"/>
  <c r="S559" i="1"/>
  <c r="AB559" s="1"/>
  <c r="S561"/>
  <c r="S565"/>
  <c r="S569"/>
  <c r="S573"/>
  <c r="S577"/>
  <c r="S581"/>
  <c r="S585"/>
  <c r="S589"/>
  <c r="S593"/>
  <c r="S596"/>
  <c r="S600"/>
  <c r="S606"/>
  <c r="S610"/>
  <c r="S614"/>
  <c r="S618"/>
  <c r="S622"/>
  <c r="S626"/>
  <c r="S630"/>
  <c r="S634"/>
  <c r="S638"/>
  <c r="S642"/>
  <c r="S646"/>
  <c r="S649"/>
  <c r="S653"/>
  <c r="S657"/>
  <c r="S679"/>
  <c r="S683"/>
  <c r="S687"/>
  <c r="S691"/>
  <c r="S695"/>
  <c r="S698"/>
  <c r="S702"/>
  <c r="S706"/>
  <c r="S710"/>
  <c r="S713"/>
  <c r="S717"/>
  <c r="S721"/>
  <c r="S725"/>
  <c r="S737"/>
  <c r="S741"/>
  <c r="S745"/>
  <c r="S749"/>
  <c r="S753"/>
  <c r="S757"/>
  <c r="S761"/>
  <c r="AB761" s="1"/>
  <c r="S763"/>
  <c r="AB763" s="1"/>
  <c r="S765"/>
  <c r="AB765" s="1"/>
  <c r="S767"/>
  <c r="S771"/>
  <c r="AB771" s="1"/>
  <c r="S773"/>
  <c r="AB773" s="1"/>
  <c r="Z48" i="8" s="1"/>
  <c r="S776" i="1"/>
  <c r="S780"/>
  <c r="S784"/>
  <c r="S788"/>
  <c r="S792"/>
  <c r="S796"/>
  <c r="S800"/>
  <c r="S806"/>
  <c r="S809"/>
  <c r="S813"/>
  <c r="S817"/>
  <c r="S821"/>
  <c r="S825"/>
  <c r="S829"/>
  <c r="S833"/>
  <c r="S837"/>
  <c r="S846"/>
  <c r="S850"/>
  <c r="S854"/>
  <c r="S858"/>
  <c r="S862"/>
  <c r="S866"/>
  <c r="S872"/>
  <c r="S875"/>
  <c r="S879"/>
  <c r="S883"/>
  <c r="S887"/>
  <c r="S891"/>
  <c r="S895"/>
  <c r="S899"/>
  <c r="AB899" s="1"/>
  <c r="S901"/>
  <c r="AB901" s="1"/>
  <c r="S903"/>
  <c r="AB903" s="1"/>
  <c r="S904"/>
  <c r="AB904" s="1"/>
  <c r="S906"/>
  <c r="AB906" s="1"/>
  <c r="S1007"/>
  <c r="S1011"/>
  <c r="S1015"/>
  <c r="S1019"/>
  <c r="S1023"/>
  <c r="AB1023" s="1"/>
  <c r="S1027"/>
  <c r="S1030"/>
  <c r="S1033"/>
  <c r="AB1033" s="1"/>
  <c r="Y64" i="8" s="1"/>
  <c r="S1045" i="1"/>
  <c r="S1049"/>
  <c r="S1067"/>
  <c r="S1125"/>
  <c r="S1131"/>
  <c r="S1163"/>
  <c r="S1167"/>
  <c r="S1176"/>
  <c r="S1190"/>
  <c r="S1208"/>
  <c r="S1214"/>
  <c r="S1228"/>
  <c r="S1235"/>
  <c r="S1165"/>
  <c r="S1174"/>
  <c r="S1182"/>
  <c r="S1226"/>
  <c r="S1233"/>
  <c r="AB139"/>
  <c r="AB12"/>
  <c r="K9" i="8" s="1"/>
  <c r="AB363" i="1"/>
  <c r="AB445"/>
  <c r="AB517"/>
  <c r="M43" i="8" s="1"/>
  <c r="AB576" i="1"/>
  <c r="AB592"/>
  <c r="AB605"/>
  <c r="AB621"/>
  <c r="AB637"/>
  <c r="V51" i="8" s="1"/>
  <c r="AB652" i="1"/>
  <c r="AB699"/>
  <c r="AB746"/>
  <c r="AB766"/>
  <c r="AB777"/>
  <c r="AB807"/>
  <c r="AB871"/>
  <c r="AB886"/>
  <c r="AB936"/>
  <c r="AB37"/>
  <c r="AB121"/>
  <c r="AB127"/>
  <c r="AB253"/>
  <c r="AB22"/>
  <c r="AB962"/>
  <c r="AB60" i="8" s="1"/>
  <c r="AB994" i="1"/>
  <c r="AB1038"/>
  <c r="AB1181"/>
  <c r="Z74" i="8" s="1"/>
  <c r="AB1239" i="1"/>
  <c r="R78" i="8" s="1"/>
  <c r="AB1158" i="1"/>
  <c r="S9"/>
  <c r="S140"/>
  <c r="S206"/>
  <c r="S82"/>
  <c r="AB82" s="1"/>
  <c r="S210"/>
  <c r="S84"/>
  <c r="S19"/>
  <c r="S212"/>
  <c r="S88"/>
  <c r="S216"/>
  <c r="S156"/>
  <c r="S30"/>
  <c r="S274"/>
  <c r="S160"/>
  <c r="S276"/>
  <c r="AB276" s="1"/>
  <c r="Y73" i="8" s="1"/>
  <c r="S226" i="1"/>
  <c r="S280"/>
  <c r="S38"/>
  <c r="S166"/>
  <c r="S284"/>
  <c r="S42"/>
  <c r="S170"/>
  <c r="S46"/>
  <c r="S174"/>
  <c r="S289"/>
  <c r="S238"/>
  <c r="AB238" s="1"/>
  <c r="S240"/>
  <c r="S293"/>
  <c r="S52"/>
  <c r="S180"/>
  <c r="S246"/>
  <c r="S122"/>
  <c r="S126"/>
  <c r="S254"/>
  <c r="S130"/>
  <c r="S195"/>
  <c r="S70"/>
  <c r="S311"/>
  <c r="S78"/>
  <c r="S144"/>
  <c r="S15"/>
  <c r="AB15" s="1"/>
  <c r="N9" i="8" s="1"/>
  <c r="S146" i="1"/>
  <c r="AB146" s="1"/>
  <c r="V17" i="8" s="1"/>
  <c r="S17" i="1"/>
  <c r="S150"/>
  <c r="S265"/>
  <c r="S23"/>
  <c r="S154"/>
  <c r="S269"/>
  <c r="S92"/>
  <c r="AB92" s="1"/>
  <c r="S93"/>
  <c r="S220"/>
  <c r="S97"/>
  <c r="S99"/>
  <c r="S278"/>
  <c r="AB278" s="1"/>
  <c r="AA73" i="8" s="1"/>
  <c r="S228" i="1"/>
  <c r="S105"/>
  <c r="S232"/>
  <c r="S109"/>
  <c r="S236"/>
  <c r="S50"/>
  <c r="S178"/>
  <c r="S242"/>
  <c r="S244"/>
  <c r="S295"/>
  <c r="S56"/>
  <c r="S299"/>
  <c r="S250"/>
  <c r="AB250" s="1"/>
  <c r="S60"/>
  <c r="AB60" s="1"/>
  <c r="S187"/>
  <c r="AB187" s="1"/>
  <c r="S303"/>
  <c r="S64"/>
  <c r="S191"/>
  <c r="S307"/>
  <c r="S258"/>
  <c r="S136"/>
  <c r="S198"/>
  <c r="S489"/>
  <c r="S1116"/>
  <c r="S1122"/>
  <c r="S1124"/>
  <c r="S1134"/>
  <c r="S1147"/>
  <c r="S1155"/>
  <c r="S1162"/>
  <c r="S1164"/>
  <c r="S1166"/>
  <c r="AB1166" s="1"/>
  <c r="S1168"/>
  <c r="AB1168" s="1"/>
  <c r="S1053"/>
  <c r="S1057"/>
  <c r="S1061"/>
  <c r="S1065"/>
  <c r="S1073"/>
  <c r="S1077"/>
  <c r="S1123"/>
  <c r="S1133"/>
  <c r="S1139"/>
  <c r="S315"/>
  <c r="S317"/>
  <c r="S319"/>
  <c r="S321"/>
  <c r="S323"/>
  <c r="S325"/>
  <c r="S327"/>
  <c r="S908"/>
  <c r="AB908" s="1"/>
  <c r="S910"/>
  <c r="S912"/>
  <c r="S914"/>
  <c r="S917"/>
  <c r="S919"/>
  <c r="S921"/>
  <c r="S923"/>
  <c r="S925"/>
  <c r="S927"/>
  <c r="S929"/>
  <c r="S931"/>
  <c r="S933"/>
  <c r="S935"/>
  <c r="S937"/>
  <c r="S939"/>
  <c r="S941"/>
  <c r="S943"/>
  <c r="S945"/>
  <c r="S946"/>
  <c r="S948"/>
  <c r="S950"/>
  <c r="S952"/>
  <c r="S955"/>
  <c r="S957"/>
  <c r="S959"/>
  <c r="S961"/>
  <c r="S963"/>
  <c r="S965"/>
  <c r="S967"/>
  <c r="S969"/>
  <c r="S971"/>
  <c r="S973"/>
  <c r="S975"/>
  <c r="S977"/>
  <c r="S979"/>
  <c r="S981"/>
  <c r="S983"/>
  <c r="S985"/>
  <c r="S987"/>
  <c r="S989"/>
  <c r="S991"/>
  <c r="S993"/>
  <c r="S995"/>
  <c r="S997"/>
  <c r="S999"/>
  <c r="S1001"/>
  <c r="AB1001" s="1"/>
  <c r="S1003"/>
  <c r="AB1003" s="1"/>
  <c r="S1005"/>
  <c r="AB1005" s="1"/>
  <c r="S1032"/>
  <c r="S1035"/>
  <c r="S1037"/>
  <c r="AB1037" s="1"/>
  <c r="S1039"/>
  <c r="S1041"/>
  <c r="S1043"/>
  <c r="S1047"/>
  <c r="S1051"/>
  <c r="S1055"/>
  <c r="S1063"/>
  <c r="S1071"/>
  <c r="S1075"/>
  <c r="S1115"/>
  <c r="AB1115" s="1"/>
  <c r="S1117"/>
  <c r="S1129"/>
  <c r="S1135"/>
  <c r="S1141"/>
  <c r="S1172"/>
  <c r="S1200"/>
  <c r="S1210"/>
  <c r="S1220"/>
  <c r="S1224"/>
  <c r="S1231"/>
  <c r="S1244"/>
  <c r="S1251"/>
  <c r="S1259"/>
  <c r="S1170"/>
  <c r="S1186"/>
  <c r="S1188"/>
  <c r="S1198"/>
  <c r="S1206"/>
  <c r="S1212"/>
  <c r="S1218"/>
  <c r="S1237"/>
  <c r="S1246"/>
  <c r="S1253"/>
  <c r="AF75" i="8"/>
  <c r="AG79"/>
  <c r="U48" l="1"/>
  <c r="Z12"/>
  <c r="D10"/>
  <c r="Y9"/>
  <c r="G72"/>
  <c r="AB54"/>
  <c r="Z37"/>
  <c r="AA56"/>
  <c r="R46"/>
  <c r="Z35"/>
  <c r="Z56"/>
  <c r="Y12"/>
  <c r="M68"/>
  <c r="AB51"/>
  <c r="AA34"/>
  <c r="AB15"/>
  <c r="Z19"/>
  <c r="AA11"/>
  <c r="D63"/>
  <c r="D42"/>
  <c r="E57"/>
  <c r="M20"/>
  <c r="D27"/>
  <c r="O46"/>
  <c r="S15"/>
  <c r="T30"/>
  <c r="D30"/>
  <c r="M31"/>
  <c r="AA24"/>
  <c r="AB56"/>
  <c r="H74"/>
  <c r="Y56"/>
  <c r="S46"/>
  <c r="AA35"/>
  <c r="AB27"/>
  <c r="D13"/>
  <c r="AB8"/>
  <c r="Y11"/>
  <c r="E63"/>
  <c r="Y48"/>
  <c r="R45"/>
  <c r="AA36"/>
  <c r="AA17"/>
  <c r="Z73"/>
  <c r="Y42"/>
  <c r="E74"/>
  <c r="T32"/>
  <c r="U38"/>
  <c r="T35"/>
  <c r="S18"/>
  <c r="D18"/>
  <c r="M46"/>
  <c r="G74"/>
  <c r="S10"/>
  <c r="O34"/>
  <c r="AB924" i="1"/>
  <c r="AB869"/>
  <c r="AB797"/>
  <c r="AB742"/>
  <c r="AB648"/>
  <c r="AB588"/>
  <c r="O48" i="8" s="1"/>
  <c r="AB513" i="1"/>
  <c r="AB433"/>
  <c r="AB343"/>
  <c r="AB1233"/>
  <c r="AB75" i="8" s="1"/>
  <c r="AB1182" i="1"/>
  <c r="AA74" i="8" s="1"/>
  <c r="AB1165" i="1"/>
  <c r="AB1228"/>
  <c r="U75" i="8" s="1"/>
  <c r="AB1208" i="1"/>
  <c r="T77" i="8" s="1"/>
  <c r="AB1176" i="1"/>
  <c r="S74" i="8" s="1"/>
  <c r="AB1163" i="1"/>
  <c r="AA72" i="8" s="1"/>
  <c r="AB1125" i="1"/>
  <c r="Z70" i="8" s="1"/>
  <c r="AB1049" i="1"/>
  <c r="Y65" i="8" s="1"/>
  <c r="AB1027" i="1"/>
  <c r="AB1015"/>
  <c r="AB1007"/>
  <c r="L63" i="8" s="1"/>
  <c r="AB895" i="1"/>
  <c r="AB887"/>
  <c r="AB879"/>
  <c r="AB872"/>
  <c r="AB866"/>
  <c r="AB858"/>
  <c r="K70" i="8" s="1"/>
  <c r="AB850" i="1"/>
  <c r="T67" i="8" s="1"/>
  <c r="AB837" i="1"/>
  <c r="V68" i="8" s="1"/>
  <c r="AB829" i="1"/>
  <c r="AB821"/>
  <c r="AB813"/>
  <c r="AB806"/>
  <c r="U49" i="8" s="1"/>
  <c r="AB800" i="1"/>
  <c r="D65" i="8" s="1"/>
  <c r="AB792" i="1"/>
  <c r="AB784"/>
  <c r="AB776"/>
  <c r="AB767"/>
  <c r="AB757"/>
  <c r="AB749"/>
  <c r="AB741"/>
  <c r="AB725"/>
  <c r="AB717"/>
  <c r="AB710"/>
  <c r="D58" i="8" s="1"/>
  <c r="AB702" i="1"/>
  <c r="AB695"/>
  <c r="D57" i="8" s="1"/>
  <c r="AB687" i="1"/>
  <c r="AB679"/>
  <c r="AB653"/>
  <c r="E42" i="8" s="1"/>
  <c r="AB646" i="1"/>
  <c r="O52" i="8" s="1"/>
  <c r="AB638" i="1"/>
  <c r="AB630"/>
  <c r="AB622"/>
  <c r="V49" i="8" s="1"/>
  <c r="AB614" i="1"/>
  <c r="AB606"/>
  <c r="AB600"/>
  <c r="AB593"/>
  <c r="V48" i="8" s="1"/>
  <c r="AB585" i="1"/>
  <c r="L48" i="8" s="1"/>
  <c r="AB577" i="1"/>
  <c r="AB569"/>
  <c r="AB561"/>
  <c r="AB545"/>
  <c r="AB537"/>
  <c r="V44" i="8" s="1"/>
  <c r="AB529" i="1"/>
  <c r="AB521"/>
  <c r="AB514"/>
  <c r="AB506"/>
  <c r="AB494"/>
  <c r="AB486"/>
  <c r="Z31" i="8" s="1"/>
  <c r="AB478" i="1"/>
  <c r="AB470"/>
  <c r="AB462"/>
  <c r="AB454"/>
  <c r="V38" i="8" s="1"/>
  <c r="AB446" i="1"/>
  <c r="L38" i="8" s="1"/>
  <c r="AB424" i="1"/>
  <c r="S35" i="8" s="1"/>
  <c r="AB416" i="1"/>
  <c r="S36" i="8" s="1"/>
  <c r="AB398" i="1"/>
  <c r="AB390"/>
  <c r="AB382"/>
  <c r="AB374"/>
  <c r="AB366"/>
  <c r="AB358"/>
  <c r="AB339"/>
  <c r="AB333"/>
  <c r="AB200"/>
  <c r="R20" i="8" s="1"/>
  <c r="AB1069" i="1"/>
  <c r="AA66" i="8" s="1"/>
  <c r="AB1258" i="1"/>
  <c r="AA81" i="8" s="1"/>
  <c r="AB1243" i="1"/>
  <c r="V78" i="8" s="1"/>
  <c r="AB1229" i="1"/>
  <c r="V75" i="8" s="1"/>
  <c r="AB1203" i="1"/>
  <c r="H77" i="8" s="1"/>
  <c r="AB1185" i="1"/>
  <c r="E76" i="8" s="1"/>
  <c r="AB1157" i="1"/>
  <c r="AB1140"/>
  <c r="AB1136"/>
  <c r="AB1076"/>
  <c r="AB1066"/>
  <c r="V66" i="8" s="1"/>
  <c r="AB1052" i="1"/>
  <c r="AB65" i="8" s="1"/>
  <c r="AB990" i="1"/>
  <c r="N62" i="8" s="1"/>
  <c r="AB974" i="1"/>
  <c r="AB958"/>
  <c r="AB1056"/>
  <c r="AB988"/>
  <c r="L62" i="8" s="1"/>
  <c r="AB940" i="1"/>
  <c r="Z58" i="8" s="1"/>
  <c r="AB909" i="1"/>
  <c r="AB882"/>
  <c r="AB853"/>
  <c r="D70" i="8" s="1"/>
  <c r="AB810" i="1"/>
  <c r="AB781"/>
  <c r="AB758"/>
  <c r="AB711"/>
  <c r="AB680"/>
  <c r="V54" i="8" s="1"/>
  <c r="AB633" i="1"/>
  <c r="AB572"/>
  <c r="N47" i="8" s="1"/>
  <c r="AB528" i="1"/>
  <c r="AB481"/>
  <c r="AB449"/>
  <c r="AB413"/>
  <c r="AB367"/>
  <c r="AB330"/>
  <c r="AB313"/>
  <c r="AB134"/>
  <c r="AB192"/>
  <c r="AB62"/>
  <c r="AB185"/>
  <c r="AB116"/>
  <c r="AB291"/>
  <c r="AB233"/>
  <c r="AB103"/>
  <c r="V15" i="8" s="1"/>
  <c r="AB222" i="1"/>
  <c r="Z18" i="8" s="1"/>
  <c r="AB1193" i="1"/>
  <c r="T76" i="8" s="1"/>
  <c r="AB229" i="1"/>
  <c r="R21" i="8" s="1"/>
  <c r="AB218" i="1"/>
  <c r="AB267"/>
  <c r="L24" i="8" s="1"/>
  <c r="AB263" i="1"/>
  <c r="AB147"/>
  <c r="AB205"/>
  <c r="AB203"/>
  <c r="AB75"/>
  <c r="R11" i="8" s="1"/>
  <c r="AB74" i="1"/>
  <c r="AB310"/>
  <c r="AB309"/>
  <c r="AB132"/>
  <c r="AB256"/>
  <c r="AB1226"/>
  <c r="S75" i="8" s="1"/>
  <c r="AB1174" i="1"/>
  <c r="O74" i="8" s="1"/>
  <c r="AB1235" i="1"/>
  <c r="L78" i="8" s="1"/>
  <c r="AB1214" i="1"/>
  <c r="AB77" i="8" s="1"/>
  <c r="AB1190" i="1"/>
  <c r="N76" i="8" s="1"/>
  <c r="AB1131" i="1"/>
  <c r="G71" i="8" s="1"/>
  <c r="AB1067" i="1"/>
  <c r="Y66" i="8" s="1"/>
  <c r="AB1045" i="1"/>
  <c r="AB1030"/>
  <c r="AB1019"/>
  <c r="AB63" i="8" s="1"/>
  <c r="AB1011" i="1"/>
  <c r="AB891"/>
  <c r="AB883"/>
  <c r="AB875"/>
  <c r="AB862"/>
  <c r="AB854"/>
  <c r="E70" i="8" s="1"/>
  <c r="AB846" i="1"/>
  <c r="AB833"/>
  <c r="R68" i="8" s="1"/>
  <c r="AB825" i="1"/>
  <c r="AB817"/>
  <c r="AB809"/>
  <c r="AB796"/>
  <c r="R64" i="8" s="1"/>
  <c r="AB788" i="1"/>
  <c r="U50" i="8" s="1"/>
  <c r="AB780" i="1"/>
  <c r="AB753"/>
  <c r="AB745"/>
  <c r="AB737"/>
  <c r="AB721"/>
  <c r="AB713"/>
  <c r="AB706"/>
  <c r="AB698"/>
  <c r="AB691"/>
  <c r="AB683"/>
  <c r="Z43" i="8" s="1"/>
  <c r="AB657" i="1"/>
  <c r="AB649"/>
  <c r="AB642"/>
  <c r="AB634"/>
  <c r="AB626"/>
  <c r="AB618"/>
  <c r="AB610"/>
  <c r="AB596"/>
  <c r="AA38" i="8" s="1"/>
  <c r="AB589" i="1"/>
  <c r="R48" i="8" s="1"/>
  <c r="AB581" i="1"/>
  <c r="AB573"/>
  <c r="AB565"/>
  <c r="AB549"/>
  <c r="AB541"/>
  <c r="AB533"/>
  <c r="AB525"/>
  <c r="E44" i="8" s="1"/>
  <c r="AB518" i="1"/>
  <c r="O43" i="8" s="1"/>
  <c r="AB510" i="1"/>
  <c r="T42" i="8" s="1"/>
  <c r="AB502" i="1"/>
  <c r="AB490"/>
  <c r="AB482"/>
  <c r="AB474"/>
  <c r="AB466"/>
  <c r="AB458"/>
  <c r="K30" i="8" s="1"/>
  <c r="AB450" i="1"/>
  <c r="AB442"/>
  <c r="AB432"/>
  <c r="AB420"/>
  <c r="AB412"/>
  <c r="AB406"/>
  <c r="U34" i="8" s="1"/>
  <c r="AB394" i="1"/>
  <c r="AB386"/>
  <c r="AB378"/>
  <c r="AB370"/>
  <c r="AB362"/>
  <c r="AB337"/>
  <c r="K29" i="8" s="1"/>
  <c r="AB329" i="1"/>
  <c r="AB138"/>
  <c r="L17" i="8" s="1"/>
  <c r="AB1250" i="1"/>
  <c r="AA79" i="8" s="1"/>
  <c r="AB1236" i="1"/>
  <c r="M78" i="8" s="1"/>
  <c r="AB1215" i="1"/>
  <c r="D75" i="8" s="1"/>
  <c r="AB1195" i="1"/>
  <c r="V76" i="8" s="1"/>
  <c r="AB1177" i="1"/>
  <c r="AB1153"/>
  <c r="AB1138"/>
  <c r="AB1128"/>
  <c r="AB1074"/>
  <c r="AB1042"/>
  <c r="AB1008"/>
  <c r="AB998"/>
  <c r="Z62" i="8" s="1"/>
  <c r="AB982" i="1"/>
  <c r="AB966"/>
  <c r="AB1064"/>
  <c r="AB1046"/>
  <c r="T65" i="8" s="1"/>
  <c r="AB1028" i="1"/>
  <c r="AB972"/>
  <c r="AB947"/>
  <c r="AB932"/>
  <c r="AB916"/>
  <c r="AB890"/>
  <c r="AB861"/>
  <c r="AB845"/>
  <c r="AB834"/>
  <c r="S68" i="8" s="1"/>
  <c r="AB818" i="1"/>
  <c r="AB803"/>
  <c r="AB789"/>
  <c r="AB750"/>
  <c r="AB734"/>
  <c r="AB718"/>
  <c r="AB703"/>
  <c r="AB688"/>
  <c r="AB656"/>
  <c r="K53" i="8" s="1"/>
  <c r="AB641" i="1"/>
  <c r="AB625"/>
  <c r="AB609"/>
  <c r="AB595"/>
  <c r="Z38" i="8" s="1"/>
  <c r="AB580" i="1"/>
  <c r="E48" i="8" s="1"/>
  <c r="AB564" i="1"/>
  <c r="AB536"/>
  <c r="AB520"/>
  <c r="AB505"/>
  <c r="AB493"/>
  <c r="AB473"/>
  <c r="AB457"/>
  <c r="AB441"/>
  <c r="E38" i="8" s="1"/>
  <c r="AB421" i="1"/>
  <c r="AB407"/>
  <c r="V34" i="8" s="1"/>
  <c r="AB391" i="1"/>
  <c r="N33" i="8" s="1"/>
  <c r="AB375" i="1"/>
  <c r="AB359"/>
  <c r="L29" i="8"/>
  <c r="AB324" i="1"/>
  <c r="AB73"/>
  <c r="AB312"/>
  <c r="U22" i="8" s="1"/>
  <c r="AB260" i="1"/>
  <c r="AB259"/>
  <c r="AB67"/>
  <c r="AB193"/>
  <c r="AB306"/>
  <c r="M22" i="8" s="1"/>
  <c r="AB305" i="1"/>
  <c r="AB54"/>
  <c r="AB292"/>
  <c r="AB112"/>
  <c r="AB234"/>
  <c r="AB108"/>
  <c r="AB230"/>
  <c r="S21" i="8" s="1"/>
  <c r="AB95" i="1"/>
  <c r="AB1207"/>
  <c r="S77" i="8" s="1"/>
  <c r="AB102" i="1"/>
  <c r="AB21"/>
  <c r="V9" i="8" s="1"/>
  <c r="AB77" i="1"/>
  <c r="AB76"/>
  <c r="S11" i="8" s="1"/>
  <c r="AB201" i="1"/>
  <c r="AB196"/>
  <c r="N55" i="8" s="1"/>
  <c r="AB69" i="1"/>
  <c r="AB120"/>
  <c r="M15" i="8" s="1"/>
  <c r="AB179" i="1"/>
  <c r="AB239"/>
  <c r="K22" i="8" s="1"/>
  <c r="AB172" i="1"/>
  <c r="AB41"/>
  <c r="AB40"/>
  <c r="Y10" i="8" s="1"/>
  <c r="AB159" i="1"/>
  <c r="AB158"/>
  <c r="AB28"/>
  <c r="L10" i="8" s="1"/>
  <c r="AB87" i="1"/>
  <c r="AB11"/>
  <c r="AB748"/>
  <c r="AB1255"/>
  <c r="AB80" i="8" s="1"/>
  <c r="AB1240" i="1"/>
  <c r="S78" i="8" s="1"/>
  <c r="AB1204" i="1"/>
  <c r="N77" i="8" s="1"/>
  <c r="AB1143" i="1"/>
  <c r="Y71" i="8" s="1"/>
  <c r="AB1127" i="1"/>
  <c r="AB70" i="8" s="1"/>
  <c r="AB1256" i="1"/>
  <c r="Y81" i="8" s="1"/>
  <c r="AB1241" i="1"/>
  <c r="T78" i="8" s="1"/>
  <c r="AB1227" i="1"/>
  <c r="T75" i="8" s="1"/>
  <c r="AB1199" i="1"/>
  <c r="D77" i="8" s="1"/>
  <c r="AB1183" i="1"/>
  <c r="AB74" i="8" s="1"/>
  <c r="AB1159" i="1"/>
  <c r="AB1132"/>
  <c r="AB1060"/>
  <c r="AB1040"/>
  <c r="AB1018"/>
  <c r="AA63" i="8" s="1"/>
  <c r="AB1006" i="1"/>
  <c r="AB986"/>
  <c r="AB970"/>
  <c r="AB953"/>
  <c r="AB938"/>
  <c r="AB922"/>
  <c r="AA57" i="8" s="1"/>
  <c r="AB768" i="1"/>
  <c r="T62" i="8" s="1"/>
  <c r="AB550" i="1"/>
  <c r="AB534"/>
  <c r="R44" i="8" s="1"/>
  <c r="AB519" i="1"/>
  <c r="AB1247"/>
  <c r="AB78" i="8" s="1"/>
  <c r="AB1232" i="1"/>
  <c r="AA75" i="8" s="1"/>
  <c r="AB1189" i="1"/>
  <c r="K76" i="8" s="1"/>
  <c r="AB1173" i="1"/>
  <c r="N74" i="8" s="1"/>
  <c r="AB1118" i="1"/>
  <c r="AB1034"/>
  <c r="Z64" i="8" s="1"/>
  <c r="AB85" i="1"/>
  <c r="AB944"/>
  <c r="D60" i="8" s="1"/>
  <c r="AB928" i="1"/>
  <c r="AB913"/>
  <c r="AB754"/>
  <c r="AB738"/>
  <c r="AB485"/>
  <c r="AB469"/>
  <c r="AB409"/>
  <c r="AB135"/>
  <c r="AB302"/>
  <c r="V27" i="8" s="1"/>
  <c r="AB49" i="1"/>
  <c r="AB252"/>
  <c r="AB113"/>
  <c r="Y13" i="8" s="1"/>
  <c r="AB288" i="1"/>
  <c r="AB171"/>
  <c r="AB282"/>
  <c r="AB36"/>
  <c r="AB273"/>
  <c r="T24" i="8" s="1"/>
  <c r="AB157" i="1"/>
  <c r="L16" i="8" s="1"/>
  <c r="AB271" i="1"/>
  <c r="R24" i="8" s="1"/>
  <c r="AB90" i="1"/>
  <c r="AB86"/>
  <c r="AB1248"/>
  <c r="Y79" i="8" s="1"/>
  <c r="AB1216" i="1"/>
  <c r="E75" i="8" s="1"/>
  <c r="AB1196" i="1"/>
  <c r="Y76" i="8" s="1"/>
  <c r="AB1184" i="1"/>
  <c r="D76" i="8" s="1"/>
  <c r="AB1161" i="1"/>
  <c r="Y72" i="8" s="1"/>
  <c r="AB1137" i="1"/>
  <c r="AB1119"/>
  <c r="AB1151"/>
  <c r="AB1072"/>
  <c r="AB1050"/>
  <c r="Z65" i="8" s="1"/>
  <c r="AB1024" i="1"/>
  <c r="AB1012"/>
  <c r="S63" i="8" s="1"/>
  <c r="AB996" i="1"/>
  <c r="V62" i="8" s="1"/>
  <c r="AB980" i="1"/>
  <c r="AA61" i="8" s="1"/>
  <c r="AB964" i="1"/>
  <c r="AB888"/>
  <c r="AB873"/>
  <c r="AB859"/>
  <c r="L70" i="8" s="1"/>
  <c r="AB843" i="1"/>
  <c r="K67" i="8" s="1"/>
  <c r="AB824" i="1"/>
  <c r="AB808"/>
  <c r="AB795"/>
  <c r="AB779"/>
  <c r="AB716"/>
  <c r="AB701"/>
  <c r="AB686"/>
  <c r="D44" i="8" s="1"/>
  <c r="AB654" i="1"/>
  <c r="AB639"/>
  <c r="AB623"/>
  <c r="AB607"/>
  <c r="S39" i="8" s="1"/>
  <c r="D50"/>
  <c r="AB578" i="1"/>
  <c r="AB562"/>
  <c r="AB397"/>
  <c r="Z27" i="8" s="1"/>
  <c r="AB381" i="1"/>
  <c r="AB365"/>
  <c r="AB72"/>
  <c r="AB66"/>
  <c r="E11" i="8" s="1"/>
  <c r="AB189" i="1"/>
  <c r="AB55"/>
  <c r="K8" i="8" s="1"/>
  <c r="AB176" i="1"/>
  <c r="AB224"/>
  <c r="AB152"/>
  <c r="K55" i="8" s="1"/>
  <c r="AB204" i="1"/>
  <c r="AB71"/>
  <c r="L11" i="8" s="1"/>
  <c r="AB690" i="1"/>
  <c r="AB627"/>
  <c r="AB566"/>
  <c r="AB483"/>
  <c r="AB332"/>
  <c r="AB199"/>
  <c r="O20" i="8" s="1"/>
  <c r="AB296" i="1"/>
  <c r="AB106"/>
  <c r="AB68"/>
  <c r="AB123"/>
  <c r="AB245"/>
  <c r="S22" i="8" s="1"/>
  <c r="AB53" i="1"/>
  <c r="AB51"/>
  <c r="E8" i="8" s="1"/>
  <c r="AB114" i="1"/>
  <c r="Z13" i="8" s="1"/>
  <c r="AB44" i="1"/>
  <c r="AB43"/>
  <c r="AB165"/>
  <c r="AB214"/>
  <c r="O73" i="8" s="1"/>
  <c r="AB213" i="1"/>
  <c r="N73" i="8" s="1"/>
  <c r="AB142" i="1"/>
  <c r="R17" i="8" s="1"/>
  <c r="AB1029" i="1"/>
  <c r="AB1245"/>
  <c r="Z78" i="8" s="1"/>
  <c r="AB1209" i="1"/>
  <c r="U77" i="8" s="1"/>
  <c r="AB1187" i="1"/>
  <c r="G76" i="8" s="1"/>
  <c r="AB926" i="1"/>
  <c r="AB876"/>
  <c r="N71" i="8" s="1"/>
  <c r="AB851" i="1"/>
  <c r="U67" i="8" s="1"/>
  <c r="AB812" i="1"/>
  <c r="AB787"/>
  <c r="AB752"/>
  <c r="S61" i="8" s="1"/>
  <c r="AB487" i="1"/>
  <c r="AA31" i="8" s="1"/>
  <c r="AB455" i="1"/>
  <c r="AB411"/>
  <c r="AB373"/>
  <c r="AB336"/>
  <c r="AB314"/>
  <c r="AB61"/>
  <c r="AB118"/>
  <c r="D16" i="8" s="1"/>
  <c r="AB107" i="1"/>
  <c r="AB94"/>
  <c r="E15" i="8" s="1"/>
  <c r="AB283" i="1"/>
  <c r="AB281"/>
  <c r="L25" i="8" s="1"/>
  <c r="AB272" i="1"/>
  <c r="S24" i="8" s="1"/>
  <c r="AB211" i="1"/>
  <c r="AB1234"/>
  <c r="K78" i="8" s="1"/>
  <c r="AB1217" i="1"/>
  <c r="F75" i="8" s="1"/>
  <c r="AB1014" i="1"/>
  <c r="AB968"/>
  <c r="K61" i="8" s="1"/>
  <c r="AB911" i="1"/>
  <c r="AB892"/>
  <c r="AB828"/>
  <c r="AB740"/>
  <c r="V60" i="8" s="1"/>
  <c r="AB733" i="1"/>
  <c r="M60" i="8" s="1"/>
  <c r="AB709" i="1"/>
  <c r="AB615"/>
  <c r="AB603"/>
  <c r="AB542"/>
  <c r="AB530"/>
  <c r="AB423"/>
  <c r="R35" i="8" s="1"/>
  <c r="AB177" i="1"/>
  <c r="D19" i="8" s="1"/>
  <c r="AB237" i="1"/>
  <c r="AB235"/>
  <c r="E22" i="8" s="1"/>
  <c r="AB18" i="1"/>
  <c r="S9" i="8" s="1"/>
  <c r="AB202" i="1"/>
  <c r="AB194"/>
  <c r="AB248"/>
  <c r="V22" i="8" s="1"/>
  <c r="AB119" i="1"/>
  <c r="AB169"/>
  <c r="AB215"/>
  <c r="R73" i="8" s="1"/>
  <c r="AB1197" i="1"/>
  <c r="Z76" i="8" s="1"/>
  <c r="AB1175" i="1"/>
  <c r="R74" i="8" s="1"/>
  <c r="AB1130" i="1"/>
  <c r="AB1120"/>
  <c r="AB1031"/>
  <c r="AB992"/>
  <c r="R62" i="8" s="1"/>
  <c r="AB712" i="1"/>
  <c r="AB586"/>
  <c r="M48" i="8" s="1"/>
  <c r="AB574" i="1"/>
  <c r="R47" i="8" s="1"/>
  <c r="AB507" i="1"/>
  <c r="AB467"/>
  <c r="AB443"/>
  <c r="AB385"/>
  <c r="AB361"/>
  <c r="Y24" i="8" s="1"/>
  <c r="AB322" i="1"/>
  <c r="K28" i="8" s="1"/>
  <c r="AB184" i="1"/>
  <c r="AB35"/>
  <c r="AB24"/>
  <c r="AA9" i="8" s="1"/>
  <c r="AB149" i="1"/>
  <c r="AA14" i="8" s="1"/>
  <c r="AB129" i="1"/>
  <c r="Z15" i="8" s="1"/>
  <c r="AB101" i="1"/>
  <c r="T15" i="8" s="1"/>
  <c r="AB27" i="1"/>
  <c r="AB83"/>
  <c r="AB8"/>
  <c r="D9" i="8" s="1"/>
  <c r="AB1048" i="1"/>
  <c r="AB515"/>
  <c r="K43" i="8" s="1"/>
  <c r="AB308" i="1"/>
  <c r="AB1121"/>
  <c r="AB1021"/>
  <c r="AB1013"/>
  <c r="AB893"/>
  <c r="S72" i="8" s="1"/>
  <c r="AB885" i="1"/>
  <c r="AB877"/>
  <c r="O71" i="8" s="1"/>
  <c r="AB870" i="1"/>
  <c r="AB864"/>
  <c r="AB856"/>
  <c r="AB848"/>
  <c r="AB831"/>
  <c r="N68" i="8" s="1"/>
  <c r="AB823" i="1"/>
  <c r="AB815"/>
  <c r="M66" i="8" s="1"/>
  <c r="AB802" i="1"/>
  <c r="AB794"/>
  <c r="N64" i="8" s="1"/>
  <c r="AB786" i="1"/>
  <c r="AB778"/>
  <c r="M63" i="8" s="1"/>
  <c r="AB759" i="1"/>
  <c r="AB751"/>
  <c r="AB743"/>
  <c r="AB735"/>
  <c r="Z46" i="8" s="1"/>
  <c r="AB723" i="1"/>
  <c r="AB715"/>
  <c r="AB708"/>
  <c r="AB700"/>
  <c r="AB693"/>
  <c r="U56" i="8" s="1"/>
  <c r="AB685" i="1"/>
  <c r="AB677"/>
  <c r="S54" i="8" s="1"/>
  <c r="AB655" i="1"/>
  <c r="S52" i="8"/>
  <c r="AB640" i="1"/>
  <c r="AB632"/>
  <c r="AB624"/>
  <c r="E51" i="8" s="1"/>
  <c r="AB616" i="1"/>
  <c r="AB608"/>
  <c r="E49" i="8" s="1"/>
  <c r="AB602" i="1"/>
  <c r="AB594"/>
  <c r="AB587"/>
  <c r="N48" i="8" s="1"/>
  <c r="AB579" i="1"/>
  <c r="D48" i="8" s="1"/>
  <c r="AB571" i="1"/>
  <c r="M47" i="8" s="1"/>
  <c r="AB563" i="1"/>
  <c r="V46" i="8" s="1"/>
  <c r="AB547" i="1"/>
  <c r="AB539"/>
  <c r="AB531"/>
  <c r="AB523"/>
  <c r="AB516"/>
  <c r="L43" i="8" s="1"/>
  <c r="AB508" i="1"/>
  <c r="R42" i="8" s="1"/>
  <c r="AB496" i="1"/>
  <c r="U41" i="8" s="1"/>
  <c r="AB488" i="1"/>
  <c r="AB480"/>
  <c r="S40" i="8" s="1"/>
  <c r="AB472" i="1"/>
  <c r="AB464"/>
  <c r="R39" i="8" s="1"/>
  <c r="AB456" i="1"/>
  <c r="AB448"/>
  <c r="N38" i="8" s="1"/>
  <c r="AB434" i="1"/>
  <c r="M37" i="8" s="1"/>
  <c r="AB422" i="1"/>
  <c r="AB414"/>
  <c r="AB408"/>
  <c r="D36" i="8" s="1"/>
  <c r="AB392" i="1"/>
  <c r="O33" i="8" s="1"/>
  <c r="AB384" i="1"/>
  <c r="U32" i="8" s="1"/>
  <c r="AB376" i="1"/>
  <c r="K32" i="8" s="1"/>
  <c r="AB368" i="1"/>
  <c r="T31" i="8" s="1"/>
  <c r="AB360" i="1"/>
  <c r="AB341"/>
  <c r="S29" i="8" s="1"/>
  <c r="AB335" i="1"/>
  <c r="AB1148"/>
  <c r="AB503"/>
  <c r="K42" i="8" s="1"/>
  <c r="AB479" i="1"/>
  <c r="R40" i="8" s="1"/>
  <c r="AB463" i="1"/>
  <c r="O39" i="8" s="1"/>
  <c r="AB447" i="1"/>
  <c r="M38" i="8" s="1"/>
  <c r="AB419" i="1"/>
  <c r="AB405"/>
  <c r="AB387"/>
  <c r="AB371"/>
  <c r="AB342"/>
  <c r="T29" i="8" s="1"/>
  <c r="AB318" i="1"/>
  <c r="E28" i="8" s="1"/>
  <c r="AB65" i="1"/>
  <c r="D11" i="8" s="1"/>
  <c r="AB188" i="1"/>
  <c r="AB57"/>
  <c r="M8" i="8" s="1"/>
  <c r="AB297" i="1"/>
  <c r="AB25"/>
  <c r="AB9" i="8" s="1"/>
  <c r="AB266" i="1"/>
  <c r="K24" i="8" s="1"/>
  <c r="AB197" i="1"/>
  <c r="AB720"/>
  <c r="AB658"/>
  <c r="M53" i="8" s="1"/>
  <c r="AB597" i="1"/>
  <c r="K50" i="8" s="1"/>
  <c r="AB522" i="1"/>
  <c r="U43" i="8" s="1"/>
  <c r="AB451" i="1"/>
  <c r="AB369"/>
  <c r="U31" i="8" s="1"/>
  <c r="AB320" i="1"/>
  <c r="AB133"/>
  <c r="AB117"/>
  <c r="V14" i="8" s="1"/>
  <c r="AB262" i="1"/>
  <c r="E24" i="8" s="1"/>
  <c r="AB255" i="1"/>
  <c r="AB287"/>
  <c r="AB286"/>
  <c r="S25" i="8" s="1"/>
  <c r="AB89" i="1"/>
  <c r="AB79"/>
  <c r="AB141"/>
  <c r="O14" i="8" s="1"/>
  <c r="AB897" i="1"/>
  <c r="D74" i="8" s="1"/>
  <c r="AB1249" i="1"/>
  <c r="Z79" i="8" s="1"/>
  <c r="AB1213" i="1"/>
  <c r="AA77" i="8" s="1"/>
  <c r="AB1142" i="1"/>
  <c r="AB1054"/>
  <c r="AB1020"/>
  <c r="AB1010"/>
  <c r="AB984"/>
  <c r="AB956"/>
  <c r="AB930"/>
  <c r="AB880"/>
  <c r="T71" i="8" s="1"/>
  <c r="AB847" i="1"/>
  <c r="AB816"/>
  <c r="N66" i="8" s="1"/>
  <c r="AB783" i="1"/>
  <c r="T63" i="8" s="1"/>
  <c r="AB756" i="1"/>
  <c r="AB724"/>
  <c r="V58" i="8" s="1"/>
  <c r="AB694" i="1"/>
  <c r="V56" i="8" s="1"/>
  <c r="AB631" i="1"/>
  <c r="AB601"/>
  <c r="O50" i="8" s="1"/>
  <c r="AB570" i="1"/>
  <c r="AB526"/>
  <c r="AB491"/>
  <c r="N41" i="8" s="1"/>
  <c r="AB461" i="1"/>
  <c r="M39" i="8" s="1"/>
  <c r="AB417" i="1"/>
  <c r="T36" i="8" s="1"/>
  <c r="AB379" i="1"/>
  <c r="AB340"/>
  <c r="AB316"/>
  <c r="AB190"/>
  <c r="U19" i="8" s="1"/>
  <c r="AB182" i="1"/>
  <c r="K19" i="8" s="1"/>
  <c r="AB243" i="1"/>
  <c r="AB231"/>
  <c r="T21" i="8" s="1"/>
  <c r="AB221" i="1"/>
  <c r="Y18" i="8" s="1"/>
  <c r="AB20" i="1"/>
  <c r="U9" i="8" s="1"/>
  <c r="AB168" i="1"/>
  <c r="AB143"/>
  <c r="AB1230"/>
  <c r="Y75" i="8" s="1"/>
  <c r="AB1026" i="1"/>
  <c r="AB960"/>
  <c r="Z60" i="8" s="1"/>
  <c r="AB915" i="1"/>
  <c r="AB896"/>
  <c r="V72" i="8" s="1"/>
  <c r="AB884" i="1"/>
  <c r="AB832"/>
  <c r="O68" i="8" s="1"/>
  <c r="AB820" i="1"/>
  <c r="T66" i="8" s="1"/>
  <c r="AB736" i="1"/>
  <c r="AB705"/>
  <c r="R57" i="8" s="1"/>
  <c r="AB611" i="1"/>
  <c r="Y39" i="8" s="1"/>
  <c r="AB538" i="1"/>
  <c r="AB495"/>
  <c r="AB415"/>
  <c r="N29" i="8"/>
  <c r="AB48" i="1"/>
  <c r="AB111"/>
  <c r="M14" i="8" s="1"/>
  <c r="AB110" i="1"/>
  <c r="L14" i="8" s="1"/>
  <c r="AB219" i="1"/>
  <c r="U18" i="8" s="1"/>
  <c r="AB257" i="1"/>
  <c r="AB128"/>
  <c r="AB115"/>
  <c r="AB285"/>
  <c r="R25" i="8" s="1"/>
  <c r="AB39" i="1"/>
  <c r="AB1201"/>
  <c r="F77" i="8" s="1"/>
  <c r="AB1171" i="1"/>
  <c r="L74" i="8" s="1"/>
  <c r="AB1126" i="1"/>
  <c r="AA70" i="8" s="1"/>
  <c r="AB1062" i="1"/>
  <c r="AB1044"/>
  <c r="AB976"/>
  <c r="AB836"/>
  <c r="U68" i="8" s="1"/>
  <c r="AB582" i="1"/>
  <c r="AB511"/>
  <c r="U42" i="8" s="1"/>
  <c r="AB471" i="1"/>
  <c r="D31" i="8" s="1"/>
  <c r="AB459" i="1"/>
  <c r="AB435"/>
  <c r="AB389"/>
  <c r="AB377"/>
  <c r="AB328"/>
  <c r="AB58"/>
  <c r="AB227"/>
  <c r="N21" i="8" s="1"/>
  <c r="AB268" i="1"/>
  <c r="M24" i="8" s="1"/>
  <c r="AB164" i="1"/>
  <c r="E18" i="8" s="1"/>
  <c r="AB31" i="1"/>
  <c r="O10" i="8" s="1"/>
  <c r="AB148" i="1"/>
  <c r="AB1179"/>
  <c r="AB546"/>
  <c r="AB326"/>
  <c r="O28" i="8" s="1"/>
  <c r="AB1093" i="1"/>
  <c r="AB1025"/>
  <c r="AB1017"/>
  <c r="Z63" i="8" s="1"/>
  <c r="AB1009" i="1"/>
  <c r="AB889"/>
  <c r="M72" i="8" s="1"/>
  <c r="AB881" i="1"/>
  <c r="AB874"/>
  <c r="L54" i="8" s="1"/>
  <c r="AB868" i="1"/>
  <c r="D71" i="8" s="1"/>
  <c r="AB860" i="1"/>
  <c r="S53" i="8" s="1"/>
  <c r="AB852" i="1"/>
  <c r="V67" i="8" s="1"/>
  <c r="AB844" i="1"/>
  <c r="L67" i="8" s="1"/>
  <c r="AB835" i="1"/>
  <c r="T68" i="8" s="1"/>
  <c r="AB827" i="1"/>
  <c r="Y51" i="8" s="1"/>
  <c r="AB819" i="1"/>
  <c r="AB811"/>
  <c r="AB49" i="8" s="1"/>
  <c r="AB804" i="1"/>
  <c r="AB798"/>
  <c r="AB790"/>
  <c r="Y50" i="8" s="1"/>
  <c r="AB782" i="1"/>
  <c r="AB769"/>
  <c r="AB755"/>
  <c r="AB747"/>
  <c r="AB739"/>
  <c r="AB732"/>
  <c r="AB719"/>
  <c r="AB704"/>
  <c r="AB697"/>
  <c r="AB689"/>
  <c r="O56" i="8" s="1"/>
  <c r="AB681" i="1"/>
  <c r="D56" i="8" s="1"/>
  <c r="AB651" i="1"/>
  <c r="AB644"/>
  <c r="M52" i="8" s="1"/>
  <c r="AB636" i="1"/>
  <c r="U51" i="8" s="1"/>
  <c r="AB628" i="1"/>
  <c r="K51" i="8" s="1"/>
  <c r="AB620" i="1"/>
  <c r="AB612"/>
  <c r="AB604"/>
  <c r="T50" i="8" s="1"/>
  <c r="AB598" i="1"/>
  <c r="L50" i="8" s="1"/>
  <c r="AB591" i="1"/>
  <c r="T48" i="8" s="1"/>
  <c r="AB583" i="1"/>
  <c r="AB575"/>
  <c r="AB567"/>
  <c r="AB551"/>
  <c r="U45" i="8" s="1"/>
  <c r="AB543" i="1"/>
  <c r="K45" i="8" s="1"/>
  <c r="AB535" i="1"/>
  <c r="AB527"/>
  <c r="AB512"/>
  <c r="V42" i="8" s="1"/>
  <c r="AB504" i="1"/>
  <c r="AB492"/>
  <c r="O41" i="8" s="1"/>
  <c r="AB484" i="1"/>
  <c r="D41" i="8" s="1"/>
  <c r="AB476" i="1"/>
  <c r="M40" i="8" s="1"/>
  <c r="AB468" i="1"/>
  <c r="AB460"/>
  <c r="L39" i="8" s="1"/>
  <c r="AB452" i="1"/>
  <c r="AB444"/>
  <c r="AB426"/>
  <c r="U35" i="8" s="1"/>
  <c r="AB418" i="1"/>
  <c r="D35" i="8" s="1"/>
  <c r="AB410" i="1"/>
  <c r="S26" i="8" s="1"/>
  <c r="AB404" i="1"/>
  <c r="S34" i="8" s="1"/>
  <c r="AB396" i="1"/>
  <c r="Y27" i="8" s="1"/>
  <c r="AB388" i="1"/>
  <c r="AB380"/>
  <c r="AB372"/>
  <c r="E32" i="8" s="1"/>
  <c r="AB364" i="1"/>
  <c r="AB338"/>
  <c r="M29" i="8" s="1"/>
  <c r="AB331" i="1"/>
  <c r="AB1238"/>
  <c r="O78" i="8" s="1"/>
  <c r="AB1068" i="1"/>
  <c r="Z66" i="8" s="1"/>
  <c r="AB934" i="1"/>
  <c r="AB863"/>
  <c r="R70" i="8" s="1"/>
  <c r="AB791" i="1"/>
  <c r="AB647"/>
  <c r="R52" i="8" s="1"/>
  <c r="AB635" i="1"/>
  <c r="T51" i="8" s="1"/>
  <c r="AB590" i="1"/>
  <c r="S48" i="8" s="1"/>
  <c r="AB393" i="1"/>
  <c r="D34" i="8" s="1"/>
  <c r="AB153" i="1"/>
  <c r="L55" i="8" s="1"/>
  <c r="AB1152" i="1"/>
  <c r="AB949"/>
  <c r="K60" i="8" s="1"/>
  <c r="AB682" i="1"/>
  <c r="AB1257"/>
  <c r="Z81" i="8" s="1"/>
  <c r="AB1242" i="1"/>
  <c r="U78" i="8" s="1"/>
  <c r="AB1202" i="1"/>
  <c r="G77" i="8" s="1"/>
  <c r="AB1178" i="1"/>
  <c r="AB1154"/>
  <c r="AB1252"/>
  <c r="Y80" i="8" s="1"/>
  <c r="AB1205" i="1"/>
  <c r="O77" i="8" s="1"/>
  <c r="AB942" i="1"/>
  <c r="AB58" i="8" s="1"/>
  <c r="AB918" i="1"/>
  <c r="AB867"/>
  <c r="AB855"/>
  <c r="AB799"/>
  <c r="V64" i="8" s="1"/>
  <c r="AB744" i="1"/>
  <c r="AB678"/>
  <c r="T54" i="8" s="1"/>
  <c r="AB643" i="1"/>
  <c r="AB619"/>
  <c r="S49" i="8" s="1"/>
  <c r="AB475" i="1"/>
  <c r="L40" i="8" s="1"/>
  <c r="AB298" i="1"/>
  <c r="AB137"/>
  <c r="AB805"/>
  <c r="R65" i="8" s="1"/>
  <c r="AB650" i="1"/>
  <c r="AB1222"/>
  <c r="M75" i="8" s="1"/>
  <c r="AB1194" i="1"/>
  <c r="U76" i="8" s="1"/>
  <c r="AB1146" i="1"/>
  <c r="AB71" i="8" s="1"/>
  <c r="AB1156" i="1"/>
  <c r="AB878"/>
  <c r="R71" i="8" s="1"/>
  <c r="AB181" i="1"/>
  <c r="AB857"/>
  <c r="N53" i="8" s="1"/>
  <c r="AB785" i="1"/>
  <c r="V63" i="8" s="1"/>
  <c r="AB613" i="1"/>
  <c r="AB801"/>
  <c r="E65" i="8" s="1"/>
  <c r="AB707" i="1"/>
  <c r="AB249"/>
  <c r="AB294"/>
  <c r="L27" i="8" s="1"/>
  <c r="AB45" i="1"/>
  <c r="O12" i="8" s="1"/>
  <c r="AB894" i="1"/>
  <c r="T72" i="8" s="1"/>
  <c r="AB865" i="1"/>
  <c r="AB849"/>
  <c r="S67" i="8" s="1"/>
  <c r="AB814" i="1"/>
  <c r="L66" i="8" s="1"/>
  <c r="AB793" i="1"/>
  <c r="AB722"/>
  <c r="AB692"/>
  <c r="T56" i="8" s="1"/>
  <c r="AB645" i="1"/>
  <c r="N52" i="8" s="1"/>
  <c r="AB584" i="1"/>
  <c r="K48" i="8" s="1"/>
  <c r="AB275" i="1"/>
  <c r="V24" i="8" s="1"/>
  <c r="AB629" i="1"/>
  <c r="L51" i="8" s="1"/>
  <c r="AB599" i="1"/>
  <c r="M50" i="8" s="1"/>
  <c r="AB568" i="1"/>
  <c r="AB1167"/>
  <c r="F74" i="8" s="1"/>
  <c r="AB1246" i="1"/>
  <c r="AA78" i="8" s="1"/>
  <c r="AB1237" i="1"/>
  <c r="N78" i="8" s="1"/>
  <c r="AB1218" i="1"/>
  <c r="G75" i="8" s="1"/>
  <c r="AB1206" i="1"/>
  <c r="R77" i="8" s="1"/>
  <c r="AB1188" i="1"/>
  <c r="H76" i="8" s="1"/>
  <c r="AB1170" i="1"/>
  <c r="K74" i="8" s="1"/>
  <c r="AB1259" i="1"/>
  <c r="AB81" i="8" s="1"/>
  <c r="AB1251" i="1"/>
  <c r="AB79" i="8" s="1"/>
  <c r="AB1244" i="1"/>
  <c r="Y78" i="8" s="1"/>
  <c r="AB1231" i="1"/>
  <c r="Z75" i="8" s="1"/>
  <c r="AB1220" i="1"/>
  <c r="K75" i="8" s="1"/>
  <c r="AB1210" i="1"/>
  <c r="V77" i="8" s="1"/>
  <c r="AB1200" i="1"/>
  <c r="E77" i="8" s="1"/>
  <c r="AB1141" i="1"/>
  <c r="AB1129"/>
  <c r="AB1117"/>
  <c r="AB1075"/>
  <c r="AB1055"/>
  <c r="AB1047"/>
  <c r="AB1041"/>
  <c r="AB1032"/>
  <c r="AB999"/>
  <c r="AA62" i="8" s="1"/>
  <c r="AB995" i="1"/>
  <c r="AB991"/>
  <c r="O62" i="8" s="1"/>
  <c r="AB987" i="1"/>
  <c r="K62" i="8" s="1"/>
  <c r="AB983" i="1"/>
  <c r="AB979"/>
  <c r="Z61" i="8" s="1"/>
  <c r="AB975" i="1"/>
  <c r="AB971"/>
  <c r="AB967"/>
  <c r="AB963"/>
  <c r="AB959"/>
  <c r="Y60" i="8" s="1"/>
  <c r="AB955" i="1"/>
  <c r="AB952"/>
  <c r="AB948"/>
  <c r="AB945"/>
  <c r="E60" i="8" s="1"/>
  <c r="AB941" i="1"/>
  <c r="AA58" i="8" s="1"/>
  <c r="AB937" i="1"/>
  <c r="AB933"/>
  <c r="AB929"/>
  <c r="AB925"/>
  <c r="AB921"/>
  <c r="Z57" i="8" s="1"/>
  <c r="AB917" i="1"/>
  <c r="AB914"/>
  <c r="AB910"/>
  <c r="U74" i="8" s="1"/>
  <c r="AB325" i="1"/>
  <c r="N28" i="8" s="1"/>
  <c r="AB321" i="1"/>
  <c r="M23" i="8" s="1"/>
  <c r="AB317" i="1"/>
  <c r="D28" i="8" s="1"/>
  <c r="AB1139" i="1"/>
  <c r="AB1123"/>
  <c r="AB1073"/>
  <c r="AB1061"/>
  <c r="AB1053"/>
  <c r="AB1164"/>
  <c r="AB72" i="8" s="1"/>
  <c r="AB1155" i="1"/>
  <c r="AB1147"/>
  <c r="AB1122"/>
  <c r="AB1116"/>
  <c r="AB198"/>
  <c r="N20" i="8" s="1"/>
  <c r="AB64" i="1"/>
  <c r="V8" i="8" s="1"/>
  <c r="AB303" i="1"/>
  <c r="D26" i="8" s="1"/>
  <c r="AB299" i="1"/>
  <c r="S27" i="8" s="1"/>
  <c r="AB56" i="1"/>
  <c r="L8" i="8" s="1"/>
  <c r="AB295" i="1"/>
  <c r="AB242"/>
  <c r="AB178"/>
  <c r="AB236"/>
  <c r="AB109"/>
  <c r="S13" i="8" s="1"/>
  <c r="AB232" i="1"/>
  <c r="AB105"/>
  <c r="E14" i="8" s="1"/>
  <c r="AB228" i="1"/>
  <c r="AB154"/>
  <c r="AB23"/>
  <c r="Z9" i="8" s="1"/>
  <c r="AB150" i="1"/>
  <c r="AB14" i="8" s="1"/>
  <c r="AB17" i="1"/>
  <c r="R9" i="8" s="1"/>
  <c r="AB144" i="1"/>
  <c r="AB70"/>
  <c r="K11" i="8" s="1"/>
  <c r="AB254" i="1"/>
  <c r="N23" i="8" s="1"/>
  <c r="AB122" i="1"/>
  <c r="O15" i="8" s="1"/>
  <c r="AB52" i="1"/>
  <c r="N12" i="8" s="1"/>
  <c r="AB289" i="1"/>
  <c r="V25" i="8" s="1"/>
  <c r="AB46" i="1"/>
  <c r="R12" i="8" s="1"/>
  <c r="AB42" i="1"/>
  <c r="AB38"/>
  <c r="T10" i="8" s="1"/>
  <c r="AB226" i="1"/>
  <c r="AB160"/>
  <c r="T55" i="8" s="1"/>
  <c r="AB30" i="1"/>
  <c r="N10" i="8" s="1"/>
  <c r="AB156" i="1"/>
  <c r="O55" i="8" s="1"/>
  <c r="AB19" i="1"/>
  <c r="T9" i="8" s="1"/>
  <c r="AB9" i="1"/>
  <c r="E9" i="8" s="1"/>
  <c r="AB1253" i="1"/>
  <c r="Z80" i="8" s="1"/>
  <c r="AB1212" i="1"/>
  <c r="Z77" i="8" s="1"/>
  <c r="AB1198" i="1"/>
  <c r="AB76" i="8" s="1"/>
  <c r="AB1186" i="1"/>
  <c r="F76" i="8" s="1"/>
  <c r="AB1224" i="1"/>
  <c r="O75" i="8" s="1"/>
  <c r="AB1172" i="1"/>
  <c r="M74" i="8" s="1"/>
  <c r="AB1135" i="1"/>
  <c r="AB1071"/>
  <c r="AB1063"/>
  <c r="AB1051"/>
  <c r="AA65" i="8" s="1"/>
  <c r="AB1043" i="1"/>
  <c r="AB1039"/>
  <c r="AB1035"/>
  <c r="AA64" i="8" s="1"/>
  <c r="AB997" i="1"/>
  <c r="Y62" i="8" s="1"/>
  <c r="AB993" i="1"/>
  <c r="AB989"/>
  <c r="M62" i="8" s="1"/>
  <c r="AB985" i="1"/>
  <c r="AB981"/>
  <c r="AB61" i="8" s="1"/>
  <c r="AB977" i="1"/>
  <c r="AB973"/>
  <c r="AB969"/>
  <c r="AB965"/>
  <c r="AB961"/>
  <c r="AA60" i="8" s="1"/>
  <c r="AB957" i="1"/>
  <c r="AB950"/>
  <c r="AB946"/>
  <c r="AB943"/>
  <c r="AB939"/>
  <c r="Y58" i="8" s="1"/>
  <c r="AB935" i="1"/>
  <c r="AB931"/>
  <c r="AB927"/>
  <c r="AB923"/>
  <c r="AB57" i="8" s="1"/>
  <c r="AB919" i="1"/>
  <c r="AB912"/>
  <c r="AB327"/>
  <c r="R28" i="8" s="1"/>
  <c r="AB323" i="1"/>
  <c r="L28" i="8" s="1"/>
  <c r="AB319" i="1"/>
  <c r="AB315"/>
  <c r="AA22" i="8" s="1"/>
  <c r="AB1133" i="1"/>
  <c r="AB1077"/>
  <c r="AB1065"/>
  <c r="AB1057"/>
  <c r="AB1162"/>
  <c r="Z72" i="8" s="1"/>
  <c r="AB1134" i="1"/>
  <c r="AB1124"/>
  <c r="Y70" i="8" s="1"/>
  <c r="AB489" i="1"/>
  <c r="L41" i="8" s="1"/>
  <c r="AB136" i="1"/>
  <c r="AB258"/>
  <c r="AB307"/>
  <c r="K26" i="8" s="1"/>
  <c r="AB191" i="1"/>
  <c r="V19" i="8" s="1"/>
  <c r="AB244" i="1"/>
  <c r="R22" i="8" s="1"/>
  <c r="AB50" i="1"/>
  <c r="V12" i="8" s="1"/>
  <c r="AB99" i="1"/>
  <c r="AB97"/>
  <c r="AB220"/>
  <c r="E21" i="8" s="1"/>
  <c r="AB93" i="1"/>
  <c r="D15" i="8" s="1"/>
  <c r="AB269" i="1"/>
  <c r="N24" i="8" s="1"/>
  <c r="AB265" i="1"/>
  <c r="G73" i="8" s="1"/>
  <c r="AB78" i="1"/>
  <c r="AB311"/>
  <c r="O26" i="8" s="1"/>
  <c r="AB195" i="1"/>
  <c r="AB130"/>
  <c r="AB126"/>
  <c r="N16" i="8" s="1"/>
  <c r="AB246" i="1"/>
  <c r="T22" i="8" s="1"/>
  <c r="AB180" i="1"/>
  <c r="AB293"/>
  <c r="AB240"/>
  <c r="AB174"/>
  <c r="T18" i="8" s="1"/>
  <c r="AB170" i="1"/>
  <c r="N18" i="8" s="1"/>
  <c r="AB284" i="1"/>
  <c r="O25" i="8" s="1"/>
  <c r="AB166" i="1"/>
  <c r="Y16" i="8" s="1"/>
  <c r="AB280" i="1"/>
  <c r="K25" i="8" s="1"/>
  <c r="AB274" i="1"/>
  <c r="U24" i="8" s="1"/>
  <c r="AB216" i="1"/>
  <c r="AB88"/>
  <c r="R13" i="8" s="1"/>
  <c r="AB212" i="1"/>
  <c r="AB84"/>
  <c r="AB210"/>
  <c r="K73" i="8" s="1"/>
  <c r="AB206" i="1"/>
  <c r="AB140"/>
  <c r="N17" i="8" s="1"/>
  <c r="F207" i="13"/>
  <c r="S73" i="8" l="1"/>
  <c r="R18"/>
  <c r="T25"/>
  <c r="M21"/>
  <c r="K14"/>
  <c r="E16"/>
  <c r="K39"/>
  <c r="M73"/>
  <c r="S50"/>
  <c r="O64"/>
  <c r="E68"/>
  <c r="D23"/>
  <c r="AI80"/>
  <c r="AK80"/>
  <c r="AL80"/>
  <c r="AK79"/>
  <c r="AL79"/>
  <c r="AI79"/>
  <c r="AK78"/>
  <c r="AI78"/>
  <c r="AL78"/>
  <c r="AM78" s="1"/>
  <c r="AI81"/>
  <c r="AL81"/>
  <c r="AK81"/>
  <c r="L52"/>
  <c r="U44"/>
  <c r="T43"/>
  <c r="L12"/>
  <c r="AA10"/>
  <c r="E10"/>
  <c r="E73"/>
  <c r="AB55"/>
  <c r="L22"/>
  <c r="Y19"/>
  <c r="U11"/>
  <c r="Z8"/>
  <c r="R15"/>
  <c r="AB11"/>
  <c r="M27"/>
  <c r="Y21"/>
  <c r="M64"/>
  <c r="AB50"/>
  <c r="M49"/>
  <c r="AA39"/>
  <c r="V52"/>
  <c r="AA41"/>
  <c r="E56"/>
  <c r="Y43"/>
  <c r="K64"/>
  <c r="Z50"/>
  <c r="S47"/>
  <c r="Y37"/>
  <c r="D53"/>
  <c r="AB41"/>
  <c r="L32"/>
  <c r="U25"/>
  <c r="T14"/>
  <c r="AA13"/>
  <c r="E72"/>
  <c r="Z54"/>
  <c r="T26"/>
  <c r="AB22"/>
  <c r="N32"/>
  <c r="Y25"/>
  <c r="D62"/>
  <c r="AB47"/>
  <c r="V11"/>
  <c r="AA8"/>
  <c r="S38"/>
  <c r="AA29"/>
  <c r="R58"/>
  <c r="Z45"/>
  <c r="O27"/>
  <c r="AA21"/>
  <c r="M44"/>
  <c r="Z34"/>
  <c r="O45"/>
  <c r="Z36"/>
  <c r="O51"/>
  <c r="AA40"/>
  <c r="F72"/>
  <c r="AA54"/>
  <c r="S16"/>
  <c r="M19"/>
  <c r="Y17"/>
  <c r="O42"/>
  <c r="AB32"/>
  <c r="K68"/>
  <c r="Z51"/>
  <c r="S8"/>
  <c r="AA12"/>
  <c r="N27"/>
  <c r="Z21"/>
  <c r="D29"/>
  <c r="AB23"/>
  <c r="R32"/>
  <c r="AA25"/>
  <c r="L57"/>
  <c r="Z44"/>
  <c r="V65"/>
  <c r="Y49"/>
  <c r="AL76"/>
  <c r="AK76"/>
  <c r="AI76"/>
  <c r="R14"/>
  <c r="D40"/>
  <c r="AA30"/>
  <c r="T11"/>
  <c r="Y8"/>
  <c r="V23"/>
  <c r="AA20"/>
  <c r="M42"/>
  <c r="Z32"/>
  <c r="AL75"/>
  <c r="AK75"/>
  <c r="AI75"/>
  <c r="L31"/>
  <c r="Z24"/>
  <c r="L36"/>
  <c r="Z26"/>
  <c r="K37"/>
  <c r="AA28"/>
  <c r="R38"/>
  <c r="Z29"/>
  <c r="O44"/>
  <c r="AB34"/>
  <c r="S45"/>
  <c r="AB36"/>
  <c r="S58"/>
  <c r="AA45"/>
  <c r="D66"/>
  <c r="Z49"/>
  <c r="N67"/>
  <c r="Z52"/>
  <c r="D72"/>
  <c r="Y54"/>
  <c r="D73"/>
  <c r="AA55"/>
  <c r="N19"/>
  <c r="Z17"/>
  <c r="O38"/>
  <c r="Y29"/>
  <c r="R51"/>
  <c r="AB40"/>
  <c r="E40"/>
  <c r="AB30"/>
  <c r="N42"/>
  <c r="AA32"/>
  <c r="T46"/>
  <c r="AB35"/>
  <c r="U47"/>
  <c r="AA37"/>
  <c r="M57"/>
  <c r="AA44"/>
  <c r="L68"/>
  <c r="AA51"/>
  <c r="U70"/>
  <c r="AA53"/>
  <c r="L37"/>
  <c r="AB28"/>
  <c r="T17"/>
  <c r="M55"/>
  <c r="E19"/>
  <c r="T57"/>
  <c r="K17"/>
  <c r="S44"/>
  <c r="T49"/>
  <c r="O57"/>
  <c r="L60"/>
  <c r="L61"/>
  <c r="U62"/>
  <c r="L65"/>
  <c r="S66"/>
  <c r="U71"/>
  <c r="N8"/>
  <c r="N37"/>
  <c r="S23"/>
  <c r="T12"/>
  <c r="R36"/>
  <c r="D45"/>
  <c r="S17"/>
  <c r="O23"/>
  <c r="S19"/>
  <c r="D32"/>
  <c r="T34"/>
  <c r="R50"/>
  <c r="U57"/>
  <c r="U58"/>
  <c r="D64"/>
  <c r="F71"/>
  <c r="K10"/>
  <c r="O49"/>
  <c r="V74"/>
  <c r="N25"/>
  <c r="K36"/>
  <c r="E64"/>
  <c r="V40"/>
  <c r="V18"/>
  <c r="T19"/>
  <c r="M11"/>
  <c r="U46"/>
  <c r="D51"/>
  <c r="N63"/>
  <c r="K71"/>
  <c r="T13"/>
  <c r="D12"/>
  <c r="O18"/>
  <c r="U12"/>
  <c r="T60"/>
  <c r="M61"/>
  <c r="M13"/>
  <c r="R55"/>
  <c r="S20"/>
  <c r="U15"/>
  <c r="N14"/>
  <c r="N11"/>
  <c r="N56"/>
  <c r="N58"/>
  <c r="O61"/>
  <c r="K65"/>
  <c r="N70"/>
  <c r="M32"/>
  <c r="E34"/>
  <c r="T39"/>
  <c r="U40"/>
  <c r="O47"/>
  <c r="K52"/>
  <c r="L53"/>
  <c r="S56"/>
  <c r="S57"/>
  <c r="O63"/>
  <c r="O70"/>
  <c r="V16"/>
  <c r="N26"/>
  <c r="V73"/>
  <c r="E27"/>
  <c r="E20"/>
  <c r="S31"/>
  <c r="E58"/>
  <c r="R63"/>
  <c r="T74"/>
  <c r="E29"/>
  <c r="E31"/>
  <c r="K33"/>
  <c r="V50"/>
  <c r="D52"/>
  <c r="M56"/>
  <c r="M58"/>
  <c r="N60"/>
  <c r="N61"/>
  <c r="S62"/>
  <c r="U63"/>
  <c r="K66"/>
  <c r="S71"/>
  <c r="U72"/>
  <c r="E61"/>
  <c r="E71"/>
  <c r="R30"/>
  <c r="T53"/>
  <c r="O54"/>
  <c r="V37"/>
  <c r="N40"/>
  <c r="S12"/>
  <c r="M30"/>
  <c r="S37"/>
  <c r="T73"/>
  <c r="L19"/>
  <c r="S30"/>
  <c r="D38"/>
  <c r="D54"/>
  <c r="N30"/>
  <c r="M34"/>
  <c r="V53"/>
  <c r="R10"/>
  <c r="E46"/>
  <c r="V41"/>
  <c r="T27"/>
  <c r="V30"/>
  <c r="R54"/>
  <c r="U53"/>
  <c r="E37"/>
  <c r="O16"/>
  <c r="V13"/>
  <c r="U16"/>
  <c r="N44"/>
  <c r="O8"/>
  <c r="T47"/>
  <c r="R8"/>
  <c r="R19"/>
  <c r="T16"/>
  <c r="AA15"/>
  <c r="N15"/>
  <c r="Z11"/>
  <c r="T23"/>
  <c r="Y20"/>
  <c r="N22"/>
  <c r="AA19"/>
  <c r="T58"/>
  <c r="AB45"/>
  <c r="T70"/>
  <c r="Z53"/>
  <c r="R27"/>
  <c r="AB21"/>
  <c r="V70"/>
  <c r="AB53"/>
  <c r="V28"/>
  <c r="AA23"/>
  <c r="N31"/>
  <c r="AB24"/>
  <c r="O32"/>
  <c r="Z25"/>
  <c r="T38"/>
  <c r="AB29"/>
  <c r="V39"/>
  <c r="Z30"/>
  <c r="L42"/>
  <c r="Y32"/>
  <c r="L49"/>
  <c r="Z39"/>
  <c r="O58"/>
  <c r="Y45"/>
  <c r="V61"/>
  <c r="AA47"/>
  <c r="N45"/>
  <c r="Y36"/>
  <c r="E55"/>
  <c r="Z14"/>
  <c r="R16"/>
  <c r="Y15"/>
  <c r="R60"/>
  <c r="AA46"/>
  <c r="K18"/>
  <c r="AA16"/>
  <c r="O22"/>
  <c r="AB19"/>
  <c r="N51"/>
  <c r="Z40"/>
  <c r="O67"/>
  <c r="AA52"/>
  <c r="N36"/>
  <c r="AB26"/>
  <c r="K41"/>
  <c r="AB31"/>
  <c r="E50"/>
  <c r="Y38"/>
  <c r="K56"/>
  <c r="AB43"/>
  <c r="K57"/>
  <c r="Y44"/>
  <c r="R67"/>
  <c r="AB52"/>
  <c r="S70"/>
  <c r="Y53"/>
  <c r="U39"/>
  <c r="Y30"/>
  <c r="L18"/>
  <c r="AB16"/>
  <c r="L44"/>
  <c r="Y34"/>
  <c r="R26"/>
  <c r="Y22"/>
  <c r="M12"/>
  <c r="AB10"/>
  <c r="S14"/>
  <c r="V20"/>
  <c r="Z55"/>
  <c r="K21"/>
  <c r="AB18"/>
  <c r="V47"/>
  <c r="AB37"/>
  <c r="E41"/>
  <c r="Y31"/>
  <c r="U61"/>
  <c r="Z47"/>
  <c r="AK77"/>
  <c r="AL77"/>
  <c r="AI77"/>
  <c r="K12"/>
  <c r="Z10"/>
  <c r="U23"/>
  <c r="Z20"/>
  <c r="N57"/>
  <c r="AB44"/>
  <c r="O60"/>
  <c r="Y46"/>
  <c r="M67"/>
  <c r="Y52"/>
  <c r="T28"/>
  <c r="Y23"/>
  <c r="U52"/>
  <c r="Z41"/>
  <c r="S60"/>
  <c r="AB46"/>
  <c r="T61"/>
  <c r="Y47"/>
  <c r="U20"/>
  <c r="Y55"/>
  <c r="D55"/>
  <c r="Y14"/>
  <c r="U14"/>
  <c r="AB13"/>
  <c r="T8"/>
  <c r="AB12"/>
  <c r="U28"/>
  <c r="Z23"/>
  <c r="M36"/>
  <c r="AA26"/>
  <c r="E66"/>
  <c r="AA49"/>
  <c r="S32"/>
  <c r="AB25"/>
  <c r="K34"/>
  <c r="AA27"/>
  <c r="N49"/>
  <c r="AB39"/>
  <c r="M51"/>
  <c r="Y40"/>
  <c r="L64"/>
  <c r="AA50"/>
  <c r="T52"/>
  <c r="Y41"/>
  <c r="O21"/>
  <c r="U21"/>
  <c r="U60"/>
  <c r="U64"/>
  <c r="M70"/>
  <c r="L71"/>
  <c r="S28"/>
  <c r="D21"/>
  <c r="T41"/>
  <c r="R29"/>
  <c r="L47"/>
  <c r="O17"/>
  <c r="D17"/>
  <c r="L20"/>
  <c r="E35"/>
  <c r="E39"/>
  <c r="V43"/>
  <c r="E45"/>
  <c r="K58"/>
  <c r="R61"/>
  <c r="U65"/>
  <c r="D68"/>
  <c r="L26"/>
  <c r="V10"/>
  <c r="V32"/>
  <c r="T20"/>
  <c r="V57"/>
  <c r="R72"/>
  <c r="L73"/>
  <c r="D39"/>
  <c r="G8"/>
  <c r="K16"/>
  <c r="E36"/>
  <c r="R56"/>
  <c r="O31"/>
  <c r="D49"/>
  <c r="E52"/>
  <c r="L56"/>
  <c r="L58"/>
  <c r="K72"/>
  <c r="L13"/>
  <c r="M25"/>
  <c r="K23"/>
  <c r="K13"/>
  <c r="R43"/>
  <c r="T45"/>
  <c r="S55"/>
  <c r="K20"/>
  <c r="D22"/>
  <c r="M28"/>
  <c r="R41"/>
  <c r="S43"/>
  <c r="D47"/>
  <c r="R66"/>
  <c r="N72"/>
  <c r="U29"/>
  <c r="V31"/>
  <c r="D33"/>
  <c r="K40"/>
  <c r="M41"/>
  <c r="E47"/>
  <c r="R49"/>
  <c r="S51"/>
  <c r="O66"/>
  <c r="M71"/>
  <c r="O72"/>
  <c r="R23"/>
  <c r="M26"/>
  <c r="O11"/>
  <c r="V21"/>
  <c r="E17"/>
  <c r="T40"/>
  <c r="V71"/>
  <c r="O29"/>
  <c r="R31"/>
  <c r="N39"/>
  <c r="O40"/>
  <c r="S41"/>
  <c r="K44"/>
  <c r="M45"/>
  <c r="K47"/>
  <c r="N50"/>
  <c r="U54"/>
  <c r="D59"/>
  <c r="D61"/>
  <c r="E62"/>
  <c r="K63"/>
  <c r="S65"/>
  <c r="U66"/>
  <c r="H71"/>
  <c r="H72"/>
  <c r="V29"/>
  <c r="T64"/>
  <c r="L30"/>
  <c r="K54"/>
  <c r="L21"/>
  <c r="O30"/>
  <c r="U17"/>
  <c r="R34"/>
  <c r="E30"/>
  <c r="D37"/>
  <c r="H73"/>
  <c r="E13"/>
  <c r="D14"/>
  <c r="N54"/>
  <c r="V55"/>
  <c r="L45"/>
  <c r="O37"/>
  <c r="D46"/>
  <c r="M17"/>
  <c r="E53"/>
  <c r="E54"/>
  <c r="E25"/>
  <c r="O19"/>
  <c r="L34"/>
  <c r="D25"/>
  <c r="R53"/>
  <c r="M54"/>
  <c r="U55"/>
  <c r="N34"/>
  <c r="M16"/>
  <c r="U13"/>
  <c r="U8"/>
  <c r="O53"/>
  <c r="U27"/>
  <c r="V45"/>
  <c r="T37"/>
  <c r="K38"/>
  <c r="E12"/>
  <c r="AB1543" i="1"/>
  <c r="AJ53" i="8"/>
  <c r="F205" i="13"/>
  <c r="F206"/>
  <c r="F195"/>
  <c r="F196"/>
  <c r="F197"/>
  <c r="F198"/>
  <c r="F199"/>
  <c r="F200"/>
  <c r="F201"/>
  <c r="F202"/>
  <c r="F204"/>
  <c r="F194"/>
  <c r="F182"/>
  <c r="F183"/>
  <c r="F184"/>
  <c r="F185"/>
  <c r="F186"/>
  <c r="F187"/>
  <c r="F188"/>
  <c r="F189"/>
  <c r="F190"/>
  <c r="F191"/>
  <c r="F192"/>
  <c r="F193"/>
  <c r="F179"/>
  <c r="F180"/>
  <c r="F181"/>
  <c r="F178"/>
  <c r="F176"/>
  <c r="F177"/>
  <c r="D98" i="12"/>
  <c r="AM81" i="8" l="1"/>
  <c r="AM79"/>
  <c r="AM80"/>
  <c r="AM77"/>
  <c r="AM75"/>
  <c r="AM76"/>
  <c r="F90" i="13"/>
  <c r="D97" i="12"/>
  <c r="D96"/>
  <c r="K49" i="9"/>
  <c r="H12" i="22"/>
  <c r="J12" s="1"/>
  <c r="H13"/>
  <c r="H14"/>
  <c r="H15"/>
  <c r="H16"/>
  <c r="I17"/>
  <c r="H1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11"/>
  <c r="H58" l="1"/>
  <c r="J11"/>
  <c r="G58"/>
  <c r="J38"/>
  <c r="I38"/>
  <c r="J37"/>
  <c r="I37"/>
  <c r="J36"/>
  <c r="I36"/>
  <c r="F140" i="13" l="1"/>
  <c r="D95" i="12" l="1"/>
  <c r="D94"/>
  <c r="D93"/>
  <c r="D92"/>
  <c r="J14" i="22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9"/>
  <c r="I11"/>
  <c r="I39"/>
  <c r="I12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C1" i="10"/>
  <c r="J13" i="22"/>
  <c r="D91" i="12"/>
  <c r="AN78" i="8" l="1"/>
  <c r="AO78" s="1"/>
  <c r="AN80"/>
  <c r="AO80" s="1"/>
  <c r="AN79"/>
  <c r="AO79" s="1"/>
  <c r="AN81"/>
  <c r="AO81" s="1"/>
  <c r="AN75"/>
  <c r="AO75" s="1"/>
  <c r="AN77"/>
  <c r="AO77" s="1"/>
  <c r="AN76"/>
  <c r="AO76" s="1"/>
  <c r="AN71"/>
  <c r="AN73"/>
  <c r="AN72"/>
  <c r="AN74"/>
  <c r="AN66"/>
  <c r="I59" i="9" s="1"/>
  <c r="AN68" i="8"/>
  <c r="I61" i="9" s="1"/>
  <c r="AN65" i="8"/>
  <c r="I58" i="9" s="1"/>
  <c r="AN67" i="8"/>
  <c r="I60" i="9" s="1"/>
  <c r="AN70" i="8"/>
  <c r="I62" i="9" s="1"/>
  <c r="AN69" i="8"/>
  <c r="E68" i="10"/>
  <c r="D68"/>
  <c r="I13" i="22"/>
  <c r="I58" s="1"/>
  <c r="J58"/>
  <c r="K8" i="9" l="1"/>
  <c r="K45"/>
  <c r="K46"/>
  <c r="K47"/>
  <c r="K48"/>
  <c r="K43"/>
  <c r="K44"/>
  <c r="AI83" i="8" l="1"/>
  <c r="AI84"/>
  <c r="D90" i="12" l="1"/>
  <c r="F125" i="13"/>
  <c r="D89" i="12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F130" i="13" s="1"/>
  <c r="D67" i="12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F69" i="9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7"/>
  <c r="K6"/>
  <c r="K5"/>
  <c r="K4"/>
  <c r="AQ85" i="8"/>
  <c r="AP85"/>
  <c r="AN84"/>
  <c r="AI82"/>
  <c r="AL7"/>
  <c r="AK7"/>
  <c r="AI7"/>
  <c r="AL6"/>
  <c r="AK6"/>
  <c r="AI6"/>
  <c r="AL5"/>
  <c r="AK5"/>
  <c r="D4"/>
  <c r="E3"/>
  <c r="F175" i="13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G135"/>
  <c r="F135"/>
  <c r="G134"/>
  <c r="F134"/>
  <c r="G133"/>
  <c r="F133"/>
  <c r="G132"/>
  <c r="G131"/>
  <c r="F131"/>
  <c r="G130"/>
  <c r="G129"/>
  <c r="G128"/>
  <c r="F128"/>
  <c r="G127"/>
  <c r="F127"/>
  <c r="G126"/>
  <c r="F126"/>
  <c r="G125"/>
  <c r="G124"/>
  <c r="F124"/>
  <c r="G123"/>
  <c r="F123"/>
  <c r="G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G89"/>
  <c r="F89"/>
  <c r="G88"/>
  <c r="G87"/>
  <c r="F87"/>
  <c r="G86"/>
  <c r="F86"/>
  <c r="G85"/>
  <c r="F85"/>
  <c r="G84"/>
  <c r="F84"/>
  <c r="G83"/>
  <c r="F83"/>
  <c r="G82"/>
  <c r="F82"/>
  <c r="G81"/>
  <c r="F81"/>
  <c r="G80"/>
  <c r="G79"/>
  <c r="F79"/>
  <c r="G78"/>
  <c r="F78"/>
  <c r="G77"/>
  <c r="F77"/>
  <c r="G76"/>
  <c r="F76"/>
  <c r="G75"/>
  <c r="F75"/>
  <c r="G74"/>
  <c r="F74"/>
  <c r="G73"/>
  <c r="G72"/>
  <c r="F72"/>
  <c r="G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18"/>
  <c r="F18"/>
  <c r="G17"/>
  <c r="F17"/>
  <c r="G16"/>
  <c r="F16"/>
  <c r="G15"/>
  <c r="F15"/>
  <c r="G14"/>
  <c r="F14"/>
  <c r="G13"/>
  <c r="F13"/>
  <c r="G12"/>
  <c r="F12"/>
  <c r="G9"/>
  <c r="F9"/>
  <c r="G8"/>
  <c r="F8"/>
  <c r="G7"/>
  <c r="F7"/>
  <c r="G6"/>
  <c r="F6"/>
  <c r="G4"/>
  <c r="F4"/>
  <c r="G22"/>
  <c r="F22"/>
  <c r="G21"/>
  <c r="F21"/>
  <c r="G20"/>
  <c r="F20"/>
  <c r="G19"/>
  <c r="G2"/>
  <c r="F2"/>
  <c r="G11"/>
  <c r="F11"/>
  <c r="G10"/>
  <c r="F10"/>
  <c r="F132" l="1"/>
  <c r="F129"/>
  <c r="F3" i="8"/>
  <c r="F20" s="1"/>
  <c r="E4"/>
  <c r="AN82"/>
  <c r="AN20"/>
  <c r="I16" i="9" s="1"/>
  <c r="AN83" i="8"/>
  <c r="AN47"/>
  <c r="AN12"/>
  <c r="I8" i="9" s="1"/>
  <c r="AN16" i="8"/>
  <c r="I12" i="9" s="1"/>
  <c r="AN28" i="8"/>
  <c r="I25" i="9" s="1"/>
  <c r="AN29" i="8"/>
  <c r="I26" i="9" s="1"/>
  <c r="AN38" i="8"/>
  <c r="I35" i="9" s="1"/>
  <c r="AN40" i="8"/>
  <c r="I31" i="9" s="1"/>
  <c r="AN51" i="8"/>
  <c r="I48" i="9" s="1"/>
  <c r="AN57" i="8"/>
  <c r="I54" i="9" s="1"/>
  <c r="AN60" i="8"/>
  <c r="I53" i="9" s="1"/>
  <c r="AN8" i="8"/>
  <c r="I4" i="9" s="1"/>
  <c r="AN18" i="8"/>
  <c r="I14" i="9" s="1"/>
  <c r="AN26" i="8"/>
  <c r="I24" i="9" s="1"/>
  <c r="AN31" i="8"/>
  <c r="I22" i="9" s="1"/>
  <c r="AN32" i="8"/>
  <c r="I28" i="9" s="1"/>
  <c r="AN33" i="8"/>
  <c r="I29" i="9" s="1"/>
  <c r="AN36" i="8"/>
  <c r="I33" i="9" s="1"/>
  <c r="AN41" i="8"/>
  <c r="I37" i="9" s="1"/>
  <c r="AN42" i="8"/>
  <c r="I38" i="9" s="1"/>
  <c r="AN45" i="8"/>
  <c r="I41" i="9" s="1"/>
  <c r="AN49" i="8"/>
  <c r="I46" i="9" s="1"/>
  <c r="AN53" i="8"/>
  <c r="I56" i="9" s="1"/>
  <c r="AN59" i="8"/>
  <c r="I55" i="9" s="1"/>
  <c r="AN64" i="8"/>
  <c r="I51" i="9" s="1"/>
  <c r="AN62" i="8"/>
  <c r="AN63"/>
  <c r="I52" i="9" s="1"/>
  <c r="AN5" i="8"/>
  <c r="AN6"/>
  <c r="AN7"/>
  <c r="AN9"/>
  <c r="I5" i="9" s="1"/>
  <c r="AN10" i="8"/>
  <c r="I6" i="9" s="1"/>
  <c r="AN11" i="8"/>
  <c r="I7" i="9" s="1"/>
  <c r="AN13" i="8"/>
  <c r="I9" i="9" s="1"/>
  <c r="AN14" i="8"/>
  <c r="I10" i="9" s="1"/>
  <c r="AN15" i="8"/>
  <c r="I11" i="9" s="1"/>
  <c r="AN17" i="8"/>
  <c r="I13" i="9" s="1"/>
  <c r="AN19" i="8"/>
  <c r="I15" i="9" s="1"/>
  <c r="AN21" i="8"/>
  <c r="I18" i="9" s="1"/>
  <c r="AN22" i="8"/>
  <c r="I17" i="9" s="1"/>
  <c r="AN23" i="8"/>
  <c r="I19" i="9" s="1"/>
  <c r="AN24" i="8"/>
  <c r="I20" i="9" s="1"/>
  <c r="AN25" i="8"/>
  <c r="I21" i="9" s="1"/>
  <c r="AN27" i="8"/>
  <c r="I23" i="9" s="1"/>
  <c r="AN30" i="8"/>
  <c r="I27" i="9" s="1"/>
  <c r="AN34" i="8"/>
  <c r="I30" i="9" s="1"/>
  <c r="AN35" i="8"/>
  <c r="I32" i="9" s="1"/>
  <c r="AN37" i="8"/>
  <c r="I34" i="9" s="1"/>
  <c r="AN39" i="8"/>
  <c r="I36" i="9" s="1"/>
  <c r="AN43" i="8"/>
  <c r="I39" i="9" s="1"/>
  <c r="AN44" i="8"/>
  <c r="I40" i="9" s="1"/>
  <c r="AN46" i="8"/>
  <c r="I42" i="9" s="1"/>
  <c r="AN48" i="8"/>
  <c r="I45" i="9" s="1"/>
  <c r="AN50" i="8"/>
  <c r="I47" i="9" s="1"/>
  <c r="AN52" i="8"/>
  <c r="I49" i="9" s="1"/>
  <c r="AN54" i="8"/>
  <c r="I43" i="9" s="1"/>
  <c r="AN55" i="8"/>
  <c r="AN56"/>
  <c r="I50" i="9" s="1"/>
  <c r="AN58" i="8"/>
  <c r="AN61"/>
  <c r="AM5"/>
  <c r="AM7"/>
  <c r="K69" i="9"/>
  <c r="AM6" i="8"/>
  <c r="I57" i="9" l="1"/>
  <c r="F70" i="8"/>
  <c r="F23"/>
  <c r="F47"/>
  <c r="F54"/>
  <c r="F29"/>
  <c r="F10"/>
  <c r="F31"/>
  <c r="F11"/>
  <c r="F43"/>
  <c r="F15"/>
  <c r="F13"/>
  <c r="F56"/>
  <c r="F51"/>
  <c r="F8"/>
  <c r="F33"/>
  <c r="F40"/>
  <c r="F45"/>
  <c r="F65"/>
  <c r="F63"/>
  <c r="F14"/>
  <c r="F16"/>
  <c r="F44"/>
  <c r="F52"/>
  <c r="F58"/>
  <c r="F55"/>
  <c r="F25"/>
  <c r="F17"/>
  <c r="F9"/>
  <c r="F28"/>
  <c r="F41"/>
  <c r="F46"/>
  <c r="F12"/>
  <c r="F49"/>
  <c r="F62"/>
  <c r="F18"/>
  <c r="F37"/>
  <c r="F48"/>
  <c r="F64"/>
  <c r="F61"/>
  <c r="F19"/>
  <c r="F34"/>
  <c r="F26"/>
  <c r="F53"/>
  <c r="F60"/>
  <c r="F22"/>
  <c r="F30"/>
  <c r="F39"/>
  <c r="F24"/>
  <c r="F38"/>
  <c r="F32"/>
  <c r="F50"/>
  <c r="F66"/>
  <c r="F27"/>
  <c r="F35"/>
  <c r="F21"/>
  <c r="F36"/>
  <c r="F42"/>
  <c r="F68"/>
  <c r="F57"/>
  <c r="F67"/>
  <c r="F4"/>
  <c r="G3"/>
  <c r="G10" s="1"/>
  <c r="I44" i="9"/>
  <c r="AO7" i="8"/>
  <c r="AO6"/>
  <c r="AO5"/>
  <c r="AN85"/>
  <c r="D1" i="10" s="1"/>
  <c r="AJ10" i="8"/>
  <c r="G60" l="1"/>
  <c r="G20"/>
  <c r="G50"/>
  <c r="G12"/>
  <c r="G51"/>
  <c r="G15"/>
  <c r="G22"/>
  <c r="G63"/>
  <c r="G58"/>
  <c r="G16"/>
  <c r="G53"/>
  <c r="G56"/>
  <c r="G34"/>
  <c r="G26"/>
  <c r="G19"/>
  <c r="G45"/>
  <c r="G54"/>
  <c r="G55"/>
  <c r="G39"/>
  <c r="G32"/>
  <c r="G70"/>
  <c r="G11"/>
  <c r="G38"/>
  <c r="G24"/>
  <c r="G9"/>
  <c r="G61"/>
  <c r="G35"/>
  <c r="G33"/>
  <c r="G23"/>
  <c r="G46"/>
  <c r="G21"/>
  <c r="G52"/>
  <c r="G64"/>
  <c r="G37"/>
  <c r="G28"/>
  <c r="G57"/>
  <c r="G65"/>
  <c r="G67"/>
  <c r="G27"/>
  <c r="G62"/>
  <c r="G13"/>
  <c r="G44"/>
  <c r="G14"/>
  <c r="G29"/>
  <c r="G40"/>
  <c r="G47"/>
  <c r="G17"/>
  <c r="G68"/>
  <c r="G42"/>
  <c r="G18"/>
  <c r="G66"/>
  <c r="G25"/>
  <c r="G30"/>
  <c r="G31"/>
  <c r="G49"/>
  <c r="G48"/>
  <c r="G43"/>
  <c r="G41"/>
  <c r="G36"/>
  <c r="AJ24"/>
  <c r="AJ23"/>
  <c r="AJ48"/>
  <c r="AJ17"/>
  <c r="AJ21"/>
  <c r="AJ26"/>
  <c r="AJ57"/>
  <c r="AJ25"/>
  <c r="AJ40"/>
  <c r="AJ36"/>
  <c r="AJ33"/>
  <c r="AJ12"/>
  <c r="AJ55"/>
  <c r="AJ16"/>
  <c r="AJ32"/>
  <c r="AJ19"/>
  <c r="AJ27"/>
  <c r="AJ34"/>
  <c r="AJ35"/>
  <c r="AJ50"/>
  <c r="AJ30"/>
  <c r="AJ51"/>
  <c r="AJ13"/>
  <c r="AJ54"/>
  <c r="AJ56"/>
  <c r="AJ63"/>
  <c r="AJ9"/>
  <c r="AJ22"/>
  <c r="AJ37"/>
  <c r="AJ39"/>
  <c r="AJ15"/>
  <c r="AJ38"/>
  <c r="AJ14"/>
  <c r="AJ43"/>
  <c r="AJ20"/>
  <c r="AJ29"/>
  <c r="AJ41"/>
  <c r="AJ44"/>
  <c r="AJ49"/>
  <c r="AJ11"/>
  <c r="AJ31"/>
  <c r="AJ60"/>
  <c r="AJ42"/>
  <c r="AJ45"/>
  <c r="AJ46"/>
  <c r="AJ28"/>
  <c r="AJ18"/>
  <c r="AJ52"/>
  <c r="G4"/>
  <c r="H3"/>
  <c r="I69" i="9"/>
  <c r="H33" i="8" l="1"/>
  <c r="H24"/>
  <c r="H57"/>
  <c r="H48"/>
  <c r="H44"/>
  <c r="H45"/>
  <c r="H55"/>
  <c r="H29"/>
  <c r="H25"/>
  <c r="H21"/>
  <c r="H19"/>
  <c r="H13"/>
  <c r="H63"/>
  <c r="H62"/>
  <c r="H50"/>
  <c r="H60"/>
  <c r="H47"/>
  <c r="AK47" s="1"/>
  <c r="H58"/>
  <c r="H16"/>
  <c r="H34"/>
  <c r="H23"/>
  <c r="H18"/>
  <c r="H11"/>
  <c r="H9"/>
  <c r="H36"/>
  <c r="H14"/>
  <c r="H64"/>
  <c r="H37"/>
  <c r="H26"/>
  <c r="H30"/>
  <c r="H20"/>
  <c r="H28"/>
  <c r="H56"/>
  <c r="H38"/>
  <c r="H43"/>
  <c r="H39"/>
  <c r="H17"/>
  <c r="H35"/>
  <c r="H42"/>
  <c r="H70"/>
  <c r="H40"/>
  <c r="H65"/>
  <c r="H53"/>
  <c r="H54"/>
  <c r="H27"/>
  <c r="H61"/>
  <c r="H66"/>
  <c r="H51"/>
  <c r="H8"/>
  <c r="H10"/>
  <c r="H68"/>
  <c r="H32"/>
  <c r="H46"/>
  <c r="H52"/>
  <c r="H22"/>
  <c r="H67"/>
  <c r="AI15"/>
  <c r="H12"/>
  <c r="H49"/>
  <c r="H31"/>
  <c r="H41"/>
  <c r="H4"/>
  <c r="I3"/>
  <c r="AJ85"/>
  <c r="I4" l="1"/>
  <c r="J3"/>
  <c r="J4" l="1"/>
  <c r="K3"/>
  <c r="K4" l="1"/>
  <c r="L3"/>
  <c r="L4" l="1"/>
  <c r="M3"/>
  <c r="M4" l="1"/>
  <c r="N3"/>
  <c r="N4" l="1"/>
  <c r="O3"/>
  <c r="O4" l="1"/>
  <c r="P3"/>
  <c r="P4" l="1"/>
  <c r="Q3"/>
  <c r="Q4" l="1"/>
  <c r="R3"/>
  <c r="R4" l="1"/>
  <c r="S3"/>
  <c r="S4" l="1"/>
  <c r="T3"/>
  <c r="T4" l="1"/>
  <c r="U3"/>
  <c r="U4" l="1"/>
  <c r="V3"/>
  <c r="V4" l="1"/>
  <c r="W3"/>
  <c r="W4" l="1"/>
  <c r="X3"/>
  <c r="X4" l="1"/>
  <c r="Y3"/>
  <c r="Y4" l="1"/>
  <c r="Z3"/>
  <c r="Z4" l="1"/>
  <c r="AA3"/>
  <c r="AB3" l="1"/>
  <c r="AA4"/>
  <c r="AB4" l="1"/>
  <c r="AC3"/>
  <c r="AD3" l="1"/>
  <c r="AC4"/>
  <c r="AD4" l="1"/>
  <c r="AE3"/>
  <c r="AI73" l="1"/>
  <c r="AI70"/>
  <c r="AE4"/>
  <c r="AF3"/>
  <c r="AL71" l="1"/>
  <c r="AK71"/>
  <c r="AI71"/>
  <c r="AK74"/>
  <c r="AI74"/>
  <c r="AL74"/>
  <c r="AK72"/>
  <c r="AI72"/>
  <c r="AL72"/>
  <c r="AK73"/>
  <c r="AL73"/>
  <c r="AF4"/>
  <c r="AG3"/>
  <c r="AM74" l="1"/>
  <c r="AO74" s="1"/>
  <c r="AM73"/>
  <c r="AO73" s="1"/>
  <c r="AM72"/>
  <c r="AO72" s="1"/>
  <c r="AM71"/>
  <c r="AO71" s="1"/>
  <c r="AG4"/>
  <c r="AH3"/>
  <c r="AI65" l="1"/>
  <c r="AL58"/>
  <c r="AK55"/>
  <c r="AK36"/>
  <c r="AL32"/>
  <c r="AI29"/>
  <c r="AK11"/>
  <c r="AI19"/>
  <c r="AK34"/>
  <c r="AI68"/>
  <c r="AI67"/>
  <c r="AI56"/>
  <c r="AI55"/>
  <c r="AH4"/>
  <c r="AI40"/>
  <c r="AL38"/>
  <c r="AI66" l="1"/>
  <c r="AL66"/>
  <c r="AK66"/>
  <c r="AK65"/>
  <c r="AL65"/>
  <c r="AI69"/>
  <c r="AL69"/>
  <c r="AK69"/>
  <c r="AL68"/>
  <c r="AK68"/>
  <c r="AK67"/>
  <c r="AL67"/>
  <c r="AL70"/>
  <c r="AK70"/>
  <c r="AI51"/>
  <c r="AK51"/>
  <c r="AL51"/>
  <c r="AK58"/>
  <c r="AI58"/>
  <c r="AK13"/>
  <c r="AI13"/>
  <c r="AL13"/>
  <c r="AK26"/>
  <c r="AL26"/>
  <c r="AI26"/>
  <c r="AI41"/>
  <c r="AK41"/>
  <c r="AL41"/>
  <c r="AK19"/>
  <c r="AL19"/>
  <c r="AK35"/>
  <c r="AI35"/>
  <c r="AL35"/>
  <c r="AI57"/>
  <c r="AK57"/>
  <c r="AL57"/>
  <c r="AL17"/>
  <c r="AI17"/>
  <c r="AK17"/>
  <c r="AI31"/>
  <c r="AK31"/>
  <c r="AL31"/>
  <c r="AK12"/>
  <c r="AI12"/>
  <c r="AL12"/>
  <c r="AK24"/>
  <c r="AI24"/>
  <c r="AL24"/>
  <c r="AI63"/>
  <c r="AL63"/>
  <c r="AK63"/>
  <c r="AK62"/>
  <c r="AI62"/>
  <c r="AL62"/>
  <c r="AL53"/>
  <c r="AK53"/>
  <c r="AI53"/>
  <c r="AI25"/>
  <c r="AL25"/>
  <c r="AK25"/>
  <c r="AI27"/>
  <c r="AL27"/>
  <c r="AK27"/>
  <c r="AI60"/>
  <c r="AL60"/>
  <c r="AK60"/>
  <c r="AK10"/>
  <c r="AL10"/>
  <c r="AI10"/>
  <c r="AL23"/>
  <c r="AI23"/>
  <c r="AK23"/>
  <c r="AL40"/>
  <c r="AK40"/>
  <c r="AK22"/>
  <c r="AL22"/>
  <c r="AI22"/>
  <c r="AK38"/>
  <c r="AM38" s="1"/>
  <c r="AI38"/>
  <c r="AK45"/>
  <c r="AI45"/>
  <c r="AL45"/>
  <c r="AI20"/>
  <c r="AK20"/>
  <c r="AL20"/>
  <c r="AK29"/>
  <c r="AL29"/>
  <c r="AL9"/>
  <c r="AK9"/>
  <c r="AI9"/>
  <c r="AI21"/>
  <c r="AK21"/>
  <c r="AL21"/>
  <c r="AL36"/>
  <c r="AM36" s="1"/>
  <c r="AI36"/>
  <c r="AL11"/>
  <c r="AM11" s="1"/>
  <c r="AI11"/>
  <c r="AK28"/>
  <c r="AI28"/>
  <c r="AL28"/>
  <c r="AL42"/>
  <c r="AI42"/>
  <c r="AK42"/>
  <c r="AI59"/>
  <c r="AL59"/>
  <c r="AK59"/>
  <c r="AL43"/>
  <c r="AI43"/>
  <c r="AK43"/>
  <c r="AK56"/>
  <c r="AL56"/>
  <c r="AK8"/>
  <c r="AI8"/>
  <c r="AL8"/>
  <c r="AI39"/>
  <c r="AL39"/>
  <c r="AK39"/>
  <c r="AK16"/>
  <c r="AI16"/>
  <c r="AL16"/>
  <c r="AI32"/>
  <c r="AK32"/>
  <c r="AM32" s="1"/>
  <c r="AK52"/>
  <c r="AI52"/>
  <c r="AL52"/>
  <c r="AK49"/>
  <c r="AI49"/>
  <c r="AL49"/>
  <c r="AL47"/>
  <c r="AI47"/>
  <c r="AI64"/>
  <c r="AL64"/>
  <c r="AK64"/>
  <c r="AI18"/>
  <c r="AK18"/>
  <c r="AL18"/>
  <c r="AL37"/>
  <c r="AK37"/>
  <c r="AI37"/>
  <c r="AL55"/>
  <c r="AM55" s="1"/>
  <c r="AL34"/>
  <c r="AM34" s="1"/>
  <c r="AI34"/>
  <c r="AL48"/>
  <c r="AI48"/>
  <c r="AK48"/>
  <c r="AL46"/>
  <c r="AK46"/>
  <c r="AI46"/>
  <c r="AK61"/>
  <c r="AI61"/>
  <c r="AL61"/>
  <c r="AK14"/>
  <c r="AI14"/>
  <c r="AL14"/>
  <c r="AL33"/>
  <c r="AI33"/>
  <c r="AK33"/>
  <c r="AL15"/>
  <c r="AK15"/>
  <c r="AL30"/>
  <c r="AI30"/>
  <c r="AK30"/>
  <c r="AK54"/>
  <c r="AI54"/>
  <c r="AL54"/>
  <c r="AI50"/>
  <c r="AK50"/>
  <c r="AL50"/>
  <c r="AI44"/>
  <c r="AK44"/>
  <c r="AL44"/>
  <c r="AM65" l="1"/>
  <c r="AM67"/>
  <c r="AM68"/>
  <c r="AM69"/>
  <c r="AO69" s="1"/>
  <c r="AM70"/>
  <c r="AM66"/>
  <c r="AM24"/>
  <c r="H20" i="9" s="1"/>
  <c r="D20" s="1"/>
  <c r="AM12" i="8"/>
  <c r="AO12" s="1"/>
  <c r="AM62"/>
  <c r="AO62" s="1"/>
  <c r="AM13"/>
  <c r="AO13" s="1"/>
  <c r="AM28"/>
  <c r="AO28" s="1"/>
  <c r="AM8"/>
  <c r="H4" i="9" s="1"/>
  <c r="AM45" i="8"/>
  <c r="AO45" s="1"/>
  <c r="AM52"/>
  <c r="AM35"/>
  <c r="AO35" s="1"/>
  <c r="AM19"/>
  <c r="H15" i="9" s="1"/>
  <c r="D15" s="1"/>
  <c r="AM56" i="8"/>
  <c r="AM31"/>
  <c r="AO31" s="1"/>
  <c r="AM58"/>
  <c r="AO58" s="1"/>
  <c r="AM51"/>
  <c r="H48" i="9" s="1"/>
  <c r="D48" s="1"/>
  <c r="AI85" i="8"/>
  <c r="AM10"/>
  <c r="H6" i="9" s="1"/>
  <c r="D6" s="1"/>
  <c r="AM14" i="8"/>
  <c r="AO14" s="1"/>
  <c r="AO51"/>
  <c r="AM61"/>
  <c r="AO61" s="1"/>
  <c r="AM44"/>
  <c r="AO44" s="1"/>
  <c r="AM54"/>
  <c r="H43" i="9" s="1"/>
  <c r="D43" s="1"/>
  <c r="AM37" i="8"/>
  <c r="AO37" s="1"/>
  <c r="AM39"/>
  <c r="H36" i="9" s="1"/>
  <c r="D36" s="1"/>
  <c r="AM22" i="8"/>
  <c r="AO22" s="1"/>
  <c r="AM53"/>
  <c r="AM26"/>
  <c r="AO26" s="1"/>
  <c r="H44" i="9"/>
  <c r="D44" s="1"/>
  <c r="AO55" i="8"/>
  <c r="H28" i="9"/>
  <c r="D28" s="1"/>
  <c r="AO32" i="8"/>
  <c r="H7" i="9"/>
  <c r="D7" s="1"/>
  <c r="AO11" i="8"/>
  <c r="H33" i="9"/>
  <c r="D33" s="1"/>
  <c r="AO36" i="8"/>
  <c r="AL85"/>
  <c r="AM9"/>
  <c r="AO38"/>
  <c r="H35" i="9"/>
  <c r="D35" s="1"/>
  <c r="AM33" i="8"/>
  <c r="AM49"/>
  <c r="AM16"/>
  <c r="AM23"/>
  <c r="H30" i="9"/>
  <c r="D30" s="1"/>
  <c r="AO34" i="8"/>
  <c r="AM30"/>
  <c r="AM50"/>
  <c r="AM15"/>
  <c r="AM46"/>
  <c r="AM48"/>
  <c r="AM18"/>
  <c r="AM64"/>
  <c r="AM47"/>
  <c r="AM43"/>
  <c r="AM59"/>
  <c r="AM42"/>
  <c r="AM21"/>
  <c r="AK85"/>
  <c r="AM29"/>
  <c r="AM20"/>
  <c r="H16" i="9" s="1"/>
  <c r="AM40" i="8"/>
  <c r="AM60"/>
  <c r="AM27"/>
  <c r="AM25"/>
  <c r="AM63"/>
  <c r="AM17"/>
  <c r="AM57"/>
  <c r="AM41"/>
  <c r="AO70" l="1"/>
  <c r="H62" i="9"/>
  <c r="D62" s="1"/>
  <c r="G62" s="1"/>
  <c r="J62" s="1"/>
  <c r="L62" s="1"/>
  <c r="AO68" i="8"/>
  <c r="H61" i="9"/>
  <c r="D61" s="1"/>
  <c r="G61" s="1"/>
  <c r="J61" s="1"/>
  <c r="L61" s="1"/>
  <c r="AO65" i="8"/>
  <c r="H58" i="9"/>
  <c r="D58" s="1"/>
  <c r="G58" s="1"/>
  <c r="J58" s="1"/>
  <c r="L58" s="1"/>
  <c r="AO66" i="8"/>
  <c r="H59" i="9"/>
  <c r="D59" s="1"/>
  <c r="G59" s="1"/>
  <c r="J59" s="1"/>
  <c r="L59" s="1"/>
  <c r="AO67" i="8"/>
  <c r="H60" i="9"/>
  <c r="D60" s="1"/>
  <c r="G60" s="1"/>
  <c r="J60" s="1"/>
  <c r="L60" s="1"/>
  <c r="AO47" i="8"/>
  <c r="H57" i="9"/>
  <c r="D57" s="1"/>
  <c r="G57" s="1"/>
  <c r="J57" s="1"/>
  <c r="L57" s="1"/>
  <c r="AO53" i="8"/>
  <c r="H56" i="9"/>
  <c r="D56" s="1"/>
  <c r="G56" s="1"/>
  <c r="J56" s="1"/>
  <c r="L56" s="1"/>
  <c r="H40"/>
  <c r="D40" s="1"/>
  <c r="AO59" i="8"/>
  <c r="H55" i="9"/>
  <c r="D55" s="1"/>
  <c r="G55" s="1"/>
  <c r="J55" s="1"/>
  <c r="L55" s="1"/>
  <c r="AO57" i="8"/>
  <c r="H54" i="9"/>
  <c r="D54" s="1"/>
  <c r="G54" s="1"/>
  <c r="J54" s="1"/>
  <c r="L54" s="1"/>
  <c r="AO63" i="8"/>
  <c r="H52" i="9"/>
  <c r="D52" s="1"/>
  <c r="G52" s="1"/>
  <c r="J52" s="1"/>
  <c r="L52" s="1"/>
  <c r="AO60" i="8"/>
  <c r="H53" i="9"/>
  <c r="D53" s="1"/>
  <c r="G53" s="1"/>
  <c r="J53" s="1"/>
  <c r="L53" s="1"/>
  <c r="AO64" i="8"/>
  <c r="H51" i="9"/>
  <c r="D51" s="1"/>
  <c r="G51" s="1"/>
  <c r="J51" s="1"/>
  <c r="L51" s="1"/>
  <c r="AO56" i="8"/>
  <c r="H50" i="9"/>
  <c r="D50" s="1"/>
  <c r="G50" s="1"/>
  <c r="J50" s="1"/>
  <c r="L50" s="1"/>
  <c r="AO24" i="8"/>
  <c r="AO8"/>
  <c r="H25" i="9"/>
  <c r="D25" s="1"/>
  <c r="H9"/>
  <c r="D9" s="1"/>
  <c r="AO52" i="8"/>
  <c r="H49" i="9"/>
  <c r="D49" s="1"/>
  <c r="G49" s="1"/>
  <c r="J49" s="1"/>
  <c r="L49" s="1"/>
  <c r="H8"/>
  <c r="D8" s="1"/>
  <c r="H41"/>
  <c r="D41" s="1"/>
  <c r="AO19" i="8"/>
  <c r="H32" i="9"/>
  <c r="D32" s="1"/>
  <c r="H10"/>
  <c r="D10" s="1"/>
  <c r="H34"/>
  <c r="D34" s="1"/>
  <c r="H22"/>
  <c r="D22" s="1"/>
  <c r="H24"/>
  <c r="D24" s="1"/>
  <c r="H17"/>
  <c r="D17" s="1"/>
  <c r="AO39" i="8"/>
  <c r="AO10"/>
  <c r="AO54"/>
  <c r="AO49"/>
  <c r="H46" i="9"/>
  <c r="D46" s="1"/>
  <c r="AO48" i="8"/>
  <c r="H45" i="9"/>
  <c r="D45" s="1"/>
  <c r="AO50" i="8"/>
  <c r="H47" i="9"/>
  <c r="D47" s="1"/>
  <c r="H21"/>
  <c r="D21" s="1"/>
  <c r="AO25" i="8"/>
  <c r="AO40"/>
  <c r="H31" i="9"/>
  <c r="D31" s="1"/>
  <c r="AO29" i="8"/>
  <c r="H26" i="9"/>
  <c r="D26" s="1"/>
  <c r="AO42" i="8"/>
  <c r="H38" i="9"/>
  <c r="D38" s="1"/>
  <c r="AO43" i="8"/>
  <c r="H39" i="9"/>
  <c r="D39" s="1"/>
  <c r="H11"/>
  <c r="D11" s="1"/>
  <c r="AO15" i="8"/>
  <c r="AO30"/>
  <c r="H27" i="9"/>
  <c r="D27" s="1"/>
  <c r="D4"/>
  <c r="AO41" i="8"/>
  <c r="H37" i="9"/>
  <c r="D37" s="1"/>
  <c r="AO17" i="8"/>
  <c r="H13" i="9"/>
  <c r="D13" s="1"/>
  <c r="AO27" i="8"/>
  <c r="H23" i="9"/>
  <c r="D23" s="1"/>
  <c r="AO20" i="8"/>
  <c r="D16" i="9"/>
  <c r="H18"/>
  <c r="D18" s="1"/>
  <c r="AO21" i="8"/>
  <c r="H14" i="9"/>
  <c r="AO18" i="8"/>
  <c r="AO46"/>
  <c r="H42" i="9"/>
  <c r="D42" s="1"/>
  <c r="AO23" i="8"/>
  <c r="H19" i="9"/>
  <c r="D19" s="1"/>
  <c r="AO16" i="8"/>
  <c r="H12" i="9"/>
  <c r="D12" s="1"/>
  <c r="AO33" i="8"/>
  <c r="H29" i="9"/>
  <c r="D29" s="1"/>
  <c r="H5"/>
  <c r="D5" s="1"/>
  <c r="AO9" i="8"/>
  <c r="AM85"/>
  <c r="D14" i="9" l="1"/>
  <c r="AO85" i="8"/>
  <c r="H69" i="9"/>
  <c r="D69" l="1"/>
  <c r="G15" l="1"/>
  <c r="J15" s="1"/>
  <c r="L15" s="1"/>
  <c r="G48"/>
  <c r="J48" s="1"/>
  <c r="L48" s="1"/>
  <c r="G6"/>
  <c r="J6" s="1"/>
  <c r="L6" s="1"/>
  <c r="G43"/>
  <c r="J43" s="1"/>
  <c r="L43" s="1"/>
  <c r="G36"/>
  <c r="J36" s="1"/>
  <c r="L36" s="1"/>
  <c r="G40"/>
  <c r="J40" s="1"/>
  <c r="L40" s="1"/>
  <c r="G44"/>
  <c r="J44" s="1"/>
  <c r="L44" s="1"/>
  <c r="G28"/>
  <c r="J28" s="1"/>
  <c r="L28" s="1"/>
  <c r="G25"/>
  <c r="J25" s="1"/>
  <c r="L25" s="1"/>
  <c r="G7"/>
  <c r="J7" s="1"/>
  <c r="L7" s="1"/>
  <c r="G33"/>
  <c r="J33" s="1"/>
  <c r="L33" s="1"/>
  <c r="G35"/>
  <c r="J35" s="1"/>
  <c r="L35" s="1"/>
  <c r="G20"/>
  <c r="J20" s="1"/>
  <c r="L20" s="1"/>
  <c r="G30"/>
  <c r="J30" s="1"/>
  <c r="L30" s="1"/>
  <c r="G8" l="1"/>
  <c r="J8" s="1"/>
  <c r="L8" s="1"/>
  <c r="G41"/>
  <c r="J41" s="1"/>
  <c r="L41" s="1"/>
  <c r="G32"/>
  <c r="J32" s="1"/>
  <c r="L32" s="1"/>
  <c r="G10"/>
  <c r="J10" s="1"/>
  <c r="L10" s="1"/>
  <c r="G34"/>
  <c r="J34" s="1"/>
  <c r="L34" s="1"/>
  <c r="G22"/>
  <c r="J22" s="1"/>
  <c r="L22" s="1"/>
  <c r="G24"/>
  <c r="J24" s="1"/>
  <c r="L24" s="1"/>
  <c r="G9"/>
  <c r="J9" s="1"/>
  <c r="L9" s="1"/>
  <c r="G46"/>
  <c r="J46" s="1"/>
  <c r="L46" s="1"/>
  <c r="G45"/>
  <c r="J45" s="1"/>
  <c r="L45" s="1"/>
  <c r="G47"/>
  <c r="J47" s="1"/>
  <c r="L47" s="1"/>
  <c r="G21"/>
  <c r="J21" s="1"/>
  <c r="L21" s="1"/>
  <c r="G31"/>
  <c r="J31" s="1"/>
  <c r="L31" s="1"/>
  <c r="G26"/>
  <c r="J26" s="1"/>
  <c r="L26" s="1"/>
  <c r="G38"/>
  <c r="J38" s="1"/>
  <c r="L38" s="1"/>
  <c r="G39"/>
  <c r="J39" s="1"/>
  <c r="L39" s="1"/>
  <c r="G11"/>
  <c r="J11" s="1"/>
  <c r="L11" s="1"/>
  <c r="G27"/>
  <c r="J27" s="1"/>
  <c r="L27" s="1"/>
  <c r="G37"/>
  <c r="J37" s="1"/>
  <c r="L37" s="1"/>
  <c r="G13"/>
  <c r="J13" s="1"/>
  <c r="L13" s="1"/>
  <c r="G23"/>
  <c r="J23" s="1"/>
  <c r="L23" s="1"/>
  <c r="G16"/>
  <c r="J16" s="1"/>
  <c r="L16" s="1"/>
  <c r="G18"/>
  <c r="J18" s="1"/>
  <c r="L18" s="1"/>
  <c r="G42"/>
  <c r="J42" s="1"/>
  <c r="L42" s="1"/>
  <c r="G19"/>
  <c r="J19" s="1"/>
  <c r="L19" s="1"/>
  <c r="G12"/>
  <c r="J12" s="1"/>
  <c r="L12" s="1"/>
  <c r="G29"/>
  <c r="J29" s="1"/>
  <c r="L29" s="1"/>
  <c r="G5"/>
  <c r="J5" s="1"/>
  <c r="L5" s="1"/>
  <c r="G17" l="1"/>
  <c r="J17" s="1"/>
  <c r="L17" s="1"/>
  <c r="G14"/>
  <c r="J14" s="1"/>
  <c r="L14" s="1"/>
  <c r="G4" l="1"/>
  <c r="G69" l="1"/>
  <c r="J4"/>
  <c r="J69" s="1"/>
  <c r="L4" l="1"/>
  <c r="L69" s="1"/>
</calcChain>
</file>

<file path=xl/comments1.xml><?xml version="1.0" encoding="utf-8"?>
<comments xmlns="http://schemas.openxmlformats.org/spreadsheetml/2006/main">
  <authors>
    <author>Tran Doan Hoang Thai</author>
  </authors>
  <commentList>
    <comment ref="R33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Nghi việc</t>
        </r>
      </text>
    </comment>
    <comment ref="AF35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Nghỉ việc
</t>
        </r>
      </text>
    </comment>
    <comment ref="E59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nghỉ việc</t>
        </r>
      </text>
    </comment>
    <comment ref="D69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nghỉ việc</t>
        </r>
      </text>
    </comment>
    <comment ref="D75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
</t>
        </r>
      </text>
    </comment>
    <comment ref="D76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  <comment ref="D77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  <comment ref="K78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  <comment ref="Y79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  <comment ref="Y80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  <comment ref="Y81" authorId="0">
      <text>
        <r>
          <rPr>
            <b/>
            <sz val="9"/>
            <color indexed="81"/>
            <rFont val="Tahoma"/>
          </rPr>
          <t>Tran Doan Hoang Thai:</t>
        </r>
        <r>
          <rPr>
            <sz val="9"/>
            <color indexed="81"/>
            <rFont val="Tahoma"/>
          </rPr>
          <t xml:space="preserve">
đi làm</t>
        </r>
      </text>
    </comment>
  </commentList>
</comments>
</file>

<file path=xl/comments2.xml><?xml version="1.0" encoding="utf-8"?>
<comments xmlns="http://schemas.openxmlformats.org/spreadsheetml/2006/main">
  <authors>
    <author>thaitdh</author>
    <author>Nguyen Thi Van Anh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thaitdh:</t>
        </r>
        <r>
          <rPr>
            <sz val="9"/>
            <color indexed="81"/>
            <rFont val="Tahoma"/>
            <family val="2"/>
          </rPr>
          <t xml:space="preserve">
Đã chuyển số tháng 10.2013 sang
</t>
        </r>
      </text>
    </comment>
    <comment ref="B2" authorId="0">
      <text/>
    </comment>
    <comment ref="C2" authorId="1">
      <text>
        <r>
          <rPr>
            <b/>
            <sz val="9"/>
            <color indexed="81"/>
            <rFont val="Tahoma"/>
            <family val="2"/>
          </rPr>
          <t>Nguyen Thi Van Anh:</t>
        </r>
        <r>
          <rPr>
            <sz val="9"/>
            <color indexed="81"/>
            <rFont val="Tahoma"/>
            <family val="2"/>
          </rPr>
          <t xml:space="preserve">
ngày ký hợp đồng chính thức</t>
        </r>
      </text>
    </comment>
    <comment ref="E2" authorId="1">
      <text>
        <r>
          <rPr>
            <b/>
            <sz val="9"/>
            <color indexed="81"/>
            <rFont val="Tahoma"/>
            <family val="2"/>
          </rPr>
          <t>Nguyen Thi Van Anh:</t>
        </r>
        <r>
          <rPr>
            <sz val="9"/>
            <color indexed="81"/>
            <rFont val="Tahoma"/>
            <family val="2"/>
          </rPr>
          <t xml:space="preserve">
Cuối tháng 3 hàng năm khóa quỹ NP của năm trước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thaitdh: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thaitdh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thaitdh:</t>
        </r>
        <r>
          <rPr>
            <sz val="9"/>
            <color indexed="81"/>
            <rFont val="Tahoma"/>
            <family val="2"/>
          </rPr>
          <t xml:space="preserve">
1 ngày nghỉ chế độ vợ đẻ của ThanhDC và 3 ngày chế độ nghỉ cưới của TruongHM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thaitdh:</t>
        </r>
        <r>
          <rPr>
            <sz val="9"/>
            <color indexed="81"/>
            <rFont val="Tahoma"/>
            <family val="2"/>
          </rPr>
          <t xml:space="preserve">
Check số liệu ở bảng điều chỉnh</t>
        </r>
      </text>
    </comment>
  </commentList>
</comments>
</file>

<file path=xl/sharedStrings.xml><?xml version="1.0" encoding="utf-8"?>
<sst xmlns="http://schemas.openxmlformats.org/spreadsheetml/2006/main" count="6457" uniqueCount="654">
  <si>
    <t xml:space="preserve"> Nguyễn Thị Phương Lan</t>
  </si>
  <si>
    <t xml:space="preserve"> Đỗ Nam Khánh</t>
  </si>
  <si>
    <t xml:space="preserve"> Nguyễn Thị Tuyết Trang</t>
  </si>
  <si>
    <t xml:space="preserve"> Nguyễn Thị Hương Thủy</t>
  </si>
  <si>
    <t xml:space="preserve"> Phạm Văn Cảnh</t>
  </si>
  <si>
    <t xml:space="preserve"> Lý Đức Duy</t>
  </si>
  <si>
    <t xml:space="preserve"> Nguyễn Văn Trường</t>
  </si>
  <si>
    <t xml:space="preserve"> Bùi Anh Toàn</t>
  </si>
  <si>
    <t>00050</t>
  </si>
  <si>
    <t xml:space="preserve"> Trần Nam Hoài</t>
  </si>
  <si>
    <t xml:space="preserve"> Hồ Việt Anh</t>
  </si>
  <si>
    <t xml:space="preserve"> Phạm Phú Đăng</t>
  </si>
  <si>
    <t xml:space="preserve"> Phạm Văn Quý</t>
  </si>
  <si>
    <t xml:space="preserve"> Nguyễn Thị Quỳnh Mai</t>
  </si>
  <si>
    <t xml:space="preserve"> Vũ Quang Sơn</t>
  </si>
  <si>
    <t xml:space="preserve"> Nguyễn Phi Linh</t>
  </si>
  <si>
    <t xml:space="preserve"> Trần Doãn Hoàng Thái</t>
  </si>
  <si>
    <t xml:space="preserve"> Bùi Thị Hương</t>
  </si>
  <si>
    <t xml:space="preserve"> Vũ Thanh Hoàn</t>
  </si>
  <si>
    <t xml:space="preserve"> Nguyễn Ngọc Tuấn</t>
  </si>
  <si>
    <t>BẢNG CHI TIẾT CHẤM CÔNG</t>
  </si>
  <si>
    <t>STT</t>
  </si>
  <si>
    <t>Mã NV</t>
  </si>
  <si>
    <t>Họ và Tên</t>
  </si>
  <si>
    <t>Phòng ban</t>
  </si>
  <si>
    <t>Ngày</t>
  </si>
  <si>
    <t>Vào1</t>
  </si>
  <si>
    <t>Ra1</t>
  </si>
  <si>
    <t>Vào2</t>
  </si>
  <si>
    <t>Ra2</t>
  </si>
  <si>
    <t>Tổng</t>
  </si>
  <si>
    <t>Ghi chú</t>
  </si>
  <si>
    <t>Quên check</t>
  </si>
  <si>
    <t>Đi muộn</t>
  </si>
  <si>
    <t>Giờ vào</t>
  </si>
  <si>
    <t>Giờ ra</t>
  </si>
  <si>
    <t>Công sáng</t>
  </si>
  <si>
    <t>Công chiều</t>
  </si>
  <si>
    <t>Tổng công</t>
  </si>
  <si>
    <t>Tính công</t>
  </si>
  <si>
    <t>Lý do</t>
  </si>
  <si>
    <t>ĐC tính đi muộn</t>
  </si>
  <si>
    <t>Tính chênh lệch lương trong tháng: Tính tổng từ đầu kỳ đến thời gian chính thức.</t>
  </si>
  <si>
    <t>Thanh toán chênh lệch lương từ những tháng trước: kết quả luôn âm, lấy giá trị nguyên</t>
  </si>
  <si>
    <t>TC</t>
  </si>
  <si>
    <t>ĂT</t>
  </si>
  <si>
    <t>CLL</t>
  </si>
  <si>
    <t>CLNP</t>
  </si>
  <si>
    <t>Ghi Chú</t>
  </si>
  <si>
    <t>TT</t>
  </si>
  <si>
    <t>HỌ VÀ TÊN</t>
  </si>
  <si>
    <t>CHỨC DANH</t>
  </si>
  <si>
    <t>Nghỉ 1/2</t>
  </si>
  <si>
    <t>Nghỉ 1</t>
  </si>
  <si>
    <t>Tổng nghỉ</t>
  </si>
  <si>
    <t>Nghỉ phép</t>
  </si>
  <si>
    <t>Không phép</t>
  </si>
  <si>
    <t>Trần Trung Kiên</t>
  </si>
  <si>
    <t>TGĐ</t>
  </si>
  <si>
    <t>CĐ</t>
  </si>
  <si>
    <t>B</t>
  </si>
  <si>
    <t>Trương Hoài Hương</t>
  </si>
  <si>
    <t>PTGĐ</t>
  </si>
  <si>
    <t>Trần Anh Tuấn</t>
  </si>
  <si>
    <t>Phạm Văn Cảnh</t>
  </si>
  <si>
    <t>Nguyễn Thị Phương Lan</t>
  </si>
  <si>
    <t>Nguyễn Thị Tuyết Trang</t>
  </si>
  <si>
    <t>LTV</t>
  </si>
  <si>
    <t>Bùi Anh Toàn</t>
  </si>
  <si>
    <t>Nguyễn Thị Hương Thủy</t>
  </si>
  <si>
    <t>Trần Nam Hoài</t>
  </si>
  <si>
    <t>Phạm Phú Đăng</t>
  </si>
  <si>
    <t>Đỗ Nam Khánh</t>
  </si>
  <si>
    <t>Lý Đức Duy</t>
  </si>
  <si>
    <t>Hồ Việt Anh</t>
  </si>
  <si>
    <t>BA</t>
  </si>
  <si>
    <t>Vũ Quang Sơn</t>
  </si>
  <si>
    <t>Nguyễn Phi Linh</t>
  </si>
  <si>
    <t>x</t>
  </si>
  <si>
    <t>Trần Doãn Hoàng Thái</t>
  </si>
  <si>
    <t>Vũ Thanh Hoàn</t>
  </si>
  <si>
    <t>Nguyễn Ngọc Tuấn</t>
  </si>
  <si>
    <t>Nguyễn Văn Phúc</t>
  </si>
  <si>
    <t>Phan Đình Vân</t>
  </si>
  <si>
    <t>Chưa đi làm/Thôi việc</t>
  </si>
  <si>
    <t>P</t>
  </si>
  <si>
    <t>Nghỉ có duyệt nghỉ</t>
  </si>
  <si>
    <t>THỦ TRƯỞNG ĐƠN VỊ</t>
  </si>
  <si>
    <t>NGƯỜI CHẤM CÔNG</t>
  </si>
  <si>
    <t>K</t>
  </si>
  <si>
    <t>Nghỉ không có duyệt nghỉ</t>
  </si>
  <si>
    <t>Nghỉ bù</t>
  </si>
  <si>
    <t>CT</t>
  </si>
  <si>
    <t>Đi công tác</t>
  </si>
  <si>
    <t>NL</t>
  </si>
  <si>
    <t>Nghỉ Lễ Tết</t>
  </si>
  <si>
    <t>Nghỉ chế độ</t>
  </si>
  <si>
    <t>Nghỉ theo giờ</t>
  </si>
  <si>
    <t>5/8</t>
  </si>
  <si>
    <t>HỌ VÀ TÊN</t>
  </si>
  <si>
    <t>NGÀY TÍNH NP</t>
  </si>
  <si>
    <t>QUỸ NP
TRONG THÁNG</t>
  </si>
  <si>
    <t>TỒN QUỸ
NP ĐẦU KỲ</t>
  </si>
  <si>
    <t>TỔNG
QUỸ NP</t>
  </si>
  <si>
    <t>TỔNG NGHỈ</t>
  </si>
  <si>
    <t>NGÀY NP CÓ PHÉP</t>
  </si>
  <si>
    <t>NP TTOÁN</t>
  </si>
  <si>
    <t>QUỸ NP
CÒN LẠI</t>
  </si>
  <si>
    <t>GHI CHÚ</t>
  </si>
  <si>
    <t>Lưu ý: Cập nhật ngay danh sách Nv có quỹ nghỉ phép kể từ khi nhận được kết quả review và căn cứ vào thời gian ký HD chính thức.</t>
  </si>
  <si>
    <t>Họ và tên</t>
  </si>
  <si>
    <t>Số ngày nghỉ</t>
  </si>
  <si>
    <t>Ngày 1</t>
  </si>
  <si>
    <t>Ngày 2</t>
  </si>
  <si>
    <t>Ngày 3</t>
  </si>
  <si>
    <t>Vùng cơ sở dữ liệu</t>
  </si>
  <si>
    <t>ĐC tăng giờ làm</t>
  </si>
  <si>
    <t>ĐC giảm giờ làm</t>
  </si>
  <si>
    <t>Update các điều chỉnh</t>
  </si>
  <si>
    <t>kientt</t>
  </si>
  <si>
    <t>huongth</t>
  </si>
  <si>
    <t>tuata</t>
  </si>
  <si>
    <t>canhpv</t>
  </si>
  <si>
    <t>lanntp</t>
  </si>
  <si>
    <t>trangntt</t>
  </si>
  <si>
    <t>truongnv</t>
  </si>
  <si>
    <t>toanba</t>
  </si>
  <si>
    <t>thuynth</t>
  </si>
  <si>
    <t>hoaitn</t>
  </si>
  <si>
    <t>dangpp</t>
  </si>
  <si>
    <t>khanhdn</t>
  </si>
  <si>
    <t>duyld</t>
  </si>
  <si>
    <t>anhhv</t>
  </si>
  <si>
    <t>quypv</t>
  </si>
  <si>
    <t>maintq</t>
  </si>
  <si>
    <t>sonvq</t>
  </si>
  <si>
    <t>ducdm</t>
  </si>
  <si>
    <t>linhnp</t>
  </si>
  <si>
    <t>thaitdh</t>
  </si>
  <si>
    <t>huongbt</t>
  </si>
  <si>
    <t>hoanvt</t>
  </si>
  <si>
    <t>tuannn</t>
  </si>
  <si>
    <t>Đặt mã cho các đối tượng khác</t>
  </si>
  <si>
    <t>DS đội SPN</t>
  </si>
  <si>
    <t>DS hưởng chế độ thai sản</t>
  </si>
  <si>
    <t>DS nghỉ trưa 1h</t>
  </si>
  <si>
    <t>TS</t>
  </si>
  <si>
    <t>Ăn trưa</t>
  </si>
  <si>
    <t>ghi chú</t>
  </si>
  <si>
    <t>Sau 9h tính đi muộn</t>
  </si>
  <si>
    <t>kientt@qsoft.com.vn</t>
  </si>
  <si>
    <t>huongth@qsoft.com.vn</t>
  </si>
  <si>
    <t>tuanta@qsoft.com.vn</t>
  </si>
  <si>
    <t>canhpv@qsoft.com.vn</t>
  </si>
  <si>
    <t>lanntp@qsoft.com.vn</t>
  </si>
  <si>
    <t>trangntt@qsoft.com.vn</t>
  </si>
  <si>
    <t>truongnv@qsoft.com.vn</t>
  </si>
  <si>
    <t>toanba@qsoft.com.vn</t>
  </si>
  <si>
    <t>thuynth@qsoft.com.vn</t>
  </si>
  <si>
    <t>hoaitn@qsoft.com.vn</t>
  </si>
  <si>
    <t>dangpp@qsoft.com.vn</t>
  </si>
  <si>
    <t>khanhdn@qsoft.com.vn</t>
  </si>
  <si>
    <t>duyld@qsoft.com.vn</t>
  </si>
  <si>
    <t>anhhv@qsoft.com.vn</t>
  </si>
  <si>
    <t>quypv@qsoft.com.vn</t>
  </si>
  <si>
    <t>maintq@qsoft.com.vn</t>
  </si>
  <si>
    <t>sonvq@qsoft.com.vn</t>
  </si>
  <si>
    <t>linhnp@qsoft.com.vn</t>
  </si>
  <si>
    <t>thaitdh@qsoft.com.vn</t>
  </si>
  <si>
    <t>huongbt@qsoft.com.vn</t>
  </si>
  <si>
    <t>hoanvt@qsoft.com.vn</t>
  </si>
  <si>
    <t>tuannn@qsoft.com.vn</t>
  </si>
  <si>
    <t>ĐC ăn trưa</t>
  </si>
  <si>
    <t>Mail</t>
  </si>
  <si>
    <t xml:space="preserve"> Trần Trung Kiên</t>
  </si>
  <si>
    <t xml:space="preserve"> Trương Hoài Hương</t>
  </si>
  <si>
    <t xml:space="preserve"> Trần Anh Tuấn</t>
  </si>
  <si>
    <t>Giờ đến</t>
  </si>
  <si>
    <t>ĐC quên check</t>
  </si>
  <si>
    <t>Vào3</t>
  </si>
  <si>
    <t>CLL NP</t>
  </si>
  <si>
    <t>Grand Total</t>
  </si>
  <si>
    <t>@qsoft.com.vn</t>
  </si>
  <si>
    <t>Tuần</t>
  </si>
  <si>
    <t>ĐIÊU CHỈNH NGHỈ PHÉP DO NGHỈ VIỆC</t>
  </si>
  <si>
    <t xml:space="preserve"> Đặng Diệu Linh</t>
  </si>
  <si>
    <t>Đặng Diệu Linh</t>
  </si>
  <si>
    <t>LinhDD</t>
  </si>
  <si>
    <t>Thai sản</t>
  </si>
  <si>
    <t>Nguyễn Công Đỗ</t>
  </si>
  <si>
    <t xml:space="preserve"> Nguyễn Công Đỗ</t>
  </si>
  <si>
    <t>DoNC</t>
  </si>
  <si>
    <t>TRƯỞNG PHÒNG TCKT</t>
  </si>
  <si>
    <t>Nguyễn T. Hương Thủy</t>
  </si>
  <si>
    <t xml:space="preserve">        Trần Doãn Hoàng Thái</t>
  </si>
  <si>
    <t xml:space="preserve">  Trần Trung Kiên</t>
  </si>
  <si>
    <t>KHAC</t>
  </si>
  <si>
    <t>Ngày 4</t>
  </si>
  <si>
    <t>Ngày 5</t>
  </si>
  <si>
    <t>Ngày 6</t>
  </si>
  <si>
    <t>Ngày 7</t>
  </si>
  <si>
    <t xml:space="preserve"> Trần Cao Cương</t>
  </si>
  <si>
    <t>Cuongtc</t>
  </si>
  <si>
    <t>Trần Cao Cương</t>
  </si>
  <si>
    <t>Phan Thị Vinh</t>
  </si>
  <si>
    <t xml:space="preserve"> Phạm Minh Len</t>
  </si>
  <si>
    <t>lenpm</t>
  </si>
  <si>
    <t xml:space="preserve"> Nguyễn Danh Bằng</t>
  </si>
  <si>
    <t>Bangnd</t>
  </si>
  <si>
    <t xml:space="preserve"> Ninh Xuân Nhân</t>
  </si>
  <si>
    <t>Nhannx</t>
  </si>
  <si>
    <t>Lê Mạnh Toàn</t>
  </si>
  <si>
    <t xml:space="preserve"> Đào Thu Thủy</t>
  </si>
  <si>
    <t>thuydt</t>
  </si>
  <si>
    <t>Trần Văn Việt</t>
  </si>
  <si>
    <t xml:space="preserve"> Đào Duy Thủy</t>
  </si>
  <si>
    <t xml:space="preserve"> Trần Văn Việt</t>
  </si>
  <si>
    <t>thuydd</t>
  </si>
  <si>
    <t xml:space="preserve"> Trần Quốc Hưng</t>
  </si>
  <si>
    <t xml:space="preserve"> Ngô Quốc Thái</t>
  </si>
  <si>
    <t>Ngô Quốc Thái</t>
  </si>
  <si>
    <t>hungtq</t>
  </si>
  <si>
    <t>Viettv</t>
  </si>
  <si>
    <t>Trần Quốc Hưng</t>
  </si>
  <si>
    <t xml:space="preserve"> Hoàng Tuấn Anh</t>
  </si>
  <si>
    <t>anhht</t>
  </si>
  <si>
    <t>thainq</t>
  </si>
  <si>
    <t xml:space="preserve"> Lê Mạnh Toàn</t>
  </si>
  <si>
    <t xml:space="preserve"> Lê Minh Tiên</t>
  </si>
  <si>
    <t>Lê Minh Hưởng</t>
  </si>
  <si>
    <t>tienlm</t>
  </si>
  <si>
    <t xml:space="preserve"> Bùi Thị Thu Hường</t>
  </si>
  <si>
    <t xml:space="preserve"> Vũ Xuân Thắng</t>
  </si>
  <si>
    <t>Bùi Thị Thu Hường</t>
  </si>
  <si>
    <t>Vũ Xuân Thắng</t>
  </si>
  <si>
    <t>huongbtt</t>
  </si>
  <si>
    <t>thangvx</t>
  </si>
  <si>
    <t xml:space="preserve"> Lê Minh Hưởng</t>
  </si>
  <si>
    <t>huonglm</t>
  </si>
  <si>
    <t>Đỗ Đình Tuyển</t>
  </si>
  <si>
    <t xml:space="preserve"> Đỗ Đình Tuyển</t>
  </si>
  <si>
    <t xml:space="preserve"> Lê Việt Bun</t>
  </si>
  <si>
    <t>toanlm</t>
  </si>
  <si>
    <t>tuyendd</t>
  </si>
  <si>
    <t>bunlv</t>
  </si>
  <si>
    <t>Nguyễn Văn Nguyên</t>
  </si>
  <si>
    <t>Nguyễn Ngọc Đạt</t>
  </si>
  <si>
    <t>00173</t>
  </si>
  <si>
    <t xml:space="preserve"> Nguyễn hữu hiếu</t>
  </si>
  <si>
    <t>hieunh</t>
  </si>
  <si>
    <t>Nguyễn Hữu Hiếu</t>
  </si>
  <si>
    <t>Ngày 8</t>
  </si>
  <si>
    <t>00035</t>
  </si>
  <si>
    <t>00168</t>
  </si>
  <si>
    <t xml:space="preserve"> Nguyễn Văn Nguyên</t>
  </si>
  <si>
    <t xml:space="preserve"> Nguyễn Ngọc Đạt</t>
  </si>
  <si>
    <t>datnn</t>
  </si>
  <si>
    <t>nguyennv</t>
  </si>
  <si>
    <t xml:space="preserve"> Đoàn Hương Giang</t>
  </si>
  <si>
    <t>Giangdh</t>
  </si>
  <si>
    <t>Đoàn Hương Giang</t>
  </si>
  <si>
    <t>Nguyễn Quỳnh Mai</t>
  </si>
  <si>
    <t xml:space="preserve"> Nguyễn Quỳnh Mai</t>
  </si>
  <si>
    <t>Nguyễn Lê Đạt</t>
  </si>
  <si>
    <t>Vũ Mạnh Quyết</t>
  </si>
  <si>
    <t>Nguyễn Văn Lâm</t>
  </si>
  <si>
    <t>Mainq</t>
  </si>
  <si>
    <t xml:space="preserve"> Đào Minh Đức</t>
  </si>
  <si>
    <t xml:space="preserve"> Trần Tuấn Anh</t>
  </si>
  <si>
    <t xml:space="preserve"> Nguyễn Lê Đạt</t>
  </si>
  <si>
    <t xml:space="preserve"> Vũ Mạnh Quyết</t>
  </si>
  <si>
    <t xml:space="preserve"> Trần Tiến Mạnh</t>
  </si>
  <si>
    <t xml:space="preserve"> Nguyễn Bảo Hiệp</t>
  </si>
  <si>
    <t xml:space="preserve"> Đào Mạnh Phan Hưng</t>
  </si>
  <si>
    <t>Đào Mạnh Phan Hưng</t>
  </si>
  <si>
    <t>anhtt</t>
  </si>
  <si>
    <t>datnl</t>
  </si>
  <si>
    <t>manhtt</t>
  </si>
  <si>
    <t>hiepnb</t>
  </si>
  <si>
    <t>hungdmp</t>
  </si>
  <si>
    <t>quyetvm</t>
  </si>
  <si>
    <t>Phan Thanh Hà</t>
  </si>
  <si>
    <t>AM</t>
  </si>
  <si>
    <t>00169</t>
  </si>
  <si>
    <t xml:space="preserve"> Phan Thanh Hà</t>
  </si>
  <si>
    <t xml:space="preserve"> Phạm Ngọc Hoàng</t>
  </si>
  <si>
    <t>hoangpn</t>
  </si>
  <si>
    <t>hapt</t>
  </si>
  <si>
    <t>Quàng Văn Long</t>
  </si>
  <si>
    <t>Nguyễn Thế Mạnh</t>
  </si>
  <si>
    <t>PM</t>
  </si>
  <si>
    <t xml:space="preserve"> Nguyễn Văn Lâm</t>
  </si>
  <si>
    <t xml:space="preserve"> Nguyễn Thế Mạnh</t>
  </si>
  <si>
    <t xml:space="preserve"> Quàng Văn Long</t>
  </si>
  <si>
    <t xml:space="preserve"> Đinh Văn Chung</t>
  </si>
  <si>
    <t xml:space="preserve"> Nguyễn Văn Thanh</t>
  </si>
  <si>
    <t xml:space="preserve"> Đặng Hiền Thảo</t>
  </si>
  <si>
    <t>Triệu Thị Nga</t>
  </si>
  <si>
    <t>longqv</t>
  </si>
  <si>
    <t>manhnt</t>
  </si>
  <si>
    <t>thanhnv</t>
  </si>
  <si>
    <t>Lamnv</t>
  </si>
  <si>
    <t>Phạm Thị Nhâm</t>
  </si>
  <si>
    <t xml:space="preserve"> Triệu Thị Nga</t>
  </si>
  <si>
    <t xml:space="preserve"> Phạm Thị Nhâm</t>
  </si>
  <si>
    <t xml:space="preserve"> Trần Văn Việt (1)</t>
  </si>
  <si>
    <t>viettv1</t>
  </si>
  <si>
    <t>thaodh</t>
  </si>
  <si>
    <t>nhampt</t>
  </si>
  <si>
    <t>ngatt</t>
  </si>
  <si>
    <t>chungdv</t>
  </si>
  <si>
    <t>Phó Phòng KHKD</t>
  </si>
  <si>
    <t>NV HCTH</t>
  </si>
  <si>
    <t>NV TKĐH</t>
  </si>
  <si>
    <t>CV NS</t>
  </si>
  <si>
    <t>NV KT</t>
  </si>
  <si>
    <t>SM</t>
  </si>
  <si>
    <t>NV HCĐT</t>
  </si>
  <si>
    <t>NV QTM</t>
  </si>
  <si>
    <t>BV</t>
  </si>
  <si>
    <t>LX</t>
  </si>
  <si>
    <t>TV</t>
  </si>
  <si>
    <t>KTT</t>
  </si>
  <si>
    <t>Phạm Minh Tài</t>
  </si>
  <si>
    <t>Nguyễn Quốc Đạt</t>
  </si>
  <si>
    <t>chiensv</t>
  </si>
  <si>
    <t>Vũ Ngọc Khánh</t>
  </si>
  <si>
    <t xml:space="preserve"> Sái Văn Chiến</t>
  </si>
  <si>
    <t xml:space="preserve"> Nguyễn Thành Đức</t>
  </si>
  <si>
    <t xml:space="preserve"> Phạm Minh Tài</t>
  </si>
  <si>
    <t xml:space="preserve"> Vũ Ngọc Khánh</t>
  </si>
  <si>
    <t xml:space="preserve"> Nguyễn Quốc Đạt</t>
  </si>
  <si>
    <t xml:space="preserve"> Đỗ Thị Ngọc Trâm</t>
  </si>
  <si>
    <t xml:space="preserve"> Phạm Quốc Doanh</t>
  </si>
  <si>
    <t>Đỗ Thị Ngọc Trâm</t>
  </si>
  <si>
    <t>Phạm Quốc Doanh</t>
  </si>
  <si>
    <t>Tramdtn</t>
  </si>
  <si>
    <t>ducnt</t>
  </si>
  <si>
    <t>taipm</t>
  </si>
  <si>
    <t>Khanhvn</t>
  </si>
  <si>
    <t>doanhpq</t>
  </si>
  <si>
    <t>datnq</t>
  </si>
  <si>
    <t xml:space="preserve"> Lê Quốc Luân</t>
  </si>
  <si>
    <t>Luanlq</t>
  </si>
  <si>
    <t>Bùi Văn Tuyên</t>
  </si>
  <si>
    <t>Hoàng Trọng chuyên</t>
  </si>
  <si>
    <t xml:space="preserve"> Hoàng Trọng Chuyên</t>
  </si>
  <si>
    <t xml:space="preserve"> Bùi Văn Tuyên</t>
  </si>
  <si>
    <t>chuyenht</t>
  </si>
  <si>
    <t>tuyenbv</t>
  </si>
  <si>
    <t>Phạm Ngọc Anh</t>
  </si>
  <si>
    <t>Lê Hữu Trung</t>
  </si>
  <si>
    <t>Trương Thị Nhụy</t>
  </si>
  <si>
    <t>Nguyễn Trịnh Kim Cương</t>
  </si>
  <si>
    <t>00206</t>
  </si>
  <si>
    <t xml:space="preserve"> Lê Hữu Trung</t>
  </si>
  <si>
    <t xml:space="preserve"> Trương Thị Nhụy</t>
  </si>
  <si>
    <t>00222</t>
  </si>
  <si>
    <t xml:space="preserve"> Bùi Đế Kiên</t>
  </si>
  <si>
    <t xml:space="preserve"> Nguyễn Trịnh Kim Cương</t>
  </si>
  <si>
    <t>Bùi Đế Kiên</t>
  </si>
  <si>
    <t>cuongntk</t>
  </si>
  <si>
    <t>trunglh</t>
  </si>
  <si>
    <t>nhuytt</t>
  </si>
  <si>
    <t>Nguyễn Hồng Việt</t>
  </si>
  <si>
    <t>Nguyễn Ngọc Tuyền</t>
  </si>
  <si>
    <t>Đỗ Hồng Anh</t>
  </si>
  <si>
    <t>Nguyễn Nhân Thắng</t>
  </si>
  <si>
    <t>Đoàn Thị Thu Trang</t>
  </si>
  <si>
    <t xml:space="preserve"> Nguyễn Hồng Việt</t>
  </si>
  <si>
    <t>00145</t>
  </si>
  <si>
    <t xml:space="preserve"> Phạm Ngọc Anh</t>
  </si>
  <si>
    <t xml:space="preserve"> Nguyễn Thị Hoài Thu</t>
  </si>
  <si>
    <t xml:space="preserve"> Nguyễn Ngọc Tuyền</t>
  </si>
  <si>
    <t xml:space="preserve"> Đỗ Hồng Anh</t>
  </si>
  <si>
    <t xml:space="preserve"> Nguyễn Nhân Thắng</t>
  </si>
  <si>
    <t xml:space="preserve"> Trần Văn Hân</t>
  </si>
  <si>
    <t xml:space="preserve"> Đoàn Thị Thu Trang</t>
  </si>
  <si>
    <t xml:space="preserve"> Đặng Đình Long</t>
  </si>
  <si>
    <t xml:space="preserve"> Nhâm Mạnh Tuyền</t>
  </si>
  <si>
    <t>Nhâm Mạnh Tuyền</t>
  </si>
  <si>
    <t xml:space="preserve"> Bùi Thị Thu Trang</t>
  </si>
  <si>
    <t>kienbd</t>
  </si>
  <si>
    <t>anhdh</t>
  </si>
  <si>
    <t>tuyennm</t>
  </si>
  <si>
    <t>hantv</t>
  </si>
  <si>
    <t>anhpn</t>
  </si>
  <si>
    <t>tuyennn</t>
  </si>
  <si>
    <t>thunth</t>
  </si>
  <si>
    <t>trangbtt</t>
  </si>
  <si>
    <t>Luanpt</t>
  </si>
  <si>
    <t xml:space="preserve"> Trần Thị Hồng Điệp</t>
  </si>
  <si>
    <t>Longdd</t>
  </si>
  <si>
    <t>Trần Thị Hồng Điệp</t>
  </si>
  <si>
    <t xml:space="preserve"> Bùi Thị Huyền Trang</t>
  </si>
  <si>
    <t>vietnh</t>
  </si>
  <si>
    <t xml:space="preserve"> Nguyễn Văn Thái</t>
  </si>
  <si>
    <t>thainv</t>
  </si>
  <si>
    <t xml:space="preserve"> Nguyễn Xuân Cường</t>
  </si>
  <si>
    <t>Nguyễn Việt Anh</t>
  </si>
  <si>
    <t>Nguyễn Xuân cường</t>
  </si>
  <si>
    <t>Phan Thành Luân</t>
  </si>
  <si>
    <t xml:space="preserve"> Phan Thành Luân</t>
  </si>
  <si>
    <t>trangbth</t>
  </si>
  <si>
    <t>CÔNG TY CỔ PHẦN QSOFT VIỆT NAM</t>
  </si>
  <si>
    <t>Số 8 N03 KĐT Dịch Vọng, Cầu Giấy, Hà Nội</t>
  </si>
  <si>
    <t>BẢNG TỔNG HỢP NGHỈ BÙ</t>
  </si>
  <si>
    <t>Tồn đầu</t>
  </si>
  <si>
    <t>Ngày được duyệt nghỉ bù trong tháng</t>
  </si>
  <si>
    <t>Số Ngày đã nghỉ trong tháng</t>
  </si>
  <si>
    <t>Số Ngày nghỉ bù còn lại</t>
  </si>
  <si>
    <t>( a )</t>
  </si>
  <si>
    <t>( b )</t>
  </si>
  <si>
    <t>( c )</t>
  </si>
  <si>
    <t>Total</t>
  </si>
  <si>
    <t>(3)</t>
  </si>
  <si>
    <t>(2)</t>
  </si>
  <si>
    <t>(1)</t>
  </si>
  <si>
    <t>Ăn Trưa</t>
  </si>
  <si>
    <t>(4)</t>
  </si>
  <si>
    <t xml:space="preserve">Nghỉ bù </t>
  </si>
  <si>
    <t>(5)</t>
  </si>
  <si>
    <t>(6)</t>
  </si>
  <si>
    <t>(7)=(1)+(3)-(5)</t>
  </si>
  <si>
    <t>(8)=(2)+(4)-(6)</t>
  </si>
  <si>
    <t>thangnn</t>
  </si>
  <si>
    <t>dieptth</t>
  </si>
  <si>
    <t>trangdtt</t>
  </si>
  <si>
    <t>Cuongnx</t>
  </si>
  <si>
    <t xml:space="preserve"> Nguyễn Việt Anh</t>
  </si>
  <si>
    <t xml:space="preserve"> Nguyễn Xuân Bách</t>
  </si>
  <si>
    <t>Nguyễn Xuân Bách</t>
  </si>
  <si>
    <t>Dương Văn Thế</t>
  </si>
  <si>
    <t>Lê Hoàng Việt</t>
  </si>
  <si>
    <t>Đoàn Văn Hoàng</t>
  </si>
  <si>
    <t xml:space="preserve"> Dương Văn Thế</t>
  </si>
  <si>
    <t xml:space="preserve"> Đoàn Văn Hoàng</t>
  </si>
  <si>
    <t xml:space="preserve"> Nguyễn Trung Kiên</t>
  </si>
  <si>
    <t>bachnx</t>
  </si>
  <si>
    <t>anhnv</t>
  </si>
  <si>
    <t>Kiennt</t>
  </si>
  <si>
    <t>Nguyễn Xuân Cường</t>
  </si>
  <si>
    <t>Nguyễn Thị Quỳnh Mai</t>
  </si>
  <si>
    <t>Điều chỉnh giảm do đi muộn</t>
  </si>
  <si>
    <t xml:space="preserve"> Trần Thế Quang</t>
  </si>
  <si>
    <t xml:space="preserve"> Nguyễn Sỹ Đoàn</t>
  </si>
  <si>
    <t>doanns</t>
  </si>
  <si>
    <t>Trần Thế Quang</t>
  </si>
  <si>
    <t>Nguyễn Sỹ Đoàn</t>
  </si>
  <si>
    <t>quangtt</t>
  </si>
  <si>
    <t>thedv</t>
  </si>
  <si>
    <t>hoangdv</t>
  </si>
  <si>
    <t>Điều chỉnh giờ ra vào theo xác nhận của nhân viên</t>
  </si>
  <si>
    <t>Note: trừ nghỉ phép của nhân viên nghỉ việc</t>
  </si>
  <si>
    <t>Ghi chú:</t>
  </si>
  <si>
    <t xml:space="preserve"> Nguyễn Hữu Hiếu</t>
  </si>
  <si>
    <t xml:space="preserve"> Quách Ngọc Tâm</t>
  </si>
  <si>
    <t xml:space="preserve"> Nguyễn Thị Phương</t>
  </si>
  <si>
    <t xml:space="preserve"> Vũ Xuân Trường</t>
  </si>
  <si>
    <t>Nguyễn Thị PHương</t>
  </si>
  <si>
    <t>Vũ Xuân Trường</t>
  </si>
  <si>
    <t xml:space="preserve"> Nguyễn thị Phương</t>
  </si>
  <si>
    <t>phuongnt</t>
  </si>
  <si>
    <t>truongvx</t>
  </si>
  <si>
    <t>tamqn</t>
  </si>
  <si>
    <t>Quách Ngọc Tâm</t>
  </si>
  <si>
    <t xml:space="preserve"> Lê Văn Thọ</t>
  </si>
  <si>
    <t>Lê Văn Thọ</t>
  </si>
  <si>
    <t>tholv</t>
  </si>
  <si>
    <t>BẢNG CHẤM CÔNG THÁNG 11 NĂM 2015</t>
  </si>
  <si>
    <r>
      <t xml:space="preserve">Lưu ý thanh toán lương đối với: (26/10-25/11)
</t>
    </r>
    <r>
      <rPr>
        <sz val="11"/>
        <rFont val="Arial"/>
        <family val="2"/>
      </rPr>
      <t xml:space="preserve">- Chấm công bảo vệ lái xe, tạp vụ
+ PhúcNV:   công
+ VânPĐ:  công
+ Vinhpt:  công
</t>
    </r>
  </si>
  <si>
    <t>Từ ngày 26/10/2015 đến ngày 25/11/2015</t>
  </si>
  <si>
    <t xml:space="preserve"> 26/10/2015-25/11/2015</t>
  </si>
  <si>
    <t>ĐƠN NGHỈ PHÉP THÁNG 11/2015</t>
  </si>
  <si>
    <t>00003</t>
  </si>
  <si>
    <t>HC-KT</t>
  </si>
  <si>
    <t>00012</t>
  </si>
  <si>
    <t>00013</t>
  </si>
  <si>
    <t>00016</t>
  </si>
  <si>
    <t>PHP</t>
  </si>
  <si>
    <t>KHKD</t>
  </si>
  <si>
    <t>00055</t>
  </si>
  <si>
    <t>00069</t>
  </si>
  <si>
    <t>DotNet</t>
  </si>
  <si>
    <t>00087</t>
  </si>
  <si>
    <t>00094</t>
  </si>
  <si>
    <t>00097</t>
  </si>
  <si>
    <t>00098</t>
  </si>
  <si>
    <t>00102</t>
  </si>
  <si>
    <t>00104</t>
  </si>
  <si>
    <t>00131</t>
  </si>
  <si>
    <t>00136</t>
  </si>
  <si>
    <t>00137</t>
  </si>
  <si>
    <t>00157</t>
  </si>
  <si>
    <t>00159</t>
  </si>
  <si>
    <t>00162</t>
  </si>
  <si>
    <t>00163</t>
  </si>
  <si>
    <t>00167</t>
  </si>
  <si>
    <t>00170</t>
  </si>
  <si>
    <t>00176</t>
  </si>
  <si>
    <t>00178</t>
  </si>
  <si>
    <t>00179</t>
  </si>
  <si>
    <t>00182</t>
  </si>
  <si>
    <t>00183</t>
  </si>
  <si>
    <t>00188</t>
  </si>
  <si>
    <t>------</t>
  </si>
  <si>
    <t>00189</t>
  </si>
  <si>
    <t>00190</t>
  </si>
  <si>
    <t>00197</t>
  </si>
  <si>
    <t>00200</t>
  </si>
  <si>
    <t>00205</t>
  </si>
  <si>
    <t>00211</t>
  </si>
  <si>
    <t>00212</t>
  </si>
  <si>
    <t>00213</t>
  </si>
  <si>
    <t>00214</t>
  </si>
  <si>
    <t>00215</t>
  </si>
  <si>
    <t>00217</t>
  </si>
  <si>
    <t>00218</t>
  </si>
  <si>
    <t>00219</t>
  </si>
  <si>
    <t>00220</t>
  </si>
  <si>
    <t>00221</t>
  </si>
  <si>
    <t>00225</t>
  </si>
  <si>
    <t>00226</t>
  </si>
  <si>
    <t>00227</t>
  </si>
  <si>
    <t>00228</t>
  </si>
  <si>
    <t>00229</t>
  </si>
  <si>
    <t>00231</t>
  </si>
  <si>
    <t>00234</t>
  </si>
  <si>
    <t>00236</t>
  </si>
  <si>
    <t>00237</t>
  </si>
  <si>
    <t>00238</t>
  </si>
  <si>
    <t>00239</t>
  </si>
  <si>
    <t>00240</t>
  </si>
  <si>
    <t>00241</t>
  </si>
  <si>
    <t xml:space="preserve"> Lê Hoàng Việt</t>
  </si>
  <si>
    <t>00244</t>
  </si>
  <si>
    <t>00245</t>
  </si>
  <si>
    <t>Tester-QA</t>
  </si>
  <si>
    <t>00246</t>
  </si>
  <si>
    <t>00247</t>
  </si>
  <si>
    <t>00248</t>
  </si>
  <si>
    <t xml:space="preserve"> Nguyễn Hữu Toàn</t>
  </si>
  <si>
    <t>00249</t>
  </si>
  <si>
    <t xml:space="preserve"> Trần Mạnh Khoa</t>
  </si>
  <si>
    <t>00250</t>
  </si>
  <si>
    <t xml:space="preserve"> Trần Văn Tùng</t>
  </si>
  <si>
    <t>26/10/2015 Total</t>
  </si>
  <si>
    <t>27/10/2015 Total</t>
  </si>
  <si>
    <t>28/10/2015 Total</t>
  </si>
  <si>
    <t>29/10/2015 Total</t>
  </si>
  <si>
    <t>30/10/2015 Total</t>
  </si>
  <si>
    <t>02/11/2015 Total</t>
  </si>
  <si>
    <t>03/11/2015 Total</t>
  </si>
  <si>
    <t>04/11/2015 Total</t>
  </si>
  <si>
    <t>05/11/2015 Total</t>
  </si>
  <si>
    <t>06/11/2015 Total</t>
  </si>
  <si>
    <t>09/11/2015 Total</t>
  </si>
  <si>
    <t>10/11/2015 Total</t>
  </si>
  <si>
    <t>11/11/2015 Total</t>
  </si>
  <si>
    <t>12/11/2015 Total</t>
  </si>
  <si>
    <t>13/11/2015 Total</t>
  </si>
  <si>
    <t>Trần Văn Tùng</t>
  </si>
  <si>
    <t>GD</t>
  </si>
  <si>
    <t>Nguyễn Hữu Toàn</t>
  </si>
  <si>
    <t>tungtv</t>
  </si>
  <si>
    <t>toannh</t>
  </si>
  <si>
    <t>Trần Mạnh Khoa</t>
  </si>
  <si>
    <t>khoatm</t>
  </si>
  <si>
    <t>00146</t>
  </si>
  <si>
    <t xml:space="preserve"> Phan Thị Vinh</t>
  </si>
  <si>
    <t>00252</t>
  </si>
  <si>
    <t xml:space="preserve"> Nguyễn Tùng Bách</t>
  </si>
  <si>
    <t>00253</t>
  </si>
  <si>
    <t xml:space="preserve"> Đoàn Thị Hải Hà</t>
  </si>
  <si>
    <t>00254</t>
  </si>
  <si>
    <t xml:space="preserve"> Tạ Thị Thanh Loan</t>
  </si>
  <si>
    <t>00255</t>
  </si>
  <si>
    <t xml:space="preserve"> Nguyễn Khánh Linh</t>
  </si>
  <si>
    <t>16/11/2015 Total</t>
  </si>
  <si>
    <t>17/11/2015 Total</t>
  </si>
  <si>
    <t>18/11/2015 Total</t>
  </si>
  <si>
    <t>19/11/2015 Total</t>
  </si>
  <si>
    <t>Đoàn Thị Hải Hà</t>
  </si>
  <si>
    <t>Nguyễn Tùng Bách</t>
  </si>
  <si>
    <t>Tạ Thị Thanh Loan</t>
  </si>
  <si>
    <t>Nguyễn khánh Linh</t>
  </si>
  <si>
    <t>bachnt</t>
  </si>
  <si>
    <t>hadth</t>
  </si>
  <si>
    <t>loanttt</t>
  </si>
  <si>
    <t>linhnk</t>
  </si>
  <si>
    <t xml:space="preserve"> </t>
  </si>
  <si>
    <t xml:space="preserve"> Hoàng Trọng chuyên</t>
  </si>
  <si>
    <t xml:space="preserve"> Nguyễn Xuân cường</t>
  </si>
  <si>
    <t>20/11/2015 Total</t>
  </si>
  <si>
    <t>23/11/2015 Total</t>
  </si>
  <si>
    <t>24/11/2015 Total</t>
  </si>
  <si>
    <t>25/11/2015 Total</t>
  </si>
  <si>
    <t>nguyễn thế mạnh</t>
  </si>
  <si>
    <t>Nguyễn thị phương lan</t>
  </si>
  <si>
    <t>đoàn hương giang</t>
  </si>
  <si>
    <t>nguyễn quỳnh mai</t>
  </si>
  <si>
    <t>Nguyễn xuân cường</t>
  </si>
  <si>
    <t>nguyễn lê đạt</t>
  </si>
  <si>
    <t>phạm minh tài</t>
  </si>
  <si>
    <t>trần nam hoài</t>
  </si>
  <si>
    <t>nguyễn hồng việt</t>
  </si>
  <si>
    <t>phan thanh hà</t>
  </si>
  <si>
    <t>lê hoàng việt</t>
  </si>
  <si>
    <t>trần mạnh khoa</t>
  </si>
  <si>
    <t>nguyễn phi linh</t>
  </si>
  <si>
    <t>dương văn thế</t>
  </si>
  <si>
    <t>vũ mạnh quyết</t>
  </si>
  <si>
    <t>lê minh hưởng</t>
  </si>
  <si>
    <t>nguyễn ngọc tuấn</t>
  </si>
  <si>
    <t>nguyễn xuân bách</t>
  </si>
  <si>
    <t>đỗ đình tuyển</t>
  </si>
  <si>
    <t>lê mạnh toàn</t>
  </si>
  <si>
    <t>vũ xuân trường</t>
  </si>
  <si>
    <t>phạm văn cảnh</t>
  </si>
  <si>
    <t>hoàng trọng chuyên</t>
  </si>
  <si>
    <t>nguyễn công đỗ</t>
  </si>
  <si>
    <t>nguyễn quốc đạt</t>
  </si>
  <si>
    <t>trần cao cương</t>
  </si>
  <si>
    <t>trần văn việt</t>
  </si>
  <si>
    <t>nguyễn thị tuyết trang</t>
  </si>
  <si>
    <t>ngô quốc thái</t>
  </si>
  <si>
    <t>hồ việt anh</t>
  </si>
  <si>
    <t>vũ ngọc khánh</t>
  </si>
  <si>
    <t>phạm phú đăng</t>
  </si>
  <si>
    <t>trần quốc hưng</t>
  </si>
  <si>
    <t>vũ xuân thắng</t>
  </si>
  <si>
    <t>phạm ngọc anh</t>
  </si>
  <si>
    <t>quách ngọc tâm</t>
  </si>
  <si>
    <t>phạm quốc doanh</t>
  </si>
  <si>
    <t>nguyễn văn lâm</t>
  </si>
  <si>
    <t>bùi văn tuyên</t>
  </si>
  <si>
    <t>lê hữu trung</t>
  </si>
  <si>
    <t>trần doãn hoàng thái</t>
  </si>
  <si>
    <t>Đi hội thảo</t>
  </si>
  <si>
    <t xml:space="preserve">Đi hội thảo </t>
  </si>
  <si>
    <t>Đi muộn buổi sáng đã xin phép SM, buổi tối làm bù</t>
  </si>
  <si>
    <t>Đi về sớm học cao học</t>
  </si>
  <si>
    <t>Bù thời gian hỗ trợ làm hồ sơ thuế đên 21:49</t>
  </si>
  <si>
    <t>đi về sớm học cao học</t>
  </si>
  <si>
    <t>Làm việc tại nhà</t>
  </si>
  <si>
    <t>làm việc tại nhà buổi chiều quên check out</t>
  </si>
  <si>
    <t>Làm việc tại nhà buổi chiều</t>
  </si>
  <si>
    <t>CLL từ 24/11</t>
  </si>
  <si>
    <t>CLL từ 09/11</t>
  </si>
  <si>
    <t>CLL từ 20/11</t>
  </si>
  <si>
    <t>CLL từ 01/11</t>
  </si>
  <si>
    <t>CLL từ 05/11</t>
  </si>
  <si>
    <t>Ngày đầu tiên đi làm</t>
  </si>
  <si>
    <t>NV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</si>
</sst>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-* #,##0.00\ _₫_-;\-* #,##0.00\ _₫_-;_-* &quot;-&quot;??\ _₫_-;_-@_-"/>
    <numFmt numFmtId="165" formatCode="_-* #,##0.00_-;\-* #,##0.00_-;_-* &quot;-&quot;??_-;_-@_-"/>
    <numFmt numFmtId="166" formatCode="h:mm;@"/>
    <numFmt numFmtId="167" formatCode="0.00000"/>
    <numFmt numFmtId="168" formatCode="_(* #,##0.00_);_(* \(#,##0.00\);_(* \-??_);_(@_)"/>
    <numFmt numFmtId="169" formatCode="d"/>
    <numFmt numFmtId="170" formatCode="#,##0.000"/>
    <numFmt numFmtId="171" formatCode="_(* #,##0.000_);_(* \(#,##0.000\);_(* &quot;-&quot;??_);_(@_)"/>
    <numFmt numFmtId="172" formatCode="#\ ?/8"/>
    <numFmt numFmtId="173" formatCode="_(* #,##0.0_);_(* \(#,##0.0\);_(* &quot;-&quot;?_);_(@_)"/>
    <numFmt numFmtId="174" formatCode="_(* #,##0.0_);_(* \(#,##0.0\);_(* &quot;-&quot;??_);_(@_)"/>
    <numFmt numFmtId="175" formatCode="0_);\(0\)"/>
  </numFmts>
  <fonts count="310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5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b/>
      <u/>
      <sz val="14"/>
      <color indexed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i/>
      <sz val="10"/>
      <color rgb="FFFF0000"/>
      <name val="Arial"/>
      <family val="2"/>
    </font>
    <font>
      <b/>
      <sz val="11.25"/>
      <color indexed="8"/>
      <name val="Times New Roman"/>
      <family val="1"/>
    </font>
    <font>
      <sz val="9.75"/>
      <color indexed="8"/>
      <name val="Times New Roman"/>
      <family val="1"/>
    </font>
    <font>
      <sz val="9"/>
      <color indexed="8"/>
      <name val="Arial Narrow"/>
      <family val="2"/>
    </font>
    <font>
      <sz val="11"/>
      <color rgb="FF9C6500"/>
      <name val="Calibri"/>
      <family val="2"/>
      <scheme val="minor"/>
    </font>
    <font>
      <sz val="8"/>
      <color indexed="8"/>
      <name val="Arial"/>
      <family val="2"/>
    </font>
    <font>
      <b/>
      <sz val="11"/>
      <color theme="1"/>
      <name val="Calibri"/>
      <family val="2"/>
      <charset val="163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9.75"/>
      <color indexed="8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indexed="55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7"/>
        <bgColor indexed="60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indexed="14"/>
        <bgColor indexed="33"/>
      </patternFill>
    </fill>
    <fill>
      <patternFill patternType="solid">
        <fgColor indexed="10"/>
        <bgColor indexed="51"/>
      </patternFill>
    </fill>
    <fill>
      <patternFill patternType="solid">
        <fgColor indexed="13"/>
        <bgColor indexed="24"/>
      </patternFill>
    </fill>
    <fill>
      <patternFill patternType="solid">
        <fgColor indexed="42"/>
        <bgColor indexed="29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27"/>
      </patternFill>
    </fill>
    <fill>
      <patternFill patternType="solid">
        <fgColor rgb="FFFF0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CC33"/>
        <bgColor indexed="27"/>
      </patternFill>
    </fill>
    <fill>
      <patternFill patternType="solid">
        <fgColor theme="5" tint="0.59999389629810485"/>
        <bgColor indexed="41"/>
      </patternFill>
    </fill>
    <fill>
      <patternFill patternType="solid">
        <fgColor rgb="FFFFFF00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03">
    <xf numFmtId="0" fontId="0" fillId="0" borderId="0"/>
    <xf numFmtId="165" fontId="269" fillId="0" borderId="0" applyFont="0" applyFill="0" applyBorder="0" applyAlignment="0" applyProtection="0"/>
    <xf numFmtId="0" fontId="267" fillId="0" borderId="0"/>
    <xf numFmtId="164" fontId="273" fillId="0" borderId="0" applyFont="0" applyFill="0" applyBorder="0" applyAlignment="0" applyProtection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69" fillId="0" borderId="0"/>
    <xf numFmtId="0" fontId="275" fillId="0" borderId="0"/>
    <xf numFmtId="0" fontId="266" fillId="0" borderId="0"/>
    <xf numFmtId="0" fontId="266" fillId="30" borderId="0" applyNumberFormat="0" applyBorder="0" applyAlignment="0" applyProtection="0"/>
    <xf numFmtId="43" fontId="273" fillId="0" borderId="0" applyFont="0" applyFill="0" applyBorder="0" applyAlignment="0" applyProtection="0"/>
    <xf numFmtId="43" fontId="275" fillId="0" borderId="0" applyFont="0" applyFill="0" applyBorder="0" applyAlignment="0" applyProtection="0"/>
    <xf numFmtId="172" fontId="275" fillId="0" borderId="0" applyFill="0" applyBorder="0" applyAlignment="0" applyProtection="0"/>
    <xf numFmtId="172" fontId="275" fillId="0" borderId="0" applyFill="0" applyBorder="0" applyAlignment="0" applyProtection="0"/>
    <xf numFmtId="0" fontId="292" fillId="29" borderId="0" applyNumberFormat="0" applyBorder="0" applyAlignment="0" applyProtection="0"/>
    <xf numFmtId="0" fontId="275" fillId="0" borderId="0" applyAlignment="0">
      <alignment vertical="top" wrapText="1"/>
      <protection locked="0"/>
    </xf>
    <xf numFmtId="0" fontId="293" fillId="0" borderId="0" applyNumberFormat="0" applyFill="0" applyBorder="0" applyAlignment="0" applyProtection="0">
      <alignment vertical="top"/>
    </xf>
    <xf numFmtId="0" fontId="266" fillId="0" borderId="0"/>
    <xf numFmtId="0" fontId="275" fillId="0" borderId="0"/>
    <xf numFmtId="0" fontId="275" fillId="0" borderId="0"/>
    <xf numFmtId="9" fontId="275" fillId="0" borderId="0" applyFill="0" applyBorder="0" applyAlignment="0" applyProtection="0"/>
    <xf numFmtId="0" fontId="275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43" fontId="5" fillId="0" borderId="0" applyFont="0" applyFill="0" applyBorder="0" applyAlignment="0" applyProtection="0"/>
  </cellStyleXfs>
  <cellXfs count="313">
    <xf numFmtId="0" fontId="0" fillId="0" borderId="0" xfId="0"/>
    <xf numFmtId="0" fontId="0" fillId="2" borderId="0" xfId="0" applyFill="1"/>
    <xf numFmtId="0" fontId="271" fillId="0" borderId="0" xfId="2" applyFont="1"/>
    <xf numFmtId="0" fontId="272" fillId="4" borderId="0" xfId="2" applyFont="1" applyFill="1" applyBorder="1" applyAlignment="1"/>
    <xf numFmtId="2" fontId="271" fillId="3" borderId="0" xfId="2" applyNumberFormat="1" applyFont="1" applyFill="1"/>
    <xf numFmtId="167" fontId="275" fillId="4" borderId="0" xfId="2" applyNumberFormat="1" applyFont="1" applyFill="1" applyAlignment="1">
      <alignment wrapText="1"/>
    </xf>
    <xf numFmtId="0" fontId="276" fillId="0" borderId="0" xfId="2" applyFont="1" applyAlignment="1">
      <alignment wrapText="1"/>
    </xf>
    <xf numFmtId="0" fontId="274" fillId="4" borderId="0" xfId="2" applyFont="1" applyFill="1" applyBorder="1" applyAlignment="1">
      <alignment wrapText="1"/>
    </xf>
    <xf numFmtId="0" fontId="274" fillId="4" borderId="0" xfId="2" applyFont="1" applyFill="1" applyBorder="1" applyAlignment="1">
      <alignment horizontal="center" wrapText="1"/>
    </xf>
    <xf numFmtId="0" fontId="274" fillId="5" borderId="0" xfId="2" applyFont="1" applyFill="1" applyBorder="1" applyAlignment="1">
      <alignment wrapText="1"/>
    </xf>
    <xf numFmtId="164" fontId="274" fillId="4" borderId="0" xfId="3" applyFont="1" applyFill="1" applyBorder="1" applyAlignment="1">
      <alignment wrapText="1"/>
    </xf>
    <xf numFmtId="168" fontId="272" fillId="4" borderId="0" xfId="3" applyNumberFormat="1" applyFont="1" applyFill="1" applyBorder="1" applyAlignment="1">
      <alignment horizontal="left"/>
    </xf>
    <xf numFmtId="0" fontId="275" fillId="4" borderId="0" xfId="2" applyFont="1" applyFill="1" applyAlignment="1">
      <alignment wrapText="1"/>
    </xf>
    <xf numFmtId="0" fontId="274" fillId="4" borderId="3" xfId="2" applyFont="1" applyFill="1" applyBorder="1" applyAlignment="1">
      <alignment wrapText="1"/>
    </xf>
    <xf numFmtId="0" fontId="274" fillId="4" borderId="3" xfId="2" applyFont="1" applyFill="1" applyBorder="1" applyAlignment="1">
      <alignment horizontal="center" wrapText="1"/>
    </xf>
    <xf numFmtId="169" fontId="275" fillId="0" borderId="4" xfId="2" applyNumberFormat="1" applyFont="1" applyFill="1" applyBorder="1" applyAlignment="1">
      <alignment horizontal="center" wrapText="1"/>
    </xf>
    <xf numFmtId="0" fontId="271" fillId="0" borderId="1" xfId="2" applyFont="1" applyBorder="1"/>
    <xf numFmtId="2" fontId="271" fillId="8" borderId="1" xfId="2" applyNumberFormat="1" applyFont="1" applyFill="1" applyBorder="1"/>
    <xf numFmtId="2" fontId="271" fillId="3" borderId="1" xfId="2" applyNumberFormat="1" applyFont="1" applyFill="1" applyBorder="1"/>
    <xf numFmtId="0" fontId="274" fillId="7" borderId="7" xfId="2" applyFont="1" applyFill="1" applyBorder="1" applyAlignment="1">
      <alignment horizontal="center" wrapText="1"/>
    </xf>
    <xf numFmtId="0" fontId="274" fillId="7" borderId="4" xfId="2" applyFont="1" applyFill="1" applyBorder="1" applyAlignment="1">
      <alignment horizontal="center" wrapText="1"/>
    </xf>
    <xf numFmtId="169" fontId="275" fillId="8" borderId="4" xfId="2" applyNumberFormat="1" applyFont="1" applyFill="1" applyBorder="1" applyAlignment="1">
      <alignment horizontal="center" wrapText="1"/>
    </xf>
    <xf numFmtId="169" fontId="275" fillId="9" borderId="4" xfId="2" applyNumberFormat="1" applyFont="1" applyFill="1" applyBorder="1" applyAlignment="1">
      <alignment horizontal="center" wrapText="1"/>
    </xf>
    <xf numFmtId="0" fontId="275" fillId="4" borderId="7" xfId="2" applyFont="1" applyFill="1" applyBorder="1" applyAlignment="1">
      <alignment horizontal="center" wrapText="1"/>
    </xf>
    <xf numFmtId="0" fontId="275" fillId="5" borderId="9" xfId="2" applyFont="1" applyFill="1" applyBorder="1" applyAlignment="1">
      <alignment wrapText="1"/>
    </xf>
    <xf numFmtId="0" fontId="275" fillId="5" borderId="9" xfId="2" applyFont="1" applyFill="1" applyBorder="1" applyAlignment="1">
      <alignment horizontal="center" wrapText="1"/>
    </xf>
    <xf numFmtId="4" fontId="276" fillId="4" borderId="4" xfId="2" applyNumberFormat="1" applyFont="1" applyFill="1" applyBorder="1" applyAlignment="1">
      <alignment horizontal="center" wrapText="1"/>
    </xf>
    <xf numFmtId="0" fontId="275" fillId="10" borderId="4" xfId="2" applyFont="1" applyFill="1" applyBorder="1" applyAlignment="1">
      <alignment horizontal="center" wrapText="1"/>
    </xf>
    <xf numFmtId="0" fontId="275" fillId="11" borderId="4" xfId="2" applyFont="1" applyFill="1" applyBorder="1" applyAlignment="1">
      <alignment horizontal="center" wrapText="1"/>
    </xf>
    <xf numFmtId="164" fontId="274" fillId="12" borderId="3" xfId="3" applyFont="1" applyFill="1" applyBorder="1" applyAlignment="1">
      <alignment horizontal="center" wrapText="1"/>
    </xf>
    <xf numFmtId="168" fontId="274" fillId="4" borderId="1" xfId="3" applyNumberFormat="1" applyFont="1" applyFill="1" applyBorder="1" applyAlignment="1">
      <alignment horizontal="center" wrapText="1"/>
    </xf>
    <xf numFmtId="0" fontId="275" fillId="4" borderId="1" xfId="2" applyFont="1" applyFill="1" applyBorder="1" applyAlignment="1">
      <alignment wrapText="1"/>
    </xf>
    <xf numFmtId="0" fontId="276" fillId="8" borderId="0" xfId="2" applyFont="1" applyFill="1" applyBorder="1" applyAlignment="1">
      <alignment wrapText="1"/>
    </xf>
    <xf numFmtId="0" fontId="275" fillId="5" borderId="1" xfId="2" applyFont="1" applyFill="1" applyBorder="1" applyAlignment="1">
      <alignment wrapText="1"/>
    </xf>
    <xf numFmtId="0" fontId="275" fillId="5" borderId="6" xfId="2" applyFont="1" applyFill="1" applyBorder="1" applyAlignment="1">
      <alignment wrapText="1"/>
    </xf>
    <xf numFmtId="0" fontId="276" fillId="0" borderId="0" xfId="2" applyFont="1" applyBorder="1" applyAlignment="1">
      <alignment wrapText="1"/>
    </xf>
    <xf numFmtId="0" fontId="276" fillId="13" borderId="0" xfId="2" applyFont="1" applyFill="1" applyBorder="1" applyAlignment="1">
      <alignment wrapText="1"/>
    </xf>
    <xf numFmtId="0" fontId="275" fillId="0" borderId="1" xfId="2" applyFont="1" applyBorder="1"/>
    <xf numFmtId="0" fontId="275" fillId="8" borderId="1" xfId="2" applyFont="1" applyFill="1" applyBorder="1"/>
    <xf numFmtId="0" fontId="276" fillId="8" borderId="0" xfId="2" applyFont="1" applyFill="1" applyAlignment="1">
      <alignment wrapText="1"/>
    </xf>
    <xf numFmtId="4" fontId="276" fillId="4" borderId="10" xfId="2" applyNumberFormat="1" applyFont="1" applyFill="1" applyBorder="1" applyAlignment="1">
      <alignment horizontal="center" wrapText="1"/>
    </xf>
    <xf numFmtId="0" fontId="275" fillId="7" borderId="8" xfId="2" applyFont="1" applyFill="1" applyBorder="1" applyAlignment="1">
      <alignment horizontal="center" wrapText="1"/>
    </xf>
    <xf numFmtId="0" fontId="275" fillId="4" borderId="0" xfId="2" applyFont="1" applyFill="1" applyAlignment="1">
      <alignment horizontal="center" wrapText="1"/>
    </xf>
    <xf numFmtId="0" fontId="275" fillId="4" borderId="0" xfId="2" applyFont="1" applyFill="1" applyBorder="1" applyAlignment="1">
      <alignment horizontal="center" wrapText="1"/>
    </xf>
    <xf numFmtId="16" fontId="275" fillId="4" borderId="0" xfId="2" applyNumberFormat="1" applyFont="1" applyFill="1" applyAlignment="1">
      <alignment horizontal="center" wrapText="1"/>
    </xf>
    <xf numFmtId="0" fontId="275" fillId="5" borderId="0" xfId="2" applyFont="1" applyFill="1" applyAlignment="1">
      <alignment horizontal="center" wrapText="1"/>
    </xf>
    <xf numFmtId="171" fontId="278" fillId="14" borderId="0" xfId="3" applyNumberFormat="1" applyFont="1" applyFill="1" applyBorder="1" applyAlignment="1">
      <alignment horizontal="center" wrapText="1"/>
    </xf>
    <xf numFmtId="164" fontId="278" fillId="14" borderId="0" xfId="3" applyFont="1" applyFill="1" applyBorder="1" applyAlignment="1">
      <alignment horizontal="center" wrapText="1"/>
    </xf>
    <xf numFmtId="0" fontId="275" fillId="15" borderId="11" xfId="2" applyFont="1" applyFill="1" applyBorder="1" applyAlignment="1">
      <alignment horizontal="center" wrapText="1"/>
    </xf>
    <xf numFmtId="0" fontId="275" fillId="4" borderId="0" xfId="2" applyFont="1" applyFill="1" applyBorder="1" applyAlignment="1">
      <alignment wrapText="1"/>
    </xf>
    <xf numFmtId="0" fontId="274" fillId="5" borderId="0" xfId="2" applyFont="1" applyFill="1" applyBorder="1" applyAlignment="1"/>
    <xf numFmtId="0" fontId="275" fillId="4" borderId="0" xfId="2" applyFont="1" applyFill="1" applyAlignment="1">
      <alignment horizontal="center"/>
    </xf>
    <xf numFmtId="0" fontId="274" fillId="4" borderId="0" xfId="2" applyFont="1" applyFill="1" applyAlignment="1">
      <alignment horizontal="center" wrapText="1"/>
    </xf>
    <xf numFmtId="0" fontId="275" fillId="16" borderId="4" xfId="2" applyFont="1" applyFill="1" applyBorder="1" applyAlignment="1">
      <alignment horizontal="center" wrapText="1"/>
    </xf>
    <xf numFmtId="0" fontId="275" fillId="5" borderId="0" xfId="2" applyFont="1" applyFill="1" applyAlignment="1">
      <alignment horizontal="center"/>
    </xf>
    <xf numFmtId="164" fontId="274" fillId="5" borderId="0" xfId="3" applyFont="1" applyFill="1" applyAlignment="1">
      <alignment wrapText="1"/>
    </xf>
    <xf numFmtId="0" fontId="274" fillId="4" borderId="0" xfId="2" applyFont="1" applyFill="1" applyAlignment="1">
      <alignment wrapText="1"/>
    </xf>
    <xf numFmtId="0" fontId="271" fillId="8" borderId="0" xfId="2" applyFont="1" applyFill="1"/>
    <xf numFmtId="2" fontId="271" fillId="8" borderId="0" xfId="2" applyNumberFormat="1" applyFont="1" applyFill="1"/>
    <xf numFmtId="168" fontId="274" fillId="5" borderId="0" xfId="3" applyNumberFormat="1" applyFont="1" applyFill="1" applyAlignment="1">
      <alignment wrapText="1"/>
    </xf>
    <xf numFmtId="0" fontId="275" fillId="5" borderId="0" xfId="2" applyFont="1" applyFill="1" applyAlignment="1">
      <alignment wrapText="1"/>
    </xf>
    <xf numFmtId="0" fontId="275" fillId="17" borderId="4" xfId="2" applyFont="1" applyFill="1" applyBorder="1" applyAlignment="1">
      <alignment horizontal="center" wrapText="1"/>
    </xf>
    <xf numFmtId="0" fontId="275" fillId="4" borderId="0" xfId="2" applyFont="1" applyFill="1" applyBorder="1" applyAlignment="1">
      <alignment horizontal="center"/>
    </xf>
    <xf numFmtId="0" fontId="275" fillId="5" borderId="0" xfId="2" applyFont="1" applyFill="1" applyBorder="1" applyAlignment="1"/>
    <xf numFmtId="49" fontId="279" fillId="18" borderId="4" xfId="2" applyNumberFormat="1" applyFont="1" applyFill="1" applyBorder="1" applyAlignment="1">
      <alignment horizontal="center" wrapText="1"/>
    </xf>
    <xf numFmtId="0" fontId="276" fillId="4" borderId="0" xfId="2" applyFont="1" applyFill="1" applyAlignment="1">
      <alignment wrapText="1"/>
    </xf>
    <xf numFmtId="0" fontId="276" fillId="5" borderId="0" xfId="2" applyFont="1" applyFill="1" applyAlignment="1">
      <alignment wrapText="1"/>
    </xf>
    <xf numFmtId="0" fontId="274" fillId="0" borderId="0" xfId="2" applyFont="1" applyAlignment="1">
      <alignment wrapText="1"/>
    </xf>
    <xf numFmtId="168" fontId="274" fillId="8" borderId="0" xfId="3" applyNumberFormat="1" applyFont="1" applyFill="1" applyAlignment="1">
      <alignment wrapText="1"/>
    </xf>
    <xf numFmtId="0" fontId="276" fillId="4" borderId="0" xfId="2" applyFont="1" applyFill="1" applyAlignment="1">
      <alignment horizontal="center" wrapText="1"/>
    </xf>
    <xf numFmtId="0" fontId="276" fillId="19" borderId="0" xfId="2" applyFont="1" applyFill="1" applyAlignment="1">
      <alignment wrapText="1"/>
    </xf>
    <xf numFmtId="0" fontId="276" fillId="0" borderId="0" xfId="2" applyFont="1" applyAlignment="1">
      <alignment horizontal="center" wrapText="1"/>
    </xf>
    <xf numFmtId="164" fontId="274" fillId="0" borderId="0" xfId="3" applyFont="1" applyAlignment="1">
      <alignment wrapText="1"/>
    </xf>
    <xf numFmtId="168" fontId="274" fillId="0" borderId="0" xfId="3" applyNumberFormat="1" applyFont="1" applyAlignment="1">
      <alignment wrapText="1"/>
    </xf>
    <xf numFmtId="0" fontId="284" fillId="20" borderId="0" xfId="2" applyFont="1" applyFill="1"/>
    <xf numFmtId="0" fontId="274" fillId="21" borderId="6" xfId="34" applyFont="1" applyFill="1" applyBorder="1" applyAlignment="1">
      <alignment horizontal="center" vertical="center" wrapText="1"/>
    </xf>
    <xf numFmtId="164" fontId="274" fillId="21" borderId="6" xfId="3" applyFont="1" applyFill="1" applyBorder="1" applyAlignment="1">
      <alignment horizontal="center" vertical="center" wrapText="1"/>
    </xf>
    <xf numFmtId="164" fontId="274" fillId="21" borderId="1" xfId="3" applyFont="1" applyFill="1" applyBorder="1" applyAlignment="1">
      <alignment horizontal="center" vertical="center" wrapText="1"/>
    </xf>
    <xf numFmtId="0" fontId="274" fillId="21" borderId="1" xfId="34" applyFont="1" applyFill="1" applyBorder="1" applyAlignment="1">
      <alignment horizontal="center" vertical="center" wrapText="1"/>
    </xf>
    <xf numFmtId="0" fontId="285" fillId="20" borderId="0" xfId="2" applyFont="1" applyFill="1" applyAlignment="1">
      <alignment vertical="center" wrapText="1"/>
    </xf>
    <xf numFmtId="0" fontId="286" fillId="9" borderId="6" xfId="34" applyFont="1" applyFill="1" applyBorder="1" applyAlignment="1">
      <alignment horizontal="center" vertical="center" wrapText="1"/>
    </xf>
    <xf numFmtId="0" fontId="286" fillId="8" borderId="6" xfId="34" applyFont="1" applyFill="1" applyBorder="1" applyAlignment="1">
      <alignment horizontal="center" vertical="center" wrapText="1"/>
    </xf>
    <xf numFmtId="0" fontId="281" fillId="22" borderId="1" xfId="2" applyFont="1" applyFill="1" applyBorder="1" applyAlignment="1">
      <alignment horizontal="center" vertical="center"/>
    </xf>
    <xf numFmtId="0" fontId="281" fillId="22" borderId="1" xfId="2" applyFont="1" applyFill="1" applyBorder="1" applyAlignment="1">
      <alignment vertical="center"/>
    </xf>
    <xf numFmtId="14" fontId="281" fillId="22" borderId="1" xfId="2" applyNumberFormat="1" applyFont="1" applyFill="1" applyBorder="1" applyAlignment="1">
      <alignment horizontal="center" vertical="center"/>
    </xf>
    <xf numFmtId="164" fontId="281" fillId="22" borderId="1" xfId="3" applyFont="1" applyFill="1" applyBorder="1" applyAlignment="1">
      <alignment vertical="center"/>
    </xf>
    <xf numFmtId="0" fontId="284" fillId="20" borderId="0" xfId="2" applyFont="1" applyFill="1" applyAlignment="1">
      <alignment vertical="top" wrapText="1"/>
    </xf>
    <xf numFmtId="0" fontId="287" fillId="24" borderId="1" xfId="2" applyFont="1" applyFill="1" applyBorder="1" applyAlignment="1">
      <alignment horizontal="left"/>
    </xf>
    <xf numFmtId="0" fontId="287" fillId="24" borderId="1" xfId="2" applyFont="1" applyFill="1" applyBorder="1"/>
    <xf numFmtId="0" fontId="287" fillId="24" borderId="1" xfId="2" applyFont="1" applyFill="1" applyBorder="1" applyAlignment="1">
      <alignment horizontal="center"/>
    </xf>
    <xf numFmtId="164" fontId="287" fillId="24" borderId="1" xfId="3" applyFont="1" applyFill="1" applyBorder="1"/>
    <xf numFmtId="0" fontId="288" fillId="0" borderId="0" xfId="2" applyFont="1"/>
    <xf numFmtId="0" fontId="287" fillId="20" borderId="0" xfId="2" applyFont="1" applyFill="1"/>
    <xf numFmtId="0" fontId="276" fillId="0" borderId="0" xfId="2" applyNumberFormat="1" applyFont="1" applyFill="1" applyBorder="1" applyAlignment="1" applyProtection="1">
      <alignment horizontal="left"/>
      <protection locked="0"/>
    </xf>
    <xf numFmtId="0" fontId="290" fillId="27" borderId="16" xfId="2" applyFont="1" applyFill="1" applyBorder="1" applyAlignment="1" applyProtection="1">
      <alignment horizontal="left" vertical="center" wrapText="1" shrinkToFit="1"/>
      <protection locked="0"/>
    </xf>
    <xf numFmtId="14" fontId="290" fillId="27" borderId="16" xfId="2" applyNumberFormat="1" applyFont="1" applyFill="1" applyBorder="1" applyAlignment="1" applyProtection="1">
      <alignment horizontal="center" vertical="center" wrapText="1" shrinkToFit="1"/>
      <protection locked="0"/>
    </xf>
    <xf numFmtId="0" fontId="290" fillId="27" borderId="18" xfId="2" applyFont="1" applyFill="1" applyBorder="1" applyAlignment="1" applyProtection="1">
      <alignment vertical="center" wrapText="1" shrinkToFit="1"/>
      <protection locked="0"/>
    </xf>
    <xf numFmtId="0" fontId="276" fillId="0" borderId="18" xfId="2" applyNumberFormat="1" applyFont="1" applyFill="1" applyBorder="1" applyAlignment="1" applyProtection="1">
      <alignment horizontal="left"/>
      <protection locked="0"/>
    </xf>
    <xf numFmtId="0" fontId="0" fillId="28" borderId="0" xfId="0" applyFill="1"/>
    <xf numFmtId="0" fontId="268" fillId="28" borderId="2" xfId="0" applyFont="1" applyFill="1" applyBorder="1"/>
    <xf numFmtId="0" fontId="268" fillId="28" borderId="0" xfId="0" applyFont="1" applyFill="1"/>
    <xf numFmtId="0" fontId="0" fillId="0" borderId="0" xfId="0" applyBorder="1"/>
    <xf numFmtId="0" fontId="0" fillId="0" borderId="0" xfId="0" applyFill="1"/>
    <xf numFmtId="166" fontId="268" fillId="0" borderId="0" xfId="0" applyNumberFormat="1" applyFont="1" applyFill="1"/>
    <xf numFmtId="166" fontId="0" fillId="0" borderId="0" xfId="0" applyNumberFormat="1" applyFill="1"/>
    <xf numFmtId="0" fontId="268" fillId="0" borderId="6" xfId="0" applyFont="1" applyFill="1" applyBorder="1"/>
    <xf numFmtId="166" fontId="268" fillId="0" borderId="6" xfId="0" applyNumberFormat="1" applyFont="1" applyFill="1" applyBorder="1"/>
    <xf numFmtId="0" fontId="268" fillId="0" borderId="6" xfId="0" applyFont="1" applyBorder="1" applyAlignment="1">
      <alignment horizontal="center"/>
    </xf>
    <xf numFmtId="20" fontId="0" fillId="0" borderId="17" xfId="0" applyNumberFormat="1" applyBorder="1"/>
    <xf numFmtId="20" fontId="0" fillId="28" borderId="17" xfId="0" applyNumberFormat="1" applyFill="1" applyBorder="1"/>
    <xf numFmtId="20" fontId="0" fillId="0" borderId="17" xfId="0" applyNumberFormat="1" applyFill="1" applyBorder="1"/>
    <xf numFmtId="20" fontId="0" fillId="3" borderId="17" xfId="0" applyNumberFormat="1" applyFill="1" applyBorder="1"/>
    <xf numFmtId="165" fontId="0" fillId="0" borderId="17" xfId="1" applyFont="1" applyBorder="1"/>
    <xf numFmtId="0" fontId="268" fillId="23" borderId="0" xfId="0" applyFont="1" applyFill="1"/>
    <xf numFmtId="0" fontId="268" fillId="0" borderId="1" xfId="0" applyFont="1" applyBorder="1" applyAlignment="1">
      <alignment horizontal="center" wrapText="1"/>
    </xf>
    <xf numFmtId="0" fontId="268" fillId="28" borderId="19" xfId="0" applyFont="1" applyFill="1" applyBorder="1" applyAlignment="1">
      <alignment horizontal="center"/>
    </xf>
    <xf numFmtId="0" fontId="0" fillId="28" borderId="17" xfId="0" applyFill="1" applyBorder="1"/>
    <xf numFmtId="0" fontId="284" fillId="0" borderId="0" xfId="35" applyFont="1"/>
    <xf numFmtId="0" fontId="0" fillId="0" borderId="0" xfId="0" applyFill="1" applyAlignment="1">
      <alignment horizontal="right"/>
    </xf>
    <xf numFmtId="0" fontId="268" fillId="0" borderId="6" xfId="0" applyFont="1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0" borderId="1" xfId="0" applyFill="1" applyBorder="1"/>
    <xf numFmtId="0" fontId="284" fillId="0" borderId="1" xfId="35" applyFont="1" applyBorder="1"/>
    <xf numFmtId="0" fontId="284" fillId="2" borderId="0" xfId="35" applyFont="1" applyFill="1"/>
    <xf numFmtId="0" fontId="284" fillId="0" borderId="0" xfId="35" applyFont="1" applyFill="1"/>
    <xf numFmtId="0" fontId="284" fillId="0" borderId="0" xfId="35" applyFont="1" applyBorder="1"/>
    <xf numFmtId="170" fontId="0" fillId="0" borderId="0" xfId="0" applyNumberFormat="1"/>
    <xf numFmtId="0" fontId="268" fillId="0" borderId="19" xfId="0" applyFont="1" applyBorder="1" applyAlignment="1">
      <alignment horizontal="center" wrapText="1"/>
    </xf>
    <xf numFmtId="165" fontId="0" fillId="0" borderId="0" xfId="0" applyNumberFormat="1"/>
    <xf numFmtId="14" fontId="294" fillId="0" borderId="0" xfId="0" applyNumberFormat="1" applyFont="1"/>
    <xf numFmtId="0" fontId="294" fillId="0" borderId="0" xfId="0" applyFont="1"/>
    <xf numFmtId="0" fontId="294" fillId="31" borderId="2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81" fillId="0" borderId="0" xfId="35" applyFont="1" applyFill="1" applyBorder="1" applyAlignment="1">
      <alignment horizontal="center" vertical="center" wrapText="1"/>
    </xf>
    <xf numFmtId="20" fontId="0" fillId="2" borderId="17" xfId="0" applyNumberFormat="1" applyFill="1" applyBorder="1"/>
    <xf numFmtId="4" fontId="268" fillId="0" borderId="0" xfId="0" applyNumberFormat="1" applyFont="1"/>
    <xf numFmtId="4" fontId="0" fillId="0" borderId="0" xfId="0" applyNumberFormat="1"/>
    <xf numFmtId="4" fontId="268" fillId="0" borderId="6" xfId="0" applyNumberFormat="1" applyFont="1" applyBorder="1" applyAlignment="1">
      <alignment horizontal="center"/>
    </xf>
    <xf numFmtId="4" fontId="0" fillId="0" borderId="17" xfId="1" applyNumberFormat="1" applyFont="1" applyBorder="1"/>
    <xf numFmtId="0" fontId="281" fillId="22" borderId="1" xfId="0" applyFont="1" applyFill="1" applyBorder="1" applyAlignment="1">
      <alignment vertical="center"/>
    </xf>
    <xf numFmtId="14" fontId="281" fillId="22" borderId="1" xfId="0" applyNumberFormat="1" applyFont="1" applyFill="1" applyBorder="1" applyAlignment="1">
      <alignment horizontal="center" vertical="center"/>
    </xf>
    <xf numFmtId="0" fontId="289" fillId="25" borderId="15" xfId="2" applyFont="1" applyFill="1" applyBorder="1" applyAlignment="1" applyProtection="1">
      <alignment vertical="center" wrapText="1" shrinkToFit="1"/>
      <protection locked="0"/>
    </xf>
    <xf numFmtId="0" fontId="0" fillId="0" borderId="0" xfId="0"/>
    <xf numFmtId="0" fontId="0" fillId="8" borderId="0" xfId="0" applyFill="1" applyAlignment="1">
      <alignment horizontal="center" wrapText="1"/>
    </xf>
    <xf numFmtId="0" fontId="0" fillId="8" borderId="0" xfId="0" applyFill="1"/>
    <xf numFmtId="20" fontId="0" fillId="0" borderId="0" xfId="0" applyNumberFormat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/>
    <xf numFmtId="20" fontId="0" fillId="28" borderId="0" xfId="0" applyNumberFormat="1" applyFill="1"/>
    <xf numFmtId="20" fontId="0" fillId="8" borderId="17" xfId="0" applyNumberFormat="1" applyFill="1" applyBorder="1"/>
    <xf numFmtId="165" fontId="0" fillId="8" borderId="17" xfId="1" applyFont="1" applyFill="1" applyBorder="1"/>
    <xf numFmtId="0" fontId="274" fillId="7" borderId="6" xfId="2" applyFont="1" applyFill="1" applyBorder="1" applyAlignment="1">
      <alignment wrapText="1"/>
    </xf>
    <xf numFmtId="164" fontId="274" fillId="6" borderId="5" xfId="3" applyFont="1" applyFill="1" applyBorder="1" applyAlignment="1">
      <alignment wrapText="1"/>
    </xf>
    <xf numFmtId="14" fontId="291" fillId="27" borderId="16" xfId="2" applyNumberFormat="1" applyFont="1" applyFill="1" applyBorder="1" applyAlignment="1" applyProtection="1">
      <alignment horizontal="center" vertical="center" wrapText="1" shrinkToFit="1"/>
      <protection locked="0"/>
    </xf>
    <xf numFmtId="164" fontId="295" fillId="4" borderId="0" xfId="3" applyFont="1" applyFill="1" applyBorder="1" applyAlignment="1">
      <alignment horizontal="center" wrapText="1"/>
    </xf>
    <xf numFmtId="164" fontId="295" fillId="5" borderId="8" xfId="3" applyFont="1" applyFill="1" applyBorder="1" applyAlignment="1">
      <alignment horizontal="center" wrapText="1"/>
    </xf>
    <xf numFmtId="164" fontId="295" fillId="5" borderId="6" xfId="3" applyFont="1" applyFill="1" applyBorder="1" applyAlignment="1">
      <alignment horizontal="center" wrapText="1"/>
    </xf>
    <xf numFmtId="164" fontId="295" fillId="5" borderId="1" xfId="3" applyFont="1" applyFill="1" applyBorder="1" applyAlignment="1">
      <alignment horizontal="center" wrapText="1"/>
    </xf>
    <xf numFmtId="164" fontId="295" fillId="5" borderId="0" xfId="3" applyFont="1" applyFill="1" applyAlignment="1">
      <alignment wrapText="1"/>
    </xf>
    <xf numFmtId="164" fontId="295" fillId="8" borderId="0" xfId="3" applyFont="1" applyFill="1" applyAlignment="1">
      <alignment wrapText="1"/>
    </xf>
    <xf numFmtId="164" fontId="295" fillId="0" borderId="0" xfId="3" applyFont="1" applyAlignment="1">
      <alignment wrapText="1"/>
    </xf>
    <xf numFmtId="0" fontId="289" fillId="25" borderId="14" xfId="2" applyFont="1" applyFill="1" applyBorder="1" applyAlignment="1" applyProtection="1">
      <alignment vertical="center"/>
      <protection locked="0"/>
    </xf>
    <xf numFmtId="0" fontId="276" fillId="0" borderId="0" xfId="2" quotePrefix="1" applyFont="1" applyAlignment="1">
      <alignment wrapText="1"/>
    </xf>
    <xf numFmtId="0" fontId="0" fillId="0" borderId="0" xfId="0" pivotButton="1"/>
    <xf numFmtId="0" fontId="0" fillId="0" borderId="0" xfId="0" applyFill="1" applyAlignment="1">
      <alignment horizontal="center" wrapText="1"/>
    </xf>
    <xf numFmtId="0" fontId="281" fillId="0" borderId="0" xfId="35" applyFont="1" applyFill="1" applyBorder="1" applyAlignment="1">
      <alignment vertical="center" wrapText="1"/>
    </xf>
    <xf numFmtId="0" fontId="277" fillId="0" borderId="1" xfId="0" quotePrefix="1" applyFont="1" applyFill="1" applyBorder="1"/>
    <xf numFmtId="0" fontId="277" fillId="0" borderId="1" xfId="0" applyFont="1" applyFill="1" applyBorder="1"/>
    <xf numFmtId="0" fontId="296" fillId="0" borderId="0" xfId="0" applyFont="1"/>
    <xf numFmtId="0" fontId="297" fillId="0" borderId="0" xfId="0" applyFont="1"/>
    <xf numFmtId="0" fontId="296" fillId="0" borderId="6" xfId="0" applyFont="1" applyFill="1" applyBorder="1"/>
    <xf numFmtId="0" fontId="298" fillId="0" borderId="0" xfId="0" applyFont="1"/>
    <xf numFmtId="0" fontId="299" fillId="0" borderId="19" xfId="0" applyFont="1" applyFill="1" applyBorder="1" applyAlignment="1">
      <alignment horizontal="center"/>
    </xf>
    <xf numFmtId="20" fontId="298" fillId="0" borderId="17" xfId="0" applyNumberFormat="1" applyFont="1" applyBorder="1"/>
    <xf numFmtId="20" fontId="298" fillId="0" borderId="17" xfId="0" applyNumberFormat="1" applyFont="1" applyFill="1" applyBorder="1"/>
    <xf numFmtId="0" fontId="300" fillId="0" borderId="1" xfId="35" applyFont="1" applyFill="1" applyBorder="1" applyAlignment="1">
      <alignment horizontal="center" vertical="center" wrapText="1"/>
    </xf>
    <xf numFmtId="0" fontId="300" fillId="0" borderId="1" xfId="35" applyFont="1" applyFill="1" applyBorder="1" applyAlignment="1">
      <alignment vertical="center" wrapText="1"/>
    </xf>
    <xf numFmtId="0" fontId="268" fillId="0" borderId="0" xfId="0" applyFont="1" applyFill="1"/>
    <xf numFmtId="0" fontId="301" fillId="27" borderId="16" xfId="2" applyFont="1" applyFill="1" applyBorder="1" applyAlignment="1" applyProtection="1">
      <alignment horizontal="center" vertical="center" wrapText="1" shrinkToFit="1"/>
      <protection locked="0"/>
    </xf>
    <xf numFmtId="0" fontId="301" fillId="27" borderId="16" xfId="2" applyFont="1" applyFill="1" applyBorder="1" applyAlignment="1" applyProtection="1">
      <alignment horizontal="left" vertical="center" wrapText="1" shrinkToFit="1"/>
      <protection locked="0"/>
    </xf>
    <xf numFmtId="173" fontId="301" fillId="27" borderId="16" xfId="2" applyNumberFormat="1" applyFont="1" applyFill="1" applyBorder="1" applyAlignment="1" applyProtection="1">
      <alignment horizontal="right" vertical="center" wrapText="1" shrinkToFit="1"/>
      <protection locked="0"/>
    </xf>
    <xf numFmtId="14" fontId="301" fillId="27" borderId="16" xfId="2" applyNumberFormat="1" applyFont="1" applyFill="1" applyBorder="1" applyAlignment="1" applyProtection="1">
      <alignment horizontal="center" vertical="center" wrapText="1" shrinkToFit="1"/>
      <protection locked="0"/>
    </xf>
    <xf numFmtId="0" fontId="257" fillId="0" borderId="1" xfId="57" applyFill="1" applyBorder="1"/>
    <xf numFmtId="0" fontId="302" fillId="0" borderId="0" xfId="2" applyFont="1" applyAlignment="1">
      <alignment wrapText="1"/>
    </xf>
    <xf numFmtId="170" fontId="302" fillId="8" borderId="0" xfId="2" applyNumberFormat="1" applyFont="1" applyFill="1" applyBorder="1" applyAlignment="1">
      <alignment wrapText="1"/>
    </xf>
    <xf numFmtId="0" fontId="254" fillId="0" borderId="0" xfId="2" applyFont="1"/>
    <xf numFmtId="0" fontId="254" fillId="9" borderId="0" xfId="2" applyFont="1" applyFill="1"/>
    <xf numFmtId="0" fontId="254" fillId="0" borderId="0" xfId="2" applyFont="1" applyAlignment="1">
      <alignment horizontal="center"/>
    </xf>
    <xf numFmtId="2" fontId="254" fillId="8" borderId="0" xfId="2" applyNumberFormat="1" applyFont="1" applyFill="1"/>
    <xf numFmtId="2" fontId="0" fillId="0" borderId="0" xfId="0" applyNumberFormat="1"/>
    <xf numFmtId="49" fontId="276" fillId="32" borderId="4" xfId="2" applyNumberFormat="1" applyFont="1" applyFill="1" applyBorder="1" applyAlignment="1">
      <alignment horizontal="center" wrapText="1"/>
    </xf>
    <xf numFmtId="0" fontId="275" fillId="4" borderId="12" xfId="2" applyFont="1" applyFill="1" applyBorder="1" applyAlignment="1">
      <alignment wrapText="1"/>
    </xf>
    <xf numFmtId="0" fontId="275" fillId="33" borderId="4" xfId="2" applyFont="1" applyFill="1" applyBorder="1" applyAlignment="1">
      <alignment horizontal="center" wrapText="1"/>
    </xf>
    <xf numFmtId="0" fontId="246" fillId="0" borderId="1" xfId="67" quotePrefix="1" applyBorder="1"/>
    <xf numFmtId="173" fontId="289" fillId="25" borderId="15" xfId="2" applyNumberFormat="1" applyFont="1" applyFill="1" applyBorder="1" applyAlignment="1" applyProtection="1">
      <alignment horizontal="right" vertical="center" wrapText="1" shrinkToFit="1"/>
      <protection locked="0"/>
    </xf>
    <xf numFmtId="0" fontId="0" fillId="0" borderId="0" xfId="0" applyAlignment="1"/>
    <xf numFmtId="0" fontId="268" fillId="0" borderId="0" xfId="2" applyFont="1"/>
    <xf numFmtId="168" fontId="274" fillId="0" borderId="1" xfId="3" applyNumberFormat="1" applyFont="1" applyFill="1" applyBorder="1" applyAlignment="1">
      <alignment horizontal="center" wrapText="1"/>
    </xf>
    <xf numFmtId="164" fontId="274" fillId="0" borderId="1" xfId="3" applyFont="1" applyFill="1" applyBorder="1" applyAlignment="1">
      <alignment horizontal="center" wrapText="1"/>
    </xf>
    <xf numFmtId="168" fontId="274" fillId="0" borderId="6" xfId="3" applyNumberFormat="1" applyFont="1" applyFill="1" applyBorder="1" applyAlignment="1">
      <alignment horizontal="center" wrapText="1"/>
    </xf>
    <xf numFmtId="0" fontId="235" fillId="0" borderId="1" xfId="78" applyBorder="1"/>
    <xf numFmtId="0" fontId="235" fillId="0" borderId="1" xfId="78" quotePrefix="1" applyBorder="1"/>
    <xf numFmtId="14" fontId="284" fillId="0" borderId="0" xfId="35" applyNumberFormat="1" applyFont="1"/>
    <xf numFmtId="0" fontId="281" fillId="0" borderId="1" xfId="35" applyFont="1" applyFill="1" applyBorder="1" applyAlignment="1">
      <alignment horizontal="center" vertical="center" wrapText="1"/>
    </xf>
    <xf numFmtId="0" fontId="208" fillId="0" borderId="1" xfId="0" applyFont="1" applyBorder="1"/>
    <xf numFmtId="0" fontId="277" fillId="0" borderId="21" xfId="0" quotePrefix="1" applyFont="1" applyFill="1" applyBorder="1"/>
    <xf numFmtId="0" fontId="277" fillId="0" borderId="21" xfId="0" applyFont="1" applyFill="1" applyBorder="1"/>
    <xf numFmtId="0" fontId="284" fillId="0" borderId="1" xfId="35" quotePrefix="1" applyFont="1" applyBorder="1"/>
    <xf numFmtId="14" fontId="290" fillId="27" borderId="22" xfId="2" applyNumberFormat="1" applyFont="1" applyFill="1" applyBorder="1" applyAlignment="1" applyProtection="1">
      <alignment horizontal="center" vertical="center" wrapText="1" shrinkToFit="1"/>
      <protection locked="0"/>
    </xf>
    <xf numFmtId="0" fontId="139" fillId="0" borderId="1" xfId="0" applyFont="1" applyBorder="1"/>
    <xf numFmtId="0" fontId="128" fillId="0" borderId="1" xfId="184" quotePrefix="1" applyBorder="1"/>
    <xf numFmtId="14" fontId="298" fillId="0" borderId="17" xfId="0" applyNumberFormat="1" applyFont="1" applyBorder="1"/>
    <xf numFmtId="0" fontId="87" fillId="0" borderId="1" xfId="0" applyFont="1" applyBorder="1"/>
    <xf numFmtId="16" fontId="274" fillId="5" borderId="0" xfId="2" applyNumberFormat="1" applyFont="1" applyFill="1" applyBorder="1" applyAlignment="1">
      <alignment wrapText="1"/>
    </xf>
    <xf numFmtId="14" fontId="274" fillId="5" borderId="0" xfId="2" applyNumberFormat="1" applyFont="1" applyFill="1" applyBorder="1" applyAlignment="1"/>
    <xf numFmtId="0" fontId="60" fillId="0" borderId="1" xfId="0" applyFont="1" applyBorder="1"/>
    <xf numFmtId="0" fontId="277" fillId="0" borderId="2" xfId="0" applyFont="1" applyFill="1" applyBorder="1"/>
    <xf numFmtId="20" fontId="298" fillId="0" borderId="17" xfId="0" quotePrefix="1" applyNumberFormat="1" applyFont="1" applyBorder="1"/>
    <xf numFmtId="0" fontId="37" fillId="0" borderId="1" xfId="0" applyFont="1" applyBorder="1"/>
    <xf numFmtId="173" fontId="289" fillId="34" borderId="15" xfId="2" applyNumberFormat="1" applyFont="1" applyFill="1" applyBorder="1" applyAlignment="1" applyProtection="1">
      <alignment vertical="center" wrapText="1" shrinkToFit="1"/>
      <protection locked="0"/>
    </xf>
    <xf numFmtId="0" fontId="21" fillId="0" borderId="0" xfId="2" applyFont="1"/>
    <xf numFmtId="0" fontId="15" fillId="0" borderId="1" xfId="296" applyBorder="1"/>
    <xf numFmtId="0" fontId="277" fillId="0" borderId="2" xfId="0" quotePrefix="1" applyFont="1" applyFill="1" applyBorder="1"/>
    <xf numFmtId="0" fontId="0" fillId="0" borderId="1" xfId="0" quotePrefix="1" applyBorder="1"/>
    <xf numFmtId="19" fontId="0" fillId="0" borderId="0" xfId="0" applyNumberFormat="1"/>
    <xf numFmtId="16" fontId="275" fillId="5" borderId="6" xfId="2" applyNumberFormat="1" applyFont="1" applyFill="1" applyBorder="1" applyAlignment="1">
      <alignment wrapText="1"/>
    </xf>
    <xf numFmtId="4" fontId="274" fillId="12" borderId="1" xfId="3" applyNumberFormat="1" applyFont="1" applyFill="1" applyBorder="1" applyAlignment="1">
      <alignment horizontal="center" wrapText="1"/>
    </xf>
    <xf numFmtId="4" fontId="274" fillId="12" borderId="1" xfId="3" quotePrefix="1" applyNumberFormat="1" applyFont="1" applyFill="1" applyBorder="1" applyAlignment="1">
      <alignment horizontal="center" wrapText="1"/>
    </xf>
    <xf numFmtId="16" fontId="275" fillId="4" borderId="1" xfId="2" applyNumberFormat="1" applyFont="1" applyFill="1" applyBorder="1" applyAlignment="1">
      <alignment wrapText="1"/>
    </xf>
    <xf numFmtId="0" fontId="9" fillId="0" borderId="1" xfId="0" applyFont="1" applyBorder="1"/>
    <xf numFmtId="0" fontId="275" fillId="5" borderId="23" xfId="2" applyFont="1" applyFill="1" applyBorder="1" applyAlignment="1">
      <alignment horizontal="center" wrapText="1"/>
    </xf>
    <xf numFmtId="0" fontId="8" fillId="0" borderId="1" xfId="0" applyFont="1" applyBorder="1"/>
    <xf numFmtId="0" fontId="7" fillId="0" borderId="1" xfId="67" quotePrefix="1" applyFont="1" applyBorder="1"/>
    <xf numFmtId="0" fontId="6" fillId="0" borderId="1" xfId="184" quotePrefix="1" applyFont="1" applyBorder="1"/>
    <xf numFmtId="174" fontId="5" fillId="0" borderId="1" xfId="302" applyNumberFormat="1" applyFont="1" applyBorder="1"/>
    <xf numFmtId="0" fontId="0" fillId="0" borderId="13" xfId="0" applyBorder="1" applyAlignment="1">
      <alignment horizontal="center"/>
    </xf>
    <xf numFmtId="0" fontId="296" fillId="35" borderId="1" xfId="0" applyFont="1" applyFill="1" applyBorder="1"/>
    <xf numFmtId="0" fontId="296" fillId="35" borderId="1" xfId="0" applyFont="1" applyFill="1" applyBorder="1" applyAlignment="1">
      <alignment horizontal="center" wrapText="1"/>
    </xf>
    <xf numFmtId="0" fontId="296" fillId="35" borderId="1" xfId="0" applyFont="1" applyFill="1" applyBorder="1" applyAlignment="1">
      <alignment horizontal="center" vertical="center" wrapText="1"/>
    </xf>
    <xf numFmtId="0" fontId="268" fillId="36" borderId="1" xfId="0" applyFont="1" applyFill="1" applyBorder="1" applyAlignment="1">
      <alignment horizontal="center" vertical="center"/>
    </xf>
    <xf numFmtId="175" fontId="268" fillId="36" borderId="1" xfId="0" quotePrefix="1" applyNumberFormat="1" applyFont="1" applyFill="1" applyBorder="1" applyAlignment="1">
      <alignment horizontal="center" vertical="center" wrapText="1"/>
    </xf>
    <xf numFmtId="175" fontId="268" fillId="3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74" fontId="0" fillId="0" borderId="1" xfId="0" applyNumberFormat="1" applyBorder="1"/>
    <xf numFmtId="0" fontId="0" fillId="0" borderId="1" xfId="0" applyBorder="1" applyAlignment="1">
      <alignment horizontal="center"/>
    </xf>
    <xf numFmtId="174" fontId="0" fillId="0" borderId="0" xfId="0" applyNumberFormat="1"/>
    <xf numFmtId="174" fontId="0" fillId="0" borderId="0" xfId="0" applyNumberFormat="1" applyFill="1" applyBorder="1"/>
    <xf numFmtId="174" fontId="0" fillId="0" borderId="24" xfId="0" applyNumberFormat="1" applyBorder="1"/>
    <xf numFmtId="0" fontId="0" fillId="0" borderId="24" xfId="0" applyBorder="1" applyAlignment="1">
      <alignment horizontal="left"/>
    </xf>
    <xf numFmtId="0" fontId="268" fillId="36" borderId="1" xfId="0" applyFont="1" applyFill="1" applyBorder="1"/>
    <xf numFmtId="174" fontId="268" fillId="36" borderId="24" xfId="0" applyNumberFormat="1" applyFont="1" applyFill="1" applyBorder="1"/>
    <xf numFmtId="0" fontId="296" fillId="35" borderId="1" xfId="0" applyFont="1" applyFill="1" applyBorder="1" applyAlignment="1">
      <alignment horizontal="center"/>
    </xf>
    <xf numFmtId="0" fontId="296" fillId="35" borderId="25" xfId="0" applyFont="1" applyFill="1" applyBorder="1" applyAlignment="1">
      <alignment horizontal="center"/>
    </xf>
    <xf numFmtId="0" fontId="296" fillId="35" borderId="2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89" fillId="26" borderId="26" xfId="2" applyFont="1" applyFill="1" applyBorder="1" applyAlignment="1" applyProtection="1">
      <alignment horizontal="center" vertical="center" wrapText="1" shrinkToFit="1"/>
      <protection locked="0"/>
    </xf>
    <xf numFmtId="173" fontId="289" fillId="0" borderId="0" xfId="2" applyNumberFormat="1" applyFont="1" applyFill="1" applyBorder="1" applyAlignment="1" applyProtection="1">
      <alignment vertical="center" wrapText="1" shrinkToFit="1"/>
      <protection locked="0"/>
    </xf>
    <xf numFmtId="0" fontId="4" fillId="0" borderId="1" xfId="0" applyFont="1" applyBorder="1"/>
    <xf numFmtId="0" fontId="301" fillId="37" borderId="16" xfId="2" applyFont="1" applyFill="1" applyBorder="1" applyAlignment="1" applyProtection="1">
      <alignment horizontal="center" vertical="center" wrapText="1" shrinkToFit="1"/>
      <protection locked="0"/>
    </xf>
    <xf numFmtId="173" fontId="301" fillId="37" borderId="16" xfId="2" applyNumberFormat="1" applyFont="1" applyFill="1" applyBorder="1" applyAlignment="1" applyProtection="1">
      <alignment horizontal="right" vertical="center" wrapText="1" shrinkToFit="1"/>
      <protection locked="0"/>
    </xf>
    <xf numFmtId="14" fontId="290" fillId="37" borderId="16" xfId="2" applyNumberFormat="1" applyFont="1" applyFill="1" applyBorder="1" applyAlignment="1" applyProtection="1">
      <alignment horizontal="center" vertical="center" wrapText="1" shrinkToFit="1"/>
      <protection locked="0"/>
    </xf>
    <xf numFmtId="0" fontId="276" fillId="36" borderId="18" xfId="2" applyNumberFormat="1" applyFont="1" applyFill="1" applyBorder="1" applyAlignment="1" applyProtection="1">
      <alignment horizontal="left"/>
      <protection locked="0"/>
    </xf>
    <xf numFmtId="0" fontId="306" fillId="37" borderId="16" xfId="2" applyFont="1" applyFill="1" applyBorder="1" applyAlignment="1" applyProtection="1">
      <alignment horizontal="left" vertical="center" wrapText="1" shrinkToFit="1"/>
      <protection locked="0"/>
    </xf>
    <xf numFmtId="0" fontId="284" fillId="0" borderId="0" xfId="35" quotePrefix="1" applyFont="1" applyBorder="1"/>
    <xf numFmtId="0" fontId="128" fillId="0" borderId="0" xfId="184" quotePrefix="1" applyBorder="1"/>
    <xf numFmtId="0" fontId="277" fillId="0" borderId="0" xfId="0" applyFont="1" applyFill="1" applyBorder="1"/>
    <xf numFmtId="0" fontId="3" fillId="0" borderId="1" xfId="0" applyFont="1" applyBorder="1"/>
    <xf numFmtId="0" fontId="268" fillId="0" borderId="0" xfId="0" applyFont="1" applyFill="1"/>
    <xf numFmtId="2" fontId="0" fillId="0" borderId="0" xfId="0" applyNumberFormat="1" applyFill="1"/>
    <xf numFmtId="0" fontId="268" fillId="0" borderId="0" xfId="0" applyFont="1" applyFill="1"/>
    <xf numFmtId="0" fontId="307" fillId="0" borderId="0" xfId="0" applyFont="1" applyFill="1"/>
    <xf numFmtId="0" fontId="2" fillId="0" borderId="1" xfId="0" applyFont="1" applyBorder="1"/>
    <xf numFmtId="20" fontId="0" fillId="0" borderId="1" xfId="0" applyNumberFormat="1" applyFill="1" applyBorder="1"/>
    <xf numFmtId="166" fontId="268" fillId="38" borderId="6" xfId="0" applyNumberFormat="1" applyFont="1" applyFill="1" applyBorder="1"/>
    <xf numFmtId="0" fontId="0" fillId="38" borderId="1" xfId="0" applyFill="1" applyBorder="1"/>
    <xf numFmtId="20" fontId="0" fillId="38" borderId="1" xfId="0" applyNumberFormat="1" applyFill="1" applyBorder="1"/>
    <xf numFmtId="0" fontId="15" fillId="38" borderId="1" xfId="296" applyFill="1" applyBorder="1"/>
    <xf numFmtId="14" fontId="0" fillId="0" borderId="0" xfId="0" applyNumberFormat="1"/>
    <xf numFmtId="20" fontId="15" fillId="38" borderId="1" xfId="296" applyNumberFormat="1" applyFill="1" applyBorder="1"/>
    <xf numFmtId="0" fontId="1" fillId="0" borderId="1" xfId="0" applyFont="1" applyBorder="1"/>
    <xf numFmtId="16" fontId="276" fillId="0" borderId="18" xfId="2" applyNumberFormat="1" applyFont="1" applyFill="1" applyBorder="1" applyAlignment="1" applyProtection="1">
      <alignment horizontal="left"/>
      <protection locked="0"/>
    </xf>
    <xf numFmtId="14" fontId="290" fillId="27" borderId="30" xfId="2" applyNumberFormat="1" applyFont="1" applyFill="1" applyBorder="1" applyAlignment="1" applyProtection="1">
      <alignment horizontal="center" vertical="center" wrapText="1" shrinkToFit="1"/>
      <protection locked="0"/>
    </xf>
    <xf numFmtId="14" fontId="290" fillId="27" borderId="26" xfId="2" applyNumberFormat="1" applyFont="1" applyFill="1" applyBorder="1" applyAlignment="1" applyProtection="1">
      <alignment horizontal="center" vertical="center" wrapText="1" shrinkToFit="1"/>
      <protection locked="0"/>
    </xf>
    <xf numFmtId="0" fontId="268" fillId="0" borderId="0" xfId="0" applyFont="1" applyFill="1"/>
    <xf numFmtId="0" fontId="268" fillId="23" borderId="0" xfId="0" applyFont="1" applyFill="1" applyBorder="1" applyAlignment="1">
      <alignment horizontal="center"/>
    </xf>
    <xf numFmtId="0" fontId="299" fillId="23" borderId="0" xfId="0" applyFont="1" applyFill="1" applyBorder="1" applyAlignment="1">
      <alignment horizontal="center"/>
    </xf>
    <xf numFmtId="0" fontId="280" fillId="4" borderId="0" xfId="2" applyFont="1" applyFill="1" applyAlignment="1">
      <alignment horizontal="left" vertical="top" wrapText="1"/>
    </xf>
    <xf numFmtId="0" fontId="274" fillId="5" borderId="0" xfId="2" applyFont="1" applyFill="1" applyBorder="1" applyAlignment="1">
      <alignment horizontal="center" vertical="center"/>
    </xf>
    <xf numFmtId="0" fontId="274" fillId="5" borderId="0" xfId="2" applyFont="1" applyFill="1" applyBorder="1" applyAlignment="1">
      <alignment horizontal="center" wrapText="1"/>
    </xf>
    <xf numFmtId="0" fontId="274" fillId="5" borderId="0" xfId="2" applyFont="1" applyFill="1" applyBorder="1" applyAlignment="1">
      <alignment horizontal="center"/>
    </xf>
    <xf numFmtId="168" fontId="274" fillId="7" borderId="1" xfId="3" applyNumberFormat="1" applyFont="1" applyFill="1" applyBorder="1" applyAlignment="1">
      <alignment horizontal="center" wrapText="1"/>
    </xf>
    <xf numFmtId="0" fontId="270" fillId="4" borderId="0" xfId="2" applyFont="1" applyFill="1" applyBorder="1" applyAlignment="1">
      <alignment horizontal="center" wrapText="1"/>
    </xf>
    <xf numFmtId="164" fontId="295" fillId="7" borderId="6" xfId="3" applyFont="1" applyFill="1" applyBorder="1" applyAlignment="1">
      <alignment horizontal="center" wrapText="1"/>
    </xf>
    <xf numFmtId="164" fontId="295" fillId="7" borderId="8" xfId="3" applyFont="1" applyFill="1" applyBorder="1" applyAlignment="1">
      <alignment horizontal="center" wrapText="1"/>
    </xf>
    <xf numFmtId="0" fontId="254" fillId="0" borderId="13" xfId="2" applyFont="1" applyBorder="1" applyAlignment="1">
      <alignment horizontal="center"/>
    </xf>
    <xf numFmtId="0" fontId="276" fillId="20" borderId="0" xfId="2" applyFont="1" applyFill="1" applyAlignment="1">
      <alignment horizontal="left" vertical="top" wrapText="1"/>
    </xf>
    <xf numFmtId="0" fontId="30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04" fillId="0" borderId="0" xfId="0" applyFont="1" applyAlignment="1">
      <alignment horizontal="center"/>
    </xf>
    <xf numFmtId="0" fontId="305" fillId="0" borderId="0" xfId="0" applyFont="1" applyBorder="1" applyAlignment="1">
      <alignment horizontal="center"/>
    </xf>
    <xf numFmtId="0" fontId="296" fillId="35" borderId="25" xfId="0" applyFont="1" applyFill="1" applyBorder="1" applyAlignment="1">
      <alignment horizontal="center"/>
    </xf>
    <xf numFmtId="0" fontId="296" fillId="35" borderId="24" xfId="0" applyFont="1" applyFill="1" applyBorder="1" applyAlignment="1">
      <alignment horizontal="center"/>
    </xf>
    <xf numFmtId="0" fontId="296" fillId="35" borderId="25" xfId="0" applyFont="1" applyFill="1" applyBorder="1" applyAlignment="1">
      <alignment horizontal="center" wrapText="1"/>
    </xf>
    <xf numFmtId="0" fontId="296" fillId="35" borderId="24" xfId="0" applyFont="1" applyFill="1" applyBorder="1" applyAlignment="1">
      <alignment horizontal="center" wrapText="1"/>
    </xf>
    <xf numFmtId="0" fontId="296" fillId="35" borderId="25" xfId="0" applyFont="1" applyFill="1" applyBorder="1" applyAlignment="1">
      <alignment horizontal="center" vertical="center" wrapText="1"/>
    </xf>
    <xf numFmtId="0" fontId="296" fillId="35" borderId="24" xfId="0" applyFont="1" applyFill="1" applyBorder="1" applyAlignment="1">
      <alignment horizontal="center" vertical="center" wrapText="1"/>
    </xf>
    <xf numFmtId="0" fontId="289" fillId="26" borderId="27" xfId="2" applyFont="1" applyFill="1" applyBorder="1" applyAlignment="1" applyProtection="1">
      <alignment horizontal="center" vertical="center" wrapText="1" shrinkToFit="1"/>
      <protection locked="0"/>
    </xf>
    <xf numFmtId="0" fontId="289" fillId="26" borderId="28" xfId="2" applyFont="1" applyFill="1" applyBorder="1" applyAlignment="1" applyProtection="1">
      <alignment horizontal="center" vertical="center" wrapText="1" shrinkToFit="1"/>
      <protection locked="0"/>
    </xf>
    <xf numFmtId="0" fontId="289" fillId="26" borderId="14" xfId="2" applyFont="1" applyFill="1" applyBorder="1" applyAlignment="1" applyProtection="1">
      <alignment horizontal="center" vertical="center" wrapText="1" shrinkToFit="1"/>
      <protection locked="0"/>
    </xf>
    <xf numFmtId="0" fontId="289" fillId="26" borderId="29" xfId="2" applyFont="1" applyFill="1" applyBorder="1" applyAlignment="1" applyProtection="1">
      <alignment horizontal="center" vertical="center" wrapText="1" shrinkToFit="1"/>
      <protection locked="0"/>
    </xf>
  </cellXfs>
  <cellStyles count="303">
    <cellStyle name="20% - Accent1 2" xfId="36"/>
    <cellStyle name="Comma" xfId="1" builtinId="3"/>
    <cellStyle name="Comma 2" xfId="3"/>
    <cellStyle name="Comma 2 2" xfId="37"/>
    <cellStyle name="Comma 22" xfId="38"/>
    <cellStyle name="Comma 3" xfId="39"/>
    <cellStyle name="Comma 4" xfId="40"/>
    <cellStyle name="Comma 5" xfId="302"/>
    <cellStyle name="Neutral 2" xfId="41"/>
    <cellStyle name="Normal" xfId="0" builtinId="0"/>
    <cellStyle name="Normal 10" xfId="52"/>
    <cellStyle name="Normal 100" xfId="113"/>
    <cellStyle name="Normal 101" xfId="114"/>
    <cellStyle name="Normal 102" xfId="115"/>
    <cellStyle name="Normal 103" xfId="116"/>
    <cellStyle name="Normal 104" xfId="117"/>
    <cellStyle name="Normal 105" xfId="118"/>
    <cellStyle name="Normal 106" xfId="119"/>
    <cellStyle name="Normal 107" xfId="120"/>
    <cellStyle name="Normal 108" xfId="121"/>
    <cellStyle name="Normal 109" xfId="122"/>
    <cellStyle name="Normal 11" xfId="4"/>
    <cellStyle name="Normal 110" xfId="123"/>
    <cellStyle name="Normal 111" xfId="124"/>
    <cellStyle name="Normal 112" xfId="125"/>
    <cellStyle name="Normal 113" xfId="126"/>
    <cellStyle name="Normal 114" xfId="127"/>
    <cellStyle name="Normal 115" xfId="128"/>
    <cellStyle name="Normal 116" xfId="129"/>
    <cellStyle name="Normal 117" xfId="130"/>
    <cellStyle name="Normal 118" xfId="131"/>
    <cellStyle name="Normal 119" xfId="132"/>
    <cellStyle name="Normal 12" xfId="53"/>
    <cellStyle name="Normal 120" xfId="133"/>
    <cellStyle name="Normal 121" xfId="134"/>
    <cellStyle name="Normal 122" xfId="135"/>
    <cellStyle name="Normal 123" xfId="136"/>
    <cellStyle name="Normal 124" xfId="137"/>
    <cellStyle name="Normal 125" xfId="138"/>
    <cellStyle name="Normal 126" xfId="139"/>
    <cellStyle name="Normal 127" xfId="140"/>
    <cellStyle name="Normal 128" xfId="141"/>
    <cellStyle name="Normal 129" xfId="142"/>
    <cellStyle name="Normal 13" xfId="54"/>
    <cellStyle name="Normal 130" xfId="143"/>
    <cellStyle name="Normal 131" xfId="144"/>
    <cellStyle name="Normal 132" xfId="145"/>
    <cellStyle name="Normal 133" xfId="146"/>
    <cellStyle name="Normal 134" xfId="147"/>
    <cellStyle name="Normal 135" xfId="148"/>
    <cellStyle name="Normal 136" xfId="149"/>
    <cellStyle name="Normal 137" xfId="150"/>
    <cellStyle name="Normal 138" xfId="151"/>
    <cellStyle name="Normal 139" xfId="152"/>
    <cellStyle name="Normal 14" xfId="55"/>
    <cellStyle name="Normal 140" xfId="153"/>
    <cellStyle name="Normal 141" xfId="154"/>
    <cellStyle name="Normal 142" xfId="155"/>
    <cellStyle name="Normal 143" xfId="156"/>
    <cellStyle name="Normal 144" xfId="157"/>
    <cellStyle name="Normal 145" xfId="158"/>
    <cellStyle name="Normal 146" xfId="159"/>
    <cellStyle name="Normal 147" xfId="160"/>
    <cellStyle name="Normal 148" xfId="161"/>
    <cellStyle name="Normal 149" xfId="162"/>
    <cellStyle name="Normal 15" xfId="56"/>
    <cellStyle name="Normal 150" xfId="163"/>
    <cellStyle name="Normal 151" xfId="164"/>
    <cellStyle name="Normal 152" xfId="165"/>
    <cellStyle name="Normal 153" xfId="166"/>
    <cellStyle name="Normal 154" xfId="167"/>
    <cellStyle name="Normal 155" xfId="168"/>
    <cellStyle name="Normal 156" xfId="169"/>
    <cellStyle name="Normal 157" xfId="170"/>
    <cellStyle name="Normal 158" xfId="171"/>
    <cellStyle name="Normal 159" xfId="172"/>
    <cellStyle name="Normal 16" xfId="57"/>
    <cellStyle name="Normal 160" xfId="173"/>
    <cellStyle name="Normal 161" xfId="174"/>
    <cellStyle name="Normal 162" xfId="175"/>
    <cellStyle name="Normal 163" xfId="176"/>
    <cellStyle name="Normal 164" xfId="177"/>
    <cellStyle name="Normal 165" xfId="178"/>
    <cellStyle name="Normal 166" xfId="179"/>
    <cellStyle name="Normal 167" xfId="180"/>
    <cellStyle name="Normal 168" xfId="181"/>
    <cellStyle name="Normal 169" xfId="182"/>
    <cellStyle name="Normal 17" xfId="58"/>
    <cellStyle name="Normal 170" xfId="183"/>
    <cellStyle name="Normal 171" xfId="184"/>
    <cellStyle name="Normal 172" xfId="185"/>
    <cellStyle name="Normal 173" xfId="186"/>
    <cellStyle name="Normal 174" xfId="187"/>
    <cellStyle name="Normal 175" xfId="188"/>
    <cellStyle name="Normal 176" xfId="189"/>
    <cellStyle name="Normal 177" xfId="190"/>
    <cellStyle name="Normal 178" xfId="191"/>
    <cellStyle name="Normal 179" xfId="192"/>
    <cellStyle name="Normal 18" xfId="5"/>
    <cellStyle name="Normal 180" xfId="193"/>
    <cellStyle name="Normal 181" xfId="194"/>
    <cellStyle name="Normal 182" xfId="195"/>
    <cellStyle name="Normal 183" xfId="196"/>
    <cellStyle name="Normal 184" xfId="197"/>
    <cellStyle name="Normal 185" xfId="198"/>
    <cellStyle name="Normal 186" xfId="199"/>
    <cellStyle name="Normal 187" xfId="200"/>
    <cellStyle name="Normal 188" xfId="201"/>
    <cellStyle name="Normal 189" xfId="202"/>
    <cellStyle name="Normal 19" xfId="6"/>
    <cellStyle name="Normal 190" xfId="203"/>
    <cellStyle name="Normal 191" xfId="204"/>
    <cellStyle name="Normal 192" xfId="205"/>
    <cellStyle name="Normal 193" xfId="206"/>
    <cellStyle name="Normal 194" xfId="207"/>
    <cellStyle name="Normal 195" xfId="208"/>
    <cellStyle name="Normal 196" xfId="209"/>
    <cellStyle name="Normal 197" xfId="210"/>
    <cellStyle name="Normal 198" xfId="211"/>
    <cellStyle name="Normal 199" xfId="212"/>
    <cellStyle name="Normal 2" xfId="2"/>
    <cellStyle name="Normal 2 2" xfId="249"/>
    <cellStyle name="Normal 2 3" xfId="254"/>
    <cellStyle name="Normal 20" xfId="59"/>
    <cellStyle name="Normal 200" xfId="213"/>
    <cellStyle name="Normal 201" xfId="214"/>
    <cellStyle name="Normal 202" xfId="215"/>
    <cellStyle name="Normal 203" xfId="216"/>
    <cellStyle name="Normal 204" xfId="217"/>
    <cellStyle name="Normal 205" xfId="218"/>
    <cellStyle name="Normal 206" xfId="219"/>
    <cellStyle name="Normal 207" xfId="220"/>
    <cellStyle name="Normal 208" xfId="221"/>
    <cellStyle name="Normal 209" xfId="222"/>
    <cellStyle name="Normal 21" xfId="42"/>
    <cellStyle name="Normal 210" xfId="223"/>
    <cellStyle name="Normal 211" xfId="224"/>
    <cellStyle name="Normal 212" xfId="225"/>
    <cellStyle name="Normal 213" xfId="226"/>
    <cellStyle name="Normal 214" xfId="227"/>
    <cellStyle name="Normal 215" xfId="228"/>
    <cellStyle name="Normal 216" xfId="229"/>
    <cellStyle name="Normal 217" xfId="230"/>
    <cellStyle name="Normal 218" xfId="231"/>
    <cellStyle name="Normal 219" xfId="232"/>
    <cellStyle name="Normal 22" xfId="43"/>
    <cellStyle name="Normal 220" xfId="233"/>
    <cellStyle name="Normal 221" xfId="234"/>
    <cellStyle name="Normal 222" xfId="235"/>
    <cellStyle name="Normal 223" xfId="236"/>
    <cellStyle name="Normal 224" xfId="237"/>
    <cellStyle name="Normal 225" xfId="238"/>
    <cellStyle name="Normal 226" xfId="239"/>
    <cellStyle name="Normal 227" xfId="240"/>
    <cellStyle name="Normal 228" xfId="241"/>
    <cellStyle name="Normal 229" xfId="242"/>
    <cellStyle name="Normal 23" xfId="60"/>
    <cellStyle name="Normal 230" xfId="243"/>
    <cellStyle name="Normal 231" xfId="244"/>
    <cellStyle name="Normal 232" xfId="245"/>
    <cellStyle name="Normal 233" xfId="246"/>
    <cellStyle name="Normal 234" xfId="247"/>
    <cellStyle name="Normal 235" xfId="248"/>
    <cellStyle name="Normal 236" xfId="250"/>
    <cellStyle name="Normal 237" xfId="251"/>
    <cellStyle name="Normal 238" xfId="252"/>
    <cellStyle name="Normal 239" xfId="253"/>
    <cellStyle name="Normal 24" xfId="61"/>
    <cellStyle name="Normal 240" xfId="255"/>
    <cellStyle name="Normal 241" xfId="256"/>
    <cellStyle name="Normal 242" xfId="257"/>
    <cellStyle name="Normal 243" xfId="258"/>
    <cellStyle name="Normal 244" xfId="259"/>
    <cellStyle name="Normal 245" xfId="260"/>
    <cellStyle name="Normal 246" xfId="261"/>
    <cellStyle name="Normal 247" xfId="262"/>
    <cellStyle name="Normal 248" xfId="263"/>
    <cellStyle name="Normal 249" xfId="264"/>
    <cellStyle name="Normal 25" xfId="62"/>
    <cellStyle name="Normal 250" xfId="265"/>
    <cellStyle name="Normal 251" xfId="266"/>
    <cellStyle name="Normal 252" xfId="267"/>
    <cellStyle name="Normal 253" xfId="268"/>
    <cellStyle name="Normal 254" xfId="269"/>
    <cellStyle name="Normal 255" xfId="270"/>
    <cellStyle name="Normal 256" xfId="271"/>
    <cellStyle name="Normal 257" xfId="272"/>
    <cellStyle name="Normal 258" xfId="273"/>
    <cellStyle name="Normal 259" xfId="274"/>
    <cellStyle name="Normal 26" xfId="63"/>
    <cellStyle name="Normal 260" xfId="275"/>
    <cellStyle name="Normal 261" xfId="276"/>
    <cellStyle name="Normal 262" xfId="277"/>
    <cellStyle name="Normal 263" xfId="278"/>
    <cellStyle name="Normal 264" xfId="279"/>
    <cellStyle name="Normal 265" xfId="280"/>
    <cellStyle name="Normal 266" xfId="281"/>
    <cellStyle name="Normal 267" xfId="282"/>
    <cellStyle name="Normal 268" xfId="283"/>
    <cellStyle name="Normal 269" xfId="284"/>
    <cellStyle name="Normal 27" xfId="7"/>
    <cellStyle name="Normal 270" xfId="285"/>
    <cellStyle name="Normal 271" xfId="286"/>
    <cellStyle name="Normal 272" xfId="287"/>
    <cellStyle name="Normal 273" xfId="288"/>
    <cellStyle name="Normal 274" xfId="289"/>
    <cellStyle name="Normal 275" xfId="290"/>
    <cellStyle name="Normal 276" xfId="291"/>
    <cellStyle name="Normal 277" xfId="292"/>
    <cellStyle name="Normal 278" xfId="293"/>
    <cellStyle name="Normal 279" xfId="294"/>
    <cellStyle name="Normal 28" xfId="64"/>
    <cellStyle name="Normal 280" xfId="295"/>
    <cellStyle name="Normal 281" xfId="296"/>
    <cellStyle name="Normal 282" xfId="297"/>
    <cellStyle name="Normal 283" xfId="298"/>
    <cellStyle name="Normal 284" xfId="299"/>
    <cellStyle name="Normal 285" xfId="300"/>
    <cellStyle name="Normal 286" xfId="301"/>
    <cellStyle name="Normal 29" xfId="65"/>
    <cellStyle name="Normal 3" xfId="35"/>
    <cellStyle name="Normal 3 2" xfId="44"/>
    <cellStyle name="Normal 3 3" xfId="45"/>
    <cellStyle name="Normal 30" xfId="66"/>
    <cellStyle name="Normal 31" xfId="67"/>
    <cellStyle name="Normal 32" xfId="8"/>
    <cellStyle name="Normal 33" xfId="68"/>
    <cellStyle name="Normal 34" xfId="69"/>
    <cellStyle name="Normal 35" xfId="70"/>
    <cellStyle name="Normal 36" xfId="71"/>
    <cellStyle name="Normal 37" xfId="72"/>
    <cellStyle name="Normal 38" xfId="9"/>
    <cellStyle name="Normal 39" xfId="73"/>
    <cellStyle name="Normal 4" xfId="10"/>
    <cellStyle name="Normal 40" xfId="74"/>
    <cellStyle name="Normal 41" xfId="75"/>
    <cellStyle name="Normal 42" xfId="76"/>
    <cellStyle name="Normal 43" xfId="11"/>
    <cellStyle name="Normal 44" xfId="77"/>
    <cellStyle name="Normal 45" xfId="78"/>
    <cellStyle name="Normal 46" xfId="12"/>
    <cellStyle name="Normal 47" xfId="79"/>
    <cellStyle name="Normal 48" xfId="13"/>
    <cellStyle name="Normal 49" xfId="14"/>
    <cellStyle name="Normal 5" xfId="15"/>
    <cellStyle name="Normal 50" xfId="80"/>
    <cellStyle name="Normal 51" xfId="16"/>
    <cellStyle name="Normal 52" xfId="17"/>
    <cellStyle name="Normal 53" xfId="81"/>
    <cellStyle name="Normal 54" xfId="82"/>
    <cellStyle name="Normal 55" xfId="18"/>
    <cellStyle name="Normal 56" xfId="19"/>
    <cellStyle name="Normal 57" xfId="83"/>
    <cellStyle name="Normal 58" xfId="20"/>
    <cellStyle name="Normal 59" xfId="21"/>
    <cellStyle name="Normal 6" xfId="49"/>
    <cellStyle name="Normal 60" xfId="84"/>
    <cellStyle name="Normal 61" xfId="85"/>
    <cellStyle name="Normal 62" xfId="86"/>
    <cellStyle name="Normal 63" xfId="87"/>
    <cellStyle name="Normal 64" xfId="22"/>
    <cellStyle name="Normal 65" xfId="88"/>
    <cellStyle name="Normal 66" xfId="89"/>
    <cellStyle name="Normal 67" xfId="90"/>
    <cellStyle name="Normal 68" xfId="91"/>
    <cellStyle name="Normal 69" xfId="92"/>
    <cellStyle name="Normal 7" xfId="50"/>
    <cellStyle name="Normal 70" xfId="93"/>
    <cellStyle name="Normal 71" xfId="94"/>
    <cellStyle name="Normal 72" xfId="95"/>
    <cellStyle name="Normal 73" xfId="96"/>
    <cellStyle name="Normal 74" xfId="97"/>
    <cellStyle name="Normal 75" xfId="23"/>
    <cellStyle name="Normal 76" xfId="24"/>
    <cellStyle name="Normal 77" xfId="25"/>
    <cellStyle name="Normal 78" xfId="26"/>
    <cellStyle name="Normal 79" xfId="27"/>
    <cellStyle name="Normal 8" xfId="28"/>
    <cellStyle name="Normal 8 2" xfId="46"/>
    <cellStyle name="Normal 80" xfId="29"/>
    <cellStyle name="Normal 81" xfId="98"/>
    <cellStyle name="Normal 82" xfId="99"/>
    <cellStyle name="Normal 83" xfId="100"/>
    <cellStyle name="Normal 84" xfId="30"/>
    <cellStyle name="Normal 85" xfId="31"/>
    <cellStyle name="Normal 86" xfId="101"/>
    <cellStyle name="Normal 87" xfId="102"/>
    <cellStyle name="Normal 88" xfId="103"/>
    <cellStyle name="Normal 89" xfId="104"/>
    <cellStyle name="Normal 9" xfId="51"/>
    <cellStyle name="Normal 90" xfId="105"/>
    <cellStyle name="Normal 91" xfId="106"/>
    <cellStyle name="Normal 92" xfId="107"/>
    <cellStyle name="Normal 93" xfId="108"/>
    <cellStyle name="Normal 94" xfId="32"/>
    <cellStyle name="Normal 95" xfId="109"/>
    <cellStyle name="Normal 96" xfId="33"/>
    <cellStyle name="Normal 97" xfId="110"/>
    <cellStyle name="Normal 98" xfId="111"/>
    <cellStyle name="Normal 99" xfId="112"/>
    <cellStyle name="Normal_TruythutienNP" xfId="34"/>
    <cellStyle name="Percent 2" xfId="47"/>
    <cellStyle name="標準_PP Temp" xfId="48"/>
  </cellStyles>
  <dxfs count="2036">
    <dxf>
      <fill>
        <patternFill patternType="none">
          <bgColor indexed="65"/>
        </patternFill>
      </fill>
    </dxf>
    <dxf>
      <font>
        <condense val="0"/>
        <extend val="0"/>
        <color indexed="41"/>
      </font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rgb="FF5ED24E"/>
        </patternFill>
      </fill>
    </dxf>
    <dxf>
      <fill>
        <patternFill>
          <bgColor indexed="42"/>
        </patternFill>
      </fill>
    </dxf>
    <dxf>
      <fill>
        <patternFill>
          <bgColor indexed="14"/>
        </patternFill>
      </fill>
    </dxf>
    <dxf>
      <fill>
        <patternFill>
          <bgColor indexed="52"/>
        </patternFill>
      </fill>
    </dxf>
    <dxf>
      <fill>
        <patternFill>
          <bgColor rgb="FF00B0F0"/>
        </patternFill>
      </fill>
    </dxf>
    <dxf>
      <fill>
        <patternFill>
          <bgColor rgb="FF5ED24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5ED24E"/>
      <color rgb="FF33CC33"/>
      <color rgb="FFFF33CC"/>
      <color rgb="FFB71982"/>
      <color rgb="FFD6009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1</xdr:col>
      <xdr:colOff>152400</xdr:colOff>
      <xdr:row>3</xdr:row>
      <xdr:rowOff>47625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76200"/>
          <a:ext cx="695325" cy="6096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ongchuan/Bangluong_03_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luong_Aug2010/Bangluong_Aug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hongtin_coban"/>
      <sheetName val="Chamcong"/>
      <sheetName val="Cham_NP"/>
      <sheetName val="Tamung"/>
      <sheetName val="CLL"/>
      <sheetName val="Thunhap_luong"/>
      <sheetName val="CC_LTG"/>
      <sheetName val="Lamthemgio"/>
      <sheetName val="Thue_TNCN"/>
      <sheetName val="Luong_KD"/>
      <sheetName val="Bangluong"/>
      <sheetName val="BANGTTLUONG"/>
      <sheetName val="Crosscheck"/>
      <sheetName val="TT_tienmat_noibo"/>
      <sheetName val="Ho tro luong"/>
      <sheetName val="Luong_CL_do_DC_thue"/>
      <sheetName val="CL thuế"/>
      <sheetName val="PHIEU LUONG"/>
      <sheetName val="mail"/>
      <sheetName val="Tien_LeTet"/>
      <sheetName val="mail (2)"/>
    </sheetNames>
    <sheetDataSet>
      <sheetData sheetId="0" refreshError="1"/>
      <sheetData sheetId="1">
        <row r="1">
          <cell r="H1" t="str">
            <v>ML HiỆN TẠI</v>
          </cell>
          <cell r="I1" t="str">
            <v>ML CŨ</v>
          </cell>
          <cell r="J1" t="str">
            <v>PHỤ CẤP</v>
          </cell>
          <cell r="S1" t="str">
            <v>TỔNG BẢO HiỂM</v>
          </cell>
          <cell r="T1" t="str">
            <v>TỔNG CĐ/ĐTN</v>
          </cell>
        </row>
        <row r="2">
          <cell r="H2">
            <v>7</v>
          </cell>
          <cell r="I2">
            <v>8</v>
          </cell>
          <cell r="J2">
            <v>9</v>
          </cell>
          <cell r="S2">
            <v>17</v>
          </cell>
          <cell r="T2">
            <v>20</v>
          </cell>
        </row>
        <row r="3">
          <cell r="H3">
            <v>35256500</v>
          </cell>
          <cell r="S3">
            <v>256500.00000000003</v>
          </cell>
        </row>
        <row r="4">
          <cell r="H4">
            <v>25256500</v>
          </cell>
          <cell r="S4">
            <v>256500.00000000003</v>
          </cell>
        </row>
        <row r="5">
          <cell r="H5">
            <v>25256500</v>
          </cell>
          <cell r="S5">
            <v>256500.00000000003</v>
          </cell>
        </row>
        <row r="6">
          <cell r="H6">
            <v>25256500</v>
          </cell>
          <cell r="S6">
            <v>256500.00000000003</v>
          </cell>
        </row>
        <row r="7">
          <cell r="H7">
            <v>25256500</v>
          </cell>
          <cell r="S7">
            <v>256500.00000000003</v>
          </cell>
        </row>
        <row r="8">
          <cell r="H8">
            <v>14000000</v>
          </cell>
          <cell r="S8">
            <v>247000.00000000003</v>
          </cell>
          <cell r="T8">
            <v>80000</v>
          </cell>
        </row>
        <row r="9">
          <cell r="H9">
            <v>11000000</v>
          </cell>
          <cell r="J9">
            <v>300000</v>
          </cell>
          <cell r="S9">
            <v>247000.00000000003</v>
          </cell>
          <cell r="T9">
            <v>80000</v>
          </cell>
        </row>
        <row r="10">
          <cell r="H10">
            <v>9000000</v>
          </cell>
          <cell r="J10">
            <v>300000</v>
          </cell>
          <cell r="S10">
            <v>238925.00000000003</v>
          </cell>
          <cell r="T10">
            <v>80000</v>
          </cell>
        </row>
        <row r="11">
          <cell r="H11">
            <v>16000000</v>
          </cell>
          <cell r="S11">
            <v>242250.00000000003</v>
          </cell>
          <cell r="T11">
            <v>80000</v>
          </cell>
        </row>
        <row r="12">
          <cell r="H12">
            <v>15000000</v>
          </cell>
          <cell r="S12">
            <v>238925.00000000003</v>
          </cell>
          <cell r="T12">
            <v>80000</v>
          </cell>
        </row>
        <row r="13">
          <cell r="H13">
            <v>7000000</v>
          </cell>
          <cell r="S13">
            <v>238925.00000000003</v>
          </cell>
          <cell r="T13">
            <v>80000</v>
          </cell>
        </row>
        <row r="14">
          <cell r="H14">
            <v>10000000</v>
          </cell>
          <cell r="S14">
            <v>238925.00000000003</v>
          </cell>
          <cell r="T14">
            <v>80000</v>
          </cell>
        </row>
        <row r="15">
          <cell r="H15">
            <v>22000000</v>
          </cell>
          <cell r="I15">
            <v>17000000</v>
          </cell>
          <cell r="J15">
            <v>300000</v>
          </cell>
          <cell r="S15">
            <v>247000.00000000003</v>
          </cell>
          <cell r="T15">
            <v>80000</v>
          </cell>
        </row>
        <row r="16">
          <cell r="H16">
            <v>15500000</v>
          </cell>
          <cell r="J16">
            <v>300000</v>
          </cell>
          <cell r="S16">
            <v>247000.00000000003</v>
          </cell>
          <cell r="T16">
            <v>80000</v>
          </cell>
        </row>
        <row r="17">
          <cell r="H17">
            <v>8500000</v>
          </cell>
          <cell r="S17">
            <v>238925.00000000003</v>
          </cell>
          <cell r="T17">
            <v>80000</v>
          </cell>
        </row>
        <row r="18">
          <cell r="H18">
            <v>6500000</v>
          </cell>
          <cell r="J18">
            <v>300000</v>
          </cell>
          <cell r="S18">
            <v>238925.00000000003</v>
          </cell>
          <cell r="T18">
            <v>80000</v>
          </cell>
        </row>
        <row r="19">
          <cell r="H19">
            <v>14000000</v>
          </cell>
          <cell r="S19">
            <v>242250.00000000003</v>
          </cell>
          <cell r="T19">
            <v>80000</v>
          </cell>
        </row>
        <row r="20">
          <cell r="H20">
            <v>11000000</v>
          </cell>
          <cell r="S20">
            <v>238925.00000000003</v>
          </cell>
          <cell r="T20">
            <v>80000</v>
          </cell>
        </row>
        <row r="21">
          <cell r="H21">
            <v>12000000</v>
          </cell>
          <cell r="S21">
            <v>238925.00000000003</v>
          </cell>
          <cell r="T21">
            <v>80000</v>
          </cell>
        </row>
        <row r="22">
          <cell r="H22">
            <v>10000000</v>
          </cell>
          <cell r="S22">
            <v>238925.00000000003</v>
          </cell>
          <cell r="T22">
            <v>80000</v>
          </cell>
        </row>
        <row r="23">
          <cell r="H23">
            <v>7500000</v>
          </cell>
          <cell r="S23">
            <v>238925.00000000003</v>
          </cell>
          <cell r="T23">
            <v>80000</v>
          </cell>
        </row>
        <row r="24">
          <cell r="H24">
            <v>15800000</v>
          </cell>
          <cell r="S24">
            <v>238925.00000000003</v>
          </cell>
          <cell r="T24">
            <v>80000</v>
          </cell>
        </row>
        <row r="25">
          <cell r="H25">
            <v>10000000</v>
          </cell>
          <cell r="S25">
            <v>238925.00000000003</v>
          </cell>
          <cell r="T25">
            <v>80000</v>
          </cell>
        </row>
        <row r="26">
          <cell r="H26">
            <v>10500000</v>
          </cell>
          <cell r="S26">
            <v>238925.00000000003</v>
          </cell>
          <cell r="T26">
            <v>80000</v>
          </cell>
        </row>
        <row r="27">
          <cell r="H27">
            <v>12000000</v>
          </cell>
          <cell r="S27">
            <v>238925.00000000003</v>
          </cell>
          <cell r="T27">
            <v>80000</v>
          </cell>
        </row>
        <row r="28">
          <cell r="H28">
            <v>10000000</v>
          </cell>
          <cell r="S28">
            <v>238925.00000000003</v>
          </cell>
          <cell r="T28">
            <v>80000</v>
          </cell>
        </row>
        <row r="29">
          <cell r="H29">
            <v>21000000</v>
          </cell>
          <cell r="S29">
            <v>242250.00000000003</v>
          </cell>
          <cell r="T29">
            <v>80000</v>
          </cell>
        </row>
        <row r="30">
          <cell r="H30">
            <v>13100000</v>
          </cell>
          <cell r="S30">
            <v>238925.00000000003</v>
          </cell>
          <cell r="T30">
            <v>80000</v>
          </cell>
        </row>
        <row r="31">
          <cell r="H31">
            <v>16000000</v>
          </cell>
          <cell r="S31">
            <v>242250.00000000003</v>
          </cell>
          <cell r="T31">
            <v>80000</v>
          </cell>
        </row>
        <row r="32">
          <cell r="H32">
            <v>9500000</v>
          </cell>
          <cell r="S32">
            <v>0</v>
          </cell>
          <cell r="T32">
            <v>0</v>
          </cell>
        </row>
        <row r="33">
          <cell r="H33">
            <v>13500000</v>
          </cell>
          <cell r="I33">
            <v>11500000</v>
          </cell>
          <cell r="S33">
            <v>238925.00000000003</v>
          </cell>
          <cell r="T33">
            <v>80000</v>
          </cell>
        </row>
        <row r="34">
          <cell r="H34">
            <v>12000000</v>
          </cell>
          <cell r="S34">
            <v>242250.00000000003</v>
          </cell>
          <cell r="T34">
            <v>80000</v>
          </cell>
        </row>
        <row r="35">
          <cell r="H35">
            <v>10800000</v>
          </cell>
          <cell r="J35">
            <v>300000</v>
          </cell>
          <cell r="S35">
            <v>0</v>
          </cell>
          <cell r="T35">
            <v>80000</v>
          </cell>
        </row>
        <row r="36">
          <cell r="H36">
            <v>6200000</v>
          </cell>
          <cell r="S36">
            <v>0</v>
          </cell>
          <cell r="T36">
            <v>80000</v>
          </cell>
        </row>
        <row r="37">
          <cell r="H37">
            <v>12000000</v>
          </cell>
          <cell r="S37">
            <v>242250.00000000003</v>
          </cell>
          <cell r="T37">
            <v>80000</v>
          </cell>
        </row>
        <row r="38">
          <cell r="H38">
            <v>8000000</v>
          </cell>
          <cell r="S38">
            <v>238925.00000000003</v>
          </cell>
          <cell r="T38">
            <v>80000</v>
          </cell>
        </row>
        <row r="39">
          <cell r="H39">
            <v>22500000</v>
          </cell>
          <cell r="S39">
            <v>242250.00000000003</v>
          </cell>
          <cell r="T39">
            <v>80000</v>
          </cell>
        </row>
        <row r="40">
          <cell r="H40">
            <v>11500000</v>
          </cell>
          <cell r="S40">
            <v>238925.00000000003</v>
          </cell>
          <cell r="T40">
            <v>80000</v>
          </cell>
        </row>
        <row r="41">
          <cell r="H41">
            <v>12500000</v>
          </cell>
          <cell r="S41">
            <v>238925.00000000003</v>
          </cell>
          <cell r="T41">
            <v>80000</v>
          </cell>
        </row>
        <row r="42">
          <cell r="H42">
            <v>4300000</v>
          </cell>
          <cell r="J42">
            <v>300000</v>
          </cell>
          <cell r="S42">
            <v>238925.00000000003</v>
          </cell>
          <cell r="T42">
            <v>80000</v>
          </cell>
        </row>
        <row r="43">
          <cell r="H43">
            <v>8000000</v>
          </cell>
          <cell r="S43">
            <v>238925.00000000003</v>
          </cell>
          <cell r="T43">
            <v>80000</v>
          </cell>
        </row>
        <row r="44">
          <cell r="H44">
            <v>7000000</v>
          </cell>
          <cell r="S44">
            <v>238925.00000000003</v>
          </cell>
          <cell r="T44">
            <v>80000</v>
          </cell>
        </row>
        <row r="45">
          <cell r="H45">
            <v>11000000</v>
          </cell>
          <cell r="S45">
            <v>238925.00000000003</v>
          </cell>
          <cell r="T45">
            <v>80000</v>
          </cell>
        </row>
        <row r="46">
          <cell r="H46">
            <v>9500000</v>
          </cell>
          <cell r="S46">
            <v>238925.00000000003</v>
          </cell>
          <cell r="T46">
            <v>80000</v>
          </cell>
        </row>
        <row r="47">
          <cell r="H47">
            <v>8500000</v>
          </cell>
          <cell r="S47">
            <v>0</v>
          </cell>
          <cell r="T47">
            <v>80000</v>
          </cell>
        </row>
        <row r="48">
          <cell r="H48">
            <v>7000000</v>
          </cell>
          <cell r="J48">
            <v>300000</v>
          </cell>
          <cell r="S48">
            <v>238925.00000000003</v>
          </cell>
          <cell r="T48">
            <v>80000</v>
          </cell>
        </row>
        <row r="49">
          <cell r="H49">
            <v>10000000</v>
          </cell>
          <cell r="S49">
            <v>238925.00000000003</v>
          </cell>
          <cell r="T49">
            <v>80000</v>
          </cell>
        </row>
        <row r="50">
          <cell r="H50">
            <v>12000000</v>
          </cell>
          <cell r="J50">
            <v>300000</v>
          </cell>
          <cell r="S50">
            <v>238925.00000000003</v>
          </cell>
          <cell r="T50">
            <v>80000</v>
          </cell>
        </row>
        <row r="51">
          <cell r="H51">
            <v>10000000</v>
          </cell>
          <cell r="S51">
            <v>264075</v>
          </cell>
          <cell r="T51">
            <v>80000</v>
          </cell>
        </row>
        <row r="52">
          <cell r="H52">
            <v>23200000</v>
          </cell>
          <cell r="S52">
            <v>242250.00000000003</v>
          </cell>
          <cell r="T52">
            <v>80000</v>
          </cell>
        </row>
        <row r="53">
          <cell r="H53">
            <v>6000000</v>
          </cell>
          <cell r="I53">
            <v>5500000</v>
          </cell>
          <cell r="S53">
            <v>264075</v>
          </cell>
          <cell r="T53">
            <v>80000</v>
          </cell>
        </row>
        <row r="54">
          <cell r="H54">
            <v>5000000</v>
          </cell>
          <cell r="S54">
            <v>213775.00000000003</v>
          </cell>
          <cell r="T54">
            <v>80000</v>
          </cell>
        </row>
        <row r="55">
          <cell r="H55">
            <v>9000000</v>
          </cell>
          <cell r="I55">
            <v>7000000</v>
          </cell>
          <cell r="S55">
            <v>238925.00000000003</v>
          </cell>
          <cell r="T55">
            <v>80000</v>
          </cell>
        </row>
        <row r="56">
          <cell r="H56">
            <v>9000000</v>
          </cell>
          <cell r="I56">
            <v>7000000</v>
          </cell>
          <cell r="S56">
            <v>238925.00000000003</v>
          </cell>
          <cell r="T56">
            <v>80000</v>
          </cell>
        </row>
        <row r="57">
          <cell r="H57">
            <v>10000000</v>
          </cell>
          <cell r="S57">
            <v>213775.00000000003</v>
          </cell>
          <cell r="T57">
            <v>80000</v>
          </cell>
        </row>
        <row r="58">
          <cell r="H58">
            <v>10000000</v>
          </cell>
          <cell r="I58">
            <v>7000000</v>
          </cell>
          <cell r="S58">
            <v>238925.00000000003</v>
          </cell>
          <cell r="T58">
            <v>80000</v>
          </cell>
        </row>
        <row r="59">
          <cell r="H59">
            <v>10000000</v>
          </cell>
          <cell r="I59">
            <v>8000000</v>
          </cell>
          <cell r="S59">
            <v>213775.00000000003</v>
          </cell>
          <cell r="T59">
            <v>80000</v>
          </cell>
        </row>
        <row r="60">
          <cell r="H60">
            <v>6500000</v>
          </cell>
          <cell r="S60">
            <v>213775.00000000003</v>
          </cell>
          <cell r="T60">
            <v>0</v>
          </cell>
        </row>
        <row r="61">
          <cell r="H61">
            <v>7000000</v>
          </cell>
          <cell r="S61">
            <v>213775.00000000003</v>
          </cell>
          <cell r="T61">
            <v>80000</v>
          </cell>
        </row>
        <row r="62">
          <cell r="H62">
            <v>21660000</v>
          </cell>
          <cell r="S62">
            <v>247000.00000000003</v>
          </cell>
          <cell r="T62">
            <v>80000</v>
          </cell>
        </row>
        <row r="63">
          <cell r="H63">
            <v>8000000</v>
          </cell>
          <cell r="S63">
            <v>213775.00000000003</v>
          </cell>
          <cell r="T63">
            <v>80000</v>
          </cell>
        </row>
        <row r="64">
          <cell r="H64">
            <v>6000000</v>
          </cell>
          <cell r="S64">
            <v>213775.00000000003</v>
          </cell>
          <cell r="T64">
            <v>80000</v>
          </cell>
        </row>
        <row r="65">
          <cell r="H65">
            <v>10500000</v>
          </cell>
          <cell r="S65">
            <v>213775.00000000003</v>
          </cell>
          <cell r="T65">
            <v>80000</v>
          </cell>
        </row>
        <row r="66">
          <cell r="H66">
            <v>23150000</v>
          </cell>
          <cell r="S66">
            <v>242250.00000000003</v>
          </cell>
          <cell r="T66">
            <v>80000</v>
          </cell>
        </row>
        <row r="67">
          <cell r="H67">
            <v>8500000</v>
          </cell>
          <cell r="S67">
            <v>213775.00000000003</v>
          </cell>
          <cell r="T67">
            <v>80000</v>
          </cell>
        </row>
        <row r="68">
          <cell r="H68">
            <v>7000000</v>
          </cell>
          <cell r="S68">
            <v>213775.00000000003</v>
          </cell>
          <cell r="T68">
            <v>80000</v>
          </cell>
        </row>
        <row r="69">
          <cell r="H69">
            <v>6500000</v>
          </cell>
          <cell r="S69">
            <v>213775.00000000003</v>
          </cell>
          <cell r="T69">
            <v>80000</v>
          </cell>
        </row>
        <row r="70">
          <cell r="H70">
            <v>17300000</v>
          </cell>
          <cell r="S70">
            <v>213775.00000000003</v>
          </cell>
          <cell r="T70">
            <v>80000</v>
          </cell>
        </row>
        <row r="71">
          <cell r="H71">
            <v>10000000</v>
          </cell>
          <cell r="S71">
            <v>0</v>
          </cell>
          <cell r="T71">
            <v>0</v>
          </cell>
        </row>
        <row r="72">
          <cell r="H72">
            <v>10000000</v>
          </cell>
          <cell r="S72">
            <v>213775.00000000003</v>
          </cell>
          <cell r="T72">
            <v>80000</v>
          </cell>
        </row>
        <row r="73">
          <cell r="H73">
            <v>12000000</v>
          </cell>
          <cell r="S73">
            <v>213775.00000000003</v>
          </cell>
          <cell r="T73">
            <v>80000</v>
          </cell>
        </row>
        <row r="74">
          <cell r="H74">
            <v>20000000</v>
          </cell>
          <cell r="S74">
            <v>216750.00000000003</v>
          </cell>
          <cell r="T74">
            <v>80000</v>
          </cell>
        </row>
        <row r="75">
          <cell r="H75">
            <v>8500000</v>
          </cell>
          <cell r="S75">
            <v>213775.00000000003</v>
          </cell>
          <cell r="T75">
            <v>80000</v>
          </cell>
        </row>
        <row r="76">
          <cell r="H76">
            <v>4200000</v>
          </cell>
          <cell r="J76">
            <v>300000</v>
          </cell>
          <cell r="S76">
            <v>213775.00000000003</v>
          </cell>
          <cell r="T76">
            <v>80000</v>
          </cell>
        </row>
        <row r="77">
          <cell r="H77">
            <v>14600000</v>
          </cell>
          <cell r="S77">
            <v>213775.00000000003</v>
          </cell>
          <cell r="T77">
            <v>80000</v>
          </cell>
        </row>
        <row r="78">
          <cell r="H78">
            <v>7500000</v>
          </cell>
          <cell r="S78">
            <v>213775.00000000003</v>
          </cell>
          <cell r="T78">
            <v>80000</v>
          </cell>
        </row>
        <row r="79">
          <cell r="H79">
            <v>5500000</v>
          </cell>
          <cell r="J79">
            <v>300000</v>
          </cell>
          <cell r="S79">
            <v>213775.00000000003</v>
          </cell>
          <cell r="T79">
            <v>80000</v>
          </cell>
        </row>
        <row r="80">
          <cell r="H80">
            <v>5000000</v>
          </cell>
          <cell r="S80">
            <v>0</v>
          </cell>
          <cell r="T80">
            <v>0</v>
          </cell>
        </row>
        <row r="81">
          <cell r="H81">
            <v>11000000</v>
          </cell>
          <cell r="S81">
            <v>213775.00000000003</v>
          </cell>
          <cell r="T81">
            <v>80000</v>
          </cell>
        </row>
        <row r="82">
          <cell r="H82">
            <v>4200000</v>
          </cell>
          <cell r="S82">
            <v>0</v>
          </cell>
          <cell r="T82">
            <v>0</v>
          </cell>
        </row>
        <row r="83">
          <cell r="H83">
            <v>5500000</v>
          </cell>
          <cell r="I83">
            <v>3000000</v>
          </cell>
          <cell r="S83">
            <v>0</v>
          </cell>
          <cell r="T83">
            <v>0</v>
          </cell>
        </row>
        <row r="84">
          <cell r="H84">
            <v>8000000</v>
          </cell>
          <cell r="I84">
            <v>5600000</v>
          </cell>
          <cell r="S84">
            <v>213775.00000000003</v>
          </cell>
          <cell r="T84">
            <v>80000</v>
          </cell>
        </row>
        <row r="85">
          <cell r="H85">
            <v>18000000</v>
          </cell>
          <cell r="I85">
            <v>13000000</v>
          </cell>
          <cell r="S85">
            <v>484500.00000000006</v>
          </cell>
          <cell r="T85">
            <v>80000</v>
          </cell>
        </row>
        <row r="86">
          <cell r="H86">
            <v>4200000</v>
          </cell>
          <cell r="S86">
            <v>0</v>
          </cell>
          <cell r="T86">
            <v>0</v>
          </cell>
        </row>
        <row r="87">
          <cell r="H87">
            <v>5600000</v>
          </cell>
          <cell r="S87">
            <v>0</v>
          </cell>
          <cell r="T87">
            <v>80000</v>
          </cell>
        </row>
        <row r="88">
          <cell r="H88">
            <v>8000000</v>
          </cell>
          <cell r="S88">
            <v>213775.00000000003</v>
          </cell>
          <cell r="T88">
            <v>80000</v>
          </cell>
        </row>
        <row r="89">
          <cell r="H89">
            <v>8000000</v>
          </cell>
          <cell r="S89">
            <v>213775.00000000003</v>
          </cell>
          <cell r="T89">
            <v>80000</v>
          </cell>
        </row>
        <row r="90">
          <cell r="H90">
            <v>6300000</v>
          </cell>
          <cell r="S90">
            <v>0</v>
          </cell>
          <cell r="T90">
            <v>0</v>
          </cell>
        </row>
        <row r="91">
          <cell r="H91">
            <v>6000000</v>
          </cell>
          <cell r="S91">
            <v>0</v>
          </cell>
          <cell r="T91">
            <v>0</v>
          </cell>
        </row>
        <row r="92">
          <cell r="S92">
            <v>0</v>
          </cell>
          <cell r="T92">
            <v>0</v>
          </cell>
        </row>
        <row r="93">
          <cell r="H93">
            <v>6000000</v>
          </cell>
          <cell r="S93">
            <v>0</v>
          </cell>
          <cell r="T93">
            <v>0</v>
          </cell>
        </row>
        <row r="95">
          <cell r="H95">
            <v>6500000</v>
          </cell>
          <cell r="S95">
            <v>0</v>
          </cell>
        </row>
        <row r="96">
          <cell r="H96">
            <v>5000000</v>
          </cell>
          <cell r="S96">
            <v>0</v>
          </cell>
        </row>
        <row r="97">
          <cell r="H97">
            <v>2500000</v>
          </cell>
        </row>
        <row r="98">
          <cell r="H98">
            <v>4400000</v>
          </cell>
        </row>
        <row r="99">
          <cell r="H99">
            <v>1050292500</v>
          </cell>
          <cell r="I99">
            <v>84600000</v>
          </cell>
          <cell r="J99">
            <v>3300000</v>
          </cell>
          <cell r="S99">
            <v>18250650.000000004</v>
          </cell>
          <cell r="T99">
            <v>6000000</v>
          </cell>
        </row>
      </sheetData>
      <sheetData sheetId="2">
        <row r="1">
          <cell r="AK1" t="str">
            <v>THOÁT</v>
          </cell>
        </row>
        <row r="3">
          <cell r="AI3" t="str">
            <v>TC</v>
          </cell>
          <cell r="AJ3" t="str">
            <v>ĂT</v>
          </cell>
          <cell r="AK3" t="str">
            <v>CLL</v>
          </cell>
        </row>
        <row r="5">
          <cell r="AI5">
            <v>22</v>
          </cell>
          <cell r="AJ5">
            <v>22</v>
          </cell>
        </row>
        <row r="6">
          <cell r="AI6">
            <v>22</v>
          </cell>
          <cell r="AJ6">
            <v>22</v>
          </cell>
        </row>
        <row r="7">
          <cell r="AI7">
            <v>22</v>
          </cell>
          <cell r="AJ7">
            <v>22</v>
          </cell>
        </row>
        <row r="8">
          <cell r="AI8">
            <v>22</v>
          </cell>
          <cell r="AJ8">
            <v>22</v>
          </cell>
        </row>
        <row r="9">
          <cell r="AI9">
            <v>22</v>
          </cell>
          <cell r="AJ9">
            <v>22</v>
          </cell>
        </row>
        <row r="10">
          <cell r="AI10">
            <v>20.000000019073486</v>
          </cell>
          <cell r="AJ10">
            <v>19</v>
          </cell>
        </row>
        <row r="11">
          <cell r="AI11">
            <v>20.865000009536743</v>
          </cell>
          <cell r="AJ11">
            <v>21</v>
          </cell>
        </row>
        <row r="12">
          <cell r="AI12">
            <v>20.695000171661377</v>
          </cell>
          <cell r="AJ12">
            <v>21</v>
          </cell>
        </row>
        <row r="13">
          <cell r="AI13">
            <v>20.689999997615814</v>
          </cell>
          <cell r="AJ13">
            <v>21</v>
          </cell>
        </row>
        <row r="14">
          <cell r="AI14">
            <v>19.793000019073489</v>
          </cell>
          <cell r="AJ14">
            <v>17</v>
          </cell>
        </row>
        <row r="15">
          <cell r="AI15">
            <v>19.35999995470047</v>
          </cell>
          <cell r="AJ15">
            <v>20</v>
          </cell>
        </row>
        <row r="16">
          <cell r="AI16">
            <v>18.820000052452087</v>
          </cell>
          <cell r="AJ16">
            <v>20</v>
          </cell>
        </row>
        <row r="17">
          <cell r="AI17">
            <v>21</v>
          </cell>
          <cell r="AJ17">
            <v>21</v>
          </cell>
          <cell r="AK17">
            <v>-64.56</v>
          </cell>
        </row>
        <row r="18">
          <cell r="AI18">
            <v>20.874999961853028</v>
          </cell>
          <cell r="AJ18">
            <v>20</v>
          </cell>
        </row>
        <row r="19">
          <cell r="AI19">
            <v>17.309999942779541</v>
          </cell>
          <cell r="AJ19">
            <v>18</v>
          </cell>
        </row>
        <row r="20">
          <cell r="AI20">
            <v>18.770000095367429</v>
          </cell>
          <cell r="AJ20">
            <v>19</v>
          </cell>
        </row>
        <row r="21">
          <cell r="AI21">
            <v>21.450000047683716</v>
          </cell>
          <cell r="AJ21">
            <v>21</v>
          </cell>
        </row>
        <row r="22">
          <cell r="AI22">
            <v>20.770000040531158</v>
          </cell>
          <cell r="AJ22">
            <v>22</v>
          </cell>
        </row>
        <row r="23">
          <cell r="AI23">
            <v>18.8700000166893</v>
          </cell>
          <cell r="AJ23">
            <v>19</v>
          </cell>
        </row>
        <row r="24">
          <cell r="AI24">
            <v>20.21500012397766</v>
          </cell>
          <cell r="AJ24">
            <v>20</v>
          </cell>
        </row>
        <row r="25">
          <cell r="AI25">
            <v>21.350000083446503</v>
          </cell>
          <cell r="AJ25">
            <v>22</v>
          </cell>
        </row>
        <row r="26">
          <cell r="AI26">
            <v>18</v>
          </cell>
          <cell r="AJ26">
            <v>13</v>
          </cell>
        </row>
        <row r="27">
          <cell r="AI27">
            <v>18.499999992847442</v>
          </cell>
          <cell r="AJ27">
            <v>19</v>
          </cell>
        </row>
        <row r="28">
          <cell r="AI28">
            <v>22</v>
          </cell>
          <cell r="AJ28">
            <v>22</v>
          </cell>
        </row>
        <row r="29">
          <cell r="AI29">
            <v>21.640000066757203</v>
          </cell>
          <cell r="AJ29">
            <v>22</v>
          </cell>
        </row>
        <row r="30">
          <cell r="AI30">
            <v>20.189999997615814</v>
          </cell>
          <cell r="AJ30">
            <v>22</v>
          </cell>
        </row>
        <row r="31">
          <cell r="AI31">
            <v>17</v>
          </cell>
          <cell r="AJ31">
            <v>19</v>
          </cell>
        </row>
        <row r="32">
          <cell r="AI32">
            <v>21.999999988079072</v>
          </cell>
          <cell r="AJ32">
            <v>22</v>
          </cell>
        </row>
        <row r="33">
          <cell r="AI33">
            <v>21.86000007390976</v>
          </cell>
          <cell r="AJ33">
            <v>22</v>
          </cell>
          <cell r="AK33">
            <v>-111.75</v>
          </cell>
        </row>
        <row r="34">
          <cell r="AI34">
            <v>10.110000044107437</v>
          </cell>
          <cell r="AJ34">
            <v>10</v>
          </cell>
        </row>
        <row r="35">
          <cell r="AI35">
            <v>20.450000166893005</v>
          </cell>
          <cell r="AJ35">
            <v>21</v>
          </cell>
          <cell r="AK35">
            <v>13.550000071525574</v>
          </cell>
        </row>
        <row r="36">
          <cell r="AI36">
            <v>18.960000047683717</v>
          </cell>
          <cell r="AJ36">
            <v>18</v>
          </cell>
        </row>
        <row r="37">
          <cell r="AI37">
            <v>20.360000030994414</v>
          </cell>
          <cell r="AJ37">
            <v>20</v>
          </cell>
        </row>
        <row r="38">
          <cell r="AI38">
            <v>4.9169999761581424</v>
          </cell>
          <cell r="AJ38">
            <v>5</v>
          </cell>
        </row>
        <row r="39">
          <cell r="AI39">
            <v>21.760000228881836</v>
          </cell>
          <cell r="AJ39">
            <v>22</v>
          </cell>
        </row>
        <row r="40">
          <cell r="AI40">
            <v>20.825000119209289</v>
          </cell>
          <cell r="AJ40">
            <v>21</v>
          </cell>
        </row>
        <row r="41">
          <cell r="AI41">
            <v>19.090000030994418</v>
          </cell>
          <cell r="AJ41">
            <v>18</v>
          </cell>
        </row>
        <row r="42">
          <cell r="AI42">
            <v>20.5</v>
          </cell>
          <cell r="AJ42">
            <v>20</v>
          </cell>
        </row>
        <row r="43">
          <cell r="AI43">
            <v>21.900000095367432</v>
          </cell>
          <cell r="AJ43">
            <v>22</v>
          </cell>
          <cell r="AK43">
            <v>-37.43</v>
          </cell>
        </row>
        <row r="44">
          <cell r="AI44">
            <v>20.970000028610229</v>
          </cell>
          <cell r="AJ44">
            <v>21</v>
          </cell>
        </row>
        <row r="45">
          <cell r="AI45">
            <v>21</v>
          </cell>
          <cell r="AJ45">
            <v>21</v>
          </cell>
        </row>
        <row r="46">
          <cell r="AI46">
            <v>19.635000064373017</v>
          </cell>
          <cell r="AJ46">
            <v>21</v>
          </cell>
        </row>
        <row r="47">
          <cell r="AI47">
            <v>20.240000128746033</v>
          </cell>
          <cell r="AJ47">
            <v>21</v>
          </cell>
        </row>
        <row r="48">
          <cell r="AI48">
            <v>20.460000095367434</v>
          </cell>
          <cell r="AJ48">
            <v>20</v>
          </cell>
        </row>
        <row r="49">
          <cell r="AI49">
            <v>21.365000004768373</v>
          </cell>
          <cell r="AJ49">
            <v>22</v>
          </cell>
        </row>
        <row r="50">
          <cell r="AI50">
            <v>20.855000019073486</v>
          </cell>
          <cell r="AJ50">
            <v>21</v>
          </cell>
        </row>
        <row r="51">
          <cell r="AI51">
            <v>20.540000110864639</v>
          </cell>
          <cell r="AJ51">
            <v>21</v>
          </cell>
        </row>
        <row r="52">
          <cell r="AI52">
            <v>20</v>
          </cell>
          <cell r="AJ52">
            <v>20</v>
          </cell>
        </row>
        <row r="53">
          <cell r="AI53">
            <v>20.420000076293945</v>
          </cell>
          <cell r="AJ53">
            <v>19</v>
          </cell>
        </row>
        <row r="54">
          <cell r="AI54">
            <v>15.960000038146973</v>
          </cell>
          <cell r="AJ54">
            <v>16</v>
          </cell>
        </row>
        <row r="55">
          <cell r="AI55">
            <v>20.180000007152557</v>
          </cell>
          <cell r="AJ55">
            <v>21</v>
          </cell>
        </row>
        <row r="56">
          <cell r="AI56">
            <v>20.390000123977661</v>
          </cell>
          <cell r="AJ56">
            <v>20</v>
          </cell>
        </row>
        <row r="57">
          <cell r="AI57">
            <v>18.579999893903732</v>
          </cell>
          <cell r="AJ57">
            <v>19</v>
          </cell>
          <cell r="AK57">
            <v>-5.4399999976158098</v>
          </cell>
        </row>
        <row r="58">
          <cell r="AI58">
            <v>19.500000133514405</v>
          </cell>
          <cell r="AJ58">
            <v>18</v>
          </cell>
          <cell r="AK58">
            <v>-4.9300000071525503</v>
          </cell>
        </row>
        <row r="59">
          <cell r="AI59">
            <v>17.050000033378602</v>
          </cell>
          <cell r="AJ59">
            <v>18</v>
          </cell>
        </row>
        <row r="60">
          <cell r="AI60">
            <v>19.150000174045562</v>
          </cell>
          <cell r="AJ60">
            <v>18</v>
          </cell>
          <cell r="AK60">
            <v>3.9600000381469727</v>
          </cell>
        </row>
        <row r="61">
          <cell r="AI61">
            <v>21.240000069141388</v>
          </cell>
          <cell r="AJ61">
            <v>22</v>
          </cell>
          <cell r="AK61">
            <v>18.310000061988831</v>
          </cell>
        </row>
        <row r="62">
          <cell r="AI62">
            <v>19.470000052452086</v>
          </cell>
          <cell r="AJ62">
            <v>20</v>
          </cell>
        </row>
        <row r="63">
          <cell r="AI63">
            <v>18.92000013589859</v>
          </cell>
          <cell r="AJ63">
            <v>20</v>
          </cell>
        </row>
        <row r="64">
          <cell r="AI64">
            <v>21.875</v>
          </cell>
          <cell r="AJ64">
            <v>22</v>
          </cell>
        </row>
        <row r="65">
          <cell r="AI65">
            <v>17.980000019073486</v>
          </cell>
          <cell r="AJ65">
            <v>18</v>
          </cell>
        </row>
        <row r="66">
          <cell r="AI66">
            <v>21.400000035762787</v>
          </cell>
          <cell r="AJ66">
            <v>21</v>
          </cell>
        </row>
        <row r="67">
          <cell r="AI67">
            <v>19.784000159740447</v>
          </cell>
          <cell r="AJ67">
            <v>20</v>
          </cell>
        </row>
        <row r="68">
          <cell r="AI68">
            <v>18.680000066757202</v>
          </cell>
          <cell r="AJ68">
            <v>19</v>
          </cell>
        </row>
        <row r="69">
          <cell r="AI69">
            <v>20.170000042915344</v>
          </cell>
          <cell r="AJ69">
            <v>20</v>
          </cell>
        </row>
        <row r="70">
          <cell r="AI70">
            <v>22</v>
          </cell>
          <cell r="AJ70">
            <v>22</v>
          </cell>
        </row>
        <row r="71">
          <cell r="AI71">
            <v>18.149999976158142</v>
          </cell>
          <cell r="AJ71">
            <v>18</v>
          </cell>
        </row>
        <row r="72">
          <cell r="AI72">
            <v>11.339999983310699</v>
          </cell>
          <cell r="AJ72">
            <v>12</v>
          </cell>
        </row>
        <row r="73">
          <cell r="AI73">
            <v>19.5</v>
          </cell>
          <cell r="AJ73">
            <v>22</v>
          </cell>
        </row>
        <row r="74">
          <cell r="AI74">
            <v>20.079999940395354</v>
          </cell>
          <cell r="AJ74">
            <v>21</v>
          </cell>
        </row>
        <row r="75">
          <cell r="AI75">
            <v>21.009000052452087</v>
          </cell>
          <cell r="AJ75">
            <v>21</v>
          </cell>
        </row>
        <row r="76">
          <cell r="AI76">
            <v>19.289999961853027</v>
          </cell>
          <cell r="AJ76">
            <v>19</v>
          </cell>
        </row>
        <row r="77">
          <cell r="AI77">
            <v>20.520000150203707</v>
          </cell>
          <cell r="AJ77">
            <v>21</v>
          </cell>
        </row>
        <row r="78">
          <cell r="AI78">
            <v>20.999999957084658</v>
          </cell>
          <cell r="AJ78">
            <v>21</v>
          </cell>
        </row>
        <row r="79">
          <cell r="AI79">
            <v>17.930000095367433</v>
          </cell>
          <cell r="AJ79">
            <v>18</v>
          </cell>
        </row>
        <row r="80">
          <cell r="AI80">
            <v>19.5</v>
          </cell>
          <cell r="AJ80">
            <v>19</v>
          </cell>
        </row>
        <row r="81">
          <cell r="AI81">
            <v>20.754999976158139</v>
          </cell>
          <cell r="AJ81">
            <v>21</v>
          </cell>
        </row>
        <row r="82">
          <cell r="AI82">
            <v>2.2099999785423279</v>
          </cell>
        </row>
        <row r="83">
          <cell r="AI83">
            <v>20.939999997615814</v>
          </cell>
          <cell r="AJ83">
            <v>19</v>
          </cell>
        </row>
        <row r="84">
          <cell r="AI84">
            <v>13.850000023841858</v>
          </cell>
        </row>
        <row r="85">
          <cell r="AI85">
            <v>21.509999978542329</v>
          </cell>
          <cell r="AJ85">
            <v>8</v>
          </cell>
          <cell r="AK85">
            <v>13.829999983310699</v>
          </cell>
        </row>
        <row r="86">
          <cell r="AI86">
            <v>14.130000147819519</v>
          </cell>
          <cell r="AJ86">
            <v>9</v>
          </cell>
          <cell r="AK86">
            <v>9.9600000381469727</v>
          </cell>
        </row>
        <row r="87">
          <cell r="AI87">
            <v>18.474999964237213</v>
          </cell>
          <cell r="AJ87">
            <v>20</v>
          </cell>
        </row>
        <row r="88">
          <cell r="AI88">
            <v>21.470000076293946</v>
          </cell>
        </row>
        <row r="89">
          <cell r="AI89">
            <v>18.590000212192535</v>
          </cell>
        </row>
        <row r="90">
          <cell r="AI90">
            <v>13.999999988079072</v>
          </cell>
          <cell r="AJ90">
            <v>13</v>
          </cell>
        </row>
        <row r="91">
          <cell r="AI91">
            <v>7.100000017285347</v>
          </cell>
          <cell r="AJ91">
            <v>2</v>
          </cell>
        </row>
        <row r="92">
          <cell r="AI92">
            <v>12.950000047683716</v>
          </cell>
        </row>
        <row r="93">
          <cell r="AI93">
            <v>12.53000009059906</v>
          </cell>
        </row>
        <row r="94">
          <cell r="AI94">
            <v>3.5000000023841857</v>
          </cell>
        </row>
        <row r="95">
          <cell r="AI95">
            <v>11.814999962449074</v>
          </cell>
        </row>
        <row r="96">
          <cell r="AI96">
            <v>28</v>
          </cell>
        </row>
        <row r="97">
          <cell r="AI97">
            <v>24</v>
          </cell>
        </row>
        <row r="98">
          <cell r="AI98">
            <v>22</v>
          </cell>
        </row>
        <row r="99">
          <cell r="AI99">
            <v>19</v>
          </cell>
        </row>
        <row r="100">
          <cell r="AI100">
            <v>22</v>
          </cell>
        </row>
        <row r="101">
          <cell r="AI101">
            <v>22</v>
          </cell>
        </row>
        <row r="102">
          <cell r="AI102">
            <v>22</v>
          </cell>
        </row>
        <row r="103">
          <cell r="AI103">
            <v>22</v>
          </cell>
        </row>
        <row r="104">
          <cell r="AI104">
            <v>1891.8530034904481</v>
          </cell>
          <cell r="AJ104">
            <v>1594</v>
          </cell>
          <cell r="AK104">
            <v>-164.49999981164933</v>
          </cell>
        </row>
      </sheetData>
      <sheetData sheetId="3">
        <row r="3">
          <cell r="J3" t="str">
            <v>NP TTOÁN</v>
          </cell>
          <cell r="K3" t="str">
            <v>CL NP</v>
          </cell>
        </row>
        <row r="4">
          <cell r="J4">
            <v>11</v>
          </cell>
          <cell r="K4">
            <v>12</v>
          </cell>
        </row>
        <row r="5">
          <cell r="J5">
            <v>2</v>
          </cell>
          <cell r="K5">
            <v>0</v>
          </cell>
        </row>
        <row r="6">
          <cell r="J6">
            <v>1</v>
          </cell>
          <cell r="K6">
            <v>0</v>
          </cell>
        </row>
        <row r="7">
          <cell r="J7">
            <v>1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2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2</v>
          </cell>
          <cell r="K11">
            <v>0</v>
          </cell>
        </row>
        <row r="12">
          <cell r="J12">
            <v>1</v>
          </cell>
          <cell r="K12">
            <v>-3</v>
          </cell>
        </row>
        <row r="13">
          <cell r="J13">
            <v>1</v>
          </cell>
          <cell r="K13">
            <v>0</v>
          </cell>
        </row>
        <row r="14">
          <cell r="J14">
            <v>0.5</v>
          </cell>
          <cell r="K14">
            <v>0</v>
          </cell>
        </row>
        <row r="15">
          <cell r="J15">
            <v>1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2.5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-5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2.5</v>
          </cell>
          <cell r="K31">
            <v>0</v>
          </cell>
        </row>
        <row r="32">
          <cell r="J32">
            <v>1.5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0.5</v>
          </cell>
          <cell r="K35">
            <v>0</v>
          </cell>
        </row>
        <row r="36">
          <cell r="J36">
            <v>1.5</v>
          </cell>
          <cell r="K36">
            <v>0</v>
          </cell>
        </row>
        <row r="37">
          <cell r="J37">
            <v>1.5</v>
          </cell>
          <cell r="K37">
            <v>0</v>
          </cell>
        </row>
        <row r="38">
          <cell r="J38">
            <v>0</v>
          </cell>
          <cell r="K38">
            <v>-0.5</v>
          </cell>
        </row>
        <row r="39">
          <cell r="J39">
            <v>1</v>
          </cell>
          <cell r="K39">
            <v>0</v>
          </cell>
        </row>
        <row r="40">
          <cell r="J40">
            <v>1</v>
          </cell>
          <cell r="K40">
            <v>0</v>
          </cell>
        </row>
        <row r="41">
          <cell r="J41">
            <v>0.5</v>
          </cell>
          <cell r="K41">
            <v>0</v>
          </cell>
        </row>
        <row r="42">
          <cell r="J42">
            <v>1</v>
          </cell>
          <cell r="K42">
            <v>0</v>
          </cell>
        </row>
        <row r="43">
          <cell r="J43">
            <v>1.5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1</v>
          </cell>
          <cell r="K45">
            <v>0</v>
          </cell>
        </row>
        <row r="46">
          <cell r="J46">
            <v>0.5</v>
          </cell>
          <cell r="K46">
            <v>0</v>
          </cell>
        </row>
        <row r="47">
          <cell r="J47">
            <v>1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2</v>
          </cell>
          <cell r="K49">
            <v>0</v>
          </cell>
        </row>
        <row r="50">
          <cell r="J50">
            <v>1</v>
          </cell>
          <cell r="K50">
            <v>0</v>
          </cell>
        </row>
        <row r="51">
          <cell r="J51">
            <v>1</v>
          </cell>
          <cell r="K51">
            <v>0</v>
          </cell>
        </row>
        <row r="52">
          <cell r="J52">
            <v>1.5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1</v>
          </cell>
          <cell r="K54">
            <v>0</v>
          </cell>
        </row>
        <row r="55">
          <cell r="J55">
            <v>2.5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1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4</v>
          </cell>
          <cell r="K60">
            <v>0</v>
          </cell>
        </row>
        <row r="61">
          <cell r="J61">
            <v>0.5</v>
          </cell>
          <cell r="K61">
            <v>0</v>
          </cell>
        </row>
        <row r="62">
          <cell r="J62">
            <v>1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1.5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1</v>
          </cell>
          <cell r="K66">
            <v>0</v>
          </cell>
        </row>
        <row r="67">
          <cell r="J67">
            <v>2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1</v>
          </cell>
          <cell r="K70">
            <v>0</v>
          </cell>
        </row>
        <row r="71">
          <cell r="J71">
            <v>0.5</v>
          </cell>
          <cell r="K71">
            <v>0</v>
          </cell>
        </row>
        <row r="72">
          <cell r="J72">
            <v>1</v>
          </cell>
          <cell r="K72">
            <v>0</v>
          </cell>
        </row>
        <row r="73">
          <cell r="J73">
            <v>0.5</v>
          </cell>
          <cell r="K73">
            <v>0</v>
          </cell>
        </row>
        <row r="74">
          <cell r="J74">
            <v>1</v>
          </cell>
          <cell r="K74">
            <v>0</v>
          </cell>
        </row>
        <row r="75">
          <cell r="J75">
            <v>1</v>
          </cell>
          <cell r="K75">
            <v>0</v>
          </cell>
        </row>
        <row r="76">
          <cell r="J76">
            <v>1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80">
          <cell r="J80">
            <v>55</v>
          </cell>
          <cell r="K80">
            <v>-8.5</v>
          </cell>
        </row>
        <row r="82">
          <cell r="J82" t="str">
            <v>NGƯỜI LẬP BẢNG</v>
          </cell>
        </row>
        <row r="86">
          <cell r="J86" t="str">
            <v>Nguyễn Thị Vân Anh</v>
          </cell>
        </row>
      </sheetData>
      <sheetData sheetId="4"/>
      <sheetData sheetId="5" refreshError="1"/>
      <sheetData sheetId="6">
        <row r="3">
          <cell r="R3" t="str">
            <v>THOÁT</v>
          </cell>
        </row>
        <row r="4">
          <cell r="J4" t="str">
            <v>LƯƠNG CĐ 
NGÀY CÔNG</v>
          </cell>
          <cell r="K4" t="str">
            <v>C.LỆCH LƯƠNG và CÁC KHOẢN BỔ SUNG</v>
          </cell>
          <cell r="L4" t="str">
            <v>PHỤ CẤP</v>
          </cell>
          <cell r="M4" t="str">
            <v>TIỀN ĂN TRƯA VÀ TIỀN ĂN TRƯA BỔ SUNG</v>
          </cell>
          <cell r="N4" t="str">
            <v>TẠM ỨNGLƯƠNG</v>
          </cell>
          <cell r="O4" t="str">
            <v>CÁC KHOẢN BÙ TRỪ TỪ LƯƠNG KHÁC</v>
          </cell>
          <cell r="R4" t="str">
            <v>LƯƠNG TÍNH THUẾ</v>
          </cell>
        </row>
        <row r="6"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R6">
            <v>18</v>
          </cell>
        </row>
        <row r="7">
          <cell r="J7">
            <v>35256500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R7">
            <v>35256500</v>
          </cell>
        </row>
        <row r="8">
          <cell r="J8">
            <v>25256500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R8">
            <v>25256500</v>
          </cell>
        </row>
        <row r="9">
          <cell r="J9">
            <v>25256500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R9">
            <v>25256500</v>
          </cell>
        </row>
        <row r="10">
          <cell r="J10">
            <v>25256500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R10">
            <v>25256500</v>
          </cell>
        </row>
        <row r="11">
          <cell r="J11">
            <v>25256500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R11">
            <v>25256500</v>
          </cell>
        </row>
        <row r="12">
          <cell r="J12">
            <v>14000000</v>
          </cell>
          <cell r="K12">
            <v>0</v>
          </cell>
          <cell r="L12">
            <v>0</v>
          </cell>
          <cell r="M12">
            <v>475000</v>
          </cell>
          <cell r="N12">
            <v>0</v>
          </cell>
          <cell r="O12">
            <v>10000</v>
          </cell>
          <cell r="R12">
            <v>14000000</v>
          </cell>
        </row>
        <row r="13">
          <cell r="J13">
            <v>10932500</v>
          </cell>
          <cell r="K13">
            <v>0</v>
          </cell>
          <cell r="L13">
            <v>300000</v>
          </cell>
          <cell r="M13">
            <v>525000</v>
          </cell>
          <cell r="N13">
            <v>3000000</v>
          </cell>
          <cell r="O13">
            <v>600000</v>
          </cell>
          <cell r="R13">
            <v>11232500</v>
          </cell>
        </row>
        <row r="14">
          <cell r="J14">
            <v>8875227</v>
          </cell>
          <cell r="K14">
            <v>0</v>
          </cell>
          <cell r="L14">
            <v>300000</v>
          </cell>
          <cell r="M14">
            <v>525000</v>
          </cell>
          <cell r="N14">
            <v>0</v>
          </cell>
          <cell r="O14">
            <v>0</v>
          </cell>
          <cell r="R14">
            <v>9175227</v>
          </cell>
        </row>
        <row r="15">
          <cell r="J15">
            <v>15047273</v>
          </cell>
          <cell r="K15">
            <v>0</v>
          </cell>
          <cell r="L15">
            <v>0</v>
          </cell>
          <cell r="M15">
            <v>525000</v>
          </cell>
          <cell r="N15">
            <v>0</v>
          </cell>
          <cell r="O15">
            <v>470000</v>
          </cell>
          <cell r="R15">
            <v>15047273</v>
          </cell>
        </row>
        <row r="16">
          <cell r="J16">
            <v>14858864</v>
          </cell>
          <cell r="K16">
            <v>0</v>
          </cell>
          <cell r="L16">
            <v>0</v>
          </cell>
          <cell r="M16">
            <v>425000</v>
          </cell>
          <cell r="N16">
            <v>0</v>
          </cell>
          <cell r="O16">
            <v>30000</v>
          </cell>
          <cell r="R16">
            <v>14858864</v>
          </cell>
        </row>
        <row r="17">
          <cell r="J17">
            <v>6160000</v>
          </cell>
          <cell r="K17">
            <v>0</v>
          </cell>
          <cell r="L17">
            <v>0</v>
          </cell>
          <cell r="M17">
            <v>500000</v>
          </cell>
          <cell r="N17">
            <v>0</v>
          </cell>
          <cell r="O17">
            <v>0</v>
          </cell>
          <cell r="R17">
            <v>6160000</v>
          </cell>
        </row>
        <row r="18">
          <cell r="J18">
            <v>9463636</v>
          </cell>
          <cell r="K18">
            <v>0</v>
          </cell>
          <cell r="L18">
            <v>0</v>
          </cell>
          <cell r="M18">
            <v>500000</v>
          </cell>
          <cell r="N18">
            <v>0</v>
          </cell>
          <cell r="O18">
            <v>0</v>
          </cell>
          <cell r="R18">
            <v>9463636</v>
          </cell>
        </row>
        <row r="19">
          <cell r="J19">
            <v>22000000</v>
          </cell>
          <cell r="K19">
            <v>14086333.333333334</v>
          </cell>
          <cell r="L19">
            <v>300000</v>
          </cell>
          <cell r="M19">
            <v>525000</v>
          </cell>
          <cell r="N19">
            <v>6000000</v>
          </cell>
          <cell r="O19">
            <v>380000</v>
          </cell>
          <cell r="R19">
            <v>36386333</v>
          </cell>
        </row>
        <row r="20">
          <cell r="J20">
            <v>15411932</v>
          </cell>
          <cell r="K20">
            <v>0</v>
          </cell>
          <cell r="L20">
            <v>300000</v>
          </cell>
          <cell r="M20">
            <v>500000</v>
          </cell>
          <cell r="N20">
            <v>0</v>
          </cell>
          <cell r="O20">
            <v>0</v>
          </cell>
          <cell r="R20">
            <v>15711932</v>
          </cell>
        </row>
        <row r="21">
          <cell r="J21">
            <v>6881136</v>
          </cell>
          <cell r="K21">
            <v>0</v>
          </cell>
          <cell r="L21">
            <v>0</v>
          </cell>
          <cell r="M21">
            <v>450000</v>
          </cell>
          <cell r="N21">
            <v>0</v>
          </cell>
          <cell r="O21">
            <v>110000</v>
          </cell>
          <cell r="R21">
            <v>6881136</v>
          </cell>
        </row>
        <row r="22">
          <cell r="J22">
            <v>5841136</v>
          </cell>
          <cell r="K22">
            <v>282608.69565217389</v>
          </cell>
          <cell r="L22">
            <v>300000</v>
          </cell>
          <cell r="M22">
            <v>500000</v>
          </cell>
          <cell r="N22">
            <v>0</v>
          </cell>
          <cell r="O22">
            <v>10000</v>
          </cell>
          <cell r="R22">
            <v>6423744</v>
          </cell>
        </row>
        <row r="23">
          <cell r="J23">
            <v>13650000</v>
          </cell>
          <cell r="K23">
            <v>0</v>
          </cell>
          <cell r="L23">
            <v>0</v>
          </cell>
          <cell r="M23">
            <v>525000</v>
          </cell>
          <cell r="N23">
            <v>0</v>
          </cell>
          <cell r="O23">
            <v>50000</v>
          </cell>
          <cell r="R23">
            <v>13650000</v>
          </cell>
        </row>
        <row r="24">
          <cell r="J24">
            <v>10385000</v>
          </cell>
          <cell r="K24">
            <v>0</v>
          </cell>
          <cell r="L24">
            <v>0</v>
          </cell>
          <cell r="M24">
            <v>550000</v>
          </cell>
          <cell r="N24">
            <v>3000000</v>
          </cell>
          <cell r="O24">
            <v>220000</v>
          </cell>
          <cell r="R24">
            <v>10385000</v>
          </cell>
        </row>
        <row r="25">
          <cell r="J25">
            <v>10292727</v>
          </cell>
          <cell r="K25">
            <v>0</v>
          </cell>
          <cell r="L25">
            <v>0</v>
          </cell>
          <cell r="M25">
            <v>475000</v>
          </cell>
          <cell r="N25">
            <v>1000000</v>
          </cell>
          <cell r="O25">
            <v>0</v>
          </cell>
          <cell r="R25">
            <v>10292727</v>
          </cell>
        </row>
        <row r="26">
          <cell r="J26">
            <v>9188636</v>
          </cell>
          <cell r="K26">
            <v>0</v>
          </cell>
          <cell r="L26">
            <v>0</v>
          </cell>
          <cell r="M26">
            <v>500000</v>
          </cell>
          <cell r="N26">
            <v>0</v>
          </cell>
          <cell r="O26">
            <v>11913013</v>
          </cell>
          <cell r="R26">
            <v>9188636</v>
          </cell>
        </row>
        <row r="27">
          <cell r="J27">
            <v>7278409</v>
          </cell>
          <cell r="K27">
            <v>326086.95652173914</v>
          </cell>
          <cell r="L27">
            <v>0</v>
          </cell>
          <cell r="M27">
            <v>550000</v>
          </cell>
          <cell r="N27">
            <v>2000000</v>
          </cell>
          <cell r="O27">
            <v>1710000</v>
          </cell>
          <cell r="R27">
            <v>7604495</v>
          </cell>
        </row>
        <row r="28">
          <cell r="J28">
            <v>14722727</v>
          </cell>
          <cell r="K28">
            <v>686956.52173913049</v>
          </cell>
          <cell r="L28">
            <v>0</v>
          </cell>
          <cell r="M28">
            <v>325000</v>
          </cell>
          <cell r="N28">
            <v>0</v>
          </cell>
          <cell r="O28">
            <v>40000</v>
          </cell>
          <cell r="R28">
            <v>15409683</v>
          </cell>
        </row>
        <row r="29">
          <cell r="J29">
            <v>8409091</v>
          </cell>
          <cell r="K29">
            <v>0</v>
          </cell>
          <cell r="L29">
            <v>0</v>
          </cell>
          <cell r="M29">
            <v>475000</v>
          </cell>
          <cell r="N29">
            <v>0</v>
          </cell>
          <cell r="O29">
            <v>160000</v>
          </cell>
          <cell r="R29">
            <v>8409091</v>
          </cell>
        </row>
        <row r="30">
          <cell r="J30">
            <v>10500000</v>
          </cell>
          <cell r="K30">
            <v>456521.73913043475</v>
          </cell>
          <cell r="L30">
            <v>0</v>
          </cell>
          <cell r="M30">
            <v>550000</v>
          </cell>
          <cell r="N30">
            <v>0</v>
          </cell>
          <cell r="O30">
            <v>10000</v>
          </cell>
          <cell r="R30">
            <v>10956521</v>
          </cell>
        </row>
        <row r="31">
          <cell r="J31">
            <v>11803636</v>
          </cell>
          <cell r="K31">
            <v>0</v>
          </cell>
          <cell r="L31">
            <v>0</v>
          </cell>
          <cell r="M31">
            <v>550000</v>
          </cell>
          <cell r="N31">
            <v>0</v>
          </cell>
          <cell r="O31">
            <v>0</v>
          </cell>
          <cell r="R31">
            <v>11803636</v>
          </cell>
        </row>
        <row r="32">
          <cell r="J32">
            <v>9177273</v>
          </cell>
          <cell r="K32">
            <v>0</v>
          </cell>
          <cell r="L32">
            <v>0</v>
          </cell>
          <cell r="M32">
            <v>550000</v>
          </cell>
          <cell r="N32">
            <v>0</v>
          </cell>
          <cell r="O32">
            <v>210000</v>
          </cell>
          <cell r="R32">
            <v>9177273</v>
          </cell>
        </row>
        <row r="33">
          <cell r="J33">
            <v>16227273</v>
          </cell>
          <cell r="K33">
            <v>0</v>
          </cell>
          <cell r="L33">
            <v>0</v>
          </cell>
          <cell r="M33">
            <v>475000</v>
          </cell>
          <cell r="N33">
            <v>0</v>
          </cell>
          <cell r="O33">
            <v>230000</v>
          </cell>
          <cell r="R33">
            <v>16227273</v>
          </cell>
        </row>
        <row r="34">
          <cell r="J34">
            <v>13100000</v>
          </cell>
          <cell r="K34">
            <v>0</v>
          </cell>
          <cell r="L34">
            <v>0</v>
          </cell>
          <cell r="M34">
            <v>550000</v>
          </cell>
          <cell r="N34">
            <v>0</v>
          </cell>
          <cell r="O34">
            <v>10000</v>
          </cell>
          <cell r="R34">
            <v>13100000</v>
          </cell>
        </row>
        <row r="35">
          <cell r="J35">
            <v>15898182</v>
          </cell>
          <cell r="K35">
            <v>9362143.5897435881</v>
          </cell>
          <cell r="L35">
            <v>0</v>
          </cell>
          <cell r="M35">
            <v>550000</v>
          </cell>
          <cell r="N35">
            <v>0</v>
          </cell>
          <cell r="O35">
            <v>230000</v>
          </cell>
          <cell r="R35">
            <v>25260325</v>
          </cell>
        </row>
        <row r="36">
          <cell r="J36">
            <v>4365682</v>
          </cell>
          <cell r="K36">
            <v>0</v>
          </cell>
          <cell r="L36">
            <v>0</v>
          </cell>
          <cell r="M36">
            <v>250000</v>
          </cell>
          <cell r="N36">
            <v>3500000</v>
          </cell>
          <cell r="O36">
            <v>10000</v>
          </cell>
          <cell r="R36">
            <v>4365682</v>
          </cell>
        </row>
        <row r="37">
          <cell r="J37">
            <v>12548864</v>
          </cell>
          <cell r="K37">
            <v>-1231818.1883205068</v>
          </cell>
          <cell r="L37">
            <v>0</v>
          </cell>
          <cell r="M37">
            <v>525000</v>
          </cell>
          <cell r="N37">
            <v>0</v>
          </cell>
          <cell r="O37">
            <v>0</v>
          </cell>
          <cell r="R37">
            <v>11317045</v>
          </cell>
        </row>
        <row r="38">
          <cell r="J38">
            <v>11705455</v>
          </cell>
          <cell r="K38">
            <v>0</v>
          </cell>
          <cell r="L38">
            <v>0</v>
          </cell>
          <cell r="M38">
            <v>450000</v>
          </cell>
          <cell r="N38">
            <v>3000000</v>
          </cell>
          <cell r="O38">
            <v>0</v>
          </cell>
          <cell r="R38">
            <v>11705455</v>
          </cell>
        </row>
        <row r="39">
          <cell r="J39">
            <v>10731273</v>
          </cell>
          <cell r="K39">
            <v>0</v>
          </cell>
          <cell r="L39">
            <v>300000</v>
          </cell>
          <cell r="M39">
            <v>500000</v>
          </cell>
          <cell r="N39">
            <v>5000000</v>
          </cell>
          <cell r="O39">
            <v>150000</v>
          </cell>
          <cell r="R39">
            <v>11031273</v>
          </cell>
        </row>
        <row r="40">
          <cell r="J40">
            <v>1385700</v>
          </cell>
          <cell r="K40">
            <v>0</v>
          </cell>
          <cell r="L40">
            <v>0</v>
          </cell>
          <cell r="M40">
            <v>125000</v>
          </cell>
          <cell r="N40">
            <v>0</v>
          </cell>
          <cell r="O40">
            <v>0</v>
          </cell>
          <cell r="R40">
            <v>1385700</v>
          </cell>
        </row>
        <row r="41">
          <cell r="J41">
            <v>11869091</v>
          </cell>
          <cell r="K41">
            <v>0</v>
          </cell>
          <cell r="L41">
            <v>0</v>
          </cell>
          <cell r="M41">
            <v>550000</v>
          </cell>
          <cell r="N41">
            <v>0</v>
          </cell>
          <cell r="O41">
            <v>0</v>
          </cell>
          <cell r="R41">
            <v>11869091</v>
          </cell>
        </row>
        <row r="42">
          <cell r="J42">
            <v>7754545</v>
          </cell>
          <cell r="K42">
            <v>0</v>
          </cell>
          <cell r="L42">
            <v>0</v>
          </cell>
          <cell r="M42">
            <v>525000</v>
          </cell>
          <cell r="N42">
            <v>0</v>
          </cell>
          <cell r="O42">
            <v>10000</v>
          </cell>
          <cell r="R42">
            <v>7754545</v>
          </cell>
        </row>
        <row r="43">
          <cell r="J43">
            <v>21057955</v>
          </cell>
          <cell r="K43">
            <v>0</v>
          </cell>
          <cell r="L43">
            <v>0</v>
          </cell>
          <cell r="M43">
            <v>450000</v>
          </cell>
          <cell r="N43">
            <v>10000000</v>
          </cell>
          <cell r="O43">
            <v>10000</v>
          </cell>
          <cell r="R43">
            <v>21057955</v>
          </cell>
        </row>
        <row r="44">
          <cell r="J44">
            <v>11500000</v>
          </cell>
          <cell r="K44">
            <v>0</v>
          </cell>
          <cell r="L44">
            <v>0</v>
          </cell>
          <cell r="M44">
            <v>500000</v>
          </cell>
          <cell r="N44">
            <v>0</v>
          </cell>
          <cell r="O44">
            <v>80000</v>
          </cell>
          <cell r="R44">
            <v>11500000</v>
          </cell>
        </row>
        <row r="45">
          <cell r="J45">
            <v>12443182</v>
          </cell>
          <cell r="K45">
            <v>2308200</v>
          </cell>
          <cell r="L45">
            <v>0</v>
          </cell>
          <cell r="M45">
            <v>550000</v>
          </cell>
          <cell r="N45">
            <v>3000000</v>
          </cell>
          <cell r="O45">
            <v>0</v>
          </cell>
          <cell r="R45">
            <v>14751382</v>
          </cell>
        </row>
        <row r="46">
          <cell r="J46">
            <v>4294136</v>
          </cell>
          <cell r="K46">
            <v>0</v>
          </cell>
          <cell r="L46">
            <v>300000</v>
          </cell>
          <cell r="M46">
            <v>525000</v>
          </cell>
          <cell r="N46">
            <v>2000000</v>
          </cell>
          <cell r="O46">
            <v>0</v>
          </cell>
          <cell r="R46">
            <v>4594136</v>
          </cell>
        </row>
        <row r="47">
          <cell r="J47">
            <v>8000000</v>
          </cell>
          <cell r="K47">
            <v>0</v>
          </cell>
          <cell r="L47">
            <v>0</v>
          </cell>
          <cell r="M47">
            <v>525000</v>
          </cell>
          <cell r="N47">
            <v>0</v>
          </cell>
          <cell r="O47">
            <v>0</v>
          </cell>
          <cell r="R47">
            <v>8000000</v>
          </cell>
        </row>
        <row r="48">
          <cell r="J48">
            <v>6406591</v>
          </cell>
          <cell r="K48">
            <v>0</v>
          </cell>
          <cell r="L48">
            <v>0</v>
          </cell>
          <cell r="M48">
            <v>525000</v>
          </cell>
          <cell r="N48">
            <v>2000000</v>
          </cell>
          <cell r="O48">
            <v>130000</v>
          </cell>
          <cell r="R48">
            <v>6406591</v>
          </cell>
        </row>
        <row r="49">
          <cell r="J49">
            <v>10620000</v>
          </cell>
          <cell r="K49">
            <v>0</v>
          </cell>
          <cell r="L49">
            <v>0</v>
          </cell>
          <cell r="M49">
            <v>525000</v>
          </cell>
          <cell r="N49">
            <v>0</v>
          </cell>
          <cell r="O49">
            <v>70000</v>
          </cell>
          <cell r="R49">
            <v>10620000</v>
          </cell>
        </row>
        <row r="50">
          <cell r="J50">
            <v>9482727</v>
          </cell>
          <cell r="K50">
            <v>0</v>
          </cell>
          <cell r="L50">
            <v>0</v>
          </cell>
          <cell r="M50">
            <v>500000</v>
          </cell>
          <cell r="N50">
            <v>0</v>
          </cell>
          <cell r="O50">
            <v>70000</v>
          </cell>
          <cell r="R50">
            <v>9482727</v>
          </cell>
        </row>
        <row r="51">
          <cell r="J51">
            <v>8254659</v>
          </cell>
          <cell r="K51">
            <v>0</v>
          </cell>
          <cell r="L51">
            <v>0</v>
          </cell>
          <cell r="M51">
            <v>550000</v>
          </cell>
          <cell r="N51">
            <v>0</v>
          </cell>
          <cell r="O51">
            <v>100000</v>
          </cell>
          <cell r="R51">
            <v>8254659</v>
          </cell>
        </row>
        <row r="52">
          <cell r="J52">
            <v>6953864</v>
          </cell>
          <cell r="K52">
            <v>0</v>
          </cell>
          <cell r="L52">
            <v>300000</v>
          </cell>
          <cell r="M52">
            <v>525000</v>
          </cell>
          <cell r="N52">
            <v>4000000</v>
          </cell>
          <cell r="O52">
            <v>0</v>
          </cell>
          <cell r="R52">
            <v>7253864</v>
          </cell>
        </row>
        <row r="53">
          <cell r="J53">
            <v>9563636</v>
          </cell>
          <cell r="K53">
            <v>0</v>
          </cell>
          <cell r="L53">
            <v>0</v>
          </cell>
          <cell r="M53">
            <v>525000</v>
          </cell>
          <cell r="N53">
            <v>0</v>
          </cell>
          <cell r="O53">
            <v>0</v>
          </cell>
          <cell r="R53">
            <v>9563636</v>
          </cell>
        </row>
        <row r="54">
          <cell r="J54">
            <v>11454545</v>
          </cell>
          <cell r="K54">
            <v>0</v>
          </cell>
          <cell r="L54">
            <v>300000</v>
          </cell>
          <cell r="M54">
            <v>500000</v>
          </cell>
          <cell r="N54">
            <v>0</v>
          </cell>
          <cell r="O54">
            <v>20000</v>
          </cell>
          <cell r="R54">
            <v>11754545</v>
          </cell>
        </row>
        <row r="55">
          <cell r="J55">
            <v>9281818</v>
          </cell>
          <cell r="K55">
            <v>0</v>
          </cell>
          <cell r="L55">
            <v>0</v>
          </cell>
          <cell r="M55">
            <v>475000</v>
          </cell>
          <cell r="N55">
            <v>3000000</v>
          </cell>
          <cell r="O55">
            <v>0</v>
          </cell>
          <cell r="R55">
            <v>9281818</v>
          </cell>
        </row>
        <row r="56">
          <cell r="J56">
            <v>18939636</v>
          </cell>
          <cell r="K56">
            <v>0</v>
          </cell>
          <cell r="L56">
            <v>0</v>
          </cell>
          <cell r="M56">
            <v>400000</v>
          </cell>
          <cell r="N56">
            <v>0</v>
          </cell>
          <cell r="O56">
            <v>0</v>
          </cell>
          <cell r="R56">
            <v>18939636</v>
          </cell>
        </row>
        <row r="57">
          <cell r="J57">
            <v>5776364</v>
          </cell>
          <cell r="K57">
            <v>0</v>
          </cell>
          <cell r="L57">
            <v>0</v>
          </cell>
          <cell r="M57">
            <v>525000</v>
          </cell>
          <cell r="N57">
            <v>0</v>
          </cell>
          <cell r="O57">
            <v>0</v>
          </cell>
          <cell r="R57">
            <v>5776364</v>
          </cell>
        </row>
        <row r="58">
          <cell r="J58">
            <v>4861364</v>
          </cell>
          <cell r="K58">
            <v>0</v>
          </cell>
          <cell r="L58">
            <v>0</v>
          </cell>
          <cell r="M58">
            <v>500000</v>
          </cell>
          <cell r="N58">
            <v>0</v>
          </cell>
          <cell r="O58">
            <v>0</v>
          </cell>
          <cell r="R58">
            <v>4861364</v>
          </cell>
        </row>
        <row r="59">
          <cell r="J59">
            <v>8214545</v>
          </cell>
          <cell r="K59">
            <v>473043.47826086957</v>
          </cell>
          <cell r="L59">
            <v>0</v>
          </cell>
          <cell r="M59">
            <v>475000</v>
          </cell>
          <cell r="N59">
            <v>0</v>
          </cell>
          <cell r="O59">
            <v>10000</v>
          </cell>
          <cell r="R59">
            <v>8687588</v>
          </cell>
        </row>
        <row r="60">
          <cell r="J60">
            <v>7977273</v>
          </cell>
          <cell r="K60">
            <v>857391.30434782605</v>
          </cell>
          <cell r="L60">
            <v>0</v>
          </cell>
          <cell r="M60">
            <v>450000</v>
          </cell>
          <cell r="N60">
            <v>600000</v>
          </cell>
          <cell r="O60">
            <v>50000</v>
          </cell>
          <cell r="R60">
            <v>8834664</v>
          </cell>
        </row>
        <row r="61">
          <cell r="J61">
            <v>8204545</v>
          </cell>
          <cell r="K61">
            <v>0</v>
          </cell>
          <cell r="L61">
            <v>0</v>
          </cell>
          <cell r="M61">
            <v>450000</v>
          </cell>
          <cell r="N61">
            <v>0</v>
          </cell>
          <cell r="O61">
            <v>0</v>
          </cell>
          <cell r="R61">
            <v>8204545</v>
          </cell>
        </row>
        <row r="62">
          <cell r="J62">
            <v>9840909</v>
          </cell>
          <cell r="K62">
            <v>-540000.00520185987</v>
          </cell>
          <cell r="L62">
            <v>0</v>
          </cell>
          <cell r="M62">
            <v>450000</v>
          </cell>
          <cell r="N62">
            <v>0</v>
          </cell>
          <cell r="O62">
            <v>20000</v>
          </cell>
          <cell r="R62">
            <v>9300908</v>
          </cell>
        </row>
        <row r="63">
          <cell r="J63">
            <v>9654545</v>
          </cell>
          <cell r="K63">
            <v>-1664545.4601808027</v>
          </cell>
          <cell r="L63">
            <v>0</v>
          </cell>
          <cell r="M63">
            <v>550000</v>
          </cell>
          <cell r="N63">
            <v>2000000</v>
          </cell>
          <cell r="O63">
            <v>0</v>
          </cell>
          <cell r="R63">
            <v>7989999</v>
          </cell>
        </row>
        <row r="64">
          <cell r="J64">
            <v>6047955</v>
          </cell>
          <cell r="K64">
            <v>0</v>
          </cell>
          <cell r="L64">
            <v>0</v>
          </cell>
          <cell r="M64">
            <v>500000</v>
          </cell>
          <cell r="N64">
            <v>0</v>
          </cell>
          <cell r="O64">
            <v>40000</v>
          </cell>
          <cell r="R64">
            <v>6047955</v>
          </cell>
        </row>
        <row r="65">
          <cell r="J65">
            <v>6020000</v>
          </cell>
          <cell r="K65">
            <v>304347.82608695654</v>
          </cell>
          <cell r="L65">
            <v>0</v>
          </cell>
          <cell r="M65">
            <v>525000</v>
          </cell>
          <cell r="N65">
            <v>2000000</v>
          </cell>
          <cell r="O65">
            <v>0</v>
          </cell>
          <cell r="R65">
            <v>6324347</v>
          </cell>
        </row>
        <row r="66">
          <cell r="J66">
            <v>21536932</v>
          </cell>
          <cell r="K66">
            <v>0</v>
          </cell>
          <cell r="L66">
            <v>0</v>
          </cell>
          <cell r="M66">
            <v>550000</v>
          </cell>
          <cell r="N66">
            <v>0</v>
          </cell>
          <cell r="O66">
            <v>230000</v>
          </cell>
          <cell r="R66">
            <v>21536932</v>
          </cell>
        </row>
        <row r="67">
          <cell r="J67">
            <v>7992727</v>
          </cell>
          <cell r="K67">
            <v>0</v>
          </cell>
          <cell r="L67">
            <v>0</v>
          </cell>
          <cell r="M67">
            <v>450000</v>
          </cell>
          <cell r="N67">
            <v>3000000</v>
          </cell>
          <cell r="O67">
            <v>220000</v>
          </cell>
          <cell r="R67">
            <v>7992727</v>
          </cell>
        </row>
        <row r="68">
          <cell r="J68">
            <v>5972727</v>
          </cell>
          <cell r="K68">
            <v>0</v>
          </cell>
          <cell r="L68">
            <v>0</v>
          </cell>
          <cell r="M68">
            <v>525000</v>
          </cell>
          <cell r="N68">
            <v>0</v>
          </cell>
          <cell r="O68">
            <v>0</v>
          </cell>
          <cell r="R68">
            <v>5972727</v>
          </cell>
        </row>
        <row r="69">
          <cell r="J69">
            <v>9034773</v>
          </cell>
          <cell r="K69">
            <v>684782.6086956521</v>
          </cell>
          <cell r="L69">
            <v>0</v>
          </cell>
          <cell r="M69">
            <v>450000</v>
          </cell>
          <cell r="N69">
            <v>0</v>
          </cell>
          <cell r="O69">
            <v>0</v>
          </cell>
          <cell r="R69">
            <v>9719555</v>
          </cell>
        </row>
        <row r="70">
          <cell r="J70">
            <v>20818164</v>
          </cell>
          <cell r="K70">
            <v>0</v>
          </cell>
          <cell r="L70">
            <v>0</v>
          </cell>
          <cell r="M70">
            <v>500000</v>
          </cell>
          <cell r="N70">
            <v>0</v>
          </cell>
          <cell r="O70">
            <v>0</v>
          </cell>
          <cell r="R70">
            <v>20818164</v>
          </cell>
        </row>
        <row r="71">
          <cell r="J71">
            <v>7796818</v>
          </cell>
          <cell r="K71">
            <v>0</v>
          </cell>
          <cell r="L71">
            <v>0</v>
          </cell>
          <cell r="M71">
            <v>475000</v>
          </cell>
          <cell r="N71">
            <v>5000000</v>
          </cell>
          <cell r="O71">
            <v>140000</v>
          </cell>
          <cell r="R71">
            <v>7796818</v>
          </cell>
        </row>
        <row r="72">
          <cell r="J72">
            <v>7000000</v>
          </cell>
          <cell r="K72">
            <v>0</v>
          </cell>
          <cell r="L72">
            <v>0</v>
          </cell>
          <cell r="M72">
            <v>550000</v>
          </cell>
          <cell r="N72">
            <v>0</v>
          </cell>
          <cell r="O72">
            <v>30000</v>
          </cell>
          <cell r="R72">
            <v>7000000</v>
          </cell>
        </row>
        <row r="73">
          <cell r="J73">
            <v>6254773</v>
          </cell>
          <cell r="K73">
            <v>0</v>
          </cell>
          <cell r="L73">
            <v>0</v>
          </cell>
          <cell r="M73">
            <v>500000</v>
          </cell>
          <cell r="N73">
            <v>0</v>
          </cell>
          <cell r="O73">
            <v>0</v>
          </cell>
          <cell r="R73">
            <v>6254773</v>
          </cell>
        </row>
        <row r="74">
          <cell r="J74">
            <v>15845227</v>
          </cell>
          <cell r="K74">
            <v>752173.91304347827</v>
          </cell>
          <cell r="L74">
            <v>0</v>
          </cell>
          <cell r="M74">
            <v>475000</v>
          </cell>
          <cell r="N74">
            <v>3000000</v>
          </cell>
          <cell r="O74">
            <v>10000</v>
          </cell>
          <cell r="R74">
            <v>16597400</v>
          </cell>
        </row>
        <row r="75">
          <cell r="J75">
            <v>5154545</v>
          </cell>
          <cell r="K75">
            <v>0</v>
          </cell>
          <cell r="L75">
            <v>0</v>
          </cell>
          <cell r="M75">
            <v>300000</v>
          </cell>
          <cell r="N75">
            <v>3000000</v>
          </cell>
          <cell r="O75">
            <v>0</v>
          </cell>
          <cell r="R75">
            <v>5154545</v>
          </cell>
        </row>
        <row r="76">
          <cell r="J76">
            <v>8863636</v>
          </cell>
          <cell r="K76">
            <v>0</v>
          </cell>
          <cell r="L76">
            <v>0</v>
          </cell>
          <cell r="M76">
            <v>550000</v>
          </cell>
          <cell r="N76">
            <v>0</v>
          </cell>
          <cell r="O76">
            <v>50000</v>
          </cell>
          <cell r="R76">
            <v>8863636</v>
          </cell>
        </row>
        <row r="77">
          <cell r="J77">
            <v>11498182</v>
          </cell>
          <cell r="K77">
            <v>521739.13043478259</v>
          </cell>
          <cell r="L77">
            <v>0</v>
          </cell>
          <cell r="M77">
            <v>550000</v>
          </cell>
          <cell r="N77">
            <v>0</v>
          </cell>
          <cell r="O77">
            <v>50000</v>
          </cell>
          <cell r="R77">
            <v>12019921</v>
          </cell>
        </row>
        <row r="78">
          <cell r="J78">
            <v>19553636</v>
          </cell>
          <cell r="K78">
            <v>0</v>
          </cell>
          <cell r="L78">
            <v>0</v>
          </cell>
          <cell r="M78">
            <v>525000</v>
          </cell>
          <cell r="N78">
            <v>0</v>
          </cell>
          <cell r="O78">
            <v>10000</v>
          </cell>
          <cell r="R78">
            <v>19553636</v>
          </cell>
        </row>
        <row r="79">
          <cell r="J79">
            <v>7839318</v>
          </cell>
          <cell r="K79">
            <v>0</v>
          </cell>
          <cell r="L79">
            <v>0</v>
          </cell>
          <cell r="M79">
            <v>475000</v>
          </cell>
          <cell r="N79">
            <v>0</v>
          </cell>
          <cell r="O79">
            <v>80000</v>
          </cell>
          <cell r="R79">
            <v>7839318</v>
          </cell>
        </row>
        <row r="80">
          <cell r="J80">
            <v>4012909</v>
          </cell>
          <cell r="K80">
            <v>0</v>
          </cell>
          <cell r="L80">
            <v>300000</v>
          </cell>
          <cell r="M80">
            <v>525000</v>
          </cell>
          <cell r="N80">
            <v>0</v>
          </cell>
          <cell r="O80">
            <v>240000</v>
          </cell>
          <cell r="R80">
            <v>4312909</v>
          </cell>
        </row>
        <row r="81">
          <cell r="J81">
            <v>14600000</v>
          </cell>
          <cell r="K81">
            <v>0</v>
          </cell>
          <cell r="L81">
            <v>0</v>
          </cell>
          <cell r="M81">
            <v>525000</v>
          </cell>
          <cell r="N81">
            <v>0</v>
          </cell>
          <cell r="O81">
            <v>20000</v>
          </cell>
          <cell r="R81">
            <v>14600000</v>
          </cell>
        </row>
        <row r="82">
          <cell r="J82">
            <v>6988636</v>
          </cell>
          <cell r="K82">
            <v>326086.95652173914</v>
          </cell>
          <cell r="L82">
            <v>0</v>
          </cell>
          <cell r="M82">
            <v>500000</v>
          </cell>
          <cell r="N82">
            <v>3000000</v>
          </cell>
          <cell r="O82">
            <v>150000</v>
          </cell>
          <cell r="R82">
            <v>7314722</v>
          </cell>
        </row>
        <row r="83">
          <cell r="J83">
            <v>5438750</v>
          </cell>
          <cell r="K83">
            <v>0</v>
          </cell>
          <cell r="L83">
            <v>300000</v>
          </cell>
          <cell r="M83">
            <v>525000</v>
          </cell>
          <cell r="N83">
            <v>0</v>
          </cell>
          <cell r="O83">
            <v>0</v>
          </cell>
          <cell r="R83">
            <v>5738750</v>
          </cell>
        </row>
        <row r="84">
          <cell r="J84">
            <v>502273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10000</v>
          </cell>
          <cell r="R84">
            <v>502273</v>
          </cell>
        </row>
        <row r="85">
          <cell r="J85">
            <v>10470000</v>
          </cell>
          <cell r="K85">
            <v>0</v>
          </cell>
          <cell r="L85">
            <v>0</v>
          </cell>
          <cell r="M85">
            <v>475000</v>
          </cell>
          <cell r="N85">
            <v>0</v>
          </cell>
          <cell r="O85">
            <v>0</v>
          </cell>
          <cell r="R85">
            <v>10470000</v>
          </cell>
        </row>
        <row r="86">
          <cell r="J86">
            <v>2644091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20000</v>
          </cell>
          <cell r="R86">
            <v>2644091</v>
          </cell>
        </row>
        <row r="87">
          <cell r="J87">
            <v>5377500</v>
          </cell>
          <cell r="K87">
            <v>-1571590.9071943976</v>
          </cell>
          <cell r="L87">
            <v>0</v>
          </cell>
          <cell r="M87">
            <v>200000</v>
          </cell>
          <cell r="N87">
            <v>0</v>
          </cell>
          <cell r="O87">
            <v>70000</v>
          </cell>
          <cell r="R87">
            <v>3805909</v>
          </cell>
        </row>
        <row r="88">
          <cell r="J88">
            <v>5138182</v>
          </cell>
          <cell r="K88">
            <v>-1086545.4587069424</v>
          </cell>
          <cell r="L88">
            <v>0</v>
          </cell>
          <cell r="M88">
            <v>225000</v>
          </cell>
          <cell r="N88">
            <v>0</v>
          </cell>
          <cell r="O88">
            <v>0</v>
          </cell>
          <cell r="R88">
            <v>4051636</v>
          </cell>
        </row>
        <row r="89">
          <cell r="J89">
            <v>15115909</v>
          </cell>
          <cell r="K89">
            <v>0</v>
          </cell>
          <cell r="L89">
            <v>0</v>
          </cell>
          <cell r="M89">
            <v>500000</v>
          </cell>
          <cell r="N89">
            <v>10000000</v>
          </cell>
          <cell r="O89">
            <v>0</v>
          </cell>
          <cell r="R89">
            <v>15115909</v>
          </cell>
        </row>
        <row r="90">
          <cell r="J90">
            <v>4098818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R90">
            <v>4098818</v>
          </cell>
        </row>
        <row r="91">
          <cell r="J91">
            <v>4732000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10000</v>
          </cell>
          <cell r="R91">
            <v>4732000</v>
          </cell>
        </row>
        <row r="92">
          <cell r="J92">
            <v>5090909</v>
          </cell>
          <cell r="K92">
            <v>0</v>
          </cell>
          <cell r="L92">
            <v>0</v>
          </cell>
          <cell r="M92">
            <v>325000</v>
          </cell>
          <cell r="N92">
            <v>0</v>
          </cell>
          <cell r="O92">
            <v>0</v>
          </cell>
          <cell r="R92">
            <v>5090909</v>
          </cell>
        </row>
        <row r="93">
          <cell r="J93">
            <v>2581818</v>
          </cell>
          <cell r="K93">
            <v>0</v>
          </cell>
          <cell r="L93">
            <v>0</v>
          </cell>
          <cell r="M93">
            <v>50000</v>
          </cell>
          <cell r="N93">
            <v>0</v>
          </cell>
          <cell r="O93">
            <v>0</v>
          </cell>
          <cell r="R93">
            <v>2581818</v>
          </cell>
        </row>
        <row r="94">
          <cell r="J94">
            <v>3708409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R94">
            <v>3708409</v>
          </cell>
        </row>
        <row r="95">
          <cell r="J95">
            <v>3417273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R95">
            <v>3417273</v>
          </cell>
        </row>
        <row r="96"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0</v>
          </cell>
        </row>
        <row r="97">
          <cell r="J97">
            <v>3222273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R97">
            <v>3222273</v>
          </cell>
        </row>
        <row r="99">
          <cell r="J99">
            <v>943899225</v>
          </cell>
          <cell r="K99">
            <v>25333916.03390719</v>
          </cell>
          <cell r="L99">
            <v>3300000</v>
          </cell>
          <cell r="M99">
            <v>37225000</v>
          </cell>
          <cell r="N99">
            <v>82100000</v>
          </cell>
          <cell r="O99">
            <v>18503013</v>
          </cell>
          <cell r="R99">
            <v>972533130</v>
          </cell>
        </row>
        <row r="100">
          <cell r="J100">
            <v>6290323</v>
          </cell>
          <cell r="K100">
            <v>0</v>
          </cell>
          <cell r="L100">
            <v>0</v>
          </cell>
          <cell r="M100">
            <v>500000</v>
          </cell>
          <cell r="N100">
            <v>0</v>
          </cell>
          <cell r="O100">
            <v>0</v>
          </cell>
          <cell r="R100">
            <v>6290323</v>
          </cell>
        </row>
        <row r="101">
          <cell r="J101">
            <v>4444444</v>
          </cell>
          <cell r="K101">
            <v>0</v>
          </cell>
          <cell r="L101">
            <v>0</v>
          </cell>
          <cell r="M101">
            <v>500000</v>
          </cell>
          <cell r="N101">
            <v>0</v>
          </cell>
          <cell r="O101">
            <v>0</v>
          </cell>
          <cell r="R101">
            <v>4444444</v>
          </cell>
        </row>
        <row r="102">
          <cell r="J102">
            <v>2727273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70000</v>
          </cell>
          <cell r="R102">
            <v>2727273</v>
          </cell>
        </row>
        <row r="103">
          <cell r="J103">
            <v>4200000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4200000</v>
          </cell>
        </row>
        <row r="104">
          <cell r="J104">
            <v>961561265</v>
          </cell>
          <cell r="K104">
            <v>25333916.03390719</v>
          </cell>
          <cell r="L104">
            <v>3300000</v>
          </cell>
          <cell r="M104">
            <v>38225000</v>
          </cell>
          <cell r="N104">
            <v>82100000</v>
          </cell>
          <cell r="O104">
            <v>18573013</v>
          </cell>
          <cell r="R104">
            <v>990195170</v>
          </cell>
        </row>
        <row r="105">
          <cell r="J105">
            <v>985974048</v>
          </cell>
        </row>
        <row r="107">
          <cell r="N107" t="str">
            <v>NGƯỜI LẬP BẢNG</v>
          </cell>
        </row>
        <row r="112">
          <cell r="N112" t="str">
            <v>Nguyễn Thị Tuyết Trang</v>
          </cell>
        </row>
      </sheetData>
      <sheetData sheetId="7" refreshError="1"/>
      <sheetData sheetId="8">
        <row r="4">
          <cell r="O4" t="str">
            <v>LƯƠNG 
LÀM THÊM GiỜ</v>
          </cell>
        </row>
        <row r="5">
          <cell r="O5" t="str">
            <v>K CHỊU THUẾ</v>
          </cell>
          <cell r="P5" t="str">
            <v>CHỊU THUẾ</v>
          </cell>
        </row>
        <row r="6">
          <cell r="O6">
            <v>16</v>
          </cell>
          <cell r="P6">
            <v>17</v>
          </cell>
        </row>
        <row r="7">
          <cell r="O7">
            <v>0</v>
          </cell>
          <cell r="P7">
            <v>0</v>
          </cell>
        </row>
        <row r="8">
          <cell r="O8">
            <v>0</v>
          </cell>
          <cell r="P8">
            <v>0</v>
          </cell>
        </row>
        <row r="9">
          <cell r="O9">
            <v>0</v>
          </cell>
          <cell r="P9">
            <v>0</v>
          </cell>
        </row>
        <row r="10">
          <cell r="O10">
            <v>0</v>
          </cell>
          <cell r="P10">
            <v>0</v>
          </cell>
        </row>
        <row r="11">
          <cell r="O11">
            <v>0</v>
          </cell>
          <cell r="P11">
            <v>0</v>
          </cell>
        </row>
        <row r="12">
          <cell r="O12">
            <v>0</v>
          </cell>
          <cell r="P12">
            <v>0</v>
          </cell>
        </row>
        <row r="13">
          <cell r="O13">
            <v>0</v>
          </cell>
          <cell r="P13">
            <v>0</v>
          </cell>
        </row>
        <row r="14">
          <cell r="O14">
            <v>0</v>
          </cell>
          <cell r="P14">
            <v>0</v>
          </cell>
        </row>
        <row r="15">
          <cell r="O15">
            <v>0</v>
          </cell>
          <cell r="P15">
            <v>0</v>
          </cell>
        </row>
        <row r="16">
          <cell r="O16">
            <v>0</v>
          </cell>
          <cell r="P16">
            <v>0</v>
          </cell>
        </row>
        <row r="17">
          <cell r="O17">
            <v>0</v>
          </cell>
          <cell r="P17">
            <v>0</v>
          </cell>
        </row>
        <row r="18">
          <cell r="O18">
            <v>0</v>
          </cell>
          <cell r="P18">
            <v>0</v>
          </cell>
        </row>
        <row r="19">
          <cell r="O19">
            <v>0</v>
          </cell>
          <cell r="P19">
            <v>0</v>
          </cell>
        </row>
        <row r="20">
          <cell r="O20">
            <v>0</v>
          </cell>
          <cell r="P20">
            <v>0</v>
          </cell>
        </row>
        <row r="21">
          <cell r="O21">
            <v>0</v>
          </cell>
          <cell r="P21">
            <v>0</v>
          </cell>
        </row>
        <row r="22">
          <cell r="O22">
            <v>0</v>
          </cell>
          <cell r="P22">
            <v>0</v>
          </cell>
        </row>
        <row r="23">
          <cell r="O23">
            <v>0</v>
          </cell>
          <cell r="P23">
            <v>0</v>
          </cell>
        </row>
        <row r="24">
          <cell r="O24">
            <v>0</v>
          </cell>
          <cell r="P24">
            <v>0</v>
          </cell>
        </row>
        <row r="25">
          <cell r="O25">
            <v>2376136</v>
          </cell>
          <cell r="P25">
            <v>2556818</v>
          </cell>
        </row>
        <row r="26">
          <cell r="O26">
            <v>0</v>
          </cell>
          <cell r="P26">
            <v>0</v>
          </cell>
        </row>
        <row r="27">
          <cell r="O27">
            <v>0</v>
          </cell>
          <cell r="P27">
            <v>0</v>
          </cell>
        </row>
        <row r="28">
          <cell r="O28">
            <v>0</v>
          </cell>
          <cell r="P28">
            <v>0</v>
          </cell>
        </row>
        <row r="29">
          <cell r="O29">
            <v>0</v>
          </cell>
          <cell r="P29">
            <v>0</v>
          </cell>
        </row>
        <row r="30">
          <cell r="O30">
            <v>0</v>
          </cell>
          <cell r="P30">
            <v>0</v>
          </cell>
        </row>
        <row r="31">
          <cell r="O31">
            <v>272727</v>
          </cell>
          <cell r="P31">
            <v>272727</v>
          </cell>
        </row>
        <row r="32">
          <cell r="O32">
            <v>0</v>
          </cell>
          <cell r="P32">
            <v>0</v>
          </cell>
        </row>
        <row r="33">
          <cell r="O33">
            <v>0</v>
          </cell>
          <cell r="P33">
            <v>0</v>
          </cell>
        </row>
        <row r="34">
          <cell r="O34">
            <v>0</v>
          </cell>
          <cell r="P34">
            <v>0</v>
          </cell>
        </row>
        <row r="35">
          <cell r="O35">
            <v>0</v>
          </cell>
          <cell r="P35">
            <v>0</v>
          </cell>
        </row>
        <row r="36">
          <cell r="O36">
            <v>0</v>
          </cell>
          <cell r="P36">
            <v>0</v>
          </cell>
        </row>
        <row r="37">
          <cell r="O37">
            <v>0</v>
          </cell>
          <cell r="P37">
            <v>0</v>
          </cell>
        </row>
        <row r="38">
          <cell r="O38">
            <v>0</v>
          </cell>
          <cell r="P38">
            <v>0</v>
          </cell>
        </row>
        <row r="39">
          <cell r="O39">
            <v>0</v>
          </cell>
          <cell r="P39">
            <v>0</v>
          </cell>
        </row>
        <row r="40">
          <cell r="O40">
            <v>0</v>
          </cell>
          <cell r="P40">
            <v>0</v>
          </cell>
        </row>
        <row r="41">
          <cell r="O41">
            <v>0</v>
          </cell>
          <cell r="P41">
            <v>0</v>
          </cell>
        </row>
        <row r="42">
          <cell r="O42">
            <v>22727</v>
          </cell>
          <cell r="P42">
            <v>45455</v>
          </cell>
        </row>
        <row r="43">
          <cell r="O43">
            <v>2205256</v>
          </cell>
          <cell r="P43">
            <v>2876420</v>
          </cell>
        </row>
        <row r="44">
          <cell r="O44">
            <v>0</v>
          </cell>
          <cell r="P44">
            <v>0</v>
          </cell>
        </row>
        <row r="45">
          <cell r="O45">
            <v>142045</v>
          </cell>
          <cell r="P45">
            <v>142045</v>
          </cell>
        </row>
        <row r="46">
          <cell r="O46">
            <v>0</v>
          </cell>
          <cell r="P46">
            <v>0</v>
          </cell>
        </row>
        <row r="47">
          <cell r="O47">
            <v>0</v>
          </cell>
          <cell r="P47">
            <v>0</v>
          </cell>
        </row>
        <row r="48">
          <cell r="O48">
            <v>0</v>
          </cell>
          <cell r="P48">
            <v>0</v>
          </cell>
        </row>
        <row r="49">
          <cell r="O49">
            <v>0</v>
          </cell>
          <cell r="P49">
            <v>0</v>
          </cell>
        </row>
        <row r="50">
          <cell r="O50">
            <v>0</v>
          </cell>
          <cell r="P50">
            <v>0</v>
          </cell>
        </row>
        <row r="51">
          <cell r="O51">
            <v>482955</v>
          </cell>
          <cell r="P51">
            <v>482955</v>
          </cell>
        </row>
        <row r="52">
          <cell r="O52">
            <v>0</v>
          </cell>
          <cell r="P52">
            <v>0</v>
          </cell>
        </row>
        <row r="53">
          <cell r="O53">
            <v>127841</v>
          </cell>
          <cell r="P53">
            <v>255682</v>
          </cell>
        </row>
        <row r="54">
          <cell r="O54">
            <v>0</v>
          </cell>
          <cell r="P54">
            <v>0</v>
          </cell>
        </row>
        <row r="55">
          <cell r="O55">
            <v>99432</v>
          </cell>
          <cell r="P55">
            <v>198864</v>
          </cell>
        </row>
        <row r="56">
          <cell r="O56">
            <v>0</v>
          </cell>
          <cell r="P56">
            <v>0</v>
          </cell>
        </row>
        <row r="57">
          <cell r="O57">
            <v>0</v>
          </cell>
          <cell r="P57">
            <v>0</v>
          </cell>
        </row>
        <row r="58">
          <cell r="O58">
            <v>21307</v>
          </cell>
          <cell r="P58">
            <v>42614</v>
          </cell>
        </row>
        <row r="59">
          <cell r="O59">
            <v>434659</v>
          </cell>
          <cell r="P59">
            <v>434659</v>
          </cell>
        </row>
        <row r="60">
          <cell r="O60">
            <v>0</v>
          </cell>
          <cell r="P60">
            <v>0</v>
          </cell>
        </row>
        <row r="61">
          <cell r="O61">
            <v>964489</v>
          </cell>
          <cell r="P61">
            <v>1335227</v>
          </cell>
        </row>
        <row r="62">
          <cell r="O62">
            <v>113636</v>
          </cell>
          <cell r="P62">
            <v>113636</v>
          </cell>
        </row>
        <row r="63">
          <cell r="O63">
            <v>0</v>
          </cell>
          <cell r="P63">
            <v>0</v>
          </cell>
        </row>
        <row r="64">
          <cell r="O64">
            <v>0</v>
          </cell>
          <cell r="P64">
            <v>0</v>
          </cell>
        </row>
        <row r="65">
          <cell r="O65">
            <v>318181.81818181818</v>
          </cell>
          <cell r="P65">
            <v>318182</v>
          </cell>
        </row>
        <row r="66">
          <cell r="O66">
            <v>0</v>
          </cell>
          <cell r="P66">
            <v>0</v>
          </cell>
        </row>
        <row r="67">
          <cell r="O67">
            <v>0</v>
          </cell>
          <cell r="P67">
            <v>0</v>
          </cell>
        </row>
        <row r="68">
          <cell r="O68">
            <v>349431.81818181812</v>
          </cell>
          <cell r="P68">
            <v>426136</v>
          </cell>
        </row>
        <row r="69">
          <cell r="O69">
            <v>119318</v>
          </cell>
          <cell r="P69">
            <v>238636</v>
          </cell>
        </row>
        <row r="70">
          <cell r="O70">
            <v>0</v>
          </cell>
          <cell r="P70">
            <v>0</v>
          </cell>
        </row>
        <row r="71">
          <cell r="O71">
            <v>0</v>
          </cell>
          <cell r="P71">
            <v>0</v>
          </cell>
        </row>
        <row r="72">
          <cell r="O72">
            <v>0</v>
          </cell>
          <cell r="P72">
            <v>0</v>
          </cell>
        </row>
        <row r="73">
          <cell r="O73">
            <v>0</v>
          </cell>
          <cell r="P73">
            <v>0</v>
          </cell>
        </row>
        <row r="74">
          <cell r="O74">
            <v>0</v>
          </cell>
          <cell r="P74">
            <v>0</v>
          </cell>
        </row>
        <row r="75">
          <cell r="O75">
            <v>0</v>
          </cell>
          <cell r="P75">
            <v>0</v>
          </cell>
        </row>
        <row r="76">
          <cell r="O76">
            <v>0</v>
          </cell>
          <cell r="P76">
            <v>0</v>
          </cell>
        </row>
        <row r="77">
          <cell r="O77">
            <v>0</v>
          </cell>
          <cell r="P77">
            <v>0</v>
          </cell>
        </row>
        <row r="78">
          <cell r="O78">
            <v>0</v>
          </cell>
          <cell r="P78">
            <v>0</v>
          </cell>
        </row>
        <row r="79">
          <cell r="O79">
            <v>1006960.2272727274</v>
          </cell>
          <cell r="P79">
            <v>1134943</v>
          </cell>
        </row>
        <row r="80">
          <cell r="O80">
            <v>0</v>
          </cell>
          <cell r="P80">
            <v>0</v>
          </cell>
        </row>
        <row r="81">
          <cell r="O81">
            <v>82955</v>
          </cell>
          <cell r="P81">
            <v>165909</v>
          </cell>
        </row>
        <row r="82">
          <cell r="O82">
            <v>0</v>
          </cell>
          <cell r="P82">
            <v>0</v>
          </cell>
        </row>
        <row r="83">
          <cell r="O83">
            <v>0</v>
          </cell>
          <cell r="P83">
            <v>0</v>
          </cell>
        </row>
        <row r="84">
          <cell r="O84">
            <v>0</v>
          </cell>
          <cell r="P84">
            <v>0</v>
          </cell>
        </row>
        <row r="85">
          <cell r="O85">
            <v>937500.00000000023</v>
          </cell>
          <cell r="P85">
            <v>1125000</v>
          </cell>
        </row>
        <row r="86">
          <cell r="O86">
            <v>0</v>
          </cell>
          <cell r="P86">
            <v>0</v>
          </cell>
        </row>
        <row r="87">
          <cell r="O87">
            <v>273437.5</v>
          </cell>
          <cell r="P87">
            <v>296875</v>
          </cell>
        </row>
        <row r="88">
          <cell r="O88">
            <v>0</v>
          </cell>
          <cell r="P88">
            <v>0</v>
          </cell>
        </row>
        <row r="89">
          <cell r="O89">
            <v>0</v>
          </cell>
          <cell r="P89">
            <v>0</v>
          </cell>
        </row>
        <row r="90">
          <cell r="O90">
            <v>0</v>
          </cell>
          <cell r="P90">
            <v>0</v>
          </cell>
        </row>
        <row r="91">
          <cell r="O91">
            <v>0</v>
          </cell>
          <cell r="P91">
            <v>0</v>
          </cell>
        </row>
        <row r="92">
          <cell r="O92">
            <v>0</v>
          </cell>
          <cell r="P92">
            <v>0</v>
          </cell>
        </row>
        <row r="93">
          <cell r="O93">
            <v>0</v>
          </cell>
          <cell r="P93">
            <v>0</v>
          </cell>
        </row>
        <row r="94">
          <cell r="O94">
            <v>0</v>
          </cell>
          <cell r="P94">
            <v>0</v>
          </cell>
        </row>
        <row r="103">
          <cell r="O103">
            <v>0</v>
          </cell>
          <cell r="P103">
            <v>0</v>
          </cell>
        </row>
        <row r="104">
          <cell r="O104">
            <v>10350994.363636363</v>
          </cell>
          <cell r="P104">
            <v>12462783</v>
          </cell>
        </row>
        <row r="106">
          <cell r="P106" t="str">
            <v>NGƯỜI LẬP BẢNG</v>
          </cell>
        </row>
        <row r="111">
          <cell r="P111" t="str">
            <v>Nguyễn Tuyết Trang</v>
          </cell>
        </row>
      </sheetData>
      <sheetData sheetId="9">
        <row r="4">
          <cell r="P4" t="str">
            <v xml:space="preserve">TỔNG THUẾ </v>
          </cell>
        </row>
        <row r="6">
          <cell r="P6">
            <v>10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0</v>
          </cell>
        </row>
        <row r="10">
          <cell r="P10">
            <v>0</v>
          </cell>
        </row>
        <row r="11">
          <cell r="P11">
            <v>0</v>
          </cell>
        </row>
        <row r="12">
          <cell r="P12">
            <v>0</v>
          </cell>
        </row>
        <row r="13">
          <cell r="P13">
            <v>0</v>
          </cell>
        </row>
        <row r="14">
          <cell r="P14">
            <v>0</v>
          </cell>
        </row>
        <row r="15">
          <cell r="P15">
            <v>0</v>
          </cell>
        </row>
        <row r="16">
          <cell r="P16">
            <v>0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  <row r="25">
          <cell r="P25">
            <v>0</v>
          </cell>
        </row>
        <row r="26">
          <cell r="P26">
            <v>0</v>
          </cell>
        </row>
        <row r="27">
          <cell r="P27">
            <v>0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0</v>
          </cell>
        </row>
        <row r="31">
          <cell r="P31">
            <v>0</v>
          </cell>
        </row>
        <row r="32">
          <cell r="P32">
            <v>0</v>
          </cell>
        </row>
        <row r="33">
          <cell r="P33">
            <v>0</v>
          </cell>
        </row>
        <row r="34">
          <cell r="P34">
            <v>0</v>
          </cell>
        </row>
        <row r="35">
          <cell r="P35">
            <v>0</v>
          </cell>
        </row>
        <row r="36">
          <cell r="P36">
            <v>0</v>
          </cell>
        </row>
        <row r="37">
          <cell r="P37">
            <v>0</v>
          </cell>
        </row>
        <row r="38">
          <cell r="P38">
            <v>0</v>
          </cell>
        </row>
        <row r="39">
          <cell r="P39">
            <v>0</v>
          </cell>
        </row>
        <row r="40">
          <cell r="P40">
            <v>0</v>
          </cell>
        </row>
        <row r="41">
          <cell r="P41">
            <v>0</v>
          </cell>
        </row>
        <row r="42">
          <cell r="P42">
            <v>0</v>
          </cell>
        </row>
        <row r="43">
          <cell r="P43">
            <v>0</v>
          </cell>
        </row>
        <row r="44">
          <cell r="P44">
            <v>0</v>
          </cell>
        </row>
        <row r="45">
          <cell r="P45">
            <v>0</v>
          </cell>
        </row>
        <row r="46">
          <cell r="P46">
            <v>0</v>
          </cell>
        </row>
        <row r="47">
          <cell r="P47">
            <v>0</v>
          </cell>
        </row>
        <row r="48">
          <cell r="P48">
            <v>0</v>
          </cell>
        </row>
        <row r="49">
          <cell r="P49">
            <v>0</v>
          </cell>
        </row>
        <row r="50">
          <cell r="P50">
            <v>0</v>
          </cell>
        </row>
        <row r="51">
          <cell r="P51">
            <v>0</v>
          </cell>
        </row>
        <row r="52">
          <cell r="P52">
            <v>0</v>
          </cell>
        </row>
        <row r="53">
          <cell r="P53">
            <v>0</v>
          </cell>
        </row>
        <row r="54">
          <cell r="P54">
            <v>0</v>
          </cell>
        </row>
        <row r="55">
          <cell r="P55">
            <v>0</v>
          </cell>
        </row>
        <row r="56">
          <cell r="P56">
            <v>0</v>
          </cell>
        </row>
        <row r="57">
          <cell r="P57">
            <v>0</v>
          </cell>
        </row>
        <row r="58">
          <cell r="P58">
            <v>0</v>
          </cell>
        </row>
        <row r="59">
          <cell r="P59">
            <v>0</v>
          </cell>
        </row>
        <row r="60">
          <cell r="P60">
            <v>0</v>
          </cell>
        </row>
        <row r="61">
          <cell r="P61">
            <v>0</v>
          </cell>
        </row>
        <row r="62">
          <cell r="P62">
            <v>0</v>
          </cell>
        </row>
        <row r="63">
          <cell r="P63">
            <v>0</v>
          </cell>
        </row>
        <row r="64">
          <cell r="P64">
            <v>0</v>
          </cell>
        </row>
        <row r="65">
          <cell r="P65">
            <v>0</v>
          </cell>
        </row>
        <row r="66">
          <cell r="P66">
            <v>0</v>
          </cell>
        </row>
        <row r="67">
          <cell r="P67">
            <v>0</v>
          </cell>
        </row>
        <row r="68">
          <cell r="P68">
            <v>0</v>
          </cell>
        </row>
        <row r="69">
          <cell r="P69">
            <v>0</v>
          </cell>
        </row>
        <row r="70">
          <cell r="P70">
            <v>0</v>
          </cell>
        </row>
        <row r="71">
          <cell r="P71">
            <v>0</v>
          </cell>
        </row>
        <row r="72">
          <cell r="P72">
            <v>0</v>
          </cell>
        </row>
        <row r="73">
          <cell r="P73">
            <v>0</v>
          </cell>
        </row>
        <row r="74">
          <cell r="P74">
            <v>0</v>
          </cell>
        </row>
        <row r="75">
          <cell r="P75">
            <v>0</v>
          </cell>
        </row>
        <row r="76">
          <cell r="P76">
            <v>0</v>
          </cell>
        </row>
        <row r="77">
          <cell r="P77">
            <v>0</v>
          </cell>
        </row>
        <row r="78">
          <cell r="P78">
            <v>0</v>
          </cell>
        </row>
        <row r="79">
          <cell r="P79">
            <v>0</v>
          </cell>
        </row>
        <row r="80">
          <cell r="P80">
            <v>0</v>
          </cell>
        </row>
        <row r="81">
          <cell r="P81">
            <v>0</v>
          </cell>
        </row>
        <row r="82">
          <cell r="P82">
            <v>0</v>
          </cell>
        </row>
        <row r="83">
          <cell r="P83">
            <v>0</v>
          </cell>
        </row>
        <row r="84">
          <cell r="P84">
            <v>0</v>
          </cell>
        </row>
        <row r="85">
          <cell r="P85">
            <v>0</v>
          </cell>
        </row>
        <row r="86">
          <cell r="P86">
            <v>0</v>
          </cell>
        </row>
        <row r="87">
          <cell r="P87">
            <v>0</v>
          </cell>
        </row>
        <row r="88">
          <cell r="P88">
            <v>0</v>
          </cell>
        </row>
        <row r="89">
          <cell r="P89">
            <v>0</v>
          </cell>
        </row>
        <row r="90">
          <cell r="P90">
            <v>0</v>
          </cell>
        </row>
        <row r="91">
          <cell r="P91">
            <v>0</v>
          </cell>
        </row>
        <row r="92">
          <cell r="P92">
            <v>0</v>
          </cell>
        </row>
        <row r="93">
          <cell r="P93">
            <v>0</v>
          </cell>
        </row>
        <row r="94">
          <cell r="P94">
            <v>0</v>
          </cell>
        </row>
        <row r="95">
          <cell r="P95">
            <v>0</v>
          </cell>
        </row>
        <row r="96">
          <cell r="P96">
            <v>0</v>
          </cell>
        </row>
        <row r="97">
          <cell r="P97">
            <v>0</v>
          </cell>
        </row>
        <row r="99">
          <cell r="P99">
            <v>0</v>
          </cell>
        </row>
        <row r="100">
          <cell r="P100">
            <v>114516</v>
          </cell>
        </row>
        <row r="101">
          <cell r="P101">
            <v>0</v>
          </cell>
        </row>
        <row r="102">
          <cell r="P102">
            <v>0</v>
          </cell>
        </row>
        <row r="103">
          <cell r="P103">
            <v>0</v>
          </cell>
        </row>
        <row r="104">
          <cell r="P104">
            <v>114516</v>
          </cell>
        </row>
      </sheetData>
      <sheetData sheetId="10">
        <row r="4">
          <cell r="F4" t="str">
            <v>THÀNH TIỀN</v>
          </cell>
        </row>
        <row r="5">
          <cell r="F5">
            <v>6</v>
          </cell>
        </row>
        <row r="6">
          <cell r="F6">
            <v>2000000</v>
          </cell>
        </row>
        <row r="7">
          <cell r="F7">
            <v>1000000</v>
          </cell>
        </row>
        <row r="8">
          <cell r="F8">
            <v>4160000</v>
          </cell>
        </row>
        <row r="9">
          <cell r="F9">
            <v>2000000</v>
          </cell>
        </row>
        <row r="10">
          <cell r="F10">
            <v>900000</v>
          </cell>
        </row>
        <row r="11">
          <cell r="F11">
            <v>1890000</v>
          </cell>
        </row>
        <row r="13">
          <cell r="F13">
            <v>11950000</v>
          </cell>
        </row>
        <row r="15">
          <cell r="F15" t="str">
            <v>NGƯỜI LẬP BẢNG</v>
          </cell>
        </row>
        <row r="20">
          <cell r="F20" t="str">
            <v>Nguyễn Tuyết Trang</v>
          </cell>
        </row>
      </sheetData>
      <sheetData sheetId="11">
        <row r="6">
          <cell r="B6" t="str">
            <v>Trần Trung Kiên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5">
          <cell r="G5" t="str">
            <v>MỨC THƯỞNG 
THÁNG 1</v>
          </cell>
        </row>
        <row r="6">
          <cell r="G6">
            <v>7</v>
          </cell>
        </row>
        <row r="97">
          <cell r="G97">
            <v>0</v>
          </cell>
        </row>
        <row r="99">
          <cell r="G99" t="str">
            <v xml:space="preserve">   NGƯỜI LẬP BẢNG</v>
          </cell>
        </row>
        <row r="104">
          <cell r="G104" t="str">
            <v>Nguyễn Thị Tuyết Trang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MUNG"/>
      <sheetName val="Luuy"/>
      <sheetName val="chamcongT8"/>
      <sheetName val="THUONG2-9"/>
      <sheetName val="CC_LTG"/>
      <sheetName val="LTG"/>
      <sheetName val="THUONG_DA"/>
      <sheetName val="LUONGCTV"/>
      <sheetName val="BANGLUONGIN"/>
      <sheetName val="TroCapTV"/>
      <sheetName val="BANGLUONGBOSUNG"/>
      <sheetName val="Bang_TTP_NV _nghiviec"/>
      <sheetName val="PHIEU LUONG"/>
      <sheetName val="file tinh luong -V1"/>
      <sheetName val="BANGTTLUONG"/>
      <sheetName val="LTG_bOS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P7">
            <v>405000</v>
          </cell>
          <cell r="Q7">
            <v>0</v>
          </cell>
          <cell r="U7">
            <v>18539615</v>
          </cell>
          <cell r="AB7">
            <v>127500</v>
          </cell>
          <cell r="AM7">
            <v>871067.25</v>
          </cell>
        </row>
        <row r="8">
          <cell r="Q8">
            <v>0</v>
          </cell>
          <cell r="U8">
            <v>13866538</v>
          </cell>
          <cell r="AB8">
            <v>127500</v>
          </cell>
          <cell r="AM8">
            <v>683403.8</v>
          </cell>
        </row>
        <row r="9">
          <cell r="Q9">
            <v>0</v>
          </cell>
          <cell r="U9">
            <v>15424230</v>
          </cell>
          <cell r="AB9">
            <v>5287594</v>
          </cell>
          <cell r="AM9">
            <v>883759.5</v>
          </cell>
        </row>
        <row r="10">
          <cell r="Q10">
            <v>0</v>
          </cell>
          <cell r="U10">
            <v>15424230</v>
          </cell>
          <cell r="AB10">
            <v>564090</v>
          </cell>
          <cell r="AM10">
            <v>883759.5</v>
          </cell>
        </row>
        <row r="11">
          <cell r="Q11">
            <v>528846</v>
          </cell>
          <cell r="U11">
            <v>14306441</v>
          </cell>
          <cell r="AB11">
            <v>182000</v>
          </cell>
          <cell r="AM11">
            <v>677059.5</v>
          </cell>
        </row>
        <row r="12">
          <cell r="Q12">
            <v>0</v>
          </cell>
          <cell r="U12">
            <v>9135288</v>
          </cell>
          <cell r="AB12">
            <v>173500</v>
          </cell>
          <cell r="AM12">
            <v>235589.40000000002</v>
          </cell>
        </row>
        <row r="13">
          <cell r="Q13">
            <v>0</v>
          </cell>
          <cell r="U13">
            <v>9351538</v>
          </cell>
          <cell r="AB13">
            <v>182000</v>
          </cell>
          <cell r="AM13">
            <v>242976.90000000002</v>
          </cell>
        </row>
        <row r="14">
          <cell r="Q14">
            <v>502403</v>
          </cell>
          <cell r="U14">
            <v>14576344</v>
          </cell>
          <cell r="AB14">
            <v>182000</v>
          </cell>
          <cell r="AM14">
            <v>711194.10000000009</v>
          </cell>
        </row>
        <row r="15">
          <cell r="Q15">
            <v>0</v>
          </cell>
          <cell r="U15">
            <v>1408557</v>
          </cell>
          <cell r="AB15">
            <v>0</v>
          </cell>
          <cell r="AM15">
            <v>0</v>
          </cell>
        </row>
        <row r="16">
          <cell r="Q16">
            <v>203125</v>
          </cell>
          <cell r="U16">
            <v>9236875</v>
          </cell>
          <cell r="AB16">
            <v>173500</v>
          </cell>
          <cell r="AM16">
            <v>227512.5</v>
          </cell>
        </row>
        <row r="17">
          <cell r="Q17">
            <v>0</v>
          </cell>
          <cell r="U17">
            <v>1465000</v>
          </cell>
          <cell r="AB17">
            <v>0</v>
          </cell>
          <cell r="AM17">
            <v>0</v>
          </cell>
        </row>
        <row r="18">
          <cell r="Q18">
            <v>0</v>
          </cell>
          <cell r="U18">
            <v>9273076</v>
          </cell>
          <cell r="AB18">
            <v>173500</v>
          </cell>
          <cell r="AM18">
            <v>240228.80000000002</v>
          </cell>
        </row>
        <row r="19">
          <cell r="Q19">
            <v>0</v>
          </cell>
          <cell r="U19">
            <v>6175000</v>
          </cell>
          <cell r="AB19">
            <v>1182000</v>
          </cell>
          <cell r="AM19">
            <v>4900</v>
          </cell>
        </row>
        <row r="20">
          <cell r="Q20">
            <v>0</v>
          </cell>
          <cell r="U20">
            <v>8752692</v>
          </cell>
          <cell r="AB20">
            <v>1795500</v>
          </cell>
          <cell r="AM20">
            <v>135284.6</v>
          </cell>
        </row>
        <row r="21">
          <cell r="Q21">
            <v>0</v>
          </cell>
          <cell r="U21">
            <v>8990000</v>
          </cell>
          <cell r="AB21">
            <v>173500</v>
          </cell>
          <cell r="AM21">
            <v>225325</v>
          </cell>
        </row>
        <row r="22">
          <cell r="Q22">
            <v>42067</v>
          </cell>
          <cell r="U22">
            <v>2406585</v>
          </cell>
          <cell r="AB22">
            <v>49500</v>
          </cell>
          <cell r="AM22">
            <v>0</v>
          </cell>
        </row>
        <row r="23">
          <cell r="Q23">
            <v>0</v>
          </cell>
          <cell r="U23">
            <v>8943750</v>
          </cell>
          <cell r="AB23">
            <v>173500</v>
          </cell>
          <cell r="AM23">
            <v>223762.5</v>
          </cell>
        </row>
        <row r="24">
          <cell r="Q24">
            <v>30288</v>
          </cell>
          <cell r="U24">
            <v>6871344</v>
          </cell>
          <cell r="AB24">
            <v>173500</v>
          </cell>
          <cell r="AM24">
            <v>117127.8</v>
          </cell>
        </row>
        <row r="25">
          <cell r="Q25">
            <v>0</v>
          </cell>
          <cell r="U25">
            <v>6901442</v>
          </cell>
          <cell r="AB25">
            <v>93500</v>
          </cell>
          <cell r="AM25">
            <v>121647.1</v>
          </cell>
        </row>
        <row r="26">
          <cell r="Q26">
            <v>0</v>
          </cell>
          <cell r="U26">
            <v>9670673</v>
          </cell>
          <cell r="AB26">
            <v>182000</v>
          </cell>
          <cell r="AM26">
            <v>269367.3</v>
          </cell>
        </row>
        <row r="27">
          <cell r="Q27">
            <v>158653</v>
          </cell>
          <cell r="U27">
            <v>8865575</v>
          </cell>
          <cell r="AB27">
            <v>173500</v>
          </cell>
          <cell r="AM27">
            <v>210421.1</v>
          </cell>
        </row>
        <row r="28">
          <cell r="Q28">
            <v>0</v>
          </cell>
          <cell r="U28">
            <v>6090000</v>
          </cell>
          <cell r="AB28">
            <v>173500</v>
          </cell>
          <cell r="AM28">
            <v>80325</v>
          </cell>
        </row>
        <row r="29">
          <cell r="Q29">
            <v>0</v>
          </cell>
          <cell r="U29">
            <v>7259615</v>
          </cell>
          <cell r="AB29">
            <v>173500</v>
          </cell>
          <cell r="AM29">
            <v>139555.75</v>
          </cell>
        </row>
        <row r="30">
          <cell r="Q30">
            <v>144230</v>
          </cell>
          <cell r="U30">
            <v>5204614</v>
          </cell>
          <cell r="AB30">
            <v>48150</v>
          </cell>
          <cell r="AM30">
            <v>0</v>
          </cell>
        </row>
        <row r="31">
          <cell r="Q31">
            <v>0</v>
          </cell>
          <cell r="U31">
            <v>6505769</v>
          </cell>
          <cell r="AB31">
            <v>160250</v>
          </cell>
          <cell r="AM31">
            <v>102525.95000000001</v>
          </cell>
        </row>
        <row r="32">
          <cell r="Q32">
            <v>0</v>
          </cell>
          <cell r="U32">
            <v>8657500</v>
          </cell>
          <cell r="AB32">
            <v>5160250</v>
          </cell>
          <cell r="AM32">
            <v>211612.5</v>
          </cell>
        </row>
        <row r="33">
          <cell r="Q33">
            <v>0</v>
          </cell>
          <cell r="U33">
            <v>11509230</v>
          </cell>
          <cell r="AB33">
            <v>170000</v>
          </cell>
          <cell r="AM33">
            <v>292923</v>
          </cell>
        </row>
        <row r="34">
          <cell r="Q34">
            <v>0</v>
          </cell>
          <cell r="U34">
            <v>6105769</v>
          </cell>
          <cell r="AB34">
            <v>160250</v>
          </cell>
          <cell r="AM34">
            <v>82525.950000000012</v>
          </cell>
        </row>
        <row r="35">
          <cell r="Q35">
            <v>0</v>
          </cell>
          <cell r="U35">
            <v>5928653</v>
          </cell>
          <cell r="AB35">
            <v>80000</v>
          </cell>
          <cell r="AM35">
            <v>79182.650000000009</v>
          </cell>
        </row>
        <row r="36">
          <cell r="Q36">
            <v>38461</v>
          </cell>
          <cell r="U36">
            <v>5420768</v>
          </cell>
          <cell r="AB36">
            <v>160250</v>
          </cell>
          <cell r="AM36">
            <v>45602.850000000006</v>
          </cell>
        </row>
        <row r="37">
          <cell r="Q37">
            <v>0</v>
          </cell>
          <cell r="U37">
            <v>13052307</v>
          </cell>
          <cell r="AB37">
            <v>160250</v>
          </cell>
          <cell r="AM37">
            <v>611205.69999999995</v>
          </cell>
        </row>
        <row r="38">
          <cell r="Q38">
            <v>0</v>
          </cell>
          <cell r="U38">
            <v>9136538</v>
          </cell>
          <cell r="AB38">
            <v>160250</v>
          </cell>
          <cell r="AM38">
            <v>154064.4</v>
          </cell>
        </row>
        <row r="39">
          <cell r="Q39">
            <v>28846</v>
          </cell>
          <cell r="U39">
            <v>6932691</v>
          </cell>
          <cell r="AB39">
            <v>160250</v>
          </cell>
          <cell r="AM39">
            <v>122429.75</v>
          </cell>
        </row>
        <row r="40">
          <cell r="Q40">
            <v>21634</v>
          </cell>
          <cell r="U40">
            <v>4937979</v>
          </cell>
          <cell r="AB40">
            <v>57700</v>
          </cell>
          <cell r="AM40">
            <v>45817.25</v>
          </cell>
        </row>
        <row r="41">
          <cell r="Q41">
            <v>0</v>
          </cell>
          <cell r="U41">
            <v>634615</v>
          </cell>
          <cell r="AB41">
            <v>0</v>
          </cell>
          <cell r="AM41">
            <v>63461.5</v>
          </cell>
        </row>
        <row r="42">
          <cell r="Q42">
            <v>0</v>
          </cell>
          <cell r="U42">
            <v>4313461</v>
          </cell>
          <cell r="AB42">
            <v>80000</v>
          </cell>
          <cell r="AM42">
            <v>4423.05</v>
          </cell>
        </row>
        <row r="43">
          <cell r="Q43">
            <v>0</v>
          </cell>
          <cell r="U43">
            <v>5007692</v>
          </cell>
          <cell r="AB43">
            <v>50000</v>
          </cell>
          <cell r="AM43">
            <v>50384.600000000006</v>
          </cell>
        </row>
        <row r="44">
          <cell r="Q44">
            <v>0</v>
          </cell>
          <cell r="U44">
            <v>4511923</v>
          </cell>
          <cell r="AB44">
            <v>80000</v>
          </cell>
          <cell r="AM44">
            <v>18846.150000000001</v>
          </cell>
        </row>
        <row r="45">
          <cell r="Q45">
            <v>346153</v>
          </cell>
          <cell r="U45">
            <v>7206536</v>
          </cell>
          <cell r="AB45">
            <v>80000</v>
          </cell>
          <cell r="AM45">
            <v>137019.15</v>
          </cell>
        </row>
        <row r="46">
          <cell r="Q46">
            <v>0</v>
          </cell>
          <cell r="U46">
            <v>2190384</v>
          </cell>
          <cell r="AB46">
            <v>50000</v>
          </cell>
          <cell r="AM46">
            <v>0</v>
          </cell>
        </row>
        <row r="47">
          <cell r="Q47">
            <v>0</v>
          </cell>
          <cell r="U47">
            <v>3055769</v>
          </cell>
          <cell r="AB47">
            <v>50000</v>
          </cell>
          <cell r="AM47">
            <v>0</v>
          </cell>
        </row>
        <row r="48">
          <cell r="Q48">
            <v>0</v>
          </cell>
          <cell r="U48">
            <v>4161538</v>
          </cell>
          <cell r="AB48">
            <v>50000</v>
          </cell>
          <cell r="AM48">
            <v>8076.9000000000005</v>
          </cell>
        </row>
        <row r="49">
          <cell r="Q49">
            <v>147836</v>
          </cell>
          <cell r="U49">
            <v>3643508</v>
          </cell>
          <cell r="AB49">
            <v>50000</v>
          </cell>
          <cell r="AM49">
            <v>0</v>
          </cell>
        </row>
        <row r="50">
          <cell r="Q50">
            <v>0</v>
          </cell>
          <cell r="U50">
            <v>3113461</v>
          </cell>
          <cell r="AB50">
            <v>50000</v>
          </cell>
          <cell r="AM50">
            <v>0</v>
          </cell>
        </row>
        <row r="51">
          <cell r="Q51">
            <v>168269</v>
          </cell>
          <cell r="U51">
            <v>3935576</v>
          </cell>
          <cell r="AB51">
            <v>50000</v>
          </cell>
          <cell r="AM51">
            <v>0</v>
          </cell>
        </row>
        <row r="52">
          <cell r="Q52">
            <v>0</v>
          </cell>
          <cell r="U52">
            <v>2380769</v>
          </cell>
          <cell r="AB52">
            <v>50000</v>
          </cell>
          <cell r="AM52">
            <v>0</v>
          </cell>
        </row>
        <row r="53">
          <cell r="Q53">
            <v>0</v>
          </cell>
          <cell r="U53">
            <v>2892307</v>
          </cell>
          <cell r="AB53">
            <v>50000</v>
          </cell>
          <cell r="AM53">
            <v>0</v>
          </cell>
        </row>
        <row r="54">
          <cell r="Q54">
            <v>0</v>
          </cell>
          <cell r="U54">
            <v>0</v>
          </cell>
          <cell r="AB54">
            <v>0</v>
          </cell>
          <cell r="AM54">
            <v>0</v>
          </cell>
        </row>
        <row r="55">
          <cell r="Q55">
            <v>0</v>
          </cell>
          <cell r="U55">
            <v>0</v>
          </cell>
          <cell r="AB55">
            <v>0</v>
          </cell>
          <cell r="AM55">
            <v>0</v>
          </cell>
        </row>
        <row r="56">
          <cell r="Q56">
            <v>0</v>
          </cell>
          <cell r="U56">
            <v>0</v>
          </cell>
          <cell r="AB56">
            <v>0</v>
          </cell>
          <cell r="AM56">
            <v>0</v>
          </cell>
        </row>
        <row r="57">
          <cell r="Q57">
            <v>0</v>
          </cell>
          <cell r="U57">
            <v>0</v>
          </cell>
          <cell r="AB57">
            <v>0</v>
          </cell>
          <cell r="AM57">
            <v>0</v>
          </cell>
        </row>
        <row r="58">
          <cell r="Q58">
            <v>0</v>
          </cell>
          <cell r="U58">
            <v>0</v>
          </cell>
          <cell r="AB58">
            <v>0</v>
          </cell>
          <cell r="AM58">
            <v>0</v>
          </cell>
        </row>
        <row r="59">
          <cell r="Q59">
            <v>0</v>
          </cell>
          <cell r="U59">
            <v>0</v>
          </cell>
          <cell r="AB59">
            <v>0</v>
          </cell>
          <cell r="AM59">
            <v>0</v>
          </cell>
        </row>
        <row r="60">
          <cell r="Q60">
            <v>0</v>
          </cell>
          <cell r="U60">
            <v>0</v>
          </cell>
          <cell r="AB60">
            <v>0</v>
          </cell>
          <cell r="AM60">
            <v>0</v>
          </cell>
        </row>
        <row r="61">
          <cell r="Q61">
            <v>0</v>
          </cell>
          <cell r="U61">
            <v>0</v>
          </cell>
          <cell r="AB61">
            <v>0</v>
          </cell>
          <cell r="AM61">
            <v>0</v>
          </cell>
        </row>
        <row r="62">
          <cell r="Q62">
            <v>0</v>
          </cell>
          <cell r="U62">
            <v>0</v>
          </cell>
          <cell r="AB62">
            <v>0</v>
          </cell>
          <cell r="AM62">
            <v>0</v>
          </cell>
        </row>
        <row r="63">
          <cell r="Q63">
            <v>0</v>
          </cell>
          <cell r="U63">
            <v>0</v>
          </cell>
          <cell r="AB63">
            <v>0</v>
          </cell>
          <cell r="AM63">
            <v>0</v>
          </cell>
        </row>
        <row r="64">
          <cell r="Q64">
            <v>0</v>
          </cell>
          <cell r="U64">
            <v>0</v>
          </cell>
          <cell r="AB64">
            <v>0</v>
          </cell>
          <cell r="AM64">
            <v>0</v>
          </cell>
        </row>
        <row r="65">
          <cell r="Q65">
            <v>0</v>
          </cell>
          <cell r="U65">
            <v>0</v>
          </cell>
          <cell r="AB65">
            <v>0</v>
          </cell>
          <cell r="AM65">
            <v>0</v>
          </cell>
        </row>
        <row r="66">
          <cell r="Q66">
            <v>0</v>
          </cell>
          <cell r="U66">
            <v>0</v>
          </cell>
          <cell r="AB66">
            <v>0</v>
          </cell>
          <cell r="AM66">
            <v>0</v>
          </cell>
        </row>
        <row r="67">
          <cell r="Q67">
            <v>0</v>
          </cell>
          <cell r="U67">
            <v>0</v>
          </cell>
          <cell r="AB67">
            <v>0</v>
          </cell>
          <cell r="AM67">
            <v>0</v>
          </cell>
        </row>
        <row r="68">
          <cell r="Q68">
            <v>0</v>
          </cell>
          <cell r="U68">
            <v>0</v>
          </cell>
          <cell r="AB68">
            <v>0</v>
          </cell>
          <cell r="AM68">
            <v>0</v>
          </cell>
        </row>
        <row r="69">
          <cell r="Q69">
            <v>0</v>
          </cell>
          <cell r="U69">
            <v>0</v>
          </cell>
          <cell r="AB69">
            <v>0</v>
          </cell>
          <cell r="AM69">
            <v>0</v>
          </cell>
        </row>
        <row r="70">
          <cell r="Q70">
            <v>0</v>
          </cell>
          <cell r="U70">
            <v>0</v>
          </cell>
          <cell r="AB70">
            <v>0</v>
          </cell>
          <cell r="AM70">
            <v>0</v>
          </cell>
        </row>
        <row r="71">
          <cell r="Q71">
            <v>0</v>
          </cell>
          <cell r="U71">
            <v>0</v>
          </cell>
          <cell r="AB71">
            <v>0</v>
          </cell>
          <cell r="AM71">
            <v>0</v>
          </cell>
        </row>
        <row r="72">
          <cell r="Q72">
            <v>0</v>
          </cell>
          <cell r="U72">
            <v>0</v>
          </cell>
          <cell r="AB72">
            <v>0</v>
          </cell>
          <cell r="AM72">
            <v>0</v>
          </cell>
        </row>
        <row r="73">
          <cell r="Q73">
            <v>0</v>
          </cell>
          <cell r="U73">
            <v>0</v>
          </cell>
          <cell r="AB73">
            <v>0</v>
          </cell>
          <cell r="AM73">
            <v>0</v>
          </cell>
        </row>
        <row r="74">
          <cell r="Q74">
            <v>0</v>
          </cell>
          <cell r="U74">
            <v>0</v>
          </cell>
          <cell r="AB74">
            <v>0</v>
          </cell>
          <cell r="AM74">
            <v>0</v>
          </cell>
        </row>
        <row r="75">
          <cell r="Q75">
            <v>0</v>
          </cell>
          <cell r="U75">
            <v>0</v>
          </cell>
          <cell r="AB75">
            <v>0</v>
          </cell>
          <cell r="AM75">
            <v>0</v>
          </cell>
        </row>
        <row r="76">
          <cell r="Q76">
            <v>0</v>
          </cell>
          <cell r="U76">
            <v>0</v>
          </cell>
          <cell r="AB76">
            <v>0</v>
          </cell>
          <cell r="AM76">
            <v>0</v>
          </cell>
        </row>
        <row r="77">
          <cell r="Q77">
            <v>0</v>
          </cell>
          <cell r="U77">
            <v>0</v>
          </cell>
          <cell r="AB77">
            <v>0</v>
          </cell>
          <cell r="AM77">
            <v>0</v>
          </cell>
        </row>
        <row r="78">
          <cell r="Q78">
            <v>0</v>
          </cell>
          <cell r="U78">
            <v>0</v>
          </cell>
          <cell r="AB78">
            <v>0</v>
          </cell>
          <cell r="AM78">
            <v>0</v>
          </cell>
        </row>
        <row r="79">
          <cell r="Q79">
            <v>0</v>
          </cell>
          <cell r="U79">
            <v>0</v>
          </cell>
          <cell r="AB79">
            <v>0</v>
          </cell>
          <cell r="AM79">
            <v>0</v>
          </cell>
        </row>
        <row r="80">
          <cell r="Q80">
            <v>0</v>
          </cell>
          <cell r="U80">
            <v>0</v>
          </cell>
          <cell r="AB80">
            <v>0</v>
          </cell>
          <cell r="AM80">
            <v>0</v>
          </cell>
        </row>
        <row r="81">
          <cell r="Q81">
            <v>0</v>
          </cell>
          <cell r="U81">
            <v>0</v>
          </cell>
          <cell r="AB81">
            <v>0</v>
          </cell>
          <cell r="AM81">
            <v>0</v>
          </cell>
        </row>
        <row r="82">
          <cell r="Q82">
            <v>0</v>
          </cell>
          <cell r="U82">
            <v>0</v>
          </cell>
          <cell r="AB82">
            <v>0</v>
          </cell>
          <cell r="AM82">
            <v>0</v>
          </cell>
        </row>
        <row r="83">
          <cell r="Q83">
            <v>0</v>
          </cell>
          <cell r="U83">
            <v>0</v>
          </cell>
          <cell r="AB83">
            <v>0</v>
          </cell>
          <cell r="AM83">
            <v>0</v>
          </cell>
        </row>
        <row r="84">
          <cell r="Q84">
            <v>0</v>
          </cell>
          <cell r="U84">
            <v>0</v>
          </cell>
          <cell r="AB84">
            <v>0</v>
          </cell>
          <cell r="AM84">
            <v>0</v>
          </cell>
        </row>
        <row r="85">
          <cell r="Q85">
            <v>0</v>
          </cell>
          <cell r="U85">
            <v>0</v>
          </cell>
          <cell r="AB85">
            <v>0</v>
          </cell>
          <cell r="AM85">
            <v>0</v>
          </cell>
        </row>
        <row r="86">
          <cell r="Q86">
            <v>0</v>
          </cell>
          <cell r="U86">
            <v>0</v>
          </cell>
          <cell r="AB86">
            <v>0</v>
          </cell>
          <cell r="AM86">
            <v>0</v>
          </cell>
        </row>
        <row r="87">
          <cell r="Q87">
            <v>0</v>
          </cell>
          <cell r="U87">
            <v>0</v>
          </cell>
          <cell r="AB87">
            <v>0</v>
          </cell>
          <cell r="AM87">
            <v>0</v>
          </cell>
        </row>
        <row r="88">
          <cell r="Q88">
            <v>0</v>
          </cell>
          <cell r="U88">
            <v>0</v>
          </cell>
          <cell r="AB88">
            <v>0</v>
          </cell>
          <cell r="AM88">
            <v>0</v>
          </cell>
        </row>
        <row r="89">
          <cell r="Q89">
            <v>0</v>
          </cell>
          <cell r="U89">
            <v>0</v>
          </cell>
          <cell r="AB89">
            <v>0</v>
          </cell>
          <cell r="AM89">
            <v>0</v>
          </cell>
        </row>
        <row r="90">
          <cell r="Q90">
            <v>0</v>
          </cell>
          <cell r="U90">
            <v>4600000</v>
          </cell>
          <cell r="AB90">
            <v>0</v>
          </cell>
          <cell r="AM90">
            <v>30000</v>
          </cell>
        </row>
        <row r="91">
          <cell r="Q91">
            <v>0</v>
          </cell>
          <cell r="U91">
            <v>4500000</v>
          </cell>
          <cell r="AB91">
            <v>0</v>
          </cell>
          <cell r="AM91">
            <v>0</v>
          </cell>
        </row>
        <row r="92">
          <cell r="Q92">
            <v>0</v>
          </cell>
          <cell r="U92">
            <v>4000000</v>
          </cell>
          <cell r="AB92">
            <v>0</v>
          </cell>
          <cell r="AM92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n Doan Hoang Thai" refreshedDate="42334.424779050925" createdVersion="3" refreshedVersion="3" minRefreshableVersion="3" recordCount="1531">
  <cacheSource type="worksheet">
    <worksheetSource ref="A7:AE1542" sheet="Data"/>
  </cacheSource>
  <cacheFields count="31">
    <cacheField name="STT" numFmtId="0">
      <sharedItems containsSemiMixedTypes="0" containsString="0" containsNumber="1" containsInteger="1" minValue="1" maxValue="1272"/>
    </cacheField>
    <cacheField name="Mã NV" numFmtId="0">
      <sharedItems/>
    </cacheField>
    <cacheField name="Họ và Tên" numFmtId="0">
      <sharedItems containsBlank="1" count="239">
        <s v=" Nguyễn Thị Phương Lan"/>
        <s v=" Nguyễn Thị Tuyết Trang"/>
        <s v=" Nguyễn Thị Hương Thủy"/>
        <s v=" Phạm Văn Cảnh"/>
        <s v=" Bùi Anh Toàn"/>
        <s v=" Trần Nam Hoài"/>
        <s v=" Hồ Việt Anh"/>
        <s v=" Phạm Phú Đăng"/>
        <s v=" Vũ Quang Sơn"/>
        <s v=" Nguyễn Phi Linh"/>
        <s v=" Nguyễn Hồng Việt"/>
        <s v=" Trần Doãn Hoàng Thái"/>
        <s v=" Vũ Thanh Hoàn"/>
        <s v=" Nguyễn Ngọc Tuấn"/>
        <s v=" Quách Ngọc Tâm"/>
        <s v=" Đặng Diệu Linh"/>
        <s v=" Nguyễn Công Đỗ"/>
        <s v=" Trần Cao Cương"/>
        <s v=" Phan Thị Vinh"/>
        <s v=" Lê Mạnh Toàn"/>
        <s v=" Trần Văn Việt"/>
        <s v=" Trần Quốc Hưng"/>
        <s v=" Ngô Quốc Thái"/>
        <s v=" Lê Minh Hưởng"/>
        <s v=" Bùi Thị Thu Hường"/>
        <s v=" Vũ Xuân Thắng"/>
        <s v=" Đỗ Đình Tuyển"/>
        <s v=" Nguyễn Văn Nguyên"/>
        <s v=" Nguyễn Hữu Hiếu"/>
        <s v=" Nguyễn Ngọc Đạt"/>
        <s v=" Nguyễn Quỳnh Mai"/>
        <s v=" Đoàn Hương Giang"/>
        <s v=" Nguyễn Lê Đạt"/>
        <s v=" Vũ Mạnh Quyết"/>
        <s v=" Nguyễn Văn Lâm"/>
        <s v=" Phan Thanh Hà"/>
        <s v=" Nguyễn Thế Mạnh"/>
        <s v=" Triệu Thị Nga"/>
        <s v=" Phạm Thị Nhâm"/>
        <s v=" Phạm Minh Tài"/>
        <s v=" Vũ Ngọc Khánh"/>
        <s v=" Nguyễn Quốc Đạt"/>
        <s v=" Đỗ Thị Ngọc Trâm"/>
        <s v=" Phạm Quốc Doanh"/>
        <s v=" Hoàng Trọng Chuyên"/>
        <s v=" Bùi Văn Tuyên"/>
        <s v=" Phạm Ngọc Anh"/>
        <s v=" Lê Hữu Trung"/>
        <s v=" Trương Thị Nhụy"/>
        <s v=" Bùi Đế Kiên"/>
        <s v=" Phan Thành Luân"/>
        <s v=" Nguyễn Ngọc Tuyền"/>
        <s v=" Đỗ Hồng Anh"/>
        <s v=" Nguyễn Nhân Thắng"/>
        <s v=" Nhâm Mạnh Tuyền"/>
        <s v=" Đoàn Thị Thu Trang"/>
        <s v=" Trần Thị Hồng Điệp"/>
        <s v=" Nguyễn Việt Anh"/>
        <s v=" Nguyễn Xuân Cường"/>
        <s v=" Nguyễn Xuân Bách"/>
        <s v=" Dương Văn Thế"/>
        <s v=" Đoàn Văn Hoàng"/>
        <s v=" Lê Hoàng Việt"/>
        <s v=" Nguyễn Sỹ Đoàn"/>
        <s v=" Nguyễn Thị Phương"/>
        <s v=" Vũ Xuân Trường"/>
        <s v=" Lê Văn Thọ"/>
        <s v=" Nguyễn Hữu Toàn"/>
        <s v=" Trần Mạnh Khoa"/>
        <s v=" Trần Văn Tùng"/>
        <s v=" Nguyễn Tùng Bách"/>
        <s v=" Đoàn Thị Hải Hà"/>
        <s v=" Tạ Thị Thanh Loan"/>
        <s v=" Nguyễn Khánh Linh"/>
        <m u="1"/>
        <s v=" " u="1"/>
        <s v=" Vũ Hồng Quảng" u="1"/>
        <s v=" Lê Việt Bun" u="1"/>
        <s v=" Nguyễn Văn Đại" u="1"/>
        <s v=" Phạm Thành Luân" u="1"/>
        <s v=" Lê Văn Hưng (02)" u="1"/>
        <s v=" Trịnh Huy Cường" u="1"/>
        <s v=" Ninh Thị Nga" u="1"/>
        <s v=" Trần Đức Thành" u="1"/>
        <s v=" Nguyễn Văn Phong" u="1"/>
        <s v=" Nguyễn Tiến Khiêm" u="1"/>
        <s v=" Lý Thị Hoan" u="1"/>
        <s v=" Nguyễn Trịnh Kim Cương" u="1"/>
        <s v=" Đào Minh Đức" u="1"/>
        <s v=" Hoàng Hương Thảo" u="1"/>
        <s v=" Đỗ Quốc Dũng" u="1"/>
        <s v=" Vũ Xuân Khiêm" u="1"/>
        <s v=" Lê Hà Tú" u="1"/>
        <s v=" Đào Duy Thủy" u="1"/>
        <s v=" Phạm Trần Trung" u="1"/>
        <s v=" Hà Diệu Linh" u="1"/>
        <s v=" Hoàng Công Phúc" u="1"/>
        <s v=" Đặng Hiền Thảo" u="1"/>
        <s v=" Sài Văn Chiến" u="1"/>
        <s v=" Lê Đức Thọ" u="1"/>
        <s v=" Sái Văn Chiến" u="1"/>
        <s v=" Nguyễn Bảo Hiệp" u="1"/>
        <s v=" Nguyễn Trường thịnh" u="1"/>
        <s v=" Trương Trần Thế" u="1"/>
        <s v=" Lê Văn Dũng" u="1"/>
        <s v=" Dương Hữu Hiếu" u="1"/>
        <s v=" Lê Khánh Trình" u="1"/>
        <s v=" Nguyễn Duy Tá" u="1"/>
        <s v=" Hoàng Tuấn Anh" u="1"/>
        <s v=" Trịnh Văn Cường" u="1"/>
        <s v=" Nguyễn Trung Kiên" u="1"/>
        <s v=" Ninh Xuân Nhân" u="1"/>
        <s v=" Nguyễn Kiên Quyết" u="1"/>
        <s v=" Nguyễn Văn Thanh" u="1"/>
        <s v=" Lương Thị Quỳnh" u="1"/>
        <s v=" Lê Thế Lưu" u="1"/>
        <s v=" Nguyễn Văn Thái" u="1"/>
        <s v=" Nguyễn Văn Đạo" u="1"/>
        <s v=" Nguyễn Huy Hùng" u="1"/>
        <s v=" Trần Văn Hân" u="1"/>
        <s v=" Vương Thị Thủy" u="1"/>
        <s v=" Phạm Văn Thịnh" u="1"/>
        <s v=" Nguyễn Bá Tùng" u="1"/>
        <s v=" Nguyễn Mạnh Thắng" u="1"/>
        <s v=" Đinh Văn Chung" u="1"/>
        <s v=" Nguyễn Huyền Trang" u="1"/>
        <s v=" Nguyễn Đức Quyền" u="1"/>
        <s v=" Phạm Văn Quý" u="1"/>
        <s v=" Lê Hoàng Hải" u="1"/>
        <s v=" Nguyền Thành Trung" u="1"/>
        <s v=" Nguyễn Thành Trung" u="1"/>
        <s v=" Trần Văn Việt (1)" u="1"/>
        <s v=" Dương Thu Hương" u="1"/>
        <s v=" Phùng Đình Thanh" u="1"/>
        <s v=" Đặng Đình Long" u="1"/>
        <s v=" Lê Kim Hiếu" u="1"/>
        <s v=" Hoàng Thị Hoa" u="1"/>
        <s v=" Bùi Thị Lan Anh" u="1"/>
        <s v=" Hồ Nhật Minh" u="1"/>
        <s v=" Dương Thanh Tùng" u="1"/>
        <s v=" Trương Quý Quỳnh" u="1"/>
        <s v=" Đoàn Hồng Phước" u="1"/>
        <s v=" Ngô Thành Lê" u="1"/>
        <s v=" Đào Minh Tùng" u="1"/>
        <s v=" Nguyễn Đăng Phương" u="1"/>
        <s v=" Bùi Văn Hưng" u="1"/>
        <s v=" Nguyễn Văn Phương" u="1"/>
        <s v=" Phạm Văn Cầu" u="1"/>
        <s v=" Đỗ Nam Khánh" u="1"/>
        <s v=" Trần Thế Quang" u="1"/>
        <s v=" Nguyễn Bá Mậu" u="1"/>
        <s v=" Đàm Công Thành" u="1"/>
        <s v=" Bùi Thị Thu Trang" u="1"/>
        <s v=" Nguyễn Lê Duẩn" u="1"/>
        <s v=" Vũ Anh Tuấn" u="1"/>
        <s v=" Trần Thị Thảo Linh" u="1"/>
        <s v=" Lê Hoàng Hải" u="1"/>
        <s v=" Nguyễn Văn Thắng" u="1"/>
        <s v=" Lê Văn Hưng" u="1"/>
        <s v=" Nguyễn Văn Đạt" u="1"/>
        <s v=" Nguyễn Thị Dinh" u="1"/>
        <s v=" Lê Phú Công" u="1"/>
        <s v=" Phùng Văn Thủy" u="1"/>
        <s v=" Nguyễn Mạnh Tiệp" u="1"/>
        <s v=" Justyna Krakowiak" u="1"/>
        <s v=" Bùi Mạnh Linh" u="1"/>
        <s v=" Lý Đức Duy" u="1"/>
        <s v=" Hoàng Anh Tuấn" u="1"/>
        <s v=" Đào Danh Duệ" u="1"/>
        <s v=" Nguyễn Thế Anh" u="1"/>
        <s v=" Trần Văn Bình" u="1"/>
        <s v=" Ngô Đình Nguyên" u="1"/>
        <s v=" Nguyễn Văn Trường" u="1"/>
        <s v=" Dương Vũ Minh" u="1"/>
        <s v=" Nguyễn Tuấn Anh" u="1"/>
        <s v=" Nguyễn Danh Bằng" u="1"/>
        <s v=" Phạm Công Quang" u="1"/>
        <s v=" Đào Mạnh Phan Hưng" u="1"/>
        <s v=" Đào Lê Thanh Tùng" u="1"/>
        <s v=" Phạm Ngọc Hoàng" u="1"/>
        <s v=" Phạm Thị Sắc" u="1"/>
        <s v=" Phạm Thế Hưng" u="1"/>
        <s v=" Quàng Văn Long" u="1"/>
        <s v=" Justyna Anna Krakowiak" u="1"/>
        <s v=" Phạm Minh Len" u="1"/>
        <s v=" Nguyễn Lê Minh Đạt" u="1"/>
        <s v=" Nguyễn Đức Thắng" u="1"/>
        <s v=" Đoàn Thế Huân" u="1"/>
        <s v=" Nguyễn Minh Tiến" u="1"/>
        <s v=" Nguyễn Mạnh Tiêp" u="1"/>
        <s v=" Lê Bá Quốc Huỳnh" u="1"/>
        <s v=" Bùi Thị Huyền Trang" u="1"/>
        <s v=" Hoàng Đình Tiến" u="1"/>
        <s v=" Nguyễn Văn Thiệu" u="1"/>
        <s v=" Nguyễn Thị Oanh" u="1"/>
        <s v=" Phạm Thị Liên" u="1"/>
        <s v=" Phạm Xuân Dũng" u="1"/>
        <s v=" Đỗ Văn Toàn" u="1"/>
        <s v=" Nguyễn Quang Sơn" u="1"/>
        <s v=" Mai Việt Anh" u="1"/>
        <s v=" Trần Tuấn Anh" u="1"/>
        <s v=" Phan Văn Khang" u="1"/>
        <s v=" Vũ Văn Tuấn" u="1"/>
        <s v=" Nguyễn Văn Quản" u="1"/>
        <s v=" Đỗ Xuân Tình" u="1"/>
        <s v=" Đào Thu Thủy" u="1"/>
        <s v=" Nguyễn Thị Quỳnh Mai" u="1"/>
        <s v=" Trương Thị Thu Trang" u="1"/>
        <s v=" Dương Quang Lâm" u="1"/>
        <s v=" Nguyễn Thanh Tâm" u="1"/>
        <s v=" Hoàng Mạnh Trường" u="1"/>
        <s v=" Bùi Thị Hương" u="1"/>
        <s v=" Vương văn Phúc" u="1"/>
        <s v=" Đinh Thế Long" u="1"/>
        <s v=" Nguyễn Thị Kim Dung" u="1"/>
        <s v=" Nguyễn Văn Luân" u="1"/>
        <s v=" Nguyễn Ngọc Điệp" u="1"/>
        <s v=" Kiều Nguyên Nhung" u="1"/>
        <s v=" Lăng Vĩnh Tường" u="1"/>
        <s v=" Nguyễn Hoàng Long" u="1"/>
        <s v=" Nguyễn Thành Đức" u="1"/>
        <s v=" Trần Tiến Mạnh" u="1"/>
        <s v=" Nguyễn Văn Quyển" u="1"/>
        <s v=" Lê Duy Thanh" u="1"/>
        <s v=" Đoàn Mạnh Đức" u="1"/>
        <s v=" Nguyễn Thị Hoài Thu" u="1"/>
        <s v=" Lê Quốc Luân" u="1"/>
        <s v=" Vũ Đức Chính" u="1"/>
        <s v=" Phan Thị Nguyệt" u="1"/>
        <s v=" Nguyễn Thị Mai Hoa" u="1"/>
        <s v=" Lê Minh Tiên" u="1"/>
        <s v=" Nguyễn Văn Điềm" u="1"/>
        <s v=" Đào Đức Thịnh" u="1"/>
        <s v=" Phạm Trọng Hảo" u="1"/>
        <s v=" Nguyễn Thị Phương Lan" u="1"/>
        <s v=" Lê Xuân Bách" u="1"/>
        <s v=" Nguyễn Thị Vân Anh" u="1"/>
        <s v=" Phạm Xuân Dũng " u="1"/>
        <s v=" Nguyễn Minh Thiêm" u="1"/>
      </sharedItems>
    </cacheField>
    <cacheField name="Phòng ban" numFmtId="0">
      <sharedItems/>
    </cacheField>
    <cacheField name="Ngày" numFmtId="14">
      <sharedItems containsSemiMixedTypes="0" containsNonDate="0" containsDate="1" containsString="0" minDate="2013-05-27T00:00:00" maxDate="2015-11-26T00:00:00" count="664">
        <d v="2015-10-26T00:00:00"/>
        <d v="2015-10-27T00:00:00"/>
        <d v="2015-10-28T00:00:00"/>
        <d v="2015-10-29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0-30T00:00:00"/>
        <d v="2015-11-20T00:00:00"/>
        <d v="2015-11-23T00:00:00"/>
        <d v="2015-11-24T00:00:00"/>
        <d v="2015-11-25T00:00:00"/>
        <d v="2014-09-29T00:00:00" u="1"/>
        <d v="2015-09-29T00:00:00" u="1"/>
        <d v="2013-11-21T00:00:00" u="1"/>
        <d v="2014-11-21T00:00:00" u="1"/>
        <d v="2013-12-17T00:00:00" u="1"/>
        <d v="2015-11-21T00:00:00" u="1"/>
        <d v="2014-12-17T00:00:00" u="1"/>
        <d v="2014-10-27T00:00:00" u="1"/>
        <d v="2013-11-23T00:00:00" u="1"/>
        <d v="2013-12-19T00:00:00" u="1"/>
        <d v="2014-12-19T00:00:00" u="1"/>
        <d v="2013-10-29T00:00:00" u="1"/>
        <d v="2014-10-29T00:00:00" u="1"/>
        <d v="2014-11-25T00:00:00" u="1"/>
        <d v="2013-12-21T00:00:00" u="1"/>
        <d v="2014-01-02T00:00:00" u="1"/>
        <d v="2013-10-31T00:00:00" u="1"/>
        <d v="2014-10-31T00:00:00" u="1"/>
        <d v="2013-11-27T00:00:00" u="1"/>
        <d v="2014-11-27T00:00:00" u="1"/>
        <d v="2013-12-23T00:00:00" u="1"/>
        <d v="2014-12-23T00:00:00" u="1"/>
        <d v="2014-01-04T00:00:00" u="1"/>
        <d v="2013-11-29T00:00:00" u="1"/>
        <d v="2013-12-25T00:00:00" u="1"/>
        <d v="2014-12-25T00:00:00" u="1"/>
        <d v="2014-01-06T00:00:00" u="1"/>
        <d v="2015-02-02T00:00:00" u="1"/>
        <d v="2013-12-27T00:00:00" u="1"/>
        <d v="2014-01-08T00:00:00" u="1"/>
        <d v="2015-02-04T00:00:00" u="1"/>
        <d v="2014-01-10T00:00:00" u="1"/>
        <d v="2014-02-06T00:00:00" u="1"/>
        <d v="2015-02-06T00:00:00" u="1"/>
        <d v="2015-03-02T00:00:00" u="1"/>
        <d v="2013-12-31T00:00:00" u="1"/>
        <d v="2014-02-08T00:00:00" u="1"/>
        <d v="2015-02-08T00:00:00" u="1"/>
        <d v="2014-03-04T00:00:00" u="1"/>
        <d v="2015-03-04T00:00:00" u="1"/>
        <d v="2014-01-14T00:00:00" u="1"/>
        <d v="2014-02-10T00:00:00" u="1"/>
        <d v="2015-02-10T00:00:00" u="1"/>
        <d v="2014-03-06T00:00:00" u="1"/>
        <d v="2015-03-06T00:00:00" u="1"/>
        <d v="2014-04-02T00:00:00" u="1"/>
        <d v="2015-04-02T00:00:00" u="1"/>
        <d v="2014-01-16T00:00:00" u="1"/>
        <d v="2014-02-12T00:00:00" u="1"/>
        <d v="2015-02-12T00:00:00" u="1"/>
        <d v="2014-04-04T00:00:00" u="1"/>
        <d v="2014-02-14T00:00:00" u="1"/>
        <d v="2015-02-14T00:00:00" u="1"/>
        <d v="2014-03-10T00:00:00" u="1"/>
        <d v="2015-03-10T00:00:00" u="1"/>
        <d v="2015-04-06T00:00:00" u="1"/>
        <d v="2014-05-02T00:00:00" u="1"/>
        <d v="2014-01-20T00:00:00" u="1"/>
        <d v="2014-03-12T00:00:00" u="1"/>
        <d v="2015-03-12T00:00:00" u="1"/>
        <d v="2014-04-08T00:00:00" u="1"/>
        <d v="2015-04-08T00:00:00" u="1"/>
        <d v="2015-05-04T00:00:00" u="1"/>
        <d v="2014-02-18T00:00:00" u="1"/>
        <d v="2014-03-14T00:00:00" u="1"/>
        <d v="2015-03-14T00:00:00" u="1"/>
        <d v="2014-04-10T00:00:00" u="1"/>
        <d v="2015-04-10T00:00:00" u="1"/>
        <d v="2014-05-06T00:00:00" u="1"/>
        <d v="2015-05-06T00:00:00" u="1"/>
        <d v="2014-06-02T00:00:00" u="1"/>
        <d v="2015-06-02T00:00:00" u="1"/>
        <d v="2014-02-20T00:00:00" u="1"/>
        <d v="2015-03-16T00:00:00" u="1"/>
        <d v="2014-04-12T00:00:00" u="1"/>
        <d v="2014-05-08T00:00:00" u="1"/>
        <d v="2013-06-04T00:00:00" u="1"/>
        <d v="2015-05-08T00:00:00" u="1"/>
        <d v="2014-06-04T00:00:00" u="1"/>
        <d v="2015-06-04T00:00:00" u="1"/>
        <d v="2014-01-26T00:00:00" u="1"/>
        <d v="2015-01-26T00:00:00" u="1"/>
        <d v="2014-03-18T00:00:00" u="1"/>
        <d v="2015-03-18T00:00:00" u="1"/>
        <d v="2014-04-14T00:00:00" u="1"/>
        <d v="2015-04-14T00:00:00" u="1"/>
        <d v="2014-05-10T00:00:00" u="1"/>
        <d v="2013-06-06T00:00:00" u="1"/>
        <d v="2014-06-06T00:00:00" u="1"/>
        <d v="2013-07-02T00:00:00" u="1"/>
        <d v="2015-06-06T00:00:00" u="1"/>
        <d v="2014-07-02T00:00:00" u="1"/>
        <d v="2015-07-02T00:00:00" u="1"/>
        <d v="2014-01-28T00:00:00" u="1"/>
        <d v="2015-01-28T00:00:00" u="1"/>
        <d v="2015-02-24T00:00:00" u="1"/>
        <d v="2014-03-20T00:00:00" u="1"/>
        <d v="2015-03-20T00:00:00" u="1"/>
        <d v="2014-04-16T00:00:00" u="1"/>
        <d v="2015-04-16T00:00:00" u="1"/>
        <d v="2014-05-12T00:00:00" u="1"/>
        <d v="2013-06-08T00:00:00" u="1"/>
        <d v="2015-05-12T00:00:00" u="1"/>
        <d v="2014-06-08T00:00:00" u="1"/>
        <d v="2013-07-04T00:00:00" u="1"/>
        <d v="2015-06-08T00:00:00" u="1"/>
        <d v="2014-07-04T00:00:00" u="1"/>
        <d v="2015-07-04T00:00:00" u="1"/>
        <d v="2015-01-30T00:00:00" u="1"/>
        <d v="2014-02-26T00:00:00" u="1"/>
        <d v="2015-02-26T00:00:00" u="1"/>
        <d v="2014-04-18T00:00:00" u="1"/>
        <d v="2014-05-14T00:00:00" u="1"/>
        <d v="2013-06-10T00:00:00" u="1"/>
        <d v="2015-05-14T00:00:00" u="1"/>
        <d v="2014-06-10T00:00:00" u="1"/>
        <d v="2013-07-06T00:00:00" u="1"/>
        <d v="2015-06-10T00:00:00" u="1"/>
        <d v="2013-08-02T00:00:00" u="1"/>
        <d v="2015-07-06T00:00:00" u="1"/>
        <d v="2014-08-02T00:00:00" u="1"/>
        <d v="2014-02-28T00:00:00" u="1"/>
        <d v="2015-02-28T00:00:00" u="1"/>
        <d v="2014-03-24T00:00:00" u="1"/>
        <d v="2015-03-24T00:00:00" u="1"/>
        <d v="2015-04-20T00:00:00" u="1"/>
        <d v="2014-05-16T00:00:00" u="1"/>
        <d v="2013-06-12T00:00:00" u="1"/>
        <d v="2014-06-12T00:00:00" u="1"/>
        <d v="2013-07-08T00:00:00" u="1"/>
        <d v="2015-06-12T00:00:00" u="1"/>
        <d v="2014-07-08T00:00:00" u="1"/>
        <d v="2015-07-08T00:00:00" u="1"/>
        <d v="2014-08-04T00:00:00" u="1"/>
        <d v="2015-08-04T00:00:00" u="1"/>
        <d v="2014-03-26T00:00:00" u="1"/>
        <d v="2015-03-26T00:00:00" u="1"/>
        <d v="2014-04-22T00:00:00" u="1"/>
        <d v="2015-04-22T00:00:00" u="1"/>
        <d v="2013-06-14T00:00:00" u="1"/>
        <d v="2015-05-18T00:00:00" u="1"/>
        <d v="2013-07-10T00:00:00" u="1"/>
        <d v="2014-07-10T00:00:00" u="1"/>
        <d v="2013-08-06T00:00:00" u="1"/>
        <d v="2015-07-10T00:00:00" u="1"/>
        <d v="2014-08-06T00:00:00" u="1"/>
        <d v="2015-08-06T00:00:00" u="1"/>
        <d v="2014-03-28T00:00:00" u="1"/>
        <d v="2015-03-28T00:00:00" u="1"/>
        <d v="2014-04-24T00:00:00" u="1"/>
        <d v="2015-04-24T00:00:00" u="1"/>
        <d v="2014-05-20T00:00:00" u="1"/>
        <d v="2015-05-20T00:00:00" u="1"/>
        <d v="2014-06-16T00:00:00" u="1"/>
        <d v="2013-07-12T00:00:00" u="1"/>
        <d v="2015-06-16T00:00:00" u="1"/>
        <d v="2013-08-08T00:00:00" u="1"/>
        <d v="2014-08-08T00:00:00" u="1"/>
        <d v="2013-09-04T00:00:00" u="1"/>
        <d v="2014-09-04T00:00:00" u="1"/>
        <d v="2015-09-04T00:00:00" u="1"/>
        <d v="2015-03-30T00:00:00" u="1"/>
        <d v="2014-04-26T00:00:00" u="1"/>
        <d v="2014-05-22T00:00:00" u="1"/>
        <d v="2013-06-18T00:00:00" u="1"/>
        <d v="2015-05-22T00:00:00" u="1"/>
        <d v="2014-06-18T00:00:00" u="1"/>
        <d v="2015-06-18T00:00:00" u="1"/>
        <d v="2014-07-14T00:00:00" u="1"/>
        <d v="2015-07-14T00:00:00" u="1"/>
        <d v="2013-09-06T00:00:00" u="1"/>
        <d v="2015-08-10T00:00:00" u="1"/>
        <d v="2013-10-02T00:00:00" u="1"/>
        <d v="2014-10-02T00:00:00" u="1"/>
        <d v="2015-10-02T00:00:00" u="1"/>
        <d v="2014-04-28T00:00:00" u="1"/>
        <d v="2015-04-28T00:00:00" u="1"/>
        <d v="2013-06-20T00:00:00" u="1"/>
        <d v="2014-06-20T00:00:00" u="1"/>
        <d v="2013-07-16T00:00:00" u="1"/>
        <d v="2015-06-20T00:00:00" u="1"/>
        <d v="2014-07-16T00:00:00" u="1"/>
        <d v="2013-08-12T00:00:00" u="1"/>
        <d v="2015-07-16T00:00:00" u="1"/>
        <d v="2014-08-12T00:00:00" u="1"/>
        <d v="2015-08-12T00:00:00" u="1"/>
        <d v="2014-09-08T00:00:00" u="1"/>
        <d v="2013-10-04T00:00:00" u="1"/>
        <d v="2015-09-08T00:00:00" u="1"/>
        <d v="2014-05-26T00:00:00" u="1"/>
        <d v="2013-06-22T00:00:00" u="1"/>
        <d v="2015-05-26T00:00:00" u="1"/>
        <d v="2013-07-18T00:00:00" u="1"/>
        <d v="2015-06-22T00:00:00" u="1"/>
        <d v="2014-07-18T00:00:00" u="1"/>
        <d v="2013-08-14T00:00:00" u="1"/>
        <d v="2015-07-18T00:00:00" u="1"/>
        <d v="2014-08-14T00:00:00" u="1"/>
        <d v="2013-09-10T00:00:00" u="1"/>
        <d v="2015-08-14T00:00:00" u="1"/>
        <d v="2014-09-10T00:00:00" u="1"/>
        <d v="2015-09-10T00:00:00" u="1"/>
        <d v="2014-10-06T00:00:00" u="1"/>
        <d v="2015-10-06T00:00:00" u="1"/>
        <d v="2013-05-28T00:00:00" u="1"/>
        <d v="2014-05-28T00:00:00" u="1"/>
        <d v="2015-05-28T00:00:00" u="1"/>
        <d v="2013-07-20T00:00:00" u="1"/>
        <d v="2015-06-24T00:00:00" u="1"/>
        <d v="2013-08-16T00:00:00" u="1"/>
        <d v="2015-07-20T00:00:00" u="1"/>
        <d v="2014-08-16T00:00:00" u="1"/>
        <d v="2013-09-12T00:00:00" u="1"/>
        <d v="2014-09-12T00:00:00" u="1"/>
        <d v="2013-10-08T00:00:00" u="1"/>
        <d v="2014-10-08T00:00:00" u="1"/>
        <d v="2013-11-04T00:00:00" u="1"/>
        <d v="2015-10-08T00:00:00" u="1"/>
        <d v="2014-11-04T00:00:00" u="1"/>
        <d v="2013-05-30T00:00:00" u="1"/>
        <d v="2014-05-30T00:00:00" u="1"/>
        <d v="2013-06-26T00:00:00" u="1"/>
        <d v="2015-05-30T00:00:00" u="1"/>
        <d v="2014-06-26T00:00:00" u="1"/>
        <d v="2013-07-22T00:00:00" u="1"/>
        <d v="2015-06-26T00:00:00" u="1"/>
        <d v="2014-07-22T00:00:00" u="1"/>
        <d v="2015-07-22T00:00:00" u="1"/>
        <d v="2014-08-18T00:00:00" u="1"/>
        <d v="2013-09-14T00:00:00" u="1"/>
        <d v="2015-08-18T00:00:00" u="1"/>
        <d v="2014-09-14T00:00:00" u="1"/>
        <d v="2013-10-10T00:00:00" u="1"/>
        <d v="2015-09-14T00:00:00" u="1"/>
        <d v="2014-10-10T00:00:00" u="1"/>
        <d v="2013-11-06T00:00:00" u="1"/>
        <d v="2014-11-06T00:00:00" u="1"/>
        <d v="2013-12-02T00:00:00" u="1"/>
        <d v="2014-12-02T00:00:00" u="1"/>
        <d v="2013-06-28T00:00:00" u="1"/>
        <d v="2013-07-24T00:00:00" u="1"/>
        <d v="2014-07-24T00:00:00" u="1"/>
        <d v="2013-08-20T00:00:00" u="1"/>
        <d v="2014-08-20T00:00:00" u="1"/>
        <d v="2013-09-16T00:00:00" u="1"/>
        <d v="2015-08-20T00:00:00" u="1"/>
        <d v="2014-09-16T00:00:00" u="1"/>
        <d v="2013-10-12T00:00:00" u="1"/>
        <d v="2015-09-16T00:00:00" u="1"/>
        <d v="2013-11-08T00:00:00" u="1"/>
        <d v="2015-10-12T00:00:00" u="1"/>
        <d v="2014-11-08T00:00:00" u="1"/>
        <d v="2013-12-04T00:00:00" u="1"/>
        <d v="2015-11-08T00:00:00" u="1"/>
        <d v="2014-12-04T00:00:00" u="1"/>
        <d v="2014-06-30T00:00:00" u="1"/>
        <d v="2015-06-30T00:00:00" u="1"/>
        <d v="2014-07-26T00:00:00" u="1"/>
        <d v="2013-08-22T00:00:00" u="1"/>
        <d v="2014-08-22T00:00:00" u="1"/>
        <d v="2013-09-18T00:00:00" u="1"/>
        <d v="2014-09-18T00:00:00" u="1"/>
        <d v="2013-10-14T00:00:00" u="1"/>
        <d v="2015-09-18T00:00:00" u="1"/>
        <d v="2014-10-14T00:00:00" u="1"/>
        <d v="2015-10-14T00:00:00" u="1"/>
        <d v="2014-11-10T00:00:00" u="1"/>
        <d v="2013-12-06T00:00:00" u="1"/>
        <d v="2014-12-06T00:00:00" u="1"/>
        <d v="2014-07-28T00:00:00" u="1"/>
        <d v="2015-07-28T00:00:00" u="1"/>
        <d v="2013-09-20T00:00:00" u="1"/>
        <d v="2015-08-24T00:00:00" u="1"/>
        <d v="2013-10-16T00:00:00" u="1"/>
        <d v="2014-10-16T00:00:00" u="1"/>
        <d v="2013-11-12T00:00:00" u="1"/>
        <d v="2015-10-16T00:00:00" u="1"/>
        <d v="2014-11-12T00:00:00" u="1"/>
        <d v="2014-12-08T00:00:00" u="1"/>
        <d v="2013-07-30T00:00:00" u="1"/>
        <d v="2014-07-30T00:00:00" u="1"/>
        <d v="2013-08-26T00:00:00" u="1"/>
        <d v="2014-08-26T00:00:00" u="1"/>
        <d v="2015-08-26T00:00:00" u="1"/>
        <d v="2014-09-22T00:00:00" u="1"/>
        <d v="2013-10-18T00:00:00" u="1"/>
        <d v="2015-09-22T00:00:00" u="1"/>
        <d v="2013-11-14T00:00:00" u="1"/>
        <d v="2014-11-14T00:00:00" u="1"/>
        <d v="2013-12-10T00:00:00" u="1"/>
        <d v="2015-11-14T00:00:00" u="1"/>
        <d v="2014-12-10T00:00:00" u="1"/>
        <d v="2013-08-28T00:00:00" u="1"/>
        <d v="2014-08-28T00:00:00" u="1"/>
        <d v="2013-09-24T00:00:00" u="1"/>
        <d v="2015-08-28T00:00:00" u="1"/>
        <d v="2014-09-24T00:00:00" u="1"/>
        <d v="2015-09-24T00:00:00" u="1"/>
        <d v="2014-10-20T00:00:00" u="1"/>
        <d v="2015-10-20T00:00:00" u="1"/>
        <d v="2013-12-12T00:00:00" u="1"/>
        <d v="2014-12-12T00:00:00" u="1"/>
        <d v="2013-08-30T00:00:00" u="1"/>
        <d v="2014-08-30T00:00:00" u="1"/>
        <d v="2013-09-26T00:00:00" u="1"/>
        <d v="2015-08-30T00:00:00" u="1"/>
        <d v="2014-09-26T00:00:00" u="1"/>
        <d v="2013-10-22T00:00:00" u="1"/>
        <d v="2014-10-22T00:00:00" u="1"/>
        <d v="2013-11-18T00:00:00" u="1"/>
        <d v="2015-10-22T00:00:00" u="1"/>
        <d v="2014-11-18T00:00:00" u="1"/>
        <d v="2013-09-28T00:00:00" u="1"/>
        <d v="2013-10-24T00:00:00" u="1"/>
        <d v="2015-09-28T00:00:00" u="1"/>
        <d v="2014-10-24T00:00:00" u="1"/>
        <d v="2013-11-20T00:00:00" u="1"/>
        <d v="2014-11-20T00:00:00" u="1"/>
        <d v="2013-12-16T00:00:00" u="1"/>
        <d v="2014-12-16T00:00:00" u="1"/>
        <d v="2013-09-30T00:00:00" u="1"/>
        <d v="2014-09-30T00:00:00" u="1"/>
        <d v="2013-10-26T00:00:00" u="1"/>
        <d v="2015-09-30T00:00:00" u="1"/>
        <d v="2013-11-22T00:00:00" u="1"/>
        <d v="2014-11-22T00:00:00" u="1"/>
        <d v="2013-12-18T00:00:00" u="1"/>
        <d v="2014-12-18T00:00:00" u="1"/>
        <d v="2013-10-28T00:00:00" u="1"/>
        <d v="2014-10-28T00:00:00" u="1"/>
        <d v="2014-11-24T00:00:00" u="1"/>
        <d v="2013-12-20T00:00:00" u="1"/>
        <d v="2014-12-20T00:00:00" u="1"/>
        <d v="2013-10-30T00:00:00" u="1"/>
        <d v="2014-10-30T00:00:00" u="1"/>
        <d v="2013-11-26T00:00:00" u="1"/>
        <d v="2014-11-26T00:00:00" u="1"/>
        <d v="2014-12-22T00:00:00" u="1"/>
        <d v="2014-01-03T00:00:00" u="1"/>
        <d v="2013-11-28T00:00:00" u="1"/>
        <d v="2014-11-28T00:00:00" u="1"/>
        <d v="2013-12-24T00:00:00" u="1"/>
        <d v="2014-12-24T00:00:00" u="1"/>
        <d v="2013-12-26T00:00:00" u="1"/>
        <d v="2014-01-07T00:00:00" u="1"/>
        <d v="2015-02-03T00:00:00" u="1"/>
        <d v="2014-01-09T00:00:00" u="1"/>
        <d v="2014-02-05T00:00:00" u="1"/>
        <d v="2015-02-05T00:00:00" u="1"/>
        <d v="2014-03-01T00:00:00" u="1"/>
        <d v="2013-12-30T00:00:00" u="1"/>
        <d v="2014-02-07T00:00:00" u="1"/>
        <d v="2014-03-03T00:00:00" u="1"/>
        <d v="2015-03-03T00:00:00" u="1"/>
        <d v="2014-01-13T00:00:00" u="1"/>
        <d v="2015-02-09T00:00:00" u="1"/>
        <d v="2014-03-05T00:00:00" u="1"/>
        <d v="2015-03-05T00:00:00" u="1"/>
        <d v="2014-04-01T00:00:00" u="1"/>
        <d v="2015-04-01T00:00:00" u="1"/>
        <d v="2014-01-15T00:00:00" u="1"/>
        <d v="2014-02-11T00:00:00" u="1"/>
        <d v="2015-02-11T00:00:00" u="1"/>
        <d v="2014-03-07T00:00:00" u="1"/>
        <d v="2014-04-03T00:00:00" u="1"/>
        <d v="2015-04-03T00:00:00" u="1"/>
        <d v="2014-01-17T00:00:00" u="1"/>
        <d v="2014-02-13T00:00:00" u="1"/>
        <d v="2015-02-13T00:00:00" u="1"/>
        <d v="2015-03-09T00:00:00" u="1"/>
        <d v="2014-02-15T00:00:00" u="1"/>
        <d v="2014-03-11T00:00:00" u="1"/>
        <d v="2015-03-11T00:00:00" u="1"/>
        <d v="2014-04-07T00:00:00" u="1"/>
        <d v="2015-04-07T00:00:00" u="1"/>
        <d v="2014-02-17T00:00:00" u="1"/>
        <d v="2014-03-13T00:00:00" u="1"/>
        <d v="2015-03-13T00:00:00" u="1"/>
        <d v="2015-04-09T00:00:00" u="1"/>
        <d v="2014-05-05T00:00:00" u="1"/>
        <d v="2013-06-01T00:00:00" u="1"/>
        <d v="2015-05-05T00:00:00" u="1"/>
        <d v="2015-06-01T00:00:00" u="1"/>
        <d v="2014-02-19T00:00:00" u="1"/>
        <d v="2014-03-15T00:00:00" u="1"/>
        <d v="2014-04-11T00:00:00" u="1"/>
        <d v="2015-04-11T00:00:00" u="1"/>
        <d v="2014-05-07T00:00:00" u="1"/>
        <d v="2013-06-03T00:00:00" u="1"/>
        <d v="2015-05-07T00:00:00" u="1"/>
        <d v="2014-06-03T00:00:00" u="1"/>
        <d v="2015-06-03T00:00:00" u="1"/>
        <d v="2014-02-21T00:00:00" u="1"/>
        <d v="2014-03-17T00:00:00" u="1"/>
        <d v="2015-03-17T00:00:00" u="1"/>
        <d v="2015-04-13T00:00:00" u="1"/>
        <d v="2014-05-09T00:00:00" u="1"/>
        <d v="2013-06-05T00:00:00" u="1"/>
        <d v="2015-05-09T00:00:00" u="1"/>
        <d v="2014-06-05T00:00:00" u="1"/>
        <d v="2013-07-01T00:00:00" u="1"/>
        <d v="2015-06-05T00:00:00" u="1"/>
        <d v="2014-07-01T00:00:00" u="1"/>
        <d v="2015-07-01T00:00:00" u="1"/>
        <d v="2014-01-27T00:00:00" u="1"/>
        <d v="2015-01-27T00:00:00" u="1"/>
        <d v="2015-02-23T00:00:00" u="1"/>
        <d v="2014-03-19T00:00:00" u="1"/>
        <d v="2015-03-19T00:00:00" u="1"/>
        <d v="2014-04-15T00:00:00" u="1"/>
        <d v="2015-04-15T00:00:00" u="1"/>
        <d v="2013-06-07T00:00:00" u="1"/>
        <d v="2015-05-11T00:00:00" u="1"/>
        <d v="2014-06-07T00:00:00" u="1"/>
        <d v="2013-07-03T00:00:00" u="1"/>
        <d v="2014-07-03T00:00:00" u="1"/>
        <d v="2015-07-03T00:00:00" u="1"/>
        <d v="2014-01-29T00:00:00" u="1"/>
        <d v="2015-01-29T00:00:00" u="1"/>
        <d v="2015-02-25T00:00:00" u="1"/>
        <d v="2014-03-21T00:00:00" u="1"/>
        <d v="2014-04-17T00:00:00" u="1"/>
        <d v="2015-04-17T00:00:00" u="1"/>
        <d v="2014-05-13T00:00:00" u="1"/>
        <d v="2015-05-13T00:00:00" u="1"/>
        <d v="2014-06-09T00:00:00" u="1"/>
        <d v="2013-07-05T00:00:00" u="1"/>
        <d v="2015-06-09T00:00:00" u="1"/>
        <d v="2014-07-05T00:00:00" u="1"/>
        <d v="2013-08-01T00:00:00" u="1"/>
        <d v="2014-08-01T00:00:00" u="1"/>
        <d v="2015-01-31T00:00:00" u="1"/>
        <d v="2014-02-27T00:00:00" u="1"/>
        <d v="2015-02-27T00:00:00" u="1"/>
        <d v="2015-03-23T00:00:00" u="1"/>
        <d v="2014-05-15T00:00:00" u="1"/>
        <d v="2013-06-11T00:00:00" u="1"/>
        <d v="2015-05-15T00:00:00" u="1"/>
        <d v="2014-06-11T00:00:00" u="1"/>
        <d v="2015-06-11T00:00:00" u="1"/>
        <d v="2014-07-07T00:00:00" u="1"/>
        <d v="2013-08-03T00:00:00" u="1"/>
        <d v="2015-07-07T00:00:00" u="1"/>
        <d v="2015-08-03T00:00:00" u="1"/>
        <d v="2014-03-25T00:00:00" u="1"/>
        <d v="2015-03-25T00:00:00" u="1"/>
        <d v="2014-04-21T00:00:00" u="1"/>
        <d v="2015-04-21T00:00:00" u="1"/>
        <d v="2013-06-13T00:00:00" u="1"/>
        <d v="2014-06-13T00:00:00" u="1"/>
        <d v="2013-07-09T00:00:00" u="1"/>
        <d v="2014-07-09T00:00:00" u="1"/>
        <d v="2013-08-05T00:00:00" u="1"/>
        <d v="2015-07-09T00:00:00" u="1"/>
        <d v="2014-08-05T00:00:00" u="1"/>
        <d v="2015-08-05T00:00:00" u="1"/>
        <d v="2015-09-01T00:00:00" u="1"/>
        <d v="2014-03-27T00:00:00" u="1"/>
        <d v="2015-03-27T00:00:00" u="1"/>
        <d v="2014-04-23T00:00:00" u="1"/>
        <d v="2015-04-23T00:00:00" u="1"/>
        <d v="2014-05-19T00:00:00" u="1"/>
        <d v="2013-06-15T00:00:00" u="1"/>
        <d v="2015-05-19T00:00:00" u="1"/>
        <d v="2013-07-11T00:00:00" u="1"/>
        <d v="2015-06-15T00:00:00" u="1"/>
        <d v="2014-07-11T00:00:00" u="1"/>
        <d v="2013-08-07T00:00:00" u="1"/>
        <d v="2014-08-07T00:00:00" u="1"/>
        <d v="2013-09-03T00:00:00" u="1"/>
        <d v="2015-08-07T00:00:00" u="1"/>
        <d v="2014-09-03T00:00:00" u="1"/>
        <d v="2015-09-03T00:00:00" u="1"/>
        <d v="2014-03-29T00:00:00" u="1"/>
        <d v="2014-04-25T00:00:00" u="1"/>
        <d v="2015-04-25T00:00:00" u="1"/>
        <d v="2014-05-21T00:00:00" u="1"/>
        <d v="2013-06-17T00:00:00" u="1"/>
        <d v="2015-05-21T00:00:00" u="1"/>
        <d v="2014-06-17T00:00:00" u="1"/>
        <d v="2015-06-17T00:00:00" u="1"/>
        <d v="2013-08-09T00:00:00" u="1"/>
        <d v="2015-07-13T00:00:00" u="1"/>
        <d v="2013-09-05T00:00:00" u="1"/>
        <d v="2014-09-05T00:00:00" u="1"/>
        <d v="2013-10-01T00:00:00" u="1"/>
        <d v="2014-10-01T00:00:00" u="1"/>
        <d v="2015-10-01T00:00:00" u="1"/>
        <d v="2014-03-31T00:00:00" u="1"/>
        <d v="2015-03-31T00:00:00" u="1"/>
        <d v="2015-04-27T00:00:00" u="1"/>
        <d v="2014-05-23T00:00:00" u="1"/>
        <d v="2013-06-19T00:00:00" u="1"/>
        <d v="2015-05-23T00:00:00" u="1"/>
        <d v="2014-06-19T00:00:00" u="1"/>
        <d v="2013-07-15T00:00:00" u="1"/>
        <d v="2015-06-19T00:00:00" u="1"/>
        <d v="2014-07-15T00:00:00" u="1"/>
        <d v="2015-07-15T00:00:00" u="1"/>
        <d v="2014-08-11T00:00:00" u="1"/>
        <d v="2015-08-11T00:00:00" u="1"/>
        <d v="2013-10-03T00:00:00" u="1"/>
        <d v="2015-09-07T00:00:00" u="1"/>
        <d v="2014-10-03T00:00:00" u="1"/>
        <d v="2014-04-29T00:00:00" u="1"/>
        <d v="2015-04-29T00:00:00" u="1"/>
        <d v="2013-06-21T00:00:00" u="1"/>
        <d v="2015-05-25T00:00:00" u="1"/>
        <d v="2013-07-17T00:00:00" u="1"/>
        <d v="2014-07-17T00:00:00" u="1"/>
        <d v="2013-08-13T00:00:00" u="1"/>
        <d v="2015-07-17T00:00:00" u="1"/>
        <d v="2014-08-13T00:00:00" u="1"/>
        <d v="2013-09-09T00:00:00" u="1"/>
        <d v="2015-08-13T00:00:00" u="1"/>
        <d v="2014-09-09T00:00:00" u="1"/>
        <d v="2015-09-09T00:00:00" u="1"/>
        <d v="2013-11-01T00:00:00" u="1"/>
        <d v="2015-10-05T00:00:00" u="1"/>
        <d v="2013-05-27T00:00:00" u="1"/>
        <d v="2014-05-27T00:00:00" u="1"/>
        <d v="2015-05-27T00:00:00" u="1"/>
        <d v="2013-07-19T00:00:00" u="1"/>
        <d v="2015-06-23T00:00:00" u="1"/>
        <d v="2014-07-19T00:00:00" u="1"/>
        <d v="2013-08-15T00:00:00" u="1"/>
        <d v="2014-08-15T00:00:00" u="1"/>
        <d v="2013-09-11T00:00:00" u="1"/>
        <d v="2015-08-15T00:00:00" u="1"/>
        <d v="2014-09-11T00:00:00" u="1"/>
        <d v="2013-10-07T00:00:00" u="1"/>
        <d v="2015-09-11T00:00:00" u="1"/>
        <d v="2014-10-07T00:00:00" u="1"/>
        <d v="2015-10-07T00:00:00" u="1"/>
        <d v="2014-11-03T00:00:00" u="1"/>
        <d v="2013-05-29T00:00:00" u="1"/>
        <d v="2014-05-29T00:00:00" u="1"/>
        <d v="2015-05-29T00:00:00" u="1"/>
        <d v="2015-06-25T00:00:00" u="1"/>
        <d v="2014-07-21T00:00:00" u="1"/>
        <d v="2013-08-17T00:00:00" u="1"/>
        <d v="2015-07-21T00:00:00" u="1"/>
        <d v="2014-08-17T00:00:00" u="1"/>
        <d v="2013-09-13T00:00:00" u="1"/>
        <d v="2015-08-17T00:00:00" u="1"/>
        <d v="2014-09-13T00:00:00" u="1"/>
        <d v="2013-10-09T00:00:00" u="1"/>
        <d v="2014-10-09T00:00:00" u="1"/>
        <d v="2013-11-05T00:00:00" u="1"/>
        <d v="2015-10-09T00:00:00" u="1"/>
        <d v="2014-11-05T00:00:00" u="1"/>
        <d v="2014-12-01T00:00:00" u="1"/>
        <d v="2013-05-31T00:00:00" u="1"/>
        <d v="2013-06-27T00:00:00" u="1"/>
        <d v="2015-05-31T00:00:00" u="1"/>
        <d v="2013-07-23T00:00:00" u="1"/>
        <d v="2015-06-27T00:00:00" u="1"/>
        <d v="2014-07-23T00:00:00" u="1"/>
        <d v="2013-08-19T00:00:00" u="1"/>
        <d v="2014-08-19T00:00:00" u="1"/>
        <d v="2015-08-19T00:00:00" u="1"/>
        <d v="2014-09-15T00:00:00" u="1"/>
        <d v="2013-10-11T00:00:00" u="1"/>
        <d v="2015-09-15T00:00:00" u="1"/>
        <d v="2014-10-11T00:00:00" u="1"/>
        <d v="2013-11-07T00:00:00" u="1"/>
        <d v="2014-11-07T00:00:00" u="1"/>
        <d v="2013-12-03T00:00:00" u="1"/>
        <d v="2015-11-07T00:00:00" u="1"/>
        <d v="2014-12-03T00:00:00" u="1"/>
        <d v="2015-06-29T00:00:00" u="1"/>
        <d v="2014-07-25T00:00:00" u="1"/>
        <d v="2013-08-21T00:00:00" u="1"/>
        <d v="2014-08-21T00:00:00" u="1"/>
        <d v="2013-09-17T00:00:00" u="1"/>
        <d v="2015-08-21T00:00:00" u="1"/>
        <d v="2014-09-17T00:00:00" u="1"/>
        <d v="2015-09-17T00:00:00" u="1"/>
        <d v="2014-10-13T00:00:00" u="1"/>
        <d v="2013-11-09T00:00:00" u="1"/>
        <d v="2015-10-13T00:00:00" u="1"/>
        <d v="2013-12-05T00:00:00" u="1"/>
        <d v="2014-12-05T00:00:00" u="1"/>
        <d v="2014-07-27T00:00:00" u="1"/>
        <d v="2013-08-23T00:00:00" u="1"/>
        <d v="2015-07-27T00:00:00" u="1"/>
        <d v="2013-09-19T00:00:00" u="1"/>
        <d v="2014-09-19T00:00:00" u="1"/>
        <d v="2013-10-15T00:00:00" u="1"/>
        <d v="2015-09-19T00:00:00" u="1"/>
        <d v="2014-10-15T00:00:00" u="1"/>
        <d v="2013-11-11T00:00:00" u="1"/>
        <d v="2015-10-15T00:00:00" u="1"/>
        <d v="2014-11-11T00:00:00" u="1"/>
        <d v="2013-12-07T00:00:00" u="1"/>
        <d v="2013-07-29T00:00:00" u="1"/>
        <d v="2014-07-29T00:00:00" u="1"/>
        <d v="2014-08-25T00:00:00" u="1"/>
        <d v="2015-08-25T00:00:00" u="1"/>
        <d v="2013-10-17T00:00:00" u="1"/>
        <d v="2015-09-21T00:00:00" u="1"/>
        <d v="2014-10-17T00:00:00" u="1"/>
        <d v="2013-11-13T00:00:00" u="1"/>
        <d v="2015-10-17T00:00:00" u="1"/>
        <d v="2014-11-13T00:00:00" u="1"/>
        <d v="2013-12-09T00:00:00" u="1"/>
        <d v="2014-12-09T00:00:00" u="1"/>
        <d v="2013-07-31T00:00:00" u="1"/>
        <d v="2014-07-31T00:00:00" u="1"/>
        <d v="2013-08-27T00:00:00" u="1"/>
        <d v="2014-08-27T00:00:00" u="1"/>
        <d v="2013-09-23T00:00:00" u="1"/>
        <d v="2015-08-27T00:00:00" u="1"/>
        <d v="2014-09-23T00:00:00" u="1"/>
        <d v="2015-09-23T00:00:00" u="1"/>
        <d v="2013-11-15T00:00:00" u="1"/>
        <d v="2015-10-19T00:00:00" u="1"/>
        <d v="2013-12-11T00:00:00" u="1"/>
        <d v="2015-11-15T00:00:00" u="1"/>
        <d v="2014-12-11T00:00:00" u="1"/>
        <d v="2013-08-29T00:00:00" u="1"/>
        <d v="2014-08-29T00:00:00" u="1"/>
        <d v="2013-09-25T00:00:00" u="1"/>
        <d v="2015-08-29T00:00:00" u="1"/>
        <d v="2014-09-25T00:00:00" u="1"/>
        <d v="2013-10-21T00:00:00" u="1"/>
        <d v="2015-09-25T00:00:00" u="1"/>
        <d v="2014-10-21T00:00:00" u="1"/>
        <d v="2015-10-21T00:00:00" u="1"/>
        <d v="2014-11-17T00:00:00" u="1"/>
        <d v="2013-12-13T00:00:00" u="1"/>
        <d v="2013-08-31T00:00:00" u="1"/>
        <d v="2013-09-27T00:00:00" u="1"/>
        <d v="2015-08-31T00:00:00" u="1"/>
        <d v="2014-09-27T00:00:00" u="1"/>
        <d v="2013-10-23T00:00:00" u="1"/>
        <d v="2014-10-23T00:00:00" u="1"/>
        <d v="2013-11-19T00:00:00" u="1"/>
        <d v="2015-10-23T00:00:00" u="1"/>
        <d v="2014-11-19T00:00:00" u="1"/>
        <d v="2014-12-15T00:00:00" u="1"/>
      </sharedItems>
    </cacheField>
    <cacheField name="Vào1" numFmtId="20">
      <sharedItems containsSemiMixedTypes="0" containsNonDate="0" containsDate="1" containsString="0" minDate="1899-12-30T00:00:00" maxDate="1899-12-30T23:31:00" count="811">
        <d v="1899-12-30T08:29:00"/>
        <d v="1899-12-30T07:42:00"/>
        <d v="1899-12-30T08:07:00"/>
        <d v="1899-12-30T08:20:00"/>
        <d v="1899-12-30T08:26:00"/>
        <d v="1899-12-30T08:24:00"/>
        <d v="1899-12-30T09:01:00"/>
        <d v="1899-12-30T08:19:00"/>
        <d v="1899-12-30T08:16:00"/>
        <d v="1899-12-30T08:22:00"/>
        <d v="1899-12-30T08:25:00"/>
        <d v="1899-12-30T08:10:00"/>
        <d v="1899-12-30T13:23:00"/>
        <d v="1899-12-30T08:17:00"/>
        <d v="1899-12-30T08:12:00"/>
        <d v="1899-12-30T08:08:00"/>
        <d v="1899-12-30T08:06:00"/>
        <d v="1899-12-30T08:11:00"/>
        <d v="1899-12-30T08:04:00"/>
        <d v="1899-12-30T09:06:00"/>
        <d v="1899-12-30T08:18:00"/>
        <d v="1899-12-30T08:14:00"/>
        <d v="1899-12-30T08:13:00"/>
        <d v="1899-12-30T08:15:00"/>
        <d v="1899-12-30T08:05:00"/>
        <d v="1899-12-30T20:06:00"/>
        <d v="1899-12-30T08:09:00"/>
        <d v="1899-12-30T07:55:00"/>
        <d v="1899-12-30T08:44:00"/>
        <d v="1899-12-30T08:36:00"/>
        <d v="1899-12-30T08:31:00"/>
        <d v="1899-12-30T08:30:00"/>
        <d v="1899-12-30T08:32:00"/>
        <d v="1899-12-30T08:28:00"/>
        <d v="1899-12-30T08:42:00"/>
        <d v="1899-12-30T08:46:00"/>
        <d v="1899-12-30T08:34:00"/>
        <d v="1899-12-30T08:00:00"/>
        <d v="1899-12-30T08:01:00"/>
        <d v="1899-12-30T18:32:00"/>
        <d v="1899-12-30T07:52:00"/>
        <d v="1899-12-30T08:27:00"/>
        <d v="1899-12-30T07:54:00"/>
        <d v="1899-12-30T08:02:00"/>
        <d v="1899-12-30T07:40:00"/>
        <d v="1899-12-30T07:47:00"/>
        <d v="1899-12-30T07:43:00"/>
        <d v="1899-12-30T18:44:00"/>
        <d v="1899-12-30T07:59:00"/>
        <d v="1899-12-30T07:57:00"/>
        <d v="1899-12-30T07:58:00"/>
        <d v="1899-12-30T07:56:00"/>
        <d v="1899-12-30T07:53:00"/>
        <d v="1899-12-30T11:52:00"/>
        <d v="1899-12-30T08:23:00"/>
        <d v="1899-12-30T08:35:00"/>
        <d v="1899-12-30T12:49:00"/>
        <d v="1899-12-30T09:21:00"/>
        <d v="1899-12-30T08:40:00"/>
        <d v="1899-12-30T13:15:00"/>
        <d v="1899-12-30T08:47:00"/>
        <d v="1899-12-30T18:15:00"/>
        <d v="1899-12-30T17:59:00"/>
        <d v="1899-12-30T09:00:00"/>
        <d v="1899-12-30T08:49:00"/>
        <d v="1899-12-30T08:39:00"/>
        <d v="1899-12-30T07:15:00"/>
        <d v="1899-12-30T07:45:00"/>
        <d v="1899-12-30T07:50:00"/>
        <d v="1899-12-30T07:30:00"/>
        <d v="1899-12-30T13:25:00"/>
        <d v="1899-12-30T08:50:00"/>
        <d v="1899-12-30T08:57:00"/>
        <d v="1899-12-30T09:39:00"/>
        <d v="1899-12-30T08:21:00"/>
        <d v="1899-12-30T18:43:00"/>
        <d v="1899-12-30T19:55:00"/>
        <d v="1899-12-30T08:53:00"/>
        <d v="1899-12-30T08:38:00"/>
        <d v="1899-12-30T08:52:00"/>
        <d v="1899-12-30T08:48:00"/>
        <d v="1899-12-30T19:20:00"/>
        <d v="1899-12-30T06:14:00"/>
        <d v="1899-12-30T06:12:00"/>
        <d v="1899-12-30T06:16:00"/>
        <d v="1899-12-30T06:19:00"/>
        <d v="1899-12-30T11:44:00"/>
        <d v="1899-12-30T06:18:00"/>
        <d v="1899-12-30T11:47:00"/>
        <d v="1899-12-30T06:13:00"/>
        <d v="1899-12-30T06:22:00"/>
        <d v="1899-12-30T06:17:00"/>
        <d v="1899-12-30T11:39:00"/>
        <d v="1899-12-30T08:03:00"/>
        <d v="1899-12-30T13:31:00"/>
        <d v="1899-12-30T10:26:00"/>
        <d v="1899-12-30T08:54:00"/>
        <d v="1899-12-30T08:37:00"/>
        <d v="1899-12-30T09:51:00"/>
        <d v="1899-12-30T08:59:00"/>
        <d v="1899-12-30T09:07:00"/>
        <d v="1899-12-30T07:49:00"/>
        <d v="1899-12-30T07:22:00"/>
        <d v="1899-12-30T06:58:00"/>
        <d v="1899-12-30T20:42:00"/>
        <d v="1899-12-30T06:24:00"/>
        <d v="1899-12-30T07:07:00"/>
        <d v="1899-12-30T12:38:00"/>
        <d v="1899-12-30T13:36:00"/>
        <d v="1899-12-30T08:33:00"/>
        <d v="1899-12-30T13:29:00"/>
        <d v="1899-12-30T13:55:00"/>
        <d v="1899-12-30T08:43:00"/>
        <d v="1899-12-30T09:16:00"/>
        <d v="1899-12-30T07:51:00"/>
        <d v="1899-12-30T13:34:00"/>
        <d v="1899-12-30T13:18:00"/>
        <d v="1899-12-30T07:37:00"/>
        <d v="1899-12-30T07:17:00"/>
        <d v="1899-12-30T07:39:00"/>
        <d v="1899-12-30T07:48:00"/>
        <d v="1899-12-30T07:26:00"/>
        <d v="1899-12-30T07:44:00"/>
        <d v="1899-12-30T11:33:00"/>
        <d v="1899-12-30T09:44:00"/>
        <d v="1899-12-30T09:29:00"/>
        <d v="1899-12-30T09:11:00"/>
        <d v="1899-12-30T11:29:00"/>
        <d v="1899-12-30T09:03:00"/>
        <d v="1899-12-30T13:38:00"/>
        <d v="1899-12-30T18:16:00"/>
        <d v="1899-12-30T11:54:00"/>
        <d v="1899-12-30T08:45:00"/>
        <d v="1899-12-30T11:37:00"/>
        <d v="1899-12-30T12:41:00"/>
        <d v="1899-12-30T11:32:00"/>
        <d v="1899-12-30T12:30:00"/>
        <d v="1899-12-30T11:02:00"/>
        <d v="1899-12-30T09:58:00"/>
        <d v="1899-12-30T11:31:00"/>
        <d v="1899-12-30T07:29:00"/>
        <d v="1899-12-30T08:41:00"/>
        <d v="1899-12-30T08:51:00"/>
        <d v="1899-12-30T19:10:00"/>
        <d v="1899-12-30T17:29:00"/>
        <d v="1899-12-30T18:24:00"/>
        <d v="1899-12-30T06:08:00"/>
        <d v="1899-12-30T07:24:00"/>
        <d v="1899-12-30T06:11:00"/>
        <d v="1899-12-30T06:06:00"/>
        <d v="1899-12-30T06:15:00"/>
        <d v="1899-12-30T06:04:00"/>
        <d v="1899-12-30T06:00:00"/>
        <d v="1899-12-30T13:20:00"/>
        <d v="1899-12-30T18:10:00"/>
        <d v="1899-12-30T09:17:00"/>
        <d v="1899-12-30T09:48:00"/>
        <d v="1899-12-30T08:55:00"/>
        <d v="1899-12-30T10:16:00"/>
        <d v="1899-12-30T07:31:00"/>
        <d v="1899-12-30T07:46:00"/>
        <d v="1899-12-30T07:33:00"/>
        <d v="1899-12-30T07:41:00"/>
        <d v="1899-12-30T07:34:00"/>
        <d v="1899-12-30T10:01:00"/>
        <d v="1899-12-30T09:27:00"/>
        <d v="1899-12-30T09:26:00"/>
        <d v="1899-12-30T07:36:00"/>
        <d v="1899-12-30T18:57:00"/>
        <d v="1899-12-30T19:06:00"/>
        <d v="1899-12-30T12:14:00"/>
        <d v="1899-12-30T11:45:00"/>
        <d v="1899-12-30T09:19:00"/>
        <d v="1899-12-30T07:18:00"/>
        <d v="1899-12-30T09:59:00"/>
        <d v="1899-12-30T11:36:00"/>
        <d v="1899-12-30T06:23:00"/>
        <d v="1899-12-30T09:49:00"/>
        <d v="1899-12-30T12:48:00"/>
        <d v="1899-12-30T14:00:00"/>
        <d v="1899-12-30T19:57:00"/>
        <d v="1899-12-30T06:01:00"/>
        <d v="1899-12-30T07:16:00" u="1"/>
        <d v="1899-12-30T11:16:00" u="1"/>
        <d v="1899-12-30T12:16:00" u="1"/>
        <d v="1899-12-30T13:16:00" u="1"/>
        <d v="1899-12-30T14:16:00" u="1"/>
        <d v="1899-12-30T16:16:00" u="1"/>
        <d v="1899-12-30T17:16:00" u="1"/>
        <d v="1899-12-30T19:16:00" u="1"/>
        <d v="1899-12-30T09:24:00" u="1"/>
        <d v="1899-12-30T10:24:00" u="1"/>
        <d v="1899-12-30T12:24:00" u="1"/>
        <d v="1899-12-30T13:24:00" u="1"/>
        <d v="1899-12-30T14:24:00" u="1"/>
        <d v="1899-12-30T15:24:00" u="1"/>
        <d v="1899-12-30T17:24:00" u="1"/>
        <d v="1899-12-30T19:24:00" u="1"/>
        <d v="1899-12-30T00:32:00" u="1"/>
        <d v="1899-12-30T06:32:00" u="1"/>
        <d v="1899-12-30T07:32:00" u="1"/>
        <d v="1899-12-30T09:32:00" u="1"/>
        <d v="1899-12-30T10:32:00" u="1"/>
        <d v="1899-12-30T13:32:00" u="1"/>
        <d v="1899-12-30T17:32:00" u="1"/>
        <d v="1899-12-30T19:32:00" u="1"/>
        <d v="1899-12-30T20:32:00" u="1"/>
        <d v="1899-12-30T21:32:00" u="1"/>
        <d v="1899-12-30T06:40:00" u="1"/>
        <d v="1899-12-30T09:40:00" u="1"/>
        <d v="1899-12-30T10:40:00" u="1"/>
        <d v="1899-12-30T11:40:00" u="1"/>
        <d v="1899-12-30T12:40:00" u="1"/>
        <d v="1899-12-30T13:40:00" u="1"/>
        <d v="1899-12-30T17:40:00" u="1"/>
        <d v="1899-12-30T18:40:00" u="1"/>
        <d v="1899-12-30T19:40:00" u="1"/>
        <d v="1899-12-30T20:40:00" u="1"/>
        <d v="1899-12-30T21:40:00" u="1"/>
        <d v="1899-12-30T06:48:00" u="1"/>
        <d v="1899-12-30T10:48:00" u="1"/>
        <d v="1899-12-30T11:48:00" u="1"/>
        <d v="1899-12-30T13:48:00" u="1"/>
        <d v="1899-12-30T15:48:00" u="1"/>
        <d v="1899-12-30T17:48:00" u="1"/>
        <d v="1899-12-30T18:48:00" u="1"/>
        <d v="1899-12-30T19:48:00" u="1"/>
        <d v="1899-12-30T20:48:00" u="1"/>
        <d v="1899-12-30T21:48:00" u="1"/>
        <d v="1899-12-30T05:56:00" u="1"/>
        <d v="1899-12-30T06:56:00" u="1"/>
        <d v="1899-12-30T08:56:00" u="1"/>
        <d v="1899-12-30T09:56:00" u="1"/>
        <d v="1899-12-30T10:56:00" u="1"/>
        <d v="1899-12-30T11:56:00" u="1"/>
        <d v="1899-12-30T12:56:00" u="1"/>
        <d v="1899-12-30T13:56:00" u="1"/>
        <d v="1899-12-30T14:56:00" u="1"/>
        <d v="1899-12-30T15:56:00" u="1"/>
        <d v="1899-12-30T17:56:00" u="1"/>
        <d v="1899-12-30T18:56:00" u="1"/>
        <d v="1899-12-30T22:56:00" u="1"/>
        <d v="1899-12-30T07:01:00" u="1"/>
        <d v="1899-12-30T11:01:00" u="1"/>
        <d v="1899-12-30T12:01:00" u="1"/>
        <d v="1899-12-30T13:01:00" u="1"/>
        <d v="1899-12-30T14:01:00" u="1"/>
        <d v="1899-12-30T16:01:00" u="1"/>
        <d v="1899-12-30T17:01:00" u="1"/>
        <d v="1899-12-30T18:01:00" u="1"/>
        <d v="1899-12-30T19:01:00" u="1"/>
        <d v="1899-12-30T20:01:00" u="1"/>
        <d v="1899-12-30T21:01:00" u="1"/>
        <d v="1899-12-30T23:01:00" u="1"/>
        <d v="1899-12-30T00:09:00" u="1"/>
        <d v="1899-12-30T06:09:00" u="1"/>
        <d v="1899-12-30T07:09:00" u="1"/>
        <d v="1899-12-30T09:09:00" u="1"/>
        <d v="1899-12-30T10:09:00" u="1"/>
        <d v="1899-12-30T12:09:00" u="1"/>
        <d v="1899-12-30T13:09:00" u="1"/>
        <d v="1899-12-30T14:09:00" u="1"/>
        <d v="1899-12-30T17:09:00" u="1"/>
        <d v="1899-12-30T18:09:00" u="1"/>
        <d v="1899-12-30T19:09:00" u="1"/>
        <d v="1899-12-30T21:09:00" u="1"/>
        <d v="1899-12-30T22:09:00" u="1"/>
        <d v="1899-12-30T23:09:00" u="1"/>
        <d v="1899-12-30T10:17:00" u="1"/>
        <d v="1899-12-30T12:17:00" u="1"/>
        <d v="1899-12-30T13:17:00" u="1"/>
        <d v="1899-12-30T17:17:00" u="1"/>
        <d v="1899-12-30T18:17:00" u="1"/>
        <d v="1899-12-30T19:17:00" u="1"/>
        <d v="1899-12-30T20:17:00" u="1"/>
        <d v="1899-12-30T22:17:00" u="1"/>
        <d v="1899-12-30T00:25:00" u="1"/>
        <d v="1899-12-30T06:25:00" u="1"/>
        <d v="1899-12-30T07:25:00" u="1"/>
        <d v="1899-12-30T09:25:00" u="1"/>
        <d v="1899-12-30T10:25:00" u="1"/>
        <d v="1899-12-30T12:25:00" u="1"/>
        <d v="1899-12-30T15:25:00" u="1"/>
        <d v="1899-12-30T16:25:00" u="1"/>
        <d v="1899-12-30T17:25:00" u="1"/>
        <d v="1899-12-30T18:25:00" u="1"/>
        <d v="1899-12-30T19:25:00" u="1"/>
        <d v="1899-12-30T06:33:00" u="1"/>
        <d v="1899-12-30T09:33:00" u="1"/>
        <d v="1899-12-30T12:33:00" u="1"/>
        <d v="1899-12-30T13:33:00" u="1"/>
        <d v="1899-12-30T15:33:00" u="1"/>
        <d v="1899-12-30T16:33:00" u="1"/>
        <d v="1899-12-30T17:33:00" u="1"/>
        <d v="1899-12-30T18:33:00" u="1"/>
        <d v="1899-12-30T19:33:00" u="1"/>
        <d v="1899-12-30T20:33:00" u="1"/>
        <d v="1899-12-30T06:41:00" u="1"/>
        <d v="1899-12-30T09:41:00" u="1"/>
        <d v="1899-12-30T10:41:00" u="1"/>
        <d v="1899-12-30T11:41:00" u="1"/>
        <d v="1899-12-30T13:41:00" u="1"/>
        <d v="1899-12-30T16:41:00" u="1"/>
        <d v="1899-12-30T17:41:00" u="1"/>
        <d v="1899-12-30T18:41:00" u="1"/>
        <d v="1899-12-30T19:41:00" u="1"/>
        <d v="1899-12-30T20:41:00" u="1"/>
        <d v="1899-12-30T05:49:00" u="1"/>
        <d v="1899-12-30T06:49:00" u="1"/>
        <d v="1899-12-30T10:49:00" u="1"/>
        <d v="1899-12-30T11:49:00" u="1"/>
        <d v="1899-12-30T13:49:00" u="1"/>
        <d v="1899-12-30T16:49:00" u="1"/>
        <d v="1899-12-30T17:49:00" u="1"/>
        <d v="1899-12-30T18:49:00" u="1"/>
        <d v="1899-12-30T19:49:00" u="1"/>
        <d v="1899-12-30T20:49:00" u="1"/>
        <d v="1899-12-30T05:57:00" u="1"/>
        <d v="1899-12-30T06:57:00" u="1"/>
        <d v="1899-12-30T09:57:00" u="1"/>
        <d v="1899-12-30T10:57:00" u="1"/>
        <d v="1899-12-30T11:57:00" u="1"/>
        <d v="1899-12-30T12:57:00" u="1"/>
        <d v="1899-12-30T13:57:00" u="1"/>
        <d v="1899-12-30T15:57:00" u="1"/>
        <d v="1899-12-30T16:57:00" u="1"/>
        <d v="1899-12-30T17:57:00" u="1"/>
        <d v="1899-12-30T20:57:00" u="1"/>
        <d v="1899-12-30T00:02:00" u="1"/>
        <d v="1899-12-30T06:02:00" u="1"/>
        <d v="1899-12-30T07:02:00" u="1"/>
        <d v="1899-12-30T09:02:00" u="1"/>
        <d v="1899-12-30T12:02:00" u="1"/>
        <d v="1899-12-30T13:02:00" u="1"/>
        <d v="1899-12-30T14:02:00" u="1"/>
        <d v="1899-12-30T16:02:00" u="1"/>
        <d v="1899-12-30T18:02:00" u="1"/>
        <d v="1899-12-30T19:02:00" u="1"/>
        <d v="1899-12-30T20:02:00" u="1"/>
        <d v="1899-12-30T21:02:00" u="1"/>
        <d v="1899-12-30T23:02:00" u="1"/>
        <d v="1899-12-30T06:10:00" u="1"/>
        <d v="1899-12-30T07:10:00" u="1"/>
        <d v="1899-12-30T09:10:00" u="1"/>
        <d v="1899-12-30T10:10:00" u="1"/>
        <d v="1899-12-30T11:10:00" u="1"/>
        <d v="1899-12-30T12:10:00" u="1"/>
        <d v="1899-12-30T13:10:00" u="1"/>
        <d v="1899-12-30T14:10:00" u="1"/>
        <d v="1899-12-30T15:10:00" u="1"/>
        <d v="1899-12-30T17:10:00" u="1"/>
        <d v="1899-12-30T20:10:00" u="1"/>
        <d v="1899-12-30T09:18:00" u="1"/>
        <d v="1899-12-30T10:18:00" u="1"/>
        <d v="1899-12-30T11:18:00" u="1"/>
        <d v="1899-12-30T12:18:00" u="1"/>
        <d v="1899-12-30T15:18:00" u="1"/>
        <d v="1899-12-30T16:18:00" u="1"/>
        <d v="1899-12-30T17:18:00" u="1"/>
        <d v="1899-12-30T18:18:00" u="1"/>
        <d v="1899-12-30T19:18:00" u="1"/>
        <d v="1899-12-30T21:18:00" u="1"/>
        <d v="1899-12-30T06:26:00" u="1"/>
        <d v="1899-12-30T11:26:00" u="1"/>
        <d v="1899-12-30T12:26:00" u="1"/>
        <d v="1899-12-30T13:26:00" u="1"/>
        <d v="1899-12-30T15:26:00" u="1"/>
        <d v="1899-12-30T17:26:00" u="1"/>
        <d v="1899-12-30T18:26:00" u="1"/>
        <d v="1899-12-30T19:26:00" u="1"/>
        <d v="1899-12-30T20:26:00" u="1"/>
        <d v="1899-12-30T21:26:00" u="1"/>
        <d v="1899-12-30T06:34:00" u="1"/>
        <d v="1899-12-30T09:34:00" u="1"/>
        <d v="1899-12-30T10:34:00" u="1"/>
        <d v="1899-12-30T11:34:00" u="1"/>
        <d v="1899-12-30T12:34:00" u="1"/>
        <d v="1899-12-30T14:34:00" u="1"/>
        <d v="1899-12-30T15:34:00" u="1"/>
        <d v="1899-12-30T17:34:00" u="1"/>
        <d v="1899-12-30T18:34:00" u="1"/>
        <d v="1899-12-30T19:34:00" u="1"/>
        <d v="1899-12-30T20:34:00" u="1"/>
        <d v="1899-12-30T21:34:00" u="1"/>
        <d v="1899-12-30T06:42:00" u="1"/>
        <d v="1899-12-30T09:42:00" u="1"/>
        <d v="1899-12-30T10:42:00" u="1"/>
        <d v="1899-12-30T11:42:00" u="1"/>
        <d v="1899-12-30T12:42:00" u="1"/>
        <d v="1899-12-30T13:42:00" u="1"/>
        <d v="1899-12-30T14:42:00" u="1"/>
        <d v="1899-12-30T17:42:00" u="1"/>
        <d v="1899-12-30T18:42:00" u="1"/>
        <d v="1899-12-30T19:42:00" u="1"/>
        <d v="1899-12-30T09:50:00" u="1"/>
        <d v="1899-12-30T10:50:00" u="1"/>
        <d v="1899-12-30T11:50:00" u="1"/>
        <d v="1899-12-30T12:50:00" u="1"/>
        <d v="1899-12-30T13:50:00" u="1"/>
        <d v="1899-12-30T16:50:00" u="1"/>
        <d v="1899-12-30T17:50:00" u="1"/>
        <d v="1899-12-30T18:50:00" u="1"/>
        <d v="1899-12-30T19:50:00" u="1"/>
        <d v="1899-12-30T01:58:00" u="1"/>
        <d v="1899-12-30T05:58:00" u="1"/>
        <d v="1899-12-30T08:58:00" u="1"/>
        <d v="1899-12-30T10:58:00" u="1"/>
        <d v="1899-12-30T12:58:00" u="1"/>
        <d v="1899-12-30T13:58:00" u="1"/>
        <d v="1899-12-30T16:58:00" u="1"/>
        <d v="1899-12-30T17:58:00" u="1"/>
        <d v="1899-12-30T18:58:00" u="1"/>
        <d v="1899-12-30T19:58:00" u="1"/>
        <d v="1899-12-30T20:58:00" u="1"/>
        <d v="1899-12-30T06:03:00" u="1"/>
        <d v="1899-12-30T07:03:00" u="1"/>
        <d v="1899-12-30T10:03:00" u="1"/>
        <d v="1899-12-30T11:03:00" u="1"/>
        <d v="1899-12-30T12:03:00" u="1"/>
        <d v="1899-12-30T13:03:00" u="1"/>
        <d v="1899-12-30T14:03:00" u="1"/>
        <d v="1899-12-30T16:03:00" u="1"/>
        <d v="1899-12-30T18:03:00" u="1"/>
        <d v="1899-12-30T19:03:00" u="1"/>
        <d v="1899-12-30T20:03:00" u="1"/>
        <d v="1899-12-30T21:03:00" u="1"/>
        <d v="1899-12-30T07:11:00" u="1"/>
        <d v="1899-12-30T12:11:00" u="1"/>
        <d v="1899-12-30T13:11:00" u="1"/>
        <d v="1899-12-30T14:11:00" u="1"/>
        <d v="1899-12-30T15:11:00" u="1"/>
        <d v="1899-12-30T16:11:00" u="1"/>
        <d v="1899-12-30T18:11:00" u="1"/>
        <d v="1899-12-30T19:11:00" u="1"/>
        <d v="1899-12-30T20:11:00" u="1"/>
        <d v="1899-12-30T07:19:00" u="1"/>
        <d v="1899-12-30T10:19:00" u="1"/>
        <d v="1899-12-30T13:19:00" u="1"/>
        <d v="1899-12-30T14:19:00" u="1"/>
        <d v="1899-12-30T17:19:00" u="1"/>
        <d v="1899-12-30T18:19:00" u="1"/>
        <d v="1899-12-30T19:19:00" u="1"/>
        <d v="1899-12-30T20:19:00" u="1"/>
        <d v="1899-12-30T22:19:00" u="1"/>
        <d v="1899-12-30T06:27:00" u="1"/>
        <d v="1899-12-30T07:27:00" u="1"/>
        <d v="1899-12-30T12:27:00" u="1"/>
        <d v="1899-12-30T13:27:00" u="1"/>
        <d v="1899-12-30T14:27:00" u="1"/>
        <d v="1899-12-30T15:27:00" u="1"/>
        <d v="1899-12-30T16:27:00" u="1"/>
        <d v="1899-12-30T17:27:00" u="1"/>
        <d v="1899-12-30T18:27:00" u="1"/>
        <d v="1899-12-30T19:27:00" u="1"/>
        <d v="1899-12-30T06:35:00" u="1"/>
        <d v="1899-12-30T07:35:00" u="1"/>
        <d v="1899-12-30T09:35:00" u="1"/>
        <d v="1899-12-30T10:35:00" u="1"/>
        <d v="1899-12-30T11:35:00" u="1"/>
        <d v="1899-12-30T12:35:00" u="1"/>
        <d v="1899-12-30T13:35:00" u="1"/>
        <d v="1899-12-30T14:35:00" u="1"/>
        <d v="1899-12-30T16:35:00" u="1"/>
        <d v="1899-12-30T17:35:00" u="1"/>
        <d v="1899-12-30T18:35:00" u="1"/>
        <d v="1899-12-30T19:35:00" u="1"/>
        <d v="1899-12-30T21:35:00" u="1"/>
        <d v="1899-12-30T06:43:00" u="1"/>
        <d v="1899-12-30T09:43:00" u="1"/>
        <d v="1899-12-30T11:43:00" u="1"/>
        <d v="1899-12-30T12:43:00" u="1"/>
        <d v="1899-12-30T13:43:00" u="1"/>
        <d v="1899-12-30T15:43:00" u="1"/>
        <d v="1899-12-30T16:43:00" u="1"/>
        <d v="1899-12-30T17:43:00" u="1"/>
        <d v="1899-12-30T19:43:00" u="1"/>
        <d v="1899-12-30T21:43:00" u="1"/>
        <d v="1899-12-30T04:51:00" u="1"/>
        <d v="1899-12-30T05:51:00" u="1"/>
        <d v="1899-12-30T06:51:00" u="1"/>
        <d v="1899-12-30T10:51:00" u="1"/>
        <d v="1899-12-30T11:51:00" u="1"/>
        <d v="1899-12-30T12:51:00" u="1"/>
        <d v="1899-12-30T13:51:00" u="1"/>
        <d v="1899-12-30T17:51:00" u="1"/>
        <d v="1899-12-30T18:51:00" u="1"/>
        <d v="1899-12-30T19:51:00" u="1"/>
        <d v="1899-12-30T05:59:00" u="1"/>
        <d v="1899-12-30T06:59:00" u="1"/>
        <d v="1899-12-30T10:59:00" u="1"/>
        <d v="1899-12-30T11:59:00" u="1"/>
        <d v="1899-12-30T12:59:00" u="1"/>
        <d v="1899-12-30T13:59:00" u="1"/>
        <d v="1899-12-30T16:59:00" u="1"/>
        <d v="1899-12-30T18:59:00" u="1"/>
        <d v="1899-12-30T19:59:00" u="1"/>
        <d v="1899-12-30T20:59:00" u="1"/>
        <d v="1899-12-30T21:59:00" u="1"/>
        <d v="1899-12-30T22:59:00" u="1"/>
        <d v="1899-12-30T01:04:00" u="1"/>
        <d v="1899-12-30T07:04:00" u="1"/>
        <d v="1899-12-30T09:04:00" u="1"/>
        <d v="1899-12-30T10:04:00" u="1"/>
        <d v="1899-12-30T11:04:00" u="1"/>
        <d v="1899-12-30T12:04:00" u="1"/>
        <d v="1899-12-30T13:04:00" u="1"/>
        <d v="1899-12-30T14:04:00" u="1"/>
        <d v="1899-12-30T15:04:00" u="1"/>
        <d v="1899-12-30T16:04:00" u="1"/>
        <d v="1899-12-30T17:04:00" u="1"/>
        <d v="1899-12-30T18:04:00" u="1"/>
        <d v="1899-12-30T19:04:00" u="1"/>
        <d v="1899-12-30T20:04:00" u="1"/>
        <d v="1899-12-30T21:04:00" u="1"/>
        <d v="1899-12-30T23:04:00" u="1"/>
        <d v="1899-12-30T07:12:00" u="1"/>
        <d v="1899-12-30T09:12:00" u="1"/>
        <d v="1899-12-30T10:12:00" u="1"/>
        <d v="1899-12-30T13:12:00" u="1"/>
        <d v="1899-12-30T16:12:00" u="1"/>
        <d v="1899-12-30T17:12:00" u="1"/>
        <d v="1899-12-30T18:12:00" u="1"/>
        <d v="1899-12-30T19:12:00" u="1"/>
        <d v="1899-12-30T21:12:00" u="1"/>
        <d v="1899-12-30T06:20:00" u="1"/>
        <d v="1899-12-30T07:20:00" u="1"/>
        <d v="1899-12-30T09:20:00" u="1"/>
        <d v="1899-12-30T10:20:00" u="1"/>
        <d v="1899-12-30T11:20:00" u="1"/>
        <d v="1899-12-30T12:20:00" u="1"/>
        <d v="1899-12-30T14:20:00" u="1"/>
        <d v="1899-12-30T17:20:00" u="1"/>
        <d v="1899-12-30T18:20:00" u="1"/>
        <d v="1899-12-30T20:20:00" u="1"/>
        <d v="1899-12-30T06:28:00" u="1"/>
        <d v="1899-12-30T07:28:00" u="1"/>
        <d v="1899-12-30T09:28:00" u="1"/>
        <d v="1899-12-30T10:28:00" u="1"/>
        <d v="1899-12-30T11:28:00" u="1"/>
        <d v="1899-12-30T12:28:00" u="1"/>
        <d v="1899-12-30T13:28:00" u="1"/>
        <d v="1899-12-30T17:28:00" u="1"/>
        <d v="1899-12-30T18:28:00" u="1"/>
        <d v="1899-12-30T19:28:00" u="1"/>
        <d v="1899-12-30T20:28:00" u="1"/>
        <d v="1899-12-30T21:28:00" u="1"/>
        <d v="1899-12-30T06:36:00" u="1"/>
        <d v="1899-12-30T09:36:00" u="1"/>
        <d v="1899-12-30T10:36:00" u="1"/>
        <d v="1899-12-30T12:36:00" u="1"/>
        <d v="1899-12-30T16:36:00" u="1"/>
        <d v="1899-12-30T17:36:00" u="1"/>
        <d v="1899-12-30T18:36:00" u="1"/>
        <d v="1899-12-30T19:36:00" u="1"/>
        <d v="1899-12-30T20:36:00" u="1"/>
        <d v="1899-12-30T22:36:00" u="1"/>
        <d v="1899-12-30T06:44:00" u="1"/>
        <d v="1899-12-30T10:44:00" u="1"/>
        <d v="1899-12-30T12:44:00" u="1"/>
        <d v="1899-12-30T13:44:00" u="1"/>
        <d v="1899-12-30T17:44:00" u="1"/>
        <d v="1899-12-30T19:44:00" u="1"/>
        <d v="1899-12-30T21:44:00" u="1"/>
        <d v="1899-12-30T00:52:00" u="1"/>
        <d v="1899-12-30T06:52:00" u="1"/>
        <d v="1899-12-30T09:52:00" u="1"/>
        <d v="1899-12-30T10:52:00" u="1"/>
        <d v="1899-12-30T12:52:00" u="1"/>
        <d v="1899-12-30T13:52:00" u="1"/>
        <d v="1899-12-30T16:52:00" u="1"/>
        <d v="1899-12-30T17:52:00" u="1"/>
        <d v="1899-12-30T18:52:00" u="1"/>
        <d v="1899-12-30T19:52:00" u="1"/>
        <d v="1899-12-30T20:52:00" u="1"/>
        <d v="1899-12-30T21:52:00" u="1"/>
        <d v="1899-12-30T01:05:00" u="1"/>
        <d v="1899-12-30T06:05:00" u="1"/>
        <d v="1899-12-30T07:05:00" u="1"/>
        <d v="1899-12-30T09:05:00" u="1"/>
        <d v="1899-12-30T10:05:00" u="1"/>
        <d v="1899-12-30T12:05:00" u="1"/>
        <d v="1899-12-30T13:05:00" u="1"/>
        <d v="1899-12-30T14:05:00" u="1"/>
        <d v="1899-12-30T17:05:00" u="1"/>
        <d v="1899-12-30T18:05:00" u="1"/>
        <d v="1899-12-30T19:05:00" u="1"/>
        <d v="1899-12-30T20:05:00" u="1"/>
        <d v="1899-12-30T21:05:00" u="1"/>
        <d v="1899-12-30T07:13:00" u="1"/>
        <d v="1899-12-30T09:13:00" u="1"/>
        <d v="1899-12-30T10:13:00" u="1"/>
        <d v="1899-12-30T12:13:00" u="1"/>
        <d v="1899-12-30T13:13:00" u="1"/>
        <d v="1899-12-30T15:13:00" u="1"/>
        <d v="1899-12-30T18:13:00" u="1"/>
        <d v="1899-12-30T19:13:00" u="1"/>
        <d v="1899-12-30T20:13:00" u="1"/>
        <d v="1899-12-30T21:13:00" u="1"/>
        <d v="1899-12-30T06:21:00" u="1"/>
        <d v="1899-12-30T07:21:00" u="1"/>
        <d v="1899-12-30T10:21:00" u="1"/>
        <d v="1899-12-30T12:21:00" u="1"/>
        <d v="1899-12-30T13:21:00" u="1"/>
        <d v="1899-12-30T14:21:00" u="1"/>
        <d v="1899-12-30T17:21:00" u="1"/>
        <d v="1899-12-30T18:21:00" u="1"/>
        <d v="1899-12-30T19:21:00" u="1"/>
        <d v="1899-12-30T20:21:00" u="1"/>
        <d v="1899-12-30T06:29:00" u="1"/>
        <d v="1899-12-30T10:29:00" u="1"/>
        <d v="1899-12-30T12:29:00" u="1"/>
        <d v="1899-12-30T16:29:00" u="1"/>
        <d v="1899-12-30T18:29:00" u="1"/>
        <d v="1899-12-30T19:29:00" u="1"/>
        <d v="1899-12-30T20:29:00" u="1"/>
        <d v="1899-12-30T22:29:00" u="1"/>
        <d v="1899-12-30T00:37:00" u="1"/>
        <d v="1899-12-30T06:37:00" u="1"/>
        <d v="1899-12-30T09:37:00" u="1"/>
        <d v="1899-12-30T12:37:00" u="1"/>
        <d v="1899-12-30T13:37:00" u="1"/>
        <d v="1899-12-30T15:37:00" u="1"/>
        <d v="1899-12-30T16:37:00" u="1"/>
        <d v="1899-12-30T17:37:00" u="1"/>
        <d v="1899-12-30T18:37:00" u="1"/>
        <d v="1899-12-30T19:37:00" u="1"/>
        <d v="1899-12-30T22:37:00" u="1"/>
        <d v="1899-12-30T06:45:00" u="1"/>
        <d v="1899-12-30T09:45:00" u="1"/>
        <d v="1899-12-30T10:45:00" u="1"/>
        <d v="1899-12-30T13:45:00" u="1"/>
        <d v="1899-12-30T14:45:00" u="1"/>
        <d v="1899-12-30T15:45:00" u="1"/>
        <d v="1899-12-30T17:45:00" u="1"/>
        <d v="1899-12-30T18:45:00" u="1"/>
        <d v="1899-12-30T19:45:00" u="1"/>
        <d v="1899-12-30T05:53:00" u="1"/>
        <d v="1899-12-30T06:53:00" u="1"/>
        <d v="1899-12-30T09:53:00" u="1"/>
        <d v="1899-12-30T10:53:00" u="1"/>
        <d v="1899-12-30T12:53:00" u="1"/>
        <d v="1899-12-30T13:53:00" u="1"/>
        <d v="1899-12-30T17:53:00" u="1"/>
        <d v="1899-12-30T18:53:00" u="1"/>
        <d v="1899-12-30T19:53:00" u="1"/>
        <d v="1899-12-30T20:53:00" u="1"/>
        <d v="1899-12-30T07:06:00" u="1"/>
        <d v="1899-12-30T10:06:00" u="1"/>
        <d v="1899-12-30T11:06:00" u="1"/>
        <d v="1899-12-30T12:06:00" u="1"/>
        <d v="1899-12-30T13:06:00" u="1"/>
        <d v="1899-12-30T14:06:00" u="1"/>
        <d v="1899-12-30T15:06:00" u="1"/>
        <d v="1899-12-30T17:06:00" u="1"/>
        <d v="1899-12-30T18:06:00" u="1"/>
        <d v="1899-12-30T07:14:00" u="1"/>
        <d v="1899-12-30T09:14:00" u="1"/>
        <d v="1899-12-30T10:14:00" u="1"/>
        <d v="1899-12-30T13:14:00" u="1"/>
        <d v="1899-12-30T14:14:00" u="1"/>
        <d v="1899-12-30T17:14:00" u="1"/>
        <d v="1899-12-30T18:14:00" u="1"/>
        <d v="1899-12-30T19:14:00" u="1"/>
        <d v="1899-12-30T21:14:00" u="1"/>
        <d v="1899-12-30T22:14:00" u="1"/>
        <d v="1899-12-30T09:22:00" u="1"/>
        <d v="1899-12-30T10:22:00" u="1"/>
        <d v="1899-12-30T11:22:00" u="1"/>
        <d v="1899-12-30T12:22:00" u="1"/>
        <d v="1899-12-30T13:22:00" u="1"/>
        <d v="1899-12-30T17:22:00" u="1"/>
        <d v="1899-12-30T18:22:00" u="1"/>
        <d v="1899-12-30T19:22:00" u="1"/>
        <d v="1899-12-30T20:22:00" u="1"/>
        <d v="1899-12-30T00:30:00" u="1"/>
        <d v="1899-12-30T06:30:00" u="1"/>
        <d v="1899-12-30T09:30:00" u="1"/>
        <d v="1899-12-30T13:30:00" u="1"/>
        <d v="1899-12-30T14:30:00" u="1"/>
        <d v="1899-12-30T17:30:00" u="1"/>
        <d v="1899-12-30T18:30:00" u="1"/>
        <d v="1899-12-30T19:30:00" u="1"/>
        <d v="1899-12-30T20:30:00" u="1"/>
        <d v="1899-12-30T21:30:00" u="1"/>
        <d v="1899-12-30T22:30:00" u="1"/>
        <d v="1899-12-30T06:38:00" u="1"/>
        <d v="1899-12-30T07:38:00" u="1"/>
        <d v="1899-12-30T09:38:00" u="1"/>
        <d v="1899-12-30T11:38:00" u="1"/>
        <d v="1899-12-30T14:38:00" u="1"/>
        <d v="1899-12-30T16:38:00" u="1"/>
        <d v="1899-12-30T17:38:00" u="1"/>
        <d v="1899-12-30T18:38:00" u="1"/>
        <d v="1899-12-30T19:38:00" u="1"/>
        <d v="1899-12-30T20:38:00" u="1"/>
        <d v="1899-12-30T00:46:00" u="1"/>
        <d v="1899-12-30T06:46:00" u="1"/>
        <d v="1899-12-30T09:46:00" u="1"/>
        <d v="1899-12-30T10:46:00" u="1"/>
        <d v="1899-12-30T11:46:00" u="1"/>
        <d v="1899-12-30T12:46:00" u="1"/>
        <d v="1899-12-30T13:46:00" u="1"/>
        <d v="1899-12-30T17:46:00" u="1"/>
        <d v="1899-12-30T18:46:00" u="1"/>
        <d v="1899-12-30T19:46:00" u="1"/>
        <d v="1899-12-30T20:46:00" u="1"/>
        <d v="1899-12-30T01:54:00" u="1"/>
        <d v="1899-12-30T06:54:00" u="1"/>
        <d v="1899-12-30T09:54:00" u="1"/>
        <d v="1899-12-30T10:54:00" u="1"/>
        <d v="1899-12-30T12:54:00" u="1"/>
        <d v="1899-12-30T13:54:00" u="1"/>
        <d v="1899-12-30T14:54:00" u="1"/>
        <d v="1899-12-30T16:54:00" u="1"/>
        <d v="1899-12-30T17:54:00" u="1"/>
        <d v="1899-12-30T18:54:00" u="1"/>
        <d v="1899-12-30T19:54:00" u="1"/>
        <d v="1899-12-30T21:54:00" u="1"/>
        <d v="1899-12-30T00:07:00" u="1"/>
        <d v="1899-12-30T06:07:00" u="1"/>
        <d v="1899-12-30T10:07:00" u="1"/>
        <d v="1899-12-30T11:07:00" u="1"/>
        <d v="1899-12-30T12:07:00" u="1"/>
        <d v="1899-12-30T13:07:00" u="1"/>
        <d v="1899-12-30T14:07:00" u="1"/>
        <d v="1899-12-30T16:07:00" u="1"/>
        <d v="1899-12-30T17:07:00" u="1"/>
        <d v="1899-12-30T18:07:00" u="1"/>
        <d v="1899-12-30T19:07:00" u="1"/>
        <d v="1899-12-30T20:07:00" u="1"/>
        <d v="1899-12-30T09:15:00" u="1"/>
        <d v="1899-12-30T10:15:00" u="1"/>
        <d v="1899-12-30T14:15:00" u="1"/>
        <d v="1899-12-30T19:15:00" u="1"/>
        <d v="1899-12-30T21:15:00" u="1"/>
        <d v="1899-12-30T07:23:00" u="1"/>
        <d v="1899-12-30T09:23:00" u="1"/>
        <d v="1899-12-30T10:23:00" u="1"/>
        <d v="1899-12-30T12:23:00" u="1"/>
        <d v="1899-12-30T15:23:00" u="1"/>
        <d v="1899-12-30T17:23:00" u="1"/>
        <d v="1899-12-30T18:23:00" u="1"/>
        <d v="1899-12-30T19:23:00" u="1"/>
        <d v="1899-12-30T20:23:00" u="1"/>
        <d v="1899-12-30T21:23:00" u="1"/>
        <d v="1899-12-30T00:31:00" u="1"/>
        <d v="1899-12-30T06:31:00" u="1"/>
        <d v="1899-12-30T09:31:00" u="1"/>
        <d v="1899-12-30T10:31:00" u="1"/>
        <d v="1899-12-30T12:31:00" u="1"/>
        <d v="1899-12-30T14:31:00" u="1"/>
        <d v="1899-12-30T17:31:00" u="1"/>
        <d v="1899-12-30T18:31:00" u="1"/>
        <d v="1899-12-30T19:31:00" u="1"/>
        <d v="1899-12-30T20:31:00" u="1"/>
        <d v="1899-12-30T23:31:00" u="1"/>
        <d v="1899-12-30T06:39:00" u="1"/>
        <d v="1899-12-30T10:39:00" u="1"/>
        <d v="1899-12-30T13:39:00" u="1"/>
        <d v="1899-12-30T16:39:00" u="1"/>
        <d v="1899-12-30T17:39:00" u="1"/>
        <d v="1899-12-30T18:39:00" u="1"/>
        <d v="1899-12-30T19:39:00" u="1"/>
        <d v="1899-12-30T20:39:00" u="1"/>
        <d v="1899-12-30T21:39:00" u="1"/>
        <d v="1899-12-30T22:39:00" u="1"/>
        <d v="1899-12-30T00:47:00" u="1"/>
        <d v="1899-12-30T06:47:00" u="1"/>
        <d v="1899-12-30T09:47:00" u="1"/>
        <d v="1899-12-30T10:47:00" u="1"/>
        <d v="1899-12-30T12:47:00" u="1"/>
        <d v="1899-12-30T13:47:00" u="1"/>
        <d v="1899-12-30T16:47:00" u="1"/>
        <d v="1899-12-30T17:47:00" u="1"/>
        <d v="1899-12-30T18:47:00" u="1"/>
        <d v="1899-12-30T19:47:00" u="1"/>
        <d v="1899-12-30T20:47:00" u="1"/>
        <d v="1899-12-30T21:47:00" u="1"/>
        <d v="1899-12-30T22:47:00" u="1"/>
        <d v="1899-12-30T05:55:00" u="1"/>
        <d v="1899-12-30T06:55:00" u="1"/>
        <d v="1899-12-30T09:55:00" u="1"/>
        <d v="1899-12-30T10:55:00" u="1"/>
        <d v="1899-12-30T11:55:00" u="1"/>
        <d v="1899-12-30T12:55:00" u="1"/>
        <d v="1899-12-30T14:55:00" u="1"/>
        <d v="1899-12-30T16:55:00" u="1"/>
        <d v="1899-12-30T17:55:00" u="1"/>
        <d v="1899-12-30T18:55:00" u="1"/>
        <d v="1899-12-30T00:00:00" u="1"/>
        <d v="1899-12-30T07:00:00" u="1"/>
        <d v="1899-12-30T10:00:00" u="1"/>
        <d v="1899-12-30T11:00:00" u="1"/>
        <d v="1899-12-30T12:00:00" u="1"/>
        <d v="1899-12-30T13:00:00" u="1"/>
        <d v="1899-12-30T17:00:00" u="1"/>
        <d v="1899-12-30T18:00:00" u="1"/>
        <d v="1899-12-30T19:00:00" u="1"/>
        <d v="1899-12-30T20:00:00" u="1"/>
        <d v="1899-12-30T07:08:00" u="1"/>
        <d v="1899-12-30T09:08:00" u="1"/>
        <d v="1899-12-30T10:08:00" u="1"/>
        <d v="1899-12-30T11:08:00" u="1"/>
        <d v="1899-12-30T13:08:00" u="1"/>
        <d v="1899-12-30T14:08:00" u="1"/>
        <d v="1899-12-30T16:08:00" u="1"/>
        <d v="1899-12-30T17:08:00" u="1"/>
        <d v="1899-12-30T18:08:00" u="1"/>
        <d v="1899-12-30T19:08:00" u="1"/>
        <d v="1899-12-30T20:08:00" u="1"/>
        <d v="1899-12-30T21:08:00" u="1"/>
      </sharedItems>
    </cacheField>
    <cacheField name="Ra1" numFmtId="0">
      <sharedItems containsNonDate="0" containsDate="1" containsString="0" containsBlank="1" minDate="1899-12-30T07:55:00" maxDate="1899-12-30T22:40:00"/>
    </cacheField>
    <cacheField name="Vào2" numFmtId="0">
      <sharedItems containsNonDate="0" containsDate="1" containsString="0" containsBlank="1" minDate="1899-12-30T08:15:00" maxDate="1899-12-30T22:31:00"/>
    </cacheField>
    <cacheField name="Ra2" numFmtId="0">
      <sharedItems containsNonDate="0" containsDate="1" containsString="0" containsBlank="1" minDate="1899-12-30T08:30:00" maxDate="1899-12-30T21:13:00"/>
    </cacheField>
    <cacheField name="Vào3" numFmtId="0">
      <sharedItems containsNonDate="0" containsDate="1" containsString="0" containsBlank="1" minDate="1899-12-30T18:34:00" maxDate="1899-12-30T20:43:00"/>
    </cacheField>
    <cacheField name="Điều chỉnh giờ ra vào theo xác nhận của nhân viên" numFmtId="0">
      <sharedItems containsNonDate="0" containsDate="1" containsString="0" containsBlank="1" minDate="1899-12-30T07:15:00" maxDate="1899-12-30T18:32:00"/>
    </cacheField>
    <cacheField name="Tổng" numFmtId="0">
      <sharedItems containsNonDate="0" containsString="0" containsBlank="1"/>
    </cacheField>
    <cacheField name="Đặt mã cho các đối tượng khác" numFmtId="0">
      <sharedItems/>
    </cacheField>
    <cacheField name="1" numFmtId="0">
      <sharedItems containsNonDate="0" containsString="0" containsBlank="1"/>
    </cacheField>
    <cacheField name="Giờ vào" numFmtId="20">
      <sharedItems containsSemiMixedTypes="0" containsNonDate="0" containsDate="1" containsString="0" minDate="1899-12-30T00:00:00" maxDate="1899-12-30T18:43:00"/>
    </cacheField>
    <cacheField name="Giờ ra" numFmtId="20">
      <sharedItems containsSemiMixedTypes="0" containsNonDate="0" containsDate="1" containsString="0" minDate="1899-12-30T00:00:00" maxDate="1899-12-30T22:40:00"/>
    </cacheField>
    <cacheField name="Công sáng" numFmtId="20">
      <sharedItems containsSemiMixedTypes="0" containsNonDate="0" containsDate="1" containsString="0" minDate="1899-12-30T00:00:00" maxDate="1899-12-30T04:45:00"/>
    </cacheField>
    <cacheField name="Công chiều" numFmtId="20">
      <sharedItems containsSemiMixedTypes="0" containsNonDate="0" containsDate="1" containsString="0" minDate="1899-12-30T00:00:00" maxDate="1899-12-30T06:00:00"/>
    </cacheField>
    <cacheField name="Tổng công" numFmtId="20">
      <sharedItems containsSemiMixedTypes="0" containsNonDate="0" containsDate="1" containsString="0" minDate="1899-12-30T00:00:00" maxDate="1899-12-30T08:30:00"/>
    </cacheField>
    <cacheField name="12" numFmtId="20">
      <sharedItems containsNonDate="0" containsString="0" containsBlank="1"/>
    </cacheField>
    <cacheField name="ĐC tăng giờ làm" numFmtId="20">
      <sharedItems containsNonDate="0" containsString="0" containsBlank="1"/>
    </cacheField>
    <cacheField name="ĐC giảm giờ làm" numFmtId="20">
      <sharedItems containsNonDate="0" containsString="0" containsBlank="1"/>
    </cacheField>
    <cacheField name="ĐC tính đi muộn" numFmtId="165">
      <sharedItems containsNonDate="0" containsString="0" containsBlank="1"/>
    </cacheField>
    <cacheField name="ĐC ăn trưa" numFmtId="165">
      <sharedItems containsNonDate="0" containsString="0" containsBlank="1"/>
    </cacheField>
    <cacheField name="ĐC quên check" numFmtId="165">
      <sharedItems containsNonDate="0" containsString="0" containsBlank="1"/>
    </cacheField>
    <cacheField name="Lý do" numFmtId="0">
      <sharedItems containsNonDate="0" containsString="0" containsBlank="1"/>
    </cacheField>
    <cacheField name="13" numFmtId="20">
      <sharedItems containsNonDate="0" containsString="0" containsBlank="1"/>
    </cacheField>
    <cacheField name="Tính công" numFmtId="4">
      <sharedItems containsSemiMixedTypes="0" containsString="0" containsNumber="1" minValue="0" maxValue="1.0000000000000002"/>
    </cacheField>
    <cacheField name="Quên check" numFmtId="165">
      <sharedItems containsSemiMixedTypes="0" containsString="0" containsNumber="1" containsInteger="1" minValue="0" maxValue="1" count="2">
        <n v="0"/>
        <n v="1"/>
      </sharedItems>
    </cacheField>
    <cacheField name="Đi muộn" numFmtId="165">
      <sharedItems containsSemiMixedTypes="0" containsString="0" containsNumber="1" containsInteger="1" minValue="-1" maxValue="1" count="3">
        <n v="0"/>
        <n v="1"/>
        <n v="-1" u="1"/>
      </sharedItems>
    </cacheField>
    <cacheField name="Ăn trưa" numFmtId="165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1">
  <r>
    <n v="1"/>
    <s v="00003"/>
    <x v="0"/>
    <s v="HC-KT"/>
    <x v="0"/>
    <x v="0"/>
    <d v="1899-12-30T08:29:00"/>
    <d v="1899-12-30T18:36:00"/>
    <m/>
    <m/>
    <m/>
    <m/>
    <s v=""/>
    <m/>
    <d v="1899-12-30T08:29:00"/>
    <d v="1899-12-30T18:36:00"/>
    <d v="1899-12-30T03:31:00"/>
    <d v="1899-12-30T05:06:00"/>
    <d v="1899-12-30T08:30:00"/>
    <m/>
    <m/>
    <m/>
    <m/>
    <m/>
    <m/>
    <m/>
    <m/>
    <n v="1"/>
    <x v="0"/>
    <x v="0"/>
    <n v="1"/>
  </r>
  <r>
    <n v="2"/>
    <s v="00003"/>
    <x v="0"/>
    <s v="HC-KT"/>
    <x v="1"/>
    <x v="1"/>
    <d v="1899-12-30T20:20:00"/>
    <d v="1899-12-30T21:57:00"/>
    <m/>
    <m/>
    <m/>
    <m/>
    <s v=""/>
    <m/>
    <d v="1899-12-30T08:00:00"/>
    <d v="1899-12-30T21:57:00"/>
    <d v="1899-12-30T04:00:00"/>
    <d v="1899-12-30T06:00:00"/>
    <d v="1899-12-30T08:30:00"/>
    <m/>
    <m/>
    <m/>
    <m/>
    <m/>
    <m/>
    <m/>
    <m/>
    <n v="1"/>
    <x v="0"/>
    <x v="0"/>
    <n v="1"/>
  </r>
  <r>
    <n v="3"/>
    <s v="00003"/>
    <x v="0"/>
    <s v="HC-KT"/>
    <x v="2"/>
    <x v="2"/>
    <d v="1899-12-30T18:39:00"/>
    <m/>
    <m/>
    <m/>
    <m/>
    <m/>
    <s v=""/>
    <m/>
    <d v="1899-12-30T08:07:00"/>
    <d v="1899-12-30T18:39:00"/>
    <d v="1899-12-30T03:53:00"/>
    <d v="1899-12-30T05:09:00"/>
    <d v="1899-12-30T08:30:00"/>
    <m/>
    <m/>
    <m/>
    <m/>
    <m/>
    <m/>
    <m/>
    <m/>
    <n v="1"/>
    <x v="0"/>
    <x v="0"/>
    <n v="1"/>
  </r>
  <r>
    <n v="4"/>
    <s v="00003"/>
    <x v="0"/>
    <s v="HC-KT"/>
    <x v="3"/>
    <x v="3"/>
    <d v="1899-12-30T18:12:00"/>
    <d v="1899-12-30T18:52:00"/>
    <d v="1899-12-30T19:02:00"/>
    <m/>
    <m/>
    <m/>
    <s v=""/>
    <m/>
    <d v="1899-12-30T08:20:00"/>
    <d v="1899-12-30T19:02:00"/>
    <d v="1899-12-30T03:40:00"/>
    <d v="1899-12-30T05:32:00"/>
    <d v="1899-12-30T08:30:00"/>
    <m/>
    <m/>
    <m/>
    <m/>
    <m/>
    <m/>
    <m/>
    <m/>
    <n v="1"/>
    <x v="0"/>
    <x v="0"/>
    <n v="1"/>
  </r>
  <r>
    <n v="5"/>
    <s v="00003"/>
    <x v="0"/>
    <s v="HC-KT"/>
    <x v="4"/>
    <x v="4"/>
    <d v="1899-12-30T17:55:00"/>
    <m/>
    <m/>
    <m/>
    <m/>
    <m/>
    <s v=""/>
    <m/>
    <d v="1899-12-30T08:26:00"/>
    <d v="1899-12-30T17:55:00"/>
    <d v="1899-12-30T03:34:00"/>
    <d v="1899-12-30T04:25:00"/>
    <d v="1899-12-30T07:59:00"/>
    <m/>
    <m/>
    <m/>
    <m/>
    <m/>
    <m/>
    <m/>
    <m/>
    <n v="0.93921568627450969"/>
    <x v="0"/>
    <x v="0"/>
    <n v="1"/>
  </r>
  <r>
    <n v="6"/>
    <s v="00003"/>
    <x v="0"/>
    <s v="HC-KT"/>
    <x v="5"/>
    <x v="5"/>
    <d v="1899-12-30T18:13:00"/>
    <d v="1899-12-30T18:20:00"/>
    <m/>
    <m/>
    <m/>
    <m/>
    <s v=""/>
    <m/>
    <d v="1899-12-30T08:24:00"/>
    <d v="1899-12-30T18:20:00"/>
    <d v="1899-12-30T03:36:00"/>
    <d v="1899-12-30T04:50:00"/>
    <d v="1899-12-30T08:26:00"/>
    <m/>
    <m/>
    <m/>
    <m/>
    <m/>
    <m/>
    <m/>
    <m/>
    <n v="0.99215686274509773"/>
    <x v="0"/>
    <x v="0"/>
    <n v="1"/>
  </r>
  <r>
    <n v="7"/>
    <s v="00003"/>
    <x v="0"/>
    <s v="HC-KT"/>
    <x v="6"/>
    <x v="6"/>
    <d v="1899-12-30T21:49:00"/>
    <m/>
    <m/>
    <m/>
    <m/>
    <m/>
    <s v=""/>
    <m/>
    <d v="1899-12-30T09:01:00"/>
    <d v="1899-12-30T18:00:00"/>
    <d v="1899-12-30T02:59:00"/>
    <d v="1899-12-30T04:30:00"/>
    <d v="1899-12-30T07:29:00"/>
    <m/>
    <m/>
    <m/>
    <m/>
    <m/>
    <m/>
    <m/>
    <m/>
    <n v="0.88039215686274486"/>
    <x v="0"/>
    <x v="1"/>
    <n v="1"/>
  </r>
  <r>
    <n v="8"/>
    <s v="00003"/>
    <x v="0"/>
    <s v="HC-KT"/>
    <x v="7"/>
    <x v="7"/>
    <d v="1899-12-30T18:27:00"/>
    <m/>
    <m/>
    <m/>
    <m/>
    <m/>
    <s v=""/>
    <m/>
    <d v="1899-12-30T08:19:00"/>
    <d v="1899-12-30T18:27:00"/>
    <d v="1899-12-30T03:41:00"/>
    <d v="1899-12-30T04:57:00"/>
    <d v="1899-12-30T08:30:00"/>
    <m/>
    <m/>
    <m/>
    <m/>
    <m/>
    <m/>
    <m/>
    <m/>
    <n v="1"/>
    <x v="0"/>
    <x v="0"/>
    <n v="1"/>
  </r>
  <r>
    <n v="9"/>
    <s v="00003"/>
    <x v="0"/>
    <s v="HC-KT"/>
    <x v="8"/>
    <x v="8"/>
    <d v="1899-12-30T17:24:00"/>
    <d v="1899-12-30T17:26:00"/>
    <m/>
    <m/>
    <m/>
    <m/>
    <s v=""/>
    <m/>
    <d v="1899-12-30T08:16:00"/>
    <d v="1899-12-30T17:26:00"/>
    <d v="1899-12-30T03:44:00"/>
    <d v="1899-12-30T03:56:00"/>
    <d v="1899-12-30T07:40:00"/>
    <m/>
    <m/>
    <m/>
    <m/>
    <m/>
    <m/>
    <m/>
    <m/>
    <n v="0.90196078431372517"/>
    <x v="0"/>
    <x v="0"/>
    <n v="1"/>
  </r>
  <r>
    <n v="10"/>
    <s v="00003"/>
    <x v="0"/>
    <s v="HC-KT"/>
    <x v="9"/>
    <x v="9"/>
    <d v="1899-12-30T19:06:00"/>
    <d v="1899-12-30T19:09:00"/>
    <m/>
    <m/>
    <m/>
    <m/>
    <s v=""/>
    <m/>
    <d v="1899-12-30T08:22:00"/>
    <d v="1899-12-30T19:09:00"/>
    <d v="1899-12-30T03:38:00"/>
    <d v="1899-12-30T05:39:00"/>
    <d v="1899-12-30T08:30:00"/>
    <m/>
    <m/>
    <m/>
    <m/>
    <m/>
    <m/>
    <m/>
    <m/>
    <n v="1"/>
    <x v="0"/>
    <x v="0"/>
    <n v="1"/>
  </r>
  <r>
    <n v="11"/>
    <s v="00003"/>
    <x v="0"/>
    <s v="HC-KT"/>
    <x v="10"/>
    <x v="10"/>
    <d v="1899-12-30T19:07:00"/>
    <m/>
    <m/>
    <m/>
    <m/>
    <m/>
    <s v=""/>
    <m/>
    <d v="1899-12-30T08:25:00"/>
    <d v="1899-12-30T19:07:00"/>
    <d v="1899-12-30T03:35:00"/>
    <d v="1899-12-30T05:37:00"/>
    <d v="1899-12-30T08:30:00"/>
    <m/>
    <m/>
    <m/>
    <m/>
    <m/>
    <m/>
    <m/>
    <m/>
    <n v="1"/>
    <x v="0"/>
    <x v="0"/>
    <n v="1"/>
  </r>
  <r>
    <n v="12"/>
    <s v="00003"/>
    <x v="0"/>
    <s v="HC-KT"/>
    <x v="11"/>
    <x v="11"/>
    <d v="1899-12-30T18:54:00"/>
    <d v="1899-12-30T18:55:00"/>
    <m/>
    <m/>
    <m/>
    <m/>
    <s v=""/>
    <m/>
    <d v="1899-12-30T08:10:00"/>
    <d v="1899-12-30T18:55:00"/>
    <d v="1899-12-30T03:50:00"/>
    <d v="1899-12-30T05:25:00"/>
    <d v="1899-12-30T08:30:00"/>
    <m/>
    <m/>
    <m/>
    <m/>
    <m/>
    <m/>
    <m/>
    <m/>
    <n v="1"/>
    <x v="0"/>
    <x v="0"/>
    <n v="1"/>
  </r>
  <r>
    <n v="13"/>
    <s v="00003"/>
    <x v="0"/>
    <s v="HC-KT"/>
    <x v="12"/>
    <x v="8"/>
    <d v="1899-12-30T17:26:00"/>
    <d v="1899-12-30T18:25:00"/>
    <d v="1899-12-30T18:37:00"/>
    <m/>
    <m/>
    <m/>
    <s v=""/>
    <m/>
    <d v="1899-12-30T08:16:00"/>
    <d v="1899-12-30T18:37:00"/>
    <d v="1899-12-30T03:44:00"/>
    <d v="1899-12-30T05:07:00"/>
    <d v="1899-12-30T08:30:00"/>
    <m/>
    <m/>
    <m/>
    <m/>
    <m/>
    <m/>
    <m/>
    <m/>
    <n v="1"/>
    <x v="0"/>
    <x v="0"/>
    <n v="1"/>
  </r>
  <r>
    <n v="14"/>
    <s v="00003"/>
    <x v="0"/>
    <s v="HC-KT"/>
    <x v="13"/>
    <x v="0"/>
    <d v="1899-12-30T18:40:00"/>
    <m/>
    <m/>
    <m/>
    <m/>
    <m/>
    <s v=""/>
    <m/>
    <d v="1899-12-30T08:29:00"/>
    <d v="1899-12-30T18:40:00"/>
    <d v="1899-12-30T03:31:00"/>
    <d v="1899-12-30T05:10:00"/>
    <d v="1899-12-30T08:30:00"/>
    <m/>
    <m/>
    <m/>
    <m/>
    <m/>
    <m/>
    <m/>
    <m/>
    <n v="1"/>
    <x v="0"/>
    <x v="0"/>
    <n v="1"/>
  </r>
  <r>
    <n v="15"/>
    <s v="00003"/>
    <x v="0"/>
    <s v="HC-KT"/>
    <x v="14"/>
    <x v="9"/>
    <d v="1899-12-30T08:25:00"/>
    <d v="1899-12-30T08:25:00"/>
    <d v="1899-12-30T18:29:00"/>
    <m/>
    <m/>
    <m/>
    <s v=""/>
    <m/>
    <d v="1899-12-30T08:22:00"/>
    <d v="1899-12-30T18:29:00"/>
    <d v="1899-12-30T03:38:00"/>
    <d v="1899-12-30T04:59:00"/>
    <d v="1899-12-30T08:30:00"/>
    <m/>
    <m/>
    <m/>
    <m/>
    <m/>
    <m/>
    <m/>
    <m/>
    <n v="1"/>
    <x v="0"/>
    <x v="0"/>
    <n v="1"/>
  </r>
  <r>
    <n v="16"/>
    <s v="00003"/>
    <x v="0"/>
    <s v="HC-KT"/>
    <x v="15"/>
    <x v="12"/>
    <d v="1899-12-30T18:06:00"/>
    <m/>
    <m/>
    <m/>
    <m/>
    <m/>
    <s v=""/>
    <m/>
    <d v="1899-12-30T13:23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7"/>
    <s v="00003"/>
    <x v="0"/>
    <s v="HC-KT"/>
    <x v="16"/>
    <x v="13"/>
    <d v="1899-12-30T20:21:00"/>
    <m/>
    <m/>
    <m/>
    <m/>
    <m/>
    <s v=""/>
    <m/>
    <d v="1899-12-30T08:17:00"/>
    <d v="1899-12-30T20:21:00"/>
    <d v="1899-12-30T03:43:00"/>
    <d v="1899-12-30T06:00:00"/>
    <d v="1899-12-30T08:30:00"/>
    <m/>
    <m/>
    <m/>
    <m/>
    <m/>
    <m/>
    <m/>
    <m/>
    <n v="1"/>
    <x v="0"/>
    <x v="0"/>
    <n v="1"/>
  </r>
  <r>
    <n v="18"/>
    <s v="00003"/>
    <x v="0"/>
    <s v="HC-KT"/>
    <x v="17"/>
    <x v="9"/>
    <d v="1899-12-30T18:42:00"/>
    <m/>
    <m/>
    <m/>
    <m/>
    <m/>
    <s v=""/>
    <m/>
    <d v="1899-12-30T08:22:00"/>
    <d v="1899-12-30T18:42:00"/>
    <d v="1899-12-30T03:38:00"/>
    <d v="1899-12-30T05:12:00"/>
    <d v="1899-12-30T08:30:00"/>
    <m/>
    <m/>
    <m/>
    <m/>
    <m/>
    <m/>
    <m/>
    <m/>
    <n v="1"/>
    <x v="0"/>
    <x v="0"/>
    <n v="1"/>
  </r>
  <r>
    <n v="19"/>
    <s v="00012"/>
    <x v="1"/>
    <s v="HC-KT"/>
    <x v="0"/>
    <x v="14"/>
    <d v="1899-12-30T18:38:00"/>
    <m/>
    <m/>
    <m/>
    <m/>
    <m/>
    <s v=""/>
    <m/>
    <d v="1899-12-30T08:12:00"/>
    <d v="1899-12-30T18:38:00"/>
    <d v="1899-12-30T03:48:00"/>
    <d v="1899-12-30T05:08:00"/>
    <d v="1899-12-30T08:30:00"/>
    <m/>
    <m/>
    <m/>
    <m/>
    <m/>
    <m/>
    <m/>
    <m/>
    <n v="1"/>
    <x v="0"/>
    <x v="0"/>
    <n v="1"/>
  </r>
  <r>
    <n v="20"/>
    <s v="00012"/>
    <x v="1"/>
    <s v="HC-KT"/>
    <x v="1"/>
    <x v="15"/>
    <d v="1899-12-30T18:20:00"/>
    <m/>
    <m/>
    <m/>
    <m/>
    <m/>
    <s v=""/>
    <m/>
    <d v="1899-12-30T08:08:00"/>
    <d v="1899-12-30T18:20:00"/>
    <d v="1899-12-30T03:52:00"/>
    <d v="1899-12-30T04:50:00"/>
    <d v="1899-12-30T08:30:00"/>
    <m/>
    <m/>
    <m/>
    <m/>
    <m/>
    <m/>
    <m/>
    <m/>
    <n v="1"/>
    <x v="0"/>
    <x v="0"/>
    <n v="1"/>
  </r>
  <r>
    <n v="21"/>
    <s v="00012"/>
    <x v="1"/>
    <s v="HC-KT"/>
    <x v="2"/>
    <x v="16"/>
    <d v="1899-12-30T18:24:00"/>
    <m/>
    <m/>
    <m/>
    <m/>
    <m/>
    <s v=""/>
    <m/>
    <d v="1899-12-30T08:06:00"/>
    <d v="1899-12-30T18:24:00"/>
    <d v="1899-12-30T03:54:00"/>
    <d v="1899-12-30T04:54:00"/>
    <d v="1899-12-30T08:30:00"/>
    <m/>
    <m/>
    <m/>
    <m/>
    <m/>
    <m/>
    <m/>
    <m/>
    <n v="1"/>
    <x v="0"/>
    <x v="0"/>
    <n v="1"/>
  </r>
  <r>
    <n v="22"/>
    <s v="00012"/>
    <x v="1"/>
    <s v="HC-KT"/>
    <x v="3"/>
    <x v="17"/>
    <d v="1899-12-30T08:12:00"/>
    <d v="1899-12-30T18:18:00"/>
    <m/>
    <m/>
    <m/>
    <m/>
    <s v=""/>
    <m/>
    <d v="1899-12-30T08:11:00"/>
    <d v="1899-12-30T18:18:00"/>
    <d v="1899-12-30T03:49:00"/>
    <d v="1899-12-30T04:48:00"/>
    <d v="1899-12-30T08:30:00"/>
    <m/>
    <m/>
    <m/>
    <m/>
    <m/>
    <m/>
    <m/>
    <m/>
    <n v="1"/>
    <x v="0"/>
    <x v="0"/>
    <n v="1"/>
  </r>
  <r>
    <n v="23"/>
    <s v="00012"/>
    <x v="1"/>
    <s v="HC-KT"/>
    <x v="18"/>
    <x v="11"/>
    <d v="1899-12-30T18:34:00"/>
    <m/>
    <m/>
    <m/>
    <m/>
    <m/>
    <s v=""/>
    <m/>
    <d v="1899-12-30T08:10:00"/>
    <d v="1899-12-30T18:34:00"/>
    <d v="1899-12-30T03:50:00"/>
    <d v="1899-12-30T05:04:00"/>
    <d v="1899-12-30T08:30:00"/>
    <m/>
    <m/>
    <m/>
    <m/>
    <m/>
    <m/>
    <m/>
    <m/>
    <n v="1"/>
    <x v="0"/>
    <x v="0"/>
    <n v="1"/>
  </r>
  <r>
    <n v="24"/>
    <s v="00012"/>
    <x v="1"/>
    <s v="HC-KT"/>
    <x v="4"/>
    <x v="2"/>
    <d v="1899-12-30T18:25:00"/>
    <m/>
    <m/>
    <m/>
    <m/>
    <m/>
    <s v=""/>
    <m/>
    <d v="1899-12-30T08:07:00"/>
    <d v="1899-12-30T18:25:00"/>
    <d v="1899-12-30T03:53:00"/>
    <d v="1899-12-30T04:55:00"/>
    <d v="1899-12-30T08:30:00"/>
    <m/>
    <m/>
    <m/>
    <m/>
    <m/>
    <m/>
    <m/>
    <m/>
    <n v="1"/>
    <x v="0"/>
    <x v="0"/>
    <n v="1"/>
  </r>
  <r>
    <n v="25"/>
    <s v="00012"/>
    <x v="1"/>
    <s v="HC-KT"/>
    <x v="5"/>
    <x v="18"/>
    <d v="1899-12-30T15:44:00"/>
    <m/>
    <m/>
    <m/>
    <m/>
    <m/>
    <s v=""/>
    <m/>
    <d v="1899-12-30T08:04:00"/>
    <d v="1899-12-30T15:44:00"/>
    <d v="1899-12-30T03:56:00"/>
    <d v="1899-12-30T02:14:00"/>
    <d v="1899-12-30T06:10:00"/>
    <m/>
    <m/>
    <m/>
    <m/>
    <m/>
    <m/>
    <m/>
    <m/>
    <n v="0.72549019607843146"/>
    <x v="0"/>
    <x v="0"/>
    <n v="1"/>
  </r>
  <r>
    <n v="26"/>
    <s v="00012"/>
    <x v="1"/>
    <s v="HC-KT"/>
    <x v="6"/>
    <x v="19"/>
    <d v="1899-12-30T18:19:00"/>
    <m/>
    <m/>
    <m/>
    <m/>
    <m/>
    <s v=""/>
    <m/>
    <d v="1899-12-30T09:06:00"/>
    <d v="1899-12-30T18:00:00"/>
    <d v="1899-12-30T02:54:00"/>
    <d v="1899-12-30T04:30:00"/>
    <d v="1899-12-30T07:24:00"/>
    <m/>
    <m/>
    <m/>
    <m/>
    <m/>
    <m/>
    <m/>
    <m/>
    <n v="0.87058823529411766"/>
    <x v="0"/>
    <x v="1"/>
    <n v="1"/>
  </r>
  <r>
    <n v="27"/>
    <s v="00012"/>
    <x v="1"/>
    <s v="HC-KT"/>
    <x v="7"/>
    <x v="15"/>
    <d v="1899-12-30T18:20:00"/>
    <m/>
    <m/>
    <m/>
    <m/>
    <m/>
    <s v=""/>
    <m/>
    <d v="1899-12-30T08:08:00"/>
    <d v="1899-12-30T18:20:00"/>
    <d v="1899-12-30T03:52:00"/>
    <d v="1899-12-30T04:50:00"/>
    <d v="1899-12-30T08:30:00"/>
    <m/>
    <m/>
    <m/>
    <m/>
    <m/>
    <m/>
    <m/>
    <m/>
    <n v="1"/>
    <x v="0"/>
    <x v="0"/>
    <n v="1"/>
  </r>
  <r>
    <n v="28"/>
    <s v="00012"/>
    <x v="1"/>
    <s v="HC-KT"/>
    <x v="8"/>
    <x v="17"/>
    <d v="1899-12-30T18:11:00"/>
    <m/>
    <m/>
    <m/>
    <m/>
    <m/>
    <s v=""/>
    <m/>
    <d v="1899-12-30T08:11:00"/>
    <d v="1899-12-30T18:11:00"/>
    <d v="1899-12-30T03:49:00"/>
    <d v="1899-12-30T04:41:00"/>
    <d v="1899-12-30T08:30:00"/>
    <m/>
    <m/>
    <m/>
    <m/>
    <m/>
    <m/>
    <m/>
    <m/>
    <n v="0.99999999999999989"/>
    <x v="0"/>
    <x v="0"/>
    <n v="1"/>
  </r>
  <r>
    <n v="29"/>
    <s v="00012"/>
    <x v="1"/>
    <s v="HC-KT"/>
    <x v="9"/>
    <x v="11"/>
    <d v="1899-12-30T19:03:00"/>
    <m/>
    <m/>
    <m/>
    <m/>
    <m/>
    <s v=""/>
    <m/>
    <d v="1899-12-30T08:10:00"/>
    <d v="1899-12-30T19:03:00"/>
    <d v="1899-12-30T03:50:00"/>
    <d v="1899-12-30T05:33:00"/>
    <d v="1899-12-30T08:30:00"/>
    <m/>
    <m/>
    <m/>
    <m/>
    <m/>
    <m/>
    <m/>
    <m/>
    <n v="1"/>
    <x v="0"/>
    <x v="0"/>
    <n v="1"/>
  </r>
  <r>
    <n v="30"/>
    <s v="00012"/>
    <x v="1"/>
    <s v="HC-KT"/>
    <x v="10"/>
    <x v="15"/>
    <d v="1899-12-30T18:16:00"/>
    <m/>
    <m/>
    <m/>
    <m/>
    <m/>
    <s v=""/>
    <m/>
    <d v="1899-12-30T08:08:00"/>
    <d v="1899-12-30T18:16:00"/>
    <d v="1899-12-30T03:52:00"/>
    <d v="1899-12-30T04:46:00"/>
    <d v="1899-12-30T08:30:00"/>
    <m/>
    <m/>
    <m/>
    <m/>
    <m/>
    <m/>
    <m/>
    <m/>
    <n v="1"/>
    <x v="0"/>
    <x v="0"/>
    <n v="1"/>
  </r>
  <r>
    <n v="31"/>
    <s v="00012"/>
    <x v="1"/>
    <s v="HC-KT"/>
    <x v="11"/>
    <x v="9"/>
    <d v="1899-12-30T16:16:00"/>
    <m/>
    <m/>
    <m/>
    <m/>
    <m/>
    <s v=""/>
    <m/>
    <d v="1899-12-30T08:22:00"/>
    <d v="1899-12-30T16:16:00"/>
    <d v="1899-12-30T03:38:00"/>
    <d v="1899-12-30T02:46:00"/>
    <d v="1899-12-30T06:24:00"/>
    <m/>
    <m/>
    <m/>
    <m/>
    <m/>
    <m/>
    <m/>
    <m/>
    <n v="0.75294117647058789"/>
    <x v="0"/>
    <x v="0"/>
    <n v="1"/>
  </r>
  <r>
    <n v="32"/>
    <s v="00012"/>
    <x v="1"/>
    <s v="HC-KT"/>
    <x v="13"/>
    <x v="20"/>
    <d v="1899-12-30T18:16:00"/>
    <d v="1899-12-30T18:16:00"/>
    <d v="1899-12-30T18:17:00"/>
    <m/>
    <m/>
    <m/>
    <s v=""/>
    <m/>
    <d v="1899-12-30T08:18:00"/>
    <d v="1899-12-30T18:17:00"/>
    <d v="1899-12-30T03:42:00"/>
    <d v="1899-12-30T04:47:00"/>
    <d v="1899-12-30T08:29:00"/>
    <m/>
    <m/>
    <m/>
    <m/>
    <m/>
    <m/>
    <m/>
    <m/>
    <n v="0.99803921568627452"/>
    <x v="0"/>
    <x v="0"/>
    <n v="1"/>
  </r>
  <r>
    <n v="33"/>
    <s v="00012"/>
    <x v="1"/>
    <s v="HC-KT"/>
    <x v="14"/>
    <x v="18"/>
    <d v="1899-12-30T18:21:00"/>
    <m/>
    <m/>
    <m/>
    <m/>
    <m/>
    <s v=""/>
    <m/>
    <d v="1899-12-30T08:04:00"/>
    <d v="1899-12-30T18:21:00"/>
    <d v="1899-12-30T03:56:00"/>
    <d v="1899-12-30T04:51:00"/>
    <d v="1899-12-30T08:30:00"/>
    <m/>
    <m/>
    <m/>
    <m/>
    <m/>
    <m/>
    <m/>
    <m/>
    <n v="1"/>
    <x v="0"/>
    <x v="0"/>
    <n v="1"/>
  </r>
  <r>
    <n v="34"/>
    <s v="00012"/>
    <x v="1"/>
    <s v="HC-KT"/>
    <x v="15"/>
    <x v="21"/>
    <d v="1899-12-30T08:29:00"/>
    <d v="1899-12-30T08:30:00"/>
    <d v="1899-12-30T16:12:00"/>
    <m/>
    <m/>
    <m/>
    <s v=""/>
    <m/>
    <d v="1899-12-30T08:14:00"/>
    <d v="1899-12-30T16:12:00"/>
    <d v="1899-12-30T03:46:00"/>
    <d v="1899-12-30T02:42:00"/>
    <d v="1899-12-30T06:28:00"/>
    <m/>
    <m/>
    <m/>
    <m/>
    <m/>
    <m/>
    <m/>
    <m/>
    <n v="0.76078431372549016"/>
    <x v="0"/>
    <x v="0"/>
    <n v="1"/>
  </r>
  <r>
    <n v="35"/>
    <s v="00012"/>
    <x v="1"/>
    <s v="HC-KT"/>
    <x v="16"/>
    <x v="11"/>
    <d v="1899-12-30T18:27:00"/>
    <m/>
    <m/>
    <m/>
    <m/>
    <m/>
    <s v=""/>
    <m/>
    <d v="1899-12-30T08:10:00"/>
    <d v="1899-12-30T18:27:00"/>
    <d v="1899-12-30T03:50:00"/>
    <d v="1899-12-30T04:57:00"/>
    <d v="1899-12-30T08:30:00"/>
    <m/>
    <m/>
    <m/>
    <m/>
    <m/>
    <m/>
    <m/>
    <m/>
    <n v="1"/>
    <x v="0"/>
    <x v="0"/>
    <n v="1"/>
  </r>
  <r>
    <n v="36"/>
    <s v="00012"/>
    <x v="1"/>
    <s v="HC-KT"/>
    <x v="17"/>
    <x v="22"/>
    <d v="1899-12-30T18:18:00"/>
    <m/>
    <m/>
    <m/>
    <m/>
    <m/>
    <s v=""/>
    <m/>
    <d v="1899-12-30T08:13:00"/>
    <d v="1899-12-30T18:18:00"/>
    <d v="1899-12-30T03:47:00"/>
    <d v="1899-12-30T04:48:00"/>
    <d v="1899-12-30T08:30:00"/>
    <m/>
    <m/>
    <m/>
    <m/>
    <m/>
    <m/>
    <m/>
    <m/>
    <n v="1"/>
    <x v="0"/>
    <x v="0"/>
    <n v="1"/>
  </r>
  <r>
    <n v="37"/>
    <s v="00013"/>
    <x v="2"/>
    <s v="HC-KT"/>
    <x v="0"/>
    <x v="23"/>
    <d v="1899-12-30T18:38:00"/>
    <m/>
    <m/>
    <m/>
    <m/>
    <m/>
    <s v=""/>
    <m/>
    <d v="1899-12-30T08:15:00"/>
    <d v="1899-12-30T18:38:00"/>
    <d v="1899-12-30T03:45:00"/>
    <d v="1899-12-30T05:08:00"/>
    <d v="1899-12-30T08:30:00"/>
    <m/>
    <m/>
    <m/>
    <m/>
    <m/>
    <m/>
    <m/>
    <m/>
    <n v="1"/>
    <x v="0"/>
    <x v="0"/>
    <n v="1"/>
  </r>
  <r>
    <n v="38"/>
    <s v="00013"/>
    <x v="2"/>
    <s v="HC-KT"/>
    <x v="1"/>
    <x v="17"/>
    <d v="1899-12-30T11:34:00"/>
    <d v="1899-12-30T18:44:00"/>
    <m/>
    <m/>
    <m/>
    <m/>
    <s v=""/>
    <m/>
    <d v="1899-12-30T08:11:00"/>
    <d v="1899-12-30T18:44:00"/>
    <d v="1899-12-30T03:49:00"/>
    <d v="1899-12-30T05:14:00"/>
    <d v="1899-12-30T08:30:00"/>
    <m/>
    <m/>
    <m/>
    <m/>
    <m/>
    <m/>
    <m/>
    <m/>
    <n v="1"/>
    <x v="0"/>
    <x v="0"/>
    <n v="1"/>
  </r>
  <r>
    <n v="39"/>
    <s v="00013"/>
    <x v="2"/>
    <s v="HC-KT"/>
    <x v="2"/>
    <x v="11"/>
    <d v="1899-12-30T20:27:00"/>
    <m/>
    <m/>
    <m/>
    <m/>
    <m/>
    <s v=""/>
    <m/>
    <d v="1899-12-30T08:10:00"/>
    <d v="1899-12-30T20:27:00"/>
    <d v="1899-12-30T03:50:00"/>
    <d v="1899-12-30T06:00:00"/>
    <d v="1899-12-30T08:30:00"/>
    <m/>
    <m/>
    <m/>
    <m/>
    <m/>
    <m/>
    <m/>
    <m/>
    <n v="1"/>
    <x v="0"/>
    <x v="0"/>
    <n v="1"/>
  </r>
  <r>
    <n v="40"/>
    <s v="00013"/>
    <x v="2"/>
    <s v="HC-KT"/>
    <x v="3"/>
    <x v="18"/>
    <d v="1899-12-30T18:18:00"/>
    <m/>
    <m/>
    <m/>
    <m/>
    <m/>
    <s v=""/>
    <m/>
    <d v="1899-12-30T08:04:00"/>
    <d v="1899-12-30T18:18:00"/>
    <d v="1899-12-30T03:56:00"/>
    <d v="1899-12-30T04:48:00"/>
    <d v="1899-12-30T08:30:00"/>
    <m/>
    <m/>
    <m/>
    <m/>
    <m/>
    <m/>
    <m/>
    <m/>
    <n v="1"/>
    <x v="0"/>
    <x v="0"/>
    <n v="1"/>
  </r>
  <r>
    <n v="41"/>
    <s v="00013"/>
    <x v="2"/>
    <s v="HC-KT"/>
    <x v="18"/>
    <x v="24"/>
    <d v="1899-12-30T18:49:00"/>
    <d v="1899-12-30T18:50:00"/>
    <m/>
    <m/>
    <m/>
    <m/>
    <s v=""/>
    <m/>
    <d v="1899-12-30T08:05:00"/>
    <d v="1899-12-30T18:50:00"/>
    <d v="1899-12-30T03:55:00"/>
    <d v="1899-12-30T05:20:00"/>
    <d v="1899-12-30T08:30:00"/>
    <m/>
    <m/>
    <m/>
    <m/>
    <m/>
    <m/>
    <m/>
    <m/>
    <n v="1"/>
    <x v="0"/>
    <x v="0"/>
    <n v="1"/>
  </r>
  <r>
    <n v="42"/>
    <s v="00013"/>
    <x v="2"/>
    <s v="HC-KT"/>
    <x v="4"/>
    <x v="16"/>
    <d v="1899-12-30T18:27:00"/>
    <m/>
    <m/>
    <m/>
    <m/>
    <m/>
    <s v=""/>
    <m/>
    <d v="1899-12-30T08:06:00"/>
    <d v="1899-12-30T18:27:00"/>
    <d v="1899-12-30T03:54:00"/>
    <d v="1899-12-30T04:57:00"/>
    <d v="1899-12-30T08:30:00"/>
    <m/>
    <m/>
    <m/>
    <m/>
    <m/>
    <m/>
    <m/>
    <m/>
    <n v="1"/>
    <x v="0"/>
    <x v="0"/>
    <n v="1"/>
  </r>
  <r>
    <n v="43"/>
    <s v="00013"/>
    <x v="2"/>
    <s v="HC-KT"/>
    <x v="5"/>
    <x v="18"/>
    <d v="1899-12-30T19:20:00"/>
    <m/>
    <m/>
    <m/>
    <m/>
    <m/>
    <s v=""/>
    <m/>
    <d v="1899-12-30T08:04:00"/>
    <d v="1899-12-30T19:20:00"/>
    <d v="1899-12-30T03:56:00"/>
    <d v="1899-12-30T05:50:00"/>
    <d v="1899-12-30T08:30:00"/>
    <m/>
    <m/>
    <m/>
    <m/>
    <m/>
    <m/>
    <m/>
    <m/>
    <n v="1"/>
    <x v="0"/>
    <x v="0"/>
    <n v="1"/>
  </r>
  <r>
    <n v="44"/>
    <s v="00013"/>
    <x v="2"/>
    <s v="HC-KT"/>
    <x v="6"/>
    <x v="24"/>
    <d v="1899-12-30T20:27:00"/>
    <m/>
    <m/>
    <m/>
    <m/>
    <m/>
    <s v=""/>
    <m/>
    <d v="1899-12-30T08:05:00"/>
    <d v="1899-12-30T20:27:00"/>
    <d v="1899-12-30T03:55:00"/>
    <d v="1899-12-30T06:00:00"/>
    <d v="1899-12-30T08:30:00"/>
    <m/>
    <m/>
    <m/>
    <m/>
    <m/>
    <m/>
    <m/>
    <m/>
    <n v="1"/>
    <x v="0"/>
    <x v="0"/>
    <n v="1"/>
  </r>
  <r>
    <n v="45"/>
    <s v="00013"/>
    <x v="2"/>
    <s v="HC-KT"/>
    <x v="7"/>
    <x v="25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6"/>
    <s v="00013"/>
    <x v="2"/>
    <s v="HC-KT"/>
    <x v="8"/>
    <x v="14"/>
    <d v="1899-12-30T19:01:00"/>
    <m/>
    <m/>
    <m/>
    <m/>
    <m/>
    <s v=""/>
    <m/>
    <d v="1899-12-30T08:12:00"/>
    <d v="1899-12-30T19:01:00"/>
    <d v="1899-12-30T03:48:00"/>
    <d v="1899-12-30T05:31:00"/>
    <d v="1899-12-30T08:30:00"/>
    <m/>
    <m/>
    <m/>
    <m/>
    <m/>
    <m/>
    <m/>
    <m/>
    <n v="1"/>
    <x v="0"/>
    <x v="0"/>
    <n v="1"/>
  </r>
  <r>
    <n v="47"/>
    <s v="00013"/>
    <x v="2"/>
    <s v="HC-KT"/>
    <x v="9"/>
    <x v="3"/>
    <d v="1899-12-30T19:05:00"/>
    <m/>
    <m/>
    <m/>
    <m/>
    <m/>
    <s v=""/>
    <m/>
    <d v="1899-12-30T08:20:00"/>
    <d v="1899-12-30T19:05:00"/>
    <d v="1899-12-30T03:40:00"/>
    <d v="1899-12-30T05:35:00"/>
    <d v="1899-12-30T08:30:00"/>
    <m/>
    <m/>
    <m/>
    <m/>
    <m/>
    <m/>
    <m/>
    <m/>
    <n v="1"/>
    <x v="0"/>
    <x v="0"/>
    <n v="1"/>
  </r>
  <r>
    <n v="48"/>
    <s v="00013"/>
    <x v="2"/>
    <s v="HC-KT"/>
    <x v="10"/>
    <x v="16"/>
    <d v="1899-12-30T18:15:00"/>
    <m/>
    <m/>
    <m/>
    <m/>
    <m/>
    <s v=""/>
    <m/>
    <d v="1899-12-30T08:06:00"/>
    <d v="1899-12-30T18:15:00"/>
    <d v="1899-12-30T03:54:00"/>
    <d v="1899-12-30T04:45:00"/>
    <d v="1899-12-30T08:30:00"/>
    <m/>
    <m/>
    <m/>
    <m/>
    <m/>
    <m/>
    <m/>
    <m/>
    <n v="1"/>
    <x v="0"/>
    <x v="0"/>
    <n v="1"/>
  </r>
  <r>
    <n v="49"/>
    <s v="00013"/>
    <x v="2"/>
    <s v="HC-KT"/>
    <x v="11"/>
    <x v="2"/>
    <d v="1899-12-30T18:55:00"/>
    <m/>
    <m/>
    <m/>
    <m/>
    <m/>
    <s v=""/>
    <m/>
    <d v="1899-12-30T08:07:00"/>
    <d v="1899-12-30T18:55:00"/>
    <d v="1899-12-30T03:53:00"/>
    <d v="1899-12-30T05:25:00"/>
    <d v="1899-12-30T08:30:00"/>
    <m/>
    <m/>
    <m/>
    <m/>
    <m/>
    <m/>
    <m/>
    <m/>
    <n v="1"/>
    <x v="0"/>
    <x v="0"/>
    <n v="1"/>
  </r>
  <r>
    <n v="50"/>
    <s v="00013"/>
    <x v="2"/>
    <s v="HC-KT"/>
    <x v="12"/>
    <x v="14"/>
    <d v="1899-12-30T18:23:00"/>
    <m/>
    <m/>
    <m/>
    <m/>
    <m/>
    <s v=""/>
    <m/>
    <d v="1899-12-30T08:12:00"/>
    <d v="1899-12-30T18:23:00"/>
    <d v="1899-12-30T03:48:00"/>
    <d v="1899-12-30T04:53:00"/>
    <d v="1899-12-30T08:30:00"/>
    <m/>
    <m/>
    <m/>
    <m/>
    <m/>
    <m/>
    <m/>
    <m/>
    <n v="1"/>
    <x v="0"/>
    <x v="0"/>
    <n v="1"/>
  </r>
  <r>
    <n v="51"/>
    <s v="00013"/>
    <x v="2"/>
    <s v="HC-KT"/>
    <x v="13"/>
    <x v="11"/>
    <d v="1899-12-30T08:10:00"/>
    <d v="1899-12-30T18:17:00"/>
    <m/>
    <m/>
    <m/>
    <m/>
    <s v=""/>
    <m/>
    <d v="1899-12-30T08:10:00"/>
    <d v="1899-12-30T18:17:00"/>
    <d v="1899-12-30T03:50:00"/>
    <d v="1899-12-30T04:47:00"/>
    <d v="1899-12-30T08:30:00"/>
    <m/>
    <m/>
    <m/>
    <m/>
    <m/>
    <m/>
    <m/>
    <m/>
    <n v="1"/>
    <x v="0"/>
    <x v="0"/>
    <n v="1"/>
  </r>
  <r>
    <n v="52"/>
    <s v="00013"/>
    <x v="2"/>
    <s v="HC-KT"/>
    <x v="14"/>
    <x v="2"/>
    <d v="1899-12-30T18:20:00"/>
    <m/>
    <m/>
    <m/>
    <m/>
    <m/>
    <s v=""/>
    <m/>
    <d v="1899-12-30T08:07:00"/>
    <d v="1899-12-30T18:20:00"/>
    <d v="1899-12-30T03:53:00"/>
    <d v="1899-12-30T04:50:00"/>
    <d v="1899-12-30T08:30:00"/>
    <m/>
    <m/>
    <m/>
    <m/>
    <m/>
    <m/>
    <m/>
    <m/>
    <n v="1"/>
    <x v="0"/>
    <x v="0"/>
    <n v="1"/>
  </r>
  <r>
    <n v="53"/>
    <s v="00013"/>
    <x v="2"/>
    <s v="HC-KT"/>
    <x v="15"/>
    <x v="26"/>
    <d v="1899-12-30T08:29:00"/>
    <d v="1899-12-30T08:30:00"/>
    <d v="1899-12-30T08:30:00"/>
    <d v="1899-12-30T19:26:00"/>
    <m/>
    <m/>
    <s v=""/>
    <m/>
    <d v="1899-12-30T08:09:00"/>
    <d v="1899-12-30T19:26:00"/>
    <d v="1899-12-30T03:51:00"/>
    <d v="1899-12-30T05:56:00"/>
    <d v="1899-12-30T08:30:00"/>
    <m/>
    <m/>
    <m/>
    <m/>
    <m/>
    <m/>
    <m/>
    <m/>
    <n v="1"/>
    <x v="0"/>
    <x v="0"/>
    <n v="1"/>
  </r>
  <r>
    <n v="54"/>
    <s v="00013"/>
    <x v="2"/>
    <s v="HC-KT"/>
    <x v="16"/>
    <x v="16"/>
    <d v="1899-12-30T18:39:00"/>
    <d v="1899-12-30T18:41:00"/>
    <m/>
    <m/>
    <m/>
    <m/>
    <s v=""/>
    <m/>
    <d v="1899-12-30T08:06:00"/>
    <d v="1899-12-30T18:41:00"/>
    <d v="1899-12-30T03:54:00"/>
    <d v="1899-12-30T05:11:00"/>
    <d v="1899-12-30T08:30:00"/>
    <m/>
    <m/>
    <m/>
    <m/>
    <m/>
    <m/>
    <m/>
    <m/>
    <n v="1"/>
    <x v="0"/>
    <x v="0"/>
    <n v="1"/>
  </r>
  <r>
    <n v="55"/>
    <s v="00013"/>
    <x v="2"/>
    <s v="HC-KT"/>
    <x v="17"/>
    <x v="22"/>
    <d v="1899-12-30T18:18:00"/>
    <m/>
    <m/>
    <m/>
    <m/>
    <m/>
    <s v=""/>
    <m/>
    <d v="1899-12-30T08:13:00"/>
    <d v="1899-12-30T18:18:00"/>
    <d v="1899-12-30T03:47:00"/>
    <d v="1899-12-30T04:48:00"/>
    <d v="1899-12-30T08:30:00"/>
    <m/>
    <m/>
    <m/>
    <m/>
    <m/>
    <m/>
    <m/>
    <m/>
    <n v="1"/>
    <x v="0"/>
    <x v="0"/>
    <n v="1"/>
  </r>
  <r>
    <n v="56"/>
    <s v="00016"/>
    <x v="3"/>
    <s v="PHP"/>
    <x v="1"/>
    <x v="23"/>
    <d v="1899-12-30T18:36:00"/>
    <m/>
    <m/>
    <m/>
    <m/>
    <m/>
    <s v=""/>
    <m/>
    <d v="1899-12-30T08:15:00"/>
    <d v="1899-12-30T18:36:00"/>
    <d v="1899-12-30T03:45:00"/>
    <d v="1899-12-30T05:06:00"/>
    <d v="1899-12-30T08:30:00"/>
    <m/>
    <m/>
    <m/>
    <m/>
    <m/>
    <m/>
    <m/>
    <m/>
    <n v="1"/>
    <x v="0"/>
    <x v="0"/>
    <n v="1"/>
  </r>
  <r>
    <n v="57"/>
    <s v="00016"/>
    <x v="3"/>
    <s v="PHP"/>
    <x v="2"/>
    <x v="27"/>
    <d v="1899-12-30T18:07:00"/>
    <m/>
    <m/>
    <m/>
    <m/>
    <m/>
    <s v=""/>
    <m/>
    <d v="1899-12-30T08:00:00"/>
    <d v="1899-12-30T18:07:00"/>
    <d v="1899-12-30T04:00:00"/>
    <d v="1899-12-30T04:37:00"/>
    <d v="1899-12-30T08:30:00"/>
    <m/>
    <m/>
    <m/>
    <m/>
    <m/>
    <m/>
    <m/>
    <m/>
    <n v="1"/>
    <x v="0"/>
    <x v="0"/>
    <n v="1"/>
  </r>
  <r>
    <n v="58"/>
    <s v="00016"/>
    <x v="3"/>
    <s v="PHP"/>
    <x v="3"/>
    <x v="11"/>
    <d v="1899-12-30T18:25:00"/>
    <m/>
    <m/>
    <m/>
    <m/>
    <m/>
    <s v=""/>
    <m/>
    <d v="1899-12-30T08:10:00"/>
    <d v="1899-12-30T18:25:00"/>
    <d v="1899-12-30T03:50:00"/>
    <d v="1899-12-30T04:55:00"/>
    <d v="1899-12-30T08:30:00"/>
    <m/>
    <m/>
    <m/>
    <m/>
    <m/>
    <m/>
    <m/>
    <m/>
    <n v="1"/>
    <x v="0"/>
    <x v="0"/>
    <n v="1"/>
  </r>
  <r>
    <n v="59"/>
    <s v="00016"/>
    <x v="3"/>
    <s v="PHP"/>
    <x v="18"/>
    <x v="15"/>
    <d v="1899-12-30T18:18:00"/>
    <m/>
    <m/>
    <m/>
    <m/>
    <m/>
    <s v=""/>
    <m/>
    <d v="1899-12-30T08:08:00"/>
    <d v="1899-12-30T18:18:00"/>
    <d v="1899-12-30T03:52:00"/>
    <d v="1899-12-30T04:48:00"/>
    <d v="1899-12-30T08:30:00"/>
    <m/>
    <m/>
    <m/>
    <m/>
    <m/>
    <m/>
    <m/>
    <m/>
    <n v="1"/>
    <x v="0"/>
    <x v="0"/>
    <n v="1"/>
  </r>
  <r>
    <n v="60"/>
    <s v="00016"/>
    <x v="3"/>
    <s v="PHP"/>
    <x v="4"/>
    <x v="11"/>
    <d v="1899-12-30T17:56:00"/>
    <m/>
    <m/>
    <m/>
    <m/>
    <m/>
    <s v=""/>
    <m/>
    <d v="1899-12-30T08:10:00"/>
    <d v="1899-12-30T17:56:00"/>
    <d v="1899-12-30T03:50:00"/>
    <d v="1899-12-30T04:26:00"/>
    <d v="1899-12-30T08:16:00"/>
    <m/>
    <m/>
    <m/>
    <m/>
    <m/>
    <m/>
    <m/>
    <m/>
    <n v="0.97254901960784323"/>
    <x v="0"/>
    <x v="0"/>
    <n v="1"/>
  </r>
  <r>
    <n v="61"/>
    <s v="00016"/>
    <x v="3"/>
    <s v="PHP"/>
    <x v="5"/>
    <x v="8"/>
    <d v="1899-12-30T18:21:00"/>
    <m/>
    <m/>
    <m/>
    <m/>
    <m/>
    <s v=""/>
    <m/>
    <d v="1899-12-30T08:16:00"/>
    <d v="1899-12-30T18:21:00"/>
    <d v="1899-12-30T03:44:00"/>
    <d v="1899-12-30T04:51:00"/>
    <d v="1899-12-30T08:30:00"/>
    <m/>
    <m/>
    <m/>
    <m/>
    <m/>
    <m/>
    <m/>
    <m/>
    <n v="1"/>
    <x v="0"/>
    <x v="0"/>
    <n v="1"/>
  </r>
  <r>
    <n v="62"/>
    <s v="00016"/>
    <x v="3"/>
    <s v="PHP"/>
    <x v="6"/>
    <x v="7"/>
    <d v="1899-12-30T18:27:00"/>
    <d v="1899-12-30T18:28:00"/>
    <m/>
    <m/>
    <m/>
    <m/>
    <s v=""/>
    <m/>
    <d v="1899-12-30T08:19:00"/>
    <d v="1899-12-30T18:28:00"/>
    <d v="1899-12-30T03:41:00"/>
    <d v="1899-12-30T04:58:00"/>
    <d v="1899-12-30T08:30:00"/>
    <m/>
    <m/>
    <m/>
    <m/>
    <m/>
    <m/>
    <m/>
    <m/>
    <n v="1"/>
    <x v="0"/>
    <x v="0"/>
    <n v="1"/>
  </r>
  <r>
    <n v="63"/>
    <s v="00016"/>
    <x v="3"/>
    <s v="PHP"/>
    <x v="7"/>
    <x v="21"/>
    <d v="1899-12-30T18:20:00"/>
    <m/>
    <m/>
    <m/>
    <m/>
    <m/>
    <s v=""/>
    <m/>
    <d v="1899-12-30T08:14:00"/>
    <d v="1899-12-30T18:20:00"/>
    <d v="1899-12-30T03:46:00"/>
    <d v="1899-12-30T04:50:00"/>
    <d v="1899-12-30T08:30:00"/>
    <m/>
    <m/>
    <m/>
    <m/>
    <m/>
    <m/>
    <m/>
    <m/>
    <n v="1"/>
    <x v="0"/>
    <x v="0"/>
    <n v="1"/>
  </r>
  <r>
    <n v="64"/>
    <s v="00016"/>
    <x v="3"/>
    <s v="PHP"/>
    <x v="8"/>
    <x v="23"/>
    <d v="1899-12-30T18:27:00"/>
    <m/>
    <m/>
    <m/>
    <m/>
    <m/>
    <s v=""/>
    <m/>
    <d v="1899-12-30T08:15:00"/>
    <d v="1899-12-30T18:27:00"/>
    <d v="1899-12-30T03:45:00"/>
    <d v="1899-12-30T04:57:00"/>
    <d v="1899-12-30T08:30:00"/>
    <m/>
    <m/>
    <m/>
    <m/>
    <m/>
    <m/>
    <m/>
    <m/>
    <n v="1"/>
    <x v="0"/>
    <x v="0"/>
    <n v="1"/>
  </r>
  <r>
    <n v="65"/>
    <s v="00016"/>
    <x v="3"/>
    <s v="PHP"/>
    <x v="9"/>
    <x v="28"/>
    <d v="1899-12-30T18:09:00"/>
    <m/>
    <m/>
    <m/>
    <m/>
    <m/>
    <s v=""/>
    <m/>
    <d v="1899-12-30T08:44:00"/>
    <d v="1899-12-30T18:00:00"/>
    <d v="1899-12-30T03:16:00"/>
    <d v="1899-12-30T04:30:00"/>
    <d v="1899-12-30T07:46:00"/>
    <m/>
    <m/>
    <m/>
    <m/>
    <m/>
    <m/>
    <m/>
    <m/>
    <n v="0.9137254901960784"/>
    <x v="0"/>
    <x v="1"/>
    <n v="1"/>
  </r>
  <r>
    <n v="66"/>
    <s v="00016"/>
    <x v="3"/>
    <s v="PHP"/>
    <x v="10"/>
    <x v="4"/>
    <d v="1899-12-30T18:52:00"/>
    <m/>
    <m/>
    <m/>
    <m/>
    <m/>
    <s v=""/>
    <m/>
    <d v="1899-12-30T08:26:00"/>
    <d v="1899-12-30T18:52:00"/>
    <d v="1899-12-30T03:34:00"/>
    <d v="1899-12-30T05:22:00"/>
    <d v="1899-12-30T08:30:00"/>
    <m/>
    <m/>
    <m/>
    <m/>
    <m/>
    <m/>
    <m/>
    <m/>
    <n v="1"/>
    <x v="0"/>
    <x v="0"/>
    <n v="1"/>
  </r>
  <r>
    <n v="67"/>
    <s v="00016"/>
    <x v="3"/>
    <s v="PHP"/>
    <x v="11"/>
    <x v="0"/>
    <d v="1899-12-30T18:38:00"/>
    <m/>
    <m/>
    <m/>
    <m/>
    <m/>
    <s v=""/>
    <m/>
    <d v="1899-12-30T08:29:00"/>
    <d v="1899-12-30T18:38:00"/>
    <d v="1899-12-30T03:31:00"/>
    <d v="1899-12-30T05:08:00"/>
    <d v="1899-12-30T08:30:00"/>
    <m/>
    <m/>
    <m/>
    <m/>
    <m/>
    <m/>
    <m/>
    <m/>
    <n v="1"/>
    <x v="0"/>
    <x v="0"/>
    <n v="1"/>
  </r>
  <r>
    <n v="68"/>
    <s v="00016"/>
    <x v="3"/>
    <s v="PHP"/>
    <x v="12"/>
    <x v="9"/>
    <d v="1899-12-30T08:23:00"/>
    <d v="1899-12-30T19:02:00"/>
    <m/>
    <m/>
    <m/>
    <m/>
    <s v=""/>
    <m/>
    <d v="1899-12-30T08:22:00"/>
    <d v="1899-12-30T19:02:00"/>
    <d v="1899-12-30T03:38:00"/>
    <d v="1899-12-30T05:32:00"/>
    <d v="1899-12-30T08:30:00"/>
    <m/>
    <m/>
    <m/>
    <m/>
    <m/>
    <m/>
    <m/>
    <m/>
    <n v="1"/>
    <x v="0"/>
    <x v="0"/>
    <n v="1"/>
  </r>
  <r>
    <n v="69"/>
    <s v="00016"/>
    <x v="3"/>
    <s v="PHP"/>
    <x v="13"/>
    <x v="29"/>
    <d v="1899-12-30T19:32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70"/>
    <s v="00016"/>
    <x v="3"/>
    <s v="PHP"/>
    <x v="14"/>
    <x v="10"/>
    <d v="1899-12-30T18:46:00"/>
    <m/>
    <m/>
    <m/>
    <m/>
    <m/>
    <s v=""/>
    <m/>
    <d v="1899-12-30T08:25:00"/>
    <d v="1899-12-30T18:46:00"/>
    <d v="1899-12-30T03:35:00"/>
    <d v="1899-12-30T05:16:00"/>
    <d v="1899-12-30T08:30:00"/>
    <m/>
    <m/>
    <m/>
    <m/>
    <m/>
    <m/>
    <m/>
    <m/>
    <n v="1"/>
    <x v="0"/>
    <x v="0"/>
    <n v="1"/>
  </r>
  <r>
    <n v="71"/>
    <s v="00016"/>
    <x v="3"/>
    <s v="PHP"/>
    <x v="15"/>
    <x v="5"/>
    <d v="1899-12-30T18:48:00"/>
    <m/>
    <m/>
    <m/>
    <m/>
    <m/>
    <s v=""/>
    <m/>
    <d v="1899-12-30T08:24:00"/>
    <d v="1899-12-30T18:48:00"/>
    <d v="1899-12-30T03:36:00"/>
    <d v="1899-12-30T05:18:00"/>
    <d v="1899-12-30T08:30:00"/>
    <m/>
    <m/>
    <m/>
    <m/>
    <m/>
    <m/>
    <m/>
    <m/>
    <n v="1"/>
    <x v="0"/>
    <x v="0"/>
    <n v="1"/>
  </r>
  <r>
    <n v="72"/>
    <s v="00016"/>
    <x v="3"/>
    <s v="PHP"/>
    <x v="16"/>
    <x v="4"/>
    <d v="1899-12-30T18:38:00"/>
    <m/>
    <m/>
    <m/>
    <m/>
    <m/>
    <s v=""/>
    <m/>
    <d v="1899-12-30T08:26:00"/>
    <d v="1899-12-30T18:38:00"/>
    <d v="1899-12-30T03:34:00"/>
    <d v="1899-12-30T05:08:00"/>
    <d v="1899-12-30T08:30:00"/>
    <m/>
    <m/>
    <m/>
    <m/>
    <m/>
    <m/>
    <m/>
    <m/>
    <n v="1"/>
    <x v="0"/>
    <x v="0"/>
    <n v="1"/>
  </r>
  <r>
    <n v="73"/>
    <s v="00016"/>
    <x v="3"/>
    <s v="PHP"/>
    <x v="17"/>
    <x v="0"/>
    <d v="1899-12-30T19:13:00"/>
    <m/>
    <m/>
    <m/>
    <m/>
    <m/>
    <s v=""/>
    <m/>
    <d v="1899-12-30T08:29:00"/>
    <d v="1899-12-30T19:13:00"/>
    <d v="1899-12-30T03:31:00"/>
    <d v="1899-12-30T05:43:00"/>
    <d v="1899-12-30T08:30:00"/>
    <m/>
    <m/>
    <m/>
    <m/>
    <m/>
    <m/>
    <m/>
    <m/>
    <n v="1"/>
    <x v="0"/>
    <x v="0"/>
    <n v="1"/>
  </r>
  <r>
    <n v="74"/>
    <s v="00035"/>
    <x v="4"/>
    <s v="KHKD"/>
    <x v="0"/>
    <x v="30"/>
    <d v="1899-12-30T22:00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75"/>
    <s v="00035"/>
    <x v="4"/>
    <s v="KHKD"/>
    <x v="1"/>
    <x v="0"/>
    <d v="1899-12-30T18:21:00"/>
    <m/>
    <m/>
    <m/>
    <m/>
    <m/>
    <s v="KHAC"/>
    <m/>
    <d v="1899-12-30T08:29:00"/>
    <d v="1899-12-30T18:21:00"/>
    <d v="1899-12-30T00:00:00"/>
    <d v="1899-12-30T00:00:00"/>
    <d v="1899-12-30T00:00:00"/>
    <m/>
    <m/>
    <m/>
    <m/>
    <m/>
    <m/>
    <m/>
    <m/>
    <n v="0"/>
    <x v="0"/>
    <x v="0"/>
    <n v="0"/>
  </r>
  <r>
    <n v="76"/>
    <s v="00035"/>
    <x v="4"/>
    <s v="KHKD"/>
    <x v="2"/>
    <x v="31"/>
    <d v="1899-12-30T20:14:00"/>
    <m/>
    <m/>
    <m/>
    <m/>
    <m/>
    <s v="KHAC"/>
    <m/>
    <d v="1899-12-30T08:30:00"/>
    <d v="1899-12-30T20:14:00"/>
    <d v="1899-12-30T00:00:00"/>
    <d v="1899-12-30T00:00:00"/>
    <d v="1899-12-30T00:00:00"/>
    <m/>
    <m/>
    <m/>
    <m/>
    <m/>
    <m/>
    <m/>
    <m/>
    <n v="0"/>
    <x v="0"/>
    <x v="0"/>
    <n v="0"/>
  </r>
  <r>
    <n v="77"/>
    <s v="00035"/>
    <x v="4"/>
    <s v="KHKD"/>
    <x v="3"/>
    <x v="32"/>
    <d v="1899-12-30T20:51:00"/>
    <d v="1899-12-30T21:07:00"/>
    <m/>
    <m/>
    <m/>
    <m/>
    <s v="KHAC"/>
    <m/>
    <d v="1899-12-30T08:3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78"/>
    <s v="00035"/>
    <x v="4"/>
    <s v="KHKD"/>
    <x v="18"/>
    <x v="33"/>
    <d v="1899-12-30T19:00:00"/>
    <m/>
    <m/>
    <m/>
    <m/>
    <m/>
    <s v="KHAC"/>
    <m/>
    <d v="1899-12-30T08:28:00"/>
    <d v="1899-12-30T19:00:00"/>
    <d v="1899-12-30T00:00:00"/>
    <d v="1899-12-30T00:00:00"/>
    <d v="1899-12-30T00:00:00"/>
    <m/>
    <m/>
    <m/>
    <m/>
    <m/>
    <m/>
    <m/>
    <m/>
    <n v="0"/>
    <x v="0"/>
    <x v="0"/>
    <n v="0"/>
  </r>
  <r>
    <n v="79"/>
    <s v="00035"/>
    <x v="4"/>
    <s v="KHKD"/>
    <x v="4"/>
    <x v="0"/>
    <d v="1899-12-30T18:41:00"/>
    <m/>
    <m/>
    <m/>
    <m/>
    <m/>
    <s v="KHAC"/>
    <m/>
    <d v="1899-12-30T08:29:00"/>
    <d v="1899-12-30T18:41:00"/>
    <d v="1899-12-30T00:00:00"/>
    <d v="1899-12-30T00:00:00"/>
    <d v="1899-12-30T00:00:00"/>
    <m/>
    <m/>
    <m/>
    <m/>
    <m/>
    <m/>
    <m/>
    <m/>
    <n v="0"/>
    <x v="0"/>
    <x v="0"/>
    <n v="0"/>
  </r>
  <r>
    <n v="80"/>
    <s v="00035"/>
    <x v="4"/>
    <s v="KHKD"/>
    <x v="5"/>
    <x v="32"/>
    <d v="1899-12-30T18:56:00"/>
    <m/>
    <m/>
    <m/>
    <m/>
    <m/>
    <s v="KHAC"/>
    <m/>
    <d v="1899-12-30T08:3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1"/>
    <s v="00035"/>
    <x v="4"/>
    <s v="KHKD"/>
    <x v="6"/>
    <x v="0"/>
    <d v="1899-12-30T18:50:00"/>
    <m/>
    <m/>
    <m/>
    <m/>
    <m/>
    <s v="KHAC"/>
    <m/>
    <d v="1899-12-30T08:29:00"/>
    <d v="1899-12-30T18:50:00"/>
    <d v="1899-12-30T00:00:00"/>
    <d v="1899-12-30T00:00:00"/>
    <d v="1899-12-30T00:00:00"/>
    <m/>
    <m/>
    <m/>
    <m/>
    <m/>
    <m/>
    <m/>
    <m/>
    <n v="0"/>
    <x v="0"/>
    <x v="0"/>
    <n v="0"/>
  </r>
  <r>
    <n v="82"/>
    <s v="00035"/>
    <x v="4"/>
    <s v="KHKD"/>
    <x v="7"/>
    <x v="33"/>
    <d v="1899-12-30T20:54:00"/>
    <m/>
    <m/>
    <m/>
    <m/>
    <m/>
    <s v="KHAC"/>
    <m/>
    <d v="1899-12-30T08:28:00"/>
    <d v="1899-12-30T20:54:00"/>
    <d v="1899-12-30T00:00:00"/>
    <d v="1899-12-30T00:00:00"/>
    <d v="1899-12-30T00:00:00"/>
    <m/>
    <m/>
    <m/>
    <m/>
    <m/>
    <m/>
    <m/>
    <m/>
    <n v="0"/>
    <x v="0"/>
    <x v="0"/>
    <n v="0"/>
  </r>
  <r>
    <n v="83"/>
    <s v="00035"/>
    <x v="4"/>
    <s v="KHKD"/>
    <x v="8"/>
    <x v="34"/>
    <d v="1899-12-30T21:19:00"/>
    <m/>
    <m/>
    <m/>
    <m/>
    <m/>
    <s v="KHAC"/>
    <m/>
    <d v="1899-12-30T08:4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4"/>
    <s v="00035"/>
    <x v="4"/>
    <s v="KHKD"/>
    <x v="9"/>
    <x v="35"/>
    <d v="1899-12-30T21:54:00"/>
    <m/>
    <m/>
    <m/>
    <m/>
    <m/>
    <s v="KHAC"/>
    <m/>
    <d v="1899-12-30T08:46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5"/>
    <s v="00035"/>
    <x v="4"/>
    <s v="KHKD"/>
    <x v="10"/>
    <x v="31"/>
    <d v="1899-12-30T18:24:00"/>
    <m/>
    <m/>
    <m/>
    <m/>
    <m/>
    <s v="KHAC"/>
    <m/>
    <d v="1899-12-30T08:30:00"/>
    <d v="1899-12-30T18:24:00"/>
    <d v="1899-12-30T00:00:00"/>
    <d v="1899-12-30T00:00:00"/>
    <d v="1899-12-30T00:00:00"/>
    <m/>
    <m/>
    <m/>
    <m/>
    <m/>
    <m/>
    <m/>
    <m/>
    <n v="0"/>
    <x v="0"/>
    <x v="0"/>
    <n v="0"/>
  </r>
  <r>
    <n v="86"/>
    <s v="00035"/>
    <x v="4"/>
    <s v="KHKD"/>
    <x v="11"/>
    <x v="0"/>
    <d v="1899-12-30T18:41:00"/>
    <m/>
    <m/>
    <m/>
    <m/>
    <m/>
    <s v="KHAC"/>
    <m/>
    <d v="1899-12-30T08:29:00"/>
    <d v="1899-12-30T18:41:00"/>
    <d v="1899-12-30T00:00:00"/>
    <d v="1899-12-30T00:00:00"/>
    <d v="1899-12-30T00:00:00"/>
    <m/>
    <m/>
    <m/>
    <m/>
    <m/>
    <m/>
    <m/>
    <m/>
    <n v="0"/>
    <x v="0"/>
    <x v="0"/>
    <n v="0"/>
  </r>
  <r>
    <n v="87"/>
    <s v="00035"/>
    <x v="4"/>
    <s v="KHKD"/>
    <x v="12"/>
    <x v="36"/>
    <d v="1899-12-30T21:26:00"/>
    <m/>
    <m/>
    <m/>
    <m/>
    <m/>
    <s v="KHAC"/>
    <m/>
    <d v="1899-12-30T08:34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8"/>
    <s v="00035"/>
    <x v="4"/>
    <s v="KHKD"/>
    <x v="13"/>
    <x v="30"/>
    <d v="1899-12-30T18:31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9"/>
    <s v="00035"/>
    <x v="4"/>
    <s v="KHKD"/>
    <x v="14"/>
    <x v="13"/>
    <d v="1899-12-30T08:25:00"/>
    <d v="1899-12-30T18:50:00"/>
    <d v="1899-12-30T18:55:00"/>
    <m/>
    <m/>
    <m/>
    <s v="KHAC"/>
    <m/>
    <d v="1899-12-30T08:17:00"/>
    <d v="1899-12-30T18:55:00"/>
    <d v="1899-12-30T00:00:00"/>
    <d v="1899-12-30T00:00:00"/>
    <d v="1899-12-30T00:00:00"/>
    <m/>
    <m/>
    <m/>
    <m/>
    <m/>
    <m/>
    <m/>
    <m/>
    <n v="0"/>
    <x v="0"/>
    <x v="0"/>
    <n v="0"/>
  </r>
  <r>
    <n v="90"/>
    <s v="00035"/>
    <x v="4"/>
    <s v="KHKD"/>
    <x v="15"/>
    <x v="32"/>
    <d v="1899-12-30T18:29:00"/>
    <m/>
    <m/>
    <m/>
    <m/>
    <m/>
    <s v="KHAC"/>
    <m/>
    <d v="1899-12-30T08:3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91"/>
    <s v="00035"/>
    <x v="4"/>
    <s v="KHKD"/>
    <x v="16"/>
    <x v="30"/>
    <d v="1899-12-30T18:26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92"/>
    <s v="00035"/>
    <x v="4"/>
    <s v="KHKD"/>
    <x v="17"/>
    <x v="31"/>
    <d v="1899-12-30T21:17:00"/>
    <d v="1899-12-30T21:19:00"/>
    <m/>
    <m/>
    <m/>
    <m/>
    <s v="KHAC"/>
    <m/>
    <d v="1899-12-30T08:30:00"/>
    <d v="1899-12-30T21:19:00"/>
    <d v="1899-12-30T00:00:00"/>
    <d v="1899-12-30T00:00:00"/>
    <d v="1899-12-30T00:00:00"/>
    <m/>
    <m/>
    <m/>
    <m/>
    <m/>
    <m/>
    <m/>
    <m/>
    <n v="0"/>
    <x v="0"/>
    <x v="0"/>
    <n v="0"/>
  </r>
  <r>
    <n v="93"/>
    <s v="00050"/>
    <x v="5"/>
    <s v="PHP"/>
    <x v="0"/>
    <x v="37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94"/>
    <s v="00050"/>
    <x v="5"/>
    <s v="PHP"/>
    <x v="1"/>
    <x v="22"/>
    <d v="1899-12-30T18:33:00"/>
    <m/>
    <m/>
    <m/>
    <m/>
    <m/>
    <s v="PM"/>
    <m/>
    <d v="1899-12-30T08:13:00"/>
    <d v="1899-12-30T18:33:00"/>
    <d v="1899-12-30T00:00:00"/>
    <d v="1899-12-30T00:00:00"/>
    <d v="1899-12-30T00:00:00"/>
    <m/>
    <m/>
    <m/>
    <m/>
    <m/>
    <m/>
    <m/>
    <m/>
    <n v="0"/>
    <x v="0"/>
    <x v="0"/>
    <n v="0"/>
  </r>
  <r>
    <n v="95"/>
    <s v="00050"/>
    <x v="5"/>
    <s v="PHP"/>
    <x v="2"/>
    <x v="2"/>
    <d v="1899-12-30T19:53:00"/>
    <m/>
    <m/>
    <m/>
    <m/>
    <m/>
    <s v="PM"/>
    <m/>
    <d v="1899-12-30T08:07:00"/>
    <d v="1899-12-30T19:53:00"/>
    <d v="1899-12-30T00:00:00"/>
    <d v="1899-12-30T00:00:00"/>
    <d v="1899-12-30T00:00:00"/>
    <m/>
    <m/>
    <m/>
    <m/>
    <m/>
    <m/>
    <m/>
    <m/>
    <n v="0"/>
    <x v="0"/>
    <x v="0"/>
    <n v="0"/>
  </r>
  <r>
    <n v="96"/>
    <s v="00050"/>
    <x v="5"/>
    <s v="PHP"/>
    <x v="3"/>
    <x v="24"/>
    <d v="1899-12-30T08:15:00"/>
    <d v="1899-12-30T21:01:00"/>
    <m/>
    <m/>
    <m/>
    <m/>
    <s v="PM"/>
    <m/>
    <d v="1899-12-30T08:05:00"/>
    <d v="1899-12-30T21:01:00"/>
    <d v="1899-12-30T00:00:00"/>
    <d v="1899-12-30T00:00:00"/>
    <d v="1899-12-30T00:00:00"/>
    <m/>
    <m/>
    <m/>
    <m/>
    <m/>
    <m/>
    <m/>
    <m/>
    <n v="0"/>
    <x v="0"/>
    <x v="0"/>
    <n v="0"/>
  </r>
  <r>
    <n v="97"/>
    <s v="00050"/>
    <x v="5"/>
    <s v="PHP"/>
    <x v="18"/>
    <x v="38"/>
    <d v="1899-12-30T08:18:00"/>
    <d v="1899-12-30T19:06:00"/>
    <m/>
    <m/>
    <m/>
    <m/>
    <s v="PM"/>
    <m/>
    <d v="1899-12-30T08:01:00"/>
    <d v="1899-12-30T19:06:00"/>
    <d v="1899-12-30T00:00:00"/>
    <d v="1899-12-30T00:00:00"/>
    <d v="1899-12-30T00:00:00"/>
    <m/>
    <m/>
    <m/>
    <m/>
    <m/>
    <m/>
    <m/>
    <m/>
    <n v="0"/>
    <x v="0"/>
    <x v="0"/>
    <n v="0"/>
  </r>
  <r>
    <n v="98"/>
    <s v="00050"/>
    <x v="5"/>
    <s v="PHP"/>
    <x v="4"/>
    <x v="39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99"/>
    <s v="00050"/>
    <x v="5"/>
    <s v="PHP"/>
    <x v="5"/>
    <x v="40"/>
    <d v="1899-12-30T18:57:00"/>
    <m/>
    <m/>
    <m/>
    <m/>
    <m/>
    <s v="PM"/>
    <m/>
    <d v="1899-12-30T08:00:00"/>
    <d v="1899-12-30T18:57:00"/>
    <d v="1899-12-30T00:00:00"/>
    <d v="1899-12-30T00:00:00"/>
    <d v="1899-12-30T00:00:00"/>
    <m/>
    <m/>
    <m/>
    <m/>
    <m/>
    <m/>
    <m/>
    <m/>
    <n v="0"/>
    <x v="0"/>
    <x v="0"/>
    <n v="0"/>
  </r>
  <r>
    <n v="100"/>
    <s v="00050"/>
    <x v="5"/>
    <s v="PHP"/>
    <x v="6"/>
    <x v="41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1"/>
    <s v="00050"/>
    <x v="5"/>
    <s v="PHP"/>
    <x v="9"/>
    <x v="30"/>
    <d v="1899-12-30T17:59:00"/>
    <m/>
    <m/>
    <m/>
    <m/>
    <m/>
    <s v="PM"/>
    <m/>
    <d v="1899-12-30T08:31:00"/>
    <d v="1899-12-30T17:59:00"/>
    <d v="1899-12-30T00:00:00"/>
    <d v="1899-12-30T00:00:00"/>
    <d v="1899-12-30T00:00:00"/>
    <m/>
    <m/>
    <m/>
    <m/>
    <m/>
    <m/>
    <m/>
    <m/>
    <n v="0"/>
    <x v="0"/>
    <x v="1"/>
    <n v="0"/>
  </r>
  <r>
    <n v="102"/>
    <s v="00050"/>
    <x v="5"/>
    <s v="PHP"/>
    <x v="10"/>
    <x v="22"/>
    <d v="1899-12-30T18:08:00"/>
    <m/>
    <m/>
    <m/>
    <m/>
    <m/>
    <s v="PM"/>
    <m/>
    <d v="1899-12-30T08:13:00"/>
    <d v="1899-12-30T18:08:00"/>
    <d v="1899-12-30T00:00:00"/>
    <d v="1899-12-30T00:00:00"/>
    <d v="1899-12-30T00:00:00"/>
    <m/>
    <m/>
    <m/>
    <m/>
    <m/>
    <m/>
    <m/>
    <m/>
    <n v="0"/>
    <x v="0"/>
    <x v="0"/>
    <n v="0"/>
  </r>
  <r>
    <n v="103"/>
    <s v="00050"/>
    <x v="5"/>
    <s v="PHP"/>
    <x v="11"/>
    <x v="14"/>
    <d v="1899-12-30T14:41:00"/>
    <m/>
    <m/>
    <m/>
    <m/>
    <m/>
    <s v="PM"/>
    <m/>
    <d v="1899-12-30T08:12:00"/>
    <d v="1899-12-30T14:41:00"/>
    <d v="1899-12-30T00:00:00"/>
    <d v="1899-12-30T00:00:00"/>
    <d v="1899-12-30T00:00:00"/>
    <m/>
    <m/>
    <m/>
    <m/>
    <m/>
    <m/>
    <m/>
    <m/>
    <n v="0"/>
    <x v="0"/>
    <x v="0"/>
    <n v="0"/>
  </r>
  <r>
    <n v="104"/>
    <s v="00050"/>
    <x v="5"/>
    <s v="PHP"/>
    <x v="12"/>
    <x v="42"/>
    <d v="1899-12-30T18:36:00"/>
    <m/>
    <m/>
    <m/>
    <m/>
    <m/>
    <s v="PM"/>
    <m/>
    <d v="1899-12-30T08:00:00"/>
    <d v="1899-12-30T18:36:00"/>
    <d v="1899-12-30T00:00:00"/>
    <d v="1899-12-30T00:00:00"/>
    <d v="1899-12-30T00:00:00"/>
    <m/>
    <m/>
    <m/>
    <m/>
    <m/>
    <m/>
    <m/>
    <m/>
    <n v="0"/>
    <x v="0"/>
    <x v="0"/>
    <n v="0"/>
  </r>
  <r>
    <n v="105"/>
    <s v="00050"/>
    <x v="5"/>
    <s v="PHP"/>
    <x v="13"/>
    <x v="16"/>
    <d v="1899-12-30T18:53:00"/>
    <m/>
    <m/>
    <m/>
    <m/>
    <m/>
    <s v="PM"/>
    <m/>
    <d v="1899-12-30T08:06:00"/>
    <d v="1899-12-30T18:53:00"/>
    <d v="1899-12-30T00:00:00"/>
    <d v="1899-12-30T00:00:00"/>
    <d v="1899-12-30T00:00:00"/>
    <m/>
    <m/>
    <m/>
    <m/>
    <m/>
    <m/>
    <m/>
    <m/>
    <n v="0"/>
    <x v="0"/>
    <x v="0"/>
    <n v="0"/>
  </r>
  <r>
    <n v="107"/>
    <s v="00050"/>
    <x v="5"/>
    <s v="PHP"/>
    <x v="14"/>
    <x v="43"/>
    <d v="1899-12-30T08:30:00"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8"/>
    <s v="00050"/>
    <x v="5"/>
    <s v="PHP"/>
    <x v="15"/>
    <x v="44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9"/>
    <s v="00050"/>
    <x v="5"/>
    <s v="PHP"/>
    <x v="16"/>
    <x v="45"/>
    <d v="1899-12-30T20:01:00"/>
    <m/>
    <m/>
    <m/>
    <m/>
    <m/>
    <s v="PM"/>
    <m/>
    <d v="1899-12-30T08:00:00"/>
    <d v="1899-12-30T20:01:00"/>
    <d v="1899-12-30T00:00:00"/>
    <d v="1899-12-30T00:00:00"/>
    <d v="1899-12-30T00:00:00"/>
    <m/>
    <m/>
    <m/>
    <m/>
    <m/>
    <m/>
    <m/>
    <m/>
    <n v="0"/>
    <x v="0"/>
    <x v="0"/>
    <n v="0"/>
  </r>
  <r>
    <n v="110"/>
    <s v="00050"/>
    <x v="5"/>
    <s v="PHP"/>
    <x v="17"/>
    <x v="34"/>
    <d v="1899-12-30T20:35:00"/>
    <m/>
    <m/>
    <m/>
    <m/>
    <m/>
    <s v="PM"/>
    <m/>
    <d v="1899-12-30T08:4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111"/>
    <s v="00055"/>
    <x v="6"/>
    <s v="PHP"/>
    <x v="0"/>
    <x v="46"/>
    <d v="1899-12-30T21:33:00"/>
    <m/>
    <m/>
    <m/>
    <m/>
    <m/>
    <s v="PM"/>
    <m/>
    <d v="1899-12-30T08:00:00"/>
    <d v="1899-12-30T21:33:00"/>
    <d v="1899-12-30T00:00:00"/>
    <d v="1899-12-30T00:00:00"/>
    <d v="1899-12-30T00:00:00"/>
    <m/>
    <m/>
    <m/>
    <m/>
    <m/>
    <m/>
    <m/>
    <m/>
    <n v="0"/>
    <x v="0"/>
    <x v="0"/>
    <n v="0"/>
  </r>
  <r>
    <n v="112"/>
    <s v="00055"/>
    <x v="6"/>
    <s v="PHP"/>
    <x v="1"/>
    <x v="13"/>
    <d v="1899-12-30T22:32:00"/>
    <m/>
    <m/>
    <m/>
    <m/>
    <m/>
    <s v="PM"/>
    <m/>
    <d v="1899-12-30T08:17:00"/>
    <d v="1899-12-30T22:32:00"/>
    <d v="1899-12-30T00:00:00"/>
    <d v="1899-12-30T00:00:00"/>
    <d v="1899-12-30T00:00:00"/>
    <m/>
    <m/>
    <m/>
    <m/>
    <m/>
    <m/>
    <m/>
    <m/>
    <n v="0"/>
    <x v="0"/>
    <x v="0"/>
    <n v="0"/>
  </r>
  <r>
    <n v="113"/>
    <s v="00055"/>
    <x v="6"/>
    <s v="PHP"/>
    <x v="2"/>
    <x v="9"/>
    <d v="1899-12-30T20:09:00"/>
    <m/>
    <m/>
    <m/>
    <m/>
    <m/>
    <s v="PM"/>
    <m/>
    <d v="1899-12-30T08:22:00"/>
    <d v="1899-12-30T20:09:00"/>
    <d v="1899-12-30T00:00:00"/>
    <d v="1899-12-30T00:00:00"/>
    <d v="1899-12-30T00:00:00"/>
    <m/>
    <m/>
    <m/>
    <m/>
    <m/>
    <m/>
    <m/>
    <m/>
    <n v="0"/>
    <x v="0"/>
    <x v="0"/>
    <n v="0"/>
  </r>
  <r>
    <n v="114"/>
    <s v="00055"/>
    <x v="6"/>
    <s v="PHP"/>
    <x v="6"/>
    <x v="15"/>
    <d v="1899-12-30T18:17:00"/>
    <m/>
    <m/>
    <m/>
    <m/>
    <m/>
    <s v="PM"/>
    <m/>
    <d v="1899-12-30T08:08:00"/>
    <d v="1899-12-30T18:17:00"/>
    <d v="1899-12-30T00:00:00"/>
    <d v="1899-12-30T00:00:00"/>
    <d v="1899-12-30T00:00:00"/>
    <m/>
    <m/>
    <m/>
    <m/>
    <m/>
    <m/>
    <m/>
    <m/>
    <n v="0"/>
    <x v="0"/>
    <x v="0"/>
    <n v="0"/>
  </r>
  <r>
    <n v="115"/>
    <s v="00055"/>
    <x v="6"/>
    <s v="PHP"/>
    <x v="7"/>
    <x v="31"/>
    <d v="1899-12-30T18:50:00"/>
    <m/>
    <m/>
    <m/>
    <m/>
    <m/>
    <s v="PM"/>
    <m/>
    <d v="1899-12-30T08:30:00"/>
    <d v="1899-12-30T18:50:00"/>
    <d v="1899-12-30T00:00:00"/>
    <d v="1899-12-30T00:00:00"/>
    <d v="1899-12-30T00:00:00"/>
    <m/>
    <m/>
    <m/>
    <m/>
    <m/>
    <m/>
    <m/>
    <m/>
    <n v="0"/>
    <x v="0"/>
    <x v="0"/>
    <n v="0"/>
  </r>
  <r>
    <n v="116"/>
    <s v="00055"/>
    <x v="6"/>
    <s v="PHP"/>
    <x v="8"/>
    <x v="14"/>
    <d v="1899-12-30T18:04:00"/>
    <m/>
    <m/>
    <m/>
    <m/>
    <m/>
    <s v="PM"/>
    <m/>
    <d v="1899-12-30T08:12:00"/>
    <d v="1899-12-30T18:04:00"/>
    <d v="1899-12-30T00:00:00"/>
    <d v="1899-12-30T00:00:00"/>
    <d v="1899-12-30T00:00:00"/>
    <m/>
    <m/>
    <m/>
    <m/>
    <m/>
    <m/>
    <m/>
    <m/>
    <n v="0"/>
    <x v="0"/>
    <x v="0"/>
    <n v="0"/>
  </r>
  <r>
    <n v="117"/>
    <s v="00055"/>
    <x v="6"/>
    <s v="PHP"/>
    <x v="9"/>
    <x v="10"/>
    <d v="1899-12-30T19:19:00"/>
    <m/>
    <m/>
    <m/>
    <m/>
    <m/>
    <s v="PM"/>
    <m/>
    <d v="1899-12-30T08:25:00"/>
    <d v="1899-12-30T19:19:00"/>
    <d v="1899-12-30T00:00:00"/>
    <d v="1899-12-30T00:00:00"/>
    <d v="1899-12-30T00:00:00"/>
    <m/>
    <m/>
    <m/>
    <m/>
    <m/>
    <m/>
    <m/>
    <m/>
    <n v="0"/>
    <x v="0"/>
    <x v="0"/>
    <n v="0"/>
  </r>
  <r>
    <n v="118"/>
    <s v="00055"/>
    <x v="6"/>
    <s v="PHP"/>
    <x v="10"/>
    <x v="33"/>
    <d v="1899-12-30T18:50:00"/>
    <m/>
    <m/>
    <m/>
    <m/>
    <m/>
    <s v="PM"/>
    <m/>
    <d v="1899-12-30T08:28:00"/>
    <d v="1899-12-30T18:50:00"/>
    <d v="1899-12-30T00:00:00"/>
    <d v="1899-12-30T00:00:00"/>
    <d v="1899-12-30T00:00:00"/>
    <m/>
    <m/>
    <m/>
    <m/>
    <m/>
    <m/>
    <m/>
    <m/>
    <n v="0"/>
    <x v="0"/>
    <x v="0"/>
    <n v="0"/>
  </r>
  <r>
    <n v="119"/>
    <s v="00055"/>
    <x v="6"/>
    <s v="PHP"/>
    <x v="11"/>
    <x v="3"/>
    <d v="1899-12-30T18:32:00"/>
    <m/>
    <m/>
    <m/>
    <m/>
    <m/>
    <s v="PM"/>
    <m/>
    <d v="1899-12-30T08:20:00"/>
    <d v="1899-12-30T18:32:00"/>
    <d v="1899-12-30T00:00:00"/>
    <d v="1899-12-30T00:00:00"/>
    <d v="1899-12-30T00:00:00"/>
    <m/>
    <m/>
    <m/>
    <m/>
    <m/>
    <m/>
    <m/>
    <m/>
    <n v="0"/>
    <x v="0"/>
    <x v="0"/>
    <n v="0"/>
  </r>
  <r>
    <n v="120"/>
    <s v="00055"/>
    <x v="6"/>
    <s v="PHP"/>
    <x v="12"/>
    <x v="47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1"/>
    <s v="00055"/>
    <x v="6"/>
    <s v="PHP"/>
    <x v="13"/>
    <x v="10"/>
    <d v="1899-12-30T18:30:00"/>
    <m/>
    <m/>
    <m/>
    <m/>
    <m/>
    <s v="PM"/>
    <m/>
    <d v="1899-12-30T08:25:00"/>
    <d v="1899-12-30T18:30:00"/>
    <d v="1899-12-30T00:00:00"/>
    <d v="1899-12-30T00:00:00"/>
    <d v="1899-12-30T00:00:00"/>
    <m/>
    <m/>
    <m/>
    <m/>
    <m/>
    <m/>
    <m/>
    <m/>
    <n v="0"/>
    <x v="0"/>
    <x v="0"/>
    <n v="0"/>
  </r>
  <r>
    <n v="122"/>
    <s v="00055"/>
    <x v="6"/>
    <s v="PHP"/>
    <x v="14"/>
    <x v="31"/>
    <d v="1899-12-30T18:45:00"/>
    <m/>
    <m/>
    <m/>
    <m/>
    <m/>
    <s v="PM"/>
    <m/>
    <d v="1899-12-30T08:30:00"/>
    <d v="1899-12-30T18:45:00"/>
    <d v="1899-12-30T00:00:00"/>
    <d v="1899-12-30T00:00:00"/>
    <d v="1899-12-30T00:00:00"/>
    <m/>
    <m/>
    <m/>
    <m/>
    <m/>
    <m/>
    <m/>
    <m/>
    <n v="0"/>
    <x v="0"/>
    <x v="0"/>
    <n v="0"/>
  </r>
  <r>
    <n v="123"/>
    <s v="00055"/>
    <x v="6"/>
    <s v="PHP"/>
    <x v="15"/>
    <x v="7"/>
    <d v="1899-12-30T18:49:00"/>
    <m/>
    <m/>
    <m/>
    <m/>
    <m/>
    <s v="PM"/>
    <m/>
    <d v="1899-12-30T08:19:00"/>
    <d v="1899-12-30T18:49:00"/>
    <d v="1899-12-30T00:00:00"/>
    <d v="1899-12-30T00:00:00"/>
    <d v="1899-12-30T00:00:00"/>
    <m/>
    <m/>
    <m/>
    <m/>
    <m/>
    <m/>
    <m/>
    <m/>
    <n v="0"/>
    <x v="0"/>
    <x v="0"/>
    <n v="0"/>
  </r>
  <r>
    <n v="124"/>
    <s v="00055"/>
    <x v="6"/>
    <s v="PHP"/>
    <x v="16"/>
    <x v="7"/>
    <d v="1899-12-30T18:34:00"/>
    <m/>
    <m/>
    <m/>
    <m/>
    <m/>
    <s v="PM"/>
    <m/>
    <d v="1899-12-30T08:19:00"/>
    <d v="1899-12-30T18:34:00"/>
    <d v="1899-12-30T00:00:00"/>
    <d v="1899-12-30T00:00:00"/>
    <d v="1899-12-30T00:00:00"/>
    <m/>
    <m/>
    <m/>
    <m/>
    <m/>
    <m/>
    <m/>
    <m/>
    <n v="0"/>
    <x v="0"/>
    <x v="0"/>
    <n v="0"/>
  </r>
  <r>
    <n v="125"/>
    <s v="00055"/>
    <x v="6"/>
    <s v="PHP"/>
    <x v="17"/>
    <x v="4"/>
    <d v="1899-12-30T18:58:00"/>
    <m/>
    <m/>
    <m/>
    <m/>
    <m/>
    <s v="PM"/>
    <m/>
    <d v="1899-12-30T08:26:00"/>
    <d v="1899-12-30T18:58:00"/>
    <d v="1899-12-30T00:00:00"/>
    <d v="1899-12-30T00:00:00"/>
    <d v="1899-12-30T00:00:00"/>
    <m/>
    <m/>
    <m/>
    <m/>
    <m/>
    <m/>
    <m/>
    <m/>
    <n v="0"/>
    <x v="0"/>
    <x v="0"/>
    <n v="0"/>
  </r>
  <r>
    <n v="126"/>
    <s v="00069"/>
    <x v="7"/>
    <s v="DotNet"/>
    <x v="0"/>
    <x v="37"/>
    <d v="1899-12-30T18:47:00"/>
    <m/>
    <m/>
    <m/>
    <m/>
    <m/>
    <s v=""/>
    <m/>
    <d v="1899-12-30T08:00:00"/>
    <d v="1899-12-30T18:47:00"/>
    <d v="1899-12-30T04:00:00"/>
    <d v="1899-12-30T05:17:00"/>
    <d v="1899-12-30T08:30:00"/>
    <m/>
    <m/>
    <m/>
    <m/>
    <m/>
    <m/>
    <m/>
    <m/>
    <n v="1"/>
    <x v="0"/>
    <x v="0"/>
    <n v="1"/>
  </r>
  <r>
    <n v="127"/>
    <s v="00069"/>
    <x v="7"/>
    <s v="DotNet"/>
    <x v="1"/>
    <x v="48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128"/>
    <s v="00069"/>
    <x v="7"/>
    <s v="DotNet"/>
    <x v="2"/>
    <x v="42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29"/>
    <s v="00069"/>
    <x v="7"/>
    <s v="DotNet"/>
    <x v="3"/>
    <x v="49"/>
    <d v="1899-12-30T18:31:00"/>
    <m/>
    <m/>
    <m/>
    <m/>
    <m/>
    <s v=""/>
    <m/>
    <d v="1899-12-30T08:00:00"/>
    <d v="1899-12-30T18:31:00"/>
    <d v="1899-12-30T04:00:00"/>
    <d v="1899-12-30T05:01:00"/>
    <d v="1899-12-30T08:30:00"/>
    <m/>
    <m/>
    <m/>
    <m/>
    <m/>
    <m/>
    <m/>
    <m/>
    <n v="1"/>
    <x v="0"/>
    <x v="0"/>
    <n v="1"/>
  </r>
  <r>
    <n v="130"/>
    <s v="00069"/>
    <x v="7"/>
    <s v="DotNet"/>
    <x v="18"/>
    <x v="24"/>
    <d v="1899-12-30T13:28:00"/>
    <d v="1899-12-30T13:32:00"/>
    <m/>
    <m/>
    <m/>
    <m/>
    <s v=""/>
    <m/>
    <d v="1899-12-30T08:05:00"/>
    <d v="1899-12-30T13:32:00"/>
    <d v="1899-12-30T03:55:00"/>
    <d v="1899-12-30T00:00:00"/>
    <d v="1899-12-30T03:55:00"/>
    <m/>
    <m/>
    <m/>
    <m/>
    <m/>
    <m/>
    <m/>
    <m/>
    <n v="0.46078431372549011"/>
    <x v="0"/>
    <x v="0"/>
    <n v="0"/>
  </r>
  <r>
    <n v="131"/>
    <s v="00069"/>
    <x v="7"/>
    <s v="DotNet"/>
    <x v="4"/>
    <x v="37"/>
    <d v="1899-12-30T18:12:00"/>
    <m/>
    <m/>
    <m/>
    <m/>
    <m/>
    <s v=""/>
    <m/>
    <d v="1899-12-30T08:00:00"/>
    <d v="1899-12-30T18:12:00"/>
    <d v="1899-12-30T04:00:00"/>
    <d v="1899-12-30T04:42:00"/>
    <d v="1899-12-30T08:30:00"/>
    <m/>
    <m/>
    <m/>
    <m/>
    <m/>
    <m/>
    <m/>
    <m/>
    <n v="1"/>
    <x v="0"/>
    <x v="0"/>
    <n v="1"/>
  </r>
  <r>
    <n v="132"/>
    <s v="00069"/>
    <x v="7"/>
    <s v="DotNet"/>
    <x v="5"/>
    <x v="26"/>
    <d v="1899-12-30T18:28:00"/>
    <d v="1899-12-30T18:28:00"/>
    <m/>
    <m/>
    <m/>
    <m/>
    <s v=""/>
    <m/>
    <d v="1899-12-30T08:09:00"/>
    <d v="1899-12-30T18:28:00"/>
    <d v="1899-12-30T03:51:00"/>
    <d v="1899-12-30T04:58:00"/>
    <d v="1899-12-30T08:30:00"/>
    <m/>
    <m/>
    <m/>
    <m/>
    <m/>
    <m/>
    <m/>
    <m/>
    <n v="1"/>
    <x v="0"/>
    <x v="0"/>
    <n v="1"/>
  </r>
  <r>
    <n v="133"/>
    <s v="00069"/>
    <x v="7"/>
    <s v="DotNet"/>
    <x v="6"/>
    <x v="50"/>
    <d v="1899-12-30T18:07:00"/>
    <m/>
    <m/>
    <m/>
    <m/>
    <m/>
    <s v=""/>
    <m/>
    <d v="1899-12-30T08:00:00"/>
    <d v="1899-12-30T18:07:00"/>
    <d v="1899-12-30T04:00:00"/>
    <d v="1899-12-30T04:37:00"/>
    <d v="1899-12-30T08:30:00"/>
    <m/>
    <m/>
    <m/>
    <m/>
    <m/>
    <m/>
    <m/>
    <m/>
    <n v="1"/>
    <x v="0"/>
    <x v="0"/>
    <n v="1"/>
  </r>
  <r>
    <n v="134"/>
    <s v="00069"/>
    <x v="7"/>
    <s v="DotNet"/>
    <x v="7"/>
    <x v="27"/>
    <d v="1899-12-30T18:44:00"/>
    <d v="1899-12-30T20:53:00"/>
    <m/>
    <m/>
    <m/>
    <m/>
    <s v=""/>
    <m/>
    <d v="1899-12-30T08:00:00"/>
    <d v="1899-12-30T20:53:00"/>
    <d v="1899-12-30T04:00:00"/>
    <d v="1899-12-30T06:00:00"/>
    <d v="1899-12-30T08:30:00"/>
    <m/>
    <m/>
    <m/>
    <m/>
    <m/>
    <m/>
    <m/>
    <m/>
    <n v="1"/>
    <x v="0"/>
    <x v="0"/>
    <n v="1"/>
  </r>
  <r>
    <n v="135"/>
    <s v="00069"/>
    <x v="7"/>
    <s v="DotNet"/>
    <x v="8"/>
    <x v="40"/>
    <d v="1899-12-30T08:34:00"/>
    <d v="1899-12-30T18:21:00"/>
    <m/>
    <m/>
    <m/>
    <m/>
    <s v=""/>
    <m/>
    <d v="1899-12-30T08:00:00"/>
    <d v="1899-12-30T18:21:00"/>
    <d v="1899-12-30T04:00:00"/>
    <d v="1899-12-30T04:51:00"/>
    <d v="1899-12-30T08:30:00"/>
    <m/>
    <m/>
    <m/>
    <m/>
    <m/>
    <m/>
    <m/>
    <m/>
    <n v="1"/>
    <x v="0"/>
    <x v="0"/>
    <n v="1"/>
  </r>
  <r>
    <n v="136"/>
    <s v="00069"/>
    <x v="7"/>
    <s v="DotNet"/>
    <x v="9"/>
    <x v="4"/>
    <d v="1899-12-30T18:29:00"/>
    <m/>
    <m/>
    <m/>
    <m/>
    <m/>
    <s v=""/>
    <m/>
    <d v="1899-12-30T08:26:00"/>
    <d v="1899-12-30T18:29:00"/>
    <d v="1899-12-30T03:34:00"/>
    <d v="1899-12-30T04:59:00"/>
    <d v="1899-12-30T08:30:00"/>
    <m/>
    <m/>
    <m/>
    <m/>
    <m/>
    <m/>
    <m/>
    <m/>
    <n v="1"/>
    <x v="0"/>
    <x v="0"/>
    <n v="1"/>
  </r>
  <r>
    <n v="137"/>
    <s v="00069"/>
    <x v="7"/>
    <s v="DotNet"/>
    <x v="10"/>
    <x v="8"/>
    <d v="1899-12-30T18:18:00"/>
    <m/>
    <m/>
    <m/>
    <m/>
    <m/>
    <s v=""/>
    <m/>
    <d v="1899-12-30T08:16:00"/>
    <d v="1899-12-30T18:18:00"/>
    <d v="1899-12-30T03:44:00"/>
    <d v="1899-12-30T04:48:00"/>
    <d v="1899-12-30T08:30:00"/>
    <m/>
    <m/>
    <m/>
    <m/>
    <m/>
    <m/>
    <m/>
    <m/>
    <n v="1"/>
    <x v="0"/>
    <x v="0"/>
    <n v="1"/>
  </r>
  <r>
    <n v="138"/>
    <s v="00069"/>
    <x v="7"/>
    <s v="DotNet"/>
    <x v="11"/>
    <x v="21"/>
    <d v="1899-12-30T18:23:00"/>
    <m/>
    <m/>
    <m/>
    <m/>
    <m/>
    <s v=""/>
    <m/>
    <d v="1899-12-30T08:14:00"/>
    <d v="1899-12-30T18:23:00"/>
    <d v="1899-12-30T03:46:00"/>
    <d v="1899-12-30T04:53:00"/>
    <d v="1899-12-30T08:30:00"/>
    <m/>
    <m/>
    <m/>
    <m/>
    <m/>
    <m/>
    <m/>
    <m/>
    <n v="1"/>
    <x v="0"/>
    <x v="0"/>
    <n v="1"/>
  </r>
  <r>
    <n v="139"/>
    <s v="00069"/>
    <x v="7"/>
    <s v="DotNet"/>
    <x v="12"/>
    <x v="18"/>
    <d v="1899-12-30T19:00:00"/>
    <d v="1899-12-30T21:05:00"/>
    <m/>
    <m/>
    <m/>
    <m/>
    <s v=""/>
    <m/>
    <d v="1899-12-30T08:04:00"/>
    <d v="1899-12-30T21:05:00"/>
    <d v="1899-12-30T03:56:00"/>
    <d v="1899-12-30T06:00:00"/>
    <d v="1899-12-30T08:30:00"/>
    <m/>
    <m/>
    <m/>
    <m/>
    <m/>
    <m/>
    <m/>
    <m/>
    <n v="1"/>
    <x v="0"/>
    <x v="0"/>
    <n v="1"/>
  </r>
  <r>
    <n v="140"/>
    <s v="00069"/>
    <x v="7"/>
    <s v="DotNet"/>
    <x v="13"/>
    <x v="21"/>
    <d v="1899-12-30T18:40:00"/>
    <m/>
    <m/>
    <m/>
    <m/>
    <m/>
    <s v=""/>
    <m/>
    <d v="1899-12-30T08:14:00"/>
    <d v="1899-12-30T18:40:00"/>
    <d v="1899-12-30T03:46:00"/>
    <d v="1899-12-30T05:10:00"/>
    <d v="1899-12-30T08:30:00"/>
    <m/>
    <m/>
    <m/>
    <m/>
    <m/>
    <m/>
    <m/>
    <m/>
    <n v="1"/>
    <x v="0"/>
    <x v="0"/>
    <n v="1"/>
  </r>
  <r>
    <n v="141"/>
    <s v="00069"/>
    <x v="7"/>
    <s v="DotNet"/>
    <x v="14"/>
    <x v="15"/>
    <d v="1899-12-30T18:39:00"/>
    <m/>
    <m/>
    <m/>
    <m/>
    <m/>
    <s v=""/>
    <m/>
    <d v="1899-12-30T08:08:00"/>
    <d v="1899-12-30T18:39:00"/>
    <d v="1899-12-30T03:52:00"/>
    <d v="1899-12-30T05:09:00"/>
    <d v="1899-12-30T08:30:00"/>
    <m/>
    <m/>
    <m/>
    <m/>
    <m/>
    <m/>
    <m/>
    <m/>
    <n v="1"/>
    <x v="0"/>
    <x v="0"/>
    <n v="1"/>
  </r>
  <r>
    <n v="142"/>
    <s v="00069"/>
    <x v="7"/>
    <s v="DotNet"/>
    <x v="15"/>
    <x v="51"/>
    <d v="1899-12-30T18:14:00"/>
    <m/>
    <m/>
    <m/>
    <m/>
    <m/>
    <s v=""/>
    <m/>
    <d v="1899-12-30T08:00:00"/>
    <d v="1899-12-30T18:14:00"/>
    <d v="1899-12-30T04:00:00"/>
    <d v="1899-12-30T04:44:00"/>
    <d v="1899-12-30T08:30:00"/>
    <m/>
    <m/>
    <m/>
    <m/>
    <m/>
    <m/>
    <m/>
    <m/>
    <n v="1"/>
    <x v="0"/>
    <x v="0"/>
    <n v="1"/>
  </r>
  <r>
    <n v="143"/>
    <s v="00069"/>
    <x v="7"/>
    <s v="DotNet"/>
    <x v="16"/>
    <x v="48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144"/>
    <s v="00069"/>
    <x v="7"/>
    <s v="DotNet"/>
    <x v="17"/>
    <x v="40"/>
    <d v="1899-12-30T18:48:00"/>
    <d v="1899-12-30T18:56:00"/>
    <m/>
    <m/>
    <m/>
    <m/>
    <s v=""/>
    <m/>
    <d v="1899-12-30T08:00:00"/>
    <d v="1899-12-30T18:56:00"/>
    <d v="1899-12-30T04:00:00"/>
    <d v="1899-12-30T05:26:00"/>
    <d v="1899-12-30T08:30:00"/>
    <m/>
    <m/>
    <m/>
    <m/>
    <m/>
    <m/>
    <m/>
    <m/>
    <n v="1"/>
    <x v="0"/>
    <x v="0"/>
    <n v="1"/>
  </r>
  <r>
    <n v="145"/>
    <s v="00087"/>
    <x v="8"/>
    <s v="PHP"/>
    <x v="0"/>
    <x v="2"/>
    <d v="1899-12-30T19:52:00"/>
    <m/>
    <m/>
    <m/>
    <m/>
    <m/>
    <s v=""/>
    <m/>
    <d v="1899-12-30T08:07:00"/>
    <d v="1899-12-30T19:52:00"/>
    <d v="1899-12-30T03:53:00"/>
    <d v="1899-12-30T06:00:00"/>
    <d v="1899-12-30T08:30:00"/>
    <m/>
    <m/>
    <m/>
    <m/>
    <m/>
    <m/>
    <m/>
    <m/>
    <n v="1"/>
    <x v="0"/>
    <x v="0"/>
    <n v="1"/>
  </r>
  <r>
    <n v="146"/>
    <s v="00087"/>
    <x v="8"/>
    <s v="PHP"/>
    <x v="1"/>
    <x v="24"/>
    <d v="1899-12-30T20:23:00"/>
    <m/>
    <m/>
    <m/>
    <m/>
    <m/>
    <s v=""/>
    <m/>
    <d v="1899-12-30T08:05:00"/>
    <d v="1899-12-30T20:23:00"/>
    <d v="1899-12-30T03:55:00"/>
    <d v="1899-12-30T06:00:00"/>
    <d v="1899-12-30T08:30:00"/>
    <m/>
    <m/>
    <m/>
    <m/>
    <m/>
    <m/>
    <m/>
    <m/>
    <n v="1"/>
    <x v="0"/>
    <x v="0"/>
    <n v="1"/>
  </r>
  <r>
    <n v="147"/>
    <s v="00087"/>
    <x v="8"/>
    <s v="PHP"/>
    <x v="2"/>
    <x v="50"/>
    <d v="1899-12-30T19:05:00"/>
    <m/>
    <m/>
    <m/>
    <m/>
    <m/>
    <s v=""/>
    <m/>
    <d v="1899-12-30T08:00:00"/>
    <d v="1899-12-30T19:05:00"/>
    <d v="1899-12-30T04:00:00"/>
    <d v="1899-12-30T05:35:00"/>
    <d v="1899-12-30T08:30:00"/>
    <m/>
    <m/>
    <m/>
    <m/>
    <m/>
    <m/>
    <m/>
    <m/>
    <n v="1"/>
    <x v="0"/>
    <x v="0"/>
    <n v="1"/>
  </r>
  <r>
    <n v="148"/>
    <s v="00087"/>
    <x v="8"/>
    <s v="PHP"/>
    <x v="3"/>
    <x v="52"/>
    <d v="1899-12-30T18:34:00"/>
    <m/>
    <m/>
    <m/>
    <m/>
    <m/>
    <s v=""/>
    <m/>
    <d v="1899-12-30T08:00:00"/>
    <d v="1899-12-30T18:34:00"/>
    <d v="1899-12-30T04:00:00"/>
    <d v="1899-12-30T05:04:00"/>
    <d v="1899-12-30T08:30:00"/>
    <m/>
    <m/>
    <m/>
    <m/>
    <m/>
    <m/>
    <m/>
    <m/>
    <n v="1"/>
    <x v="0"/>
    <x v="0"/>
    <n v="1"/>
  </r>
  <r>
    <n v="149"/>
    <s v="00087"/>
    <x v="8"/>
    <s v="PHP"/>
    <x v="18"/>
    <x v="26"/>
    <d v="1899-12-30T18:44:00"/>
    <m/>
    <m/>
    <m/>
    <m/>
    <m/>
    <s v=""/>
    <m/>
    <d v="1899-12-30T08:09:00"/>
    <d v="1899-12-30T18:44:00"/>
    <d v="1899-12-30T03:51:00"/>
    <d v="1899-12-30T05:14:00"/>
    <d v="1899-12-30T08:30:00"/>
    <m/>
    <m/>
    <m/>
    <m/>
    <m/>
    <m/>
    <m/>
    <m/>
    <n v="1"/>
    <x v="0"/>
    <x v="0"/>
    <n v="1"/>
  </r>
  <r>
    <n v="150"/>
    <s v="00087"/>
    <x v="8"/>
    <s v="PHP"/>
    <x v="4"/>
    <x v="2"/>
    <d v="1899-12-30T18:48:00"/>
    <m/>
    <m/>
    <m/>
    <m/>
    <m/>
    <s v=""/>
    <m/>
    <d v="1899-12-30T08:07:00"/>
    <d v="1899-12-30T18:48:00"/>
    <d v="1899-12-30T03:53:00"/>
    <d v="1899-12-30T05:18:00"/>
    <d v="1899-12-30T08:30:00"/>
    <m/>
    <m/>
    <m/>
    <m/>
    <m/>
    <m/>
    <m/>
    <m/>
    <n v="1"/>
    <x v="0"/>
    <x v="0"/>
    <n v="1"/>
  </r>
  <r>
    <n v="151"/>
    <s v="00087"/>
    <x v="8"/>
    <s v="PHP"/>
    <x v="5"/>
    <x v="50"/>
    <d v="1899-12-30T18:25:00"/>
    <m/>
    <m/>
    <m/>
    <m/>
    <m/>
    <s v=""/>
    <m/>
    <d v="1899-12-30T08:00:00"/>
    <d v="1899-12-30T18:25:00"/>
    <d v="1899-12-30T04:00:00"/>
    <d v="1899-12-30T04:55:00"/>
    <d v="1899-12-30T08:30:00"/>
    <m/>
    <m/>
    <m/>
    <m/>
    <m/>
    <m/>
    <m/>
    <m/>
    <n v="1"/>
    <x v="0"/>
    <x v="0"/>
    <n v="1"/>
  </r>
  <r>
    <n v="152"/>
    <s v="00087"/>
    <x v="8"/>
    <s v="PHP"/>
    <x v="6"/>
    <x v="38"/>
    <d v="1899-12-30T18:28:00"/>
    <m/>
    <m/>
    <m/>
    <m/>
    <m/>
    <s v=""/>
    <m/>
    <d v="1899-12-30T08:01:00"/>
    <d v="1899-12-30T18:28:00"/>
    <d v="1899-12-30T03:59:00"/>
    <d v="1899-12-30T04:58:00"/>
    <d v="1899-12-30T08:30:00"/>
    <m/>
    <m/>
    <m/>
    <m/>
    <m/>
    <m/>
    <m/>
    <m/>
    <n v="1"/>
    <x v="0"/>
    <x v="0"/>
    <n v="1"/>
  </r>
  <r>
    <n v="153"/>
    <s v="00087"/>
    <x v="8"/>
    <s v="PHP"/>
    <x v="7"/>
    <x v="11"/>
    <d v="1899-12-30T19:30:00"/>
    <m/>
    <m/>
    <m/>
    <m/>
    <m/>
    <s v=""/>
    <m/>
    <d v="1899-12-30T08:10:00"/>
    <d v="1899-12-30T19:30:00"/>
    <d v="1899-12-30T03:50:00"/>
    <d v="1899-12-30T06:00:00"/>
    <d v="1899-12-30T08:30:00"/>
    <m/>
    <m/>
    <m/>
    <m/>
    <m/>
    <m/>
    <m/>
    <m/>
    <n v="1"/>
    <x v="0"/>
    <x v="0"/>
    <n v="1"/>
  </r>
  <r>
    <n v="154"/>
    <s v="00087"/>
    <x v="8"/>
    <s v="PHP"/>
    <x v="8"/>
    <x v="52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155"/>
    <s v="00087"/>
    <x v="8"/>
    <s v="PHP"/>
    <x v="9"/>
    <x v="17"/>
    <d v="1899-12-30T19:19:00"/>
    <m/>
    <m/>
    <m/>
    <m/>
    <m/>
    <s v=""/>
    <m/>
    <d v="1899-12-30T08:11:00"/>
    <d v="1899-12-30T19:19:00"/>
    <d v="1899-12-30T03:49:00"/>
    <d v="1899-12-30T05:49:00"/>
    <d v="1899-12-30T08:30:00"/>
    <m/>
    <m/>
    <m/>
    <m/>
    <m/>
    <m/>
    <m/>
    <m/>
    <n v="1"/>
    <x v="0"/>
    <x v="0"/>
    <n v="1"/>
  </r>
  <r>
    <n v="156"/>
    <s v="00087"/>
    <x v="8"/>
    <s v="PHP"/>
    <x v="10"/>
    <x v="23"/>
    <d v="1899-12-30T18:36:00"/>
    <d v="1899-12-30T18:36:00"/>
    <m/>
    <m/>
    <m/>
    <m/>
    <s v=""/>
    <m/>
    <d v="1899-12-30T08:15:00"/>
    <d v="1899-12-30T18:36:00"/>
    <d v="1899-12-30T03:45:00"/>
    <d v="1899-12-30T05:06:00"/>
    <d v="1899-12-30T08:30:00"/>
    <m/>
    <m/>
    <m/>
    <m/>
    <m/>
    <m/>
    <m/>
    <m/>
    <n v="1"/>
    <x v="0"/>
    <x v="0"/>
    <n v="1"/>
  </r>
  <r>
    <n v="157"/>
    <s v="00087"/>
    <x v="8"/>
    <s v="PHP"/>
    <x v="11"/>
    <x v="15"/>
    <d v="1899-12-30T18:25:00"/>
    <m/>
    <m/>
    <m/>
    <m/>
    <m/>
    <s v=""/>
    <m/>
    <d v="1899-12-30T08:08:00"/>
    <d v="1899-12-30T18:25:00"/>
    <d v="1899-12-30T03:52:00"/>
    <d v="1899-12-30T04:55:00"/>
    <d v="1899-12-30T08:30:00"/>
    <m/>
    <m/>
    <m/>
    <m/>
    <m/>
    <m/>
    <m/>
    <m/>
    <n v="1"/>
    <x v="0"/>
    <x v="0"/>
    <n v="1"/>
  </r>
  <r>
    <n v="158"/>
    <s v="00087"/>
    <x v="8"/>
    <s v="PHP"/>
    <x v="12"/>
    <x v="14"/>
    <d v="1899-12-30T18:20:00"/>
    <d v="1899-12-30T18:21:00"/>
    <m/>
    <m/>
    <m/>
    <m/>
    <s v=""/>
    <m/>
    <d v="1899-12-30T08:12:00"/>
    <d v="1899-12-30T18:21:00"/>
    <d v="1899-12-30T03:48:00"/>
    <d v="1899-12-30T04:51:00"/>
    <d v="1899-12-30T08:30:00"/>
    <m/>
    <m/>
    <m/>
    <m/>
    <m/>
    <m/>
    <m/>
    <m/>
    <n v="1"/>
    <x v="0"/>
    <x v="0"/>
    <n v="1"/>
  </r>
  <r>
    <n v="159"/>
    <s v="00087"/>
    <x v="8"/>
    <s v="PHP"/>
    <x v="13"/>
    <x v="7"/>
    <d v="1899-12-30T18:37:00"/>
    <d v="1899-12-30T18:39:00"/>
    <m/>
    <m/>
    <m/>
    <m/>
    <s v=""/>
    <m/>
    <d v="1899-12-30T08:19:00"/>
    <d v="1899-12-30T18:39:00"/>
    <d v="1899-12-30T03:41:00"/>
    <d v="1899-12-30T05:09:00"/>
    <d v="1899-12-30T08:30:00"/>
    <m/>
    <m/>
    <m/>
    <m/>
    <m/>
    <m/>
    <m/>
    <m/>
    <n v="1"/>
    <x v="0"/>
    <x v="0"/>
    <n v="1"/>
  </r>
  <r>
    <n v="160"/>
    <s v="00087"/>
    <x v="8"/>
    <s v="PHP"/>
    <x v="14"/>
    <x v="26"/>
    <d v="1899-12-30T18:48:00"/>
    <m/>
    <m/>
    <m/>
    <m/>
    <m/>
    <s v=""/>
    <m/>
    <d v="1899-12-30T08:09:00"/>
    <d v="1899-12-30T18:48:00"/>
    <d v="1899-12-30T03:51:00"/>
    <d v="1899-12-30T05:18:00"/>
    <d v="1899-12-30T08:30:00"/>
    <m/>
    <m/>
    <m/>
    <m/>
    <m/>
    <m/>
    <m/>
    <m/>
    <n v="1"/>
    <x v="0"/>
    <x v="0"/>
    <n v="1"/>
  </r>
  <r>
    <n v="161"/>
    <s v="00087"/>
    <x v="8"/>
    <s v="PHP"/>
    <x v="15"/>
    <x v="15"/>
    <d v="1899-12-30T18:57:00"/>
    <m/>
    <m/>
    <m/>
    <m/>
    <m/>
    <s v=""/>
    <m/>
    <d v="1899-12-30T08:08:00"/>
    <d v="1899-12-30T18:57:00"/>
    <d v="1899-12-30T03:52:00"/>
    <d v="1899-12-30T05:27:00"/>
    <d v="1899-12-30T08:30:00"/>
    <m/>
    <m/>
    <m/>
    <m/>
    <m/>
    <m/>
    <m/>
    <m/>
    <n v="1"/>
    <x v="0"/>
    <x v="0"/>
    <n v="1"/>
  </r>
  <r>
    <n v="162"/>
    <s v="00087"/>
    <x v="8"/>
    <s v="PHP"/>
    <x v="16"/>
    <x v="8"/>
    <d v="1899-12-30T18:37:00"/>
    <m/>
    <m/>
    <m/>
    <m/>
    <m/>
    <s v=""/>
    <m/>
    <d v="1899-12-30T08:16:00"/>
    <d v="1899-12-30T18:37:00"/>
    <d v="1899-12-30T03:44:00"/>
    <d v="1899-12-30T05:07:00"/>
    <d v="1899-12-30T08:30:00"/>
    <m/>
    <m/>
    <m/>
    <m/>
    <m/>
    <m/>
    <m/>
    <m/>
    <n v="1"/>
    <x v="0"/>
    <x v="0"/>
    <n v="1"/>
  </r>
  <r>
    <n v="163"/>
    <s v="00087"/>
    <x v="8"/>
    <s v="PHP"/>
    <x v="17"/>
    <x v="23"/>
    <d v="1899-12-30T18:31:00"/>
    <m/>
    <m/>
    <m/>
    <m/>
    <m/>
    <s v=""/>
    <m/>
    <d v="1899-12-30T08:15:00"/>
    <d v="1899-12-30T18:31:00"/>
    <d v="1899-12-30T03:45:00"/>
    <d v="1899-12-30T05:01:00"/>
    <d v="1899-12-30T08:30:00"/>
    <m/>
    <m/>
    <m/>
    <m/>
    <m/>
    <m/>
    <m/>
    <m/>
    <n v="1"/>
    <x v="0"/>
    <x v="0"/>
    <n v="1"/>
  </r>
  <r>
    <n v="164"/>
    <s v="00094"/>
    <x v="9"/>
    <s v="PHP"/>
    <x v="0"/>
    <x v="33"/>
    <d v="1899-12-30T18:59:00"/>
    <m/>
    <m/>
    <m/>
    <m/>
    <m/>
    <s v=""/>
    <m/>
    <d v="1899-12-30T08:28:00"/>
    <d v="1899-12-30T18:59:00"/>
    <d v="1899-12-30T03:32:00"/>
    <d v="1899-12-30T05:29:00"/>
    <d v="1899-12-30T08:30:00"/>
    <m/>
    <m/>
    <m/>
    <m/>
    <m/>
    <m/>
    <m/>
    <m/>
    <n v="1"/>
    <x v="0"/>
    <x v="0"/>
    <n v="1"/>
  </r>
  <r>
    <n v="165"/>
    <s v="00094"/>
    <x v="9"/>
    <s v="PHP"/>
    <x v="1"/>
    <x v="33"/>
    <d v="1899-12-30T18:39:00"/>
    <m/>
    <m/>
    <m/>
    <m/>
    <m/>
    <s v=""/>
    <m/>
    <d v="1899-12-30T08:28:00"/>
    <d v="1899-12-30T18:39:00"/>
    <d v="1899-12-30T03:32:00"/>
    <d v="1899-12-30T05:09:00"/>
    <d v="1899-12-30T08:30:00"/>
    <m/>
    <m/>
    <m/>
    <m/>
    <m/>
    <m/>
    <m/>
    <m/>
    <n v="1"/>
    <x v="0"/>
    <x v="0"/>
    <n v="1"/>
  </r>
  <r>
    <n v="166"/>
    <s v="00094"/>
    <x v="9"/>
    <s v="PHP"/>
    <x v="2"/>
    <x v="41"/>
    <d v="1899-12-30T19:06:00"/>
    <m/>
    <m/>
    <m/>
    <m/>
    <m/>
    <s v=""/>
    <m/>
    <d v="1899-12-30T08:27:00"/>
    <d v="1899-12-30T19:06:00"/>
    <d v="1899-12-30T03:33:00"/>
    <d v="1899-12-30T05:36:00"/>
    <d v="1899-12-30T08:30:00"/>
    <m/>
    <m/>
    <m/>
    <m/>
    <m/>
    <m/>
    <m/>
    <m/>
    <n v="1"/>
    <x v="0"/>
    <x v="0"/>
    <n v="1"/>
  </r>
  <r>
    <n v="167"/>
    <s v="00094"/>
    <x v="9"/>
    <s v="PHP"/>
    <x v="18"/>
    <x v="53"/>
    <d v="1899-12-30T18:46:00"/>
    <m/>
    <m/>
    <m/>
    <m/>
    <m/>
    <s v=""/>
    <m/>
    <d v="1899-12-30T11:52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68"/>
    <s v="00094"/>
    <x v="9"/>
    <s v="PHP"/>
    <x v="4"/>
    <x v="41"/>
    <d v="1899-12-30T18:59:00"/>
    <m/>
    <m/>
    <m/>
    <m/>
    <m/>
    <s v=""/>
    <m/>
    <d v="1899-12-30T08:27:00"/>
    <d v="1899-12-30T18:59:00"/>
    <d v="1899-12-30T03:33:00"/>
    <d v="1899-12-30T05:29:00"/>
    <d v="1899-12-30T08:30:00"/>
    <m/>
    <m/>
    <m/>
    <m/>
    <m/>
    <m/>
    <m/>
    <m/>
    <n v="1"/>
    <x v="0"/>
    <x v="0"/>
    <n v="1"/>
  </r>
  <r>
    <n v="169"/>
    <s v="00094"/>
    <x v="9"/>
    <s v="PHP"/>
    <x v="5"/>
    <x v="4"/>
    <d v="1899-12-30T18:49:00"/>
    <m/>
    <m/>
    <m/>
    <m/>
    <m/>
    <s v=""/>
    <m/>
    <d v="1899-12-30T08:26:00"/>
    <d v="1899-12-30T18:49:00"/>
    <d v="1899-12-30T03:34:00"/>
    <d v="1899-12-30T05:19:00"/>
    <d v="1899-12-30T08:30:00"/>
    <m/>
    <m/>
    <m/>
    <m/>
    <m/>
    <m/>
    <m/>
    <m/>
    <n v="1"/>
    <x v="0"/>
    <x v="0"/>
    <n v="1"/>
  </r>
  <r>
    <n v="170"/>
    <s v="00094"/>
    <x v="9"/>
    <s v="PHP"/>
    <x v="6"/>
    <x v="33"/>
    <d v="1899-12-30T18:46:00"/>
    <m/>
    <m/>
    <m/>
    <m/>
    <m/>
    <s v=""/>
    <m/>
    <d v="1899-12-30T08:28:00"/>
    <d v="1899-12-30T18:46:00"/>
    <d v="1899-12-30T03:32:00"/>
    <d v="1899-12-30T05:16:00"/>
    <d v="1899-12-30T08:30:00"/>
    <m/>
    <m/>
    <m/>
    <m/>
    <m/>
    <m/>
    <m/>
    <m/>
    <n v="1"/>
    <x v="0"/>
    <x v="0"/>
    <n v="1"/>
  </r>
  <r>
    <n v="171"/>
    <s v="00094"/>
    <x v="9"/>
    <s v="PHP"/>
    <x v="7"/>
    <x v="0"/>
    <d v="1899-12-30T18:43:00"/>
    <m/>
    <m/>
    <m/>
    <m/>
    <m/>
    <s v=""/>
    <m/>
    <d v="1899-12-30T08:29:00"/>
    <d v="1899-12-30T18:43:00"/>
    <d v="1899-12-30T03:31:00"/>
    <d v="1899-12-30T05:13:00"/>
    <d v="1899-12-30T08:30:00"/>
    <m/>
    <m/>
    <m/>
    <m/>
    <m/>
    <m/>
    <m/>
    <m/>
    <n v="1"/>
    <x v="0"/>
    <x v="0"/>
    <n v="1"/>
  </r>
  <r>
    <n v="172"/>
    <s v="00094"/>
    <x v="9"/>
    <s v="PHP"/>
    <x v="8"/>
    <x v="32"/>
    <d v="1899-12-30T18:45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173"/>
    <s v="00094"/>
    <x v="9"/>
    <s v="PHP"/>
    <x v="9"/>
    <x v="36"/>
    <d v="1899-12-30T19:03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174"/>
    <s v="00094"/>
    <x v="9"/>
    <s v="PHP"/>
    <x v="10"/>
    <x v="54"/>
    <d v="1899-12-30T18:49:00"/>
    <m/>
    <m/>
    <m/>
    <m/>
    <m/>
    <s v=""/>
    <m/>
    <d v="1899-12-30T08:23:00"/>
    <d v="1899-12-30T18:49:00"/>
    <d v="1899-12-30T03:37:00"/>
    <d v="1899-12-30T05:19:00"/>
    <d v="1899-12-30T08:30:00"/>
    <m/>
    <m/>
    <m/>
    <m/>
    <m/>
    <m/>
    <m/>
    <m/>
    <n v="1"/>
    <x v="0"/>
    <x v="0"/>
    <n v="1"/>
  </r>
  <r>
    <n v="175"/>
    <s v="00094"/>
    <x v="9"/>
    <s v="PHP"/>
    <x v="11"/>
    <x v="55"/>
    <d v="1899-12-30T19:03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76"/>
    <s v="00094"/>
    <x v="9"/>
    <s v="PHP"/>
    <x v="12"/>
    <x v="10"/>
    <d v="1899-12-30T18:37:00"/>
    <m/>
    <m/>
    <m/>
    <m/>
    <m/>
    <s v=""/>
    <m/>
    <d v="1899-12-30T08:25:00"/>
    <d v="1899-12-30T18:37:00"/>
    <d v="1899-12-30T03:35:00"/>
    <d v="1899-12-30T05:07:00"/>
    <d v="1899-12-30T08:30:00"/>
    <m/>
    <m/>
    <m/>
    <m/>
    <m/>
    <m/>
    <m/>
    <m/>
    <n v="1"/>
    <x v="0"/>
    <x v="0"/>
    <n v="1"/>
  </r>
  <r>
    <n v="177"/>
    <s v="00094"/>
    <x v="9"/>
    <s v="PHP"/>
    <x v="13"/>
    <x v="55"/>
    <d v="1899-12-30T19:01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78"/>
    <s v="00094"/>
    <x v="9"/>
    <s v="PHP"/>
    <x v="14"/>
    <x v="41"/>
    <d v="1899-12-30T19:02:00"/>
    <d v="1899-12-30T19:03:00"/>
    <m/>
    <m/>
    <m/>
    <m/>
    <s v=""/>
    <m/>
    <d v="1899-12-30T08:27:00"/>
    <d v="1899-12-30T19:03:00"/>
    <d v="1899-12-30T03:33:00"/>
    <d v="1899-12-30T05:33:00"/>
    <d v="1899-12-30T08:30:00"/>
    <m/>
    <m/>
    <m/>
    <m/>
    <m/>
    <m/>
    <m/>
    <m/>
    <n v="1"/>
    <x v="0"/>
    <x v="0"/>
    <n v="1"/>
  </r>
  <r>
    <n v="179"/>
    <s v="00094"/>
    <x v="9"/>
    <s v="PHP"/>
    <x v="15"/>
    <x v="29"/>
    <d v="1899-12-30T18:42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180"/>
    <s v="00094"/>
    <x v="9"/>
    <s v="PHP"/>
    <x v="16"/>
    <x v="33"/>
    <d v="1899-12-30T19:12:00"/>
    <m/>
    <m/>
    <m/>
    <m/>
    <m/>
    <s v=""/>
    <m/>
    <d v="1899-12-30T08:28:00"/>
    <d v="1899-12-30T19:12:00"/>
    <d v="1899-12-30T03:32:00"/>
    <d v="1899-12-30T05:42:00"/>
    <d v="1899-12-30T08:30:00"/>
    <m/>
    <m/>
    <m/>
    <m/>
    <m/>
    <m/>
    <m/>
    <m/>
    <n v="1"/>
    <x v="0"/>
    <x v="0"/>
    <n v="1"/>
  </r>
  <r>
    <n v="181"/>
    <s v="00094"/>
    <x v="9"/>
    <s v="PHP"/>
    <x v="17"/>
    <x v="0"/>
    <d v="1899-12-30T19:06:00"/>
    <m/>
    <m/>
    <m/>
    <m/>
    <m/>
    <s v=""/>
    <m/>
    <d v="1899-12-30T08:29:00"/>
    <d v="1899-12-30T19:06:00"/>
    <d v="1899-12-30T03:31:00"/>
    <d v="1899-12-30T05:36:00"/>
    <d v="1899-12-30T08:30:00"/>
    <m/>
    <m/>
    <m/>
    <m/>
    <m/>
    <m/>
    <m/>
    <m/>
    <n v="1"/>
    <x v="0"/>
    <x v="0"/>
    <n v="1"/>
  </r>
  <r>
    <n v="182"/>
    <s v="00097"/>
    <x v="10"/>
    <s v="PHP"/>
    <x v="0"/>
    <x v="9"/>
    <d v="1899-12-30T18:38:00"/>
    <m/>
    <m/>
    <m/>
    <m/>
    <m/>
    <s v=""/>
    <m/>
    <d v="1899-12-30T08:22:00"/>
    <d v="1899-12-30T18:38:00"/>
    <d v="1899-12-30T03:38:00"/>
    <d v="1899-12-30T05:08:00"/>
    <d v="1899-12-30T08:30:00"/>
    <m/>
    <m/>
    <m/>
    <m/>
    <m/>
    <m/>
    <m/>
    <m/>
    <n v="1"/>
    <x v="0"/>
    <x v="0"/>
    <n v="1"/>
  </r>
  <r>
    <n v="183"/>
    <s v="00097"/>
    <x v="10"/>
    <s v="PHP"/>
    <x v="1"/>
    <x v="5"/>
    <d v="1899-12-30T20:44:00"/>
    <m/>
    <m/>
    <m/>
    <m/>
    <m/>
    <s v=""/>
    <m/>
    <d v="1899-12-30T08:24:00"/>
    <d v="1899-12-30T20:44:00"/>
    <d v="1899-12-30T03:36:00"/>
    <d v="1899-12-30T06:00:00"/>
    <d v="1899-12-30T08:30:00"/>
    <m/>
    <m/>
    <m/>
    <m/>
    <m/>
    <m/>
    <m/>
    <m/>
    <n v="1"/>
    <x v="0"/>
    <x v="0"/>
    <n v="1"/>
  </r>
  <r>
    <n v="184"/>
    <s v="00097"/>
    <x v="10"/>
    <s v="PHP"/>
    <x v="2"/>
    <x v="30"/>
    <d v="1899-12-30T18:31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185"/>
    <s v="00097"/>
    <x v="10"/>
    <s v="PHP"/>
    <x v="3"/>
    <x v="56"/>
    <d v="1899-12-30T18:26:00"/>
    <m/>
    <m/>
    <m/>
    <m/>
    <m/>
    <s v=""/>
    <m/>
    <d v="1899-12-30T12:49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86"/>
    <s v="00097"/>
    <x v="10"/>
    <s v="PHP"/>
    <x v="18"/>
    <x v="5"/>
    <d v="1899-12-30T18:27:00"/>
    <m/>
    <m/>
    <m/>
    <m/>
    <m/>
    <s v=""/>
    <m/>
    <d v="1899-12-30T08:24:00"/>
    <d v="1899-12-30T18:27:00"/>
    <d v="1899-12-30T03:36:00"/>
    <d v="1899-12-30T04:57:00"/>
    <d v="1899-12-30T08:30:00"/>
    <m/>
    <m/>
    <m/>
    <m/>
    <m/>
    <m/>
    <m/>
    <m/>
    <n v="1"/>
    <x v="0"/>
    <x v="0"/>
    <n v="1"/>
  </r>
  <r>
    <n v="187"/>
    <s v="00097"/>
    <x v="10"/>
    <s v="PHP"/>
    <x v="4"/>
    <x v="7"/>
    <d v="1899-12-30T18:24:00"/>
    <m/>
    <m/>
    <m/>
    <m/>
    <m/>
    <s v=""/>
    <m/>
    <d v="1899-12-30T08:19:00"/>
    <d v="1899-12-30T18:24:00"/>
    <d v="1899-12-30T03:41:00"/>
    <d v="1899-12-30T04:54:00"/>
    <d v="1899-12-30T08:30:00"/>
    <m/>
    <m/>
    <m/>
    <m/>
    <m/>
    <m/>
    <m/>
    <m/>
    <n v="1"/>
    <x v="0"/>
    <x v="0"/>
    <n v="1"/>
  </r>
  <r>
    <n v="188"/>
    <s v="00097"/>
    <x v="10"/>
    <s v="PHP"/>
    <x v="5"/>
    <x v="3"/>
    <d v="1899-12-30T18:33:00"/>
    <m/>
    <m/>
    <m/>
    <m/>
    <m/>
    <s v=""/>
    <m/>
    <d v="1899-12-30T08:20:00"/>
    <d v="1899-12-30T18:33:00"/>
    <d v="1899-12-30T03:40:00"/>
    <d v="1899-12-30T05:03:00"/>
    <d v="1899-12-30T08:30:00"/>
    <m/>
    <m/>
    <m/>
    <m/>
    <m/>
    <m/>
    <m/>
    <m/>
    <n v="1"/>
    <x v="0"/>
    <x v="0"/>
    <n v="1"/>
  </r>
  <r>
    <n v="189"/>
    <s v="00097"/>
    <x v="10"/>
    <s v="PHP"/>
    <x v="6"/>
    <x v="54"/>
    <d v="1899-12-30T18:28:00"/>
    <m/>
    <m/>
    <m/>
    <m/>
    <m/>
    <s v=""/>
    <m/>
    <d v="1899-12-30T08:23:00"/>
    <d v="1899-12-30T18:28:00"/>
    <d v="1899-12-30T03:37:00"/>
    <d v="1899-12-30T04:58:00"/>
    <d v="1899-12-30T08:30:00"/>
    <m/>
    <m/>
    <m/>
    <m/>
    <m/>
    <m/>
    <m/>
    <m/>
    <n v="1"/>
    <x v="0"/>
    <x v="0"/>
    <n v="1"/>
  </r>
  <r>
    <n v="190"/>
    <s v="00097"/>
    <x v="10"/>
    <s v="PHP"/>
    <x v="7"/>
    <x v="57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91"/>
    <s v="00097"/>
    <x v="10"/>
    <s v="PHP"/>
    <x v="8"/>
    <x v="9"/>
    <d v="1899-12-30T18:29:00"/>
    <m/>
    <m/>
    <m/>
    <m/>
    <m/>
    <s v=""/>
    <m/>
    <d v="1899-12-30T08:22:00"/>
    <d v="1899-12-30T18:29:00"/>
    <d v="1899-12-30T03:38:00"/>
    <d v="1899-12-30T04:59:00"/>
    <d v="1899-12-30T08:30:00"/>
    <m/>
    <m/>
    <m/>
    <m/>
    <m/>
    <m/>
    <m/>
    <m/>
    <n v="1"/>
    <x v="0"/>
    <x v="0"/>
    <n v="1"/>
  </r>
  <r>
    <n v="193"/>
    <s v="00097"/>
    <x v="10"/>
    <s v="PHP"/>
    <x v="9"/>
    <x v="58"/>
    <d v="1899-12-30T19:13:00"/>
    <m/>
    <m/>
    <m/>
    <m/>
    <m/>
    <s v=""/>
    <m/>
    <d v="1899-12-30T08:40:00"/>
    <d v="1899-12-30T18:00:00"/>
    <d v="1899-12-30T03:20:00"/>
    <d v="1899-12-30T04:30:00"/>
    <d v="1899-12-30T07:50:00"/>
    <m/>
    <m/>
    <m/>
    <m/>
    <m/>
    <m/>
    <m/>
    <m/>
    <n v="0.92156862745098034"/>
    <x v="0"/>
    <x v="1"/>
    <n v="1"/>
  </r>
  <r>
    <n v="194"/>
    <s v="00097"/>
    <x v="10"/>
    <s v="PHP"/>
    <x v="10"/>
    <x v="5"/>
    <d v="1899-12-30T19:35:00"/>
    <m/>
    <m/>
    <m/>
    <m/>
    <m/>
    <s v=""/>
    <m/>
    <d v="1899-12-30T08:24:00"/>
    <d v="1899-12-30T19:35:00"/>
    <d v="1899-12-30T03:36:00"/>
    <d v="1899-12-30T06:00:00"/>
    <d v="1899-12-30T08:30:00"/>
    <m/>
    <m/>
    <m/>
    <m/>
    <m/>
    <m/>
    <m/>
    <m/>
    <n v="1"/>
    <x v="0"/>
    <x v="0"/>
    <n v="1"/>
  </r>
  <r>
    <n v="195"/>
    <s v="00097"/>
    <x v="10"/>
    <s v="PHP"/>
    <x v="11"/>
    <x v="59"/>
    <d v="1899-12-30T18:07:00"/>
    <m/>
    <m/>
    <m/>
    <m/>
    <m/>
    <s v=""/>
    <m/>
    <d v="1899-12-30T13:15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96"/>
    <s v="00097"/>
    <x v="10"/>
    <s v="PHP"/>
    <x v="12"/>
    <x v="10"/>
    <d v="1899-12-30T18:31:00"/>
    <m/>
    <m/>
    <m/>
    <m/>
    <m/>
    <s v=""/>
    <m/>
    <d v="1899-12-30T08:25:00"/>
    <d v="1899-12-30T18:31:00"/>
    <d v="1899-12-30T03:35:00"/>
    <d v="1899-12-30T05:01:00"/>
    <d v="1899-12-30T08:30:00"/>
    <m/>
    <m/>
    <m/>
    <m/>
    <m/>
    <m/>
    <m/>
    <m/>
    <n v="1"/>
    <x v="0"/>
    <x v="0"/>
    <n v="1"/>
  </r>
  <r>
    <n v="197"/>
    <s v="00097"/>
    <x v="10"/>
    <s v="PHP"/>
    <x v="13"/>
    <x v="33"/>
    <d v="1899-12-30T18:29:00"/>
    <m/>
    <m/>
    <m/>
    <m/>
    <m/>
    <s v=""/>
    <m/>
    <d v="1899-12-30T08:28:00"/>
    <d v="1899-12-30T18:29:00"/>
    <d v="1899-12-30T03:32:00"/>
    <d v="1899-12-30T04:59:00"/>
    <d v="1899-12-30T08:30:00"/>
    <m/>
    <m/>
    <m/>
    <m/>
    <m/>
    <m/>
    <m/>
    <m/>
    <n v="1"/>
    <x v="0"/>
    <x v="0"/>
    <n v="1"/>
  </r>
  <r>
    <n v="198"/>
    <s v="00097"/>
    <x v="10"/>
    <s v="PHP"/>
    <x v="14"/>
    <x v="23"/>
    <d v="1899-12-30T18:44:00"/>
    <m/>
    <m/>
    <m/>
    <m/>
    <m/>
    <s v=""/>
    <m/>
    <d v="1899-12-30T08:15:00"/>
    <d v="1899-12-30T18:44:00"/>
    <d v="1899-12-30T03:45:00"/>
    <d v="1899-12-30T05:14:00"/>
    <d v="1899-12-30T08:30:00"/>
    <m/>
    <m/>
    <m/>
    <m/>
    <m/>
    <m/>
    <m/>
    <m/>
    <n v="1"/>
    <x v="0"/>
    <x v="0"/>
    <n v="1"/>
  </r>
  <r>
    <n v="199"/>
    <s v="00097"/>
    <x v="10"/>
    <s v="PHP"/>
    <x v="15"/>
    <x v="21"/>
    <d v="1899-12-30T18:22:00"/>
    <m/>
    <m/>
    <m/>
    <m/>
    <m/>
    <s v=""/>
    <m/>
    <d v="1899-12-30T08:14:00"/>
    <d v="1899-12-30T18:22:00"/>
    <d v="1899-12-30T03:46:00"/>
    <d v="1899-12-30T04:52:00"/>
    <d v="1899-12-30T08:30:00"/>
    <m/>
    <m/>
    <m/>
    <m/>
    <m/>
    <m/>
    <m/>
    <m/>
    <n v="1"/>
    <x v="0"/>
    <x v="0"/>
    <n v="1"/>
  </r>
  <r>
    <n v="200"/>
    <s v="00097"/>
    <x v="10"/>
    <s v="PHP"/>
    <x v="16"/>
    <x v="15"/>
    <d v="1899-12-30T18:34:00"/>
    <m/>
    <m/>
    <m/>
    <m/>
    <m/>
    <s v=""/>
    <m/>
    <d v="1899-12-30T08:08:00"/>
    <d v="1899-12-30T18:34:00"/>
    <d v="1899-12-30T03:52:00"/>
    <d v="1899-12-30T05:04:00"/>
    <d v="1899-12-30T08:30:00"/>
    <m/>
    <m/>
    <m/>
    <m/>
    <m/>
    <m/>
    <m/>
    <m/>
    <n v="1"/>
    <x v="0"/>
    <x v="0"/>
    <n v="1"/>
  </r>
  <r>
    <n v="201"/>
    <s v="00097"/>
    <x v="10"/>
    <s v="PHP"/>
    <x v="17"/>
    <x v="9"/>
    <d v="1899-12-30T18:34:00"/>
    <m/>
    <m/>
    <m/>
    <m/>
    <m/>
    <s v=""/>
    <m/>
    <d v="1899-12-30T08:22:00"/>
    <d v="1899-12-30T18:34:00"/>
    <d v="1899-12-30T03:38:00"/>
    <d v="1899-12-30T05:04:00"/>
    <d v="1899-12-30T08:30:00"/>
    <m/>
    <m/>
    <m/>
    <m/>
    <m/>
    <m/>
    <m/>
    <m/>
    <n v="1"/>
    <x v="0"/>
    <x v="0"/>
    <n v="1"/>
  </r>
  <r>
    <n v="202"/>
    <s v="00098"/>
    <x v="11"/>
    <s v="HC-KT"/>
    <x v="0"/>
    <x v="9"/>
    <d v="1899-12-30T08:22:00"/>
    <d v="1899-12-30T18:35:00"/>
    <m/>
    <m/>
    <m/>
    <m/>
    <s v=""/>
    <m/>
    <d v="1899-12-30T08:22:00"/>
    <d v="1899-12-30T18:35:00"/>
    <d v="1899-12-30T03:38:00"/>
    <d v="1899-12-30T05:05:00"/>
    <d v="1899-12-30T08:30:00"/>
    <m/>
    <m/>
    <m/>
    <m/>
    <m/>
    <m/>
    <m/>
    <m/>
    <n v="1"/>
    <x v="0"/>
    <x v="0"/>
    <n v="1"/>
  </r>
  <r>
    <n v="203"/>
    <s v="00098"/>
    <x v="11"/>
    <s v="HC-KT"/>
    <x v="1"/>
    <x v="5"/>
    <d v="1899-12-30T18:46:00"/>
    <m/>
    <m/>
    <m/>
    <m/>
    <m/>
    <s v=""/>
    <m/>
    <d v="1899-12-30T08:24:00"/>
    <d v="1899-12-30T18:46:00"/>
    <d v="1899-12-30T03:36:00"/>
    <d v="1899-12-30T05:16:00"/>
    <d v="1899-12-30T08:30:00"/>
    <m/>
    <m/>
    <m/>
    <m/>
    <m/>
    <m/>
    <m/>
    <m/>
    <n v="1"/>
    <x v="0"/>
    <x v="0"/>
    <n v="1"/>
  </r>
  <r>
    <n v="204"/>
    <s v="00098"/>
    <x v="11"/>
    <s v="HC-KT"/>
    <x v="2"/>
    <x v="33"/>
    <m/>
    <m/>
    <m/>
    <m/>
    <d v="1899-12-30T18:11:00"/>
    <m/>
    <s v=""/>
    <m/>
    <d v="1899-12-30T08:28:00"/>
    <d v="1899-12-30T18:11:00"/>
    <d v="1899-12-30T03:32:00"/>
    <d v="1899-12-30T04:41:00"/>
    <d v="1899-12-30T08:13:00"/>
    <m/>
    <m/>
    <m/>
    <m/>
    <m/>
    <m/>
    <m/>
    <m/>
    <n v="0.96666666666666645"/>
    <x v="0"/>
    <x v="0"/>
    <n v="1"/>
  </r>
  <r>
    <n v="205"/>
    <s v="00098"/>
    <x v="11"/>
    <s v="HC-KT"/>
    <x v="3"/>
    <x v="60"/>
    <d v="1899-12-30T18:22:00"/>
    <m/>
    <m/>
    <m/>
    <m/>
    <m/>
    <s v=""/>
    <m/>
    <d v="1899-12-30T08:47:00"/>
    <d v="1899-12-30T18:00:00"/>
    <d v="1899-12-30T03:13:00"/>
    <d v="1899-12-30T04:30:00"/>
    <d v="1899-12-30T07:43:00"/>
    <m/>
    <m/>
    <m/>
    <m/>
    <m/>
    <m/>
    <m/>
    <m/>
    <n v="0.90784313725490196"/>
    <x v="0"/>
    <x v="1"/>
    <n v="1"/>
  </r>
  <r>
    <n v="206"/>
    <s v="00098"/>
    <x v="11"/>
    <s v="HC-KT"/>
    <x v="18"/>
    <x v="54"/>
    <m/>
    <m/>
    <m/>
    <m/>
    <d v="1899-12-30T18:32:00"/>
    <m/>
    <s v=""/>
    <m/>
    <d v="1899-12-30T08:23:00"/>
    <d v="1899-12-30T18:32:00"/>
    <d v="1899-12-30T03:37:00"/>
    <d v="1899-12-30T05:02:00"/>
    <d v="1899-12-30T08:30:00"/>
    <m/>
    <m/>
    <m/>
    <m/>
    <m/>
    <m/>
    <m/>
    <m/>
    <n v="1"/>
    <x v="0"/>
    <x v="0"/>
    <n v="1"/>
  </r>
  <r>
    <n v="207"/>
    <s v="00098"/>
    <x v="11"/>
    <s v="HC-KT"/>
    <x v="4"/>
    <x v="30"/>
    <d v="1899-12-30T18:22:00"/>
    <d v="1899-12-30T18:38:00"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208"/>
    <s v="00098"/>
    <x v="11"/>
    <s v="HC-KT"/>
    <x v="5"/>
    <x v="61"/>
    <m/>
    <m/>
    <m/>
    <m/>
    <d v="1899-12-30T07:15:00"/>
    <m/>
    <s v=""/>
    <m/>
    <d v="1899-12-30T07:15:00"/>
    <d v="1899-12-30T18:15:00"/>
    <d v="1899-12-30T04:45:00"/>
    <d v="1899-12-30T04:45:00"/>
    <d v="1899-12-30T08:30:00"/>
    <m/>
    <m/>
    <m/>
    <m/>
    <m/>
    <m/>
    <m/>
    <m/>
    <n v="1"/>
    <x v="0"/>
    <x v="0"/>
    <n v="1"/>
  </r>
  <r>
    <n v="209"/>
    <s v="00098"/>
    <x v="11"/>
    <s v="HC-KT"/>
    <x v="7"/>
    <x v="5"/>
    <m/>
    <m/>
    <m/>
    <m/>
    <d v="1899-12-30T18:24:00"/>
    <m/>
    <s v=""/>
    <m/>
    <d v="1899-12-30T08:24:00"/>
    <d v="1899-12-30T18:24:00"/>
    <d v="1899-12-30T03:36:00"/>
    <d v="1899-12-30T04:54:00"/>
    <d v="1899-12-30T08:30:00"/>
    <m/>
    <m/>
    <m/>
    <m/>
    <m/>
    <m/>
    <m/>
    <m/>
    <n v="0.99999999999999967"/>
    <x v="0"/>
    <x v="0"/>
    <n v="1"/>
  </r>
  <r>
    <n v="210"/>
    <s v="00098"/>
    <x v="11"/>
    <s v="HC-KT"/>
    <x v="8"/>
    <x v="4"/>
    <d v="1899-12-30T18:20:00"/>
    <m/>
    <m/>
    <m/>
    <m/>
    <m/>
    <s v=""/>
    <m/>
    <d v="1899-12-30T08:26:00"/>
    <d v="1899-12-30T18:20:00"/>
    <d v="1899-12-30T03:34:00"/>
    <d v="1899-12-30T04:50:00"/>
    <d v="1899-12-30T08:24:00"/>
    <m/>
    <m/>
    <m/>
    <m/>
    <m/>
    <m/>
    <m/>
    <m/>
    <n v="0.98823529411764677"/>
    <x v="0"/>
    <x v="0"/>
    <n v="1"/>
  </r>
  <r>
    <n v="211"/>
    <s v="00098"/>
    <x v="11"/>
    <s v="HC-KT"/>
    <x v="9"/>
    <x v="6"/>
    <d v="1899-12-30T18:21:00"/>
    <m/>
    <m/>
    <m/>
    <m/>
    <m/>
    <s v=""/>
    <m/>
    <d v="1899-12-30T09:01:00"/>
    <d v="1899-12-30T18:00:00"/>
    <d v="1899-12-30T02:59:00"/>
    <d v="1899-12-30T04:30:00"/>
    <d v="1899-12-30T07:29:00"/>
    <m/>
    <m/>
    <m/>
    <m/>
    <m/>
    <m/>
    <m/>
    <m/>
    <n v="0.88039215686274486"/>
    <x v="0"/>
    <x v="1"/>
    <n v="1"/>
  </r>
  <r>
    <n v="212"/>
    <s v="00098"/>
    <x v="11"/>
    <s v="HC-KT"/>
    <x v="10"/>
    <x v="62"/>
    <d v="1899-12-30T18:18:00"/>
    <m/>
    <m/>
    <m/>
    <d v="1899-12-30T08:54:00"/>
    <m/>
    <s v=""/>
    <m/>
    <d v="1899-12-30T08:54:00"/>
    <d v="1899-12-30T18:00:00"/>
    <d v="1899-12-30T03:06:00"/>
    <d v="1899-12-30T04:30:00"/>
    <d v="1899-12-30T07:36:00"/>
    <m/>
    <m/>
    <m/>
    <m/>
    <m/>
    <m/>
    <m/>
    <m/>
    <n v="0.89411764705882346"/>
    <x v="0"/>
    <x v="0"/>
    <n v="1"/>
  </r>
  <r>
    <n v="213"/>
    <s v="00098"/>
    <x v="11"/>
    <s v="HC-KT"/>
    <x v="11"/>
    <x v="6"/>
    <d v="1899-12-30T18:16:00"/>
    <m/>
    <m/>
    <m/>
    <m/>
    <m/>
    <s v=""/>
    <m/>
    <d v="1899-12-30T09:01:00"/>
    <d v="1899-12-30T18:00:00"/>
    <d v="1899-12-30T02:59:00"/>
    <d v="1899-12-30T04:30:00"/>
    <d v="1899-12-30T07:29:00"/>
    <m/>
    <m/>
    <m/>
    <m/>
    <m/>
    <m/>
    <m/>
    <m/>
    <n v="0.88039215686274486"/>
    <x v="0"/>
    <x v="1"/>
    <n v="1"/>
  </r>
  <r>
    <n v="214"/>
    <s v="00098"/>
    <x v="11"/>
    <s v="HC-KT"/>
    <x v="12"/>
    <x v="63"/>
    <d v="1899-12-30T18:34:00"/>
    <m/>
    <m/>
    <m/>
    <m/>
    <m/>
    <s v=""/>
    <m/>
    <d v="1899-12-30T09:00:00"/>
    <d v="1899-12-30T18:00:00"/>
    <d v="1899-12-30T03:00:00"/>
    <d v="1899-12-30T04:30:00"/>
    <d v="1899-12-30T07:30:00"/>
    <m/>
    <m/>
    <m/>
    <m/>
    <m/>
    <m/>
    <m/>
    <m/>
    <n v="0.88235294117647056"/>
    <x v="0"/>
    <x v="1"/>
    <n v="1"/>
  </r>
  <r>
    <n v="215"/>
    <s v="00098"/>
    <x v="11"/>
    <s v="HC-KT"/>
    <x v="13"/>
    <x v="64"/>
    <d v="1899-12-30T18:25:00"/>
    <m/>
    <m/>
    <m/>
    <m/>
    <m/>
    <s v=""/>
    <m/>
    <d v="1899-12-30T08:49:00"/>
    <d v="1899-12-30T18:00:00"/>
    <d v="1899-12-30T03:11:00"/>
    <d v="1899-12-30T04:30:00"/>
    <d v="1899-12-30T07:41:00"/>
    <m/>
    <m/>
    <m/>
    <m/>
    <m/>
    <m/>
    <m/>
    <m/>
    <n v="0.90392156862745099"/>
    <x v="0"/>
    <x v="1"/>
    <n v="1"/>
  </r>
  <r>
    <n v="216"/>
    <s v="00098"/>
    <x v="11"/>
    <s v="HC-KT"/>
    <x v="14"/>
    <x v="34"/>
    <d v="1899-12-30T18:12:00"/>
    <m/>
    <m/>
    <m/>
    <m/>
    <m/>
    <s v=""/>
    <m/>
    <d v="1899-12-30T08:42:00"/>
    <d v="1899-12-30T18:00:00"/>
    <d v="1899-12-30T03:18:00"/>
    <d v="1899-12-30T04:30:00"/>
    <d v="1899-12-30T07:48:00"/>
    <m/>
    <m/>
    <m/>
    <m/>
    <m/>
    <m/>
    <m/>
    <m/>
    <n v="0.91764705882352937"/>
    <x v="0"/>
    <x v="1"/>
    <n v="1"/>
  </r>
  <r>
    <n v="217"/>
    <s v="00098"/>
    <x v="11"/>
    <s v="HC-KT"/>
    <x v="15"/>
    <x v="31"/>
    <d v="1899-12-30T18:35:00"/>
    <m/>
    <m/>
    <m/>
    <m/>
    <m/>
    <s v=""/>
    <m/>
    <d v="1899-12-30T08:30:00"/>
    <d v="1899-12-30T18:35:00"/>
    <d v="1899-12-30T03:30:00"/>
    <d v="1899-12-30T05:05:00"/>
    <d v="1899-12-30T08:30:00"/>
    <m/>
    <m/>
    <m/>
    <m/>
    <m/>
    <m/>
    <m/>
    <m/>
    <n v="1"/>
    <x v="0"/>
    <x v="0"/>
    <n v="1"/>
  </r>
  <r>
    <n v="218"/>
    <s v="00098"/>
    <x v="11"/>
    <s v="HC-KT"/>
    <x v="16"/>
    <x v="65"/>
    <d v="1899-12-30T18:18:00"/>
    <m/>
    <m/>
    <m/>
    <m/>
    <m/>
    <s v=""/>
    <m/>
    <d v="1899-12-30T08:39:00"/>
    <d v="1899-12-30T18:00:00"/>
    <d v="1899-12-30T03:21:00"/>
    <d v="1899-12-30T04:30:00"/>
    <d v="1899-12-30T07:51:00"/>
    <m/>
    <m/>
    <m/>
    <m/>
    <m/>
    <m/>
    <m/>
    <m/>
    <n v="0.92352941176470582"/>
    <x v="0"/>
    <x v="1"/>
    <n v="1"/>
  </r>
  <r>
    <n v="219"/>
    <s v="00098"/>
    <x v="11"/>
    <s v="HC-KT"/>
    <x v="17"/>
    <x v="64"/>
    <d v="1899-12-30T18:30:00"/>
    <m/>
    <m/>
    <m/>
    <m/>
    <m/>
    <s v=""/>
    <m/>
    <d v="1899-12-30T08:49:00"/>
    <d v="1899-12-30T18:00:00"/>
    <d v="1899-12-30T03:11:00"/>
    <d v="1899-12-30T04:30:00"/>
    <d v="1899-12-30T07:41:00"/>
    <m/>
    <m/>
    <m/>
    <m/>
    <m/>
    <m/>
    <m/>
    <m/>
    <n v="0.90392156862745099"/>
    <x v="0"/>
    <x v="1"/>
    <n v="1"/>
  </r>
  <r>
    <n v="220"/>
    <s v="00102"/>
    <x v="12"/>
    <s v="HC-KT"/>
    <x v="0"/>
    <x v="66"/>
    <d v="1899-12-30T18:38:00"/>
    <m/>
    <m/>
    <m/>
    <m/>
    <m/>
    <s v=""/>
    <m/>
    <d v="1899-12-30T08:00:00"/>
    <d v="1899-12-30T18:38:00"/>
    <d v="1899-12-30T04:00:00"/>
    <d v="1899-12-30T05:08:00"/>
    <d v="1899-12-30T08:30:00"/>
    <m/>
    <m/>
    <m/>
    <m/>
    <m/>
    <m/>
    <m/>
    <m/>
    <n v="1"/>
    <x v="0"/>
    <x v="0"/>
    <n v="1"/>
  </r>
  <r>
    <n v="221"/>
    <s v="00102"/>
    <x v="12"/>
    <s v="HC-KT"/>
    <x v="1"/>
    <x v="1"/>
    <d v="1899-12-30T18:56:00"/>
    <m/>
    <m/>
    <m/>
    <m/>
    <m/>
    <s v=""/>
    <m/>
    <d v="1899-12-30T08:00:00"/>
    <d v="1899-12-30T18:56:00"/>
    <d v="1899-12-30T04:00:00"/>
    <d v="1899-12-30T05:26:00"/>
    <d v="1899-12-30T08:30:00"/>
    <m/>
    <m/>
    <m/>
    <m/>
    <m/>
    <m/>
    <m/>
    <m/>
    <n v="1"/>
    <x v="0"/>
    <x v="0"/>
    <n v="1"/>
  </r>
  <r>
    <n v="222"/>
    <s v="00102"/>
    <x v="12"/>
    <s v="HC-KT"/>
    <x v="2"/>
    <x v="67"/>
    <d v="1899-12-30T18:37:00"/>
    <m/>
    <m/>
    <m/>
    <m/>
    <m/>
    <s v=""/>
    <m/>
    <d v="1899-12-30T08:00:00"/>
    <d v="1899-12-30T18:37:00"/>
    <d v="1899-12-30T04:00:00"/>
    <d v="1899-12-30T05:07:00"/>
    <d v="1899-12-30T08:30:00"/>
    <m/>
    <m/>
    <m/>
    <m/>
    <m/>
    <m/>
    <m/>
    <m/>
    <n v="1"/>
    <x v="0"/>
    <x v="0"/>
    <n v="1"/>
  </r>
  <r>
    <n v="223"/>
    <s v="00102"/>
    <x v="12"/>
    <s v="HC-KT"/>
    <x v="3"/>
    <x v="50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224"/>
    <s v="00102"/>
    <x v="12"/>
    <s v="HC-KT"/>
    <x v="18"/>
    <x v="3"/>
    <d v="1899-12-30T18:50:00"/>
    <m/>
    <m/>
    <m/>
    <m/>
    <m/>
    <s v=""/>
    <m/>
    <d v="1899-12-30T08:20:00"/>
    <d v="1899-12-30T18:50:00"/>
    <d v="1899-12-30T03:40:00"/>
    <d v="1899-12-30T05:20:00"/>
    <d v="1899-12-30T08:30:00"/>
    <m/>
    <m/>
    <m/>
    <m/>
    <m/>
    <m/>
    <m/>
    <m/>
    <n v="1"/>
    <x v="0"/>
    <x v="0"/>
    <n v="1"/>
  </r>
  <r>
    <n v="225"/>
    <s v="00102"/>
    <x v="12"/>
    <s v="HC-KT"/>
    <x v="4"/>
    <x v="68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226"/>
    <s v="00102"/>
    <x v="12"/>
    <s v="HC-KT"/>
    <x v="5"/>
    <x v="1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227"/>
    <s v="00102"/>
    <x v="12"/>
    <s v="HC-KT"/>
    <x v="6"/>
    <x v="27"/>
    <d v="1899-12-30T19:58:00"/>
    <m/>
    <m/>
    <m/>
    <m/>
    <m/>
    <s v=""/>
    <m/>
    <d v="1899-12-30T08:00:00"/>
    <d v="1899-12-30T19:58:00"/>
    <d v="1899-12-30T04:00:00"/>
    <d v="1899-12-30T06:00:00"/>
    <d v="1899-12-30T08:30:00"/>
    <m/>
    <m/>
    <m/>
    <m/>
    <m/>
    <m/>
    <m/>
    <m/>
    <n v="1"/>
    <x v="0"/>
    <x v="0"/>
    <n v="1"/>
  </r>
  <r>
    <n v="228"/>
    <s v="00102"/>
    <x v="12"/>
    <s v="HC-KT"/>
    <x v="7"/>
    <x v="8"/>
    <d v="1899-12-30T19:52:00"/>
    <m/>
    <m/>
    <m/>
    <m/>
    <m/>
    <s v=""/>
    <m/>
    <d v="1899-12-30T08:16:00"/>
    <d v="1899-12-30T19:52:00"/>
    <d v="1899-12-30T03:44:00"/>
    <d v="1899-12-30T06:00:00"/>
    <d v="1899-12-30T08:30:00"/>
    <m/>
    <m/>
    <m/>
    <m/>
    <m/>
    <m/>
    <m/>
    <m/>
    <n v="1"/>
    <x v="0"/>
    <x v="0"/>
    <n v="1"/>
  </r>
  <r>
    <n v="229"/>
    <s v="00102"/>
    <x v="12"/>
    <s v="HC-KT"/>
    <x v="8"/>
    <x v="48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230"/>
    <s v="00102"/>
    <x v="12"/>
    <s v="HC-KT"/>
    <x v="9"/>
    <x v="16"/>
    <d v="1899-12-30T19:10:00"/>
    <m/>
    <m/>
    <m/>
    <m/>
    <m/>
    <s v=""/>
    <m/>
    <d v="1899-12-30T08:06:00"/>
    <d v="1899-12-30T19:10:00"/>
    <d v="1899-12-30T03:54:00"/>
    <d v="1899-12-30T05:40:00"/>
    <d v="1899-12-30T08:30:00"/>
    <m/>
    <m/>
    <m/>
    <m/>
    <m/>
    <m/>
    <m/>
    <m/>
    <n v="1"/>
    <x v="0"/>
    <x v="0"/>
    <n v="1"/>
  </r>
  <r>
    <n v="231"/>
    <s v="00102"/>
    <x v="12"/>
    <s v="HC-KT"/>
    <x v="10"/>
    <x v="9"/>
    <d v="1899-12-30T18:13:00"/>
    <m/>
    <m/>
    <m/>
    <m/>
    <m/>
    <s v=""/>
    <m/>
    <d v="1899-12-30T08:22:00"/>
    <d v="1899-12-30T18:13:00"/>
    <d v="1899-12-30T03:38:00"/>
    <d v="1899-12-30T04:43:00"/>
    <d v="1899-12-30T08:21:00"/>
    <m/>
    <m/>
    <m/>
    <m/>
    <m/>
    <m/>
    <m/>
    <m/>
    <n v="0.98235294117647032"/>
    <x v="0"/>
    <x v="0"/>
    <n v="1"/>
  </r>
  <r>
    <n v="232"/>
    <s v="00102"/>
    <x v="12"/>
    <s v="HC-KT"/>
    <x v="11"/>
    <x v="4"/>
    <d v="1899-12-30T20:02:00"/>
    <m/>
    <m/>
    <m/>
    <m/>
    <m/>
    <s v=""/>
    <m/>
    <d v="1899-12-30T08:26:00"/>
    <d v="1899-12-30T20:02:00"/>
    <d v="1899-12-30T03:34:00"/>
    <d v="1899-12-30T06:00:00"/>
    <d v="1899-12-30T08:30:00"/>
    <m/>
    <m/>
    <m/>
    <m/>
    <m/>
    <m/>
    <m/>
    <m/>
    <n v="1"/>
    <x v="0"/>
    <x v="0"/>
    <n v="1"/>
  </r>
  <r>
    <n v="233"/>
    <s v="00102"/>
    <x v="12"/>
    <s v="HC-KT"/>
    <x v="12"/>
    <x v="69"/>
    <d v="1899-12-30T18:40:00"/>
    <m/>
    <m/>
    <m/>
    <m/>
    <m/>
    <s v=""/>
    <m/>
    <d v="1899-12-30T08:00:00"/>
    <d v="1899-12-30T18:40:00"/>
    <d v="1899-12-30T04:00:00"/>
    <d v="1899-12-30T05:10:00"/>
    <d v="1899-12-30T08:30:00"/>
    <m/>
    <m/>
    <m/>
    <m/>
    <m/>
    <m/>
    <m/>
    <m/>
    <n v="1"/>
    <x v="0"/>
    <x v="0"/>
    <n v="1"/>
  </r>
  <r>
    <n v="234"/>
    <s v="00102"/>
    <x v="12"/>
    <s v="HC-KT"/>
    <x v="13"/>
    <x v="31"/>
    <d v="1899-12-30T18:30:00"/>
    <m/>
    <m/>
    <m/>
    <m/>
    <m/>
    <s v=""/>
    <m/>
    <d v="1899-12-30T08:30:00"/>
    <d v="1899-12-30T18:30:00"/>
    <d v="1899-12-30T03:30:00"/>
    <d v="1899-12-30T05:00:00"/>
    <d v="1899-12-30T08:30:00"/>
    <m/>
    <m/>
    <m/>
    <m/>
    <m/>
    <m/>
    <m/>
    <m/>
    <n v="1"/>
    <x v="0"/>
    <x v="0"/>
    <n v="1"/>
  </r>
  <r>
    <n v="235"/>
    <s v="00102"/>
    <x v="12"/>
    <s v="HC-KT"/>
    <x v="14"/>
    <x v="22"/>
    <d v="1899-12-30T18:28:00"/>
    <m/>
    <m/>
    <m/>
    <m/>
    <m/>
    <s v=""/>
    <m/>
    <d v="1899-12-30T08:13:00"/>
    <d v="1899-12-30T18:28:00"/>
    <d v="1899-12-30T03:47:00"/>
    <d v="1899-12-30T04:58:00"/>
    <d v="1899-12-30T08:30:00"/>
    <m/>
    <m/>
    <m/>
    <m/>
    <m/>
    <m/>
    <m/>
    <m/>
    <n v="1"/>
    <x v="0"/>
    <x v="0"/>
    <n v="1"/>
  </r>
  <r>
    <n v="236"/>
    <s v="00102"/>
    <x v="12"/>
    <s v="HC-KT"/>
    <x v="15"/>
    <x v="7"/>
    <d v="1899-12-30T21:04:00"/>
    <m/>
    <m/>
    <m/>
    <m/>
    <m/>
    <s v=""/>
    <m/>
    <d v="1899-12-30T08:19:00"/>
    <d v="1899-12-30T21:04:00"/>
    <d v="1899-12-30T03:41:00"/>
    <d v="1899-12-30T06:00:00"/>
    <d v="1899-12-30T08:30:00"/>
    <m/>
    <m/>
    <m/>
    <m/>
    <m/>
    <m/>
    <m/>
    <m/>
    <n v="1"/>
    <x v="0"/>
    <x v="0"/>
    <n v="1"/>
  </r>
  <r>
    <n v="237"/>
    <s v="00102"/>
    <x v="12"/>
    <s v="HC-KT"/>
    <x v="16"/>
    <x v="38"/>
    <d v="1899-12-30T18:22:00"/>
    <m/>
    <m/>
    <m/>
    <m/>
    <m/>
    <s v=""/>
    <m/>
    <d v="1899-12-30T08:01:00"/>
    <d v="1899-12-30T18:22:00"/>
    <d v="1899-12-30T03:59:00"/>
    <d v="1899-12-30T04:52:00"/>
    <d v="1899-12-30T08:30:00"/>
    <m/>
    <m/>
    <m/>
    <m/>
    <m/>
    <m/>
    <m/>
    <m/>
    <n v="1"/>
    <x v="0"/>
    <x v="0"/>
    <n v="1"/>
  </r>
  <r>
    <n v="238"/>
    <s v="00102"/>
    <x v="12"/>
    <s v="HC-KT"/>
    <x v="17"/>
    <x v="33"/>
    <d v="1899-12-30T18:22:00"/>
    <d v="1899-12-30T18:30:00"/>
    <m/>
    <m/>
    <m/>
    <m/>
    <s v=""/>
    <m/>
    <d v="1899-12-30T08:28:00"/>
    <d v="1899-12-30T18:30:00"/>
    <d v="1899-12-30T03:32:00"/>
    <d v="1899-12-30T05:00:00"/>
    <d v="1899-12-30T08:30:00"/>
    <m/>
    <m/>
    <m/>
    <m/>
    <m/>
    <m/>
    <m/>
    <m/>
    <n v="1"/>
    <x v="0"/>
    <x v="0"/>
    <n v="1"/>
  </r>
  <r>
    <n v="239"/>
    <s v="00104"/>
    <x v="13"/>
    <s v="PHP"/>
    <x v="1"/>
    <x v="14"/>
    <d v="1899-12-30T20:35:00"/>
    <m/>
    <m/>
    <m/>
    <m/>
    <m/>
    <s v=""/>
    <m/>
    <d v="1899-12-30T08:12:00"/>
    <d v="1899-12-30T20:35:00"/>
    <d v="1899-12-30T03:48:00"/>
    <d v="1899-12-30T06:00:00"/>
    <d v="1899-12-30T08:30:00"/>
    <m/>
    <m/>
    <m/>
    <m/>
    <m/>
    <m/>
    <m/>
    <m/>
    <n v="1"/>
    <x v="0"/>
    <x v="0"/>
    <n v="1"/>
  </r>
  <r>
    <n v="240"/>
    <s v="00104"/>
    <x v="13"/>
    <s v="PHP"/>
    <x v="2"/>
    <x v="24"/>
    <d v="1899-12-30T18:47:00"/>
    <m/>
    <m/>
    <m/>
    <m/>
    <m/>
    <s v=""/>
    <m/>
    <d v="1899-12-30T08:05:00"/>
    <d v="1899-12-30T18:47:00"/>
    <d v="1899-12-30T03:55:00"/>
    <d v="1899-12-30T05:17:00"/>
    <d v="1899-12-30T08:30:00"/>
    <m/>
    <m/>
    <m/>
    <m/>
    <m/>
    <m/>
    <m/>
    <m/>
    <n v="1"/>
    <x v="0"/>
    <x v="0"/>
    <n v="1"/>
  </r>
  <r>
    <n v="241"/>
    <s v="00104"/>
    <x v="13"/>
    <s v="PHP"/>
    <x v="3"/>
    <x v="68"/>
    <d v="1899-12-30T18:14:00"/>
    <m/>
    <m/>
    <m/>
    <m/>
    <m/>
    <s v=""/>
    <m/>
    <d v="1899-12-30T08:00:00"/>
    <d v="1899-12-30T18:14:00"/>
    <d v="1899-12-30T04:00:00"/>
    <d v="1899-12-30T04:44:00"/>
    <d v="1899-12-30T08:30:00"/>
    <m/>
    <m/>
    <m/>
    <m/>
    <m/>
    <m/>
    <m/>
    <m/>
    <n v="1"/>
    <x v="0"/>
    <x v="0"/>
    <n v="1"/>
  </r>
  <r>
    <n v="242"/>
    <s v="00104"/>
    <x v="13"/>
    <s v="PHP"/>
    <x v="18"/>
    <x v="18"/>
    <d v="1899-12-30T18:27:00"/>
    <m/>
    <m/>
    <m/>
    <m/>
    <m/>
    <s v=""/>
    <m/>
    <d v="1899-12-30T08:04:00"/>
    <d v="1899-12-30T18:27:00"/>
    <d v="1899-12-30T03:56:00"/>
    <d v="1899-12-30T04:57:00"/>
    <d v="1899-12-30T08:30:00"/>
    <m/>
    <m/>
    <m/>
    <m/>
    <m/>
    <m/>
    <m/>
    <m/>
    <n v="1"/>
    <x v="0"/>
    <x v="0"/>
    <n v="1"/>
  </r>
  <r>
    <n v="243"/>
    <s v="00104"/>
    <x v="13"/>
    <s v="PHP"/>
    <x v="4"/>
    <x v="45"/>
    <d v="1899-12-30T18:21:00"/>
    <m/>
    <m/>
    <m/>
    <m/>
    <m/>
    <s v=""/>
    <m/>
    <d v="1899-12-30T08:00:00"/>
    <d v="1899-12-30T18:21:00"/>
    <d v="1899-12-30T04:00:00"/>
    <d v="1899-12-30T04:51:00"/>
    <d v="1899-12-30T08:30:00"/>
    <m/>
    <m/>
    <m/>
    <m/>
    <m/>
    <m/>
    <m/>
    <m/>
    <n v="1"/>
    <x v="0"/>
    <x v="0"/>
    <n v="1"/>
  </r>
  <r>
    <n v="244"/>
    <s v="00104"/>
    <x v="13"/>
    <s v="PHP"/>
    <x v="5"/>
    <x v="16"/>
    <d v="1899-12-30T18:18:00"/>
    <m/>
    <m/>
    <m/>
    <m/>
    <m/>
    <s v=""/>
    <m/>
    <d v="1899-12-30T08:06:00"/>
    <d v="1899-12-30T18:18:00"/>
    <d v="1899-12-30T03:54:00"/>
    <d v="1899-12-30T04:48:00"/>
    <d v="1899-12-30T08:30:00"/>
    <m/>
    <m/>
    <m/>
    <m/>
    <m/>
    <m/>
    <m/>
    <m/>
    <n v="1"/>
    <x v="0"/>
    <x v="0"/>
    <n v="1"/>
  </r>
  <r>
    <n v="245"/>
    <s v="00104"/>
    <x v="13"/>
    <s v="PHP"/>
    <x v="6"/>
    <x v="50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246"/>
    <s v="00104"/>
    <x v="13"/>
    <s v="PHP"/>
    <x v="7"/>
    <x v="20"/>
    <d v="1899-12-30T18:18:00"/>
    <d v="1899-12-30T18:19:00"/>
    <m/>
    <m/>
    <m/>
    <m/>
    <s v=""/>
    <m/>
    <d v="1899-12-30T08:18:00"/>
    <d v="1899-12-30T18:19:00"/>
    <d v="1899-12-30T03:42:00"/>
    <d v="1899-12-30T04:49:00"/>
    <d v="1899-12-30T08:30:00"/>
    <m/>
    <m/>
    <m/>
    <m/>
    <m/>
    <m/>
    <m/>
    <m/>
    <n v="1"/>
    <x v="0"/>
    <x v="0"/>
    <n v="1"/>
  </r>
  <r>
    <n v="247"/>
    <s v="00104"/>
    <x v="13"/>
    <s v="PHP"/>
    <x v="8"/>
    <x v="16"/>
    <d v="1899-12-30T18:07:00"/>
    <m/>
    <m/>
    <m/>
    <m/>
    <m/>
    <s v=""/>
    <m/>
    <d v="1899-12-30T08:06:00"/>
    <d v="1899-12-30T18:07:00"/>
    <d v="1899-12-30T03:54:00"/>
    <d v="1899-12-30T04:37:00"/>
    <d v="1899-12-30T08:30:00"/>
    <m/>
    <m/>
    <m/>
    <m/>
    <m/>
    <m/>
    <m/>
    <m/>
    <n v="1"/>
    <x v="0"/>
    <x v="0"/>
    <n v="1"/>
  </r>
  <r>
    <n v="248"/>
    <s v="00104"/>
    <x v="13"/>
    <s v="PHP"/>
    <x v="9"/>
    <x v="54"/>
    <d v="1899-12-30T19:08:00"/>
    <m/>
    <m/>
    <m/>
    <m/>
    <m/>
    <s v=""/>
    <m/>
    <d v="1899-12-30T08:23:00"/>
    <d v="1899-12-30T19:08:00"/>
    <d v="1899-12-30T03:37:00"/>
    <d v="1899-12-30T05:38:00"/>
    <d v="1899-12-30T08:30:00"/>
    <m/>
    <m/>
    <m/>
    <m/>
    <m/>
    <m/>
    <m/>
    <m/>
    <n v="1"/>
    <x v="0"/>
    <x v="0"/>
    <n v="1"/>
  </r>
  <r>
    <n v="249"/>
    <s v="00104"/>
    <x v="13"/>
    <s v="PHP"/>
    <x v="10"/>
    <x v="7"/>
    <d v="1899-12-30T18:35:00"/>
    <d v="1899-12-30T18:36:00"/>
    <m/>
    <m/>
    <m/>
    <m/>
    <s v=""/>
    <m/>
    <d v="1899-12-30T08:19:00"/>
    <d v="1899-12-30T18:36:00"/>
    <d v="1899-12-30T03:41:00"/>
    <d v="1899-12-30T05:06:00"/>
    <d v="1899-12-30T08:30:00"/>
    <m/>
    <m/>
    <m/>
    <m/>
    <m/>
    <m/>
    <m/>
    <m/>
    <n v="1"/>
    <x v="0"/>
    <x v="0"/>
    <n v="1"/>
  </r>
  <r>
    <n v="250"/>
    <s v="00104"/>
    <x v="13"/>
    <s v="PHP"/>
    <x v="11"/>
    <x v="3"/>
    <d v="1899-12-30T18:33:00"/>
    <m/>
    <m/>
    <m/>
    <m/>
    <m/>
    <s v=""/>
    <m/>
    <d v="1899-12-30T08:20:00"/>
    <d v="1899-12-30T18:33:00"/>
    <d v="1899-12-30T03:40:00"/>
    <d v="1899-12-30T05:03:00"/>
    <d v="1899-12-30T08:30:00"/>
    <m/>
    <m/>
    <m/>
    <m/>
    <m/>
    <m/>
    <m/>
    <m/>
    <n v="1"/>
    <x v="0"/>
    <x v="0"/>
    <n v="1"/>
  </r>
  <r>
    <n v="251"/>
    <s v="00104"/>
    <x v="13"/>
    <s v="PHP"/>
    <x v="12"/>
    <x v="70"/>
    <d v="1899-12-30T18:18:00"/>
    <m/>
    <m/>
    <m/>
    <m/>
    <m/>
    <s v=""/>
    <m/>
    <d v="1899-12-30T13:25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252"/>
    <s v="00104"/>
    <x v="13"/>
    <s v="PHP"/>
    <x v="13"/>
    <x v="7"/>
    <d v="1899-12-30T18:27:00"/>
    <m/>
    <m/>
    <m/>
    <m/>
    <m/>
    <s v=""/>
    <m/>
    <d v="1899-12-30T08:19:00"/>
    <d v="1899-12-30T18:27:00"/>
    <d v="1899-12-30T03:41:00"/>
    <d v="1899-12-30T04:57:00"/>
    <d v="1899-12-30T08:30:00"/>
    <m/>
    <m/>
    <m/>
    <m/>
    <m/>
    <m/>
    <m/>
    <m/>
    <n v="1"/>
    <x v="0"/>
    <x v="0"/>
    <n v="1"/>
  </r>
  <r>
    <n v="253"/>
    <s v="00104"/>
    <x v="13"/>
    <s v="PHP"/>
    <x v="14"/>
    <x v="37"/>
    <d v="1899-12-30T18:14:00"/>
    <d v="1899-12-30T18:15:00"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254"/>
    <s v="00104"/>
    <x v="13"/>
    <s v="PHP"/>
    <x v="15"/>
    <x v="11"/>
    <d v="1899-12-30T18:14:00"/>
    <d v="1899-12-30T18:22:00"/>
    <m/>
    <m/>
    <m/>
    <m/>
    <s v=""/>
    <m/>
    <d v="1899-12-30T08:10:00"/>
    <d v="1899-12-30T18:22:00"/>
    <d v="1899-12-30T03:50:00"/>
    <d v="1899-12-30T04:52:00"/>
    <d v="1899-12-30T08:30:00"/>
    <m/>
    <m/>
    <m/>
    <m/>
    <m/>
    <m/>
    <m/>
    <m/>
    <n v="1"/>
    <x v="0"/>
    <x v="0"/>
    <n v="1"/>
  </r>
  <r>
    <n v="255"/>
    <s v="00104"/>
    <x v="13"/>
    <s v="PHP"/>
    <x v="16"/>
    <x v="26"/>
    <d v="1899-12-30T18:18:00"/>
    <m/>
    <m/>
    <m/>
    <m/>
    <m/>
    <s v=""/>
    <m/>
    <d v="1899-12-30T08:09:00"/>
    <d v="1899-12-30T18:18:00"/>
    <d v="1899-12-30T03:51:00"/>
    <d v="1899-12-30T04:48:00"/>
    <d v="1899-12-30T08:30:00"/>
    <m/>
    <m/>
    <m/>
    <m/>
    <m/>
    <m/>
    <m/>
    <m/>
    <n v="1"/>
    <x v="0"/>
    <x v="0"/>
    <n v="1"/>
  </r>
  <r>
    <n v="256"/>
    <s v="00104"/>
    <x v="13"/>
    <s v="PHP"/>
    <x v="17"/>
    <x v="15"/>
    <d v="1899-12-30T18:14:00"/>
    <d v="1899-12-30T18:16:00"/>
    <m/>
    <m/>
    <m/>
    <m/>
    <s v=""/>
    <m/>
    <d v="1899-12-30T08:08:00"/>
    <d v="1899-12-30T18:16:00"/>
    <d v="1899-12-30T03:52:00"/>
    <d v="1899-12-30T04:46:00"/>
    <d v="1899-12-30T08:30:00"/>
    <m/>
    <m/>
    <m/>
    <m/>
    <m/>
    <m/>
    <m/>
    <m/>
    <n v="1"/>
    <x v="0"/>
    <x v="0"/>
    <n v="1"/>
  </r>
  <r>
    <n v="257"/>
    <s v="00131"/>
    <x v="14"/>
    <s v="DotNet"/>
    <x v="0"/>
    <x v="30"/>
    <d v="1899-12-30T19:18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258"/>
    <s v="00131"/>
    <x v="14"/>
    <s v="DotNet"/>
    <x v="1"/>
    <x v="0"/>
    <d v="1899-12-30T18:34:00"/>
    <m/>
    <m/>
    <m/>
    <m/>
    <m/>
    <s v=""/>
    <m/>
    <d v="1899-12-30T08:29:00"/>
    <d v="1899-12-30T18:34:00"/>
    <d v="1899-12-30T03:31:00"/>
    <d v="1899-12-30T05:04:00"/>
    <d v="1899-12-30T08:30:00"/>
    <m/>
    <m/>
    <m/>
    <m/>
    <m/>
    <m/>
    <m/>
    <m/>
    <n v="1"/>
    <x v="0"/>
    <x v="0"/>
    <n v="1"/>
  </r>
  <r>
    <n v="259"/>
    <s v="00131"/>
    <x v="14"/>
    <s v="DotNet"/>
    <x v="2"/>
    <x v="63"/>
    <d v="1899-12-30T18:58:00"/>
    <m/>
    <m/>
    <m/>
    <m/>
    <m/>
    <s v=""/>
    <m/>
    <d v="1899-12-30T09:00:00"/>
    <d v="1899-12-30T18:00:00"/>
    <d v="1899-12-30T03:00:00"/>
    <d v="1899-12-30T04:30:00"/>
    <d v="1899-12-30T07:30:00"/>
    <m/>
    <m/>
    <m/>
    <m/>
    <m/>
    <m/>
    <m/>
    <m/>
    <n v="0.88235294117647056"/>
    <x v="0"/>
    <x v="1"/>
    <n v="1"/>
  </r>
  <r>
    <n v="260"/>
    <s v="00131"/>
    <x v="14"/>
    <s v="DotNet"/>
    <x v="3"/>
    <x v="71"/>
    <d v="1899-12-30T18:14:00"/>
    <m/>
    <m/>
    <m/>
    <m/>
    <m/>
    <s v=""/>
    <m/>
    <d v="1899-12-30T08:50:00"/>
    <d v="1899-12-30T18:00:00"/>
    <d v="1899-12-30T03:10:00"/>
    <d v="1899-12-30T04:30:00"/>
    <d v="1899-12-30T07:40:00"/>
    <m/>
    <m/>
    <m/>
    <m/>
    <m/>
    <m/>
    <m/>
    <m/>
    <n v="0.90196078431372539"/>
    <x v="0"/>
    <x v="1"/>
    <n v="1"/>
  </r>
  <r>
    <n v="261"/>
    <s v="00131"/>
    <x v="14"/>
    <s v="DotNet"/>
    <x v="18"/>
    <x v="31"/>
    <d v="1899-12-30T18:56:00"/>
    <m/>
    <m/>
    <m/>
    <m/>
    <m/>
    <s v=""/>
    <m/>
    <d v="1899-12-30T08:30:00"/>
    <d v="1899-12-30T18:56:00"/>
    <d v="1899-12-30T03:30:00"/>
    <d v="1899-12-30T05:26:00"/>
    <d v="1899-12-30T08:30:00"/>
    <m/>
    <m/>
    <m/>
    <m/>
    <m/>
    <m/>
    <m/>
    <m/>
    <n v="1"/>
    <x v="0"/>
    <x v="0"/>
    <n v="1"/>
  </r>
  <r>
    <n v="262"/>
    <s v="00131"/>
    <x v="14"/>
    <s v="DotNet"/>
    <x v="4"/>
    <x v="9"/>
    <d v="1899-12-30T18:43:00"/>
    <m/>
    <m/>
    <m/>
    <m/>
    <m/>
    <s v=""/>
    <m/>
    <d v="1899-12-30T08:22:00"/>
    <d v="1899-12-30T18:43:00"/>
    <d v="1899-12-30T03:38:00"/>
    <d v="1899-12-30T05:13:00"/>
    <d v="1899-12-30T08:30:00"/>
    <m/>
    <m/>
    <m/>
    <m/>
    <m/>
    <m/>
    <m/>
    <m/>
    <n v="1"/>
    <x v="0"/>
    <x v="0"/>
    <n v="1"/>
  </r>
  <r>
    <n v="263"/>
    <s v="00131"/>
    <x v="14"/>
    <s v="DotNet"/>
    <x v="5"/>
    <x v="32"/>
    <d v="1899-12-30T18:25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264"/>
    <s v="00131"/>
    <x v="14"/>
    <s v="DotNet"/>
    <x v="6"/>
    <x v="67"/>
    <d v="1899-12-30T18:26:00"/>
    <m/>
    <m/>
    <m/>
    <m/>
    <m/>
    <s v=""/>
    <m/>
    <d v="1899-12-30T08:00:00"/>
    <d v="1899-12-30T18:26:00"/>
    <d v="1899-12-30T04:00:00"/>
    <d v="1899-12-30T04:56:00"/>
    <d v="1899-12-30T08:30:00"/>
    <m/>
    <m/>
    <m/>
    <m/>
    <m/>
    <m/>
    <m/>
    <m/>
    <n v="1"/>
    <x v="0"/>
    <x v="0"/>
    <n v="1"/>
  </r>
  <r>
    <n v="265"/>
    <s v="00131"/>
    <x v="14"/>
    <s v="DotNet"/>
    <x v="7"/>
    <x v="40"/>
    <d v="1899-12-30T18:34:00"/>
    <m/>
    <m/>
    <m/>
    <m/>
    <m/>
    <s v=""/>
    <m/>
    <d v="1899-12-30T08:00:00"/>
    <d v="1899-12-30T18:34:00"/>
    <d v="1899-12-30T04:00:00"/>
    <d v="1899-12-30T05:04:00"/>
    <d v="1899-12-30T08:30:00"/>
    <m/>
    <m/>
    <m/>
    <m/>
    <m/>
    <m/>
    <m/>
    <m/>
    <n v="1"/>
    <x v="0"/>
    <x v="0"/>
    <n v="1"/>
  </r>
  <r>
    <n v="266"/>
    <s v="00131"/>
    <x v="14"/>
    <s v="DotNet"/>
    <x v="8"/>
    <x v="13"/>
    <d v="1899-12-30T18:28:00"/>
    <m/>
    <m/>
    <m/>
    <m/>
    <m/>
    <s v=""/>
    <m/>
    <d v="1899-12-30T08:17:00"/>
    <d v="1899-12-30T18:28:00"/>
    <d v="1899-12-30T03:43:00"/>
    <d v="1899-12-30T04:58:00"/>
    <d v="1899-12-30T08:30:00"/>
    <m/>
    <m/>
    <m/>
    <m/>
    <m/>
    <m/>
    <m/>
    <m/>
    <n v="1"/>
    <x v="0"/>
    <x v="0"/>
    <n v="1"/>
  </r>
  <r>
    <n v="267"/>
    <s v="00131"/>
    <x v="14"/>
    <s v="DotNet"/>
    <x v="9"/>
    <x v="36"/>
    <d v="1899-12-30T19:18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268"/>
    <s v="00131"/>
    <x v="14"/>
    <s v="DotNet"/>
    <x v="10"/>
    <x v="23"/>
    <d v="1899-12-30T18:40:00"/>
    <m/>
    <m/>
    <m/>
    <m/>
    <m/>
    <s v=""/>
    <m/>
    <d v="1899-12-30T08:15:00"/>
    <d v="1899-12-30T18:40:00"/>
    <d v="1899-12-30T03:45:00"/>
    <d v="1899-12-30T05:10:00"/>
    <d v="1899-12-30T08:30:00"/>
    <m/>
    <m/>
    <m/>
    <m/>
    <m/>
    <m/>
    <m/>
    <m/>
    <n v="1"/>
    <x v="0"/>
    <x v="0"/>
    <n v="1"/>
  </r>
  <r>
    <n v="269"/>
    <s v="00131"/>
    <x v="14"/>
    <s v="DotNet"/>
    <x v="11"/>
    <x v="72"/>
    <d v="1899-12-30T18:23:00"/>
    <m/>
    <m/>
    <m/>
    <m/>
    <m/>
    <s v=""/>
    <m/>
    <d v="1899-12-30T08:57:00"/>
    <d v="1899-12-30T18:00:00"/>
    <d v="1899-12-30T03:03:00"/>
    <d v="1899-12-30T04:30:00"/>
    <d v="1899-12-30T07:33:00"/>
    <m/>
    <m/>
    <m/>
    <m/>
    <m/>
    <m/>
    <m/>
    <m/>
    <n v="0.88823529411764712"/>
    <x v="0"/>
    <x v="1"/>
    <n v="1"/>
  </r>
  <r>
    <n v="270"/>
    <s v="00131"/>
    <x v="14"/>
    <s v="DotNet"/>
    <x v="13"/>
    <x v="15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271"/>
    <s v="00131"/>
    <x v="14"/>
    <s v="DotNet"/>
    <x v="14"/>
    <x v="26"/>
    <d v="1899-12-30T19:13:00"/>
    <m/>
    <m/>
    <m/>
    <m/>
    <m/>
    <s v=""/>
    <m/>
    <d v="1899-12-30T08:09:00"/>
    <d v="1899-12-30T19:13:00"/>
    <d v="1899-12-30T03:51:00"/>
    <d v="1899-12-30T05:43:00"/>
    <d v="1899-12-30T08:30:00"/>
    <m/>
    <m/>
    <m/>
    <m/>
    <m/>
    <m/>
    <m/>
    <m/>
    <n v="1"/>
    <x v="0"/>
    <x v="0"/>
    <n v="1"/>
  </r>
  <r>
    <n v="272"/>
    <s v="00131"/>
    <x v="14"/>
    <s v="DotNet"/>
    <x v="15"/>
    <x v="8"/>
    <d v="1899-12-30T18:58:00"/>
    <m/>
    <m/>
    <m/>
    <m/>
    <m/>
    <s v=""/>
    <m/>
    <d v="1899-12-30T08:16:00"/>
    <d v="1899-12-30T18:58:00"/>
    <d v="1899-12-30T03:44:00"/>
    <d v="1899-12-30T05:28:00"/>
    <d v="1899-12-30T08:30:00"/>
    <m/>
    <m/>
    <m/>
    <m/>
    <m/>
    <m/>
    <m/>
    <m/>
    <n v="1"/>
    <x v="0"/>
    <x v="0"/>
    <n v="1"/>
  </r>
  <r>
    <n v="273"/>
    <s v="00131"/>
    <x v="14"/>
    <s v="DotNet"/>
    <x v="16"/>
    <x v="21"/>
    <d v="1899-12-30T18:28:00"/>
    <m/>
    <m/>
    <m/>
    <m/>
    <m/>
    <s v=""/>
    <m/>
    <d v="1899-12-30T08:14:00"/>
    <d v="1899-12-30T18:28:00"/>
    <d v="1899-12-30T03:46:00"/>
    <d v="1899-12-30T04:58:00"/>
    <d v="1899-12-30T08:30:00"/>
    <m/>
    <m/>
    <m/>
    <m/>
    <m/>
    <m/>
    <m/>
    <m/>
    <n v="1"/>
    <x v="0"/>
    <x v="0"/>
    <n v="1"/>
  </r>
  <r>
    <n v="274"/>
    <s v="00131"/>
    <x v="14"/>
    <s v="DotNet"/>
    <x v="17"/>
    <x v="39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275"/>
    <s v="00136"/>
    <x v="15"/>
    <s v="HC-KT"/>
    <x v="0"/>
    <x v="73"/>
    <d v="1899-12-30T18:10:00"/>
    <m/>
    <m/>
    <m/>
    <m/>
    <m/>
    <s v=""/>
    <m/>
    <d v="1899-12-30T09:39:00"/>
    <d v="1899-12-30T18:00:00"/>
    <d v="1899-12-30T02:21:00"/>
    <d v="1899-12-30T04:30:00"/>
    <d v="1899-12-30T06:51:00"/>
    <m/>
    <m/>
    <m/>
    <m/>
    <m/>
    <m/>
    <m/>
    <m/>
    <n v="0.80588235294117638"/>
    <x v="0"/>
    <x v="1"/>
    <n v="1"/>
  </r>
  <r>
    <n v="276"/>
    <s v="00136"/>
    <x v="15"/>
    <s v="HC-KT"/>
    <x v="1"/>
    <x v="54"/>
    <d v="1899-12-30T18:17:00"/>
    <m/>
    <m/>
    <m/>
    <m/>
    <m/>
    <s v=""/>
    <m/>
    <d v="1899-12-30T08:23:00"/>
    <d v="1899-12-30T18:17:00"/>
    <d v="1899-12-30T03:37:00"/>
    <d v="1899-12-30T04:47:00"/>
    <d v="1899-12-30T08:24:00"/>
    <m/>
    <m/>
    <m/>
    <m/>
    <m/>
    <m/>
    <m/>
    <m/>
    <n v="0.98823529411764721"/>
    <x v="0"/>
    <x v="0"/>
    <n v="1"/>
  </r>
  <r>
    <n v="277"/>
    <s v="00136"/>
    <x v="15"/>
    <s v="HC-KT"/>
    <x v="2"/>
    <x v="54"/>
    <d v="1899-12-30T15:02:00"/>
    <d v="1899-12-30T15:04:00"/>
    <m/>
    <m/>
    <m/>
    <m/>
    <s v=""/>
    <m/>
    <d v="1899-12-30T08:23:00"/>
    <d v="1899-12-30T15:04:00"/>
    <d v="1899-12-30T03:37:00"/>
    <d v="1899-12-30T00:00:00"/>
    <d v="1899-12-30T03:37:00"/>
    <m/>
    <m/>
    <m/>
    <m/>
    <m/>
    <m/>
    <m/>
    <m/>
    <n v="0.42549019607843142"/>
    <x v="0"/>
    <x v="0"/>
    <n v="1"/>
  </r>
  <r>
    <n v="278"/>
    <s v="00136"/>
    <x v="15"/>
    <s v="HC-KT"/>
    <x v="3"/>
    <x v="0"/>
    <d v="1899-12-30T18:08:00"/>
    <m/>
    <m/>
    <m/>
    <m/>
    <m/>
    <s v=""/>
    <m/>
    <d v="1899-12-30T08:29:00"/>
    <d v="1899-12-30T18:08:00"/>
    <d v="1899-12-30T03:31:00"/>
    <d v="1899-12-30T04:38:00"/>
    <d v="1899-12-30T08:09:00"/>
    <m/>
    <m/>
    <m/>
    <m/>
    <m/>
    <m/>
    <m/>
    <m/>
    <n v="0.95882352941176474"/>
    <x v="0"/>
    <x v="0"/>
    <n v="1"/>
  </r>
  <r>
    <n v="279"/>
    <s v="00136"/>
    <x v="15"/>
    <s v="HC-KT"/>
    <x v="18"/>
    <x v="33"/>
    <d v="1899-12-30T18:31:00"/>
    <m/>
    <m/>
    <m/>
    <m/>
    <m/>
    <s v=""/>
    <m/>
    <d v="1899-12-30T08:28:00"/>
    <d v="1899-12-30T18:31:00"/>
    <d v="1899-12-30T03:32:00"/>
    <d v="1899-12-30T05:01:00"/>
    <d v="1899-12-30T08:30:00"/>
    <m/>
    <m/>
    <m/>
    <m/>
    <m/>
    <m/>
    <m/>
    <m/>
    <n v="1"/>
    <x v="0"/>
    <x v="0"/>
    <n v="1"/>
  </r>
  <r>
    <n v="280"/>
    <s v="00136"/>
    <x v="15"/>
    <s v="HC-KT"/>
    <x v="4"/>
    <x v="54"/>
    <d v="1899-12-30T08:31:00"/>
    <d v="1899-12-30T18:24:00"/>
    <m/>
    <m/>
    <m/>
    <m/>
    <s v=""/>
    <m/>
    <d v="1899-12-30T08:23:00"/>
    <d v="1899-12-30T18:24:00"/>
    <d v="1899-12-30T03:37:00"/>
    <d v="1899-12-30T04:54:00"/>
    <d v="1899-12-30T08:30:00"/>
    <m/>
    <m/>
    <m/>
    <m/>
    <m/>
    <m/>
    <m/>
    <m/>
    <n v="1"/>
    <x v="0"/>
    <x v="0"/>
    <n v="1"/>
  </r>
  <r>
    <n v="281"/>
    <s v="00136"/>
    <x v="15"/>
    <s v="HC-KT"/>
    <x v="5"/>
    <x v="9"/>
    <d v="1899-12-30T18:11:00"/>
    <m/>
    <m/>
    <m/>
    <m/>
    <m/>
    <s v=""/>
    <m/>
    <d v="1899-12-30T08:22:00"/>
    <d v="1899-12-30T18:11:00"/>
    <d v="1899-12-30T03:38:00"/>
    <d v="1899-12-30T04:41:00"/>
    <d v="1899-12-30T08:19:00"/>
    <m/>
    <m/>
    <m/>
    <m/>
    <m/>
    <m/>
    <m/>
    <m/>
    <n v="0.97843137254901935"/>
    <x v="0"/>
    <x v="0"/>
    <n v="1"/>
  </r>
  <r>
    <n v="282"/>
    <s v="00136"/>
    <x v="15"/>
    <s v="HC-KT"/>
    <x v="6"/>
    <x v="41"/>
    <d v="1899-12-30T18:14:00"/>
    <m/>
    <m/>
    <m/>
    <m/>
    <m/>
    <s v=""/>
    <m/>
    <d v="1899-12-30T08:27:00"/>
    <d v="1899-12-30T18:14:00"/>
    <d v="1899-12-30T03:33:00"/>
    <d v="1899-12-30T04:44:00"/>
    <d v="1899-12-30T08:17:00"/>
    <m/>
    <m/>
    <m/>
    <m/>
    <m/>
    <m/>
    <m/>
    <m/>
    <n v="0.97450980392156883"/>
    <x v="0"/>
    <x v="0"/>
    <n v="1"/>
  </r>
  <r>
    <n v="283"/>
    <s v="00136"/>
    <x v="15"/>
    <s v="HC-KT"/>
    <x v="7"/>
    <x v="0"/>
    <d v="1899-12-30T18:19:00"/>
    <m/>
    <m/>
    <m/>
    <m/>
    <m/>
    <s v=""/>
    <m/>
    <d v="1899-12-30T08:29:00"/>
    <d v="1899-12-30T18:19:00"/>
    <d v="1899-12-30T03:31:00"/>
    <d v="1899-12-30T04:49:00"/>
    <d v="1899-12-30T08:20:00"/>
    <m/>
    <m/>
    <m/>
    <m/>
    <m/>
    <m/>
    <m/>
    <m/>
    <n v="0.98039215686274506"/>
    <x v="0"/>
    <x v="0"/>
    <n v="1"/>
  </r>
  <r>
    <n v="284"/>
    <s v="00136"/>
    <x v="15"/>
    <s v="HC-KT"/>
    <x v="8"/>
    <x v="32"/>
    <d v="1899-12-30T18:12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285"/>
    <s v="00136"/>
    <x v="15"/>
    <s v="HC-KT"/>
    <x v="9"/>
    <x v="35"/>
    <d v="1899-12-30T18:13:00"/>
    <m/>
    <m/>
    <m/>
    <m/>
    <m/>
    <s v=""/>
    <m/>
    <d v="1899-12-30T08:46:00"/>
    <d v="1899-12-30T18:00:00"/>
    <d v="1899-12-30T03:14:00"/>
    <d v="1899-12-30T04:30:00"/>
    <d v="1899-12-30T07:44:00"/>
    <m/>
    <m/>
    <m/>
    <m/>
    <m/>
    <m/>
    <m/>
    <m/>
    <n v="0.90980392156862733"/>
    <x v="0"/>
    <x v="1"/>
    <n v="1"/>
  </r>
  <r>
    <n v="286"/>
    <s v="00136"/>
    <x v="15"/>
    <s v="HC-KT"/>
    <x v="10"/>
    <x v="0"/>
    <d v="1899-12-30T18:13:00"/>
    <m/>
    <m/>
    <m/>
    <m/>
    <m/>
    <s v=""/>
    <m/>
    <d v="1899-12-30T08:29:00"/>
    <d v="1899-12-30T18:13:00"/>
    <d v="1899-12-30T03:31:00"/>
    <d v="1899-12-30T04:43:00"/>
    <d v="1899-12-30T08:14:00"/>
    <m/>
    <m/>
    <m/>
    <m/>
    <m/>
    <m/>
    <m/>
    <m/>
    <n v="0.96862745098039216"/>
    <x v="0"/>
    <x v="0"/>
    <n v="1"/>
  </r>
  <r>
    <n v="287"/>
    <s v="00136"/>
    <x v="15"/>
    <s v="HC-KT"/>
    <x v="11"/>
    <x v="8"/>
    <d v="1899-12-30T18:09:00"/>
    <m/>
    <m/>
    <m/>
    <m/>
    <m/>
    <s v=""/>
    <m/>
    <d v="1899-12-30T08:16:00"/>
    <d v="1899-12-30T18:09:00"/>
    <d v="1899-12-30T03:44:00"/>
    <d v="1899-12-30T04:39:00"/>
    <d v="1899-12-30T08:23:00"/>
    <m/>
    <m/>
    <m/>
    <m/>
    <m/>
    <m/>
    <m/>
    <m/>
    <n v="0.98627450980392128"/>
    <x v="0"/>
    <x v="0"/>
    <n v="1"/>
  </r>
  <r>
    <n v="288"/>
    <s v="00136"/>
    <x v="15"/>
    <s v="HC-KT"/>
    <x v="12"/>
    <x v="0"/>
    <d v="1899-12-30T17:59:00"/>
    <d v="1899-12-30T18:00:00"/>
    <m/>
    <m/>
    <m/>
    <m/>
    <s v=""/>
    <m/>
    <d v="1899-12-30T08:29:00"/>
    <d v="1899-12-30T18:00:00"/>
    <d v="1899-12-30T03:31:00"/>
    <d v="1899-12-30T04:30:00"/>
    <d v="1899-12-30T08:01:00"/>
    <m/>
    <m/>
    <m/>
    <m/>
    <m/>
    <m/>
    <m/>
    <m/>
    <n v="0.94313725490196088"/>
    <x v="0"/>
    <x v="0"/>
    <n v="1"/>
  </r>
  <r>
    <n v="289"/>
    <s v="00136"/>
    <x v="15"/>
    <s v="HC-KT"/>
    <x v="13"/>
    <x v="54"/>
    <d v="1899-12-30T18:20:00"/>
    <m/>
    <m/>
    <m/>
    <m/>
    <m/>
    <s v=""/>
    <m/>
    <d v="1899-12-30T08:23:00"/>
    <d v="1899-12-30T18:20:00"/>
    <d v="1899-12-30T03:37:00"/>
    <d v="1899-12-30T04:50:00"/>
    <d v="1899-12-30T08:27:00"/>
    <m/>
    <m/>
    <m/>
    <m/>
    <m/>
    <m/>
    <m/>
    <m/>
    <n v="0.99411764705882344"/>
    <x v="0"/>
    <x v="0"/>
    <n v="1"/>
  </r>
  <r>
    <n v="290"/>
    <s v="00136"/>
    <x v="15"/>
    <s v="HC-KT"/>
    <x v="14"/>
    <x v="0"/>
    <d v="1899-12-30T18:17:00"/>
    <m/>
    <m/>
    <m/>
    <m/>
    <m/>
    <s v=""/>
    <m/>
    <d v="1899-12-30T08:29:00"/>
    <d v="1899-12-30T18:17:00"/>
    <d v="1899-12-30T03:31:00"/>
    <d v="1899-12-30T04:47:00"/>
    <d v="1899-12-30T08:18:00"/>
    <m/>
    <m/>
    <m/>
    <m/>
    <m/>
    <m/>
    <m/>
    <m/>
    <n v="0.97647058823529431"/>
    <x v="0"/>
    <x v="0"/>
    <n v="1"/>
  </r>
  <r>
    <n v="291"/>
    <s v="00136"/>
    <x v="15"/>
    <s v="HC-KT"/>
    <x v="15"/>
    <x v="31"/>
    <d v="1899-12-30T18:07:00"/>
    <m/>
    <m/>
    <m/>
    <m/>
    <m/>
    <s v=""/>
    <m/>
    <d v="1899-12-30T08:30:00"/>
    <d v="1899-12-30T18:07:00"/>
    <d v="1899-12-30T03:30:00"/>
    <d v="1899-12-30T04:37:00"/>
    <d v="1899-12-30T08:07:00"/>
    <m/>
    <m/>
    <m/>
    <m/>
    <m/>
    <m/>
    <m/>
    <m/>
    <n v="0.95490196078431355"/>
    <x v="0"/>
    <x v="0"/>
    <n v="1"/>
  </r>
  <r>
    <n v="292"/>
    <s v="00136"/>
    <x v="15"/>
    <s v="HC-KT"/>
    <x v="16"/>
    <x v="5"/>
    <d v="1899-12-30T18:05:00"/>
    <m/>
    <m/>
    <m/>
    <m/>
    <m/>
    <s v=""/>
    <m/>
    <d v="1899-12-30T08:24:00"/>
    <d v="1899-12-30T18:05:00"/>
    <d v="1899-12-30T03:36:00"/>
    <d v="1899-12-30T04:35:00"/>
    <d v="1899-12-30T08:11:00"/>
    <m/>
    <m/>
    <m/>
    <m/>
    <m/>
    <m/>
    <m/>
    <m/>
    <n v="0.96274509803921549"/>
    <x v="0"/>
    <x v="0"/>
    <n v="1"/>
  </r>
  <r>
    <n v="293"/>
    <s v="00136"/>
    <x v="15"/>
    <s v="HC-KT"/>
    <x v="17"/>
    <x v="5"/>
    <d v="1899-12-30T18:18:00"/>
    <m/>
    <m/>
    <m/>
    <m/>
    <m/>
    <s v=""/>
    <m/>
    <d v="1899-12-30T08:24:00"/>
    <d v="1899-12-30T18:18:00"/>
    <d v="1899-12-30T03:36:00"/>
    <d v="1899-12-30T04:48:00"/>
    <d v="1899-12-30T08:24:00"/>
    <m/>
    <m/>
    <m/>
    <m/>
    <m/>
    <m/>
    <m/>
    <m/>
    <n v="0.9882352941176471"/>
    <x v="0"/>
    <x v="0"/>
    <n v="1"/>
  </r>
  <r>
    <n v="294"/>
    <s v="00137"/>
    <x v="16"/>
    <s v="DotNet"/>
    <x v="0"/>
    <x v="54"/>
    <d v="1899-12-30T18:35:00"/>
    <d v="1899-12-30T19:21:00"/>
    <m/>
    <m/>
    <m/>
    <m/>
    <s v=""/>
    <m/>
    <d v="1899-12-30T08:23:00"/>
    <d v="1899-12-30T19:21:00"/>
    <d v="1899-12-30T03:37:00"/>
    <d v="1899-12-30T05:51:00"/>
    <d v="1899-12-30T08:30:00"/>
    <m/>
    <m/>
    <m/>
    <m/>
    <m/>
    <m/>
    <m/>
    <m/>
    <n v="1"/>
    <x v="0"/>
    <x v="0"/>
    <n v="1"/>
  </r>
  <r>
    <n v="295"/>
    <s v="00137"/>
    <x v="16"/>
    <s v="DotNet"/>
    <x v="1"/>
    <x v="10"/>
    <d v="1899-12-30T18:37:00"/>
    <d v="1899-12-30T19:03:00"/>
    <m/>
    <m/>
    <m/>
    <m/>
    <s v=""/>
    <m/>
    <d v="1899-12-30T08:25:00"/>
    <d v="1899-12-30T19:03:00"/>
    <d v="1899-12-30T03:35:00"/>
    <d v="1899-12-30T05:33:00"/>
    <d v="1899-12-30T08:30:00"/>
    <m/>
    <m/>
    <m/>
    <m/>
    <m/>
    <m/>
    <m/>
    <m/>
    <n v="1"/>
    <x v="0"/>
    <x v="0"/>
    <n v="1"/>
  </r>
  <r>
    <n v="296"/>
    <s v="00137"/>
    <x v="16"/>
    <s v="DotNet"/>
    <x v="2"/>
    <x v="9"/>
    <d v="1899-12-30T18:58:00"/>
    <d v="1899-12-30T18:58:00"/>
    <m/>
    <m/>
    <m/>
    <m/>
    <s v=""/>
    <m/>
    <d v="1899-12-30T08:22:00"/>
    <d v="1899-12-30T18:58:00"/>
    <d v="1899-12-30T03:38:00"/>
    <d v="1899-12-30T05:28:00"/>
    <d v="1899-12-30T08:30:00"/>
    <m/>
    <m/>
    <m/>
    <m/>
    <m/>
    <m/>
    <m/>
    <m/>
    <n v="1"/>
    <x v="0"/>
    <x v="0"/>
    <n v="1"/>
  </r>
  <r>
    <n v="297"/>
    <s v="00137"/>
    <x v="16"/>
    <s v="DotNet"/>
    <x v="3"/>
    <x v="10"/>
    <d v="1899-12-30T18:42:00"/>
    <m/>
    <m/>
    <m/>
    <m/>
    <m/>
    <s v=""/>
    <m/>
    <d v="1899-12-30T08:25:00"/>
    <d v="1899-12-30T18:42:00"/>
    <d v="1899-12-30T03:35:00"/>
    <d v="1899-12-30T05:12:00"/>
    <d v="1899-12-30T08:30:00"/>
    <m/>
    <m/>
    <m/>
    <m/>
    <m/>
    <m/>
    <m/>
    <m/>
    <n v="1"/>
    <x v="0"/>
    <x v="0"/>
    <n v="1"/>
  </r>
  <r>
    <n v="298"/>
    <s v="00137"/>
    <x v="16"/>
    <s v="DotNet"/>
    <x v="18"/>
    <x v="0"/>
    <d v="1899-12-30T18:38:00"/>
    <m/>
    <m/>
    <m/>
    <m/>
    <m/>
    <s v=""/>
    <m/>
    <d v="1899-12-30T08:29:00"/>
    <d v="1899-12-30T18:38:00"/>
    <d v="1899-12-30T03:31:00"/>
    <d v="1899-12-30T05:08:00"/>
    <d v="1899-12-30T08:30:00"/>
    <m/>
    <m/>
    <m/>
    <m/>
    <m/>
    <m/>
    <m/>
    <m/>
    <n v="1"/>
    <x v="0"/>
    <x v="0"/>
    <n v="1"/>
  </r>
  <r>
    <n v="299"/>
    <s v="00137"/>
    <x v="16"/>
    <s v="DotNet"/>
    <x v="4"/>
    <x v="33"/>
    <d v="1899-12-30T18:35:00"/>
    <d v="1899-12-30T19:17:00"/>
    <m/>
    <m/>
    <m/>
    <m/>
    <s v=""/>
    <m/>
    <d v="1899-12-30T08:28:00"/>
    <d v="1899-12-30T19:17:00"/>
    <d v="1899-12-30T03:32:00"/>
    <d v="1899-12-30T05:47:00"/>
    <d v="1899-12-30T08:30:00"/>
    <m/>
    <m/>
    <m/>
    <m/>
    <m/>
    <m/>
    <m/>
    <m/>
    <n v="1"/>
    <x v="0"/>
    <x v="0"/>
    <n v="1"/>
  </r>
  <r>
    <n v="300"/>
    <s v="00137"/>
    <x v="16"/>
    <s v="DotNet"/>
    <x v="5"/>
    <x v="36"/>
    <d v="1899-12-30T18:42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301"/>
    <s v="00137"/>
    <x v="16"/>
    <s v="DotNet"/>
    <x v="6"/>
    <x v="74"/>
    <d v="1899-12-30T18:40:00"/>
    <m/>
    <m/>
    <m/>
    <m/>
    <m/>
    <s v=""/>
    <m/>
    <d v="1899-12-30T08:21:00"/>
    <d v="1899-12-30T18:40:00"/>
    <d v="1899-12-30T03:39:00"/>
    <d v="1899-12-30T05:10:00"/>
    <d v="1899-12-30T08:30:00"/>
    <m/>
    <m/>
    <m/>
    <m/>
    <m/>
    <m/>
    <m/>
    <m/>
    <n v="1"/>
    <x v="0"/>
    <x v="0"/>
    <n v="1"/>
  </r>
  <r>
    <n v="302"/>
    <s v="00137"/>
    <x v="16"/>
    <s v="DotNet"/>
    <x v="7"/>
    <x v="10"/>
    <d v="1899-12-30T18:39:00"/>
    <d v="1899-12-30T18:39:00"/>
    <m/>
    <m/>
    <m/>
    <m/>
    <s v=""/>
    <m/>
    <d v="1899-12-30T08:25:00"/>
    <d v="1899-12-30T18:39:00"/>
    <d v="1899-12-30T03:35:00"/>
    <d v="1899-12-30T05:09:00"/>
    <d v="1899-12-30T08:30:00"/>
    <m/>
    <m/>
    <m/>
    <m/>
    <m/>
    <m/>
    <m/>
    <m/>
    <n v="1"/>
    <x v="0"/>
    <x v="0"/>
    <n v="1"/>
  </r>
  <r>
    <n v="303"/>
    <s v="00137"/>
    <x v="16"/>
    <s v="DotNet"/>
    <x v="8"/>
    <x v="4"/>
    <d v="1899-12-30T18:43:00"/>
    <d v="1899-12-30T19:17:00"/>
    <m/>
    <m/>
    <m/>
    <m/>
    <s v=""/>
    <m/>
    <d v="1899-12-30T08:26:00"/>
    <d v="1899-12-30T19:17:00"/>
    <d v="1899-12-30T03:34:00"/>
    <d v="1899-12-30T05:47:00"/>
    <d v="1899-12-30T08:30:00"/>
    <m/>
    <m/>
    <m/>
    <m/>
    <m/>
    <m/>
    <m/>
    <m/>
    <n v="1"/>
    <x v="0"/>
    <x v="0"/>
    <n v="1"/>
  </r>
  <r>
    <n v="304"/>
    <s v="00137"/>
    <x v="16"/>
    <s v="DotNet"/>
    <x v="9"/>
    <x v="29"/>
    <d v="1899-12-30T18:44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305"/>
    <s v="00137"/>
    <x v="16"/>
    <s v="DotNet"/>
    <x v="10"/>
    <x v="4"/>
    <d v="1899-12-30T18:48:00"/>
    <m/>
    <m/>
    <m/>
    <m/>
    <m/>
    <s v=""/>
    <m/>
    <d v="1899-12-30T08:26:00"/>
    <d v="1899-12-30T18:48:00"/>
    <d v="1899-12-30T03:34:00"/>
    <d v="1899-12-30T05:18:00"/>
    <d v="1899-12-30T08:30:00"/>
    <m/>
    <m/>
    <m/>
    <m/>
    <m/>
    <m/>
    <m/>
    <m/>
    <n v="1"/>
    <x v="0"/>
    <x v="0"/>
    <n v="1"/>
  </r>
  <r>
    <n v="306"/>
    <s v="00137"/>
    <x v="16"/>
    <s v="DotNet"/>
    <x v="11"/>
    <x v="31"/>
    <d v="1899-12-30T18:42:00"/>
    <m/>
    <m/>
    <m/>
    <m/>
    <m/>
    <s v=""/>
    <m/>
    <d v="1899-12-30T08:30:00"/>
    <d v="1899-12-30T18:42:00"/>
    <d v="1899-12-30T03:30:00"/>
    <d v="1899-12-30T05:12:00"/>
    <d v="1899-12-30T08:30:00"/>
    <m/>
    <m/>
    <m/>
    <m/>
    <m/>
    <m/>
    <m/>
    <m/>
    <n v="1"/>
    <x v="0"/>
    <x v="0"/>
    <n v="1"/>
  </r>
  <r>
    <n v="307"/>
    <s v="00137"/>
    <x v="16"/>
    <s v="DotNet"/>
    <x v="12"/>
    <x v="0"/>
    <d v="1899-12-30T19:10:00"/>
    <d v="1899-12-30T19:10:00"/>
    <m/>
    <m/>
    <m/>
    <m/>
    <s v=""/>
    <m/>
    <d v="1899-12-30T08:29:00"/>
    <d v="1899-12-30T19:10:00"/>
    <d v="1899-12-30T03:31:00"/>
    <d v="1899-12-30T05:40:00"/>
    <d v="1899-12-30T08:30:00"/>
    <m/>
    <m/>
    <m/>
    <m/>
    <m/>
    <m/>
    <m/>
    <m/>
    <n v="1"/>
    <x v="0"/>
    <x v="0"/>
    <n v="1"/>
  </r>
  <r>
    <n v="308"/>
    <s v="00137"/>
    <x v="16"/>
    <s v="DotNet"/>
    <x v="13"/>
    <x v="29"/>
    <d v="1899-12-30T19:09:00"/>
    <d v="1899-12-30T19:36:00"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309"/>
    <s v="00137"/>
    <x v="16"/>
    <s v="DotNet"/>
    <x v="14"/>
    <x v="75"/>
    <d v="1899-12-30T21:26:00"/>
    <m/>
    <m/>
    <m/>
    <m/>
    <m/>
    <s v=""/>
    <m/>
    <d v="1899-12-30T18:43:00"/>
    <d v="1899-12-30T18:00:00"/>
    <d v="1899-12-30T00:00:00"/>
    <d v="1899-12-30T00:00:00"/>
    <d v="1899-12-30T00:00:00"/>
    <m/>
    <m/>
    <m/>
    <m/>
    <m/>
    <m/>
    <m/>
    <m/>
    <n v="0"/>
    <x v="0"/>
    <x v="0"/>
    <n v="0"/>
  </r>
  <r>
    <n v="310"/>
    <s v="00137"/>
    <x v="16"/>
    <s v="DotNet"/>
    <x v="16"/>
    <x v="31"/>
    <d v="1899-12-30T20:01:00"/>
    <m/>
    <m/>
    <m/>
    <m/>
    <m/>
    <s v=""/>
    <m/>
    <d v="1899-12-30T08:30:00"/>
    <d v="1899-12-30T20:01:00"/>
    <d v="1899-12-30T03:30:00"/>
    <d v="1899-12-30T06:00:00"/>
    <d v="1899-12-30T08:30:00"/>
    <m/>
    <m/>
    <m/>
    <m/>
    <m/>
    <m/>
    <m/>
    <m/>
    <n v="1"/>
    <x v="0"/>
    <x v="0"/>
    <n v="1"/>
  </r>
  <r>
    <n v="311"/>
    <s v="00137"/>
    <x v="16"/>
    <s v="DotNet"/>
    <x v="17"/>
    <x v="41"/>
    <d v="1899-12-30T18:41:00"/>
    <m/>
    <m/>
    <m/>
    <m/>
    <m/>
    <s v=""/>
    <m/>
    <d v="1899-12-30T08:27:00"/>
    <d v="1899-12-30T18:41:00"/>
    <d v="1899-12-30T03:33:00"/>
    <d v="1899-12-30T05:11:00"/>
    <d v="1899-12-30T08:30:00"/>
    <m/>
    <m/>
    <m/>
    <m/>
    <m/>
    <m/>
    <m/>
    <m/>
    <n v="1"/>
    <x v="0"/>
    <x v="0"/>
    <n v="1"/>
  </r>
  <r>
    <n v="312"/>
    <s v="00145"/>
    <x v="17"/>
    <s v="PHP"/>
    <x v="0"/>
    <x v="55"/>
    <d v="1899-12-30T18:35:00"/>
    <m/>
    <m/>
    <m/>
    <m/>
    <m/>
    <s v="PM"/>
    <m/>
    <d v="1899-12-30T08:35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13"/>
    <s v="00145"/>
    <x v="17"/>
    <s v="PHP"/>
    <x v="2"/>
    <x v="76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14"/>
    <s v="00145"/>
    <x v="17"/>
    <s v="PHP"/>
    <x v="18"/>
    <x v="77"/>
    <d v="1899-12-30T18:31:00"/>
    <m/>
    <m/>
    <m/>
    <m/>
    <m/>
    <s v="PM"/>
    <m/>
    <d v="1899-12-30T08:53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15"/>
    <s v="00145"/>
    <x v="17"/>
    <s v="PHP"/>
    <x v="4"/>
    <x v="58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316"/>
    <s v="00145"/>
    <x v="17"/>
    <s v="PHP"/>
    <x v="6"/>
    <x v="58"/>
    <d v="1899-12-30T18:40:00"/>
    <m/>
    <m/>
    <m/>
    <m/>
    <m/>
    <s v="PM"/>
    <m/>
    <d v="1899-12-30T08:40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17"/>
    <s v="00145"/>
    <x v="17"/>
    <s v="PHP"/>
    <x v="7"/>
    <x v="78"/>
    <d v="1899-12-30T18:58:00"/>
    <d v="1899-12-30T19:06:00"/>
    <m/>
    <m/>
    <m/>
    <m/>
    <s v="PM"/>
    <m/>
    <d v="1899-12-30T08:38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18"/>
    <s v="00145"/>
    <x v="17"/>
    <s v="PHP"/>
    <x v="8"/>
    <x v="79"/>
    <d v="1899-12-30T18:47:00"/>
    <m/>
    <m/>
    <m/>
    <m/>
    <m/>
    <s v="PM"/>
    <m/>
    <d v="1899-12-30T08:5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19"/>
    <s v="00145"/>
    <x v="17"/>
    <s v="PHP"/>
    <x v="9"/>
    <x v="0"/>
    <d v="1899-12-30T18:49:00"/>
    <m/>
    <m/>
    <m/>
    <m/>
    <m/>
    <s v="PM"/>
    <m/>
    <d v="1899-12-30T08:29:00"/>
    <d v="1899-12-30T18:49:00"/>
    <d v="1899-12-30T00:00:00"/>
    <d v="1899-12-30T00:00:00"/>
    <d v="1899-12-30T00:00:00"/>
    <m/>
    <m/>
    <m/>
    <m/>
    <m/>
    <m/>
    <m/>
    <m/>
    <n v="0"/>
    <x v="0"/>
    <x v="0"/>
    <n v="0"/>
  </r>
  <r>
    <n v="320"/>
    <s v="00145"/>
    <x v="17"/>
    <s v="PHP"/>
    <x v="10"/>
    <x v="28"/>
    <d v="1899-12-30T18:43:00"/>
    <m/>
    <m/>
    <m/>
    <m/>
    <m/>
    <s v="PM"/>
    <m/>
    <d v="1899-12-30T08:44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1"/>
    <s v="00145"/>
    <x v="17"/>
    <s v="PHP"/>
    <x v="11"/>
    <x v="79"/>
    <d v="1899-12-30T18:41:00"/>
    <m/>
    <m/>
    <m/>
    <m/>
    <m/>
    <s v="PM"/>
    <m/>
    <d v="1899-12-30T08:5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2"/>
    <s v="00145"/>
    <x v="17"/>
    <s v="PHP"/>
    <x v="12"/>
    <x v="80"/>
    <d v="1899-12-30T19:09:00"/>
    <m/>
    <m/>
    <m/>
    <m/>
    <m/>
    <s v="PM"/>
    <m/>
    <d v="1899-12-30T08:48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3"/>
    <s v="00145"/>
    <x v="17"/>
    <s v="PHP"/>
    <x v="13"/>
    <x v="81"/>
    <d v="1899-12-30T19:46:00"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24"/>
    <s v="00145"/>
    <x v="17"/>
    <s v="PHP"/>
    <x v="14"/>
    <x v="65"/>
    <d v="1899-12-30T18:43:00"/>
    <m/>
    <m/>
    <m/>
    <m/>
    <m/>
    <s v="PM"/>
    <m/>
    <d v="1899-12-30T08:39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5"/>
    <s v="00145"/>
    <x v="17"/>
    <s v="PHP"/>
    <x v="15"/>
    <x v="34"/>
    <d v="1899-12-30T18:38:00"/>
    <m/>
    <m/>
    <m/>
    <m/>
    <m/>
    <s v="PM"/>
    <m/>
    <d v="1899-12-30T08:4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6"/>
    <s v="00145"/>
    <x v="17"/>
    <s v="PHP"/>
    <x v="16"/>
    <x v="60"/>
    <d v="1899-12-30T18:50:00"/>
    <m/>
    <m/>
    <m/>
    <m/>
    <m/>
    <s v="PM"/>
    <m/>
    <d v="1899-12-30T08:47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7"/>
    <s v="00145"/>
    <x v="17"/>
    <s v="PHP"/>
    <x v="17"/>
    <x v="77"/>
    <d v="1899-12-30T19:04:00"/>
    <m/>
    <m/>
    <m/>
    <m/>
    <m/>
    <s v="PM"/>
    <m/>
    <d v="1899-12-30T08:53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328"/>
    <s v="00146"/>
    <x v="18"/>
    <s v="HC-KT"/>
    <x v="0"/>
    <x v="82"/>
    <d v="1899-12-30T11:36:00"/>
    <m/>
    <m/>
    <m/>
    <m/>
    <m/>
    <s v=""/>
    <m/>
    <d v="1899-12-30T08:00:00"/>
    <d v="1899-12-30T11:36:00"/>
    <d v="1899-12-30T03:36:00"/>
    <d v="1899-12-30T00:00:00"/>
    <d v="1899-12-30T03:36:00"/>
    <m/>
    <m/>
    <m/>
    <m/>
    <m/>
    <m/>
    <m/>
    <m/>
    <n v="0.42352941176470593"/>
    <x v="0"/>
    <x v="0"/>
    <n v="0"/>
  </r>
  <r>
    <n v="329"/>
    <s v="00146"/>
    <x v="18"/>
    <s v="HC-KT"/>
    <x v="1"/>
    <x v="83"/>
    <d v="1899-12-30T11:30:00"/>
    <m/>
    <m/>
    <m/>
    <m/>
    <m/>
    <s v=""/>
    <m/>
    <d v="1899-12-30T08:00:00"/>
    <d v="1899-12-30T11:30:00"/>
    <d v="1899-12-30T03:30:00"/>
    <d v="1899-12-30T00:00:00"/>
    <d v="1899-12-30T03:30:00"/>
    <m/>
    <m/>
    <m/>
    <m/>
    <m/>
    <m/>
    <m/>
    <m/>
    <n v="0.41176470588235303"/>
    <x v="0"/>
    <x v="0"/>
    <n v="0"/>
  </r>
  <r>
    <n v="330"/>
    <s v="00146"/>
    <x v="18"/>
    <s v="HC-KT"/>
    <x v="2"/>
    <x v="84"/>
    <d v="1899-12-30T11:41:00"/>
    <m/>
    <m/>
    <m/>
    <m/>
    <m/>
    <s v=""/>
    <m/>
    <d v="1899-12-30T08:00:00"/>
    <d v="1899-12-30T11:41:00"/>
    <d v="1899-12-30T03:41:00"/>
    <d v="1899-12-30T00:00:00"/>
    <d v="1899-12-30T03:41:00"/>
    <m/>
    <m/>
    <m/>
    <m/>
    <m/>
    <m/>
    <m/>
    <m/>
    <n v="0.43333333333333335"/>
    <x v="0"/>
    <x v="0"/>
    <n v="0"/>
  </r>
  <r>
    <n v="331"/>
    <s v="00146"/>
    <x v="18"/>
    <s v="HC-KT"/>
    <x v="3"/>
    <x v="83"/>
    <d v="1899-12-30T11:26:00"/>
    <m/>
    <m/>
    <m/>
    <m/>
    <m/>
    <s v=""/>
    <m/>
    <d v="1899-12-30T08:00:00"/>
    <d v="1899-12-30T11:26:00"/>
    <d v="1899-12-30T03:26:00"/>
    <d v="1899-12-30T00:00:00"/>
    <d v="1899-12-30T03:26:00"/>
    <m/>
    <m/>
    <m/>
    <m/>
    <m/>
    <m/>
    <m/>
    <m/>
    <n v="0.4039215686274511"/>
    <x v="0"/>
    <x v="0"/>
    <n v="0"/>
  </r>
  <r>
    <n v="332"/>
    <s v="00146"/>
    <x v="18"/>
    <s v="HC-KT"/>
    <x v="4"/>
    <x v="85"/>
    <d v="1899-12-30T11:34:00"/>
    <m/>
    <m/>
    <m/>
    <m/>
    <m/>
    <s v=""/>
    <m/>
    <d v="1899-12-30T08:00:00"/>
    <d v="1899-12-30T11:34:00"/>
    <d v="1899-12-30T03:34:00"/>
    <d v="1899-12-30T00:00:00"/>
    <d v="1899-12-30T03:34:00"/>
    <m/>
    <m/>
    <m/>
    <m/>
    <m/>
    <m/>
    <m/>
    <m/>
    <n v="0.41960784313725497"/>
    <x v="0"/>
    <x v="0"/>
    <n v="0"/>
  </r>
  <r>
    <n v="333"/>
    <s v="00146"/>
    <x v="18"/>
    <s v="HC-KT"/>
    <x v="5"/>
    <x v="8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34"/>
    <s v="00146"/>
    <x v="18"/>
    <s v="HC-KT"/>
    <x v="6"/>
    <x v="87"/>
    <d v="1899-12-30T11:43:00"/>
    <m/>
    <m/>
    <m/>
    <m/>
    <m/>
    <s v=""/>
    <m/>
    <d v="1899-12-30T08:00:00"/>
    <d v="1899-12-30T11:43:00"/>
    <d v="1899-12-30T03:43:00"/>
    <d v="1899-12-30T00:00:00"/>
    <d v="1899-12-30T03:43:00"/>
    <m/>
    <m/>
    <m/>
    <m/>
    <m/>
    <m/>
    <m/>
    <m/>
    <n v="0.43725490196078431"/>
    <x v="0"/>
    <x v="0"/>
    <n v="0"/>
  </r>
  <r>
    <n v="335"/>
    <s v="00146"/>
    <x v="18"/>
    <s v="HC-KT"/>
    <x v="7"/>
    <x v="88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36"/>
    <s v="00146"/>
    <x v="18"/>
    <s v="HC-KT"/>
    <x v="8"/>
    <x v="89"/>
    <d v="1899-12-30T11:45:00"/>
    <m/>
    <m/>
    <m/>
    <m/>
    <m/>
    <s v=""/>
    <m/>
    <d v="1899-12-30T08:00:00"/>
    <d v="1899-12-30T11:45:00"/>
    <d v="1899-12-30T03:45:00"/>
    <d v="1899-12-30T00:00:00"/>
    <d v="1899-12-30T03:45:00"/>
    <m/>
    <m/>
    <m/>
    <m/>
    <m/>
    <m/>
    <m/>
    <m/>
    <n v="0.44117647058823528"/>
    <x v="0"/>
    <x v="0"/>
    <n v="0"/>
  </r>
  <r>
    <n v="337"/>
    <s v="00146"/>
    <x v="18"/>
    <s v="HC-KT"/>
    <x v="9"/>
    <x v="90"/>
    <d v="1899-12-30T11:46:00"/>
    <m/>
    <m/>
    <m/>
    <m/>
    <m/>
    <s v=""/>
    <m/>
    <d v="1899-12-30T08:00:00"/>
    <d v="1899-12-30T11:46:00"/>
    <d v="1899-12-30T03:46:00"/>
    <d v="1899-12-30T00:00:00"/>
    <d v="1899-12-30T03:46:00"/>
    <m/>
    <m/>
    <m/>
    <m/>
    <m/>
    <m/>
    <m/>
    <m/>
    <n v="0.44313725490196093"/>
    <x v="0"/>
    <x v="0"/>
    <n v="0"/>
  </r>
  <r>
    <n v="338"/>
    <s v="00146"/>
    <x v="18"/>
    <s v="HC-KT"/>
    <x v="10"/>
    <x v="89"/>
    <d v="1899-12-30T11:45:00"/>
    <m/>
    <m/>
    <m/>
    <m/>
    <m/>
    <s v=""/>
    <m/>
    <d v="1899-12-30T08:00:00"/>
    <d v="1899-12-30T11:45:00"/>
    <d v="1899-12-30T03:45:00"/>
    <d v="1899-12-30T00:00:00"/>
    <d v="1899-12-30T03:45:00"/>
    <m/>
    <m/>
    <m/>
    <m/>
    <m/>
    <m/>
    <m/>
    <m/>
    <n v="0.44117647058823528"/>
    <x v="0"/>
    <x v="0"/>
    <n v="0"/>
  </r>
  <r>
    <n v="339"/>
    <s v="00146"/>
    <x v="18"/>
    <s v="HC-KT"/>
    <x v="11"/>
    <x v="91"/>
    <d v="1899-12-30T11:42:00"/>
    <m/>
    <m/>
    <m/>
    <m/>
    <m/>
    <s v=""/>
    <m/>
    <d v="1899-12-30T08:00:00"/>
    <d v="1899-12-30T11:42:00"/>
    <d v="1899-12-30T03:42:00"/>
    <d v="1899-12-30T00:00:00"/>
    <d v="1899-12-30T03:42:00"/>
    <m/>
    <m/>
    <m/>
    <m/>
    <m/>
    <m/>
    <m/>
    <m/>
    <n v="0.43529411764705883"/>
    <x v="0"/>
    <x v="0"/>
    <n v="0"/>
  </r>
  <r>
    <n v="340"/>
    <s v="00146"/>
    <x v="18"/>
    <s v="HC-KT"/>
    <x v="12"/>
    <x v="92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41"/>
    <s v="00146"/>
    <x v="18"/>
    <s v="HC-KT"/>
    <x v="14"/>
    <x v="91"/>
    <d v="1899-12-30T11:45:00"/>
    <m/>
    <m/>
    <m/>
    <m/>
    <m/>
    <s v=""/>
    <m/>
    <d v="1899-12-30T08:00:00"/>
    <d v="1899-12-30T11:45:00"/>
    <d v="1899-12-30T03:45:00"/>
    <d v="1899-12-30T00:00:00"/>
    <d v="1899-12-30T03:45:00"/>
    <m/>
    <m/>
    <m/>
    <m/>
    <m/>
    <m/>
    <m/>
    <m/>
    <n v="0.44117647058823528"/>
    <x v="0"/>
    <x v="0"/>
    <n v="0"/>
  </r>
  <r>
    <n v="342"/>
    <s v="00146"/>
    <x v="18"/>
    <s v="HC-KT"/>
    <x v="15"/>
    <x v="87"/>
    <d v="1899-12-30T11:42:00"/>
    <m/>
    <m/>
    <m/>
    <m/>
    <m/>
    <s v=""/>
    <m/>
    <d v="1899-12-30T08:00:00"/>
    <d v="1899-12-30T11:42:00"/>
    <d v="1899-12-30T03:42:00"/>
    <d v="1899-12-30T00:00:00"/>
    <d v="1899-12-30T03:42:00"/>
    <m/>
    <m/>
    <m/>
    <m/>
    <m/>
    <m/>
    <m/>
    <m/>
    <n v="0.43529411764705883"/>
    <x v="0"/>
    <x v="0"/>
    <n v="0"/>
  </r>
  <r>
    <n v="343"/>
    <s v="00146"/>
    <x v="18"/>
    <s v="HC-KT"/>
    <x v="16"/>
    <x v="91"/>
    <d v="1899-12-30T11:41:00"/>
    <m/>
    <m/>
    <m/>
    <m/>
    <m/>
    <s v=""/>
    <m/>
    <d v="1899-12-30T08:00:00"/>
    <d v="1899-12-30T11:41:00"/>
    <d v="1899-12-30T03:41:00"/>
    <d v="1899-12-30T00:00:00"/>
    <d v="1899-12-30T03:41:00"/>
    <m/>
    <m/>
    <m/>
    <m/>
    <m/>
    <m/>
    <m/>
    <m/>
    <n v="0.43333333333333335"/>
    <x v="0"/>
    <x v="0"/>
    <n v="0"/>
  </r>
  <r>
    <n v="344"/>
    <s v="00146"/>
    <x v="18"/>
    <s v="HC-KT"/>
    <x v="17"/>
    <x v="8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45"/>
    <s v="00157"/>
    <x v="19"/>
    <s v="PHP"/>
    <x v="0"/>
    <x v="20"/>
    <d v="1899-12-30T18:28:00"/>
    <m/>
    <m/>
    <m/>
    <m/>
    <m/>
    <s v=""/>
    <m/>
    <d v="1899-12-30T08:18:00"/>
    <d v="1899-12-30T18:28:00"/>
    <d v="1899-12-30T03:42:00"/>
    <d v="1899-12-30T04:58:00"/>
    <d v="1899-12-30T08:30:00"/>
    <m/>
    <m/>
    <m/>
    <m/>
    <m/>
    <m/>
    <m/>
    <m/>
    <n v="1"/>
    <x v="0"/>
    <x v="0"/>
    <n v="1"/>
  </r>
  <r>
    <n v="346"/>
    <s v="00157"/>
    <x v="19"/>
    <s v="PHP"/>
    <x v="1"/>
    <x v="93"/>
    <d v="1899-12-30T18:27:00"/>
    <m/>
    <m/>
    <m/>
    <m/>
    <m/>
    <s v=""/>
    <m/>
    <d v="1899-12-30T08:03:00"/>
    <d v="1899-12-30T18:27:00"/>
    <d v="1899-12-30T03:57:00"/>
    <d v="1899-12-30T04:57:00"/>
    <d v="1899-12-30T08:30:00"/>
    <m/>
    <m/>
    <m/>
    <m/>
    <m/>
    <m/>
    <m/>
    <m/>
    <n v="1"/>
    <x v="0"/>
    <x v="0"/>
    <n v="1"/>
  </r>
  <r>
    <n v="347"/>
    <s v="00157"/>
    <x v="19"/>
    <s v="PHP"/>
    <x v="2"/>
    <x v="5"/>
    <d v="1899-12-30T18:28:00"/>
    <m/>
    <m/>
    <m/>
    <m/>
    <m/>
    <s v=""/>
    <m/>
    <d v="1899-12-30T08:24:00"/>
    <d v="1899-12-30T18:28:00"/>
    <d v="1899-12-30T03:36:00"/>
    <d v="1899-12-30T04:58:00"/>
    <d v="1899-12-30T08:30:00"/>
    <m/>
    <m/>
    <m/>
    <m/>
    <m/>
    <m/>
    <m/>
    <m/>
    <n v="1"/>
    <x v="0"/>
    <x v="0"/>
    <n v="1"/>
  </r>
  <r>
    <n v="348"/>
    <s v="00157"/>
    <x v="19"/>
    <s v="PHP"/>
    <x v="3"/>
    <x v="4"/>
    <d v="1899-12-30T18:41:00"/>
    <m/>
    <m/>
    <m/>
    <m/>
    <m/>
    <s v=""/>
    <m/>
    <d v="1899-12-30T08:26:00"/>
    <d v="1899-12-30T18:41:00"/>
    <d v="1899-12-30T03:34:00"/>
    <d v="1899-12-30T05:11:00"/>
    <d v="1899-12-30T08:30:00"/>
    <m/>
    <m/>
    <m/>
    <m/>
    <m/>
    <m/>
    <m/>
    <m/>
    <n v="1"/>
    <x v="0"/>
    <x v="0"/>
    <n v="1"/>
  </r>
  <r>
    <n v="349"/>
    <s v="00157"/>
    <x v="19"/>
    <s v="PHP"/>
    <x v="18"/>
    <x v="70"/>
    <d v="1899-12-30T18:52:00"/>
    <m/>
    <m/>
    <m/>
    <m/>
    <m/>
    <s v=""/>
    <m/>
    <d v="1899-12-30T13:25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350"/>
    <s v="00157"/>
    <x v="19"/>
    <s v="PHP"/>
    <x v="4"/>
    <x v="93"/>
    <d v="1899-12-30T18:31:00"/>
    <m/>
    <m/>
    <m/>
    <m/>
    <m/>
    <s v=""/>
    <m/>
    <d v="1899-12-30T08:03:00"/>
    <d v="1899-12-30T18:31:00"/>
    <d v="1899-12-30T03:57:00"/>
    <d v="1899-12-30T05:01:00"/>
    <d v="1899-12-30T08:30:00"/>
    <m/>
    <m/>
    <m/>
    <m/>
    <m/>
    <m/>
    <m/>
    <m/>
    <n v="1"/>
    <x v="0"/>
    <x v="0"/>
    <n v="1"/>
  </r>
  <r>
    <n v="351"/>
    <s v="00157"/>
    <x v="19"/>
    <s v="PHP"/>
    <x v="5"/>
    <x v="20"/>
    <d v="1899-12-30T19:09:00"/>
    <m/>
    <m/>
    <m/>
    <m/>
    <m/>
    <s v=""/>
    <m/>
    <d v="1899-12-30T08:18:00"/>
    <d v="1899-12-30T19:09:00"/>
    <d v="1899-12-30T03:42:00"/>
    <d v="1899-12-30T05:39:00"/>
    <d v="1899-12-30T08:30:00"/>
    <m/>
    <m/>
    <m/>
    <m/>
    <m/>
    <m/>
    <m/>
    <m/>
    <n v="1"/>
    <x v="0"/>
    <x v="0"/>
    <n v="1"/>
  </r>
  <r>
    <n v="352"/>
    <s v="00157"/>
    <x v="19"/>
    <s v="PHP"/>
    <x v="6"/>
    <x v="20"/>
    <d v="1899-12-30T18:41:00"/>
    <m/>
    <m/>
    <m/>
    <m/>
    <m/>
    <s v=""/>
    <m/>
    <d v="1899-12-30T08:18:00"/>
    <d v="1899-12-30T18:41:00"/>
    <d v="1899-12-30T03:42:00"/>
    <d v="1899-12-30T05:11:00"/>
    <d v="1899-12-30T08:30:00"/>
    <m/>
    <m/>
    <m/>
    <m/>
    <m/>
    <m/>
    <m/>
    <m/>
    <n v="1"/>
    <x v="0"/>
    <x v="0"/>
    <n v="1"/>
  </r>
  <r>
    <n v="353"/>
    <s v="00157"/>
    <x v="19"/>
    <s v="PHP"/>
    <x v="7"/>
    <x v="3"/>
    <d v="1899-12-30T18:29:00"/>
    <m/>
    <m/>
    <m/>
    <m/>
    <m/>
    <s v=""/>
    <m/>
    <d v="1899-12-30T08:20:00"/>
    <d v="1899-12-30T18:29:00"/>
    <d v="1899-12-30T03:40:00"/>
    <d v="1899-12-30T04:59:00"/>
    <d v="1899-12-30T08:30:00"/>
    <m/>
    <m/>
    <m/>
    <m/>
    <m/>
    <m/>
    <m/>
    <m/>
    <n v="1"/>
    <x v="0"/>
    <x v="0"/>
    <n v="1"/>
  </r>
  <r>
    <n v="354"/>
    <s v="00157"/>
    <x v="19"/>
    <s v="PHP"/>
    <x v="8"/>
    <x v="9"/>
    <d v="1899-12-30T18:26:00"/>
    <m/>
    <m/>
    <m/>
    <m/>
    <m/>
    <s v=""/>
    <m/>
    <d v="1899-12-30T08:22:00"/>
    <d v="1899-12-30T18:26:00"/>
    <d v="1899-12-30T03:38:00"/>
    <d v="1899-12-30T04:56:00"/>
    <d v="1899-12-30T08:30:00"/>
    <m/>
    <m/>
    <m/>
    <m/>
    <m/>
    <m/>
    <m/>
    <m/>
    <n v="1"/>
    <x v="0"/>
    <x v="0"/>
    <n v="1"/>
  </r>
  <r>
    <n v="355"/>
    <s v="00157"/>
    <x v="19"/>
    <s v="PHP"/>
    <x v="9"/>
    <x v="8"/>
    <d v="1899-12-30T18:35:00"/>
    <m/>
    <m/>
    <m/>
    <m/>
    <m/>
    <s v=""/>
    <m/>
    <d v="1899-12-30T08:16:00"/>
    <d v="1899-12-30T18:35:00"/>
    <d v="1899-12-30T03:44:00"/>
    <d v="1899-12-30T05:05:00"/>
    <d v="1899-12-30T08:30:00"/>
    <m/>
    <m/>
    <m/>
    <m/>
    <m/>
    <m/>
    <m/>
    <m/>
    <n v="1"/>
    <x v="0"/>
    <x v="0"/>
    <n v="1"/>
  </r>
  <r>
    <n v="356"/>
    <s v="00157"/>
    <x v="19"/>
    <s v="PHP"/>
    <x v="10"/>
    <x v="3"/>
    <d v="1899-12-30T18:25:00"/>
    <m/>
    <m/>
    <m/>
    <m/>
    <m/>
    <s v=""/>
    <m/>
    <d v="1899-12-30T08:20:00"/>
    <d v="1899-12-30T18:25:00"/>
    <d v="1899-12-30T03:40:00"/>
    <d v="1899-12-30T04:55:00"/>
    <d v="1899-12-30T08:30:00"/>
    <m/>
    <m/>
    <m/>
    <m/>
    <m/>
    <m/>
    <m/>
    <m/>
    <n v="1"/>
    <x v="0"/>
    <x v="0"/>
    <n v="1"/>
  </r>
  <r>
    <n v="357"/>
    <s v="00157"/>
    <x v="19"/>
    <s v="PHP"/>
    <x v="11"/>
    <x v="3"/>
    <d v="1899-12-30T18:41:00"/>
    <m/>
    <m/>
    <m/>
    <m/>
    <m/>
    <s v=""/>
    <m/>
    <d v="1899-12-30T08:20:00"/>
    <d v="1899-12-30T18:41:00"/>
    <d v="1899-12-30T03:40:00"/>
    <d v="1899-12-30T05:11:00"/>
    <d v="1899-12-30T08:30:00"/>
    <m/>
    <m/>
    <m/>
    <m/>
    <m/>
    <m/>
    <m/>
    <m/>
    <n v="1"/>
    <x v="0"/>
    <x v="0"/>
    <n v="1"/>
  </r>
  <r>
    <n v="358"/>
    <s v="00157"/>
    <x v="19"/>
    <s v="PHP"/>
    <x v="12"/>
    <x v="4"/>
    <d v="1899-12-30T18:39:00"/>
    <m/>
    <m/>
    <m/>
    <m/>
    <m/>
    <s v=""/>
    <m/>
    <d v="1899-12-30T08:26:00"/>
    <d v="1899-12-30T18:39:00"/>
    <d v="1899-12-30T03:34:00"/>
    <d v="1899-12-30T05:09:00"/>
    <d v="1899-12-30T08:30:00"/>
    <m/>
    <m/>
    <m/>
    <m/>
    <m/>
    <m/>
    <m/>
    <m/>
    <n v="1"/>
    <x v="0"/>
    <x v="0"/>
    <n v="1"/>
  </r>
  <r>
    <n v="359"/>
    <s v="00157"/>
    <x v="19"/>
    <s v="PHP"/>
    <x v="13"/>
    <x v="9"/>
    <d v="1899-12-30T21:57:00"/>
    <m/>
    <m/>
    <m/>
    <m/>
    <m/>
    <s v=""/>
    <m/>
    <d v="1899-12-30T08:22:00"/>
    <d v="1899-12-30T21:57:00"/>
    <d v="1899-12-30T03:38:00"/>
    <d v="1899-12-30T06:00:00"/>
    <d v="1899-12-30T08:30:00"/>
    <m/>
    <m/>
    <m/>
    <m/>
    <m/>
    <m/>
    <m/>
    <m/>
    <n v="1"/>
    <x v="0"/>
    <x v="0"/>
    <n v="1"/>
  </r>
  <r>
    <n v="360"/>
    <s v="00157"/>
    <x v="19"/>
    <s v="PHP"/>
    <x v="14"/>
    <x v="94"/>
    <d v="1899-12-30T21:23:00"/>
    <m/>
    <m/>
    <m/>
    <m/>
    <m/>
    <s v=""/>
    <m/>
    <d v="1899-12-30T13:31:00"/>
    <d v="1899-12-30T18:00:00"/>
    <d v="1899-12-30T00:00:00"/>
    <d v="1899-12-30T04:29:00"/>
    <d v="1899-12-30T04:29:00"/>
    <m/>
    <m/>
    <m/>
    <m/>
    <m/>
    <m/>
    <m/>
    <m/>
    <n v="0.52745098039215688"/>
    <x v="0"/>
    <x v="0"/>
    <n v="0"/>
  </r>
  <r>
    <n v="361"/>
    <s v="00157"/>
    <x v="19"/>
    <s v="PHP"/>
    <x v="15"/>
    <x v="33"/>
    <d v="1899-12-30T18:30:00"/>
    <m/>
    <m/>
    <m/>
    <m/>
    <m/>
    <s v=""/>
    <m/>
    <d v="1899-12-30T08:28:00"/>
    <d v="1899-12-30T18:30:00"/>
    <d v="1899-12-30T03:32:00"/>
    <d v="1899-12-30T05:00:00"/>
    <d v="1899-12-30T08:30:00"/>
    <m/>
    <m/>
    <m/>
    <m/>
    <m/>
    <m/>
    <m/>
    <m/>
    <n v="1"/>
    <x v="0"/>
    <x v="0"/>
    <n v="1"/>
  </r>
  <r>
    <n v="362"/>
    <s v="00157"/>
    <x v="19"/>
    <s v="PHP"/>
    <x v="16"/>
    <x v="9"/>
    <d v="1899-12-30T18:44:00"/>
    <m/>
    <m/>
    <m/>
    <m/>
    <m/>
    <s v=""/>
    <m/>
    <d v="1899-12-30T08:22:00"/>
    <d v="1899-12-30T18:44:00"/>
    <d v="1899-12-30T03:38:00"/>
    <d v="1899-12-30T05:14:00"/>
    <d v="1899-12-30T08:30:00"/>
    <m/>
    <m/>
    <m/>
    <m/>
    <m/>
    <m/>
    <m/>
    <m/>
    <n v="1"/>
    <x v="0"/>
    <x v="0"/>
    <n v="1"/>
  </r>
  <r>
    <n v="363"/>
    <s v="00157"/>
    <x v="19"/>
    <s v="PHP"/>
    <x v="17"/>
    <x v="4"/>
    <d v="1899-12-30T18:35:00"/>
    <m/>
    <m/>
    <m/>
    <m/>
    <m/>
    <s v=""/>
    <m/>
    <d v="1899-12-30T08:26:00"/>
    <d v="1899-12-30T18:35:00"/>
    <d v="1899-12-30T03:34:00"/>
    <d v="1899-12-30T05:05:00"/>
    <d v="1899-12-30T08:30:00"/>
    <m/>
    <m/>
    <m/>
    <m/>
    <m/>
    <m/>
    <m/>
    <m/>
    <n v="1"/>
    <x v="0"/>
    <x v="0"/>
    <n v="1"/>
  </r>
  <r>
    <n v="364"/>
    <s v="00159"/>
    <x v="20"/>
    <s v="PHP"/>
    <x v="0"/>
    <x v="3"/>
    <d v="1899-12-30T21:12:00"/>
    <m/>
    <m/>
    <m/>
    <m/>
    <m/>
    <s v=""/>
    <m/>
    <d v="1899-12-30T08:20:00"/>
    <d v="1899-12-30T21:12:00"/>
    <d v="1899-12-30T03:40:00"/>
    <d v="1899-12-30T06:00:00"/>
    <d v="1899-12-30T08:30:00"/>
    <m/>
    <m/>
    <m/>
    <m/>
    <m/>
    <m/>
    <m/>
    <m/>
    <n v="1"/>
    <x v="0"/>
    <x v="0"/>
    <n v="1"/>
  </r>
  <r>
    <n v="365"/>
    <s v="00159"/>
    <x v="20"/>
    <s v="PHP"/>
    <x v="1"/>
    <x v="95"/>
    <d v="1899-12-30T19:03:00"/>
    <d v="1899-12-30T22:31:00"/>
    <m/>
    <m/>
    <m/>
    <m/>
    <s v=""/>
    <m/>
    <d v="1899-12-30T10:26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1"/>
  </r>
  <r>
    <n v="366"/>
    <s v="00159"/>
    <x v="20"/>
    <s v="PHP"/>
    <x v="2"/>
    <x v="30"/>
    <d v="1899-12-30T18:47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367"/>
    <s v="00159"/>
    <x v="20"/>
    <s v="PHP"/>
    <x v="18"/>
    <x v="74"/>
    <d v="1899-12-30T18:42:00"/>
    <m/>
    <m/>
    <m/>
    <m/>
    <m/>
    <s v=""/>
    <m/>
    <d v="1899-12-30T08:21:00"/>
    <d v="1899-12-30T18:42:00"/>
    <d v="1899-12-30T03:39:00"/>
    <d v="1899-12-30T05:12:00"/>
    <d v="1899-12-30T08:30:00"/>
    <m/>
    <m/>
    <m/>
    <m/>
    <m/>
    <m/>
    <m/>
    <m/>
    <n v="1"/>
    <x v="0"/>
    <x v="0"/>
    <n v="1"/>
  </r>
  <r>
    <n v="368"/>
    <s v="00159"/>
    <x v="20"/>
    <s v="PHP"/>
    <x v="4"/>
    <x v="74"/>
    <d v="1899-12-30T18:35:00"/>
    <m/>
    <m/>
    <m/>
    <m/>
    <m/>
    <s v=""/>
    <m/>
    <d v="1899-12-30T08:21:00"/>
    <d v="1899-12-30T18:35:00"/>
    <d v="1899-12-30T03:39:00"/>
    <d v="1899-12-30T05:05:00"/>
    <d v="1899-12-30T08:30:00"/>
    <m/>
    <m/>
    <m/>
    <m/>
    <m/>
    <m/>
    <m/>
    <m/>
    <n v="1"/>
    <x v="0"/>
    <x v="0"/>
    <n v="1"/>
  </r>
  <r>
    <n v="369"/>
    <s v="00159"/>
    <x v="20"/>
    <s v="PHP"/>
    <x v="5"/>
    <x v="15"/>
    <d v="1899-12-30T18:18:00"/>
    <m/>
    <m/>
    <m/>
    <m/>
    <m/>
    <s v=""/>
    <m/>
    <d v="1899-12-30T08:08:00"/>
    <d v="1899-12-30T18:18:00"/>
    <d v="1899-12-30T03:52:00"/>
    <d v="1899-12-30T04:48:00"/>
    <d v="1899-12-30T08:30:00"/>
    <m/>
    <m/>
    <m/>
    <m/>
    <m/>
    <m/>
    <m/>
    <m/>
    <n v="1"/>
    <x v="0"/>
    <x v="0"/>
    <n v="1"/>
  </r>
  <r>
    <n v="370"/>
    <s v="00159"/>
    <x v="20"/>
    <s v="PHP"/>
    <x v="6"/>
    <x v="30"/>
    <d v="1899-12-30T18:40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371"/>
    <s v="00159"/>
    <x v="20"/>
    <s v="PHP"/>
    <x v="7"/>
    <x v="96"/>
    <d v="1899-12-30T19:10:00"/>
    <m/>
    <m/>
    <m/>
    <m/>
    <m/>
    <s v=""/>
    <m/>
    <d v="1899-12-30T08:54:00"/>
    <d v="1899-12-30T18:00:00"/>
    <d v="1899-12-30T03:06:00"/>
    <d v="1899-12-30T04:30:00"/>
    <d v="1899-12-30T07:36:00"/>
    <m/>
    <m/>
    <m/>
    <m/>
    <m/>
    <m/>
    <m/>
    <m/>
    <n v="0.89411764705882346"/>
    <x v="0"/>
    <x v="1"/>
    <n v="1"/>
  </r>
  <r>
    <n v="372"/>
    <s v="00159"/>
    <x v="20"/>
    <s v="PHP"/>
    <x v="8"/>
    <x v="7"/>
    <d v="1899-12-30T18:32:00"/>
    <m/>
    <m/>
    <m/>
    <m/>
    <m/>
    <s v=""/>
    <m/>
    <d v="1899-12-30T08:19:00"/>
    <d v="1899-12-30T18:32:00"/>
    <d v="1899-12-30T03:41:00"/>
    <d v="1899-12-30T05:02:00"/>
    <d v="1899-12-30T08:30:00"/>
    <m/>
    <m/>
    <m/>
    <m/>
    <m/>
    <m/>
    <m/>
    <m/>
    <n v="1"/>
    <x v="0"/>
    <x v="0"/>
    <n v="1"/>
  </r>
  <r>
    <n v="373"/>
    <s v="00159"/>
    <x v="20"/>
    <s v="PHP"/>
    <x v="9"/>
    <x v="2"/>
    <d v="1899-12-30T19:19:00"/>
    <m/>
    <m/>
    <m/>
    <m/>
    <m/>
    <s v=""/>
    <m/>
    <d v="1899-12-30T08:07:00"/>
    <d v="1899-12-30T19:19:00"/>
    <d v="1899-12-30T03:53:00"/>
    <d v="1899-12-30T05:49:00"/>
    <d v="1899-12-30T08:30:00"/>
    <m/>
    <m/>
    <m/>
    <m/>
    <m/>
    <m/>
    <m/>
    <m/>
    <n v="1"/>
    <x v="0"/>
    <x v="0"/>
    <n v="1"/>
  </r>
  <r>
    <n v="374"/>
    <s v="00159"/>
    <x v="20"/>
    <s v="PHP"/>
    <x v="10"/>
    <x v="97"/>
    <d v="1899-12-30T18:47:00"/>
    <m/>
    <m/>
    <m/>
    <m/>
    <m/>
    <s v=""/>
    <m/>
    <d v="1899-12-30T08:37:00"/>
    <d v="1899-12-30T18:00:00"/>
    <d v="1899-12-30T03:23:00"/>
    <d v="1899-12-30T04:30:00"/>
    <d v="1899-12-30T07:53:00"/>
    <m/>
    <m/>
    <m/>
    <m/>
    <m/>
    <m/>
    <m/>
    <m/>
    <n v="0.92745098039215679"/>
    <x v="0"/>
    <x v="1"/>
    <n v="1"/>
  </r>
  <r>
    <n v="375"/>
    <s v="00159"/>
    <x v="20"/>
    <s v="PHP"/>
    <x v="11"/>
    <x v="4"/>
    <d v="1899-12-30T18:35:00"/>
    <m/>
    <m/>
    <m/>
    <m/>
    <m/>
    <s v=""/>
    <m/>
    <d v="1899-12-30T08:26:00"/>
    <d v="1899-12-30T18:35:00"/>
    <d v="1899-12-30T03:34:00"/>
    <d v="1899-12-30T05:05:00"/>
    <d v="1899-12-30T08:30:00"/>
    <m/>
    <m/>
    <m/>
    <m/>
    <m/>
    <m/>
    <m/>
    <m/>
    <n v="1"/>
    <x v="0"/>
    <x v="0"/>
    <n v="1"/>
  </r>
  <r>
    <n v="376"/>
    <s v="00159"/>
    <x v="20"/>
    <s v="PHP"/>
    <x v="12"/>
    <x v="22"/>
    <d v="1899-12-30T18:55:00"/>
    <m/>
    <m/>
    <m/>
    <m/>
    <m/>
    <s v=""/>
    <m/>
    <d v="1899-12-30T08:13:00"/>
    <d v="1899-12-30T18:55:00"/>
    <d v="1899-12-30T03:47:00"/>
    <d v="1899-12-30T05:25:00"/>
    <d v="1899-12-30T08:30:00"/>
    <m/>
    <m/>
    <m/>
    <m/>
    <m/>
    <m/>
    <m/>
    <m/>
    <n v="1"/>
    <x v="0"/>
    <x v="0"/>
    <n v="1"/>
  </r>
  <r>
    <n v="377"/>
    <s v="00159"/>
    <x v="20"/>
    <s v="PHP"/>
    <x v="13"/>
    <x v="32"/>
    <d v="1899-12-30T18:39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378"/>
    <s v="00159"/>
    <x v="20"/>
    <s v="PHP"/>
    <x v="14"/>
    <x v="78"/>
    <d v="1899-12-30T18:44:00"/>
    <m/>
    <m/>
    <m/>
    <m/>
    <m/>
    <s v=""/>
    <m/>
    <d v="1899-12-30T08:38:00"/>
    <d v="1899-12-30T18:00:00"/>
    <d v="1899-12-30T03:22:00"/>
    <d v="1899-12-30T04:30:00"/>
    <d v="1899-12-30T07:52:00"/>
    <m/>
    <m/>
    <m/>
    <m/>
    <m/>
    <m/>
    <m/>
    <m/>
    <n v="0.9254901960784313"/>
    <x v="0"/>
    <x v="1"/>
    <n v="1"/>
  </r>
  <r>
    <n v="379"/>
    <s v="00159"/>
    <x v="20"/>
    <s v="PHP"/>
    <x v="15"/>
    <x v="98"/>
    <d v="1899-12-30T18:42:00"/>
    <m/>
    <m/>
    <m/>
    <m/>
    <m/>
    <s v=""/>
    <m/>
    <d v="1899-12-30T09:51:00"/>
    <d v="1899-12-30T18:00:00"/>
    <d v="1899-12-30T02:09:00"/>
    <d v="1899-12-30T04:30:00"/>
    <d v="1899-12-30T06:39:00"/>
    <m/>
    <m/>
    <m/>
    <m/>
    <m/>
    <m/>
    <m/>
    <m/>
    <n v="0.78235294117647058"/>
    <x v="0"/>
    <x v="1"/>
    <n v="1"/>
  </r>
  <r>
    <n v="380"/>
    <s v="00159"/>
    <x v="20"/>
    <s v="PHP"/>
    <x v="16"/>
    <x v="32"/>
    <d v="1899-12-30T18:51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381"/>
    <s v="00159"/>
    <x v="20"/>
    <s v="PHP"/>
    <x v="17"/>
    <x v="21"/>
    <d v="1899-12-30T18:37:00"/>
    <m/>
    <m/>
    <m/>
    <m/>
    <m/>
    <s v=""/>
    <m/>
    <d v="1899-12-30T08:14:00"/>
    <d v="1899-12-30T18:37:00"/>
    <d v="1899-12-30T03:46:00"/>
    <d v="1899-12-30T05:07:00"/>
    <d v="1899-12-30T08:30:00"/>
    <m/>
    <m/>
    <m/>
    <m/>
    <m/>
    <m/>
    <m/>
    <m/>
    <n v="1"/>
    <x v="0"/>
    <x v="0"/>
    <n v="1"/>
  </r>
  <r>
    <n v="382"/>
    <s v="00162"/>
    <x v="21"/>
    <s v="PHP"/>
    <x v="0"/>
    <x v="17"/>
    <d v="1899-12-30T18:35:00"/>
    <m/>
    <m/>
    <m/>
    <m/>
    <m/>
    <s v=""/>
    <m/>
    <d v="1899-12-30T08:11:00"/>
    <d v="1899-12-30T18:35:00"/>
    <d v="1899-12-30T03:49:00"/>
    <d v="1899-12-30T05:05:00"/>
    <d v="1899-12-30T08:30:00"/>
    <m/>
    <m/>
    <m/>
    <m/>
    <m/>
    <m/>
    <m/>
    <m/>
    <n v="1"/>
    <x v="0"/>
    <x v="0"/>
    <n v="1"/>
  </r>
  <r>
    <n v="383"/>
    <s v="00162"/>
    <x v="21"/>
    <s v="PHP"/>
    <x v="1"/>
    <x v="20"/>
    <d v="1899-12-30T18:36:00"/>
    <m/>
    <m/>
    <m/>
    <m/>
    <m/>
    <s v=""/>
    <m/>
    <d v="1899-12-30T08:18:00"/>
    <d v="1899-12-30T18:36:00"/>
    <d v="1899-12-30T03:42:00"/>
    <d v="1899-12-30T05:06:00"/>
    <d v="1899-12-30T08:30:00"/>
    <m/>
    <m/>
    <m/>
    <m/>
    <m/>
    <m/>
    <m/>
    <m/>
    <n v="1"/>
    <x v="0"/>
    <x v="0"/>
    <n v="1"/>
  </r>
  <r>
    <n v="384"/>
    <s v="00162"/>
    <x v="21"/>
    <s v="PHP"/>
    <x v="2"/>
    <x v="10"/>
    <d v="1899-12-30T18:57:00"/>
    <d v="1899-12-30T19:11:00"/>
    <m/>
    <m/>
    <m/>
    <m/>
    <s v=""/>
    <m/>
    <d v="1899-12-30T08:25:00"/>
    <d v="1899-12-30T19:11:00"/>
    <d v="1899-12-30T03:35:00"/>
    <d v="1899-12-30T05:41:00"/>
    <d v="1899-12-30T08:30:00"/>
    <m/>
    <m/>
    <m/>
    <m/>
    <m/>
    <m/>
    <m/>
    <m/>
    <n v="1"/>
    <x v="0"/>
    <x v="0"/>
    <n v="1"/>
  </r>
  <r>
    <n v="385"/>
    <s v="00162"/>
    <x v="21"/>
    <s v="PHP"/>
    <x v="18"/>
    <x v="54"/>
    <d v="1899-12-30T18:31:00"/>
    <m/>
    <m/>
    <m/>
    <m/>
    <m/>
    <s v=""/>
    <m/>
    <d v="1899-12-30T08:23:00"/>
    <d v="1899-12-30T18:31:00"/>
    <d v="1899-12-30T03:37:00"/>
    <d v="1899-12-30T05:01:00"/>
    <d v="1899-12-30T08:30:00"/>
    <m/>
    <m/>
    <m/>
    <m/>
    <m/>
    <m/>
    <m/>
    <m/>
    <n v="1"/>
    <x v="0"/>
    <x v="0"/>
    <n v="1"/>
  </r>
  <r>
    <n v="386"/>
    <s v="00162"/>
    <x v="21"/>
    <s v="PHP"/>
    <x v="5"/>
    <x v="67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387"/>
    <s v="00162"/>
    <x v="21"/>
    <s v="PHP"/>
    <x v="6"/>
    <x v="17"/>
    <d v="1899-12-30T18:40:00"/>
    <m/>
    <m/>
    <m/>
    <m/>
    <m/>
    <s v=""/>
    <m/>
    <d v="1899-12-30T08:11:00"/>
    <d v="1899-12-30T18:40:00"/>
    <d v="1899-12-30T03:49:00"/>
    <d v="1899-12-30T05:10:00"/>
    <d v="1899-12-30T08:30:00"/>
    <m/>
    <m/>
    <m/>
    <m/>
    <m/>
    <m/>
    <m/>
    <m/>
    <n v="1"/>
    <x v="0"/>
    <x v="0"/>
    <n v="1"/>
  </r>
  <r>
    <n v="388"/>
    <s v="00162"/>
    <x v="21"/>
    <s v="PHP"/>
    <x v="7"/>
    <x v="17"/>
    <d v="1899-12-30T18:50:00"/>
    <m/>
    <m/>
    <m/>
    <m/>
    <m/>
    <s v=""/>
    <m/>
    <d v="1899-12-30T08:11:00"/>
    <d v="1899-12-30T18:50:00"/>
    <d v="1899-12-30T03:49:00"/>
    <d v="1899-12-30T05:20:00"/>
    <d v="1899-12-30T08:30:00"/>
    <m/>
    <m/>
    <m/>
    <m/>
    <m/>
    <m/>
    <m/>
    <m/>
    <n v="1"/>
    <x v="0"/>
    <x v="0"/>
    <n v="1"/>
  </r>
  <r>
    <n v="389"/>
    <s v="00162"/>
    <x v="21"/>
    <s v="PHP"/>
    <x v="8"/>
    <x v="2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390"/>
    <s v="00162"/>
    <x v="21"/>
    <s v="PHP"/>
    <x v="9"/>
    <x v="99"/>
    <d v="1899-12-30T18:53:00"/>
    <m/>
    <m/>
    <m/>
    <m/>
    <m/>
    <s v=""/>
    <m/>
    <d v="1899-12-30T08:59:00"/>
    <d v="1899-12-30T18:00:00"/>
    <d v="1899-12-30T03:01:00"/>
    <d v="1899-12-30T04:30:00"/>
    <d v="1899-12-30T07:31:00"/>
    <m/>
    <m/>
    <m/>
    <m/>
    <m/>
    <m/>
    <m/>
    <m/>
    <n v="0.88431372549019616"/>
    <x v="0"/>
    <x v="1"/>
    <n v="1"/>
  </r>
  <r>
    <n v="391"/>
    <s v="00162"/>
    <x v="21"/>
    <s v="PHP"/>
    <x v="10"/>
    <x v="13"/>
    <d v="1899-12-30T18:54:00"/>
    <m/>
    <m/>
    <m/>
    <m/>
    <m/>
    <s v=""/>
    <m/>
    <d v="1899-12-30T08:17:00"/>
    <d v="1899-12-30T18:54:00"/>
    <d v="1899-12-30T03:43:00"/>
    <d v="1899-12-30T05:24:00"/>
    <d v="1899-12-30T08:30:00"/>
    <m/>
    <m/>
    <m/>
    <m/>
    <m/>
    <m/>
    <m/>
    <m/>
    <n v="1"/>
    <x v="0"/>
    <x v="0"/>
    <n v="1"/>
  </r>
  <r>
    <n v="392"/>
    <s v="00162"/>
    <x v="21"/>
    <s v="PHP"/>
    <x v="11"/>
    <x v="41"/>
    <d v="1899-12-30T18:51:00"/>
    <m/>
    <m/>
    <m/>
    <m/>
    <m/>
    <s v=""/>
    <m/>
    <d v="1899-12-30T08:27:00"/>
    <d v="1899-12-30T18:51:00"/>
    <d v="1899-12-30T03:33:00"/>
    <d v="1899-12-30T05:21:00"/>
    <d v="1899-12-30T08:30:00"/>
    <m/>
    <m/>
    <m/>
    <m/>
    <m/>
    <m/>
    <m/>
    <m/>
    <n v="1"/>
    <x v="0"/>
    <x v="0"/>
    <n v="1"/>
  </r>
  <r>
    <n v="393"/>
    <s v="00162"/>
    <x v="21"/>
    <s v="PHP"/>
    <x v="12"/>
    <x v="100"/>
    <d v="1899-12-30T19:24:00"/>
    <m/>
    <m/>
    <m/>
    <m/>
    <m/>
    <s v=""/>
    <m/>
    <d v="1899-12-30T09:07:00"/>
    <d v="1899-12-30T18:00:00"/>
    <d v="1899-12-30T02:53:00"/>
    <d v="1899-12-30T04:30:00"/>
    <d v="1899-12-30T07:23:00"/>
    <m/>
    <m/>
    <m/>
    <m/>
    <m/>
    <m/>
    <m/>
    <m/>
    <n v="0.86862745098039196"/>
    <x v="0"/>
    <x v="1"/>
    <n v="1"/>
  </r>
  <r>
    <n v="394"/>
    <s v="00162"/>
    <x v="21"/>
    <s v="PHP"/>
    <x v="13"/>
    <x v="68"/>
    <d v="1899-12-30T19:40:00"/>
    <m/>
    <m/>
    <m/>
    <m/>
    <m/>
    <s v=""/>
    <m/>
    <d v="1899-12-30T08:00:00"/>
    <d v="1899-12-30T19:40:00"/>
    <d v="1899-12-30T04:00:00"/>
    <d v="1899-12-30T06:00:00"/>
    <d v="1899-12-30T08:30:00"/>
    <m/>
    <m/>
    <m/>
    <m/>
    <m/>
    <m/>
    <m/>
    <m/>
    <n v="1"/>
    <x v="0"/>
    <x v="0"/>
    <n v="1"/>
  </r>
  <r>
    <n v="395"/>
    <s v="00162"/>
    <x v="21"/>
    <s v="PHP"/>
    <x v="14"/>
    <x v="10"/>
    <d v="1899-12-30T18:56:00"/>
    <m/>
    <m/>
    <m/>
    <m/>
    <m/>
    <s v=""/>
    <m/>
    <d v="1899-12-30T08:25:00"/>
    <d v="1899-12-30T18:56:00"/>
    <d v="1899-12-30T03:35:00"/>
    <d v="1899-12-30T05:26:00"/>
    <d v="1899-12-30T08:30:00"/>
    <m/>
    <m/>
    <m/>
    <m/>
    <m/>
    <m/>
    <m/>
    <m/>
    <n v="1"/>
    <x v="0"/>
    <x v="0"/>
    <n v="1"/>
  </r>
  <r>
    <n v="396"/>
    <s v="00162"/>
    <x v="21"/>
    <s v="PHP"/>
    <x v="15"/>
    <x v="67"/>
    <d v="1899-12-30T18:38:00"/>
    <m/>
    <m/>
    <m/>
    <m/>
    <m/>
    <s v=""/>
    <m/>
    <d v="1899-12-30T08:00:00"/>
    <d v="1899-12-30T18:38:00"/>
    <d v="1899-12-30T04:00:00"/>
    <d v="1899-12-30T05:08:00"/>
    <d v="1899-12-30T08:30:00"/>
    <m/>
    <m/>
    <m/>
    <m/>
    <m/>
    <m/>
    <m/>
    <m/>
    <n v="1"/>
    <x v="0"/>
    <x v="0"/>
    <n v="1"/>
  </r>
  <r>
    <n v="397"/>
    <s v="00162"/>
    <x v="21"/>
    <s v="PHP"/>
    <x v="16"/>
    <x v="1"/>
    <d v="1899-12-30T19:08:00"/>
    <m/>
    <m/>
    <m/>
    <m/>
    <m/>
    <s v=""/>
    <m/>
    <d v="1899-12-30T08:00:00"/>
    <d v="1899-12-30T19:08:00"/>
    <d v="1899-12-30T04:00:00"/>
    <d v="1899-12-30T05:38:00"/>
    <d v="1899-12-30T08:30:00"/>
    <m/>
    <m/>
    <m/>
    <m/>
    <m/>
    <m/>
    <m/>
    <m/>
    <n v="1"/>
    <x v="0"/>
    <x v="0"/>
    <n v="1"/>
  </r>
  <r>
    <n v="398"/>
    <s v="00162"/>
    <x v="21"/>
    <s v="PHP"/>
    <x v="17"/>
    <x v="101"/>
    <d v="1899-12-30T18:48:00"/>
    <m/>
    <m/>
    <m/>
    <m/>
    <m/>
    <s v=""/>
    <m/>
    <d v="1899-12-30T08:00:00"/>
    <d v="1899-12-30T18:48:00"/>
    <d v="1899-12-30T04:00:00"/>
    <d v="1899-12-30T05:18:00"/>
    <d v="1899-12-30T08:30:00"/>
    <m/>
    <m/>
    <m/>
    <m/>
    <m/>
    <m/>
    <m/>
    <m/>
    <n v="1"/>
    <x v="0"/>
    <x v="0"/>
    <n v="1"/>
  </r>
  <r>
    <n v="399"/>
    <s v="00163"/>
    <x v="22"/>
    <s v="PHP"/>
    <x v="0"/>
    <x v="102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400"/>
    <s v="00163"/>
    <x v="22"/>
    <s v="PHP"/>
    <x v="1"/>
    <x v="51"/>
    <d v="1899-12-30T22:31:00"/>
    <m/>
    <m/>
    <m/>
    <m/>
    <m/>
    <s v=""/>
    <m/>
    <d v="1899-12-30T08:00:00"/>
    <d v="1899-12-30T22:31:00"/>
    <d v="1899-12-30T04:00:00"/>
    <d v="1899-12-30T06:00:00"/>
    <d v="1899-12-30T08:30:00"/>
    <m/>
    <m/>
    <m/>
    <m/>
    <m/>
    <m/>
    <m/>
    <m/>
    <n v="1"/>
    <x v="0"/>
    <x v="0"/>
    <n v="1"/>
  </r>
  <r>
    <n v="401"/>
    <s v="00163"/>
    <x v="22"/>
    <s v="PHP"/>
    <x v="2"/>
    <x v="33"/>
    <d v="1899-12-30T18:47:00"/>
    <d v="1899-12-30T18:47:00"/>
    <m/>
    <m/>
    <m/>
    <m/>
    <s v=""/>
    <m/>
    <d v="1899-12-30T08:28:00"/>
    <d v="1899-12-30T18:47:00"/>
    <d v="1899-12-30T03:32:00"/>
    <d v="1899-12-30T05:17:00"/>
    <d v="1899-12-30T08:30:00"/>
    <m/>
    <m/>
    <m/>
    <m/>
    <m/>
    <m/>
    <m/>
    <m/>
    <n v="1"/>
    <x v="0"/>
    <x v="0"/>
    <n v="1"/>
  </r>
  <r>
    <n v="402"/>
    <s v="00163"/>
    <x v="22"/>
    <s v="PHP"/>
    <x v="3"/>
    <x v="103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03"/>
    <s v="00163"/>
    <x v="22"/>
    <s v="PHP"/>
    <x v="4"/>
    <x v="82"/>
    <d v="1899-12-30T18:28:00"/>
    <m/>
    <m/>
    <m/>
    <m/>
    <m/>
    <s v=""/>
    <m/>
    <d v="1899-12-30T08:00:00"/>
    <d v="1899-12-30T18:28:00"/>
    <d v="1899-12-30T04:00:00"/>
    <d v="1899-12-30T04:58:00"/>
    <d v="1899-12-30T08:30:00"/>
    <m/>
    <m/>
    <m/>
    <m/>
    <m/>
    <m/>
    <m/>
    <m/>
    <n v="1"/>
    <x v="0"/>
    <x v="0"/>
    <n v="1"/>
  </r>
  <r>
    <n v="404"/>
    <s v="00163"/>
    <x v="22"/>
    <s v="PHP"/>
    <x v="5"/>
    <x v="67"/>
    <d v="1899-12-30T18:32:00"/>
    <m/>
    <m/>
    <m/>
    <m/>
    <m/>
    <s v=""/>
    <m/>
    <d v="1899-12-30T08:00:00"/>
    <d v="1899-12-30T18:32:00"/>
    <d v="1899-12-30T04:00:00"/>
    <d v="1899-12-30T05:02:00"/>
    <d v="1899-12-30T08:30:00"/>
    <m/>
    <m/>
    <m/>
    <m/>
    <m/>
    <m/>
    <m/>
    <m/>
    <n v="1"/>
    <x v="0"/>
    <x v="0"/>
    <n v="1"/>
  </r>
  <r>
    <n v="405"/>
    <s v="00163"/>
    <x v="22"/>
    <s v="PHP"/>
    <x v="6"/>
    <x v="85"/>
    <d v="1899-12-30T18:28:00"/>
    <m/>
    <m/>
    <m/>
    <m/>
    <m/>
    <s v=""/>
    <m/>
    <d v="1899-12-30T08:00:00"/>
    <d v="1899-12-30T18:28:00"/>
    <d v="1899-12-30T04:00:00"/>
    <d v="1899-12-30T04:58:00"/>
    <d v="1899-12-30T08:30:00"/>
    <m/>
    <m/>
    <m/>
    <m/>
    <m/>
    <m/>
    <m/>
    <m/>
    <n v="1"/>
    <x v="0"/>
    <x v="0"/>
    <n v="1"/>
  </r>
  <r>
    <n v="406"/>
    <s v="00163"/>
    <x v="22"/>
    <s v="PHP"/>
    <x v="7"/>
    <x v="104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07"/>
    <s v="00163"/>
    <x v="22"/>
    <s v="PHP"/>
    <x v="8"/>
    <x v="105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410"/>
    <s v="00163"/>
    <x v="22"/>
    <s v="PHP"/>
    <x v="9"/>
    <x v="36"/>
    <d v="1899-12-30T22:21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411"/>
    <s v="00163"/>
    <x v="22"/>
    <s v="PHP"/>
    <x v="10"/>
    <x v="14"/>
    <d v="1899-12-30T19:49:00"/>
    <m/>
    <m/>
    <m/>
    <m/>
    <m/>
    <s v=""/>
    <m/>
    <d v="1899-12-30T08:12:00"/>
    <d v="1899-12-30T19:49:00"/>
    <d v="1899-12-30T03:48:00"/>
    <d v="1899-12-30T06:00:00"/>
    <d v="1899-12-30T08:30:00"/>
    <m/>
    <m/>
    <m/>
    <m/>
    <m/>
    <m/>
    <m/>
    <m/>
    <n v="1"/>
    <x v="0"/>
    <x v="0"/>
    <n v="1"/>
  </r>
  <r>
    <n v="412"/>
    <s v="00163"/>
    <x v="22"/>
    <s v="PHP"/>
    <x v="11"/>
    <x v="106"/>
    <d v="1899-12-30T19:06:00"/>
    <m/>
    <m/>
    <m/>
    <m/>
    <m/>
    <s v=""/>
    <m/>
    <d v="1899-12-30T08:00:00"/>
    <d v="1899-12-30T19:06:00"/>
    <d v="1899-12-30T04:00:00"/>
    <d v="1899-12-30T05:36:00"/>
    <d v="1899-12-30T08:30:00"/>
    <m/>
    <m/>
    <m/>
    <m/>
    <m/>
    <m/>
    <m/>
    <m/>
    <n v="1"/>
    <x v="0"/>
    <x v="0"/>
    <n v="1"/>
  </r>
  <r>
    <n v="413"/>
    <s v="00163"/>
    <x v="22"/>
    <s v="PHP"/>
    <x v="15"/>
    <x v="7"/>
    <d v="1899-12-30T18:41:00"/>
    <m/>
    <m/>
    <m/>
    <m/>
    <m/>
    <s v=""/>
    <m/>
    <d v="1899-12-30T08:19:00"/>
    <d v="1899-12-30T18:41:00"/>
    <d v="1899-12-30T03:41:00"/>
    <d v="1899-12-30T05:11:00"/>
    <d v="1899-12-30T08:30:00"/>
    <m/>
    <m/>
    <m/>
    <m/>
    <m/>
    <m/>
    <m/>
    <m/>
    <n v="1"/>
    <x v="0"/>
    <x v="0"/>
    <n v="1"/>
  </r>
  <r>
    <n v="414"/>
    <s v="00163"/>
    <x v="22"/>
    <s v="PHP"/>
    <x v="16"/>
    <x v="90"/>
    <d v="1899-12-30T18:49:00"/>
    <m/>
    <m/>
    <m/>
    <m/>
    <m/>
    <s v=""/>
    <m/>
    <d v="1899-12-30T08:00:00"/>
    <d v="1899-12-30T18:49:00"/>
    <d v="1899-12-30T04:00:00"/>
    <d v="1899-12-30T05:19:00"/>
    <d v="1899-12-30T08:30:00"/>
    <m/>
    <m/>
    <m/>
    <m/>
    <m/>
    <m/>
    <m/>
    <m/>
    <n v="1"/>
    <x v="0"/>
    <x v="0"/>
    <n v="1"/>
  </r>
  <r>
    <n v="415"/>
    <s v="00163"/>
    <x v="22"/>
    <s v="PHP"/>
    <x v="17"/>
    <x v="0"/>
    <d v="1899-12-30T20:56:00"/>
    <m/>
    <m/>
    <m/>
    <m/>
    <m/>
    <s v=""/>
    <m/>
    <d v="1899-12-30T08:29:00"/>
    <d v="1899-12-30T20:56:00"/>
    <d v="1899-12-30T03:31:00"/>
    <d v="1899-12-30T06:00:00"/>
    <d v="1899-12-30T08:30:00"/>
    <m/>
    <m/>
    <m/>
    <m/>
    <m/>
    <m/>
    <m/>
    <m/>
    <n v="1"/>
    <x v="0"/>
    <x v="0"/>
    <n v="1"/>
  </r>
  <r>
    <n v="416"/>
    <s v="00167"/>
    <x v="23"/>
    <s v="PHP"/>
    <x v="0"/>
    <x v="17"/>
    <d v="1899-12-30T18:35:00"/>
    <m/>
    <m/>
    <m/>
    <m/>
    <m/>
    <s v=""/>
    <m/>
    <d v="1899-12-30T08:11:00"/>
    <d v="1899-12-30T18:35:00"/>
    <d v="1899-12-30T03:49:00"/>
    <d v="1899-12-30T05:05:00"/>
    <d v="1899-12-30T08:30:00"/>
    <m/>
    <m/>
    <m/>
    <m/>
    <m/>
    <m/>
    <m/>
    <m/>
    <n v="1"/>
    <x v="0"/>
    <x v="0"/>
    <n v="1"/>
  </r>
  <r>
    <n v="417"/>
    <s v="00167"/>
    <x v="23"/>
    <s v="PHP"/>
    <x v="1"/>
    <x v="22"/>
    <d v="1899-12-30T18:32:00"/>
    <m/>
    <m/>
    <m/>
    <m/>
    <m/>
    <s v=""/>
    <m/>
    <d v="1899-12-30T08:13:00"/>
    <d v="1899-12-30T18:32:00"/>
    <d v="1899-12-30T03:47:00"/>
    <d v="1899-12-30T05:02:00"/>
    <d v="1899-12-30T08:30:00"/>
    <m/>
    <m/>
    <m/>
    <m/>
    <m/>
    <m/>
    <m/>
    <m/>
    <n v="1"/>
    <x v="0"/>
    <x v="0"/>
    <n v="1"/>
  </r>
  <r>
    <n v="418"/>
    <s v="00167"/>
    <x v="23"/>
    <s v="PHP"/>
    <x v="2"/>
    <x v="2"/>
    <d v="1899-12-30T18:30:00"/>
    <m/>
    <m/>
    <m/>
    <m/>
    <m/>
    <s v=""/>
    <m/>
    <d v="1899-12-30T08:07:00"/>
    <d v="1899-12-30T18:30:00"/>
    <d v="1899-12-30T03:53:00"/>
    <d v="1899-12-30T05:00:00"/>
    <d v="1899-12-30T08:30:00"/>
    <m/>
    <m/>
    <m/>
    <m/>
    <m/>
    <m/>
    <m/>
    <m/>
    <n v="1"/>
    <x v="0"/>
    <x v="0"/>
    <n v="1"/>
  </r>
  <r>
    <n v="419"/>
    <s v="00167"/>
    <x v="23"/>
    <s v="PHP"/>
    <x v="3"/>
    <x v="94"/>
    <d v="1899-12-30T18:43:00"/>
    <m/>
    <m/>
    <m/>
    <m/>
    <m/>
    <s v=""/>
    <m/>
    <d v="1899-12-30T13:31:00"/>
    <d v="1899-12-30T18:00:00"/>
    <d v="1899-12-30T00:00:00"/>
    <d v="1899-12-30T04:29:00"/>
    <d v="1899-12-30T04:29:00"/>
    <m/>
    <m/>
    <m/>
    <m/>
    <m/>
    <m/>
    <m/>
    <m/>
    <n v="0.52745098039215688"/>
    <x v="0"/>
    <x v="0"/>
    <n v="0"/>
  </r>
  <r>
    <n v="420"/>
    <s v="00167"/>
    <x v="23"/>
    <s v="PHP"/>
    <x v="18"/>
    <x v="13"/>
    <d v="1899-12-30T18:36:00"/>
    <m/>
    <m/>
    <m/>
    <m/>
    <m/>
    <s v=""/>
    <m/>
    <d v="1899-12-30T08:17:00"/>
    <d v="1899-12-30T18:36:00"/>
    <d v="1899-12-30T03:43:00"/>
    <d v="1899-12-30T05:06:00"/>
    <d v="1899-12-30T08:30:00"/>
    <m/>
    <m/>
    <m/>
    <m/>
    <m/>
    <m/>
    <m/>
    <m/>
    <n v="1"/>
    <x v="0"/>
    <x v="0"/>
    <n v="1"/>
  </r>
  <r>
    <n v="421"/>
    <s v="00167"/>
    <x v="23"/>
    <s v="PHP"/>
    <x v="4"/>
    <x v="55"/>
    <d v="1899-12-30T18:41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422"/>
    <s v="00167"/>
    <x v="23"/>
    <s v="PHP"/>
    <x v="5"/>
    <x v="0"/>
    <d v="1899-12-30T18:25:00"/>
    <m/>
    <m/>
    <m/>
    <m/>
    <m/>
    <s v=""/>
    <m/>
    <d v="1899-12-30T08:29:00"/>
    <d v="1899-12-30T18:25:00"/>
    <d v="1899-12-30T03:31:00"/>
    <d v="1899-12-30T04:55:00"/>
    <d v="1899-12-30T08:26:00"/>
    <m/>
    <m/>
    <m/>
    <m/>
    <m/>
    <m/>
    <m/>
    <m/>
    <n v="0.99215686274509818"/>
    <x v="0"/>
    <x v="0"/>
    <n v="1"/>
  </r>
  <r>
    <n v="423"/>
    <s v="00167"/>
    <x v="23"/>
    <s v="PHP"/>
    <x v="6"/>
    <x v="3"/>
    <d v="1899-12-30T18:39:00"/>
    <m/>
    <m/>
    <m/>
    <m/>
    <m/>
    <s v=""/>
    <m/>
    <d v="1899-12-30T08:20:00"/>
    <d v="1899-12-30T18:39:00"/>
    <d v="1899-12-30T03:40:00"/>
    <d v="1899-12-30T05:09:00"/>
    <d v="1899-12-30T08:30:00"/>
    <m/>
    <m/>
    <m/>
    <m/>
    <m/>
    <m/>
    <m/>
    <m/>
    <n v="1"/>
    <x v="0"/>
    <x v="0"/>
    <n v="1"/>
  </r>
  <r>
    <n v="424"/>
    <s v="00167"/>
    <x v="23"/>
    <s v="PHP"/>
    <x v="7"/>
    <x v="13"/>
    <d v="1899-12-30T18:39:00"/>
    <d v="1899-12-30T21:10:00"/>
    <m/>
    <m/>
    <m/>
    <m/>
    <s v=""/>
    <m/>
    <d v="1899-12-30T08:17:00"/>
    <d v="1899-12-30T21:10:00"/>
    <d v="1899-12-30T03:43:00"/>
    <d v="1899-12-30T06:00:00"/>
    <d v="1899-12-30T08:30:00"/>
    <m/>
    <m/>
    <m/>
    <m/>
    <m/>
    <m/>
    <m/>
    <m/>
    <n v="1"/>
    <x v="0"/>
    <x v="0"/>
    <n v="1"/>
  </r>
  <r>
    <n v="425"/>
    <s v="00167"/>
    <x v="23"/>
    <s v="PHP"/>
    <x v="8"/>
    <x v="107"/>
    <d v="1899-12-30T18:52:00"/>
    <m/>
    <m/>
    <m/>
    <m/>
    <m/>
    <s v=""/>
    <m/>
    <d v="1899-12-30T12:38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426"/>
    <s v="00167"/>
    <x v="23"/>
    <s v="PHP"/>
    <x v="9"/>
    <x v="0"/>
    <d v="1899-12-30T18:43:00"/>
    <m/>
    <m/>
    <m/>
    <m/>
    <m/>
    <s v=""/>
    <m/>
    <d v="1899-12-30T08:29:00"/>
    <d v="1899-12-30T18:43:00"/>
    <d v="1899-12-30T03:31:00"/>
    <d v="1899-12-30T05:13:00"/>
    <d v="1899-12-30T08:30:00"/>
    <m/>
    <m/>
    <m/>
    <m/>
    <m/>
    <m/>
    <m/>
    <m/>
    <n v="1"/>
    <x v="0"/>
    <x v="0"/>
    <n v="1"/>
  </r>
  <r>
    <n v="427"/>
    <s v="00167"/>
    <x v="23"/>
    <s v="PHP"/>
    <x v="10"/>
    <x v="33"/>
    <d v="1899-12-30T18:47:00"/>
    <m/>
    <m/>
    <m/>
    <m/>
    <m/>
    <s v=""/>
    <m/>
    <d v="1899-12-30T08:28:00"/>
    <d v="1899-12-30T18:47:00"/>
    <d v="1899-12-30T03:32:00"/>
    <d v="1899-12-30T05:17:00"/>
    <d v="1899-12-30T08:30:00"/>
    <m/>
    <m/>
    <m/>
    <m/>
    <m/>
    <m/>
    <m/>
    <m/>
    <n v="1"/>
    <x v="0"/>
    <x v="0"/>
    <n v="1"/>
  </r>
  <r>
    <n v="428"/>
    <s v="00167"/>
    <x v="23"/>
    <s v="PHP"/>
    <x v="11"/>
    <x v="41"/>
    <d v="1899-12-30T18:42:00"/>
    <m/>
    <m/>
    <m/>
    <m/>
    <m/>
    <s v=""/>
    <m/>
    <d v="1899-12-30T08:27:00"/>
    <d v="1899-12-30T18:42:00"/>
    <d v="1899-12-30T03:33:00"/>
    <d v="1899-12-30T05:12:00"/>
    <d v="1899-12-30T08:30:00"/>
    <m/>
    <m/>
    <m/>
    <m/>
    <m/>
    <m/>
    <m/>
    <m/>
    <n v="1"/>
    <x v="0"/>
    <x v="0"/>
    <n v="1"/>
  </r>
  <r>
    <n v="429"/>
    <s v="00167"/>
    <x v="23"/>
    <s v="PHP"/>
    <x v="12"/>
    <x v="5"/>
    <d v="1899-12-30T18:42:00"/>
    <d v="1899-12-30T18:42:00"/>
    <m/>
    <m/>
    <m/>
    <m/>
    <s v=""/>
    <m/>
    <d v="1899-12-30T08:24:00"/>
    <d v="1899-12-30T18:42:00"/>
    <d v="1899-12-30T03:36:00"/>
    <d v="1899-12-30T05:12:00"/>
    <d v="1899-12-30T08:30:00"/>
    <m/>
    <m/>
    <m/>
    <m/>
    <m/>
    <m/>
    <m/>
    <m/>
    <n v="1"/>
    <x v="0"/>
    <x v="0"/>
    <n v="1"/>
  </r>
  <r>
    <n v="430"/>
    <s v="00167"/>
    <x v="23"/>
    <s v="PHP"/>
    <x v="13"/>
    <x v="31"/>
    <d v="1899-12-30T19:02:00"/>
    <m/>
    <m/>
    <m/>
    <m/>
    <m/>
    <s v=""/>
    <m/>
    <d v="1899-12-30T08:30:00"/>
    <d v="1899-12-30T19:02:00"/>
    <d v="1899-12-30T03:30:00"/>
    <d v="1899-12-30T05:32:00"/>
    <d v="1899-12-30T08:30:00"/>
    <m/>
    <m/>
    <m/>
    <m/>
    <m/>
    <m/>
    <m/>
    <m/>
    <n v="1"/>
    <x v="0"/>
    <x v="0"/>
    <n v="1"/>
  </r>
  <r>
    <n v="431"/>
    <s v="00167"/>
    <x v="23"/>
    <s v="PHP"/>
    <x v="14"/>
    <x v="22"/>
    <d v="1899-12-30T18:43:00"/>
    <m/>
    <m/>
    <m/>
    <m/>
    <m/>
    <s v=""/>
    <m/>
    <d v="1899-12-30T08:13:00"/>
    <d v="1899-12-30T18:43:00"/>
    <d v="1899-12-30T03:47:00"/>
    <d v="1899-12-30T05:13:00"/>
    <d v="1899-12-30T08:30:00"/>
    <m/>
    <m/>
    <m/>
    <m/>
    <m/>
    <m/>
    <m/>
    <m/>
    <n v="1"/>
    <x v="0"/>
    <x v="0"/>
    <n v="1"/>
  </r>
  <r>
    <n v="432"/>
    <s v="00167"/>
    <x v="23"/>
    <s v="PHP"/>
    <x v="15"/>
    <x v="8"/>
    <d v="1899-12-30T18:35:00"/>
    <m/>
    <m/>
    <m/>
    <m/>
    <m/>
    <s v=""/>
    <m/>
    <d v="1899-12-30T08:16:00"/>
    <d v="1899-12-30T18:35:00"/>
    <d v="1899-12-30T03:44:00"/>
    <d v="1899-12-30T05:05:00"/>
    <d v="1899-12-30T08:30:00"/>
    <m/>
    <m/>
    <m/>
    <m/>
    <m/>
    <m/>
    <m/>
    <m/>
    <n v="1"/>
    <x v="0"/>
    <x v="0"/>
    <n v="1"/>
  </r>
  <r>
    <n v="433"/>
    <s v="00167"/>
    <x v="23"/>
    <s v="PHP"/>
    <x v="16"/>
    <x v="5"/>
    <d v="1899-12-30T20:01:00"/>
    <m/>
    <m/>
    <m/>
    <m/>
    <m/>
    <s v=""/>
    <m/>
    <d v="1899-12-30T08:24:00"/>
    <d v="1899-12-30T20:01:00"/>
    <d v="1899-12-30T03:36:00"/>
    <d v="1899-12-30T06:00:00"/>
    <d v="1899-12-30T08:30:00"/>
    <m/>
    <m/>
    <m/>
    <m/>
    <m/>
    <m/>
    <m/>
    <m/>
    <n v="1"/>
    <x v="0"/>
    <x v="0"/>
    <n v="1"/>
  </r>
  <r>
    <n v="434"/>
    <s v="00167"/>
    <x v="23"/>
    <s v="PHP"/>
    <x v="17"/>
    <x v="33"/>
    <d v="1899-12-30T19:04:00"/>
    <m/>
    <m/>
    <m/>
    <m/>
    <m/>
    <s v=""/>
    <m/>
    <d v="1899-12-30T08:28:00"/>
    <d v="1899-12-30T19:04:00"/>
    <d v="1899-12-30T03:32:00"/>
    <d v="1899-12-30T05:34:00"/>
    <d v="1899-12-30T08:30:00"/>
    <m/>
    <m/>
    <m/>
    <m/>
    <m/>
    <m/>
    <m/>
    <m/>
    <n v="1"/>
    <x v="0"/>
    <x v="0"/>
    <n v="1"/>
  </r>
  <r>
    <n v="435"/>
    <s v="00168"/>
    <x v="24"/>
    <s v="KHKD"/>
    <x v="0"/>
    <x v="17"/>
    <d v="1899-12-30T18:18:00"/>
    <m/>
    <m/>
    <m/>
    <m/>
    <m/>
    <s v="KHAC"/>
    <m/>
    <d v="1899-12-30T08:11:00"/>
    <d v="1899-12-30T18:18:00"/>
    <d v="1899-12-30T00:00:00"/>
    <d v="1899-12-30T00:00:00"/>
    <d v="1899-12-30T00:00:00"/>
    <m/>
    <m/>
    <m/>
    <m/>
    <m/>
    <m/>
    <m/>
    <m/>
    <n v="0"/>
    <x v="0"/>
    <x v="0"/>
    <n v="0"/>
  </r>
  <r>
    <n v="436"/>
    <s v="00168"/>
    <x v="24"/>
    <s v="KHKD"/>
    <x v="1"/>
    <x v="74"/>
    <d v="1899-12-30T18:18:00"/>
    <m/>
    <m/>
    <m/>
    <m/>
    <m/>
    <s v="KHAC"/>
    <m/>
    <d v="1899-12-30T08:21:00"/>
    <d v="1899-12-30T18:18:00"/>
    <d v="1899-12-30T00:00:00"/>
    <d v="1899-12-30T00:00:00"/>
    <d v="1899-12-30T00:00:00"/>
    <m/>
    <m/>
    <m/>
    <m/>
    <m/>
    <m/>
    <m/>
    <m/>
    <n v="0"/>
    <x v="0"/>
    <x v="0"/>
    <n v="0"/>
  </r>
  <r>
    <n v="437"/>
    <s v="00168"/>
    <x v="24"/>
    <s v="KHKD"/>
    <x v="2"/>
    <x v="3"/>
    <d v="1899-12-30T18:23:00"/>
    <m/>
    <m/>
    <m/>
    <m/>
    <m/>
    <s v="KHAC"/>
    <m/>
    <d v="1899-12-30T08:20:00"/>
    <d v="1899-12-30T18:23:00"/>
    <d v="1899-12-30T00:00:00"/>
    <d v="1899-12-30T00:00:00"/>
    <d v="1899-12-30T00:00:00"/>
    <m/>
    <m/>
    <m/>
    <m/>
    <m/>
    <m/>
    <m/>
    <m/>
    <n v="0"/>
    <x v="0"/>
    <x v="0"/>
    <n v="0"/>
  </r>
  <r>
    <n v="438"/>
    <s v="00168"/>
    <x v="24"/>
    <s v="KHKD"/>
    <x v="3"/>
    <x v="20"/>
    <m/>
    <m/>
    <m/>
    <m/>
    <m/>
    <m/>
    <s v="KHAC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39"/>
    <s v="00168"/>
    <x v="24"/>
    <s v="KHKD"/>
    <x v="18"/>
    <x v="33"/>
    <d v="1899-12-30T19:18:00"/>
    <m/>
    <m/>
    <m/>
    <m/>
    <m/>
    <s v="KHAC"/>
    <m/>
    <d v="1899-12-30T08:28:00"/>
    <d v="1899-12-30T19:18:00"/>
    <d v="1899-12-30T00:00:00"/>
    <d v="1899-12-30T00:00:00"/>
    <d v="1899-12-30T00:00:00"/>
    <m/>
    <m/>
    <m/>
    <m/>
    <m/>
    <m/>
    <m/>
    <m/>
    <n v="0"/>
    <x v="0"/>
    <x v="0"/>
    <n v="0"/>
  </r>
  <r>
    <n v="440"/>
    <s v="00168"/>
    <x v="24"/>
    <s v="KHKD"/>
    <x v="4"/>
    <x v="23"/>
    <d v="1899-12-30T18:39:00"/>
    <m/>
    <m/>
    <m/>
    <m/>
    <m/>
    <s v="KHAC"/>
    <m/>
    <d v="1899-12-30T08:15:00"/>
    <d v="1899-12-30T18:39:00"/>
    <d v="1899-12-30T00:00:00"/>
    <d v="1899-12-30T00:00:00"/>
    <d v="1899-12-30T00:00:00"/>
    <m/>
    <m/>
    <m/>
    <m/>
    <m/>
    <m/>
    <m/>
    <m/>
    <n v="0"/>
    <x v="0"/>
    <x v="0"/>
    <n v="0"/>
  </r>
  <r>
    <n v="441"/>
    <s v="00168"/>
    <x v="24"/>
    <s v="KHKD"/>
    <x v="5"/>
    <x v="51"/>
    <d v="1899-12-30T08:04:00"/>
    <d v="1899-12-30T18:34:00"/>
    <m/>
    <m/>
    <m/>
    <m/>
    <s v="KHAC"/>
    <m/>
    <d v="1899-12-30T08:00:00"/>
    <d v="1899-12-30T18:34:00"/>
    <d v="1899-12-30T00:00:00"/>
    <d v="1899-12-30T00:00:00"/>
    <d v="1899-12-30T00:00:00"/>
    <m/>
    <m/>
    <m/>
    <m/>
    <m/>
    <m/>
    <m/>
    <m/>
    <n v="0"/>
    <x v="0"/>
    <x v="0"/>
    <n v="0"/>
  </r>
  <r>
    <n v="442"/>
    <s v="00168"/>
    <x v="24"/>
    <s v="KHKD"/>
    <x v="6"/>
    <x v="36"/>
    <d v="1899-12-30T16:26:00"/>
    <m/>
    <m/>
    <m/>
    <m/>
    <m/>
    <s v="KHAC"/>
    <m/>
    <d v="1899-12-30T08:34:00"/>
    <d v="1899-12-30T16:26:00"/>
    <d v="1899-12-30T00:00:00"/>
    <d v="1899-12-30T00:00:00"/>
    <d v="1899-12-30T00:00:00"/>
    <m/>
    <m/>
    <m/>
    <m/>
    <m/>
    <m/>
    <m/>
    <m/>
    <n v="0"/>
    <x v="0"/>
    <x v="1"/>
    <n v="0"/>
  </r>
  <r>
    <n v="443"/>
    <s v="00168"/>
    <x v="24"/>
    <s v="KHKD"/>
    <x v="7"/>
    <x v="8"/>
    <d v="1899-12-30T18:12:00"/>
    <m/>
    <m/>
    <m/>
    <m/>
    <m/>
    <s v="KHAC"/>
    <m/>
    <d v="1899-12-30T08:16:00"/>
    <d v="1899-12-30T18:12:00"/>
    <d v="1899-12-30T00:00:00"/>
    <d v="1899-12-30T00:00:00"/>
    <d v="1899-12-30T00:00:00"/>
    <m/>
    <m/>
    <m/>
    <m/>
    <m/>
    <m/>
    <m/>
    <m/>
    <n v="0"/>
    <x v="0"/>
    <x v="0"/>
    <n v="0"/>
  </r>
  <r>
    <n v="444"/>
    <s v="00168"/>
    <x v="24"/>
    <s v="KHKD"/>
    <x v="8"/>
    <x v="10"/>
    <d v="1899-12-30T08:27:00"/>
    <d v="1899-12-30T18:11:00"/>
    <m/>
    <m/>
    <m/>
    <m/>
    <s v="KHAC"/>
    <m/>
    <d v="1899-12-30T08:25:00"/>
    <d v="1899-12-30T18:11:00"/>
    <d v="1899-12-30T00:00:00"/>
    <d v="1899-12-30T00:00:00"/>
    <d v="1899-12-30T00:00:00"/>
    <m/>
    <m/>
    <m/>
    <m/>
    <m/>
    <m/>
    <m/>
    <m/>
    <n v="0"/>
    <x v="0"/>
    <x v="0"/>
    <n v="0"/>
  </r>
  <r>
    <n v="445"/>
    <s v="00168"/>
    <x v="24"/>
    <s v="KHKD"/>
    <x v="9"/>
    <x v="108"/>
    <d v="1899-12-30T18:31:00"/>
    <m/>
    <m/>
    <m/>
    <m/>
    <m/>
    <s v="KHAC"/>
    <m/>
    <d v="1899-12-30T13:36:00"/>
    <d v="1899-12-30T18:00:00"/>
    <d v="1899-12-30T00:00:00"/>
    <d v="1899-12-30T00:00:00"/>
    <d v="1899-12-30T00:00:00"/>
    <m/>
    <m/>
    <m/>
    <m/>
    <m/>
    <m/>
    <m/>
    <m/>
    <n v="0"/>
    <x v="0"/>
    <x v="0"/>
    <n v="0"/>
  </r>
  <r>
    <n v="446"/>
    <s v="00168"/>
    <x v="24"/>
    <s v="KHKD"/>
    <x v="10"/>
    <x v="7"/>
    <d v="1899-12-30T18:15:00"/>
    <m/>
    <m/>
    <m/>
    <m/>
    <m/>
    <s v="KHAC"/>
    <m/>
    <d v="1899-12-30T08:19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447"/>
    <s v="00168"/>
    <x v="24"/>
    <s v="KHKD"/>
    <x v="11"/>
    <x v="80"/>
    <d v="1899-12-30T17:27:00"/>
    <m/>
    <m/>
    <m/>
    <m/>
    <m/>
    <s v="KHAC"/>
    <m/>
    <d v="1899-12-30T08:48:00"/>
    <d v="1899-12-30T17:27:00"/>
    <d v="1899-12-30T00:00:00"/>
    <d v="1899-12-30T00:00:00"/>
    <d v="1899-12-30T00:00:00"/>
    <m/>
    <m/>
    <m/>
    <m/>
    <m/>
    <m/>
    <m/>
    <m/>
    <n v="0"/>
    <x v="0"/>
    <x v="1"/>
    <n v="0"/>
  </r>
  <r>
    <n v="448"/>
    <s v="00168"/>
    <x v="24"/>
    <s v="KHKD"/>
    <x v="12"/>
    <x v="14"/>
    <d v="1899-12-30T18:15:00"/>
    <m/>
    <m/>
    <m/>
    <m/>
    <m/>
    <s v="KHAC"/>
    <m/>
    <d v="1899-12-30T08:12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449"/>
    <s v="00168"/>
    <x v="24"/>
    <s v="KHKD"/>
    <x v="13"/>
    <x v="10"/>
    <m/>
    <m/>
    <m/>
    <m/>
    <m/>
    <m/>
    <s v="KHAC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50"/>
    <s v="00168"/>
    <x v="24"/>
    <s v="KHKD"/>
    <x v="14"/>
    <x v="14"/>
    <d v="1899-12-30T18:24:00"/>
    <d v="1899-12-30T18:26:00"/>
    <m/>
    <m/>
    <m/>
    <m/>
    <s v="KHAC"/>
    <m/>
    <d v="1899-12-30T08:12:00"/>
    <d v="1899-12-30T18:26:00"/>
    <d v="1899-12-30T00:00:00"/>
    <d v="1899-12-30T00:00:00"/>
    <d v="1899-12-30T00:00:00"/>
    <m/>
    <m/>
    <m/>
    <m/>
    <m/>
    <m/>
    <m/>
    <m/>
    <n v="0"/>
    <x v="0"/>
    <x v="0"/>
    <n v="0"/>
  </r>
  <r>
    <n v="451"/>
    <s v="00168"/>
    <x v="24"/>
    <s v="KHKD"/>
    <x v="15"/>
    <x v="23"/>
    <d v="1899-12-30T08:31:00"/>
    <d v="1899-12-30T11:15:00"/>
    <d v="1899-12-30T18:34:00"/>
    <d v="1899-12-30T18:34:00"/>
    <m/>
    <m/>
    <s v="KHAC"/>
    <m/>
    <d v="1899-12-30T08:15:00"/>
    <d v="1899-12-30T18:34:00"/>
    <d v="1899-12-30T00:00:00"/>
    <d v="1899-12-30T00:00:00"/>
    <d v="1899-12-30T00:00:00"/>
    <m/>
    <m/>
    <m/>
    <m/>
    <m/>
    <m/>
    <m/>
    <m/>
    <n v="0"/>
    <x v="0"/>
    <x v="0"/>
    <n v="0"/>
  </r>
  <r>
    <n v="452"/>
    <s v="00168"/>
    <x v="24"/>
    <s v="KHKD"/>
    <x v="16"/>
    <x v="23"/>
    <d v="1899-12-30T18:18:00"/>
    <m/>
    <m/>
    <m/>
    <m/>
    <m/>
    <s v="KHAC"/>
    <m/>
    <d v="1899-12-30T08:15:00"/>
    <d v="1899-12-30T18:18:00"/>
    <d v="1899-12-30T00:00:00"/>
    <d v="1899-12-30T00:00:00"/>
    <d v="1899-12-30T00:00:00"/>
    <m/>
    <m/>
    <m/>
    <m/>
    <m/>
    <m/>
    <m/>
    <m/>
    <n v="0"/>
    <x v="0"/>
    <x v="0"/>
    <n v="0"/>
  </r>
  <r>
    <n v="453"/>
    <s v="00168"/>
    <x v="24"/>
    <s v="KHKD"/>
    <x v="17"/>
    <x v="100"/>
    <d v="1899-12-30T16:50:00"/>
    <m/>
    <m/>
    <m/>
    <m/>
    <m/>
    <s v="KHAC"/>
    <m/>
    <d v="1899-12-30T09:07:00"/>
    <d v="1899-12-30T16:50:00"/>
    <d v="1899-12-30T00:00:00"/>
    <d v="1899-12-30T00:00:00"/>
    <d v="1899-12-30T00:00:00"/>
    <m/>
    <m/>
    <m/>
    <m/>
    <m/>
    <m/>
    <m/>
    <m/>
    <n v="0"/>
    <x v="0"/>
    <x v="1"/>
    <n v="0"/>
  </r>
  <r>
    <n v="454"/>
    <s v="00170"/>
    <x v="25"/>
    <s v="PHP"/>
    <x v="0"/>
    <x v="3"/>
    <d v="1899-12-30T18:35:00"/>
    <m/>
    <m/>
    <m/>
    <m/>
    <m/>
    <s v=""/>
    <m/>
    <d v="1899-12-30T08:20:00"/>
    <d v="1899-12-30T18:35:00"/>
    <d v="1899-12-30T03:40:00"/>
    <d v="1899-12-30T05:05:00"/>
    <d v="1899-12-30T08:30:00"/>
    <m/>
    <m/>
    <m/>
    <m/>
    <m/>
    <m/>
    <m/>
    <m/>
    <n v="1"/>
    <x v="0"/>
    <x v="0"/>
    <n v="1"/>
  </r>
  <r>
    <n v="455"/>
    <s v="00170"/>
    <x v="25"/>
    <s v="PHP"/>
    <x v="1"/>
    <x v="21"/>
    <d v="1899-12-30T18:37:00"/>
    <m/>
    <m/>
    <m/>
    <m/>
    <m/>
    <s v=""/>
    <m/>
    <d v="1899-12-30T08:14:00"/>
    <d v="1899-12-30T18:37:00"/>
    <d v="1899-12-30T03:46:00"/>
    <d v="1899-12-30T05:07:00"/>
    <d v="1899-12-30T08:30:00"/>
    <m/>
    <m/>
    <m/>
    <m/>
    <m/>
    <m/>
    <m/>
    <m/>
    <n v="1"/>
    <x v="0"/>
    <x v="0"/>
    <n v="1"/>
  </r>
  <r>
    <n v="456"/>
    <s v="00170"/>
    <x v="25"/>
    <s v="PHP"/>
    <x v="2"/>
    <x v="20"/>
    <d v="1899-12-30T18:57:00"/>
    <m/>
    <m/>
    <m/>
    <m/>
    <m/>
    <s v=""/>
    <m/>
    <d v="1899-12-30T08:18:00"/>
    <d v="1899-12-30T18:57:00"/>
    <d v="1899-12-30T03:42:00"/>
    <d v="1899-12-30T05:27:00"/>
    <d v="1899-12-30T08:30:00"/>
    <m/>
    <m/>
    <m/>
    <m/>
    <m/>
    <m/>
    <m/>
    <m/>
    <n v="1"/>
    <x v="0"/>
    <x v="0"/>
    <n v="1"/>
  </r>
  <r>
    <n v="457"/>
    <s v="00170"/>
    <x v="25"/>
    <s v="PHP"/>
    <x v="3"/>
    <x v="33"/>
    <d v="1899-12-30T18:52:00"/>
    <m/>
    <m/>
    <m/>
    <m/>
    <m/>
    <s v=""/>
    <m/>
    <d v="1899-12-30T08:28:00"/>
    <d v="1899-12-30T18:52:00"/>
    <d v="1899-12-30T03:32:00"/>
    <d v="1899-12-30T05:22:00"/>
    <d v="1899-12-30T08:30:00"/>
    <m/>
    <m/>
    <m/>
    <m/>
    <m/>
    <m/>
    <m/>
    <m/>
    <n v="1"/>
    <x v="0"/>
    <x v="0"/>
    <n v="1"/>
  </r>
  <r>
    <n v="458"/>
    <s v="00170"/>
    <x v="25"/>
    <s v="PHP"/>
    <x v="18"/>
    <x v="0"/>
    <d v="1899-12-30T18:46:00"/>
    <m/>
    <m/>
    <m/>
    <m/>
    <m/>
    <s v=""/>
    <m/>
    <d v="1899-12-30T08:29:00"/>
    <d v="1899-12-30T18:46:00"/>
    <d v="1899-12-30T03:31:00"/>
    <d v="1899-12-30T05:16:00"/>
    <d v="1899-12-30T08:30:00"/>
    <m/>
    <m/>
    <m/>
    <m/>
    <m/>
    <m/>
    <m/>
    <m/>
    <n v="1"/>
    <x v="0"/>
    <x v="0"/>
    <n v="1"/>
  </r>
  <r>
    <n v="459"/>
    <s v="00170"/>
    <x v="25"/>
    <s v="PHP"/>
    <x v="4"/>
    <x v="8"/>
    <d v="1899-12-30T18:43:00"/>
    <m/>
    <m/>
    <m/>
    <m/>
    <m/>
    <s v=""/>
    <m/>
    <d v="1899-12-30T08:16:00"/>
    <d v="1899-12-30T18:43:00"/>
    <d v="1899-12-30T03:44:00"/>
    <d v="1899-12-30T05:13:00"/>
    <d v="1899-12-30T08:30:00"/>
    <m/>
    <m/>
    <m/>
    <m/>
    <m/>
    <m/>
    <m/>
    <m/>
    <n v="1"/>
    <x v="0"/>
    <x v="0"/>
    <n v="1"/>
  </r>
  <r>
    <n v="460"/>
    <s v="00170"/>
    <x v="25"/>
    <s v="PHP"/>
    <x v="5"/>
    <x v="23"/>
    <d v="1899-12-30T18:40:00"/>
    <m/>
    <m/>
    <m/>
    <m/>
    <m/>
    <s v=""/>
    <m/>
    <d v="1899-12-30T08:15:00"/>
    <d v="1899-12-30T18:40:00"/>
    <d v="1899-12-30T03:45:00"/>
    <d v="1899-12-30T05:10:00"/>
    <d v="1899-12-30T08:30:00"/>
    <m/>
    <m/>
    <m/>
    <m/>
    <m/>
    <m/>
    <m/>
    <m/>
    <n v="1"/>
    <x v="0"/>
    <x v="0"/>
    <n v="1"/>
  </r>
  <r>
    <n v="461"/>
    <s v="00170"/>
    <x v="25"/>
    <s v="PHP"/>
    <x v="6"/>
    <x v="22"/>
    <d v="1899-12-30T18:43:00"/>
    <m/>
    <m/>
    <m/>
    <m/>
    <m/>
    <s v=""/>
    <m/>
    <d v="1899-12-30T08:13:00"/>
    <d v="1899-12-30T18:43:00"/>
    <d v="1899-12-30T03:47:00"/>
    <d v="1899-12-30T05:13:00"/>
    <d v="1899-12-30T08:30:00"/>
    <m/>
    <m/>
    <m/>
    <m/>
    <m/>
    <m/>
    <m/>
    <m/>
    <n v="1"/>
    <x v="0"/>
    <x v="0"/>
    <n v="1"/>
  </r>
  <r>
    <n v="462"/>
    <s v="00170"/>
    <x v="25"/>
    <s v="PHP"/>
    <x v="7"/>
    <x v="13"/>
    <d v="1899-12-30T18:54:00"/>
    <m/>
    <m/>
    <m/>
    <m/>
    <m/>
    <s v=""/>
    <m/>
    <d v="1899-12-30T08:17:00"/>
    <d v="1899-12-30T18:54:00"/>
    <d v="1899-12-30T03:43:00"/>
    <d v="1899-12-30T05:24:00"/>
    <d v="1899-12-30T08:30:00"/>
    <m/>
    <m/>
    <m/>
    <m/>
    <m/>
    <m/>
    <m/>
    <m/>
    <n v="1"/>
    <x v="0"/>
    <x v="0"/>
    <n v="1"/>
  </r>
  <r>
    <n v="463"/>
    <s v="00170"/>
    <x v="25"/>
    <s v="PHP"/>
    <x v="8"/>
    <x v="10"/>
    <d v="1899-12-30T18:44:00"/>
    <m/>
    <m/>
    <m/>
    <m/>
    <m/>
    <s v=""/>
    <m/>
    <d v="1899-12-30T08:25:00"/>
    <d v="1899-12-30T18:44:00"/>
    <d v="1899-12-30T03:35:00"/>
    <d v="1899-12-30T05:14:00"/>
    <d v="1899-12-30T08:30:00"/>
    <m/>
    <m/>
    <m/>
    <m/>
    <m/>
    <m/>
    <m/>
    <m/>
    <n v="1"/>
    <x v="0"/>
    <x v="0"/>
    <n v="1"/>
  </r>
  <r>
    <n v="464"/>
    <s v="00170"/>
    <x v="25"/>
    <s v="PHP"/>
    <x v="9"/>
    <x v="0"/>
    <d v="1899-12-30T18:52:00"/>
    <m/>
    <m/>
    <m/>
    <m/>
    <m/>
    <s v=""/>
    <m/>
    <d v="1899-12-30T08:29:00"/>
    <d v="1899-12-30T18:52:00"/>
    <d v="1899-12-30T03:31:00"/>
    <d v="1899-12-30T05:22:00"/>
    <d v="1899-12-30T08:30:00"/>
    <m/>
    <m/>
    <m/>
    <m/>
    <m/>
    <m/>
    <m/>
    <m/>
    <n v="1"/>
    <x v="0"/>
    <x v="0"/>
    <n v="1"/>
  </r>
  <r>
    <n v="465"/>
    <s v="00170"/>
    <x v="25"/>
    <s v="PHP"/>
    <x v="10"/>
    <x v="23"/>
    <d v="1899-12-30T18:52:00"/>
    <m/>
    <m/>
    <m/>
    <m/>
    <m/>
    <s v=""/>
    <m/>
    <d v="1899-12-30T08:15:00"/>
    <d v="1899-12-30T18:52:00"/>
    <d v="1899-12-30T03:45:00"/>
    <d v="1899-12-30T05:22:00"/>
    <d v="1899-12-30T08:30:00"/>
    <m/>
    <m/>
    <m/>
    <m/>
    <m/>
    <m/>
    <m/>
    <m/>
    <n v="1"/>
    <x v="0"/>
    <x v="0"/>
    <n v="1"/>
  </r>
  <r>
    <n v="466"/>
    <s v="00170"/>
    <x v="25"/>
    <s v="PHP"/>
    <x v="11"/>
    <x v="54"/>
    <d v="1899-12-30T18:54:00"/>
    <m/>
    <m/>
    <m/>
    <m/>
    <m/>
    <s v=""/>
    <m/>
    <d v="1899-12-30T08:23:00"/>
    <d v="1899-12-30T18:54:00"/>
    <d v="1899-12-30T03:37:00"/>
    <d v="1899-12-30T05:24:00"/>
    <d v="1899-12-30T08:30:00"/>
    <m/>
    <m/>
    <m/>
    <m/>
    <m/>
    <m/>
    <m/>
    <m/>
    <n v="1"/>
    <x v="0"/>
    <x v="0"/>
    <n v="1"/>
  </r>
  <r>
    <n v="467"/>
    <s v="00170"/>
    <x v="25"/>
    <s v="PHP"/>
    <x v="13"/>
    <x v="54"/>
    <d v="1899-12-30T21:09:00"/>
    <m/>
    <m/>
    <m/>
    <m/>
    <m/>
    <s v=""/>
    <m/>
    <d v="1899-12-30T08:23:00"/>
    <d v="1899-12-30T21:09:00"/>
    <d v="1899-12-30T03:37:00"/>
    <d v="1899-12-30T06:00:00"/>
    <d v="1899-12-30T08:30:00"/>
    <m/>
    <m/>
    <m/>
    <m/>
    <m/>
    <m/>
    <m/>
    <m/>
    <n v="1"/>
    <x v="0"/>
    <x v="0"/>
    <n v="1"/>
  </r>
  <r>
    <n v="468"/>
    <s v="00170"/>
    <x v="25"/>
    <s v="PHP"/>
    <x v="14"/>
    <x v="8"/>
    <d v="1899-12-30T18:43:00"/>
    <m/>
    <m/>
    <m/>
    <m/>
    <m/>
    <s v=""/>
    <m/>
    <d v="1899-12-30T08:16:00"/>
    <d v="1899-12-30T18:43:00"/>
    <d v="1899-12-30T03:44:00"/>
    <d v="1899-12-30T05:13:00"/>
    <d v="1899-12-30T08:30:00"/>
    <m/>
    <m/>
    <m/>
    <m/>
    <m/>
    <m/>
    <m/>
    <m/>
    <n v="1"/>
    <x v="0"/>
    <x v="0"/>
    <n v="1"/>
  </r>
  <r>
    <n v="469"/>
    <s v="00170"/>
    <x v="25"/>
    <s v="PHP"/>
    <x v="15"/>
    <x v="21"/>
    <d v="1899-12-30T18:34:00"/>
    <m/>
    <m/>
    <m/>
    <m/>
    <m/>
    <s v=""/>
    <m/>
    <d v="1899-12-30T08:14:00"/>
    <d v="1899-12-30T18:34:00"/>
    <d v="1899-12-30T03:46:00"/>
    <d v="1899-12-30T05:04:00"/>
    <d v="1899-12-30T08:30:00"/>
    <m/>
    <m/>
    <m/>
    <m/>
    <m/>
    <m/>
    <m/>
    <m/>
    <n v="1"/>
    <x v="0"/>
    <x v="0"/>
    <n v="1"/>
  </r>
  <r>
    <n v="470"/>
    <s v="00170"/>
    <x v="25"/>
    <s v="PHP"/>
    <x v="16"/>
    <x v="20"/>
    <d v="1899-12-30T19:08:00"/>
    <m/>
    <m/>
    <m/>
    <m/>
    <m/>
    <s v=""/>
    <m/>
    <d v="1899-12-30T08:18:00"/>
    <d v="1899-12-30T19:08:00"/>
    <d v="1899-12-30T03:42:00"/>
    <d v="1899-12-30T05:38:00"/>
    <d v="1899-12-30T08:30:00"/>
    <m/>
    <m/>
    <m/>
    <m/>
    <m/>
    <m/>
    <m/>
    <m/>
    <n v="1"/>
    <x v="0"/>
    <x v="0"/>
    <n v="1"/>
  </r>
  <r>
    <n v="471"/>
    <s v="00170"/>
    <x v="25"/>
    <s v="PHP"/>
    <x v="17"/>
    <x v="31"/>
    <d v="1899-12-30T18:48:00"/>
    <m/>
    <m/>
    <m/>
    <m/>
    <m/>
    <s v=""/>
    <m/>
    <d v="1899-12-30T08:30:00"/>
    <d v="1899-12-30T18:48:00"/>
    <d v="1899-12-30T03:30:00"/>
    <d v="1899-12-30T05:18:00"/>
    <d v="1899-12-30T08:30:00"/>
    <m/>
    <m/>
    <m/>
    <m/>
    <m/>
    <m/>
    <m/>
    <m/>
    <n v="1"/>
    <x v="0"/>
    <x v="0"/>
    <n v="1"/>
  </r>
  <r>
    <n v="472"/>
    <s v="00173"/>
    <x v="26"/>
    <s v="PHP"/>
    <x v="0"/>
    <x v="22"/>
    <d v="1899-12-30T18:25:00"/>
    <m/>
    <m/>
    <m/>
    <m/>
    <m/>
    <s v="PM"/>
    <m/>
    <d v="1899-12-30T08:13:00"/>
    <d v="1899-12-30T18:25:00"/>
    <d v="1899-12-30T00:00:00"/>
    <d v="1899-12-30T00:00:00"/>
    <d v="1899-12-30T00:00:00"/>
    <m/>
    <m/>
    <m/>
    <m/>
    <m/>
    <m/>
    <m/>
    <m/>
    <n v="0"/>
    <x v="0"/>
    <x v="0"/>
    <n v="0"/>
  </r>
  <r>
    <n v="473"/>
    <s v="00173"/>
    <x v="26"/>
    <s v="PHP"/>
    <x v="1"/>
    <x v="74"/>
    <d v="1899-12-30T18:54:00"/>
    <m/>
    <m/>
    <m/>
    <m/>
    <m/>
    <s v="PM"/>
    <m/>
    <d v="1899-12-30T08:21:00"/>
    <d v="1899-12-30T18:54:00"/>
    <d v="1899-12-30T00:00:00"/>
    <d v="1899-12-30T00:00:00"/>
    <d v="1899-12-30T00:00:00"/>
    <m/>
    <m/>
    <m/>
    <m/>
    <m/>
    <m/>
    <m/>
    <m/>
    <n v="0"/>
    <x v="0"/>
    <x v="0"/>
    <n v="0"/>
  </r>
  <r>
    <n v="474"/>
    <s v="00173"/>
    <x v="26"/>
    <s v="PHP"/>
    <x v="2"/>
    <x v="9"/>
    <d v="1899-12-30T20:08:00"/>
    <m/>
    <m/>
    <m/>
    <m/>
    <m/>
    <s v="PM"/>
    <m/>
    <d v="1899-12-30T08:22:00"/>
    <d v="1899-12-30T20:08:00"/>
    <d v="1899-12-30T00:00:00"/>
    <d v="1899-12-30T00:00:00"/>
    <d v="1899-12-30T00:00:00"/>
    <m/>
    <m/>
    <m/>
    <m/>
    <m/>
    <m/>
    <m/>
    <m/>
    <n v="0"/>
    <x v="0"/>
    <x v="0"/>
    <n v="0"/>
  </r>
  <r>
    <n v="475"/>
    <s v="00173"/>
    <x v="26"/>
    <s v="PHP"/>
    <x v="3"/>
    <x v="3"/>
    <d v="1899-12-30T18:52:00"/>
    <m/>
    <m/>
    <m/>
    <m/>
    <m/>
    <s v="PM"/>
    <m/>
    <d v="1899-12-30T08:20:00"/>
    <d v="1899-12-30T18:52:00"/>
    <d v="1899-12-30T00:00:00"/>
    <d v="1899-12-30T00:00:00"/>
    <d v="1899-12-30T00:00:00"/>
    <m/>
    <m/>
    <m/>
    <m/>
    <m/>
    <m/>
    <m/>
    <m/>
    <n v="0"/>
    <x v="0"/>
    <x v="0"/>
    <n v="0"/>
  </r>
  <r>
    <n v="476"/>
    <s v="00173"/>
    <x v="26"/>
    <s v="PHP"/>
    <x v="18"/>
    <x v="9"/>
    <d v="1899-12-30T19:15:00"/>
    <m/>
    <m/>
    <m/>
    <m/>
    <m/>
    <s v="PM"/>
    <m/>
    <d v="1899-12-30T08:22:00"/>
    <d v="1899-12-30T19:15:00"/>
    <d v="1899-12-30T00:00:00"/>
    <d v="1899-12-30T00:00:00"/>
    <d v="1899-12-30T00:00:00"/>
    <m/>
    <m/>
    <m/>
    <m/>
    <m/>
    <m/>
    <m/>
    <m/>
    <n v="0"/>
    <x v="0"/>
    <x v="0"/>
    <n v="0"/>
  </r>
  <r>
    <n v="477"/>
    <s v="00173"/>
    <x v="26"/>
    <s v="PHP"/>
    <x v="5"/>
    <x v="14"/>
    <d v="1899-12-30T19:09:00"/>
    <m/>
    <m/>
    <m/>
    <m/>
    <m/>
    <s v="PM"/>
    <m/>
    <d v="1899-12-30T08:12:00"/>
    <d v="1899-12-30T19:09:00"/>
    <d v="1899-12-30T00:00:00"/>
    <d v="1899-12-30T00:00:00"/>
    <d v="1899-12-30T00:00:00"/>
    <m/>
    <m/>
    <m/>
    <m/>
    <m/>
    <m/>
    <m/>
    <m/>
    <n v="0"/>
    <x v="0"/>
    <x v="0"/>
    <n v="0"/>
  </r>
  <r>
    <n v="478"/>
    <s v="00173"/>
    <x v="26"/>
    <s v="PHP"/>
    <x v="6"/>
    <x v="13"/>
    <d v="1899-12-30T18:26:00"/>
    <m/>
    <m/>
    <m/>
    <m/>
    <m/>
    <s v="PM"/>
    <m/>
    <d v="1899-12-30T08:17:00"/>
    <d v="1899-12-30T18:26:00"/>
    <d v="1899-12-30T00:00:00"/>
    <d v="1899-12-30T00:00:00"/>
    <d v="1899-12-30T00:00:00"/>
    <m/>
    <m/>
    <m/>
    <m/>
    <m/>
    <m/>
    <m/>
    <m/>
    <n v="0"/>
    <x v="0"/>
    <x v="0"/>
    <n v="0"/>
  </r>
  <r>
    <n v="479"/>
    <s v="00173"/>
    <x v="26"/>
    <s v="PHP"/>
    <x v="7"/>
    <x v="5"/>
    <d v="1899-12-30T19:28:00"/>
    <m/>
    <m/>
    <m/>
    <m/>
    <m/>
    <s v="PM"/>
    <m/>
    <d v="1899-12-30T08:24:00"/>
    <d v="1899-12-30T19:28:00"/>
    <d v="1899-12-30T00:00:00"/>
    <d v="1899-12-30T00:00:00"/>
    <d v="1899-12-30T00:00:00"/>
    <m/>
    <m/>
    <m/>
    <m/>
    <m/>
    <m/>
    <m/>
    <m/>
    <n v="0"/>
    <x v="0"/>
    <x v="0"/>
    <n v="0"/>
  </r>
  <r>
    <n v="480"/>
    <s v="00173"/>
    <x v="26"/>
    <s v="PHP"/>
    <x v="8"/>
    <x v="3"/>
    <d v="1899-12-30T18:33:00"/>
    <m/>
    <m/>
    <m/>
    <m/>
    <m/>
    <s v="PM"/>
    <m/>
    <d v="1899-12-30T08:20:00"/>
    <d v="1899-12-30T18:33:00"/>
    <d v="1899-12-30T00:00:00"/>
    <d v="1899-12-30T00:00:00"/>
    <d v="1899-12-30T00:00:00"/>
    <m/>
    <m/>
    <m/>
    <m/>
    <m/>
    <m/>
    <m/>
    <m/>
    <n v="0"/>
    <x v="0"/>
    <x v="0"/>
    <n v="0"/>
  </r>
  <r>
    <n v="481"/>
    <s v="00173"/>
    <x v="26"/>
    <s v="PHP"/>
    <x v="9"/>
    <x v="7"/>
    <d v="1899-12-30T21:42:00"/>
    <m/>
    <m/>
    <m/>
    <m/>
    <m/>
    <s v="PM"/>
    <m/>
    <d v="1899-12-30T08:19:00"/>
    <d v="1899-12-30T21:42:00"/>
    <d v="1899-12-30T00:00:00"/>
    <d v="1899-12-30T00:00:00"/>
    <d v="1899-12-30T00:00:00"/>
    <m/>
    <m/>
    <m/>
    <m/>
    <m/>
    <m/>
    <m/>
    <m/>
    <n v="0"/>
    <x v="0"/>
    <x v="0"/>
    <n v="0"/>
  </r>
  <r>
    <n v="482"/>
    <s v="00173"/>
    <x v="26"/>
    <s v="PHP"/>
    <x v="10"/>
    <x v="9"/>
    <d v="1899-12-30T18:51:00"/>
    <m/>
    <m/>
    <m/>
    <m/>
    <m/>
    <s v="PM"/>
    <m/>
    <d v="1899-12-30T08:22:00"/>
    <d v="1899-12-30T18:51:00"/>
    <d v="1899-12-30T00:00:00"/>
    <d v="1899-12-30T00:00:00"/>
    <d v="1899-12-30T00:00:00"/>
    <m/>
    <m/>
    <m/>
    <m/>
    <m/>
    <m/>
    <m/>
    <m/>
    <n v="0"/>
    <x v="0"/>
    <x v="0"/>
    <n v="0"/>
  </r>
  <r>
    <n v="483"/>
    <s v="00173"/>
    <x v="26"/>
    <s v="PHP"/>
    <x v="11"/>
    <x v="9"/>
    <d v="1899-12-30T20:05:00"/>
    <m/>
    <m/>
    <m/>
    <m/>
    <m/>
    <s v="PM"/>
    <m/>
    <d v="1899-12-30T08:22:00"/>
    <d v="1899-12-30T20:05:00"/>
    <d v="1899-12-30T00:00:00"/>
    <d v="1899-12-30T00:00:00"/>
    <d v="1899-12-30T00:00:00"/>
    <m/>
    <m/>
    <m/>
    <m/>
    <m/>
    <m/>
    <m/>
    <m/>
    <n v="0"/>
    <x v="0"/>
    <x v="0"/>
    <n v="0"/>
  </r>
  <r>
    <n v="484"/>
    <s v="00173"/>
    <x v="26"/>
    <s v="PHP"/>
    <x v="12"/>
    <x v="13"/>
    <d v="1899-12-30T19:47:00"/>
    <m/>
    <m/>
    <m/>
    <m/>
    <m/>
    <s v="PM"/>
    <m/>
    <d v="1899-12-30T08:17:00"/>
    <d v="1899-12-30T19:47:00"/>
    <d v="1899-12-30T00:00:00"/>
    <d v="1899-12-30T00:00:00"/>
    <d v="1899-12-30T00:00:00"/>
    <m/>
    <m/>
    <m/>
    <m/>
    <m/>
    <m/>
    <m/>
    <m/>
    <n v="0"/>
    <x v="0"/>
    <x v="0"/>
    <n v="0"/>
  </r>
  <r>
    <n v="485"/>
    <s v="00173"/>
    <x v="26"/>
    <s v="PHP"/>
    <x v="13"/>
    <x v="32"/>
    <d v="1899-12-30T21:59:00"/>
    <m/>
    <m/>
    <m/>
    <m/>
    <m/>
    <s v="PM"/>
    <m/>
    <d v="1899-12-30T08:32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486"/>
    <s v="00173"/>
    <x v="26"/>
    <s v="PHP"/>
    <x v="14"/>
    <x v="5"/>
    <d v="1899-12-30T21:26:00"/>
    <m/>
    <m/>
    <m/>
    <m/>
    <m/>
    <s v="PM"/>
    <m/>
    <d v="1899-12-30T08:24:00"/>
    <d v="1899-12-30T21:26:00"/>
    <d v="1899-12-30T00:00:00"/>
    <d v="1899-12-30T00:00:00"/>
    <d v="1899-12-30T00:00:00"/>
    <m/>
    <m/>
    <m/>
    <m/>
    <m/>
    <m/>
    <m/>
    <m/>
    <n v="0"/>
    <x v="0"/>
    <x v="0"/>
    <n v="0"/>
  </r>
  <r>
    <n v="487"/>
    <s v="00173"/>
    <x v="26"/>
    <s v="PHP"/>
    <x v="15"/>
    <x v="3"/>
    <d v="1899-12-30T18:57:00"/>
    <m/>
    <m/>
    <m/>
    <m/>
    <m/>
    <s v="PM"/>
    <m/>
    <d v="1899-12-30T08:20:00"/>
    <d v="1899-12-30T18:57:00"/>
    <d v="1899-12-30T00:00:00"/>
    <d v="1899-12-30T00:00:00"/>
    <d v="1899-12-30T00:00:00"/>
    <m/>
    <m/>
    <m/>
    <m/>
    <m/>
    <m/>
    <m/>
    <m/>
    <n v="0"/>
    <x v="0"/>
    <x v="0"/>
    <n v="0"/>
  </r>
  <r>
    <n v="488"/>
    <s v="00173"/>
    <x v="26"/>
    <s v="PHP"/>
    <x v="16"/>
    <x v="0"/>
    <d v="1899-12-30T18:07:00"/>
    <m/>
    <m/>
    <m/>
    <m/>
    <m/>
    <s v="PM"/>
    <m/>
    <d v="1899-12-30T08:29:00"/>
    <d v="1899-12-30T18:07:00"/>
    <d v="1899-12-30T00:00:00"/>
    <d v="1899-12-30T00:00:00"/>
    <d v="1899-12-30T00:00:00"/>
    <m/>
    <m/>
    <m/>
    <m/>
    <m/>
    <m/>
    <m/>
    <m/>
    <n v="0"/>
    <x v="0"/>
    <x v="0"/>
    <n v="0"/>
  </r>
  <r>
    <n v="489"/>
    <s v="00173"/>
    <x v="26"/>
    <s v="PHP"/>
    <x v="17"/>
    <x v="31"/>
    <d v="1899-12-30T18:58:00"/>
    <m/>
    <m/>
    <m/>
    <m/>
    <m/>
    <s v="PM"/>
    <m/>
    <d v="1899-12-30T08:30:00"/>
    <d v="1899-12-30T18:58:00"/>
    <d v="1899-12-30T00:00:00"/>
    <d v="1899-12-30T00:00:00"/>
    <d v="1899-12-30T00:00:00"/>
    <m/>
    <m/>
    <m/>
    <m/>
    <m/>
    <m/>
    <m/>
    <m/>
    <n v="0"/>
    <x v="0"/>
    <x v="0"/>
    <n v="0"/>
  </r>
  <r>
    <n v="490"/>
    <s v="00176"/>
    <x v="27"/>
    <s v="PHP"/>
    <x v="0"/>
    <x v="8"/>
    <d v="1899-12-30T18:39:00"/>
    <d v="1899-12-30T18:41:00"/>
    <m/>
    <m/>
    <m/>
    <m/>
    <s v=""/>
    <m/>
    <d v="1899-12-30T08:16:00"/>
    <d v="1899-12-30T18:41:00"/>
    <d v="1899-12-30T03:44:00"/>
    <d v="1899-12-30T05:11:00"/>
    <d v="1899-12-30T08:30:00"/>
    <m/>
    <m/>
    <m/>
    <m/>
    <m/>
    <m/>
    <m/>
    <m/>
    <n v="1"/>
    <x v="0"/>
    <x v="0"/>
    <n v="1"/>
  </r>
  <r>
    <n v="491"/>
    <s v="00176"/>
    <x v="27"/>
    <s v="PHP"/>
    <x v="1"/>
    <x v="17"/>
    <d v="1899-12-30T18:37:00"/>
    <m/>
    <m/>
    <m/>
    <m/>
    <m/>
    <s v=""/>
    <m/>
    <d v="1899-12-30T08:11:00"/>
    <d v="1899-12-30T18:37:00"/>
    <d v="1899-12-30T03:49:00"/>
    <d v="1899-12-30T05:07:00"/>
    <d v="1899-12-30T08:30:00"/>
    <m/>
    <m/>
    <m/>
    <m/>
    <m/>
    <m/>
    <m/>
    <m/>
    <n v="1"/>
    <x v="0"/>
    <x v="0"/>
    <n v="1"/>
  </r>
  <r>
    <n v="492"/>
    <s v="00176"/>
    <x v="27"/>
    <s v="PHP"/>
    <x v="2"/>
    <x v="109"/>
    <d v="1899-12-30T19:47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493"/>
    <s v="00176"/>
    <x v="27"/>
    <s v="PHP"/>
    <x v="3"/>
    <x v="20"/>
    <d v="1899-12-30T18:32:00"/>
    <m/>
    <m/>
    <m/>
    <m/>
    <m/>
    <s v=""/>
    <m/>
    <d v="1899-12-30T08:18:00"/>
    <d v="1899-12-30T18:32:00"/>
    <d v="1899-12-30T03:42:00"/>
    <d v="1899-12-30T05:02:00"/>
    <d v="1899-12-30T08:30:00"/>
    <m/>
    <m/>
    <m/>
    <m/>
    <m/>
    <m/>
    <m/>
    <m/>
    <n v="1"/>
    <x v="0"/>
    <x v="0"/>
    <n v="1"/>
  </r>
  <r>
    <n v="494"/>
    <s v="00176"/>
    <x v="27"/>
    <s v="PHP"/>
    <x v="18"/>
    <x v="22"/>
    <d v="1899-12-30T17:20:00"/>
    <m/>
    <m/>
    <m/>
    <m/>
    <m/>
    <s v=""/>
    <m/>
    <d v="1899-12-30T08:13:00"/>
    <d v="1899-12-30T17:20:00"/>
    <d v="1899-12-30T03:47:00"/>
    <d v="1899-12-30T03:50:00"/>
    <d v="1899-12-30T07:37:00"/>
    <m/>
    <m/>
    <m/>
    <m/>
    <m/>
    <m/>
    <m/>
    <m/>
    <n v="0.89607843137254894"/>
    <x v="0"/>
    <x v="0"/>
    <n v="1"/>
  </r>
  <r>
    <n v="495"/>
    <s v="00176"/>
    <x v="27"/>
    <s v="PHP"/>
    <x v="4"/>
    <x v="110"/>
    <d v="1899-12-30T19:04:00"/>
    <m/>
    <m/>
    <m/>
    <m/>
    <m/>
    <s v=""/>
    <m/>
    <d v="1899-12-30T13:29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496"/>
    <s v="00176"/>
    <x v="27"/>
    <s v="PHP"/>
    <x v="5"/>
    <x v="18"/>
    <d v="1899-12-30T18:32:00"/>
    <m/>
    <m/>
    <m/>
    <m/>
    <m/>
    <s v=""/>
    <m/>
    <d v="1899-12-30T08:04:00"/>
    <d v="1899-12-30T18:32:00"/>
    <d v="1899-12-30T03:56:00"/>
    <d v="1899-12-30T05:02:00"/>
    <d v="1899-12-30T08:30:00"/>
    <m/>
    <m/>
    <m/>
    <m/>
    <m/>
    <m/>
    <m/>
    <m/>
    <n v="1"/>
    <x v="0"/>
    <x v="0"/>
    <n v="1"/>
  </r>
  <r>
    <n v="497"/>
    <s v="00176"/>
    <x v="27"/>
    <s v="PHP"/>
    <x v="6"/>
    <x v="17"/>
    <d v="1899-12-30T18:16:00"/>
    <m/>
    <m/>
    <m/>
    <m/>
    <m/>
    <s v=""/>
    <m/>
    <d v="1899-12-30T08:11:00"/>
    <d v="1899-12-30T18:16:00"/>
    <d v="1899-12-30T03:49:00"/>
    <d v="1899-12-30T04:46:00"/>
    <d v="1899-12-30T08:30:00"/>
    <m/>
    <m/>
    <m/>
    <m/>
    <m/>
    <m/>
    <m/>
    <m/>
    <n v="1"/>
    <x v="0"/>
    <x v="0"/>
    <n v="1"/>
  </r>
  <r>
    <n v="498"/>
    <s v="00176"/>
    <x v="27"/>
    <s v="PHP"/>
    <x v="7"/>
    <x v="3"/>
    <d v="1899-12-30T18:27:00"/>
    <m/>
    <m/>
    <m/>
    <m/>
    <m/>
    <s v=""/>
    <m/>
    <d v="1899-12-30T08:20:00"/>
    <d v="1899-12-30T18:27:00"/>
    <d v="1899-12-30T03:40:00"/>
    <d v="1899-12-30T04:57:00"/>
    <d v="1899-12-30T08:30:00"/>
    <m/>
    <m/>
    <m/>
    <m/>
    <m/>
    <m/>
    <m/>
    <m/>
    <n v="1"/>
    <x v="0"/>
    <x v="0"/>
    <n v="1"/>
  </r>
  <r>
    <n v="499"/>
    <s v="00176"/>
    <x v="27"/>
    <s v="PHP"/>
    <x v="8"/>
    <x v="9"/>
    <d v="1899-12-30T18:39:00"/>
    <m/>
    <m/>
    <m/>
    <m/>
    <m/>
    <s v=""/>
    <m/>
    <d v="1899-12-30T08:22:00"/>
    <d v="1899-12-30T18:39:00"/>
    <d v="1899-12-30T03:38:00"/>
    <d v="1899-12-30T05:09:00"/>
    <d v="1899-12-30T08:30:00"/>
    <m/>
    <m/>
    <m/>
    <m/>
    <m/>
    <m/>
    <m/>
    <m/>
    <n v="1"/>
    <x v="0"/>
    <x v="0"/>
    <n v="1"/>
  </r>
  <r>
    <n v="500"/>
    <s v="00176"/>
    <x v="27"/>
    <s v="PHP"/>
    <x v="9"/>
    <x v="17"/>
    <d v="1899-12-30T18:47:00"/>
    <m/>
    <m/>
    <m/>
    <m/>
    <m/>
    <s v=""/>
    <m/>
    <d v="1899-12-30T08:11:00"/>
    <d v="1899-12-30T18:47:00"/>
    <d v="1899-12-30T03:49:00"/>
    <d v="1899-12-30T05:17:00"/>
    <d v="1899-12-30T08:30:00"/>
    <m/>
    <m/>
    <m/>
    <m/>
    <m/>
    <m/>
    <m/>
    <m/>
    <n v="1"/>
    <x v="0"/>
    <x v="0"/>
    <n v="1"/>
  </r>
  <r>
    <n v="501"/>
    <s v="00176"/>
    <x v="27"/>
    <s v="PHP"/>
    <x v="10"/>
    <x v="15"/>
    <d v="1899-12-30T17:43:00"/>
    <m/>
    <m/>
    <m/>
    <m/>
    <m/>
    <s v=""/>
    <m/>
    <d v="1899-12-30T08:08:00"/>
    <d v="1899-12-30T17:43:00"/>
    <d v="1899-12-30T03:52:00"/>
    <d v="1899-12-30T04:13:00"/>
    <d v="1899-12-30T08:05:00"/>
    <m/>
    <m/>
    <m/>
    <m/>
    <m/>
    <m/>
    <m/>
    <m/>
    <n v="0.95098039215686259"/>
    <x v="0"/>
    <x v="0"/>
    <n v="1"/>
  </r>
  <r>
    <n v="502"/>
    <s v="00176"/>
    <x v="27"/>
    <s v="PHP"/>
    <x v="11"/>
    <x v="22"/>
    <d v="1899-12-30T18:36:00"/>
    <m/>
    <m/>
    <m/>
    <m/>
    <m/>
    <s v=""/>
    <m/>
    <d v="1899-12-30T08:13:00"/>
    <d v="1899-12-30T18:36:00"/>
    <d v="1899-12-30T03:47:00"/>
    <d v="1899-12-30T05:06:00"/>
    <d v="1899-12-30T08:30:00"/>
    <m/>
    <m/>
    <m/>
    <m/>
    <m/>
    <m/>
    <m/>
    <m/>
    <n v="1"/>
    <x v="0"/>
    <x v="0"/>
    <n v="1"/>
  </r>
  <r>
    <n v="503"/>
    <s v="00176"/>
    <x v="27"/>
    <s v="PHP"/>
    <x v="12"/>
    <x v="3"/>
    <d v="1899-12-30T21:00:00"/>
    <m/>
    <m/>
    <m/>
    <m/>
    <m/>
    <s v=""/>
    <m/>
    <d v="1899-12-30T08:20:00"/>
    <d v="1899-12-30T21:00:00"/>
    <d v="1899-12-30T03:40:00"/>
    <d v="1899-12-30T06:00:00"/>
    <d v="1899-12-30T08:30:00"/>
    <m/>
    <m/>
    <m/>
    <m/>
    <m/>
    <m/>
    <m/>
    <m/>
    <n v="1"/>
    <x v="0"/>
    <x v="0"/>
    <n v="1"/>
  </r>
  <r>
    <n v="504"/>
    <s v="00176"/>
    <x v="27"/>
    <s v="PHP"/>
    <x v="13"/>
    <x v="3"/>
    <d v="1899-12-30T08:33:00"/>
    <d v="1899-12-30T08:33:00"/>
    <d v="1899-12-30T08:34:00"/>
    <d v="1899-12-30T19:03:00"/>
    <m/>
    <m/>
    <s v=""/>
    <m/>
    <d v="1899-12-30T08:20:00"/>
    <d v="1899-12-30T19:03:00"/>
    <d v="1899-12-30T03:40:00"/>
    <d v="1899-12-30T05:33:00"/>
    <d v="1899-12-30T08:30:00"/>
    <m/>
    <m/>
    <m/>
    <m/>
    <m/>
    <m/>
    <m/>
    <m/>
    <n v="1"/>
    <x v="0"/>
    <x v="0"/>
    <n v="1"/>
  </r>
  <r>
    <n v="505"/>
    <s v="00176"/>
    <x v="27"/>
    <s v="PHP"/>
    <x v="14"/>
    <x v="15"/>
    <d v="1899-12-30T20:30:00"/>
    <m/>
    <m/>
    <m/>
    <m/>
    <m/>
    <s v=""/>
    <m/>
    <d v="1899-12-30T08:08:00"/>
    <d v="1899-12-30T20:30:00"/>
    <d v="1899-12-30T03:52:00"/>
    <d v="1899-12-30T06:00:00"/>
    <d v="1899-12-30T08:30:00"/>
    <m/>
    <m/>
    <m/>
    <m/>
    <m/>
    <m/>
    <m/>
    <m/>
    <n v="1"/>
    <x v="0"/>
    <x v="0"/>
    <n v="1"/>
  </r>
  <r>
    <n v="506"/>
    <s v="00176"/>
    <x v="27"/>
    <s v="PHP"/>
    <x v="15"/>
    <x v="15"/>
    <d v="1899-12-30T08:30:00"/>
    <d v="1899-12-30T08:31:00"/>
    <d v="1899-12-30T21:13:00"/>
    <m/>
    <m/>
    <m/>
    <s v=""/>
    <m/>
    <d v="1899-12-30T08:08:00"/>
    <d v="1899-12-30T21:13:00"/>
    <d v="1899-12-30T03:52:00"/>
    <d v="1899-12-30T06:00:00"/>
    <d v="1899-12-30T08:30:00"/>
    <m/>
    <m/>
    <m/>
    <m/>
    <m/>
    <m/>
    <m/>
    <m/>
    <n v="1"/>
    <x v="0"/>
    <x v="0"/>
    <n v="1"/>
  </r>
  <r>
    <n v="507"/>
    <s v="00176"/>
    <x v="27"/>
    <s v="PHP"/>
    <x v="16"/>
    <x v="103"/>
    <d v="1899-12-30T18:53:00"/>
    <m/>
    <m/>
    <m/>
    <m/>
    <m/>
    <s v=""/>
    <m/>
    <d v="1899-12-30T08:00:00"/>
    <d v="1899-12-30T18:53:00"/>
    <d v="1899-12-30T04:00:00"/>
    <d v="1899-12-30T05:23:00"/>
    <d v="1899-12-30T08:30:00"/>
    <m/>
    <m/>
    <m/>
    <m/>
    <m/>
    <m/>
    <m/>
    <m/>
    <n v="1"/>
    <x v="0"/>
    <x v="0"/>
    <n v="1"/>
  </r>
  <r>
    <n v="508"/>
    <s v="00176"/>
    <x v="27"/>
    <s v="PHP"/>
    <x v="17"/>
    <x v="55"/>
    <d v="1899-12-30T20:56:00"/>
    <d v="1899-12-30T20:56:00"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509"/>
    <s v="00178"/>
    <x v="28"/>
    <s v="PHP"/>
    <x v="0"/>
    <x v="109"/>
    <d v="1899-12-30T18:35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510"/>
    <s v="00178"/>
    <x v="28"/>
    <s v="PHP"/>
    <x v="2"/>
    <x v="111"/>
    <d v="1899-12-30T19:05:00"/>
    <m/>
    <m/>
    <m/>
    <m/>
    <m/>
    <s v=""/>
    <m/>
    <d v="1899-12-30T13:55:00"/>
    <d v="1899-12-30T18:00:00"/>
    <d v="1899-12-30T00:00:00"/>
    <d v="1899-12-30T04:05:00"/>
    <d v="1899-12-30T04:05:00"/>
    <m/>
    <m/>
    <m/>
    <m/>
    <m/>
    <m/>
    <m/>
    <m/>
    <n v="0.48039215686274522"/>
    <x v="0"/>
    <x v="0"/>
    <n v="0"/>
  </r>
  <r>
    <n v="511"/>
    <s v="00178"/>
    <x v="28"/>
    <s v="PHP"/>
    <x v="3"/>
    <x v="112"/>
    <d v="1899-12-30T20:44:00"/>
    <m/>
    <m/>
    <m/>
    <m/>
    <m/>
    <s v=""/>
    <m/>
    <d v="1899-12-30T08:43:00"/>
    <d v="1899-12-30T18:00:00"/>
    <d v="1899-12-30T03:17:00"/>
    <d v="1899-12-30T04:30:00"/>
    <d v="1899-12-30T07:47:00"/>
    <m/>
    <m/>
    <m/>
    <m/>
    <m/>
    <m/>
    <m/>
    <m/>
    <n v="0.91568627450980389"/>
    <x v="0"/>
    <x v="1"/>
    <n v="1"/>
  </r>
  <r>
    <n v="512"/>
    <s v="00178"/>
    <x v="28"/>
    <s v="PHP"/>
    <x v="18"/>
    <x v="101"/>
    <d v="1899-12-30T18:20:00"/>
    <m/>
    <m/>
    <m/>
    <m/>
    <m/>
    <s v=""/>
    <m/>
    <d v="1899-12-30T08:00:00"/>
    <d v="1899-12-30T18:20:00"/>
    <d v="1899-12-30T04:00:00"/>
    <d v="1899-12-30T04:50:00"/>
    <d v="1899-12-30T08:30:00"/>
    <m/>
    <m/>
    <m/>
    <m/>
    <m/>
    <m/>
    <m/>
    <m/>
    <n v="1"/>
    <x v="0"/>
    <x v="0"/>
    <n v="1"/>
  </r>
  <r>
    <n v="513"/>
    <s v="00178"/>
    <x v="28"/>
    <s v="PHP"/>
    <x v="4"/>
    <x v="33"/>
    <d v="1899-12-30T18:47:00"/>
    <m/>
    <m/>
    <m/>
    <m/>
    <m/>
    <s v=""/>
    <m/>
    <d v="1899-12-30T08:28:00"/>
    <d v="1899-12-30T18:47:00"/>
    <d v="1899-12-30T03:32:00"/>
    <d v="1899-12-30T05:17:00"/>
    <d v="1899-12-30T08:30:00"/>
    <m/>
    <m/>
    <m/>
    <m/>
    <m/>
    <m/>
    <m/>
    <m/>
    <n v="1"/>
    <x v="0"/>
    <x v="0"/>
    <n v="1"/>
  </r>
  <r>
    <n v="514"/>
    <s v="00178"/>
    <x v="28"/>
    <s v="PHP"/>
    <x v="7"/>
    <x v="33"/>
    <d v="1899-12-30T19:28:00"/>
    <m/>
    <m/>
    <m/>
    <m/>
    <m/>
    <s v=""/>
    <m/>
    <d v="1899-12-30T08:28:00"/>
    <d v="1899-12-30T19:28:00"/>
    <d v="1899-12-30T03:32:00"/>
    <d v="1899-12-30T05:58:00"/>
    <d v="1899-12-30T08:30:00"/>
    <m/>
    <m/>
    <m/>
    <m/>
    <m/>
    <m/>
    <m/>
    <m/>
    <n v="1"/>
    <x v="0"/>
    <x v="0"/>
    <n v="1"/>
  </r>
  <r>
    <n v="515"/>
    <s v="00178"/>
    <x v="28"/>
    <s v="PHP"/>
    <x v="8"/>
    <x v="113"/>
    <d v="1899-12-30T18:51:00"/>
    <m/>
    <m/>
    <m/>
    <m/>
    <m/>
    <s v=""/>
    <m/>
    <d v="1899-12-30T09:16:00"/>
    <d v="1899-12-30T18:00:00"/>
    <d v="1899-12-30T02:44:00"/>
    <d v="1899-12-30T04:30:00"/>
    <d v="1899-12-30T07:14:00"/>
    <m/>
    <m/>
    <m/>
    <m/>
    <m/>
    <m/>
    <m/>
    <m/>
    <n v="0.85098039215686261"/>
    <x v="0"/>
    <x v="1"/>
    <n v="1"/>
  </r>
  <r>
    <n v="516"/>
    <s v="00179"/>
    <x v="29"/>
    <s v="PHP"/>
    <x v="0"/>
    <x v="24"/>
    <d v="1899-12-30T18:25:00"/>
    <m/>
    <m/>
    <m/>
    <m/>
    <m/>
    <s v=""/>
    <m/>
    <d v="1899-12-30T08:05:00"/>
    <d v="1899-12-30T18:25:00"/>
    <d v="1899-12-30T03:55:00"/>
    <d v="1899-12-30T04:55:00"/>
    <d v="1899-12-30T08:30:00"/>
    <m/>
    <m/>
    <m/>
    <m/>
    <m/>
    <m/>
    <m/>
    <m/>
    <n v="1"/>
    <x v="0"/>
    <x v="0"/>
    <n v="1"/>
  </r>
  <r>
    <n v="517"/>
    <s v="00179"/>
    <x v="29"/>
    <s v="PHP"/>
    <x v="1"/>
    <x v="26"/>
    <d v="1899-12-30T18:40:00"/>
    <m/>
    <m/>
    <m/>
    <m/>
    <m/>
    <s v=""/>
    <m/>
    <d v="1899-12-30T08:09:00"/>
    <d v="1899-12-30T18:40:00"/>
    <d v="1899-12-30T03:51:00"/>
    <d v="1899-12-30T05:10:00"/>
    <d v="1899-12-30T08:30:00"/>
    <m/>
    <m/>
    <m/>
    <m/>
    <m/>
    <m/>
    <m/>
    <m/>
    <n v="1"/>
    <x v="0"/>
    <x v="0"/>
    <n v="1"/>
  </r>
  <r>
    <n v="518"/>
    <s v="00179"/>
    <x v="29"/>
    <s v="PHP"/>
    <x v="2"/>
    <x v="26"/>
    <d v="1899-12-30T19:04:00"/>
    <m/>
    <m/>
    <m/>
    <m/>
    <m/>
    <s v=""/>
    <m/>
    <d v="1899-12-30T08:09:00"/>
    <d v="1899-12-30T19:04:00"/>
    <d v="1899-12-30T03:51:00"/>
    <d v="1899-12-30T05:34:00"/>
    <d v="1899-12-30T08:30:00"/>
    <m/>
    <m/>
    <m/>
    <m/>
    <m/>
    <m/>
    <m/>
    <m/>
    <n v="1"/>
    <x v="0"/>
    <x v="0"/>
    <n v="1"/>
  </r>
  <r>
    <n v="519"/>
    <s v="00179"/>
    <x v="29"/>
    <s v="PHP"/>
    <x v="3"/>
    <x v="29"/>
    <d v="1899-12-30T18:52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520"/>
    <s v="00179"/>
    <x v="29"/>
    <s v="PHP"/>
    <x v="18"/>
    <x v="8"/>
    <d v="1899-12-30T18:31:00"/>
    <m/>
    <m/>
    <m/>
    <m/>
    <m/>
    <s v=""/>
    <m/>
    <d v="1899-12-30T08:16:00"/>
    <d v="1899-12-30T18:31:00"/>
    <d v="1899-12-30T03:44:00"/>
    <d v="1899-12-30T05:01:00"/>
    <d v="1899-12-30T08:30:00"/>
    <m/>
    <m/>
    <m/>
    <m/>
    <m/>
    <m/>
    <m/>
    <m/>
    <n v="1"/>
    <x v="0"/>
    <x v="0"/>
    <n v="1"/>
  </r>
  <r>
    <n v="521"/>
    <s v="00179"/>
    <x v="29"/>
    <s v="PHP"/>
    <x v="4"/>
    <x v="14"/>
    <d v="1899-12-30T18:22:00"/>
    <m/>
    <m/>
    <m/>
    <m/>
    <m/>
    <s v=""/>
    <m/>
    <d v="1899-12-30T08:12:00"/>
    <d v="1899-12-30T18:22:00"/>
    <d v="1899-12-30T03:48:00"/>
    <d v="1899-12-30T04:52:00"/>
    <d v="1899-12-30T08:30:00"/>
    <m/>
    <m/>
    <m/>
    <m/>
    <m/>
    <m/>
    <m/>
    <m/>
    <n v="1"/>
    <x v="0"/>
    <x v="0"/>
    <n v="1"/>
  </r>
  <r>
    <n v="522"/>
    <s v="00179"/>
    <x v="29"/>
    <s v="PHP"/>
    <x v="5"/>
    <x v="21"/>
    <d v="1899-12-30T18:25:00"/>
    <m/>
    <m/>
    <m/>
    <m/>
    <m/>
    <s v=""/>
    <m/>
    <d v="1899-12-30T08:14:00"/>
    <d v="1899-12-30T18:25:00"/>
    <d v="1899-12-30T03:46:00"/>
    <d v="1899-12-30T04:55:00"/>
    <d v="1899-12-30T08:30:00"/>
    <m/>
    <m/>
    <m/>
    <m/>
    <m/>
    <m/>
    <m/>
    <m/>
    <n v="1"/>
    <x v="0"/>
    <x v="0"/>
    <n v="1"/>
  </r>
  <r>
    <n v="523"/>
    <s v="00179"/>
    <x v="29"/>
    <s v="PHP"/>
    <x v="6"/>
    <x v="65"/>
    <d v="1899-12-30T18:38:00"/>
    <m/>
    <m/>
    <m/>
    <m/>
    <m/>
    <s v=""/>
    <m/>
    <d v="1899-12-30T08:39:00"/>
    <d v="1899-12-30T18:00:00"/>
    <d v="1899-12-30T03:21:00"/>
    <d v="1899-12-30T04:30:00"/>
    <d v="1899-12-30T07:51:00"/>
    <m/>
    <m/>
    <m/>
    <m/>
    <m/>
    <m/>
    <m/>
    <m/>
    <n v="0.92352941176470582"/>
    <x v="0"/>
    <x v="1"/>
    <n v="1"/>
  </r>
  <r>
    <n v="524"/>
    <s v="00179"/>
    <x v="29"/>
    <s v="PHP"/>
    <x v="7"/>
    <x v="17"/>
    <d v="1899-12-30T18:54:00"/>
    <m/>
    <m/>
    <m/>
    <m/>
    <m/>
    <s v=""/>
    <m/>
    <d v="1899-12-30T08:11:00"/>
    <d v="1899-12-30T18:54:00"/>
    <d v="1899-12-30T03:49:00"/>
    <d v="1899-12-30T05:24:00"/>
    <d v="1899-12-30T08:30:00"/>
    <m/>
    <m/>
    <m/>
    <m/>
    <m/>
    <m/>
    <m/>
    <m/>
    <n v="1"/>
    <x v="0"/>
    <x v="0"/>
    <n v="1"/>
  </r>
  <r>
    <n v="525"/>
    <s v="00179"/>
    <x v="29"/>
    <s v="PHP"/>
    <x v="8"/>
    <x v="15"/>
    <d v="1899-12-30T18:06:00"/>
    <m/>
    <m/>
    <m/>
    <m/>
    <m/>
    <s v=""/>
    <m/>
    <d v="1899-12-30T08:08:00"/>
    <d v="1899-12-30T18:06:00"/>
    <d v="1899-12-30T03:52:00"/>
    <d v="1899-12-30T04:36:00"/>
    <d v="1899-12-30T08:28:00"/>
    <m/>
    <m/>
    <m/>
    <m/>
    <m/>
    <m/>
    <m/>
    <m/>
    <n v="0.99607843137254937"/>
    <x v="0"/>
    <x v="0"/>
    <n v="1"/>
  </r>
  <r>
    <n v="526"/>
    <s v="00179"/>
    <x v="29"/>
    <s v="PHP"/>
    <x v="9"/>
    <x v="3"/>
    <d v="1899-12-30T18:40:00"/>
    <m/>
    <m/>
    <m/>
    <m/>
    <m/>
    <s v=""/>
    <m/>
    <d v="1899-12-30T08:20:00"/>
    <d v="1899-12-30T18:40:00"/>
    <d v="1899-12-30T03:40:00"/>
    <d v="1899-12-30T05:10:00"/>
    <d v="1899-12-30T08:30:00"/>
    <m/>
    <m/>
    <m/>
    <m/>
    <m/>
    <m/>
    <m/>
    <m/>
    <n v="1"/>
    <x v="0"/>
    <x v="0"/>
    <n v="1"/>
  </r>
  <r>
    <n v="527"/>
    <s v="00179"/>
    <x v="29"/>
    <s v="PHP"/>
    <x v="10"/>
    <x v="20"/>
    <d v="1899-12-30T18:28:00"/>
    <m/>
    <m/>
    <m/>
    <m/>
    <m/>
    <s v=""/>
    <m/>
    <d v="1899-12-30T08:18:00"/>
    <d v="1899-12-30T18:28:00"/>
    <d v="1899-12-30T03:42:00"/>
    <d v="1899-12-30T04:58:00"/>
    <d v="1899-12-30T08:30:00"/>
    <m/>
    <m/>
    <m/>
    <m/>
    <m/>
    <m/>
    <m/>
    <m/>
    <n v="1"/>
    <x v="0"/>
    <x v="0"/>
    <n v="1"/>
  </r>
  <r>
    <n v="528"/>
    <s v="00179"/>
    <x v="29"/>
    <s v="PHP"/>
    <x v="11"/>
    <x v="11"/>
    <d v="1899-12-30T18:40:00"/>
    <m/>
    <m/>
    <m/>
    <m/>
    <m/>
    <s v=""/>
    <m/>
    <d v="1899-12-30T08:10:00"/>
    <d v="1899-12-30T18:40:00"/>
    <d v="1899-12-30T03:50:00"/>
    <d v="1899-12-30T05:10:00"/>
    <d v="1899-12-30T08:30:00"/>
    <m/>
    <m/>
    <m/>
    <m/>
    <m/>
    <m/>
    <m/>
    <m/>
    <n v="1"/>
    <x v="0"/>
    <x v="0"/>
    <n v="1"/>
  </r>
  <r>
    <n v="529"/>
    <s v="00179"/>
    <x v="29"/>
    <s v="PHP"/>
    <x v="12"/>
    <x v="14"/>
    <d v="1899-12-30T19:08:00"/>
    <m/>
    <m/>
    <m/>
    <m/>
    <m/>
    <s v=""/>
    <m/>
    <d v="1899-12-30T08:12:00"/>
    <d v="1899-12-30T19:08:00"/>
    <d v="1899-12-30T03:48:00"/>
    <d v="1899-12-30T05:38:00"/>
    <d v="1899-12-30T08:30:00"/>
    <m/>
    <m/>
    <m/>
    <m/>
    <m/>
    <m/>
    <m/>
    <m/>
    <n v="1"/>
    <x v="0"/>
    <x v="0"/>
    <n v="1"/>
  </r>
  <r>
    <n v="530"/>
    <s v="00179"/>
    <x v="29"/>
    <s v="PHP"/>
    <x v="13"/>
    <x v="17"/>
    <d v="1899-12-30T19:04:00"/>
    <m/>
    <m/>
    <m/>
    <m/>
    <m/>
    <s v=""/>
    <m/>
    <d v="1899-12-30T08:11:00"/>
    <d v="1899-12-30T19:04:00"/>
    <d v="1899-12-30T03:49:00"/>
    <d v="1899-12-30T05:34:00"/>
    <d v="1899-12-30T08:30:00"/>
    <m/>
    <m/>
    <m/>
    <m/>
    <m/>
    <m/>
    <m/>
    <m/>
    <n v="1"/>
    <x v="0"/>
    <x v="0"/>
    <n v="1"/>
  </r>
  <r>
    <n v="531"/>
    <s v="00179"/>
    <x v="29"/>
    <s v="PHP"/>
    <x v="14"/>
    <x v="23"/>
    <d v="1899-12-30T18:44:00"/>
    <m/>
    <m/>
    <m/>
    <m/>
    <m/>
    <s v=""/>
    <m/>
    <d v="1899-12-30T08:15:00"/>
    <d v="1899-12-30T18:44:00"/>
    <d v="1899-12-30T03:45:00"/>
    <d v="1899-12-30T05:14:00"/>
    <d v="1899-12-30T08:30:00"/>
    <m/>
    <m/>
    <m/>
    <m/>
    <m/>
    <m/>
    <m/>
    <m/>
    <n v="1"/>
    <x v="0"/>
    <x v="0"/>
    <n v="1"/>
  </r>
  <r>
    <n v="532"/>
    <s v="00179"/>
    <x v="29"/>
    <s v="PHP"/>
    <x v="15"/>
    <x v="14"/>
    <d v="1899-12-30T18:32:00"/>
    <m/>
    <m/>
    <m/>
    <m/>
    <m/>
    <s v=""/>
    <m/>
    <d v="1899-12-30T08:12:00"/>
    <d v="1899-12-30T18:32:00"/>
    <d v="1899-12-30T03:48:00"/>
    <d v="1899-12-30T05:02:00"/>
    <d v="1899-12-30T08:30:00"/>
    <m/>
    <m/>
    <m/>
    <m/>
    <m/>
    <m/>
    <m/>
    <m/>
    <n v="1"/>
    <x v="0"/>
    <x v="0"/>
    <n v="1"/>
  </r>
  <r>
    <n v="533"/>
    <s v="00179"/>
    <x v="29"/>
    <s v="PHP"/>
    <x v="16"/>
    <x v="17"/>
    <d v="1899-12-30T18:54:00"/>
    <m/>
    <m/>
    <m/>
    <m/>
    <m/>
    <s v=""/>
    <m/>
    <d v="1899-12-30T08:11:00"/>
    <d v="1899-12-30T18:54:00"/>
    <d v="1899-12-30T03:49:00"/>
    <d v="1899-12-30T05:24:00"/>
    <d v="1899-12-30T08:30:00"/>
    <m/>
    <m/>
    <m/>
    <m/>
    <m/>
    <m/>
    <m/>
    <m/>
    <n v="1"/>
    <x v="0"/>
    <x v="0"/>
    <n v="1"/>
  </r>
  <r>
    <n v="534"/>
    <s v="00179"/>
    <x v="29"/>
    <s v="PHP"/>
    <x v="17"/>
    <x v="22"/>
    <d v="1899-12-30T19:03:00"/>
    <m/>
    <m/>
    <m/>
    <m/>
    <m/>
    <s v=""/>
    <m/>
    <d v="1899-12-30T08:13:00"/>
    <d v="1899-12-30T19:03:00"/>
    <d v="1899-12-30T03:47:00"/>
    <d v="1899-12-30T05:33:00"/>
    <d v="1899-12-30T08:30:00"/>
    <m/>
    <m/>
    <m/>
    <m/>
    <m/>
    <m/>
    <m/>
    <m/>
    <n v="1"/>
    <x v="0"/>
    <x v="0"/>
    <n v="1"/>
  </r>
  <r>
    <n v="535"/>
    <s v="00182"/>
    <x v="30"/>
    <s v="KHKD"/>
    <x v="0"/>
    <x v="21"/>
    <d v="1899-12-30T21:32:00"/>
    <m/>
    <m/>
    <m/>
    <m/>
    <m/>
    <s v=""/>
    <m/>
    <d v="1899-12-30T08:14:00"/>
    <d v="1899-12-30T21:32:00"/>
    <d v="1899-12-30T03:46:00"/>
    <d v="1899-12-30T06:00:00"/>
    <d v="1899-12-30T08:30:00"/>
    <m/>
    <m/>
    <m/>
    <m/>
    <m/>
    <m/>
    <m/>
    <m/>
    <n v="1"/>
    <x v="0"/>
    <x v="0"/>
    <n v="1"/>
  </r>
  <r>
    <n v="536"/>
    <s v="00182"/>
    <x v="30"/>
    <s v="KHKD"/>
    <x v="1"/>
    <x v="13"/>
    <d v="1899-12-30T22:28:00"/>
    <m/>
    <m/>
    <m/>
    <m/>
    <m/>
    <s v=""/>
    <m/>
    <d v="1899-12-30T08:17:00"/>
    <d v="1899-12-30T22:28:00"/>
    <d v="1899-12-30T03:43:00"/>
    <d v="1899-12-30T06:00:00"/>
    <d v="1899-12-30T08:30:00"/>
    <m/>
    <m/>
    <m/>
    <m/>
    <m/>
    <m/>
    <m/>
    <m/>
    <n v="1"/>
    <x v="0"/>
    <x v="0"/>
    <n v="1"/>
  </r>
  <r>
    <n v="537"/>
    <s v="00182"/>
    <x v="30"/>
    <s v="KHKD"/>
    <x v="2"/>
    <x v="9"/>
    <d v="1899-12-30T19:00:00"/>
    <m/>
    <m/>
    <m/>
    <m/>
    <m/>
    <s v=""/>
    <m/>
    <d v="1899-12-30T08:22:00"/>
    <d v="1899-12-30T19:00:00"/>
    <d v="1899-12-30T03:38:00"/>
    <d v="1899-12-30T05:30:00"/>
    <d v="1899-12-30T08:30:00"/>
    <m/>
    <m/>
    <m/>
    <m/>
    <m/>
    <m/>
    <m/>
    <m/>
    <n v="1"/>
    <x v="0"/>
    <x v="0"/>
    <n v="1"/>
  </r>
  <r>
    <n v="538"/>
    <s v="00182"/>
    <x v="30"/>
    <s v="KHKD"/>
    <x v="3"/>
    <x v="74"/>
    <d v="1899-12-30T19:50:00"/>
    <m/>
    <m/>
    <m/>
    <m/>
    <m/>
    <s v=""/>
    <m/>
    <d v="1899-12-30T08:21:00"/>
    <d v="1899-12-30T19:50:00"/>
    <d v="1899-12-30T03:39:00"/>
    <d v="1899-12-30T06:00:00"/>
    <d v="1899-12-30T08:30:00"/>
    <m/>
    <m/>
    <m/>
    <m/>
    <m/>
    <m/>
    <m/>
    <m/>
    <n v="1"/>
    <x v="0"/>
    <x v="0"/>
    <n v="1"/>
  </r>
  <r>
    <n v="539"/>
    <s v="00182"/>
    <x v="30"/>
    <s v="KHKD"/>
    <x v="18"/>
    <x v="114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540"/>
    <s v="00182"/>
    <x v="30"/>
    <s v="KHKD"/>
    <x v="4"/>
    <x v="23"/>
    <d v="1899-12-30T18:21:00"/>
    <m/>
    <m/>
    <m/>
    <m/>
    <m/>
    <s v=""/>
    <m/>
    <d v="1899-12-30T08:15:00"/>
    <d v="1899-12-30T18:21:00"/>
    <d v="1899-12-30T03:45:00"/>
    <d v="1899-12-30T04:51:00"/>
    <d v="1899-12-30T08:30:00"/>
    <m/>
    <m/>
    <m/>
    <m/>
    <m/>
    <m/>
    <m/>
    <m/>
    <n v="1"/>
    <x v="0"/>
    <x v="0"/>
    <n v="1"/>
  </r>
  <r>
    <n v="541"/>
    <s v="00182"/>
    <x v="30"/>
    <s v="KHKD"/>
    <x v="5"/>
    <x v="8"/>
    <d v="1899-12-30T18:31:00"/>
    <m/>
    <m/>
    <m/>
    <m/>
    <m/>
    <s v=""/>
    <m/>
    <d v="1899-12-30T08:16:00"/>
    <d v="1899-12-30T18:31:00"/>
    <d v="1899-12-30T03:44:00"/>
    <d v="1899-12-30T05:01:00"/>
    <d v="1899-12-30T08:30:00"/>
    <m/>
    <m/>
    <m/>
    <m/>
    <m/>
    <m/>
    <m/>
    <m/>
    <n v="1"/>
    <x v="0"/>
    <x v="0"/>
    <n v="1"/>
  </r>
  <r>
    <n v="542"/>
    <s v="00182"/>
    <x v="30"/>
    <s v="KHKD"/>
    <x v="6"/>
    <x v="26"/>
    <d v="1899-12-30T18:24:00"/>
    <m/>
    <m/>
    <m/>
    <m/>
    <m/>
    <s v=""/>
    <m/>
    <d v="1899-12-30T08:09:00"/>
    <d v="1899-12-30T18:24:00"/>
    <d v="1899-12-30T03:51:00"/>
    <d v="1899-12-30T04:54:00"/>
    <d v="1899-12-30T08:30:00"/>
    <m/>
    <m/>
    <m/>
    <m/>
    <m/>
    <m/>
    <m/>
    <m/>
    <n v="1"/>
    <x v="0"/>
    <x v="0"/>
    <n v="1"/>
  </r>
  <r>
    <n v="543"/>
    <s v="00182"/>
    <x v="30"/>
    <s v="KHKD"/>
    <x v="7"/>
    <x v="0"/>
    <d v="1899-12-30T18:36:00"/>
    <m/>
    <m/>
    <m/>
    <m/>
    <m/>
    <s v=""/>
    <m/>
    <d v="1899-12-30T08:29:00"/>
    <d v="1899-12-30T18:36:00"/>
    <d v="1899-12-30T03:31:00"/>
    <d v="1899-12-30T05:06:00"/>
    <d v="1899-12-30T08:30:00"/>
    <m/>
    <m/>
    <m/>
    <m/>
    <m/>
    <m/>
    <m/>
    <m/>
    <n v="1"/>
    <x v="0"/>
    <x v="0"/>
    <n v="1"/>
  </r>
  <r>
    <n v="544"/>
    <s v="00182"/>
    <x v="30"/>
    <s v="KHKD"/>
    <x v="9"/>
    <x v="77"/>
    <d v="1899-12-30T19:08:00"/>
    <m/>
    <m/>
    <m/>
    <m/>
    <m/>
    <s v=""/>
    <m/>
    <d v="1899-12-30T08:53:00"/>
    <d v="1899-12-30T18:00:00"/>
    <d v="1899-12-30T03:07:00"/>
    <d v="1899-12-30T04:30:00"/>
    <d v="1899-12-30T07:37:00"/>
    <m/>
    <m/>
    <m/>
    <m/>
    <m/>
    <m/>
    <m/>
    <m/>
    <n v="0.89607843137254906"/>
    <x v="0"/>
    <x v="1"/>
    <n v="1"/>
  </r>
  <r>
    <n v="545"/>
    <s v="00182"/>
    <x v="30"/>
    <s v="KHKD"/>
    <x v="10"/>
    <x v="10"/>
    <d v="1899-12-30T18:10:00"/>
    <m/>
    <m/>
    <m/>
    <m/>
    <m/>
    <s v=""/>
    <m/>
    <d v="1899-12-30T08:25:00"/>
    <d v="1899-12-30T18:10:00"/>
    <d v="1899-12-30T03:35:00"/>
    <d v="1899-12-30T04:40:00"/>
    <d v="1899-12-30T08:15:00"/>
    <m/>
    <m/>
    <m/>
    <m/>
    <m/>
    <m/>
    <m/>
    <m/>
    <n v="0.97058823529411786"/>
    <x v="0"/>
    <x v="0"/>
    <n v="1"/>
  </r>
  <r>
    <n v="546"/>
    <s v="00182"/>
    <x v="30"/>
    <s v="KHKD"/>
    <x v="11"/>
    <x v="37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547"/>
    <s v="00182"/>
    <x v="30"/>
    <s v="KHKD"/>
    <x v="14"/>
    <x v="115"/>
    <d v="1899-12-30T18:54:00"/>
    <m/>
    <m/>
    <m/>
    <m/>
    <m/>
    <s v=""/>
    <m/>
    <d v="1899-12-30T13:34:00"/>
    <d v="1899-12-30T18:00:00"/>
    <d v="1899-12-30T00:00:00"/>
    <d v="1899-12-30T04:26:00"/>
    <d v="1899-12-30T04:26:00"/>
    <m/>
    <m/>
    <m/>
    <m/>
    <m/>
    <m/>
    <m/>
    <m/>
    <n v="0.52156862745098043"/>
    <x v="0"/>
    <x v="0"/>
    <n v="0"/>
  </r>
  <r>
    <n v="548"/>
    <s v="00182"/>
    <x v="30"/>
    <s v="KHKD"/>
    <x v="15"/>
    <x v="55"/>
    <d v="1899-12-30T18:40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549"/>
    <s v="00182"/>
    <x v="30"/>
    <s v="KHKD"/>
    <x v="16"/>
    <x v="43"/>
    <d v="1899-12-30T18:28:00"/>
    <m/>
    <m/>
    <m/>
    <m/>
    <m/>
    <s v=""/>
    <m/>
    <d v="1899-12-30T08:02:00"/>
    <d v="1899-12-30T18:28:00"/>
    <d v="1899-12-30T03:58:00"/>
    <d v="1899-12-30T04:58:00"/>
    <d v="1899-12-30T08:30:00"/>
    <m/>
    <m/>
    <m/>
    <m/>
    <m/>
    <m/>
    <m/>
    <m/>
    <n v="1"/>
    <x v="0"/>
    <x v="0"/>
    <n v="1"/>
  </r>
  <r>
    <n v="550"/>
    <s v="00182"/>
    <x v="30"/>
    <s v="KHKD"/>
    <x v="17"/>
    <x v="31"/>
    <d v="1899-12-30T18:33:00"/>
    <m/>
    <m/>
    <m/>
    <m/>
    <m/>
    <s v=""/>
    <m/>
    <d v="1899-12-30T08:30:00"/>
    <d v="1899-12-30T18:33:00"/>
    <d v="1899-12-30T03:30:00"/>
    <d v="1899-12-30T05:03:00"/>
    <d v="1899-12-30T08:30:00"/>
    <m/>
    <m/>
    <m/>
    <m/>
    <m/>
    <m/>
    <m/>
    <m/>
    <n v="1"/>
    <x v="0"/>
    <x v="0"/>
    <n v="1"/>
  </r>
  <r>
    <n v="551"/>
    <s v="00183"/>
    <x v="31"/>
    <s v="KHKD"/>
    <x v="0"/>
    <x v="14"/>
    <d v="1899-12-30T18:23:00"/>
    <d v="1899-12-30T18:42:00"/>
    <m/>
    <m/>
    <m/>
    <m/>
    <s v=""/>
    <m/>
    <d v="1899-12-30T08:12:00"/>
    <d v="1899-12-30T18:42:00"/>
    <d v="1899-12-30T03:48:00"/>
    <d v="1899-12-30T05:12:00"/>
    <d v="1899-12-30T08:30:00"/>
    <m/>
    <m/>
    <m/>
    <m/>
    <m/>
    <m/>
    <m/>
    <m/>
    <n v="1"/>
    <x v="0"/>
    <x v="0"/>
    <n v="1"/>
  </r>
  <r>
    <n v="552"/>
    <s v="00183"/>
    <x v="31"/>
    <s v="KHKD"/>
    <x v="1"/>
    <x v="16"/>
    <d v="1899-12-30T18:38:00"/>
    <m/>
    <m/>
    <m/>
    <m/>
    <m/>
    <s v=""/>
    <m/>
    <d v="1899-12-30T08:06:00"/>
    <d v="1899-12-30T18:38:00"/>
    <d v="1899-12-30T03:54:00"/>
    <d v="1899-12-30T05:08:00"/>
    <d v="1899-12-30T08:30:00"/>
    <m/>
    <m/>
    <m/>
    <m/>
    <m/>
    <m/>
    <m/>
    <m/>
    <n v="1"/>
    <x v="0"/>
    <x v="0"/>
    <n v="1"/>
  </r>
  <r>
    <n v="553"/>
    <s v="00183"/>
    <x v="31"/>
    <s v="KHKD"/>
    <x v="2"/>
    <x v="2"/>
    <d v="1899-12-30T18:46:00"/>
    <m/>
    <m/>
    <m/>
    <m/>
    <m/>
    <s v=""/>
    <m/>
    <d v="1899-12-30T08:07:00"/>
    <d v="1899-12-30T18:46:00"/>
    <d v="1899-12-30T03:53:00"/>
    <d v="1899-12-30T05:16:00"/>
    <d v="1899-12-30T08:30:00"/>
    <m/>
    <m/>
    <m/>
    <m/>
    <m/>
    <m/>
    <m/>
    <m/>
    <n v="1"/>
    <x v="0"/>
    <x v="0"/>
    <n v="1"/>
  </r>
  <r>
    <n v="554"/>
    <s v="00183"/>
    <x v="31"/>
    <s v="KHKD"/>
    <x v="3"/>
    <x v="2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55"/>
    <s v="00183"/>
    <x v="31"/>
    <s v="KHKD"/>
    <x v="18"/>
    <x v="15"/>
    <d v="1899-12-30T18:37:00"/>
    <m/>
    <m/>
    <m/>
    <m/>
    <m/>
    <s v=""/>
    <m/>
    <d v="1899-12-30T08:08:00"/>
    <d v="1899-12-30T18:37:00"/>
    <d v="1899-12-30T03:52:00"/>
    <d v="1899-12-30T05:07:00"/>
    <d v="1899-12-30T08:30:00"/>
    <m/>
    <m/>
    <m/>
    <m/>
    <m/>
    <m/>
    <m/>
    <m/>
    <n v="1"/>
    <x v="0"/>
    <x v="0"/>
    <n v="1"/>
  </r>
  <r>
    <n v="556"/>
    <s v="00183"/>
    <x v="31"/>
    <s v="KHKD"/>
    <x v="9"/>
    <x v="21"/>
    <d v="1899-12-30T19:06:00"/>
    <m/>
    <m/>
    <m/>
    <m/>
    <m/>
    <s v=""/>
    <m/>
    <d v="1899-12-30T08:14:00"/>
    <d v="1899-12-30T19:06:00"/>
    <d v="1899-12-30T03:46:00"/>
    <d v="1899-12-30T05:36:00"/>
    <d v="1899-12-30T08:30:00"/>
    <m/>
    <m/>
    <m/>
    <m/>
    <m/>
    <m/>
    <m/>
    <m/>
    <n v="1"/>
    <x v="0"/>
    <x v="0"/>
    <n v="1"/>
  </r>
  <r>
    <n v="557"/>
    <s v="00183"/>
    <x v="31"/>
    <s v="KHKD"/>
    <x v="10"/>
    <x v="41"/>
    <d v="1899-12-30T18:47:00"/>
    <m/>
    <m/>
    <m/>
    <m/>
    <m/>
    <s v=""/>
    <m/>
    <d v="1899-12-30T08:27:00"/>
    <d v="1899-12-30T18:47:00"/>
    <d v="1899-12-30T03:33:00"/>
    <d v="1899-12-30T05:17:00"/>
    <d v="1899-12-30T08:30:00"/>
    <m/>
    <m/>
    <m/>
    <m/>
    <m/>
    <m/>
    <m/>
    <m/>
    <n v="1"/>
    <x v="0"/>
    <x v="0"/>
    <n v="1"/>
  </r>
  <r>
    <n v="558"/>
    <s v="00183"/>
    <x v="31"/>
    <s v="KHKD"/>
    <x v="11"/>
    <x v="17"/>
    <d v="1899-12-30T18:07:00"/>
    <m/>
    <m/>
    <m/>
    <m/>
    <m/>
    <s v=""/>
    <m/>
    <d v="1899-12-30T08:11:00"/>
    <d v="1899-12-30T18:07:00"/>
    <d v="1899-12-30T03:49:00"/>
    <d v="1899-12-30T04:37:00"/>
    <d v="1899-12-30T08:26:00"/>
    <m/>
    <m/>
    <m/>
    <m/>
    <m/>
    <m/>
    <m/>
    <m/>
    <n v="0.99215686274509796"/>
    <x v="0"/>
    <x v="0"/>
    <n v="1"/>
  </r>
  <r>
    <n v="559"/>
    <s v="00183"/>
    <x v="31"/>
    <s v="KHKD"/>
    <x v="12"/>
    <x v="38"/>
    <d v="1899-12-30T11:00:00"/>
    <m/>
    <m/>
    <m/>
    <m/>
    <m/>
    <s v=""/>
    <m/>
    <d v="1899-12-30T08:01:00"/>
    <d v="1899-12-30T11:00:00"/>
    <d v="1899-12-30T02:59:00"/>
    <d v="1899-12-30T00:00:00"/>
    <d v="1899-12-30T02:59:00"/>
    <m/>
    <m/>
    <m/>
    <m/>
    <m/>
    <m/>
    <m/>
    <m/>
    <n v="0.35098039215686255"/>
    <x v="0"/>
    <x v="0"/>
    <n v="0"/>
  </r>
  <r>
    <n v="560"/>
    <s v="00183"/>
    <x v="31"/>
    <s v="KHKD"/>
    <x v="15"/>
    <x v="15"/>
    <d v="1899-12-30T18:05:00"/>
    <m/>
    <m/>
    <m/>
    <m/>
    <m/>
    <s v=""/>
    <m/>
    <d v="1899-12-30T08:08:00"/>
    <d v="1899-12-30T18:05:00"/>
    <d v="1899-12-30T03:52:00"/>
    <d v="1899-12-30T04:35:00"/>
    <d v="1899-12-30T08:27:00"/>
    <m/>
    <m/>
    <m/>
    <m/>
    <m/>
    <m/>
    <m/>
    <m/>
    <n v="0.99411764705882355"/>
    <x v="0"/>
    <x v="0"/>
    <n v="1"/>
  </r>
  <r>
    <n v="561"/>
    <s v="00183"/>
    <x v="31"/>
    <s v="KHKD"/>
    <x v="16"/>
    <x v="24"/>
    <d v="1899-12-30T18:28:00"/>
    <m/>
    <m/>
    <m/>
    <m/>
    <m/>
    <s v=""/>
    <m/>
    <d v="1899-12-30T08:05:00"/>
    <d v="1899-12-30T18:28:00"/>
    <d v="1899-12-30T03:55:00"/>
    <d v="1899-12-30T04:58:00"/>
    <d v="1899-12-30T08:30:00"/>
    <m/>
    <m/>
    <m/>
    <m/>
    <m/>
    <m/>
    <m/>
    <m/>
    <n v="1"/>
    <x v="0"/>
    <x v="0"/>
    <n v="1"/>
  </r>
  <r>
    <n v="562"/>
    <s v="00183"/>
    <x v="31"/>
    <s v="KHKD"/>
    <x v="17"/>
    <x v="16"/>
    <d v="1899-12-30T18:37:00"/>
    <d v="1899-12-30T18:38:00"/>
    <m/>
    <m/>
    <m/>
    <m/>
    <s v=""/>
    <m/>
    <d v="1899-12-30T08:06:00"/>
    <d v="1899-12-30T18:38:00"/>
    <d v="1899-12-30T03:54:00"/>
    <d v="1899-12-30T05:08:00"/>
    <d v="1899-12-30T08:30:00"/>
    <m/>
    <m/>
    <m/>
    <m/>
    <m/>
    <m/>
    <m/>
    <m/>
    <n v="1"/>
    <x v="0"/>
    <x v="0"/>
    <n v="1"/>
  </r>
  <r>
    <n v="563"/>
    <s v="00188"/>
    <x v="32"/>
    <s v="------"/>
    <x v="0"/>
    <x v="3"/>
    <d v="1899-12-30T18:23:00"/>
    <m/>
    <m/>
    <m/>
    <m/>
    <m/>
    <s v=""/>
    <m/>
    <d v="1899-12-30T08:20:00"/>
    <d v="1899-12-30T18:23:00"/>
    <d v="1899-12-30T03:40:00"/>
    <d v="1899-12-30T04:53:00"/>
    <d v="1899-12-30T08:30:00"/>
    <m/>
    <m/>
    <m/>
    <m/>
    <m/>
    <m/>
    <m/>
    <m/>
    <n v="1"/>
    <x v="0"/>
    <x v="0"/>
    <n v="1"/>
  </r>
  <r>
    <n v="564"/>
    <s v="00188"/>
    <x v="32"/>
    <s v="------"/>
    <x v="1"/>
    <x v="30"/>
    <d v="1899-12-30T18:30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565"/>
    <s v="00188"/>
    <x v="32"/>
    <s v="------"/>
    <x v="2"/>
    <x v="4"/>
    <d v="1899-12-30T18:52:00"/>
    <m/>
    <m/>
    <m/>
    <m/>
    <m/>
    <s v=""/>
    <m/>
    <d v="1899-12-30T08:26:00"/>
    <d v="1899-12-30T18:52:00"/>
    <d v="1899-12-30T03:34:00"/>
    <d v="1899-12-30T05:22:00"/>
    <d v="1899-12-30T08:30:00"/>
    <m/>
    <m/>
    <m/>
    <m/>
    <m/>
    <m/>
    <m/>
    <m/>
    <n v="1"/>
    <x v="0"/>
    <x v="0"/>
    <n v="1"/>
  </r>
  <r>
    <n v="566"/>
    <s v="00188"/>
    <x v="32"/>
    <s v="------"/>
    <x v="3"/>
    <x v="38"/>
    <d v="1899-12-30T18:00:00"/>
    <m/>
    <m/>
    <m/>
    <m/>
    <m/>
    <s v=""/>
    <m/>
    <d v="1899-12-30T08:01:00"/>
    <d v="1899-12-30T18:00:00"/>
    <d v="1899-12-30T03:59:00"/>
    <d v="1899-12-30T04:30:00"/>
    <d v="1899-12-30T08:29:00"/>
    <m/>
    <m/>
    <m/>
    <m/>
    <m/>
    <m/>
    <m/>
    <m/>
    <n v="0.99803921568627441"/>
    <x v="0"/>
    <x v="0"/>
    <n v="1"/>
  </r>
  <r>
    <n v="567"/>
    <s v="00188"/>
    <x v="32"/>
    <s v="------"/>
    <x v="18"/>
    <x v="14"/>
    <d v="1899-12-30T18:13:00"/>
    <m/>
    <m/>
    <m/>
    <m/>
    <m/>
    <s v=""/>
    <m/>
    <d v="1899-12-30T08:12:00"/>
    <d v="1899-12-30T18:13:00"/>
    <d v="1899-12-30T03:48:00"/>
    <d v="1899-12-30T04:43:00"/>
    <d v="1899-12-30T08:30:00"/>
    <m/>
    <m/>
    <m/>
    <m/>
    <m/>
    <m/>
    <m/>
    <m/>
    <n v="1"/>
    <x v="0"/>
    <x v="0"/>
    <n v="1"/>
  </r>
  <r>
    <n v="568"/>
    <s v="00188"/>
    <x v="32"/>
    <s v="------"/>
    <x v="4"/>
    <x v="26"/>
    <d v="1899-12-30T18:09:00"/>
    <m/>
    <m/>
    <m/>
    <m/>
    <m/>
    <s v=""/>
    <m/>
    <d v="1899-12-30T08:09:00"/>
    <d v="1899-12-30T18:09:00"/>
    <d v="1899-12-30T03:51:00"/>
    <d v="1899-12-30T04:39:00"/>
    <d v="1899-12-30T08:30:00"/>
    <m/>
    <m/>
    <m/>
    <m/>
    <m/>
    <m/>
    <m/>
    <m/>
    <n v="0.99999999999999989"/>
    <x v="0"/>
    <x v="0"/>
    <n v="1"/>
  </r>
  <r>
    <n v="569"/>
    <s v="00188"/>
    <x v="32"/>
    <s v="------"/>
    <x v="5"/>
    <x v="20"/>
    <d v="1899-12-30T18:19:00"/>
    <m/>
    <m/>
    <m/>
    <m/>
    <m/>
    <s v=""/>
    <m/>
    <d v="1899-12-30T08:18:00"/>
    <d v="1899-12-30T18:19:00"/>
    <d v="1899-12-30T03:42:00"/>
    <d v="1899-12-30T04:49:00"/>
    <d v="1899-12-30T08:30:00"/>
    <m/>
    <m/>
    <m/>
    <m/>
    <m/>
    <m/>
    <m/>
    <m/>
    <n v="1"/>
    <x v="0"/>
    <x v="0"/>
    <n v="1"/>
  </r>
  <r>
    <n v="570"/>
    <s v="00188"/>
    <x v="32"/>
    <s v="------"/>
    <x v="6"/>
    <x v="13"/>
    <d v="1899-12-30T18:23:00"/>
    <m/>
    <m/>
    <m/>
    <m/>
    <m/>
    <s v=""/>
    <m/>
    <d v="1899-12-30T08:17:00"/>
    <d v="1899-12-30T18:23:00"/>
    <d v="1899-12-30T03:43:00"/>
    <d v="1899-12-30T04:53:00"/>
    <d v="1899-12-30T08:30:00"/>
    <m/>
    <m/>
    <m/>
    <m/>
    <m/>
    <m/>
    <m/>
    <m/>
    <n v="1"/>
    <x v="0"/>
    <x v="0"/>
    <n v="1"/>
  </r>
  <r>
    <n v="571"/>
    <s v="00188"/>
    <x v="32"/>
    <s v="------"/>
    <x v="7"/>
    <x v="3"/>
    <d v="1899-12-30T18:23:00"/>
    <m/>
    <m/>
    <m/>
    <m/>
    <m/>
    <s v=""/>
    <m/>
    <d v="1899-12-30T08:20:00"/>
    <d v="1899-12-30T18:23:00"/>
    <d v="1899-12-30T03:40:00"/>
    <d v="1899-12-30T04:53:00"/>
    <d v="1899-12-30T08:30:00"/>
    <m/>
    <m/>
    <m/>
    <m/>
    <m/>
    <m/>
    <m/>
    <m/>
    <n v="1"/>
    <x v="0"/>
    <x v="0"/>
    <n v="1"/>
  </r>
  <r>
    <n v="572"/>
    <s v="00188"/>
    <x v="32"/>
    <s v="------"/>
    <x v="8"/>
    <x v="54"/>
    <d v="1899-12-30T18:07:00"/>
    <m/>
    <m/>
    <m/>
    <m/>
    <m/>
    <s v=""/>
    <m/>
    <d v="1899-12-30T08:23:00"/>
    <d v="1899-12-30T18:07:00"/>
    <d v="1899-12-30T03:37:00"/>
    <d v="1899-12-30T04:37:00"/>
    <d v="1899-12-30T08:14:00"/>
    <m/>
    <m/>
    <m/>
    <m/>
    <m/>
    <m/>
    <m/>
    <m/>
    <n v="0.96862745098039216"/>
    <x v="0"/>
    <x v="0"/>
    <n v="1"/>
  </r>
  <r>
    <n v="573"/>
    <s v="00188"/>
    <x v="32"/>
    <s v="------"/>
    <x v="10"/>
    <x v="93"/>
    <d v="1899-12-30T18:03:00"/>
    <m/>
    <m/>
    <m/>
    <m/>
    <m/>
    <s v=""/>
    <m/>
    <d v="1899-12-30T08:03:00"/>
    <d v="1899-12-30T18:03:00"/>
    <d v="1899-12-30T03:57:00"/>
    <d v="1899-12-30T04:33:00"/>
    <d v="1899-12-30T08:30:00"/>
    <m/>
    <m/>
    <m/>
    <m/>
    <m/>
    <m/>
    <m/>
    <m/>
    <n v="0.99999999999999989"/>
    <x v="0"/>
    <x v="0"/>
    <n v="1"/>
  </r>
  <r>
    <n v="574"/>
    <s v="00188"/>
    <x v="32"/>
    <s v="------"/>
    <x v="11"/>
    <x v="8"/>
    <d v="1899-12-30T18:18:00"/>
    <m/>
    <m/>
    <m/>
    <m/>
    <m/>
    <s v=""/>
    <m/>
    <d v="1899-12-30T08:16:00"/>
    <d v="1899-12-30T18:18:00"/>
    <d v="1899-12-30T03:44:00"/>
    <d v="1899-12-30T04:48:00"/>
    <d v="1899-12-30T08:30:00"/>
    <m/>
    <m/>
    <m/>
    <m/>
    <m/>
    <m/>
    <m/>
    <m/>
    <n v="1"/>
    <x v="0"/>
    <x v="0"/>
    <n v="1"/>
  </r>
  <r>
    <n v="575"/>
    <s v="00188"/>
    <x v="32"/>
    <s v="------"/>
    <x v="13"/>
    <x v="22"/>
    <d v="1899-12-30T18:17:00"/>
    <m/>
    <m/>
    <m/>
    <m/>
    <m/>
    <s v=""/>
    <m/>
    <d v="1899-12-30T08:13:00"/>
    <d v="1899-12-30T18:17:00"/>
    <d v="1899-12-30T03:47:00"/>
    <d v="1899-12-30T04:47:00"/>
    <d v="1899-12-30T08:30:00"/>
    <m/>
    <m/>
    <m/>
    <m/>
    <m/>
    <m/>
    <m/>
    <m/>
    <n v="1"/>
    <x v="0"/>
    <x v="0"/>
    <n v="1"/>
  </r>
  <r>
    <n v="576"/>
    <s v="00188"/>
    <x v="32"/>
    <s v="------"/>
    <x v="14"/>
    <x v="93"/>
    <d v="1899-12-30T18:05:00"/>
    <m/>
    <m/>
    <m/>
    <m/>
    <m/>
    <s v=""/>
    <m/>
    <d v="1899-12-30T08:03:00"/>
    <d v="1899-12-30T18:05:00"/>
    <d v="1899-12-30T03:57:00"/>
    <d v="1899-12-30T04:35:00"/>
    <d v="1899-12-30T08:30:00"/>
    <m/>
    <m/>
    <m/>
    <m/>
    <m/>
    <m/>
    <m/>
    <m/>
    <n v="1"/>
    <x v="0"/>
    <x v="0"/>
    <n v="1"/>
  </r>
  <r>
    <n v="577"/>
    <s v="00188"/>
    <x v="32"/>
    <s v="------"/>
    <x v="15"/>
    <x v="17"/>
    <d v="1899-12-30T18:16:00"/>
    <m/>
    <m/>
    <m/>
    <m/>
    <m/>
    <s v=""/>
    <m/>
    <d v="1899-12-30T08:11:00"/>
    <d v="1899-12-30T18:16:00"/>
    <d v="1899-12-30T03:49:00"/>
    <d v="1899-12-30T04:46:00"/>
    <d v="1899-12-30T08:30:00"/>
    <m/>
    <m/>
    <m/>
    <m/>
    <m/>
    <m/>
    <m/>
    <m/>
    <n v="1"/>
    <x v="0"/>
    <x v="0"/>
    <n v="1"/>
  </r>
  <r>
    <n v="578"/>
    <s v="00188"/>
    <x v="32"/>
    <s v="------"/>
    <x v="16"/>
    <x v="14"/>
    <d v="1899-12-30T18:32:00"/>
    <m/>
    <m/>
    <m/>
    <m/>
    <m/>
    <s v=""/>
    <m/>
    <d v="1899-12-30T08:12:00"/>
    <d v="1899-12-30T18:32:00"/>
    <d v="1899-12-30T03:48:00"/>
    <d v="1899-12-30T05:02:00"/>
    <d v="1899-12-30T08:30:00"/>
    <m/>
    <m/>
    <m/>
    <m/>
    <m/>
    <m/>
    <m/>
    <m/>
    <n v="1"/>
    <x v="0"/>
    <x v="0"/>
    <n v="1"/>
  </r>
  <r>
    <n v="579"/>
    <s v="00188"/>
    <x v="32"/>
    <s v="------"/>
    <x v="17"/>
    <x v="23"/>
    <d v="1899-12-30T18:25:00"/>
    <m/>
    <m/>
    <m/>
    <m/>
    <m/>
    <s v=""/>
    <m/>
    <d v="1899-12-30T08:15:00"/>
    <d v="1899-12-30T18:25:00"/>
    <d v="1899-12-30T03:45:00"/>
    <d v="1899-12-30T04:55:00"/>
    <d v="1899-12-30T08:30:00"/>
    <m/>
    <m/>
    <m/>
    <m/>
    <m/>
    <m/>
    <m/>
    <m/>
    <n v="1"/>
    <x v="0"/>
    <x v="0"/>
    <n v="1"/>
  </r>
  <r>
    <n v="580"/>
    <s v="00189"/>
    <x v="33"/>
    <s v="------"/>
    <x v="0"/>
    <x v="54"/>
    <d v="1899-12-30T08:23:00"/>
    <d v="1899-12-30T18:21:00"/>
    <d v="1899-12-30T18:21:00"/>
    <m/>
    <m/>
    <m/>
    <s v=""/>
    <m/>
    <d v="1899-12-30T08:23:00"/>
    <d v="1899-12-30T18:21:00"/>
    <d v="1899-12-30T03:37:00"/>
    <d v="1899-12-30T04:51:00"/>
    <d v="1899-12-30T08:28:00"/>
    <m/>
    <m/>
    <m/>
    <m/>
    <m/>
    <m/>
    <m/>
    <m/>
    <n v="0.99607843137254914"/>
    <x v="0"/>
    <x v="0"/>
    <n v="1"/>
  </r>
  <r>
    <n v="581"/>
    <s v="00189"/>
    <x v="33"/>
    <s v="------"/>
    <x v="1"/>
    <x v="41"/>
    <d v="1899-12-30T08:27:00"/>
    <d v="1899-12-30T18:24:00"/>
    <d v="1899-12-30T18:24:00"/>
    <m/>
    <m/>
    <m/>
    <s v=""/>
    <m/>
    <d v="1899-12-30T08:27:00"/>
    <d v="1899-12-30T18:24:00"/>
    <d v="1899-12-30T03:33:00"/>
    <d v="1899-12-30T04:54:00"/>
    <d v="1899-12-30T08:27:00"/>
    <m/>
    <m/>
    <m/>
    <m/>
    <m/>
    <m/>
    <m/>
    <m/>
    <n v="0.99411764705882344"/>
    <x v="0"/>
    <x v="0"/>
    <n v="1"/>
  </r>
  <r>
    <n v="582"/>
    <s v="00189"/>
    <x v="33"/>
    <s v="------"/>
    <x v="2"/>
    <x v="8"/>
    <d v="1899-12-30T18:30:00"/>
    <d v="1899-12-30T18:30:00"/>
    <d v="1899-12-30T19:04:00"/>
    <m/>
    <m/>
    <m/>
    <s v=""/>
    <m/>
    <d v="1899-12-30T08:16:00"/>
    <d v="1899-12-30T19:04:00"/>
    <d v="1899-12-30T03:44:00"/>
    <d v="1899-12-30T05:34:00"/>
    <d v="1899-12-30T08:30:00"/>
    <m/>
    <m/>
    <m/>
    <m/>
    <m/>
    <m/>
    <m/>
    <m/>
    <n v="1"/>
    <x v="0"/>
    <x v="0"/>
    <n v="1"/>
  </r>
  <r>
    <n v="583"/>
    <s v="00189"/>
    <x v="33"/>
    <s v="------"/>
    <x v="3"/>
    <x v="116"/>
    <d v="1899-12-30T18:28:00"/>
    <d v="1899-12-30T18:28:00"/>
    <d v="1899-12-30T18:51:00"/>
    <d v="1899-12-30T20:43:00"/>
    <m/>
    <m/>
    <s v=""/>
    <m/>
    <d v="1899-12-30T13:18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584"/>
    <s v="00189"/>
    <x v="33"/>
    <s v="------"/>
    <x v="18"/>
    <x v="21"/>
    <d v="1899-12-30T08:14:00"/>
    <d v="1899-12-30T18:17:00"/>
    <d v="1899-12-30T18:17:00"/>
    <m/>
    <m/>
    <m/>
    <s v=""/>
    <m/>
    <d v="1899-12-30T08:14:00"/>
    <d v="1899-12-30T18:17:00"/>
    <d v="1899-12-30T03:46:00"/>
    <d v="1899-12-30T04:47:00"/>
    <d v="1899-12-30T08:30:00"/>
    <m/>
    <m/>
    <m/>
    <m/>
    <m/>
    <m/>
    <m/>
    <m/>
    <n v="1"/>
    <x v="0"/>
    <x v="0"/>
    <n v="1"/>
  </r>
  <r>
    <n v="585"/>
    <s v="00189"/>
    <x v="33"/>
    <s v="------"/>
    <x v="4"/>
    <x v="9"/>
    <d v="1899-12-30T18:26:00"/>
    <m/>
    <m/>
    <m/>
    <m/>
    <m/>
    <s v=""/>
    <m/>
    <d v="1899-12-30T08:22:00"/>
    <d v="1899-12-30T18:26:00"/>
    <d v="1899-12-30T03:38:00"/>
    <d v="1899-12-30T04:56:00"/>
    <d v="1899-12-30T08:30:00"/>
    <m/>
    <m/>
    <m/>
    <m/>
    <m/>
    <m/>
    <m/>
    <m/>
    <n v="1"/>
    <x v="0"/>
    <x v="0"/>
    <n v="1"/>
  </r>
  <r>
    <n v="586"/>
    <s v="00189"/>
    <x v="33"/>
    <s v="------"/>
    <x v="5"/>
    <x v="54"/>
    <d v="1899-12-30T18:38:00"/>
    <d v="1899-12-30T18:38:00"/>
    <d v="1899-12-30T18:41:00"/>
    <m/>
    <m/>
    <m/>
    <s v=""/>
    <m/>
    <d v="1899-12-30T08:23:00"/>
    <d v="1899-12-30T18:41:00"/>
    <d v="1899-12-30T03:37:00"/>
    <d v="1899-12-30T05:11:00"/>
    <d v="1899-12-30T08:30:00"/>
    <m/>
    <m/>
    <m/>
    <m/>
    <m/>
    <m/>
    <m/>
    <m/>
    <n v="1"/>
    <x v="0"/>
    <x v="0"/>
    <n v="1"/>
  </r>
  <r>
    <n v="587"/>
    <s v="00189"/>
    <x v="33"/>
    <s v="------"/>
    <x v="6"/>
    <x v="20"/>
    <d v="1899-12-30T18:20:00"/>
    <d v="1899-12-30T18:20:00"/>
    <m/>
    <m/>
    <m/>
    <m/>
    <s v=""/>
    <m/>
    <d v="1899-12-30T08:18:00"/>
    <d v="1899-12-30T18:20:00"/>
    <d v="1899-12-30T03:42:00"/>
    <d v="1899-12-30T04:50:00"/>
    <d v="1899-12-30T08:30:00"/>
    <m/>
    <m/>
    <m/>
    <m/>
    <m/>
    <m/>
    <m/>
    <m/>
    <n v="1"/>
    <x v="0"/>
    <x v="0"/>
    <n v="1"/>
  </r>
  <r>
    <n v="588"/>
    <s v="00189"/>
    <x v="33"/>
    <s v="------"/>
    <x v="7"/>
    <x v="10"/>
    <d v="1899-12-30T08:25:00"/>
    <d v="1899-12-30T18:33:00"/>
    <d v="1899-12-30T18:33:00"/>
    <d v="1899-12-30T18:54:00"/>
    <m/>
    <m/>
    <s v=""/>
    <m/>
    <d v="1899-12-30T08:25:00"/>
    <d v="1899-12-30T18:54:00"/>
    <d v="1899-12-30T03:35:00"/>
    <d v="1899-12-30T05:24:00"/>
    <d v="1899-12-30T08:30:00"/>
    <m/>
    <m/>
    <m/>
    <m/>
    <m/>
    <m/>
    <m/>
    <m/>
    <n v="1"/>
    <x v="0"/>
    <x v="0"/>
    <n v="1"/>
  </r>
  <r>
    <n v="589"/>
    <s v="00189"/>
    <x v="33"/>
    <s v="------"/>
    <x v="8"/>
    <x v="3"/>
    <d v="1899-12-30T18:06:00"/>
    <m/>
    <m/>
    <m/>
    <m/>
    <m/>
    <s v=""/>
    <m/>
    <d v="1899-12-30T08:20:00"/>
    <d v="1899-12-30T18:06:00"/>
    <d v="1899-12-30T03:40:00"/>
    <d v="1899-12-30T04:36:00"/>
    <d v="1899-12-30T08:16:00"/>
    <m/>
    <m/>
    <m/>
    <m/>
    <m/>
    <m/>
    <m/>
    <m/>
    <n v="0.97254901960784323"/>
    <x v="0"/>
    <x v="0"/>
    <n v="1"/>
  </r>
  <r>
    <n v="590"/>
    <s v="00189"/>
    <x v="33"/>
    <s v="------"/>
    <x v="9"/>
    <x v="112"/>
    <d v="1899-12-30T18:46:00"/>
    <d v="1899-12-30T18:46:00"/>
    <m/>
    <m/>
    <m/>
    <m/>
    <s v=""/>
    <m/>
    <d v="1899-12-30T08:43:00"/>
    <d v="1899-12-30T18:00:00"/>
    <d v="1899-12-30T03:17:00"/>
    <d v="1899-12-30T04:30:00"/>
    <d v="1899-12-30T07:47:00"/>
    <m/>
    <m/>
    <m/>
    <m/>
    <m/>
    <m/>
    <m/>
    <m/>
    <n v="0.91568627450980389"/>
    <x v="0"/>
    <x v="1"/>
    <n v="1"/>
  </r>
  <r>
    <n v="591"/>
    <s v="00189"/>
    <x v="33"/>
    <s v="------"/>
    <x v="10"/>
    <x v="54"/>
    <d v="1899-12-30T18:49:00"/>
    <d v="1899-12-30T18:50:00"/>
    <m/>
    <m/>
    <m/>
    <m/>
    <s v=""/>
    <m/>
    <d v="1899-12-30T08:23:00"/>
    <d v="1899-12-30T18:50:00"/>
    <d v="1899-12-30T03:37:00"/>
    <d v="1899-12-30T05:20:00"/>
    <d v="1899-12-30T08:30:00"/>
    <m/>
    <m/>
    <m/>
    <m/>
    <m/>
    <m/>
    <m/>
    <m/>
    <n v="1"/>
    <x v="0"/>
    <x v="0"/>
    <n v="1"/>
  </r>
  <r>
    <n v="592"/>
    <s v="00189"/>
    <x v="33"/>
    <s v="------"/>
    <x v="11"/>
    <x v="54"/>
    <d v="1899-12-30T18:41:00"/>
    <m/>
    <m/>
    <m/>
    <m/>
    <m/>
    <s v=""/>
    <m/>
    <d v="1899-12-30T08:23:00"/>
    <d v="1899-12-30T18:41:00"/>
    <d v="1899-12-30T03:37:00"/>
    <d v="1899-12-30T05:11:00"/>
    <d v="1899-12-30T08:30:00"/>
    <m/>
    <m/>
    <m/>
    <m/>
    <m/>
    <m/>
    <m/>
    <m/>
    <n v="1"/>
    <x v="0"/>
    <x v="0"/>
    <n v="1"/>
  </r>
  <r>
    <n v="593"/>
    <s v="00189"/>
    <x v="33"/>
    <s v="------"/>
    <x v="12"/>
    <x v="7"/>
    <d v="1899-12-30T18:55:00"/>
    <d v="1899-12-30T19:08:00"/>
    <d v="1899-12-30T21:02:00"/>
    <m/>
    <m/>
    <m/>
    <s v=""/>
    <m/>
    <d v="1899-12-30T08:19:00"/>
    <d v="1899-12-30T21:02:00"/>
    <d v="1899-12-30T03:41:00"/>
    <d v="1899-12-30T06:00:00"/>
    <d v="1899-12-30T08:30:00"/>
    <m/>
    <m/>
    <m/>
    <m/>
    <m/>
    <m/>
    <m/>
    <m/>
    <n v="1"/>
    <x v="0"/>
    <x v="0"/>
    <n v="1"/>
  </r>
  <r>
    <n v="594"/>
    <s v="00189"/>
    <x v="33"/>
    <s v="------"/>
    <x v="13"/>
    <x v="36"/>
    <d v="1899-12-30T08:34:00"/>
    <d v="1899-12-30T19:01:00"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596"/>
    <s v="00189"/>
    <x v="33"/>
    <s v="------"/>
    <x v="14"/>
    <x v="23"/>
    <d v="1899-12-30T18:36:00"/>
    <d v="1899-12-30T18:37:00"/>
    <m/>
    <m/>
    <m/>
    <m/>
    <s v=""/>
    <m/>
    <d v="1899-12-30T08:15:00"/>
    <d v="1899-12-30T18:37:00"/>
    <d v="1899-12-30T03:45:00"/>
    <d v="1899-12-30T05:07:00"/>
    <d v="1899-12-30T08:30:00"/>
    <m/>
    <m/>
    <m/>
    <m/>
    <m/>
    <m/>
    <m/>
    <m/>
    <n v="1"/>
    <x v="0"/>
    <x v="0"/>
    <n v="1"/>
  </r>
  <r>
    <n v="597"/>
    <s v="00189"/>
    <x v="33"/>
    <s v="------"/>
    <x v="15"/>
    <x v="8"/>
    <d v="1899-12-30T18:31:00"/>
    <d v="1899-12-30T18:31:00"/>
    <m/>
    <m/>
    <m/>
    <m/>
    <s v=""/>
    <m/>
    <d v="1899-12-30T08:16:00"/>
    <d v="1899-12-30T18:31:00"/>
    <d v="1899-12-30T03:44:00"/>
    <d v="1899-12-30T05:01:00"/>
    <d v="1899-12-30T08:30:00"/>
    <m/>
    <m/>
    <m/>
    <m/>
    <m/>
    <m/>
    <m/>
    <m/>
    <n v="1"/>
    <x v="0"/>
    <x v="0"/>
    <n v="1"/>
  </r>
  <r>
    <n v="598"/>
    <s v="00189"/>
    <x v="33"/>
    <s v="------"/>
    <x v="16"/>
    <x v="20"/>
    <d v="1899-12-30T18:53:00"/>
    <d v="1899-12-30T18:53:00"/>
    <m/>
    <m/>
    <m/>
    <m/>
    <s v=""/>
    <m/>
    <d v="1899-12-30T08:18:00"/>
    <d v="1899-12-30T18:53:00"/>
    <d v="1899-12-30T03:42:00"/>
    <d v="1899-12-30T05:23:00"/>
    <d v="1899-12-30T08:30:00"/>
    <m/>
    <m/>
    <m/>
    <m/>
    <m/>
    <m/>
    <m/>
    <m/>
    <n v="1"/>
    <x v="0"/>
    <x v="0"/>
    <n v="1"/>
  </r>
  <r>
    <n v="599"/>
    <s v="00190"/>
    <x v="34"/>
    <s v="------"/>
    <x v="0"/>
    <x v="117"/>
    <d v="1899-12-30T21:33:00"/>
    <m/>
    <m/>
    <m/>
    <m/>
    <m/>
    <s v=""/>
    <m/>
    <d v="1899-12-30T08:00:00"/>
    <d v="1899-12-30T21:33:00"/>
    <d v="1899-12-30T04:00:00"/>
    <d v="1899-12-30T06:00:00"/>
    <d v="1899-12-30T08:30:00"/>
    <m/>
    <m/>
    <m/>
    <m/>
    <m/>
    <m/>
    <m/>
    <m/>
    <n v="1"/>
    <x v="0"/>
    <x v="0"/>
    <n v="1"/>
  </r>
  <r>
    <n v="600"/>
    <s v="00190"/>
    <x v="34"/>
    <s v="------"/>
    <x v="1"/>
    <x v="118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601"/>
    <s v="00190"/>
    <x v="34"/>
    <s v="------"/>
    <x v="2"/>
    <x v="119"/>
    <d v="1899-12-30T18:48:00"/>
    <m/>
    <m/>
    <m/>
    <m/>
    <m/>
    <s v=""/>
    <m/>
    <d v="1899-12-30T08:00:00"/>
    <d v="1899-12-30T18:48:00"/>
    <d v="1899-12-30T04:00:00"/>
    <d v="1899-12-30T05:18:00"/>
    <d v="1899-12-30T08:30:00"/>
    <m/>
    <m/>
    <m/>
    <m/>
    <m/>
    <m/>
    <m/>
    <m/>
    <n v="1"/>
    <x v="0"/>
    <x v="0"/>
    <n v="1"/>
  </r>
  <r>
    <n v="602"/>
    <s v="00190"/>
    <x v="34"/>
    <s v="------"/>
    <x v="3"/>
    <x v="45"/>
    <d v="1899-12-30T18:29:00"/>
    <m/>
    <m/>
    <m/>
    <m/>
    <m/>
    <s v=""/>
    <m/>
    <d v="1899-12-30T08:00:00"/>
    <d v="1899-12-30T18:29:00"/>
    <d v="1899-12-30T04:00:00"/>
    <d v="1899-12-30T04:59:00"/>
    <d v="1899-12-30T08:30:00"/>
    <m/>
    <m/>
    <m/>
    <m/>
    <m/>
    <m/>
    <m/>
    <m/>
    <n v="1"/>
    <x v="0"/>
    <x v="0"/>
    <n v="1"/>
  </r>
  <r>
    <n v="603"/>
    <s v="00190"/>
    <x v="34"/>
    <s v="------"/>
    <x v="4"/>
    <x v="68"/>
    <d v="1899-12-30T18:27:00"/>
    <m/>
    <m/>
    <m/>
    <m/>
    <m/>
    <s v=""/>
    <m/>
    <d v="1899-12-30T08:00:00"/>
    <d v="1899-12-30T18:27:00"/>
    <d v="1899-12-30T04:00:00"/>
    <d v="1899-12-30T04:57:00"/>
    <d v="1899-12-30T08:30:00"/>
    <m/>
    <m/>
    <m/>
    <m/>
    <m/>
    <m/>
    <m/>
    <m/>
    <n v="1"/>
    <x v="0"/>
    <x v="0"/>
    <n v="1"/>
  </r>
  <r>
    <n v="604"/>
    <s v="00190"/>
    <x v="34"/>
    <s v="------"/>
    <x v="5"/>
    <x v="67"/>
    <d v="1899-12-30T18:03:00"/>
    <m/>
    <m/>
    <m/>
    <m/>
    <m/>
    <s v=""/>
    <m/>
    <d v="1899-12-30T08:00:00"/>
    <d v="1899-12-30T18:03:00"/>
    <d v="1899-12-30T04:00:00"/>
    <d v="1899-12-30T04:33:00"/>
    <d v="1899-12-30T08:30:00"/>
    <m/>
    <m/>
    <m/>
    <m/>
    <m/>
    <m/>
    <m/>
    <m/>
    <n v="1"/>
    <x v="0"/>
    <x v="0"/>
    <n v="1"/>
  </r>
  <r>
    <n v="605"/>
    <s v="00190"/>
    <x v="34"/>
    <s v="------"/>
    <x v="6"/>
    <x v="120"/>
    <d v="1899-12-30T17:25:00"/>
    <m/>
    <m/>
    <m/>
    <m/>
    <m/>
    <s v=""/>
    <m/>
    <d v="1899-12-30T08:00:00"/>
    <d v="1899-12-30T17:25:00"/>
    <d v="1899-12-30T04:00:00"/>
    <d v="1899-12-30T03:55:00"/>
    <d v="1899-12-30T07:55:00"/>
    <m/>
    <m/>
    <m/>
    <m/>
    <m/>
    <m/>
    <m/>
    <m/>
    <n v="0.93137254901960809"/>
    <x v="0"/>
    <x v="0"/>
    <n v="1"/>
  </r>
  <r>
    <n v="606"/>
    <s v="00190"/>
    <x v="34"/>
    <s v="------"/>
    <x v="7"/>
    <x v="121"/>
    <d v="1899-12-30T18:44:00"/>
    <m/>
    <m/>
    <m/>
    <m/>
    <m/>
    <s v=""/>
    <m/>
    <d v="1899-12-30T08:00:00"/>
    <d v="1899-12-30T18:44:00"/>
    <d v="1899-12-30T04:00:00"/>
    <d v="1899-12-30T05:14:00"/>
    <d v="1899-12-30T08:30:00"/>
    <m/>
    <m/>
    <m/>
    <m/>
    <m/>
    <m/>
    <m/>
    <m/>
    <n v="1"/>
    <x v="0"/>
    <x v="0"/>
    <n v="1"/>
  </r>
  <r>
    <n v="607"/>
    <s v="00190"/>
    <x v="34"/>
    <s v="------"/>
    <x v="8"/>
    <x v="120"/>
    <d v="1899-12-30T18:02:00"/>
    <m/>
    <m/>
    <m/>
    <m/>
    <m/>
    <s v=""/>
    <m/>
    <d v="1899-12-30T08:00:00"/>
    <d v="1899-12-30T18:02:00"/>
    <d v="1899-12-30T04:00:00"/>
    <d v="1899-12-30T04:32:00"/>
    <d v="1899-12-30T08:30:00"/>
    <m/>
    <m/>
    <m/>
    <m/>
    <m/>
    <m/>
    <m/>
    <m/>
    <n v="1"/>
    <x v="0"/>
    <x v="0"/>
    <n v="1"/>
  </r>
  <r>
    <n v="608"/>
    <s v="00190"/>
    <x v="34"/>
    <s v="------"/>
    <x v="9"/>
    <x v="43"/>
    <d v="1899-12-30T19:06:00"/>
    <m/>
    <m/>
    <m/>
    <m/>
    <m/>
    <s v=""/>
    <m/>
    <d v="1899-12-30T08:02:00"/>
    <d v="1899-12-30T19:06:00"/>
    <d v="1899-12-30T03:58:00"/>
    <d v="1899-12-30T05:36:00"/>
    <d v="1899-12-30T08:30:00"/>
    <m/>
    <m/>
    <m/>
    <m/>
    <m/>
    <m/>
    <m/>
    <m/>
    <n v="1"/>
    <x v="0"/>
    <x v="0"/>
    <n v="1"/>
  </r>
  <r>
    <n v="609"/>
    <s v="00190"/>
    <x v="34"/>
    <s v="------"/>
    <x v="10"/>
    <x v="16"/>
    <d v="1899-12-30T18:27:00"/>
    <m/>
    <m/>
    <m/>
    <m/>
    <m/>
    <s v=""/>
    <m/>
    <d v="1899-12-30T08:06:00"/>
    <d v="1899-12-30T18:27:00"/>
    <d v="1899-12-30T03:54:00"/>
    <d v="1899-12-30T04:57:00"/>
    <d v="1899-12-30T08:30:00"/>
    <m/>
    <m/>
    <m/>
    <m/>
    <m/>
    <m/>
    <m/>
    <m/>
    <n v="1"/>
    <x v="0"/>
    <x v="0"/>
    <n v="1"/>
  </r>
  <r>
    <n v="610"/>
    <s v="00190"/>
    <x v="34"/>
    <s v="------"/>
    <x v="11"/>
    <x v="67"/>
    <d v="1899-12-30T18:27:00"/>
    <m/>
    <m/>
    <m/>
    <m/>
    <m/>
    <s v=""/>
    <m/>
    <d v="1899-12-30T08:00:00"/>
    <d v="1899-12-30T18:27:00"/>
    <d v="1899-12-30T04:00:00"/>
    <d v="1899-12-30T04:57:00"/>
    <d v="1899-12-30T08:30:00"/>
    <m/>
    <m/>
    <m/>
    <m/>
    <m/>
    <m/>
    <m/>
    <m/>
    <n v="1"/>
    <x v="0"/>
    <x v="0"/>
    <n v="1"/>
  </r>
  <r>
    <n v="611"/>
    <s v="00190"/>
    <x v="34"/>
    <s v="------"/>
    <x v="12"/>
    <x v="45"/>
    <d v="1899-12-30T18:40:00"/>
    <m/>
    <m/>
    <m/>
    <m/>
    <m/>
    <s v=""/>
    <m/>
    <d v="1899-12-30T08:00:00"/>
    <d v="1899-12-30T18:40:00"/>
    <d v="1899-12-30T04:00:00"/>
    <d v="1899-12-30T05:10:00"/>
    <d v="1899-12-30T08:30:00"/>
    <m/>
    <m/>
    <m/>
    <m/>
    <m/>
    <m/>
    <m/>
    <m/>
    <n v="1"/>
    <x v="0"/>
    <x v="0"/>
    <n v="1"/>
  </r>
  <r>
    <n v="612"/>
    <s v="00190"/>
    <x v="34"/>
    <s v="------"/>
    <x v="13"/>
    <x v="48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613"/>
    <s v="00190"/>
    <x v="34"/>
    <s v="------"/>
    <x v="14"/>
    <x v="119"/>
    <d v="1899-12-30T18:28:00"/>
    <m/>
    <m/>
    <m/>
    <m/>
    <m/>
    <s v=""/>
    <m/>
    <d v="1899-12-30T08:00:00"/>
    <d v="1899-12-30T18:28:00"/>
    <d v="1899-12-30T04:00:00"/>
    <d v="1899-12-30T04:58:00"/>
    <d v="1899-12-30T08:30:00"/>
    <m/>
    <m/>
    <m/>
    <m/>
    <m/>
    <m/>
    <m/>
    <m/>
    <n v="1"/>
    <x v="0"/>
    <x v="0"/>
    <n v="1"/>
  </r>
  <r>
    <n v="614"/>
    <s v="00190"/>
    <x v="34"/>
    <s v="------"/>
    <x v="15"/>
    <x v="52"/>
    <d v="1899-12-30T18:04:00"/>
    <m/>
    <m/>
    <m/>
    <m/>
    <m/>
    <s v=""/>
    <m/>
    <d v="1899-12-30T08:00:00"/>
    <d v="1899-12-30T18:04:00"/>
    <d v="1899-12-30T04:00:00"/>
    <d v="1899-12-30T04:34:00"/>
    <d v="1899-12-30T08:30:00"/>
    <m/>
    <m/>
    <m/>
    <m/>
    <m/>
    <m/>
    <m/>
    <m/>
    <n v="1"/>
    <x v="0"/>
    <x v="0"/>
    <n v="1"/>
  </r>
  <r>
    <n v="615"/>
    <s v="00190"/>
    <x v="34"/>
    <s v="------"/>
    <x v="16"/>
    <x v="68"/>
    <d v="1899-12-30T18:10:00"/>
    <m/>
    <m/>
    <m/>
    <m/>
    <m/>
    <s v=""/>
    <m/>
    <d v="1899-12-30T08:00:00"/>
    <d v="1899-12-30T18:10:00"/>
    <d v="1899-12-30T04:00:00"/>
    <d v="1899-12-30T04:40:00"/>
    <d v="1899-12-30T08:30:00"/>
    <m/>
    <m/>
    <m/>
    <m/>
    <m/>
    <m/>
    <m/>
    <m/>
    <n v="1"/>
    <x v="0"/>
    <x v="0"/>
    <n v="1"/>
  </r>
  <r>
    <n v="616"/>
    <s v="00190"/>
    <x v="34"/>
    <s v="------"/>
    <x v="17"/>
    <x v="122"/>
    <d v="1899-12-30T16:53:00"/>
    <m/>
    <m/>
    <m/>
    <m/>
    <m/>
    <s v=""/>
    <m/>
    <d v="1899-12-30T08:00:00"/>
    <d v="1899-12-30T16:53:00"/>
    <d v="1899-12-30T04:00:00"/>
    <d v="1899-12-30T03:23:00"/>
    <d v="1899-12-30T07:23:00"/>
    <m/>
    <m/>
    <m/>
    <m/>
    <m/>
    <m/>
    <m/>
    <m/>
    <n v="0.86862745098039196"/>
    <x v="0"/>
    <x v="0"/>
    <n v="1"/>
  </r>
  <r>
    <n v="617"/>
    <s v="00197"/>
    <x v="35"/>
    <s v="PHP"/>
    <x v="0"/>
    <x v="11"/>
    <d v="1899-12-30T18:28:00"/>
    <m/>
    <m/>
    <m/>
    <m/>
    <m/>
    <s v=""/>
    <m/>
    <d v="1899-12-30T08:10:00"/>
    <d v="1899-12-30T18:28:00"/>
    <d v="1899-12-30T03:50:00"/>
    <d v="1899-12-30T04:58:00"/>
    <d v="1899-12-30T08:30:00"/>
    <m/>
    <m/>
    <m/>
    <m/>
    <m/>
    <m/>
    <m/>
    <m/>
    <n v="1"/>
    <x v="0"/>
    <x v="0"/>
    <n v="1"/>
  </r>
  <r>
    <n v="618"/>
    <s v="00197"/>
    <x v="35"/>
    <s v="PHP"/>
    <x v="1"/>
    <x v="16"/>
    <d v="1899-12-30T18:21:00"/>
    <m/>
    <m/>
    <m/>
    <m/>
    <m/>
    <s v=""/>
    <m/>
    <d v="1899-12-30T08:06:00"/>
    <d v="1899-12-30T18:21:00"/>
    <d v="1899-12-30T03:54:00"/>
    <d v="1899-12-30T04:51:00"/>
    <d v="1899-12-30T08:30:00"/>
    <m/>
    <m/>
    <m/>
    <m/>
    <m/>
    <m/>
    <m/>
    <m/>
    <n v="1"/>
    <x v="0"/>
    <x v="0"/>
    <n v="1"/>
  </r>
  <r>
    <n v="619"/>
    <s v="00197"/>
    <x v="35"/>
    <s v="PHP"/>
    <x v="2"/>
    <x v="0"/>
    <d v="1899-12-30T18:52:00"/>
    <m/>
    <m/>
    <m/>
    <m/>
    <m/>
    <s v=""/>
    <m/>
    <d v="1899-12-30T08:29:00"/>
    <d v="1899-12-30T18:52:00"/>
    <d v="1899-12-30T03:31:00"/>
    <d v="1899-12-30T05:22:00"/>
    <d v="1899-12-30T08:30:00"/>
    <m/>
    <m/>
    <m/>
    <m/>
    <m/>
    <m/>
    <m/>
    <m/>
    <n v="1"/>
    <x v="0"/>
    <x v="0"/>
    <n v="1"/>
  </r>
  <r>
    <n v="620"/>
    <s v="00197"/>
    <x v="35"/>
    <s v="PHP"/>
    <x v="3"/>
    <x v="3"/>
    <d v="1899-12-30T18:25:00"/>
    <m/>
    <m/>
    <m/>
    <m/>
    <m/>
    <s v=""/>
    <m/>
    <d v="1899-12-30T08:20:00"/>
    <d v="1899-12-30T18:25:00"/>
    <d v="1899-12-30T03:40:00"/>
    <d v="1899-12-30T04:55:00"/>
    <d v="1899-12-30T08:30:00"/>
    <m/>
    <m/>
    <m/>
    <m/>
    <m/>
    <m/>
    <m/>
    <m/>
    <n v="1"/>
    <x v="0"/>
    <x v="0"/>
    <n v="1"/>
  </r>
  <r>
    <n v="621"/>
    <s v="00197"/>
    <x v="35"/>
    <s v="PHP"/>
    <x v="18"/>
    <x v="9"/>
    <d v="1899-12-30T16:50:00"/>
    <m/>
    <m/>
    <m/>
    <m/>
    <m/>
    <s v=""/>
    <m/>
    <d v="1899-12-30T08:22:00"/>
    <d v="1899-12-30T16:50:00"/>
    <d v="1899-12-30T03:38:00"/>
    <d v="1899-12-30T03:20:00"/>
    <d v="1899-12-30T06:58:00"/>
    <m/>
    <m/>
    <m/>
    <m/>
    <m/>
    <m/>
    <m/>
    <m/>
    <n v="0.81960784313725465"/>
    <x v="0"/>
    <x v="0"/>
    <n v="1"/>
  </r>
  <r>
    <n v="622"/>
    <s v="00197"/>
    <x v="35"/>
    <s v="PHP"/>
    <x v="4"/>
    <x v="13"/>
    <d v="1899-12-30T18:25:00"/>
    <m/>
    <m/>
    <m/>
    <m/>
    <m/>
    <s v=""/>
    <m/>
    <d v="1899-12-30T08:17:00"/>
    <d v="1899-12-30T18:25:00"/>
    <d v="1899-12-30T03:43:00"/>
    <d v="1899-12-30T04:55:00"/>
    <d v="1899-12-30T08:30:00"/>
    <m/>
    <m/>
    <m/>
    <m/>
    <m/>
    <m/>
    <m/>
    <m/>
    <n v="1"/>
    <x v="0"/>
    <x v="0"/>
    <n v="1"/>
  </r>
  <r>
    <n v="623"/>
    <s v="00197"/>
    <x v="35"/>
    <s v="PHP"/>
    <x v="5"/>
    <x v="9"/>
    <d v="1899-12-30T18:27:00"/>
    <m/>
    <m/>
    <m/>
    <m/>
    <m/>
    <s v=""/>
    <m/>
    <d v="1899-12-30T08:22:00"/>
    <d v="1899-12-30T18:27:00"/>
    <d v="1899-12-30T03:38:00"/>
    <d v="1899-12-30T04:57:00"/>
    <d v="1899-12-30T08:30:00"/>
    <m/>
    <m/>
    <m/>
    <m/>
    <m/>
    <m/>
    <m/>
    <m/>
    <n v="1"/>
    <x v="0"/>
    <x v="0"/>
    <n v="1"/>
  </r>
  <r>
    <n v="624"/>
    <s v="00197"/>
    <x v="35"/>
    <s v="PHP"/>
    <x v="6"/>
    <x v="9"/>
    <d v="1899-12-30T18:23:00"/>
    <m/>
    <m/>
    <m/>
    <m/>
    <m/>
    <s v=""/>
    <m/>
    <d v="1899-12-30T08:22:00"/>
    <d v="1899-12-30T18:23:00"/>
    <d v="1899-12-30T03:38:00"/>
    <d v="1899-12-30T04:53:00"/>
    <d v="1899-12-30T08:30:00"/>
    <m/>
    <m/>
    <m/>
    <m/>
    <m/>
    <m/>
    <m/>
    <m/>
    <n v="1"/>
    <x v="0"/>
    <x v="0"/>
    <n v="1"/>
  </r>
  <r>
    <n v="625"/>
    <s v="00197"/>
    <x v="35"/>
    <s v="PHP"/>
    <x v="7"/>
    <x v="54"/>
    <d v="1899-12-30T18:30:00"/>
    <m/>
    <m/>
    <m/>
    <m/>
    <m/>
    <s v=""/>
    <m/>
    <d v="1899-12-30T08:23:00"/>
    <d v="1899-12-30T18:30:00"/>
    <d v="1899-12-30T03:37:00"/>
    <d v="1899-12-30T05:00:00"/>
    <d v="1899-12-30T08:30:00"/>
    <m/>
    <m/>
    <m/>
    <m/>
    <m/>
    <m/>
    <m/>
    <m/>
    <n v="1"/>
    <x v="0"/>
    <x v="0"/>
    <n v="1"/>
  </r>
  <r>
    <n v="626"/>
    <s v="00197"/>
    <x v="35"/>
    <s v="PHP"/>
    <x v="8"/>
    <x v="9"/>
    <d v="1899-12-30T18:47:00"/>
    <m/>
    <m/>
    <m/>
    <m/>
    <m/>
    <s v=""/>
    <m/>
    <d v="1899-12-30T08:22:00"/>
    <d v="1899-12-30T18:47:00"/>
    <d v="1899-12-30T03:38:00"/>
    <d v="1899-12-30T05:17:00"/>
    <d v="1899-12-30T08:30:00"/>
    <m/>
    <m/>
    <m/>
    <m/>
    <m/>
    <m/>
    <m/>
    <m/>
    <n v="1"/>
    <x v="0"/>
    <x v="0"/>
    <n v="1"/>
  </r>
  <r>
    <n v="627"/>
    <s v="00197"/>
    <x v="35"/>
    <s v="PHP"/>
    <x v="9"/>
    <x v="115"/>
    <d v="1899-12-30T18:22:00"/>
    <m/>
    <m/>
    <m/>
    <m/>
    <m/>
    <s v=""/>
    <m/>
    <d v="1899-12-30T13:34:00"/>
    <d v="1899-12-30T18:00:00"/>
    <d v="1899-12-30T00:00:00"/>
    <d v="1899-12-30T04:26:00"/>
    <d v="1899-12-30T04:26:00"/>
    <m/>
    <m/>
    <m/>
    <m/>
    <m/>
    <m/>
    <m/>
    <m/>
    <n v="0.52156862745098043"/>
    <x v="0"/>
    <x v="0"/>
    <n v="0"/>
  </r>
  <r>
    <n v="628"/>
    <s v="00197"/>
    <x v="35"/>
    <s v="PHP"/>
    <x v="10"/>
    <x v="20"/>
    <d v="1899-12-30T18:17:00"/>
    <m/>
    <m/>
    <m/>
    <m/>
    <m/>
    <s v=""/>
    <m/>
    <d v="1899-12-30T08:18:00"/>
    <d v="1899-12-30T18:17:00"/>
    <d v="1899-12-30T03:42:00"/>
    <d v="1899-12-30T04:47:00"/>
    <d v="1899-12-30T08:29:00"/>
    <m/>
    <m/>
    <m/>
    <m/>
    <m/>
    <m/>
    <m/>
    <m/>
    <n v="0.99803921568627452"/>
    <x v="0"/>
    <x v="0"/>
    <n v="1"/>
  </r>
  <r>
    <n v="629"/>
    <s v="00197"/>
    <x v="35"/>
    <s v="PHP"/>
    <x v="11"/>
    <x v="9"/>
    <d v="1899-12-30T18:22:00"/>
    <m/>
    <m/>
    <m/>
    <m/>
    <m/>
    <s v=""/>
    <m/>
    <d v="1899-12-30T08:22:00"/>
    <d v="1899-12-30T18:22:00"/>
    <d v="1899-12-30T03:38:00"/>
    <d v="1899-12-30T04:52:00"/>
    <d v="1899-12-30T08:30:00"/>
    <m/>
    <m/>
    <m/>
    <m/>
    <m/>
    <m/>
    <m/>
    <m/>
    <n v="1"/>
    <x v="0"/>
    <x v="0"/>
    <n v="1"/>
  </r>
  <r>
    <n v="630"/>
    <s v="00197"/>
    <x v="35"/>
    <s v="PHP"/>
    <x v="12"/>
    <x v="22"/>
    <d v="1899-12-30T18:26:00"/>
    <m/>
    <m/>
    <m/>
    <m/>
    <m/>
    <s v=""/>
    <m/>
    <d v="1899-12-30T08:13:00"/>
    <d v="1899-12-30T18:26:00"/>
    <d v="1899-12-30T03:47:00"/>
    <d v="1899-12-30T04:56:00"/>
    <d v="1899-12-30T08:30:00"/>
    <m/>
    <m/>
    <m/>
    <m/>
    <m/>
    <m/>
    <m/>
    <m/>
    <n v="1"/>
    <x v="0"/>
    <x v="0"/>
    <n v="1"/>
  </r>
  <r>
    <n v="631"/>
    <s v="00197"/>
    <x v="35"/>
    <s v="PHP"/>
    <x v="13"/>
    <x v="5"/>
    <d v="1899-12-30T18:04:00"/>
    <m/>
    <m/>
    <m/>
    <m/>
    <m/>
    <s v=""/>
    <m/>
    <d v="1899-12-30T08:24:00"/>
    <d v="1899-12-30T18:04:00"/>
    <d v="1899-12-30T03:36:00"/>
    <d v="1899-12-30T04:34:00"/>
    <d v="1899-12-30T08:10:00"/>
    <m/>
    <m/>
    <m/>
    <m/>
    <m/>
    <m/>
    <m/>
    <m/>
    <n v="0.96078431372549"/>
    <x v="0"/>
    <x v="0"/>
    <n v="1"/>
  </r>
  <r>
    <n v="632"/>
    <s v="00197"/>
    <x v="35"/>
    <s v="PHP"/>
    <x v="14"/>
    <x v="22"/>
    <d v="1899-12-30T18:22:00"/>
    <m/>
    <m/>
    <m/>
    <m/>
    <m/>
    <s v=""/>
    <m/>
    <d v="1899-12-30T08:13:00"/>
    <d v="1899-12-30T18:22:00"/>
    <d v="1899-12-30T03:47:00"/>
    <d v="1899-12-30T04:52:00"/>
    <d v="1899-12-30T08:30:00"/>
    <m/>
    <m/>
    <m/>
    <m/>
    <m/>
    <m/>
    <m/>
    <m/>
    <n v="1"/>
    <x v="0"/>
    <x v="0"/>
    <n v="1"/>
  </r>
  <r>
    <n v="633"/>
    <s v="00197"/>
    <x v="35"/>
    <s v="PHP"/>
    <x v="15"/>
    <x v="7"/>
    <d v="1899-12-30T18:28:00"/>
    <m/>
    <m/>
    <m/>
    <m/>
    <m/>
    <s v=""/>
    <m/>
    <d v="1899-12-30T08:19:00"/>
    <d v="1899-12-30T18:28:00"/>
    <d v="1899-12-30T03:41:00"/>
    <d v="1899-12-30T04:58:00"/>
    <d v="1899-12-30T08:30:00"/>
    <m/>
    <m/>
    <m/>
    <m/>
    <m/>
    <m/>
    <m/>
    <m/>
    <n v="1"/>
    <x v="0"/>
    <x v="0"/>
    <n v="1"/>
  </r>
  <r>
    <n v="634"/>
    <s v="00197"/>
    <x v="35"/>
    <s v="PHP"/>
    <x v="16"/>
    <x v="123"/>
    <d v="1899-12-30T18:31:00"/>
    <m/>
    <m/>
    <m/>
    <m/>
    <m/>
    <s v=""/>
    <m/>
    <d v="1899-12-30T11:33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635"/>
    <s v="00197"/>
    <x v="35"/>
    <s v="PHP"/>
    <x v="17"/>
    <x v="54"/>
    <d v="1899-12-30T18:30:00"/>
    <m/>
    <m/>
    <m/>
    <m/>
    <m/>
    <s v=""/>
    <m/>
    <d v="1899-12-30T08:23:00"/>
    <d v="1899-12-30T18:30:00"/>
    <d v="1899-12-30T03:37:00"/>
    <d v="1899-12-30T05:00:00"/>
    <d v="1899-12-30T08:30:00"/>
    <m/>
    <m/>
    <m/>
    <m/>
    <m/>
    <m/>
    <m/>
    <m/>
    <n v="1"/>
    <x v="0"/>
    <x v="0"/>
    <n v="1"/>
  </r>
  <r>
    <n v="636"/>
    <s v="00200"/>
    <x v="36"/>
    <s v="PHP"/>
    <x v="0"/>
    <x v="112"/>
    <d v="1899-12-30T18:28:00"/>
    <m/>
    <m/>
    <m/>
    <m/>
    <m/>
    <s v=""/>
    <m/>
    <d v="1899-12-30T08:43:00"/>
    <d v="1899-12-30T18:00:00"/>
    <d v="1899-12-30T03:17:00"/>
    <d v="1899-12-30T04:30:00"/>
    <d v="1899-12-30T07:47:00"/>
    <m/>
    <m/>
    <m/>
    <m/>
    <m/>
    <m/>
    <m/>
    <m/>
    <n v="0.91568627450980389"/>
    <x v="0"/>
    <x v="1"/>
    <n v="1"/>
  </r>
  <r>
    <n v="637"/>
    <s v="00200"/>
    <x v="36"/>
    <s v="PHP"/>
    <x v="1"/>
    <x v="18"/>
    <d v="1899-12-30T18:09:00"/>
    <m/>
    <m/>
    <m/>
    <m/>
    <m/>
    <s v=""/>
    <m/>
    <d v="1899-12-30T08:04:00"/>
    <d v="1899-12-30T18:09:00"/>
    <d v="1899-12-30T03:56:00"/>
    <d v="1899-12-30T04:39:00"/>
    <d v="1899-12-30T08:30:00"/>
    <m/>
    <m/>
    <m/>
    <m/>
    <m/>
    <m/>
    <m/>
    <m/>
    <n v="1"/>
    <x v="0"/>
    <x v="0"/>
    <n v="1"/>
  </r>
  <r>
    <n v="638"/>
    <s v="00200"/>
    <x v="36"/>
    <s v="PHP"/>
    <x v="2"/>
    <x v="11"/>
    <d v="1899-12-30T18:12:00"/>
    <m/>
    <m/>
    <m/>
    <m/>
    <m/>
    <s v=""/>
    <m/>
    <d v="1899-12-30T08:10:00"/>
    <d v="1899-12-30T18:12:00"/>
    <d v="1899-12-30T03:50:00"/>
    <d v="1899-12-30T04:42:00"/>
    <d v="1899-12-30T08:30:00"/>
    <m/>
    <m/>
    <m/>
    <m/>
    <m/>
    <m/>
    <m/>
    <m/>
    <n v="1"/>
    <x v="0"/>
    <x v="0"/>
    <n v="1"/>
  </r>
  <r>
    <n v="639"/>
    <s v="00200"/>
    <x v="36"/>
    <s v="PHP"/>
    <x v="18"/>
    <x v="74"/>
    <d v="1899-12-30T18:29:00"/>
    <m/>
    <m/>
    <m/>
    <m/>
    <m/>
    <s v=""/>
    <m/>
    <d v="1899-12-30T08:21:00"/>
    <d v="1899-12-30T18:29:00"/>
    <d v="1899-12-30T03:39:00"/>
    <d v="1899-12-30T04:59:00"/>
    <d v="1899-12-30T08:30:00"/>
    <m/>
    <m/>
    <m/>
    <m/>
    <m/>
    <m/>
    <m/>
    <m/>
    <n v="1"/>
    <x v="0"/>
    <x v="0"/>
    <n v="1"/>
  </r>
  <r>
    <n v="640"/>
    <s v="00200"/>
    <x v="36"/>
    <s v="PHP"/>
    <x v="4"/>
    <x v="26"/>
    <d v="1899-12-30T18:29:00"/>
    <m/>
    <m/>
    <m/>
    <m/>
    <m/>
    <s v=""/>
    <m/>
    <d v="1899-12-30T08:09:00"/>
    <d v="1899-12-30T18:29:00"/>
    <d v="1899-12-30T03:51:00"/>
    <d v="1899-12-30T04:59:00"/>
    <d v="1899-12-30T08:30:00"/>
    <m/>
    <m/>
    <m/>
    <m/>
    <m/>
    <m/>
    <m/>
    <m/>
    <n v="1"/>
    <x v="0"/>
    <x v="0"/>
    <n v="1"/>
  </r>
  <r>
    <n v="641"/>
    <s v="00200"/>
    <x v="36"/>
    <s v="PHP"/>
    <x v="5"/>
    <x v="13"/>
    <d v="1899-12-30T19:22:00"/>
    <m/>
    <m/>
    <m/>
    <m/>
    <m/>
    <s v=""/>
    <m/>
    <d v="1899-12-30T08:17:00"/>
    <d v="1899-12-30T19:22:00"/>
    <d v="1899-12-30T03:43:00"/>
    <d v="1899-12-30T05:52:00"/>
    <d v="1899-12-30T08:30:00"/>
    <m/>
    <m/>
    <m/>
    <m/>
    <m/>
    <m/>
    <m/>
    <m/>
    <n v="1"/>
    <x v="0"/>
    <x v="0"/>
    <n v="1"/>
  </r>
  <r>
    <n v="642"/>
    <s v="00200"/>
    <x v="36"/>
    <s v="PHP"/>
    <x v="6"/>
    <x v="54"/>
    <d v="1899-12-30T18:25:00"/>
    <m/>
    <m/>
    <m/>
    <m/>
    <m/>
    <s v=""/>
    <m/>
    <d v="1899-12-30T08:23:00"/>
    <d v="1899-12-30T18:25:00"/>
    <d v="1899-12-30T03:37:00"/>
    <d v="1899-12-30T04:55:00"/>
    <d v="1899-12-30T08:30:00"/>
    <m/>
    <m/>
    <m/>
    <m/>
    <m/>
    <m/>
    <m/>
    <m/>
    <n v="1"/>
    <x v="0"/>
    <x v="0"/>
    <n v="1"/>
  </r>
  <r>
    <n v="643"/>
    <s v="00200"/>
    <x v="36"/>
    <s v="PHP"/>
    <x v="7"/>
    <x v="11"/>
    <d v="1899-12-30T18:19:00"/>
    <m/>
    <m/>
    <m/>
    <m/>
    <m/>
    <s v=""/>
    <m/>
    <d v="1899-12-30T08:10:00"/>
    <d v="1899-12-30T18:19:00"/>
    <d v="1899-12-30T03:50:00"/>
    <d v="1899-12-30T04:49:00"/>
    <d v="1899-12-30T08:30:00"/>
    <m/>
    <m/>
    <m/>
    <m/>
    <m/>
    <m/>
    <m/>
    <m/>
    <n v="1"/>
    <x v="0"/>
    <x v="0"/>
    <n v="1"/>
  </r>
  <r>
    <n v="644"/>
    <s v="00200"/>
    <x v="36"/>
    <s v="PHP"/>
    <x v="8"/>
    <x v="0"/>
    <d v="1899-12-30T18:29:00"/>
    <m/>
    <m/>
    <m/>
    <m/>
    <m/>
    <s v=""/>
    <m/>
    <d v="1899-12-30T08:29:00"/>
    <d v="1899-12-30T18:29:00"/>
    <d v="1899-12-30T03:31:00"/>
    <d v="1899-12-30T04:59:00"/>
    <d v="1899-12-30T08:30:00"/>
    <m/>
    <m/>
    <m/>
    <m/>
    <m/>
    <m/>
    <m/>
    <m/>
    <n v="1.0000000000000002"/>
    <x v="0"/>
    <x v="0"/>
    <n v="1"/>
  </r>
  <r>
    <n v="645"/>
    <s v="00200"/>
    <x v="36"/>
    <s v="PHP"/>
    <x v="9"/>
    <x v="96"/>
    <d v="1899-12-30T18:31:00"/>
    <m/>
    <m/>
    <m/>
    <m/>
    <m/>
    <s v=""/>
    <m/>
    <d v="1899-12-30T08:54:00"/>
    <d v="1899-12-30T18:00:00"/>
    <d v="1899-12-30T03:06:00"/>
    <d v="1899-12-30T04:30:00"/>
    <d v="1899-12-30T07:36:00"/>
    <m/>
    <m/>
    <m/>
    <m/>
    <m/>
    <m/>
    <m/>
    <m/>
    <n v="0.89411764705882346"/>
    <x v="0"/>
    <x v="1"/>
    <n v="1"/>
  </r>
  <r>
    <n v="646"/>
    <s v="00200"/>
    <x v="36"/>
    <s v="PHP"/>
    <x v="10"/>
    <x v="3"/>
    <d v="1899-12-30T18:20:00"/>
    <d v="1899-12-30T18:20:00"/>
    <m/>
    <m/>
    <m/>
    <m/>
    <s v=""/>
    <m/>
    <d v="1899-12-30T08:20:00"/>
    <d v="1899-12-30T18:20:00"/>
    <d v="1899-12-30T03:40:00"/>
    <d v="1899-12-30T04:50:00"/>
    <d v="1899-12-30T08:30:00"/>
    <m/>
    <m/>
    <m/>
    <m/>
    <m/>
    <m/>
    <m/>
    <m/>
    <n v="0.99999999999999967"/>
    <x v="0"/>
    <x v="0"/>
    <n v="1"/>
  </r>
  <r>
    <n v="647"/>
    <s v="00200"/>
    <x v="36"/>
    <s v="PHP"/>
    <x v="11"/>
    <x v="20"/>
    <d v="1899-12-30T18:20:00"/>
    <m/>
    <m/>
    <m/>
    <m/>
    <m/>
    <s v=""/>
    <m/>
    <d v="1899-12-30T08:18:00"/>
    <d v="1899-12-30T18:20:00"/>
    <d v="1899-12-30T03:42:00"/>
    <d v="1899-12-30T04:50:00"/>
    <d v="1899-12-30T08:30:00"/>
    <m/>
    <m/>
    <m/>
    <m/>
    <m/>
    <m/>
    <m/>
    <m/>
    <n v="1"/>
    <x v="0"/>
    <x v="0"/>
    <n v="1"/>
  </r>
  <r>
    <n v="648"/>
    <s v="00200"/>
    <x v="36"/>
    <s v="PHP"/>
    <x v="12"/>
    <x v="3"/>
    <d v="1899-12-30T21:08:00"/>
    <m/>
    <m/>
    <m/>
    <m/>
    <m/>
    <s v=""/>
    <m/>
    <d v="1899-12-30T08:20:00"/>
    <d v="1899-12-30T21:08:00"/>
    <d v="1899-12-30T03:40:00"/>
    <d v="1899-12-30T06:00:00"/>
    <d v="1899-12-30T08:30:00"/>
    <m/>
    <m/>
    <m/>
    <m/>
    <m/>
    <m/>
    <m/>
    <m/>
    <n v="1"/>
    <x v="0"/>
    <x v="0"/>
    <n v="1"/>
  </r>
  <r>
    <n v="649"/>
    <s v="00200"/>
    <x v="36"/>
    <s v="PHP"/>
    <x v="13"/>
    <x v="13"/>
    <d v="1899-12-30T08:17:00"/>
    <d v="1899-12-30T18:22:00"/>
    <d v="1899-12-30T18:23:00"/>
    <m/>
    <m/>
    <m/>
    <s v=""/>
    <m/>
    <d v="1899-12-30T08:17:00"/>
    <d v="1899-12-30T18:23:00"/>
    <d v="1899-12-30T03:43:00"/>
    <d v="1899-12-30T04:53:00"/>
    <d v="1899-12-30T08:30:00"/>
    <m/>
    <m/>
    <m/>
    <m/>
    <m/>
    <m/>
    <m/>
    <m/>
    <n v="1"/>
    <x v="0"/>
    <x v="0"/>
    <n v="1"/>
  </r>
  <r>
    <n v="651"/>
    <s v="00200"/>
    <x v="36"/>
    <s v="PHP"/>
    <x v="14"/>
    <x v="10"/>
    <d v="1899-12-30T18:29:00"/>
    <m/>
    <m/>
    <m/>
    <m/>
    <m/>
    <s v=""/>
    <m/>
    <d v="1899-12-30T08:25:00"/>
    <d v="1899-12-30T18:29:00"/>
    <d v="1899-12-30T03:35:00"/>
    <d v="1899-12-30T04:59:00"/>
    <d v="1899-12-30T08:30:00"/>
    <m/>
    <m/>
    <m/>
    <m/>
    <m/>
    <m/>
    <m/>
    <m/>
    <n v="1"/>
    <x v="0"/>
    <x v="0"/>
    <n v="1"/>
  </r>
  <r>
    <n v="652"/>
    <s v="00200"/>
    <x v="36"/>
    <s v="PHP"/>
    <x v="15"/>
    <x v="20"/>
    <d v="1899-12-30T19:37:00"/>
    <m/>
    <m/>
    <m/>
    <m/>
    <m/>
    <s v=""/>
    <m/>
    <d v="1899-12-30T08:18:00"/>
    <d v="1899-12-30T19:37:00"/>
    <d v="1899-12-30T03:42:00"/>
    <d v="1899-12-30T06:00:00"/>
    <d v="1899-12-30T08:30:00"/>
    <m/>
    <m/>
    <m/>
    <m/>
    <m/>
    <m/>
    <m/>
    <m/>
    <n v="1"/>
    <x v="0"/>
    <x v="0"/>
    <n v="1"/>
  </r>
  <r>
    <n v="653"/>
    <s v="00200"/>
    <x v="36"/>
    <s v="PHP"/>
    <x v="16"/>
    <x v="5"/>
    <d v="1899-12-30T18:30:00"/>
    <m/>
    <m/>
    <m/>
    <m/>
    <m/>
    <s v=""/>
    <m/>
    <d v="1899-12-30T08:24:00"/>
    <d v="1899-12-30T18:30:00"/>
    <d v="1899-12-30T03:36:00"/>
    <d v="1899-12-30T05:00:00"/>
    <d v="1899-12-30T08:30:00"/>
    <m/>
    <m/>
    <m/>
    <m/>
    <m/>
    <m/>
    <m/>
    <m/>
    <n v="1"/>
    <x v="0"/>
    <x v="0"/>
    <n v="1"/>
  </r>
  <r>
    <n v="654"/>
    <s v="00200"/>
    <x v="36"/>
    <s v="PHP"/>
    <x v="17"/>
    <x v="20"/>
    <d v="1899-12-30T18:30:00"/>
    <d v="1899-12-30T18:30:00"/>
    <m/>
    <m/>
    <m/>
    <m/>
    <s v=""/>
    <m/>
    <d v="1899-12-30T08:18:00"/>
    <d v="1899-12-30T18:30:00"/>
    <d v="1899-12-30T03:42:00"/>
    <d v="1899-12-30T05:00:00"/>
    <d v="1899-12-30T08:30:00"/>
    <m/>
    <m/>
    <m/>
    <m/>
    <m/>
    <m/>
    <m/>
    <m/>
    <n v="1"/>
    <x v="0"/>
    <x v="0"/>
    <n v="1"/>
  </r>
  <r>
    <n v="655"/>
    <s v="00205"/>
    <x v="37"/>
    <s v="PHP"/>
    <x v="0"/>
    <x v="41"/>
    <d v="1899-12-30T20:10:00"/>
    <m/>
    <m/>
    <m/>
    <m/>
    <m/>
    <s v=""/>
    <m/>
    <d v="1899-12-30T08:27:00"/>
    <d v="1899-12-30T20:10:00"/>
    <d v="1899-12-30T03:33:00"/>
    <d v="1899-12-30T06:00:00"/>
    <d v="1899-12-30T08:30:00"/>
    <m/>
    <m/>
    <m/>
    <m/>
    <m/>
    <m/>
    <m/>
    <m/>
    <n v="1"/>
    <x v="0"/>
    <x v="0"/>
    <n v="1"/>
  </r>
  <r>
    <n v="656"/>
    <s v="00205"/>
    <x v="37"/>
    <s v="PHP"/>
    <x v="1"/>
    <x v="41"/>
    <d v="1899-12-30T21:27:00"/>
    <m/>
    <m/>
    <m/>
    <m/>
    <m/>
    <s v=""/>
    <m/>
    <d v="1899-12-30T08:27:00"/>
    <d v="1899-12-30T21:27:00"/>
    <d v="1899-12-30T03:33:00"/>
    <d v="1899-12-30T06:00:00"/>
    <d v="1899-12-30T08:30:00"/>
    <m/>
    <m/>
    <m/>
    <m/>
    <m/>
    <m/>
    <m/>
    <m/>
    <n v="1"/>
    <x v="0"/>
    <x v="0"/>
    <n v="1"/>
  </r>
  <r>
    <n v="657"/>
    <s v="00205"/>
    <x v="37"/>
    <s v="PHP"/>
    <x v="2"/>
    <x v="10"/>
    <d v="1899-12-30T19:29:00"/>
    <m/>
    <m/>
    <m/>
    <m/>
    <m/>
    <s v=""/>
    <m/>
    <d v="1899-12-30T08:25:00"/>
    <d v="1899-12-30T19:29:00"/>
    <d v="1899-12-30T03:35:00"/>
    <d v="1899-12-30T05:59:00"/>
    <d v="1899-12-30T08:30:00"/>
    <m/>
    <m/>
    <m/>
    <m/>
    <m/>
    <m/>
    <m/>
    <m/>
    <n v="1"/>
    <x v="0"/>
    <x v="0"/>
    <n v="1"/>
  </r>
  <r>
    <n v="658"/>
    <s v="00205"/>
    <x v="37"/>
    <s v="PHP"/>
    <x v="3"/>
    <x v="0"/>
    <d v="1899-12-30T18:42:00"/>
    <m/>
    <m/>
    <m/>
    <m/>
    <m/>
    <s v=""/>
    <m/>
    <d v="1899-12-30T08:29:00"/>
    <d v="1899-12-30T18:42:00"/>
    <d v="1899-12-30T03:31:00"/>
    <d v="1899-12-30T05:12:00"/>
    <d v="1899-12-30T08:30:00"/>
    <m/>
    <m/>
    <m/>
    <m/>
    <m/>
    <m/>
    <m/>
    <m/>
    <n v="1"/>
    <x v="0"/>
    <x v="0"/>
    <n v="1"/>
  </r>
  <r>
    <n v="659"/>
    <s v="00205"/>
    <x v="37"/>
    <s v="PHP"/>
    <x v="18"/>
    <x v="124"/>
    <d v="1899-12-30T19:44:00"/>
    <m/>
    <m/>
    <m/>
    <m/>
    <m/>
    <s v=""/>
    <m/>
    <d v="1899-12-30T09:44:00"/>
    <d v="1899-12-30T18:00:00"/>
    <d v="1899-12-30T02:16:00"/>
    <d v="1899-12-30T04:30:00"/>
    <d v="1899-12-30T06:46:00"/>
    <m/>
    <m/>
    <m/>
    <m/>
    <m/>
    <m/>
    <m/>
    <m/>
    <n v="0.79607843137254908"/>
    <x v="0"/>
    <x v="1"/>
    <n v="1"/>
  </r>
  <r>
    <n v="660"/>
    <s v="00205"/>
    <x v="37"/>
    <s v="PHP"/>
    <x v="4"/>
    <x v="0"/>
    <d v="1899-12-30T19:41:00"/>
    <m/>
    <m/>
    <m/>
    <m/>
    <m/>
    <s v=""/>
    <m/>
    <d v="1899-12-30T08:29:00"/>
    <d v="1899-12-30T19:41:00"/>
    <d v="1899-12-30T03:31:00"/>
    <d v="1899-12-30T06:00:00"/>
    <d v="1899-12-30T08:30:00"/>
    <m/>
    <m/>
    <m/>
    <m/>
    <m/>
    <m/>
    <m/>
    <m/>
    <n v="1"/>
    <x v="0"/>
    <x v="0"/>
    <n v="1"/>
  </r>
  <r>
    <n v="661"/>
    <s v="00205"/>
    <x v="37"/>
    <s v="PHP"/>
    <x v="5"/>
    <x v="0"/>
    <d v="1899-12-30T19:33:00"/>
    <m/>
    <m/>
    <m/>
    <m/>
    <m/>
    <s v=""/>
    <m/>
    <d v="1899-12-30T08:29:00"/>
    <d v="1899-12-30T19:33:00"/>
    <d v="1899-12-30T03:31:00"/>
    <d v="1899-12-30T06:00:00"/>
    <d v="1899-12-30T08:30:00"/>
    <m/>
    <m/>
    <m/>
    <m/>
    <m/>
    <m/>
    <m/>
    <m/>
    <n v="1"/>
    <x v="0"/>
    <x v="0"/>
    <n v="1"/>
  </r>
  <r>
    <n v="662"/>
    <s v="00205"/>
    <x v="37"/>
    <s v="PHP"/>
    <x v="6"/>
    <x v="41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663"/>
    <s v="00205"/>
    <x v="37"/>
    <s v="PHP"/>
    <x v="7"/>
    <x v="31"/>
    <d v="1899-12-30T18:55:00"/>
    <m/>
    <m/>
    <m/>
    <m/>
    <m/>
    <s v=""/>
    <m/>
    <d v="1899-12-30T08:30:00"/>
    <d v="1899-12-30T18:55:00"/>
    <d v="1899-12-30T03:30:00"/>
    <d v="1899-12-30T05:25:00"/>
    <d v="1899-12-30T08:30:00"/>
    <m/>
    <m/>
    <m/>
    <m/>
    <m/>
    <m/>
    <m/>
    <m/>
    <n v="1"/>
    <x v="0"/>
    <x v="0"/>
    <n v="1"/>
  </r>
  <r>
    <n v="664"/>
    <s v="00205"/>
    <x v="37"/>
    <s v="PHP"/>
    <x v="8"/>
    <x v="31"/>
    <d v="1899-12-30T18:29:00"/>
    <m/>
    <m/>
    <m/>
    <m/>
    <m/>
    <s v=""/>
    <m/>
    <d v="1899-12-30T08:30:00"/>
    <d v="1899-12-30T18:29:00"/>
    <d v="1899-12-30T03:30:00"/>
    <d v="1899-12-30T04:59:00"/>
    <d v="1899-12-30T08:29:00"/>
    <m/>
    <m/>
    <m/>
    <m/>
    <m/>
    <m/>
    <m/>
    <m/>
    <n v="0.99803921568627452"/>
    <x v="0"/>
    <x v="0"/>
    <n v="1"/>
  </r>
  <r>
    <n v="665"/>
    <s v="00205"/>
    <x v="37"/>
    <s v="PHP"/>
    <x v="9"/>
    <x v="31"/>
    <d v="1899-12-30T19:52:00"/>
    <m/>
    <m/>
    <m/>
    <m/>
    <m/>
    <s v=""/>
    <m/>
    <d v="1899-12-30T08:30:00"/>
    <d v="1899-12-30T19:52:00"/>
    <d v="1899-12-30T03:30:00"/>
    <d v="1899-12-30T06:00:00"/>
    <d v="1899-12-30T08:30:00"/>
    <m/>
    <m/>
    <m/>
    <m/>
    <m/>
    <m/>
    <m/>
    <m/>
    <n v="1"/>
    <x v="0"/>
    <x v="0"/>
    <n v="1"/>
  </r>
  <r>
    <n v="666"/>
    <s v="00205"/>
    <x v="37"/>
    <s v="PHP"/>
    <x v="10"/>
    <x v="125"/>
    <d v="1899-12-30T19:16:00"/>
    <m/>
    <m/>
    <m/>
    <m/>
    <m/>
    <s v=""/>
    <m/>
    <d v="1899-12-30T09:29:00"/>
    <d v="1899-12-30T18:00:00"/>
    <d v="1899-12-30T02:31:00"/>
    <d v="1899-12-30T04:30:00"/>
    <d v="1899-12-30T07:01:00"/>
    <m/>
    <m/>
    <m/>
    <m/>
    <m/>
    <m/>
    <m/>
    <m/>
    <n v="0.82549019607843133"/>
    <x v="0"/>
    <x v="1"/>
    <n v="1"/>
  </r>
  <r>
    <n v="667"/>
    <s v="00205"/>
    <x v="37"/>
    <s v="PHP"/>
    <x v="11"/>
    <x v="0"/>
    <d v="1899-12-30T18:44:00"/>
    <m/>
    <m/>
    <m/>
    <m/>
    <m/>
    <s v=""/>
    <m/>
    <d v="1899-12-30T08:29:00"/>
    <d v="1899-12-30T18:44:00"/>
    <d v="1899-12-30T03:31:00"/>
    <d v="1899-12-30T05:14:00"/>
    <d v="1899-12-30T08:30:00"/>
    <m/>
    <m/>
    <m/>
    <m/>
    <m/>
    <m/>
    <m/>
    <m/>
    <n v="1"/>
    <x v="0"/>
    <x v="0"/>
    <n v="1"/>
  </r>
  <r>
    <n v="668"/>
    <s v="00205"/>
    <x v="37"/>
    <s v="PHP"/>
    <x v="12"/>
    <x v="33"/>
    <d v="1899-12-30T19:19:00"/>
    <m/>
    <m/>
    <m/>
    <m/>
    <m/>
    <s v=""/>
    <m/>
    <d v="1899-12-30T08:28:00"/>
    <d v="1899-12-30T19:19:00"/>
    <d v="1899-12-30T03:32:00"/>
    <d v="1899-12-30T05:49:00"/>
    <d v="1899-12-30T08:30:00"/>
    <m/>
    <m/>
    <m/>
    <m/>
    <m/>
    <m/>
    <m/>
    <m/>
    <n v="1"/>
    <x v="0"/>
    <x v="0"/>
    <n v="1"/>
  </r>
  <r>
    <n v="669"/>
    <s v="00205"/>
    <x v="37"/>
    <s v="PHP"/>
    <x v="13"/>
    <x v="126"/>
    <d v="1899-12-30T19:37:00"/>
    <m/>
    <m/>
    <m/>
    <m/>
    <m/>
    <s v=""/>
    <m/>
    <d v="1899-12-30T09:11:00"/>
    <d v="1899-12-30T18:00:00"/>
    <d v="1899-12-30T02:49:00"/>
    <d v="1899-12-30T04:30:00"/>
    <d v="1899-12-30T07:19:00"/>
    <m/>
    <m/>
    <m/>
    <m/>
    <m/>
    <m/>
    <m/>
    <m/>
    <n v="0.86078431372549002"/>
    <x v="0"/>
    <x v="1"/>
    <n v="1"/>
  </r>
  <r>
    <n v="670"/>
    <s v="00205"/>
    <x v="37"/>
    <s v="PHP"/>
    <x v="14"/>
    <x v="31"/>
    <d v="1899-12-30T20:10:00"/>
    <m/>
    <m/>
    <m/>
    <m/>
    <m/>
    <s v=""/>
    <m/>
    <d v="1899-12-30T08:30:00"/>
    <d v="1899-12-30T20:10:00"/>
    <d v="1899-12-30T03:30:00"/>
    <d v="1899-12-30T06:00:00"/>
    <d v="1899-12-30T08:30:00"/>
    <m/>
    <m/>
    <m/>
    <m/>
    <m/>
    <m/>
    <m/>
    <m/>
    <n v="1"/>
    <x v="0"/>
    <x v="0"/>
    <n v="1"/>
  </r>
  <r>
    <n v="671"/>
    <s v="00205"/>
    <x v="37"/>
    <s v="PHP"/>
    <x v="15"/>
    <x v="13"/>
    <d v="1899-12-30T19:39:00"/>
    <m/>
    <m/>
    <m/>
    <m/>
    <m/>
    <s v=""/>
    <m/>
    <d v="1899-12-30T08:17:00"/>
    <d v="1899-12-30T19:39:00"/>
    <d v="1899-12-30T03:43:00"/>
    <d v="1899-12-30T06:00:00"/>
    <d v="1899-12-30T08:30:00"/>
    <m/>
    <m/>
    <m/>
    <m/>
    <m/>
    <m/>
    <m/>
    <m/>
    <n v="1"/>
    <x v="0"/>
    <x v="0"/>
    <n v="1"/>
  </r>
  <r>
    <n v="672"/>
    <s v="00205"/>
    <x v="37"/>
    <s v="PHP"/>
    <x v="16"/>
    <x v="4"/>
    <d v="1899-12-30T18:34:00"/>
    <m/>
    <m/>
    <m/>
    <m/>
    <m/>
    <s v=""/>
    <m/>
    <d v="1899-12-30T08:26:00"/>
    <d v="1899-12-30T18:34:00"/>
    <d v="1899-12-30T03:34:00"/>
    <d v="1899-12-30T05:04:00"/>
    <d v="1899-12-30T08:30:00"/>
    <m/>
    <m/>
    <m/>
    <m/>
    <m/>
    <m/>
    <m/>
    <m/>
    <n v="1"/>
    <x v="0"/>
    <x v="0"/>
    <n v="1"/>
  </r>
  <r>
    <n v="673"/>
    <s v="00205"/>
    <x v="37"/>
    <s v="PHP"/>
    <x v="17"/>
    <x v="10"/>
    <d v="1899-12-30T19:53:00"/>
    <m/>
    <m/>
    <m/>
    <m/>
    <m/>
    <s v=""/>
    <m/>
    <d v="1899-12-30T08:25:00"/>
    <d v="1899-12-30T19:53:00"/>
    <d v="1899-12-30T03:35:00"/>
    <d v="1899-12-30T06:00:00"/>
    <d v="1899-12-30T08:30:00"/>
    <m/>
    <m/>
    <m/>
    <m/>
    <m/>
    <m/>
    <m/>
    <m/>
    <n v="1"/>
    <x v="0"/>
    <x v="0"/>
    <n v="1"/>
  </r>
  <r>
    <n v="674"/>
    <s v="00206"/>
    <x v="38"/>
    <s v="------"/>
    <x v="3"/>
    <x v="74"/>
    <d v="1899-12-30T18:31:00"/>
    <m/>
    <m/>
    <m/>
    <m/>
    <m/>
    <s v="KHAC"/>
    <m/>
    <d v="1899-12-30T08:21:00"/>
    <d v="1899-12-30T18:31:00"/>
    <d v="1899-12-30T00:00:00"/>
    <d v="1899-12-30T00:00:00"/>
    <d v="1899-12-30T00:00:00"/>
    <m/>
    <m/>
    <m/>
    <m/>
    <m/>
    <m/>
    <m/>
    <m/>
    <n v="0"/>
    <x v="0"/>
    <x v="0"/>
    <n v="0"/>
  </r>
  <r>
    <n v="675"/>
    <s v="00206"/>
    <x v="38"/>
    <s v="------"/>
    <x v="18"/>
    <x v="33"/>
    <d v="1899-12-30T18:51:00"/>
    <m/>
    <m/>
    <m/>
    <m/>
    <m/>
    <s v="KHAC"/>
    <m/>
    <d v="1899-12-30T08:28:00"/>
    <d v="1899-12-30T18:51:00"/>
    <d v="1899-12-30T00:00:00"/>
    <d v="1899-12-30T00:00:00"/>
    <d v="1899-12-30T00:00:00"/>
    <m/>
    <m/>
    <m/>
    <m/>
    <m/>
    <m/>
    <m/>
    <m/>
    <n v="0"/>
    <x v="0"/>
    <x v="0"/>
    <n v="0"/>
  </r>
  <r>
    <n v="676"/>
    <s v="00206"/>
    <x v="38"/>
    <s v="------"/>
    <x v="4"/>
    <x v="33"/>
    <d v="1899-12-30T18:47:00"/>
    <m/>
    <m/>
    <m/>
    <m/>
    <m/>
    <s v="KHAC"/>
    <m/>
    <d v="1899-12-30T08:28:00"/>
    <d v="1899-12-30T18:47:00"/>
    <d v="1899-12-30T00:00:00"/>
    <d v="1899-12-30T00:00:00"/>
    <d v="1899-12-30T00:00:00"/>
    <m/>
    <m/>
    <m/>
    <m/>
    <m/>
    <m/>
    <m/>
    <m/>
    <n v="0"/>
    <x v="0"/>
    <x v="0"/>
    <n v="0"/>
  </r>
  <r>
    <n v="677"/>
    <s v="00206"/>
    <x v="38"/>
    <s v="------"/>
    <x v="5"/>
    <x v="10"/>
    <d v="1899-12-30T18:24:00"/>
    <m/>
    <m/>
    <m/>
    <m/>
    <m/>
    <s v="KHAC"/>
    <m/>
    <d v="1899-12-30T08:25:00"/>
    <d v="1899-12-30T18:24:00"/>
    <d v="1899-12-30T00:00:00"/>
    <d v="1899-12-30T00:00:00"/>
    <d v="1899-12-30T00:00:00"/>
    <m/>
    <m/>
    <m/>
    <m/>
    <m/>
    <m/>
    <m/>
    <m/>
    <n v="0"/>
    <x v="0"/>
    <x v="0"/>
    <n v="0"/>
  </r>
  <r>
    <n v="678"/>
    <s v="00206"/>
    <x v="38"/>
    <s v="------"/>
    <x v="6"/>
    <x v="3"/>
    <d v="1899-12-30T18:20:00"/>
    <m/>
    <m/>
    <m/>
    <m/>
    <m/>
    <s v="KHAC"/>
    <m/>
    <d v="1899-12-30T08:20:00"/>
    <d v="1899-12-30T18:20:00"/>
    <d v="1899-12-30T00:00:00"/>
    <d v="1899-12-30T00:00:00"/>
    <d v="1899-12-30T00:00:00"/>
    <m/>
    <m/>
    <m/>
    <m/>
    <m/>
    <m/>
    <m/>
    <m/>
    <n v="0"/>
    <x v="0"/>
    <x v="0"/>
    <n v="0"/>
  </r>
  <r>
    <n v="679"/>
    <s v="00206"/>
    <x v="38"/>
    <s v="------"/>
    <x v="8"/>
    <x v="10"/>
    <d v="1899-12-30T18:08:00"/>
    <m/>
    <m/>
    <m/>
    <m/>
    <m/>
    <s v="KHAC"/>
    <m/>
    <d v="1899-12-30T08:25:00"/>
    <d v="1899-12-30T18:08:00"/>
    <d v="1899-12-30T00:00:00"/>
    <d v="1899-12-30T00:00:00"/>
    <d v="1899-12-30T00:00:00"/>
    <m/>
    <m/>
    <m/>
    <m/>
    <m/>
    <m/>
    <m/>
    <m/>
    <n v="0"/>
    <x v="0"/>
    <x v="0"/>
    <n v="0"/>
  </r>
  <r>
    <n v="680"/>
    <s v="00206"/>
    <x v="38"/>
    <s v="------"/>
    <x v="9"/>
    <x v="30"/>
    <d v="1899-12-30T18:30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681"/>
    <s v="00206"/>
    <x v="38"/>
    <s v="------"/>
    <x v="10"/>
    <x v="41"/>
    <d v="1899-12-30T18:15:00"/>
    <m/>
    <m/>
    <m/>
    <m/>
    <m/>
    <s v="KHAC"/>
    <m/>
    <d v="1899-12-30T08:27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682"/>
    <s v="00206"/>
    <x v="38"/>
    <s v="------"/>
    <x v="11"/>
    <x v="33"/>
    <d v="1899-12-30T18:47:00"/>
    <m/>
    <m/>
    <m/>
    <m/>
    <m/>
    <s v="KHAC"/>
    <m/>
    <d v="1899-12-30T08:28:00"/>
    <d v="1899-12-30T18:47:00"/>
    <d v="1899-12-30T00:00:00"/>
    <d v="1899-12-30T00:00:00"/>
    <d v="1899-12-30T00:00:00"/>
    <m/>
    <m/>
    <m/>
    <m/>
    <m/>
    <m/>
    <m/>
    <m/>
    <n v="0"/>
    <x v="0"/>
    <x v="0"/>
    <n v="0"/>
  </r>
  <r>
    <n v="683"/>
    <s v="00206"/>
    <x v="38"/>
    <s v="------"/>
    <x v="12"/>
    <x v="9"/>
    <d v="1899-12-30T18:25:00"/>
    <m/>
    <m/>
    <m/>
    <m/>
    <m/>
    <s v="KHAC"/>
    <m/>
    <d v="1899-12-30T08:22:00"/>
    <d v="1899-12-30T18:25:00"/>
    <d v="1899-12-30T00:00:00"/>
    <d v="1899-12-30T00:00:00"/>
    <d v="1899-12-30T00:00:00"/>
    <m/>
    <m/>
    <m/>
    <m/>
    <m/>
    <m/>
    <m/>
    <m/>
    <n v="0"/>
    <x v="0"/>
    <x v="0"/>
    <n v="0"/>
  </r>
  <r>
    <n v="684"/>
    <s v="00206"/>
    <x v="38"/>
    <s v="------"/>
    <x v="13"/>
    <x v="31"/>
    <d v="1899-12-30T18:41:00"/>
    <m/>
    <m/>
    <m/>
    <m/>
    <m/>
    <s v="KHAC"/>
    <m/>
    <d v="1899-12-30T08:30:00"/>
    <d v="1899-12-30T18:41:00"/>
    <d v="1899-12-30T00:00:00"/>
    <d v="1899-12-30T00:00:00"/>
    <d v="1899-12-30T00:00:00"/>
    <m/>
    <m/>
    <m/>
    <m/>
    <m/>
    <m/>
    <m/>
    <m/>
    <n v="0"/>
    <x v="0"/>
    <x v="0"/>
    <n v="0"/>
  </r>
  <r>
    <n v="685"/>
    <s v="00206"/>
    <x v="38"/>
    <s v="------"/>
    <x v="14"/>
    <x v="0"/>
    <d v="1899-12-30T18:36:00"/>
    <m/>
    <m/>
    <m/>
    <m/>
    <m/>
    <s v="KHAC"/>
    <m/>
    <d v="1899-12-30T08:29:00"/>
    <d v="1899-12-30T18:36:00"/>
    <d v="1899-12-30T00:00:00"/>
    <d v="1899-12-30T00:00:00"/>
    <d v="1899-12-30T00:00:00"/>
    <m/>
    <m/>
    <m/>
    <m/>
    <m/>
    <m/>
    <m/>
    <m/>
    <n v="0"/>
    <x v="0"/>
    <x v="0"/>
    <n v="0"/>
  </r>
  <r>
    <n v="686"/>
    <s v="00206"/>
    <x v="38"/>
    <s v="------"/>
    <x v="15"/>
    <x v="41"/>
    <d v="1899-12-30T18:15:00"/>
    <m/>
    <m/>
    <m/>
    <m/>
    <m/>
    <s v="KHAC"/>
    <m/>
    <d v="1899-12-30T08:27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687"/>
    <s v="00206"/>
    <x v="38"/>
    <s v="------"/>
    <x v="16"/>
    <x v="10"/>
    <d v="1899-12-30T18:32:00"/>
    <m/>
    <m/>
    <m/>
    <m/>
    <m/>
    <s v="KHAC"/>
    <m/>
    <d v="1899-12-30T08:25:00"/>
    <d v="1899-12-30T18:32:00"/>
    <d v="1899-12-30T00:00:00"/>
    <d v="1899-12-30T00:00:00"/>
    <d v="1899-12-30T00:00:00"/>
    <m/>
    <m/>
    <m/>
    <m/>
    <m/>
    <m/>
    <m/>
    <m/>
    <n v="0"/>
    <x v="0"/>
    <x v="0"/>
    <n v="0"/>
  </r>
  <r>
    <n v="688"/>
    <s v="00206"/>
    <x v="38"/>
    <s v="------"/>
    <x v="17"/>
    <x v="9"/>
    <d v="1899-12-30T18:38:00"/>
    <m/>
    <m/>
    <m/>
    <m/>
    <m/>
    <s v="KHAC"/>
    <m/>
    <d v="1899-12-30T08:22:00"/>
    <d v="1899-12-30T18:38:00"/>
    <d v="1899-12-30T00:00:00"/>
    <d v="1899-12-30T00:00:00"/>
    <d v="1899-12-30T00:00:00"/>
    <m/>
    <m/>
    <m/>
    <m/>
    <m/>
    <m/>
    <m/>
    <m/>
    <n v="0"/>
    <x v="0"/>
    <x v="0"/>
    <n v="0"/>
  </r>
  <r>
    <n v="689"/>
    <s v="00211"/>
    <x v="39"/>
    <s v="PHP"/>
    <x v="0"/>
    <x v="16"/>
    <d v="1899-12-30T18:20:00"/>
    <m/>
    <m/>
    <m/>
    <m/>
    <m/>
    <s v=""/>
    <m/>
    <d v="1899-12-30T08:06:00"/>
    <d v="1899-12-30T18:20:00"/>
    <d v="1899-12-30T03:54:00"/>
    <d v="1899-12-30T04:50:00"/>
    <d v="1899-12-30T08:30:00"/>
    <m/>
    <m/>
    <m/>
    <m/>
    <m/>
    <m/>
    <m/>
    <m/>
    <n v="1"/>
    <x v="0"/>
    <x v="0"/>
    <n v="1"/>
  </r>
  <r>
    <n v="690"/>
    <s v="00211"/>
    <x v="39"/>
    <s v="PHP"/>
    <x v="1"/>
    <x v="27"/>
    <d v="1899-12-30T22:13:00"/>
    <m/>
    <m/>
    <m/>
    <m/>
    <m/>
    <s v=""/>
    <m/>
    <d v="1899-12-30T08:00:00"/>
    <d v="1899-12-30T22:13:00"/>
    <d v="1899-12-30T04:00:00"/>
    <d v="1899-12-30T06:00:00"/>
    <d v="1899-12-30T08:30:00"/>
    <m/>
    <m/>
    <m/>
    <m/>
    <m/>
    <m/>
    <m/>
    <m/>
    <n v="1"/>
    <x v="0"/>
    <x v="0"/>
    <n v="1"/>
  </r>
  <r>
    <n v="691"/>
    <s v="00211"/>
    <x v="39"/>
    <s v="PHP"/>
    <x v="2"/>
    <x v="43"/>
    <d v="1899-12-30T18:59:00"/>
    <m/>
    <m/>
    <m/>
    <m/>
    <m/>
    <s v=""/>
    <m/>
    <d v="1899-12-30T08:02:00"/>
    <d v="1899-12-30T18:59:00"/>
    <d v="1899-12-30T03:58:00"/>
    <d v="1899-12-30T05:29:00"/>
    <d v="1899-12-30T08:30:00"/>
    <m/>
    <m/>
    <m/>
    <m/>
    <m/>
    <m/>
    <m/>
    <m/>
    <n v="1"/>
    <x v="0"/>
    <x v="0"/>
    <n v="1"/>
  </r>
  <r>
    <n v="692"/>
    <s v="00211"/>
    <x v="39"/>
    <s v="PHP"/>
    <x v="3"/>
    <x v="50"/>
    <d v="1899-12-30T18:30:00"/>
    <m/>
    <m/>
    <m/>
    <m/>
    <m/>
    <s v=""/>
    <m/>
    <d v="1899-12-30T08:00:00"/>
    <d v="1899-12-30T18:30:00"/>
    <d v="1899-12-30T04:00:00"/>
    <d v="1899-12-30T05:00:00"/>
    <d v="1899-12-30T08:30:00"/>
    <m/>
    <m/>
    <m/>
    <m/>
    <m/>
    <m/>
    <m/>
    <m/>
    <n v="1"/>
    <x v="0"/>
    <x v="0"/>
    <n v="1"/>
  </r>
  <r>
    <n v="693"/>
    <s v="00211"/>
    <x v="39"/>
    <s v="PHP"/>
    <x v="18"/>
    <x v="43"/>
    <d v="1899-12-30T18:48:00"/>
    <m/>
    <m/>
    <m/>
    <m/>
    <m/>
    <s v=""/>
    <m/>
    <d v="1899-12-30T08:02:00"/>
    <d v="1899-12-30T18:48:00"/>
    <d v="1899-12-30T03:58:00"/>
    <d v="1899-12-30T05:18:00"/>
    <d v="1899-12-30T08:30:00"/>
    <m/>
    <m/>
    <m/>
    <m/>
    <m/>
    <m/>
    <m/>
    <m/>
    <n v="1"/>
    <x v="0"/>
    <x v="0"/>
    <n v="1"/>
  </r>
  <r>
    <n v="694"/>
    <s v="00211"/>
    <x v="39"/>
    <s v="PHP"/>
    <x v="4"/>
    <x v="15"/>
    <d v="1899-12-30T18:24:00"/>
    <m/>
    <m/>
    <m/>
    <m/>
    <m/>
    <s v=""/>
    <m/>
    <d v="1899-12-30T08:08:00"/>
    <d v="1899-12-30T18:24:00"/>
    <d v="1899-12-30T03:52:00"/>
    <d v="1899-12-30T04:54:00"/>
    <d v="1899-12-30T08:30:00"/>
    <m/>
    <m/>
    <m/>
    <m/>
    <m/>
    <m/>
    <m/>
    <m/>
    <n v="1"/>
    <x v="0"/>
    <x v="0"/>
    <n v="1"/>
  </r>
  <r>
    <n v="695"/>
    <s v="00211"/>
    <x v="39"/>
    <s v="PHP"/>
    <x v="5"/>
    <x v="114"/>
    <d v="1899-12-30T18:10:00"/>
    <m/>
    <m/>
    <m/>
    <m/>
    <m/>
    <s v=""/>
    <m/>
    <d v="1899-12-30T08:00:00"/>
    <d v="1899-12-30T18:10:00"/>
    <d v="1899-12-30T04:00:00"/>
    <d v="1899-12-30T04:40:00"/>
    <d v="1899-12-30T08:30:00"/>
    <m/>
    <m/>
    <m/>
    <m/>
    <m/>
    <m/>
    <m/>
    <m/>
    <n v="1"/>
    <x v="0"/>
    <x v="0"/>
    <n v="1"/>
  </r>
  <r>
    <n v="696"/>
    <s v="00211"/>
    <x v="39"/>
    <s v="PHP"/>
    <x v="6"/>
    <x v="49"/>
    <d v="1899-12-30T18:32:00"/>
    <m/>
    <m/>
    <m/>
    <m/>
    <m/>
    <s v=""/>
    <m/>
    <d v="1899-12-30T08:00:00"/>
    <d v="1899-12-30T18:32:00"/>
    <d v="1899-12-30T04:00:00"/>
    <d v="1899-12-30T05:02:00"/>
    <d v="1899-12-30T08:30:00"/>
    <m/>
    <m/>
    <m/>
    <m/>
    <m/>
    <m/>
    <m/>
    <m/>
    <n v="1"/>
    <x v="0"/>
    <x v="0"/>
    <n v="1"/>
  </r>
  <r>
    <n v="697"/>
    <s v="00211"/>
    <x v="39"/>
    <s v="PHP"/>
    <x v="7"/>
    <x v="49"/>
    <d v="1899-12-30T18:48:00"/>
    <m/>
    <m/>
    <m/>
    <m/>
    <m/>
    <s v=""/>
    <m/>
    <d v="1899-12-30T08:00:00"/>
    <d v="1899-12-30T18:48:00"/>
    <d v="1899-12-30T04:00:00"/>
    <d v="1899-12-30T05:18:00"/>
    <d v="1899-12-30T08:30:00"/>
    <m/>
    <m/>
    <m/>
    <m/>
    <m/>
    <m/>
    <m/>
    <m/>
    <n v="1"/>
    <x v="0"/>
    <x v="0"/>
    <n v="1"/>
  </r>
  <r>
    <n v="698"/>
    <s v="00211"/>
    <x v="39"/>
    <s v="PHP"/>
    <x v="8"/>
    <x v="2"/>
    <d v="1899-12-30T18:29:00"/>
    <m/>
    <m/>
    <m/>
    <m/>
    <m/>
    <s v=""/>
    <m/>
    <d v="1899-12-30T08:07:00"/>
    <d v="1899-12-30T18:29:00"/>
    <d v="1899-12-30T03:53:00"/>
    <d v="1899-12-30T04:59:00"/>
    <d v="1899-12-30T08:30:00"/>
    <m/>
    <m/>
    <m/>
    <m/>
    <m/>
    <m/>
    <m/>
    <m/>
    <n v="1"/>
    <x v="0"/>
    <x v="0"/>
    <n v="1"/>
  </r>
  <r>
    <n v="699"/>
    <s v="00211"/>
    <x v="39"/>
    <s v="PHP"/>
    <x v="9"/>
    <x v="26"/>
    <d v="1899-12-30T19:07:00"/>
    <m/>
    <m/>
    <m/>
    <m/>
    <m/>
    <s v=""/>
    <m/>
    <d v="1899-12-30T08:09:00"/>
    <d v="1899-12-30T19:07:00"/>
    <d v="1899-12-30T03:51:00"/>
    <d v="1899-12-30T05:37:00"/>
    <d v="1899-12-30T08:30:00"/>
    <m/>
    <m/>
    <m/>
    <m/>
    <m/>
    <m/>
    <m/>
    <m/>
    <n v="1"/>
    <x v="0"/>
    <x v="0"/>
    <n v="1"/>
  </r>
  <r>
    <n v="700"/>
    <s v="00211"/>
    <x v="39"/>
    <s v="PHP"/>
    <x v="10"/>
    <x v="18"/>
    <d v="1899-12-30T18:10:00"/>
    <m/>
    <m/>
    <m/>
    <m/>
    <m/>
    <s v=""/>
    <m/>
    <d v="1899-12-30T08:04:00"/>
    <d v="1899-12-30T18:10:00"/>
    <d v="1899-12-30T03:56:00"/>
    <d v="1899-12-30T04:40:00"/>
    <d v="1899-12-30T08:30:00"/>
    <m/>
    <m/>
    <m/>
    <m/>
    <m/>
    <m/>
    <m/>
    <m/>
    <n v="1"/>
    <x v="0"/>
    <x v="0"/>
    <n v="1"/>
  </r>
  <r>
    <n v="701"/>
    <s v="00211"/>
    <x v="39"/>
    <s v="PHP"/>
    <x v="12"/>
    <x v="15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702"/>
    <s v="00211"/>
    <x v="39"/>
    <s v="PHP"/>
    <x v="13"/>
    <x v="18"/>
    <d v="1899-12-30T18:23:00"/>
    <m/>
    <m/>
    <m/>
    <m/>
    <m/>
    <s v=""/>
    <m/>
    <d v="1899-12-30T08:04:00"/>
    <d v="1899-12-30T18:23:00"/>
    <d v="1899-12-30T03:56:00"/>
    <d v="1899-12-30T04:53:00"/>
    <d v="1899-12-30T08:30:00"/>
    <m/>
    <m/>
    <m/>
    <m/>
    <m/>
    <m/>
    <m/>
    <m/>
    <n v="1"/>
    <x v="0"/>
    <x v="0"/>
    <n v="1"/>
  </r>
  <r>
    <n v="703"/>
    <s v="00211"/>
    <x v="39"/>
    <s v="PHP"/>
    <x v="14"/>
    <x v="52"/>
    <d v="1899-12-30T18:28:00"/>
    <m/>
    <m/>
    <m/>
    <m/>
    <m/>
    <s v=""/>
    <m/>
    <d v="1899-12-30T08:00:00"/>
    <d v="1899-12-30T18:28:00"/>
    <d v="1899-12-30T04:00:00"/>
    <d v="1899-12-30T04:58:00"/>
    <d v="1899-12-30T08:30:00"/>
    <m/>
    <m/>
    <m/>
    <m/>
    <m/>
    <m/>
    <m/>
    <m/>
    <n v="1"/>
    <x v="0"/>
    <x v="0"/>
    <n v="1"/>
  </r>
  <r>
    <n v="704"/>
    <s v="00211"/>
    <x v="39"/>
    <s v="PHP"/>
    <x v="15"/>
    <x v="17"/>
    <d v="1899-12-30T19:01:00"/>
    <m/>
    <m/>
    <m/>
    <m/>
    <m/>
    <s v=""/>
    <m/>
    <d v="1899-12-30T08:11:00"/>
    <d v="1899-12-30T19:01:00"/>
    <d v="1899-12-30T03:49:00"/>
    <d v="1899-12-30T05:31:00"/>
    <d v="1899-12-30T08:30:00"/>
    <m/>
    <m/>
    <m/>
    <m/>
    <m/>
    <m/>
    <m/>
    <m/>
    <n v="1"/>
    <x v="0"/>
    <x v="0"/>
    <n v="1"/>
  </r>
  <r>
    <n v="705"/>
    <s v="00211"/>
    <x v="39"/>
    <s v="PHP"/>
    <x v="16"/>
    <x v="50"/>
    <d v="1899-12-30T18:32:00"/>
    <d v="1899-12-30T18:33:00"/>
    <m/>
    <m/>
    <m/>
    <m/>
    <s v=""/>
    <m/>
    <d v="1899-12-30T08:00:00"/>
    <d v="1899-12-30T18:33:00"/>
    <d v="1899-12-30T04:00:00"/>
    <d v="1899-12-30T05:03:00"/>
    <d v="1899-12-30T08:30:00"/>
    <m/>
    <m/>
    <m/>
    <m/>
    <m/>
    <m/>
    <m/>
    <m/>
    <n v="1"/>
    <x v="0"/>
    <x v="0"/>
    <n v="1"/>
  </r>
  <r>
    <n v="706"/>
    <s v="00211"/>
    <x v="39"/>
    <s v="PHP"/>
    <x v="17"/>
    <x v="50"/>
    <d v="1899-12-30T18:37:00"/>
    <m/>
    <m/>
    <m/>
    <m/>
    <m/>
    <s v=""/>
    <m/>
    <d v="1899-12-30T08:00:00"/>
    <d v="1899-12-30T18:37:00"/>
    <d v="1899-12-30T04:00:00"/>
    <d v="1899-12-30T05:07:00"/>
    <d v="1899-12-30T08:30:00"/>
    <m/>
    <m/>
    <m/>
    <m/>
    <m/>
    <m/>
    <m/>
    <m/>
    <n v="1"/>
    <x v="0"/>
    <x v="0"/>
    <n v="1"/>
  </r>
  <r>
    <n v="707"/>
    <s v="00212"/>
    <x v="40"/>
    <s v="PHP"/>
    <x v="0"/>
    <x v="93"/>
    <d v="1899-12-30T18:04:00"/>
    <m/>
    <m/>
    <m/>
    <m/>
    <m/>
    <s v=""/>
    <m/>
    <d v="1899-12-30T08:03:00"/>
    <d v="1899-12-30T18:04:00"/>
    <d v="1899-12-30T03:57:00"/>
    <d v="1899-12-30T04:34:00"/>
    <d v="1899-12-30T08:30:00"/>
    <m/>
    <m/>
    <m/>
    <m/>
    <m/>
    <m/>
    <m/>
    <m/>
    <n v="1"/>
    <x v="0"/>
    <x v="0"/>
    <n v="1"/>
  </r>
  <r>
    <n v="708"/>
    <s v="00212"/>
    <x v="40"/>
    <s v="PHP"/>
    <x v="1"/>
    <x v="127"/>
    <d v="1899-12-30T21:30:00"/>
    <m/>
    <m/>
    <m/>
    <m/>
    <m/>
    <s v=""/>
    <m/>
    <d v="1899-12-30T11:29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1"/>
  </r>
  <r>
    <n v="709"/>
    <s v="00212"/>
    <x v="40"/>
    <s v="PHP"/>
    <x v="2"/>
    <x v="48"/>
    <d v="1899-12-30T18:59:00"/>
    <m/>
    <m/>
    <m/>
    <m/>
    <m/>
    <s v=""/>
    <m/>
    <d v="1899-12-30T08:00:00"/>
    <d v="1899-12-30T18:59:00"/>
    <d v="1899-12-30T04:00:00"/>
    <d v="1899-12-30T05:29:00"/>
    <d v="1899-12-30T08:30:00"/>
    <m/>
    <m/>
    <m/>
    <m/>
    <m/>
    <m/>
    <m/>
    <m/>
    <n v="1"/>
    <x v="0"/>
    <x v="0"/>
    <n v="1"/>
  </r>
  <r>
    <n v="710"/>
    <s v="00212"/>
    <x v="40"/>
    <s v="PHP"/>
    <x v="3"/>
    <x v="128"/>
    <d v="1899-12-30T19:34:00"/>
    <m/>
    <m/>
    <m/>
    <m/>
    <m/>
    <s v=""/>
    <m/>
    <d v="1899-12-30T09:03:00"/>
    <d v="1899-12-30T18:00:00"/>
    <d v="1899-12-30T02:57:00"/>
    <d v="1899-12-30T04:30:00"/>
    <d v="1899-12-30T07:27:00"/>
    <m/>
    <m/>
    <m/>
    <m/>
    <m/>
    <m/>
    <m/>
    <m/>
    <n v="0.87647058823529389"/>
    <x v="0"/>
    <x v="1"/>
    <n v="1"/>
  </r>
  <r>
    <n v="711"/>
    <s v="00212"/>
    <x v="40"/>
    <s v="PHP"/>
    <x v="18"/>
    <x v="14"/>
    <d v="1899-12-30T17:43:00"/>
    <m/>
    <m/>
    <m/>
    <m/>
    <m/>
    <s v=""/>
    <m/>
    <d v="1899-12-30T08:12:00"/>
    <d v="1899-12-30T17:43:00"/>
    <d v="1899-12-30T03:48:00"/>
    <d v="1899-12-30T04:13:00"/>
    <d v="1899-12-30T08:01:00"/>
    <m/>
    <m/>
    <m/>
    <m/>
    <m/>
    <m/>
    <m/>
    <m/>
    <n v="0.94313725490196065"/>
    <x v="0"/>
    <x v="0"/>
    <n v="1"/>
  </r>
  <r>
    <n v="712"/>
    <s v="00212"/>
    <x v="40"/>
    <s v="PHP"/>
    <x v="4"/>
    <x v="43"/>
    <d v="1899-12-30T18:19:00"/>
    <m/>
    <m/>
    <m/>
    <m/>
    <m/>
    <s v=""/>
    <m/>
    <d v="1899-12-30T08:02:00"/>
    <d v="1899-12-30T18:19:00"/>
    <d v="1899-12-30T03:58:00"/>
    <d v="1899-12-30T04:49:00"/>
    <d v="1899-12-30T08:30:00"/>
    <m/>
    <m/>
    <m/>
    <m/>
    <m/>
    <m/>
    <m/>
    <m/>
    <n v="1"/>
    <x v="0"/>
    <x v="0"/>
    <n v="1"/>
  </r>
  <r>
    <n v="713"/>
    <s v="00212"/>
    <x v="40"/>
    <s v="PHP"/>
    <x v="5"/>
    <x v="129"/>
    <d v="1899-12-30T18:13:00"/>
    <m/>
    <m/>
    <m/>
    <m/>
    <m/>
    <s v=""/>
    <m/>
    <d v="1899-12-30T13:38:00"/>
    <d v="1899-12-30T18:00:00"/>
    <d v="1899-12-30T00:00:00"/>
    <d v="1899-12-30T04:22:00"/>
    <d v="1899-12-30T04:22:00"/>
    <m/>
    <m/>
    <m/>
    <m/>
    <m/>
    <m/>
    <m/>
    <m/>
    <n v="0.51372549019607849"/>
    <x v="0"/>
    <x v="0"/>
    <n v="0"/>
  </r>
  <r>
    <n v="714"/>
    <s v="00212"/>
    <x v="40"/>
    <s v="PHP"/>
    <x v="6"/>
    <x v="16"/>
    <d v="1899-12-30T18:20:00"/>
    <m/>
    <m/>
    <m/>
    <m/>
    <m/>
    <s v=""/>
    <m/>
    <d v="1899-12-30T08:06:00"/>
    <d v="1899-12-30T18:20:00"/>
    <d v="1899-12-30T03:54:00"/>
    <d v="1899-12-30T04:50:00"/>
    <d v="1899-12-30T08:30:00"/>
    <m/>
    <m/>
    <m/>
    <m/>
    <m/>
    <m/>
    <m/>
    <m/>
    <n v="1"/>
    <x v="0"/>
    <x v="0"/>
    <n v="1"/>
  </r>
  <r>
    <n v="715"/>
    <s v="00212"/>
    <x v="40"/>
    <s v="PHP"/>
    <x v="7"/>
    <x v="11"/>
    <d v="1899-12-30T18:29:00"/>
    <m/>
    <m/>
    <m/>
    <m/>
    <m/>
    <s v=""/>
    <m/>
    <d v="1899-12-30T08:10:00"/>
    <d v="1899-12-30T18:29:00"/>
    <d v="1899-12-30T03:50:00"/>
    <d v="1899-12-30T04:59:00"/>
    <d v="1899-12-30T08:30:00"/>
    <m/>
    <m/>
    <m/>
    <m/>
    <m/>
    <m/>
    <m/>
    <m/>
    <n v="1"/>
    <x v="0"/>
    <x v="0"/>
    <n v="1"/>
  </r>
  <r>
    <n v="716"/>
    <s v="00212"/>
    <x v="40"/>
    <s v="PHP"/>
    <x v="8"/>
    <x v="15"/>
    <d v="1899-12-30T18:01:00"/>
    <m/>
    <m/>
    <m/>
    <m/>
    <m/>
    <s v=""/>
    <m/>
    <d v="1899-12-30T08:08:00"/>
    <d v="1899-12-30T18:01:00"/>
    <d v="1899-12-30T03:52:00"/>
    <d v="1899-12-30T04:31:00"/>
    <d v="1899-12-30T08:23:00"/>
    <m/>
    <m/>
    <m/>
    <m/>
    <m/>
    <m/>
    <m/>
    <m/>
    <n v="0.98627450980392162"/>
    <x v="0"/>
    <x v="0"/>
    <n v="1"/>
  </r>
  <r>
    <n v="717"/>
    <s v="00212"/>
    <x v="40"/>
    <s v="PHP"/>
    <x v="9"/>
    <x v="100"/>
    <d v="1899-12-30T19:03:00"/>
    <m/>
    <m/>
    <m/>
    <m/>
    <m/>
    <s v=""/>
    <m/>
    <d v="1899-12-30T09:07:00"/>
    <d v="1899-12-30T18:00:00"/>
    <d v="1899-12-30T02:53:00"/>
    <d v="1899-12-30T04:30:00"/>
    <d v="1899-12-30T07:23:00"/>
    <m/>
    <m/>
    <m/>
    <m/>
    <m/>
    <m/>
    <m/>
    <m/>
    <n v="0.86862745098039196"/>
    <x v="0"/>
    <x v="1"/>
    <n v="1"/>
  </r>
  <r>
    <n v="718"/>
    <s v="00212"/>
    <x v="40"/>
    <s v="PHP"/>
    <x v="10"/>
    <x v="36"/>
    <d v="1899-12-30T18:07:00"/>
    <d v="1899-12-30T18:08:00"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719"/>
    <s v="00212"/>
    <x v="40"/>
    <s v="PHP"/>
    <x v="11"/>
    <x v="9"/>
    <d v="1899-12-30T18:27:00"/>
    <m/>
    <m/>
    <m/>
    <m/>
    <m/>
    <s v=""/>
    <m/>
    <d v="1899-12-30T08:22:00"/>
    <d v="1899-12-30T18:27:00"/>
    <d v="1899-12-30T03:38:00"/>
    <d v="1899-12-30T04:57:00"/>
    <d v="1899-12-30T08:30:00"/>
    <m/>
    <m/>
    <m/>
    <m/>
    <m/>
    <m/>
    <m/>
    <m/>
    <n v="1"/>
    <x v="0"/>
    <x v="0"/>
    <n v="1"/>
  </r>
  <r>
    <n v="720"/>
    <s v="00212"/>
    <x v="40"/>
    <s v="PHP"/>
    <x v="12"/>
    <x v="23"/>
    <d v="1899-12-30T18:15:00"/>
    <m/>
    <m/>
    <m/>
    <m/>
    <m/>
    <s v=""/>
    <m/>
    <d v="1899-12-30T08:15:00"/>
    <d v="1899-12-30T18:15:00"/>
    <d v="1899-12-30T03:45:00"/>
    <d v="1899-12-30T04:45:00"/>
    <d v="1899-12-30T08:30:00"/>
    <m/>
    <m/>
    <m/>
    <m/>
    <m/>
    <m/>
    <m/>
    <m/>
    <n v="0.99999999999999989"/>
    <x v="0"/>
    <x v="0"/>
    <n v="1"/>
  </r>
  <r>
    <n v="721"/>
    <s v="00212"/>
    <x v="40"/>
    <s v="PHP"/>
    <x v="13"/>
    <x v="10"/>
    <d v="1899-12-30T18:31:00"/>
    <m/>
    <m/>
    <m/>
    <m/>
    <m/>
    <s v=""/>
    <m/>
    <d v="1899-12-30T08:25:00"/>
    <d v="1899-12-30T18:31:00"/>
    <d v="1899-12-30T03:35:00"/>
    <d v="1899-12-30T05:01:00"/>
    <d v="1899-12-30T08:30:00"/>
    <m/>
    <m/>
    <m/>
    <m/>
    <m/>
    <m/>
    <m/>
    <m/>
    <n v="1"/>
    <x v="0"/>
    <x v="0"/>
    <n v="1"/>
  </r>
  <r>
    <n v="722"/>
    <s v="00212"/>
    <x v="40"/>
    <s v="PHP"/>
    <x v="14"/>
    <x v="3"/>
    <d v="1899-12-30T18:34:00"/>
    <m/>
    <m/>
    <m/>
    <m/>
    <m/>
    <s v=""/>
    <m/>
    <d v="1899-12-30T08:20:00"/>
    <d v="1899-12-30T18:34:00"/>
    <d v="1899-12-30T03:40:00"/>
    <d v="1899-12-30T05:04:00"/>
    <d v="1899-12-30T08:30:00"/>
    <m/>
    <m/>
    <m/>
    <m/>
    <m/>
    <m/>
    <m/>
    <m/>
    <n v="1"/>
    <x v="0"/>
    <x v="0"/>
    <n v="1"/>
  </r>
  <r>
    <n v="723"/>
    <s v="00212"/>
    <x v="40"/>
    <s v="PHP"/>
    <x v="15"/>
    <x v="51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724"/>
    <s v="00212"/>
    <x v="40"/>
    <s v="PHP"/>
    <x v="16"/>
    <x v="13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725"/>
    <s v="00212"/>
    <x v="40"/>
    <s v="PHP"/>
    <x v="17"/>
    <x v="24"/>
    <d v="1899-12-30T18:24:00"/>
    <m/>
    <m/>
    <m/>
    <m/>
    <m/>
    <s v=""/>
    <m/>
    <d v="1899-12-30T08:05:00"/>
    <d v="1899-12-30T18:24:00"/>
    <d v="1899-12-30T03:55:00"/>
    <d v="1899-12-30T04:54:00"/>
    <d v="1899-12-30T08:30:00"/>
    <m/>
    <m/>
    <m/>
    <m/>
    <m/>
    <m/>
    <m/>
    <m/>
    <n v="1"/>
    <x v="0"/>
    <x v="0"/>
    <n v="1"/>
  </r>
  <r>
    <n v="726"/>
    <s v="00213"/>
    <x v="41"/>
    <s v="PHP"/>
    <x v="0"/>
    <x v="74"/>
    <d v="1899-12-30T18:58:00"/>
    <m/>
    <m/>
    <m/>
    <m/>
    <m/>
    <s v=""/>
    <m/>
    <d v="1899-12-30T08:21:00"/>
    <d v="1899-12-30T18:58:00"/>
    <d v="1899-12-30T03:39:00"/>
    <d v="1899-12-30T05:28:00"/>
    <d v="1899-12-30T08:30:00"/>
    <m/>
    <m/>
    <m/>
    <m/>
    <m/>
    <m/>
    <m/>
    <m/>
    <n v="1"/>
    <x v="0"/>
    <x v="0"/>
    <n v="1"/>
  </r>
  <r>
    <n v="727"/>
    <s v="00213"/>
    <x v="41"/>
    <s v="PHP"/>
    <x v="1"/>
    <x v="74"/>
    <d v="1899-12-30T20:34:00"/>
    <m/>
    <m/>
    <m/>
    <m/>
    <m/>
    <s v=""/>
    <m/>
    <d v="1899-12-30T08:21:00"/>
    <d v="1899-12-30T20:34:00"/>
    <d v="1899-12-30T03:39:00"/>
    <d v="1899-12-30T06:00:00"/>
    <d v="1899-12-30T08:30:00"/>
    <m/>
    <m/>
    <m/>
    <m/>
    <m/>
    <m/>
    <m/>
    <m/>
    <n v="1"/>
    <x v="0"/>
    <x v="0"/>
    <n v="1"/>
  </r>
  <r>
    <n v="728"/>
    <s v="00213"/>
    <x v="41"/>
    <s v="PHP"/>
    <x v="2"/>
    <x v="54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729"/>
    <s v="00213"/>
    <x v="41"/>
    <s v="PHP"/>
    <x v="6"/>
    <x v="131"/>
    <d v="1899-12-30T18:41:00"/>
    <m/>
    <m/>
    <m/>
    <m/>
    <m/>
    <s v=""/>
    <m/>
    <d v="1899-12-30T11:54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30"/>
    <s v="00213"/>
    <x v="41"/>
    <s v="PHP"/>
    <x v="7"/>
    <x v="13"/>
    <d v="1899-12-30T18:35:00"/>
    <m/>
    <m/>
    <m/>
    <m/>
    <m/>
    <s v=""/>
    <m/>
    <d v="1899-12-30T08:17:00"/>
    <d v="1899-12-30T18:35:00"/>
    <d v="1899-12-30T03:43:00"/>
    <d v="1899-12-30T05:05:00"/>
    <d v="1899-12-30T08:30:00"/>
    <m/>
    <m/>
    <m/>
    <m/>
    <m/>
    <m/>
    <m/>
    <m/>
    <n v="1"/>
    <x v="0"/>
    <x v="0"/>
    <n v="1"/>
  </r>
  <r>
    <n v="731"/>
    <s v="00213"/>
    <x v="41"/>
    <s v="PHP"/>
    <x v="8"/>
    <x v="14"/>
    <d v="1899-12-30T18:42:00"/>
    <m/>
    <m/>
    <m/>
    <m/>
    <m/>
    <s v=""/>
    <m/>
    <d v="1899-12-30T08:12:00"/>
    <d v="1899-12-30T18:42:00"/>
    <d v="1899-12-30T03:48:00"/>
    <d v="1899-12-30T05:12:00"/>
    <d v="1899-12-30T08:30:00"/>
    <m/>
    <m/>
    <m/>
    <m/>
    <m/>
    <m/>
    <m/>
    <m/>
    <n v="1"/>
    <x v="0"/>
    <x v="0"/>
    <n v="1"/>
  </r>
  <r>
    <n v="732"/>
    <s v="00213"/>
    <x v="41"/>
    <s v="PHP"/>
    <x v="9"/>
    <x v="30"/>
    <d v="1899-12-30T19:19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733"/>
    <s v="00213"/>
    <x v="41"/>
    <s v="PHP"/>
    <x v="10"/>
    <x v="5"/>
    <d v="1899-12-30T18:36:00"/>
    <m/>
    <m/>
    <m/>
    <m/>
    <m/>
    <s v=""/>
    <m/>
    <d v="1899-12-30T08:24:00"/>
    <d v="1899-12-30T18:36:00"/>
    <d v="1899-12-30T03:36:00"/>
    <d v="1899-12-30T05:06:00"/>
    <d v="1899-12-30T08:30:00"/>
    <m/>
    <m/>
    <m/>
    <m/>
    <m/>
    <m/>
    <m/>
    <m/>
    <n v="1"/>
    <x v="0"/>
    <x v="0"/>
    <n v="1"/>
  </r>
  <r>
    <n v="734"/>
    <s v="00213"/>
    <x v="41"/>
    <s v="PHP"/>
    <x v="11"/>
    <x v="5"/>
    <d v="1899-12-30T18:29:00"/>
    <m/>
    <m/>
    <m/>
    <m/>
    <m/>
    <s v=""/>
    <m/>
    <d v="1899-12-30T08:24:00"/>
    <d v="1899-12-30T18:29:00"/>
    <d v="1899-12-30T03:36:00"/>
    <d v="1899-12-30T04:59:00"/>
    <d v="1899-12-30T08:30:00"/>
    <m/>
    <m/>
    <m/>
    <m/>
    <m/>
    <m/>
    <m/>
    <m/>
    <n v="1"/>
    <x v="0"/>
    <x v="0"/>
    <n v="1"/>
  </r>
  <r>
    <n v="735"/>
    <s v="00213"/>
    <x v="41"/>
    <s v="PHP"/>
    <x v="12"/>
    <x v="8"/>
    <d v="1899-12-30T18:35:00"/>
    <m/>
    <m/>
    <m/>
    <m/>
    <m/>
    <s v=""/>
    <m/>
    <d v="1899-12-30T08:16:00"/>
    <d v="1899-12-30T18:35:00"/>
    <d v="1899-12-30T03:44:00"/>
    <d v="1899-12-30T05:05:00"/>
    <d v="1899-12-30T08:30:00"/>
    <m/>
    <m/>
    <m/>
    <m/>
    <m/>
    <m/>
    <m/>
    <m/>
    <n v="1"/>
    <x v="0"/>
    <x v="0"/>
    <n v="1"/>
  </r>
  <r>
    <n v="736"/>
    <s v="00213"/>
    <x v="41"/>
    <s v="PHP"/>
    <x v="13"/>
    <x v="31"/>
    <d v="1899-12-30T18:45:00"/>
    <m/>
    <m/>
    <m/>
    <m/>
    <m/>
    <s v=""/>
    <m/>
    <d v="1899-12-30T08:30:00"/>
    <d v="1899-12-30T18:45:00"/>
    <d v="1899-12-30T03:30:00"/>
    <d v="1899-12-30T05:15:00"/>
    <d v="1899-12-30T08:30:00"/>
    <m/>
    <m/>
    <m/>
    <m/>
    <m/>
    <m/>
    <m/>
    <m/>
    <n v="1"/>
    <x v="0"/>
    <x v="0"/>
    <n v="1"/>
  </r>
  <r>
    <n v="738"/>
    <s v="00213"/>
    <x v="41"/>
    <s v="PHP"/>
    <x v="14"/>
    <x v="13"/>
    <d v="1899-12-30T18:41:00"/>
    <m/>
    <m/>
    <m/>
    <m/>
    <m/>
    <s v=""/>
    <m/>
    <d v="1899-12-30T08:17:00"/>
    <d v="1899-12-30T18:41:00"/>
    <d v="1899-12-30T03:43:00"/>
    <d v="1899-12-30T05:11:00"/>
    <d v="1899-12-30T08:30:00"/>
    <m/>
    <m/>
    <m/>
    <m/>
    <m/>
    <m/>
    <m/>
    <m/>
    <n v="1"/>
    <x v="0"/>
    <x v="0"/>
    <n v="1"/>
  </r>
  <r>
    <n v="739"/>
    <s v="00213"/>
    <x v="41"/>
    <s v="PHP"/>
    <x v="15"/>
    <x v="132"/>
    <d v="1899-12-30T18:51:00"/>
    <m/>
    <m/>
    <m/>
    <m/>
    <m/>
    <s v=""/>
    <m/>
    <d v="1899-12-30T08:45:00"/>
    <d v="1899-12-30T18:00:00"/>
    <d v="1899-12-30T03:15:00"/>
    <d v="1899-12-30T04:30:00"/>
    <d v="1899-12-30T07:45:00"/>
    <m/>
    <m/>
    <m/>
    <m/>
    <m/>
    <m/>
    <m/>
    <m/>
    <n v="0.91176470588235292"/>
    <x v="0"/>
    <x v="1"/>
    <n v="1"/>
  </r>
  <r>
    <n v="740"/>
    <s v="00213"/>
    <x v="41"/>
    <s v="PHP"/>
    <x v="16"/>
    <x v="10"/>
    <d v="1899-12-30T18:34:00"/>
    <m/>
    <m/>
    <m/>
    <m/>
    <m/>
    <s v=""/>
    <m/>
    <d v="1899-12-30T08:25:00"/>
    <d v="1899-12-30T18:34:00"/>
    <d v="1899-12-30T03:35:00"/>
    <d v="1899-12-30T05:04:00"/>
    <d v="1899-12-30T08:30:00"/>
    <m/>
    <m/>
    <m/>
    <m/>
    <m/>
    <m/>
    <m/>
    <m/>
    <n v="1"/>
    <x v="0"/>
    <x v="0"/>
    <n v="1"/>
  </r>
  <r>
    <n v="741"/>
    <s v="00213"/>
    <x v="41"/>
    <s v="PHP"/>
    <x v="17"/>
    <x v="112"/>
    <d v="1899-12-30T11:59:00"/>
    <m/>
    <m/>
    <m/>
    <m/>
    <m/>
    <s v=""/>
    <m/>
    <d v="1899-12-30T08:43:00"/>
    <d v="1899-12-30T11:59:00"/>
    <d v="1899-12-30T03:16:00"/>
    <d v="1899-12-30T00:00:00"/>
    <d v="1899-12-30T03:16:00"/>
    <m/>
    <m/>
    <m/>
    <m/>
    <m/>
    <m/>
    <m/>
    <m/>
    <n v="0.38431372549019593"/>
    <x v="0"/>
    <x v="1"/>
    <n v="0"/>
  </r>
  <r>
    <n v="742"/>
    <s v="00214"/>
    <x v="42"/>
    <s v="PHP"/>
    <x v="0"/>
    <x v="31"/>
    <d v="1899-12-30T19:24:00"/>
    <m/>
    <m/>
    <m/>
    <m/>
    <m/>
    <s v=""/>
    <m/>
    <d v="1899-12-30T08:30:00"/>
    <d v="1899-12-30T19:24:00"/>
    <d v="1899-12-30T03:30:00"/>
    <d v="1899-12-30T05:54:00"/>
    <d v="1899-12-30T08:30:00"/>
    <m/>
    <m/>
    <m/>
    <m/>
    <m/>
    <m/>
    <m/>
    <m/>
    <n v="1"/>
    <x v="0"/>
    <x v="0"/>
    <n v="1"/>
  </r>
  <r>
    <n v="743"/>
    <s v="00214"/>
    <x v="42"/>
    <s v="PHP"/>
    <x v="1"/>
    <x v="32"/>
    <d v="1899-12-30T19:07:00"/>
    <d v="1899-12-30T19:08:00"/>
    <d v="1899-12-30T19:19:00"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744"/>
    <s v="00214"/>
    <x v="42"/>
    <s v="PHP"/>
    <x v="2"/>
    <x v="38"/>
    <d v="1899-12-30T19:04:00"/>
    <m/>
    <m/>
    <m/>
    <m/>
    <m/>
    <s v=""/>
    <m/>
    <d v="1899-12-30T08:01:00"/>
    <d v="1899-12-30T19:04:00"/>
    <d v="1899-12-30T03:59:00"/>
    <d v="1899-12-30T05:34:00"/>
    <d v="1899-12-30T08:30:00"/>
    <m/>
    <m/>
    <m/>
    <m/>
    <m/>
    <m/>
    <m/>
    <m/>
    <n v="1"/>
    <x v="0"/>
    <x v="0"/>
    <n v="1"/>
  </r>
  <r>
    <n v="745"/>
    <s v="00214"/>
    <x v="42"/>
    <s v="PHP"/>
    <x v="3"/>
    <x v="10"/>
    <d v="1899-12-30T08:25:00"/>
    <d v="1899-12-30T19:03:00"/>
    <m/>
    <m/>
    <m/>
    <m/>
    <s v=""/>
    <m/>
    <d v="1899-12-30T08:25:00"/>
    <d v="1899-12-30T19:03:00"/>
    <d v="1899-12-30T03:35:00"/>
    <d v="1899-12-30T05:33:00"/>
    <d v="1899-12-30T08:30:00"/>
    <m/>
    <m/>
    <m/>
    <m/>
    <m/>
    <m/>
    <m/>
    <m/>
    <n v="1"/>
    <x v="0"/>
    <x v="0"/>
    <n v="1"/>
  </r>
  <r>
    <n v="746"/>
    <s v="00214"/>
    <x v="42"/>
    <s v="PHP"/>
    <x v="18"/>
    <x v="0"/>
    <d v="1899-12-30T19:12:00"/>
    <m/>
    <m/>
    <m/>
    <m/>
    <m/>
    <s v=""/>
    <m/>
    <d v="1899-12-30T08:29:00"/>
    <d v="1899-12-30T19:12:00"/>
    <d v="1899-12-30T03:31:00"/>
    <d v="1899-12-30T05:42:00"/>
    <d v="1899-12-30T08:30:00"/>
    <m/>
    <m/>
    <m/>
    <m/>
    <m/>
    <m/>
    <m/>
    <m/>
    <n v="1"/>
    <x v="0"/>
    <x v="0"/>
    <n v="1"/>
  </r>
  <r>
    <n v="747"/>
    <s v="00214"/>
    <x v="42"/>
    <s v="PHP"/>
    <x v="4"/>
    <x v="33"/>
    <d v="1899-12-30T18:52:00"/>
    <m/>
    <m/>
    <m/>
    <m/>
    <m/>
    <s v=""/>
    <m/>
    <d v="1899-12-30T08:28:00"/>
    <d v="1899-12-30T18:52:00"/>
    <d v="1899-12-30T03:32:00"/>
    <d v="1899-12-30T05:22:00"/>
    <d v="1899-12-30T08:30:00"/>
    <m/>
    <m/>
    <m/>
    <m/>
    <m/>
    <m/>
    <m/>
    <m/>
    <n v="1"/>
    <x v="0"/>
    <x v="0"/>
    <n v="1"/>
  </r>
  <r>
    <n v="748"/>
    <s v="00214"/>
    <x v="42"/>
    <s v="PHP"/>
    <x v="5"/>
    <x v="36"/>
    <d v="1899-12-30T19:03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749"/>
    <s v="00214"/>
    <x v="42"/>
    <s v="PHP"/>
    <x v="6"/>
    <x v="74"/>
    <d v="1899-12-30T18:44:00"/>
    <m/>
    <m/>
    <m/>
    <m/>
    <m/>
    <s v=""/>
    <m/>
    <d v="1899-12-30T08:21:00"/>
    <d v="1899-12-30T18:44:00"/>
    <d v="1899-12-30T03:39:00"/>
    <d v="1899-12-30T05:14:00"/>
    <d v="1899-12-30T08:30:00"/>
    <m/>
    <m/>
    <m/>
    <m/>
    <m/>
    <m/>
    <m/>
    <m/>
    <n v="1"/>
    <x v="0"/>
    <x v="0"/>
    <n v="1"/>
  </r>
  <r>
    <n v="750"/>
    <s v="00214"/>
    <x v="42"/>
    <s v="PHP"/>
    <x v="7"/>
    <x v="5"/>
    <d v="1899-12-30T19:21:00"/>
    <m/>
    <m/>
    <m/>
    <m/>
    <m/>
    <s v=""/>
    <m/>
    <d v="1899-12-30T08:24:00"/>
    <d v="1899-12-30T19:21:00"/>
    <d v="1899-12-30T03:36:00"/>
    <d v="1899-12-30T05:51:00"/>
    <d v="1899-12-30T08:30:00"/>
    <m/>
    <m/>
    <m/>
    <m/>
    <m/>
    <m/>
    <m/>
    <m/>
    <n v="1"/>
    <x v="0"/>
    <x v="0"/>
    <n v="1"/>
  </r>
  <r>
    <n v="751"/>
    <s v="00214"/>
    <x v="42"/>
    <s v="PHP"/>
    <x v="8"/>
    <x v="10"/>
    <d v="1899-12-30T19:12:00"/>
    <m/>
    <m/>
    <m/>
    <m/>
    <m/>
    <s v=""/>
    <m/>
    <d v="1899-12-30T08:25:00"/>
    <d v="1899-12-30T19:12:00"/>
    <d v="1899-12-30T03:35:00"/>
    <d v="1899-12-30T05:42:00"/>
    <d v="1899-12-30T08:30:00"/>
    <m/>
    <m/>
    <m/>
    <m/>
    <m/>
    <m/>
    <m/>
    <m/>
    <n v="1"/>
    <x v="0"/>
    <x v="0"/>
    <n v="1"/>
  </r>
  <r>
    <n v="752"/>
    <s v="00214"/>
    <x v="42"/>
    <s v="PHP"/>
    <x v="9"/>
    <x v="29"/>
    <d v="1899-12-30T19:33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753"/>
    <s v="00214"/>
    <x v="42"/>
    <s v="PHP"/>
    <x v="10"/>
    <x v="4"/>
    <d v="1899-12-30T19:32:00"/>
    <m/>
    <m/>
    <m/>
    <m/>
    <m/>
    <s v=""/>
    <m/>
    <d v="1899-12-30T08:26:00"/>
    <d v="1899-12-30T19:32:00"/>
    <d v="1899-12-30T03:34:00"/>
    <d v="1899-12-30T06:00:00"/>
    <d v="1899-12-30T08:30:00"/>
    <m/>
    <m/>
    <m/>
    <m/>
    <m/>
    <m/>
    <m/>
    <m/>
    <n v="1"/>
    <x v="0"/>
    <x v="0"/>
    <n v="1"/>
  </r>
  <r>
    <n v="754"/>
    <s v="00214"/>
    <x v="42"/>
    <s v="PHP"/>
    <x v="11"/>
    <x v="31"/>
    <d v="1899-12-30T19:10:00"/>
    <m/>
    <m/>
    <m/>
    <m/>
    <m/>
    <s v=""/>
    <m/>
    <d v="1899-12-30T08:30:00"/>
    <d v="1899-12-30T19:10:00"/>
    <d v="1899-12-30T03:30:00"/>
    <d v="1899-12-30T05:40:00"/>
    <d v="1899-12-30T08:30:00"/>
    <m/>
    <m/>
    <m/>
    <m/>
    <m/>
    <m/>
    <m/>
    <m/>
    <n v="1"/>
    <x v="0"/>
    <x v="0"/>
    <n v="1"/>
  </r>
  <r>
    <n v="755"/>
    <s v="00214"/>
    <x v="42"/>
    <s v="PHP"/>
    <x v="12"/>
    <x v="0"/>
    <d v="1899-12-30T19:11:00"/>
    <d v="1899-12-30T19:12:00"/>
    <m/>
    <m/>
    <m/>
    <m/>
    <s v=""/>
    <m/>
    <d v="1899-12-30T08:29:00"/>
    <d v="1899-12-30T19:12:00"/>
    <d v="1899-12-30T03:31:00"/>
    <d v="1899-12-30T05:42:00"/>
    <d v="1899-12-30T08:30:00"/>
    <m/>
    <m/>
    <m/>
    <m/>
    <m/>
    <m/>
    <m/>
    <m/>
    <n v="1"/>
    <x v="0"/>
    <x v="0"/>
    <n v="1"/>
  </r>
  <r>
    <n v="756"/>
    <s v="00214"/>
    <x v="42"/>
    <s v="PHP"/>
    <x v="13"/>
    <x v="29"/>
    <d v="1899-12-30T22:01:00"/>
    <m/>
    <m/>
    <m/>
    <m/>
    <m/>
    <s v=""/>
    <m/>
    <d v="1899-12-30T08:36:00"/>
    <d v="1899-12-30T18:00:00"/>
    <d v="1899-12-30T03:24:00"/>
    <d v="1899-12-30T04:30:00"/>
    <d v="1899-12-30T07:54:00"/>
    <m/>
    <m/>
    <m/>
    <m/>
    <m/>
    <m/>
    <m/>
    <m/>
    <n v="0.92941176470588227"/>
    <x v="0"/>
    <x v="1"/>
    <n v="1"/>
  </r>
  <r>
    <n v="757"/>
    <s v="00214"/>
    <x v="42"/>
    <s v="PHP"/>
    <x v="14"/>
    <x v="30"/>
    <d v="1899-12-30T21:26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758"/>
    <s v="00214"/>
    <x v="42"/>
    <s v="PHP"/>
    <x v="15"/>
    <x v="112"/>
    <d v="1899-12-30T19:27:00"/>
    <m/>
    <m/>
    <m/>
    <m/>
    <m/>
    <s v=""/>
    <m/>
    <d v="1899-12-30T08:43:00"/>
    <d v="1899-12-30T18:00:00"/>
    <d v="1899-12-30T03:17:00"/>
    <d v="1899-12-30T04:30:00"/>
    <d v="1899-12-30T07:47:00"/>
    <m/>
    <m/>
    <m/>
    <m/>
    <m/>
    <m/>
    <m/>
    <m/>
    <n v="0.91568627450980389"/>
    <x v="0"/>
    <x v="1"/>
    <n v="1"/>
  </r>
  <r>
    <n v="759"/>
    <s v="00214"/>
    <x v="42"/>
    <s v="PHP"/>
    <x v="16"/>
    <x v="31"/>
    <d v="1899-12-30T12:50:00"/>
    <d v="1899-12-30T20:01:00"/>
    <m/>
    <m/>
    <m/>
    <m/>
    <s v=""/>
    <m/>
    <d v="1899-12-30T08:30:00"/>
    <d v="1899-12-30T20:01:00"/>
    <d v="1899-12-30T03:30:00"/>
    <d v="1899-12-30T06:00:00"/>
    <d v="1899-12-30T08:30:00"/>
    <m/>
    <m/>
    <m/>
    <m/>
    <m/>
    <m/>
    <m/>
    <m/>
    <n v="1"/>
    <x v="0"/>
    <x v="0"/>
    <n v="1"/>
  </r>
  <r>
    <n v="760"/>
    <s v="00214"/>
    <x v="42"/>
    <s v="PHP"/>
    <x v="17"/>
    <x v="41"/>
    <d v="1899-12-30T18:44:00"/>
    <m/>
    <m/>
    <m/>
    <m/>
    <m/>
    <s v=""/>
    <m/>
    <d v="1899-12-30T08:27:00"/>
    <d v="1899-12-30T18:44:00"/>
    <d v="1899-12-30T03:33:00"/>
    <d v="1899-12-30T05:14:00"/>
    <d v="1899-12-30T08:30:00"/>
    <m/>
    <m/>
    <m/>
    <m/>
    <m/>
    <m/>
    <m/>
    <m/>
    <n v="1"/>
    <x v="0"/>
    <x v="0"/>
    <n v="1"/>
  </r>
  <r>
    <n v="761"/>
    <s v="00215"/>
    <x v="43"/>
    <s v="PHP"/>
    <x v="0"/>
    <x v="9"/>
    <d v="1899-12-30T18:54:00"/>
    <m/>
    <m/>
    <m/>
    <m/>
    <m/>
    <s v=""/>
    <m/>
    <d v="1899-12-30T08:22:00"/>
    <d v="1899-12-30T18:54:00"/>
    <d v="1899-12-30T03:38:00"/>
    <d v="1899-12-30T05:24:00"/>
    <d v="1899-12-30T08:30:00"/>
    <m/>
    <m/>
    <m/>
    <m/>
    <m/>
    <m/>
    <m/>
    <m/>
    <n v="1"/>
    <x v="0"/>
    <x v="0"/>
    <n v="1"/>
  </r>
  <r>
    <n v="762"/>
    <s v="00215"/>
    <x v="43"/>
    <s v="PHP"/>
    <x v="1"/>
    <x v="8"/>
    <d v="1899-12-30T18:31:00"/>
    <m/>
    <m/>
    <m/>
    <m/>
    <m/>
    <s v=""/>
    <m/>
    <d v="1899-12-30T08:16:00"/>
    <d v="1899-12-30T18:31:00"/>
    <d v="1899-12-30T03:44:00"/>
    <d v="1899-12-30T05:01:00"/>
    <d v="1899-12-30T08:30:00"/>
    <m/>
    <m/>
    <m/>
    <m/>
    <m/>
    <m/>
    <m/>
    <m/>
    <n v="1"/>
    <x v="0"/>
    <x v="0"/>
    <n v="1"/>
  </r>
  <r>
    <n v="763"/>
    <s v="00215"/>
    <x v="43"/>
    <s v="PHP"/>
    <x v="2"/>
    <x v="51"/>
    <d v="1899-12-30T20:08:00"/>
    <m/>
    <m/>
    <m/>
    <m/>
    <m/>
    <s v=""/>
    <m/>
    <d v="1899-12-30T08:00:00"/>
    <d v="1899-12-30T20:08:00"/>
    <d v="1899-12-30T04:00:00"/>
    <d v="1899-12-30T06:00:00"/>
    <d v="1899-12-30T08:30:00"/>
    <m/>
    <m/>
    <m/>
    <m/>
    <m/>
    <m/>
    <m/>
    <m/>
    <n v="1"/>
    <x v="0"/>
    <x v="0"/>
    <n v="1"/>
  </r>
  <r>
    <n v="764"/>
    <s v="00215"/>
    <x v="43"/>
    <s v="PHP"/>
    <x v="3"/>
    <x v="9"/>
    <d v="1899-12-30T18:41:00"/>
    <m/>
    <m/>
    <m/>
    <m/>
    <m/>
    <s v=""/>
    <m/>
    <d v="1899-12-30T08:22:00"/>
    <d v="1899-12-30T18:41:00"/>
    <d v="1899-12-30T03:38:00"/>
    <d v="1899-12-30T05:11:00"/>
    <d v="1899-12-30T08:30:00"/>
    <m/>
    <m/>
    <m/>
    <m/>
    <m/>
    <m/>
    <m/>
    <m/>
    <n v="1"/>
    <x v="0"/>
    <x v="0"/>
    <n v="1"/>
  </r>
  <r>
    <n v="765"/>
    <s v="00215"/>
    <x v="43"/>
    <s v="PHP"/>
    <x v="18"/>
    <x v="54"/>
    <d v="1899-12-30T18:51:00"/>
    <m/>
    <m/>
    <m/>
    <m/>
    <m/>
    <s v=""/>
    <m/>
    <d v="1899-12-30T08:23:00"/>
    <d v="1899-12-30T18:51:00"/>
    <d v="1899-12-30T03:37:00"/>
    <d v="1899-12-30T05:21:00"/>
    <d v="1899-12-30T08:30:00"/>
    <m/>
    <m/>
    <m/>
    <m/>
    <m/>
    <m/>
    <m/>
    <m/>
    <n v="1"/>
    <x v="0"/>
    <x v="0"/>
    <n v="1"/>
  </r>
  <r>
    <n v="766"/>
    <s v="00215"/>
    <x v="43"/>
    <s v="PHP"/>
    <x v="4"/>
    <x v="33"/>
    <d v="1899-12-30T19:37:00"/>
    <m/>
    <m/>
    <m/>
    <m/>
    <m/>
    <s v=""/>
    <m/>
    <d v="1899-12-30T08:28:00"/>
    <d v="1899-12-30T19:37:00"/>
    <d v="1899-12-30T03:32:00"/>
    <d v="1899-12-30T06:00:00"/>
    <d v="1899-12-30T08:30:00"/>
    <m/>
    <m/>
    <m/>
    <m/>
    <m/>
    <m/>
    <m/>
    <m/>
    <n v="1"/>
    <x v="0"/>
    <x v="0"/>
    <n v="1"/>
  </r>
  <r>
    <n v="767"/>
    <s v="00215"/>
    <x v="43"/>
    <s v="PHP"/>
    <x v="5"/>
    <x v="74"/>
    <d v="1899-12-30T19:09:00"/>
    <m/>
    <m/>
    <m/>
    <m/>
    <m/>
    <s v=""/>
    <m/>
    <d v="1899-12-30T08:21:00"/>
    <d v="1899-12-30T19:09:00"/>
    <d v="1899-12-30T03:39:00"/>
    <d v="1899-12-30T05:39:00"/>
    <d v="1899-12-30T08:30:00"/>
    <m/>
    <m/>
    <m/>
    <m/>
    <m/>
    <m/>
    <m/>
    <m/>
    <n v="1"/>
    <x v="0"/>
    <x v="0"/>
    <n v="1"/>
  </r>
  <r>
    <n v="768"/>
    <s v="00215"/>
    <x v="43"/>
    <s v="PHP"/>
    <x v="6"/>
    <x v="9"/>
    <d v="1899-12-30T18:27:00"/>
    <m/>
    <m/>
    <m/>
    <m/>
    <m/>
    <s v=""/>
    <m/>
    <d v="1899-12-30T08:22:00"/>
    <d v="1899-12-30T18:27:00"/>
    <d v="1899-12-30T03:38:00"/>
    <d v="1899-12-30T04:57:00"/>
    <d v="1899-12-30T08:30:00"/>
    <m/>
    <m/>
    <m/>
    <m/>
    <m/>
    <m/>
    <m/>
    <m/>
    <n v="1"/>
    <x v="0"/>
    <x v="0"/>
    <n v="1"/>
  </r>
  <r>
    <n v="769"/>
    <s v="00215"/>
    <x v="43"/>
    <s v="PHP"/>
    <x v="7"/>
    <x v="3"/>
    <d v="1899-12-30T18:29:00"/>
    <m/>
    <m/>
    <m/>
    <m/>
    <m/>
    <s v=""/>
    <m/>
    <d v="1899-12-30T08:20:00"/>
    <d v="1899-12-30T18:29:00"/>
    <d v="1899-12-30T03:40:00"/>
    <d v="1899-12-30T04:59:00"/>
    <d v="1899-12-30T08:30:00"/>
    <m/>
    <m/>
    <m/>
    <m/>
    <m/>
    <m/>
    <m/>
    <m/>
    <n v="1"/>
    <x v="0"/>
    <x v="0"/>
    <n v="1"/>
  </r>
  <r>
    <n v="770"/>
    <s v="00215"/>
    <x v="43"/>
    <s v="PHP"/>
    <x v="8"/>
    <x v="5"/>
    <d v="1899-12-30T18:27:00"/>
    <m/>
    <m/>
    <m/>
    <m/>
    <m/>
    <s v=""/>
    <m/>
    <d v="1899-12-30T08:24:00"/>
    <d v="1899-12-30T18:27:00"/>
    <d v="1899-12-30T03:36:00"/>
    <d v="1899-12-30T04:57:00"/>
    <d v="1899-12-30T08:30:00"/>
    <m/>
    <m/>
    <m/>
    <m/>
    <m/>
    <m/>
    <m/>
    <m/>
    <n v="1"/>
    <x v="0"/>
    <x v="0"/>
    <n v="1"/>
  </r>
  <r>
    <n v="771"/>
    <s v="00215"/>
    <x v="43"/>
    <s v="PHP"/>
    <x v="9"/>
    <x v="5"/>
    <d v="1899-12-30T21:41:00"/>
    <m/>
    <m/>
    <m/>
    <m/>
    <m/>
    <s v=""/>
    <m/>
    <d v="1899-12-30T08:24:00"/>
    <d v="1899-12-30T21:41:00"/>
    <d v="1899-12-30T03:36:00"/>
    <d v="1899-12-30T06:00:00"/>
    <d v="1899-12-30T08:30:00"/>
    <m/>
    <m/>
    <m/>
    <m/>
    <m/>
    <m/>
    <m/>
    <m/>
    <n v="1"/>
    <x v="0"/>
    <x v="0"/>
    <n v="1"/>
  </r>
  <r>
    <n v="772"/>
    <s v="00215"/>
    <x v="43"/>
    <s v="PHP"/>
    <x v="10"/>
    <x v="22"/>
    <d v="1899-12-30T18:25:00"/>
    <m/>
    <m/>
    <m/>
    <m/>
    <m/>
    <s v=""/>
    <m/>
    <d v="1899-12-30T08:13:00"/>
    <d v="1899-12-30T18:25:00"/>
    <d v="1899-12-30T03:47:00"/>
    <d v="1899-12-30T04:55:00"/>
    <d v="1899-12-30T08:30:00"/>
    <m/>
    <m/>
    <m/>
    <m/>
    <m/>
    <m/>
    <m/>
    <m/>
    <n v="1"/>
    <x v="0"/>
    <x v="0"/>
    <n v="1"/>
  </r>
  <r>
    <n v="773"/>
    <s v="00215"/>
    <x v="43"/>
    <s v="PHP"/>
    <x v="11"/>
    <x v="5"/>
    <d v="1899-12-30T18:41:00"/>
    <m/>
    <m/>
    <m/>
    <m/>
    <m/>
    <s v=""/>
    <m/>
    <d v="1899-12-30T08:24:00"/>
    <d v="1899-12-30T18:41:00"/>
    <d v="1899-12-30T03:36:00"/>
    <d v="1899-12-30T05:11:00"/>
    <d v="1899-12-30T08:30:00"/>
    <m/>
    <m/>
    <m/>
    <m/>
    <m/>
    <m/>
    <m/>
    <m/>
    <n v="1"/>
    <x v="0"/>
    <x v="0"/>
    <n v="1"/>
  </r>
  <r>
    <n v="774"/>
    <s v="00215"/>
    <x v="43"/>
    <s v="PHP"/>
    <x v="12"/>
    <x v="5"/>
    <d v="1899-12-30T18:43:00"/>
    <m/>
    <m/>
    <m/>
    <m/>
    <m/>
    <s v=""/>
    <m/>
    <d v="1899-12-30T08:24:00"/>
    <d v="1899-12-30T18:43:00"/>
    <d v="1899-12-30T03:36:00"/>
    <d v="1899-12-30T05:13:00"/>
    <d v="1899-12-30T08:30:00"/>
    <m/>
    <m/>
    <m/>
    <m/>
    <m/>
    <m/>
    <m/>
    <m/>
    <n v="1"/>
    <x v="0"/>
    <x v="0"/>
    <n v="1"/>
  </r>
  <r>
    <n v="775"/>
    <s v="00215"/>
    <x v="43"/>
    <s v="PHP"/>
    <x v="13"/>
    <x v="33"/>
    <d v="1899-12-30T21:57:00"/>
    <m/>
    <m/>
    <m/>
    <m/>
    <m/>
    <s v=""/>
    <m/>
    <d v="1899-12-30T08:28:00"/>
    <d v="1899-12-30T21:57:00"/>
    <d v="1899-12-30T03:32:00"/>
    <d v="1899-12-30T06:00:00"/>
    <d v="1899-12-30T08:30:00"/>
    <m/>
    <m/>
    <m/>
    <m/>
    <m/>
    <m/>
    <m/>
    <m/>
    <n v="1"/>
    <x v="0"/>
    <x v="0"/>
    <n v="1"/>
  </r>
  <r>
    <n v="776"/>
    <s v="00215"/>
    <x v="43"/>
    <s v="PHP"/>
    <x v="14"/>
    <x v="14"/>
    <d v="1899-12-30T18:48:00"/>
    <m/>
    <m/>
    <m/>
    <m/>
    <m/>
    <s v=""/>
    <m/>
    <d v="1899-12-30T08:12:00"/>
    <d v="1899-12-30T18:48:00"/>
    <d v="1899-12-30T03:48:00"/>
    <d v="1899-12-30T05:18:00"/>
    <d v="1899-12-30T08:30:00"/>
    <m/>
    <m/>
    <m/>
    <m/>
    <m/>
    <m/>
    <m/>
    <m/>
    <n v="1"/>
    <x v="0"/>
    <x v="0"/>
    <n v="1"/>
  </r>
  <r>
    <n v="777"/>
    <s v="00215"/>
    <x v="43"/>
    <s v="PHP"/>
    <x v="15"/>
    <x v="74"/>
    <d v="1899-12-30T18:30:00"/>
    <m/>
    <m/>
    <m/>
    <m/>
    <m/>
    <s v=""/>
    <m/>
    <d v="1899-12-30T08:21:00"/>
    <d v="1899-12-30T18:30:00"/>
    <d v="1899-12-30T03:39:00"/>
    <d v="1899-12-30T05:00:00"/>
    <d v="1899-12-30T08:30:00"/>
    <m/>
    <m/>
    <m/>
    <m/>
    <m/>
    <m/>
    <m/>
    <m/>
    <n v="1"/>
    <x v="0"/>
    <x v="0"/>
    <n v="1"/>
  </r>
  <r>
    <n v="778"/>
    <s v="00215"/>
    <x v="43"/>
    <s v="PHP"/>
    <x v="16"/>
    <x v="9"/>
    <d v="1899-12-30T18:53:00"/>
    <m/>
    <m/>
    <m/>
    <m/>
    <m/>
    <s v=""/>
    <m/>
    <d v="1899-12-30T08:22:00"/>
    <d v="1899-12-30T18:53:00"/>
    <d v="1899-12-30T03:38:00"/>
    <d v="1899-12-30T05:23:00"/>
    <d v="1899-12-30T08:30:00"/>
    <m/>
    <m/>
    <m/>
    <m/>
    <m/>
    <m/>
    <m/>
    <m/>
    <n v="1"/>
    <x v="0"/>
    <x v="0"/>
    <n v="1"/>
  </r>
  <r>
    <n v="779"/>
    <s v="00215"/>
    <x v="43"/>
    <s v="PHP"/>
    <x v="17"/>
    <x v="9"/>
    <d v="1899-12-30T18:35:00"/>
    <m/>
    <m/>
    <m/>
    <m/>
    <m/>
    <s v=""/>
    <m/>
    <d v="1899-12-30T08:22:00"/>
    <d v="1899-12-30T18:35:00"/>
    <d v="1899-12-30T03:38:00"/>
    <d v="1899-12-30T05:05:00"/>
    <d v="1899-12-30T08:30:00"/>
    <m/>
    <m/>
    <m/>
    <m/>
    <m/>
    <m/>
    <m/>
    <m/>
    <n v="1"/>
    <x v="0"/>
    <x v="0"/>
    <n v="1"/>
  </r>
  <r>
    <n v="780"/>
    <s v="00217"/>
    <x v="44"/>
    <s v="PHP"/>
    <x v="0"/>
    <x v="133"/>
    <d v="1899-12-30T18:15:00"/>
    <m/>
    <m/>
    <m/>
    <m/>
    <m/>
    <s v=""/>
    <m/>
    <d v="1899-12-30T11:37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81"/>
    <s v="00217"/>
    <x v="44"/>
    <s v="PHP"/>
    <x v="1"/>
    <x v="23"/>
    <d v="1899-12-30T18:48:00"/>
    <m/>
    <m/>
    <m/>
    <m/>
    <m/>
    <s v=""/>
    <m/>
    <d v="1899-12-30T08:15:00"/>
    <d v="1899-12-30T18:48:00"/>
    <d v="1899-12-30T03:45:00"/>
    <d v="1899-12-30T05:18:00"/>
    <d v="1899-12-30T08:30:00"/>
    <m/>
    <m/>
    <m/>
    <m/>
    <m/>
    <m/>
    <m/>
    <m/>
    <n v="1"/>
    <x v="0"/>
    <x v="0"/>
    <n v="1"/>
  </r>
  <r>
    <n v="782"/>
    <s v="00217"/>
    <x v="44"/>
    <s v="PHP"/>
    <x v="2"/>
    <x v="54"/>
    <d v="1899-12-30T18:58:00"/>
    <m/>
    <m/>
    <m/>
    <m/>
    <m/>
    <s v=""/>
    <m/>
    <d v="1899-12-30T08:23:00"/>
    <d v="1899-12-30T18:58:00"/>
    <d v="1899-12-30T03:37:00"/>
    <d v="1899-12-30T05:28:00"/>
    <d v="1899-12-30T08:30:00"/>
    <m/>
    <m/>
    <m/>
    <m/>
    <m/>
    <m/>
    <m/>
    <m/>
    <n v="1"/>
    <x v="0"/>
    <x v="0"/>
    <n v="1"/>
  </r>
  <r>
    <n v="783"/>
    <s v="00217"/>
    <x v="44"/>
    <s v="PHP"/>
    <x v="18"/>
    <x v="134"/>
    <d v="1899-12-30T18:04:00"/>
    <m/>
    <m/>
    <m/>
    <m/>
    <m/>
    <s v=""/>
    <m/>
    <d v="1899-12-30T12:41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84"/>
    <s v="00217"/>
    <x v="44"/>
    <s v="PHP"/>
    <x v="4"/>
    <x v="135"/>
    <d v="1899-12-30T18:51:00"/>
    <m/>
    <m/>
    <m/>
    <m/>
    <m/>
    <s v=""/>
    <m/>
    <d v="1899-12-30T11:32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85"/>
    <s v="00217"/>
    <x v="44"/>
    <s v="PHP"/>
    <x v="5"/>
    <x v="4"/>
    <d v="1899-12-30T19:07:00"/>
    <m/>
    <m/>
    <m/>
    <m/>
    <m/>
    <s v=""/>
    <m/>
    <d v="1899-12-30T08:26:00"/>
    <d v="1899-12-30T19:07:00"/>
    <d v="1899-12-30T03:34:00"/>
    <d v="1899-12-30T05:37:00"/>
    <d v="1899-12-30T08:30:00"/>
    <m/>
    <m/>
    <m/>
    <m/>
    <m/>
    <m/>
    <m/>
    <m/>
    <n v="1"/>
    <x v="0"/>
    <x v="0"/>
    <n v="1"/>
  </r>
  <r>
    <n v="786"/>
    <s v="00217"/>
    <x v="44"/>
    <s v="PHP"/>
    <x v="6"/>
    <x v="54"/>
    <d v="1899-12-30T18:44:00"/>
    <m/>
    <m/>
    <m/>
    <m/>
    <m/>
    <s v=""/>
    <m/>
    <d v="1899-12-30T08:23:00"/>
    <d v="1899-12-30T18:44:00"/>
    <d v="1899-12-30T03:37:00"/>
    <d v="1899-12-30T05:14:00"/>
    <d v="1899-12-30T08:30:00"/>
    <m/>
    <m/>
    <m/>
    <m/>
    <m/>
    <m/>
    <m/>
    <m/>
    <n v="1"/>
    <x v="0"/>
    <x v="0"/>
    <n v="1"/>
  </r>
  <r>
    <n v="787"/>
    <s v="00217"/>
    <x v="44"/>
    <s v="PHP"/>
    <x v="7"/>
    <x v="54"/>
    <d v="1899-12-30T18:43:00"/>
    <m/>
    <m/>
    <m/>
    <m/>
    <m/>
    <s v=""/>
    <m/>
    <d v="1899-12-30T08:23:00"/>
    <d v="1899-12-30T18:43:00"/>
    <d v="1899-12-30T03:37:00"/>
    <d v="1899-12-30T05:13:00"/>
    <d v="1899-12-30T08:30:00"/>
    <m/>
    <m/>
    <m/>
    <m/>
    <m/>
    <m/>
    <m/>
    <m/>
    <n v="1"/>
    <x v="0"/>
    <x v="0"/>
    <n v="1"/>
  </r>
  <r>
    <n v="788"/>
    <s v="00217"/>
    <x v="44"/>
    <s v="PHP"/>
    <x v="8"/>
    <x v="136"/>
    <d v="1899-12-30T18:04:00"/>
    <m/>
    <m/>
    <m/>
    <m/>
    <m/>
    <s v=""/>
    <m/>
    <d v="1899-12-30T12:30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89"/>
    <s v="00217"/>
    <x v="44"/>
    <s v="PHP"/>
    <x v="9"/>
    <x v="137"/>
    <d v="1899-12-30T19:40:00"/>
    <m/>
    <m/>
    <m/>
    <m/>
    <m/>
    <s v=""/>
    <m/>
    <d v="1899-12-30T11:02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1"/>
  </r>
  <r>
    <n v="790"/>
    <s v="00217"/>
    <x v="44"/>
    <s v="PHP"/>
    <x v="10"/>
    <x v="57"/>
    <d v="1899-12-30T18:54:00"/>
    <m/>
    <m/>
    <m/>
    <m/>
    <m/>
    <s v=""/>
    <m/>
    <d v="1899-12-30T09:21:00"/>
    <d v="1899-12-30T18:00:00"/>
    <d v="1899-12-30T02:39:00"/>
    <d v="1899-12-30T04:30:00"/>
    <d v="1899-12-30T07:09:00"/>
    <m/>
    <m/>
    <m/>
    <m/>
    <m/>
    <m/>
    <m/>
    <m/>
    <n v="0.84117647058823519"/>
    <x v="0"/>
    <x v="1"/>
    <n v="1"/>
  </r>
  <r>
    <n v="791"/>
    <s v="00217"/>
    <x v="44"/>
    <s v="PHP"/>
    <x v="11"/>
    <x v="138"/>
    <d v="1899-12-30T19:34:00"/>
    <m/>
    <m/>
    <m/>
    <m/>
    <m/>
    <s v=""/>
    <m/>
    <d v="1899-12-30T09:58:00"/>
    <d v="1899-12-30T18:00:00"/>
    <d v="1899-12-30T02:02:00"/>
    <d v="1899-12-30T04:30:00"/>
    <d v="1899-12-30T06:32:00"/>
    <m/>
    <m/>
    <m/>
    <m/>
    <m/>
    <m/>
    <m/>
    <m/>
    <n v="0.76862745098039209"/>
    <x v="0"/>
    <x v="1"/>
    <n v="1"/>
  </r>
  <r>
    <n v="792"/>
    <s v="00217"/>
    <x v="44"/>
    <s v="PHP"/>
    <x v="12"/>
    <x v="5"/>
    <d v="1899-12-30T18:45:00"/>
    <m/>
    <m/>
    <m/>
    <m/>
    <m/>
    <s v=""/>
    <m/>
    <d v="1899-12-30T08:24:00"/>
    <d v="1899-12-30T18:45:00"/>
    <d v="1899-12-30T03:36:00"/>
    <d v="1899-12-30T05:15:00"/>
    <d v="1899-12-30T08:30:00"/>
    <m/>
    <m/>
    <m/>
    <m/>
    <m/>
    <m/>
    <m/>
    <m/>
    <n v="1"/>
    <x v="0"/>
    <x v="0"/>
    <n v="1"/>
  </r>
  <r>
    <n v="793"/>
    <s v="00217"/>
    <x v="44"/>
    <s v="PHP"/>
    <x v="13"/>
    <x v="0"/>
    <d v="1899-12-30T18:35:00"/>
    <m/>
    <m/>
    <m/>
    <m/>
    <m/>
    <s v=""/>
    <m/>
    <d v="1899-12-30T08:29:00"/>
    <d v="1899-12-30T18:35:00"/>
    <d v="1899-12-30T03:31:00"/>
    <d v="1899-12-30T05:05:00"/>
    <d v="1899-12-30T08:30:00"/>
    <m/>
    <m/>
    <m/>
    <m/>
    <m/>
    <m/>
    <m/>
    <m/>
    <n v="1"/>
    <x v="0"/>
    <x v="0"/>
    <n v="1"/>
  </r>
  <r>
    <n v="794"/>
    <s v="00217"/>
    <x v="44"/>
    <s v="PHP"/>
    <x v="14"/>
    <x v="139"/>
    <d v="1899-12-30T18:37:00"/>
    <m/>
    <m/>
    <m/>
    <m/>
    <m/>
    <s v=""/>
    <m/>
    <d v="1899-12-30T11:31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795"/>
    <s v="00217"/>
    <x v="44"/>
    <s v="PHP"/>
    <x v="15"/>
    <x v="3"/>
    <d v="1899-12-30T18:27:00"/>
    <d v="1899-12-30T18:48:00"/>
    <m/>
    <m/>
    <m/>
    <m/>
    <s v=""/>
    <m/>
    <d v="1899-12-30T08:20:00"/>
    <d v="1899-12-30T18:48:00"/>
    <d v="1899-12-30T03:40:00"/>
    <d v="1899-12-30T05:18:00"/>
    <d v="1899-12-30T08:30:00"/>
    <m/>
    <m/>
    <m/>
    <m/>
    <m/>
    <m/>
    <m/>
    <m/>
    <n v="1"/>
    <x v="0"/>
    <x v="0"/>
    <n v="1"/>
  </r>
  <r>
    <n v="796"/>
    <s v="00217"/>
    <x v="44"/>
    <s v="PHP"/>
    <x v="16"/>
    <x v="41"/>
    <d v="1899-12-30T18:57:00"/>
    <m/>
    <m/>
    <m/>
    <m/>
    <m/>
    <s v=""/>
    <m/>
    <d v="1899-12-30T08:27:00"/>
    <d v="1899-12-30T18:57:00"/>
    <d v="1899-12-30T03:33:00"/>
    <d v="1899-12-30T05:27:00"/>
    <d v="1899-12-30T08:30:00"/>
    <m/>
    <m/>
    <m/>
    <m/>
    <m/>
    <m/>
    <m/>
    <m/>
    <n v="1"/>
    <x v="0"/>
    <x v="0"/>
    <n v="1"/>
  </r>
  <r>
    <n v="797"/>
    <s v="00217"/>
    <x v="44"/>
    <s v="PHP"/>
    <x v="17"/>
    <x v="33"/>
    <d v="1899-12-30T12:14:00"/>
    <d v="1899-12-30T12:44:00"/>
    <m/>
    <m/>
    <m/>
    <m/>
    <s v=""/>
    <m/>
    <d v="1899-12-30T08:28:00"/>
    <d v="1899-12-30T12:44:00"/>
    <d v="1899-12-30T03:32:00"/>
    <d v="1899-12-30T00:00:00"/>
    <d v="1899-12-30T03:32:00"/>
    <m/>
    <m/>
    <m/>
    <m/>
    <m/>
    <m/>
    <m/>
    <m/>
    <n v="0.41568627450980383"/>
    <x v="0"/>
    <x v="0"/>
    <n v="0"/>
  </r>
  <r>
    <n v="798"/>
    <s v="00218"/>
    <x v="45"/>
    <s v="PHP"/>
    <x v="0"/>
    <x v="14"/>
    <d v="1899-12-30T21:33:00"/>
    <m/>
    <m/>
    <m/>
    <m/>
    <m/>
    <s v=""/>
    <m/>
    <d v="1899-12-30T08:12:00"/>
    <d v="1899-12-30T21:33:00"/>
    <d v="1899-12-30T03:48:00"/>
    <d v="1899-12-30T06:00:00"/>
    <d v="1899-12-30T08:30:00"/>
    <m/>
    <m/>
    <m/>
    <m/>
    <m/>
    <m/>
    <m/>
    <m/>
    <n v="1"/>
    <x v="0"/>
    <x v="0"/>
    <n v="1"/>
  </r>
  <r>
    <n v="799"/>
    <s v="00218"/>
    <x v="45"/>
    <s v="PHP"/>
    <x v="1"/>
    <x v="18"/>
    <d v="1899-12-30T08:05:00"/>
    <d v="1899-12-30T22:28:00"/>
    <m/>
    <m/>
    <m/>
    <m/>
    <s v=""/>
    <m/>
    <d v="1899-12-30T08:04:00"/>
    <d v="1899-12-30T22:28:00"/>
    <d v="1899-12-30T03:56:00"/>
    <d v="1899-12-30T06:00:00"/>
    <d v="1899-12-30T08:30:00"/>
    <m/>
    <m/>
    <m/>
    <m/>
    <m/>
    <m/>
    <m/>
    <m/>
    <n v="1"/>
    <x v="0"/>
    <x v="0"/>
    <n v="1"/>
  </r>
  <r>
    <n v="800"/>
    <s v="00218"/>
    <x v="45"/>
    <s v="PHP"/>
    <x v="2"/>
    <x v="51"/>
    <d v="1899-12-30T18:59:00"/>
    <m/>
    <m/>
    <m/>
    <m/>
    <m/>
    <s v=""/>
    <m/>
    <d v="1899-12-30T08:00:00"/>
    <d v="1899-12-30T18:59:00"/>
    <d v="1899-12-30T04:00:00"/>
    <d v="1899-12-30T05:29:00"/>
    <d v="1899-12-30T08:30:00"/>
    <m/>
    <m/>
    <m/>
    <m/>
    <m/>
    <m/>
    <m/>
    <m/>
    <n v="1"/>
    <x v="0"/>
    <x v="0"/>
    <n v="1"/>
  </r>
  <r>
    <n v="801"/>
    <s v="00218"/>
    <x v="45"/>
    <s v="PHP"/>
    <x v="3"/>
    <x v="38"/>
    <d v="1899-12-30T19:33:00"/>
    <m/>
    <m/>
    <m/>
    <m/>
    <m/>
    <s v=""/>
    <m/>
    <d v="1899-12-30T08:01:00"/>
    <d v="1899-12-30T19:33:00"/>
    <d v="1899-12-30T03:59:00"/>
    <d v="1899-12-30T06:00:00"/>
    <d v="1899-12-30T08:30:00"/>
    <m/>
    <m/>
    <m/>
    <m/>
    <m/>
    <m/>
    <m/>
    <m/>
    <n v="1"/>
    <x v="0"/>
    <x v="0"/>
    <n v="1"/>
  </r>
  <r>
    <n v="802"/>
    <s v="00218"/>
    <x v="45"/>
    <s v="PHP"/>
    <x v="18"/>
    <x v="50"/>
    <d v="1899-12-30T12:06:00"/>
    <m/>
    <m/>
    <m/>
    <m/>
    <m/>
    <s v=""/>
    <m/>
    <d v="1899-12-30T08:00:00"/>
    <d v="1899-12-30T12:06:00"/>
    <d v="1899-12-30T04:00:00"/>
    <d v="1899-12-30T00:00:00"/>
    <d v="1899-12-30T04:00:00"/>
    <m/>
    <m/>
    <m/>
    <m/>
    <m/>
    <m/>
    <m/>
    <m/>
    <n v="0.4705882352941177"/>
    <x v="0"/>
    <x v="0"/>
    <n v="0"/>
  </r>
  <r>
    <n v="803"/>
    <s v="00218"/>
    <x v="45"/>
    <s v="PHP"/>
    <x v="5"/>
    <x v="93"/>
    <d v="1899-12-30T18:29:00"/>
    <m/>
    <m/>
    <m/>
    <m/>
    <m/>
    <s v=""/>
    <m/>
    <d v="1899-12-30T08:03:00"/>
    <d v="1899-12-30T18:29:00"/>
    <d v="1899-12-30T03:57:00"/>
    <d v="1899-12-30T04:59:00"/>
    <d v="1899-12-30T08:30:00"/>
    <m/>
    <m/>
    <m/>
    <m/>
    <m/>
    <m/>
    <m/>
    <m/>
    <n v="1"/>
    <x v="0"/>
    <x v="0"/>
    <n v="1"/>
  </r>
  <r>
    <n v="804"/>
    <s v="00218"/>
    <x v="45"/>
    <s v="PHP"/>
    <x v="6"/>
    <x v="18"/>
    <d v="1899-12-30T18:23:00"/>
    <m/>
    <m/>
    <m/>
    <m/>
    <m/>
    <s v=""/>
    <m/>
    <d v="1899-12-30T08:04:00"/>
    <d v="1899-12-30T18:23:00"/>
    <d v="1899-12-30T03:56:00"/>
    <d v="1899-12-30T04:53:00"/>
    <d v="1899-12-30T08:30:00"/>
    <m/>
    <m/>
    <m/>
    <m/>
    <m/>
    <m/>
    <m/>
    <m/>
    <n v="1"/>
    <x v="0"/>
    <x v="0"/>
    <n v="1"/>
  </r>
  <r>
    <n v="805"/>
    <s v="00218"/>
    <x v="45"/>
    <s v="PHP"/>
    <x v="7"/>
    <x v="15"/>
    <d v="1899-12-30T19:13:00"/>
    <m/>
    <m/>
    <m/>
    <m/>
    <m/>
    <s v=""/>
    <m/>
    <d v="1899-12-30T08:08:00"/>
    <d v="1899-12-30T19:13:00"/>
    <d v="1899-12-30T03:52:00"/>
    <d v="1899-12-30T05:43:00"/>
    <d v="1899-12-30T08:30:00"/>
    <m/>
    <m/>
    <m/>
    <m/>
    <m/>
    <m/>
    <m/>
    <m/>
    <n v="1"/>
    <x v="0"/>
    <x v="0"/>
    <n v="1"/>
  </r>
  <r>
    <n v="806"/>
    <s v="00218"/>
    <x v="45"/>
    <s v="PHP"/>
    <x v="8"/>
    <x v="27"/>
    <d v="1899-12-30T07:55:00"/>
    <d v="1899-12-30T18:05:00"/>
    <m/>
    <m/>
    <m/>
    <m/>
    <s v=""/>
    <m/>
    <d v="1899-12-30T08:00:00"/>
    <d v="1899-12-30T18:05:00"/>
    <d v="1899-12-30T04:00:00"/>
    <d v="1899-12-30T04:35:00"/>
    <d v="1899-12-30T08:30:00"/>
    <m/>
    <m/>
    <m/>
    <m/>
    <m/>
    <m/>
    <m/>
    <m/>
    <n v="1"/>
    <x v="0"/>
    <x v="0"/>
    <n v="1"/>
  </r>
  <r>
    <n v="809"/>
    <s v="00218"/>
    <x v="45"/>
    <s v="PHP"/>
    <x v="9"/>
    <x v="18"/>
    <d v="1899-12-30T22:21:00"/>
    <m/>
    <m/>
    <m/>
    <m/>
    <m/>
    <s v=""/>
    <m/>
    <d v="1899-12-30T08:04:00"/>
    <d v="1899-12-30T22:21:00"/>
    <d v="1899-12-30T03:56:00"/>
    <d v="1899-12-30T06:00:00"/>
    <d v="1899-12-30T08:30:00"/>
    <m/>
    <m/>
    <m/>
    <m/>
    <m/>
    <m/>
    <m/>
    <m/>
    <n v="1"/>
    <x v="0"/>
    <x v="0"/>
    <n v="1"/>
  </r>
  <r>
    <n v="810"/>
    <s v="00218"/>
    <x v="45"/>
    <s v="PHP"/>
    <x v="10"/>
    <x v="93"/>
    <d v="1899-12-30T08:04:00"/>
    <d v="1899-12-30T19:00:00"/>
    <m/>
    <m/>
    <m/>
    <m/>
    <s v=""/>
    <m/>
    <d v="1899-12-30T08:03:00"/>
    <d v="1899-12-30T19:00:00"/>
    <d v="1899-12-30T03:57:00"/>
    <d v="1899-12-30T05:30:00"/>
    <d v="1899-12-30T08:30:00"/>
    <m/>
    <m/>
    <m/>
    <m/>
    <m/>
    <m/>
    <m/>
    <m/>
    <n v="1"/>
    <x v="0"/>
    <x v="0"/>
    <n v="1"/>
  </r>
  <r>
    <n v="811"/>
    <s v="00218"/>
    <x v="45"/>
    <s v="PHP"/>
    <x v="11"/>
    <x v="40"/>
    <d v="1899-12-30T18:27:00"/>
    <m/>
    <m/>
    <m/>
    <m/>
    <m/>
    <s v=""/>
    <m/>
    <d v="1899-12-30T08:00:00"/>
    <d v="1899-12-30T18:27:00"/>
    <d v="1899-12-30T04:00:00"/>
    <d v="1899-12-30T04:57:00"/>
    <d v="1899-12-30T08:30:00"/>
    <m/>
    <m/>
    <m/>
    <m/>
    <m/>
    <m/>
    <m/>
    <m/>
    <n v="1"/>
    <x v="0"/>
    <x v="0"/>
    <n v="1"/>
  </r>
  <r>
    <n v="812"/>
    <s v="00218"/>
    <x v="45"/>
    <s v="PHP"/>
    <x v="12"/>
    <x v="48"/>
    <d v="1899-12-30T19:28:00"/>
    <m/>
    <m/>
    <m/>
    <m/>
    <m/>
    <s v=""/>
    <m/>
    <d v="1899-12-30T08:00:00"/>
    <d v="1899-12-30T19:28:00"/>
    <d v="1899-12-30T04:00:00"/>
    <d v="1899-12-30T05:58:00"/>
    <d v="1899-12-30T08:30:00"/>
    <m/>
    <m/>
    <m/>
    <m/>
    <m/>
    <m/>
    <m/>
    <m/>
    <n v="1"/>
    <x v="0"/>
    <x v="0"/>
    <n v="1"/>
  </r>
  <r>
    <n v="813"/>
    <s v="00218"/>
    <x v="45"/>
    <s v="PHP"/>
    <x v="13"/>
    <x v="43"/>
    <d v="1899-12-30T19:17:00"/>
    <m/>
    <m/>
    <m/>
    <m/>
    <m/>
    <s v=""/>
    <m/>
    <d v="1899-12-30T08:02:00"/>
    <d v="1899-12-30T19:17:00"/>
    <d v="1899-12-30T03:58:00"/>
    <d v="1899-12-30T05:47:00"/>
    <d v="1899-12-30T08:30:00"/>
    <m/>
    <m/>
    <m/>
    <m/>
    <m/>
    <m/>
    <m/>
    <m/>
    <n v="1"/>
    <x v="0"/>
    <x v="0"/>
    <n v="1"/>
  </r>
  <r>
    <n v="815"/>
    <s v="00218"/>
    <x v="45"/>
    <s v="PHP"/>
    <x v="14"/>
    <x v="18"/>
    <d v="1899-12-30T18:33:00"/>
    <m/>
    <m/>
    <m/>
    <m/>
    <m/>
    <s v=""/>
    <m/>
    <d v="1899-12-30T08:04:00"/>
    <d v="1899-12-30T18:33:00"/>
    <d v="1899-12-30T03:56:00"/>
    <d v="1899-12-30T05:03:00"/>
    <d v="1899-12-30T08:30:00"/>
    <m/>
    <m/>
    <m/>
    <m/>
    <m/>
    <m/>
    <m/>
    <m/>
    <n v="1"/>
    <x v="0"/>
    <x v="0"/>
    <n v="1"/>
  </r>
  <r>
    <n v="816"/>
    <s v="00218"/>
    <x v="45"/>
    <s v="PHP"/>
    <x v="15"/>
    <x v="93"/>
    <d v="1899-12-30T20:22:00"/>
    <m/>
    <m/>
    <m/>
    <m/>
    <m/>
    <s v=""/>
    <m/>
    <d v="1899-12-30T08:03:00"/>
    <d v="1899-12-30T20:22:00"/>
    <d v="1899-12-30T03:57:00"/>
    <d v="1899-12-30T06:00:00"/>
    <d v="1899-12-30T08:30:00"/>
    <m/>
    <m/>
    <m/>
    <m/>
    <m/>
    <m/>
    <m/>
    <m/>
    <n v="1"/>
    <x v="0"/>
    <x v="0"/>
    <n v="1"/>
  </r>
  <r>
    <n v="817"/>
    <s v="00218"/>
    <x v="45"/>
    <s v="PHP"/>
    <x v="16"/>
    <x v="50"/>
    <d v="1899-12-30T18:43:00"/>
    <m/>
    <m/>
    <m/>
    <m/>
    <m/>
    <s v=""/>
    <m/>
    <d v="1899-12-30T08:00:00"/>
    <d v="1899-12-30T18:43:00"/>
    <d v="1899-12-30T04:00:00"/>
    <d v="1899-12-30T05:13:00"/>
    <d v="1899-12-30T08:30:00"/>
    <m/>
    <m/>
    <m/>
    <m/>
    <m/>
    <m/>
    <m/>
    <m/>
    <n v="1"/>
    <x v="0"/>
    <x v="0"/>
    <n v="1"/>
  </r>
  <r>
    <n v="818"/>
    <s v="00218"/>
    <x v="45"/>
    <s v="PHP"/>
    <x v="17"/>
    <x v="93"/>
    <d v="1899-12-30T18:47:00"/>
    <m/>
    <m/>
    <m/>
    <m/>
    <m/>
    <s v=""/>
    <m/>
    <d v="1899-12-30T08:03:00"/>
    <d v="1899-12-30T18:47:00"/>
    <d v="1899-12-30T03:57:00"/>
    <d v="1899-12-30T05:17:00"/>
    <d v="1899-12-30T08:30:00"/>
    <m/>
    <m/>
    <m/>
    <m/>
    <m/>
    <m/>
    <m/>
    <m/>
    <n v="1"/>
    <x v="0"/>
    <x v="0"/>
    <n v="1"/>
  </r>
  <r>
    <n v="819"/>
    <s v="00219"/>
    <x v="46"/>
    <s v="------"/>
    <x v="0"/>
    <x v="66"/>
    <d v="1899-12-30T18:29:00"/>
    <m/>
    <m/>
    <m/>
    <m/>
    <m/>
    <s v=""/>
    <m/>
    <d v="1899-12-30T08:00:00"/>
    <d v="1899-12-30T18:29:00"/>
    <d v="1899-12-30T04:00:00"/>
    <d v="1899-12-30T04:59:00"/>
    <d v="1899-12-30T08:30:00"/>
    <m/>
    <m/>
    <m/>
    <m/>
    <m/>
    <m/>
    <m/>
    <m/>
    <n v="1"/>
    <x v="0"/>
    <x v="0"/>
    <n v="1"/>
  </r>
  <r>
    <n v="820"/>
    <s v="00219"/>
    <x v="46"/>
    <s v="------"/>
    <x v="1"/>
    <x v="1"/>
    <d v="1899-12-30T18:00:00"/>
    <m/>
    <m/>
    <m/>
    <m/>
    <m/>
    <s v=""/>
    <m/>
    <d v="1899-12-30T08:00:00"/>
    <d v="1899-12-30T18:00:00"/>
    <d v="1899-12-30T04:00:00"/>
    <d v="1899-12-30T04:30:00"/>
    <d v="1899-12-30T08:30:00"/>
    <m/>
    <m/>
    <m/>
    <m/>
    <m/>
    <m/>
    <m/>
    <m/>
    <n v="1"/>
    <x v="0"/>
    <x v="0"/>
    <n v="1"/>
  </r>
  <r>
    <n v="821"/>
    <s v="00219"/>
    <x v="46"/>
    <s v="------"/>
    <x v="2"/>
    <x v="122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822"/>
    <s v="00219"/>
    <x v="46"/>
    <s v="------"/>
    <x v="3"/>
    <x v="50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823"/>
    <s v="00219"/>
    <x v="46"/>
    <s v="------"/>
    <x v="18"/>
    <x v="7"/>
    <d v="1899-12-30T18:50:00"/>
    <m/>
    <m/>
    <m/>
    <m/>
    <m/>
    <s v=""/>
    <m/>
    <d v="1899-12-30T08:19:00"/>
    <d v="1899-12-30T18:50:00"/>
    <d v="1899-12-30T03:41:00"/>
    <d v="1899-12-30T05:20:00"/>
    <d v="1899-12-30T08:30:00"/>
    <m/>
    <m/>
    <m/>
    <m/>
    <m/>
    <m/>
    <m/>
    <m/>
    <n v="1"/>
    <x v="0"/>
    <x v="0"/>
    <n v="1"/>
  </r>
  <r>
    <n v="824"/>
    <s v="00219"/>
    <x v="46"/>
    <s v="------"/>
    <x v="4"/>
    <x v="68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825"/>
    <s v="00219"/>
    <x v="46"/>
    <s v="------"/>
    <x v="5"/>
    <x v="1"/>
    <d v="1899-12-30T18:14:00"/>
    <m/>
    <m/>
    <m/>
    <m/>
    <m/>
    <s v=""/>
    <m/>
    <d v="1899-12-30T08:00:00"/>
    <d v="1899-12-30T18:14:00"/>
    <d v="1899-12-30T04:00:00"/>
    <d v="1899-12-30T04:44:00"/>
    <d v="1899-12-30T08:30:00"/>
    <m/>
    <m/>
    <m/>
    <m/>
    <m/>
    <m/>
    <m/>
    <m/>
    <n v="1"/>
    <x v="0"/>
    <x v="0"/>
    <n v="1"/>
  </r>
  <r>
    <n v="826"/>
    <s v="00219"/>
    <x v="46"/>
    <s v="------"/>
    <x v="6"/>
    <x v="27"/>
    <d v="1899-12-30T18:25:00"/>
    <m/>
    <m/>
    <m/>
    <m/>
    <m/>
    <s v=""/>
    <m/>
    <d v="1899-12-30T08:00:00"/>
    <d v="1899-12-30T18:25:00"/>
    <d v="1899-12-30T04:00:00"/>
    <d v="1899-12-30T04:55:00"/>
    <d v="1899-12-30T08:30:00"/>
    <m/>
    <m/>
    <m/>
    <m/>
    <m/>
    <m/>
    <m/>
    <m/>
    <n v="1"/>
    <x v="0"/>
    <x v="0"/>
    <n v="1"/>
  </r>
  <r>
    <n v="827"/>
    <s v="00219"/>
    <x v="46"/>
    <s v="------"/>
    <x v="7"/>
    <x v="8"/>
    <d v="1899-12-30T20:05:00"/>
    <m/>
    <m/>
    <m/>
    <m/>
    <m/>
    <s v=""/>
    <m/>
    <d v="1899-12-30T08:16:00"/>
    <d v="1899-12-30T20:05:00"/>
    <d v="1899-12-30T03:44:00"/>
    <d v="1899-12-30T06:00:00"/>
    <d v="1899-12-30T08:30:00"/>
    <m/>
    <m/>
    <m/>
    <m/>
    <m/>
    <m/>
    <m/>
    <m/>
    <n v="1"/>
    <x v="0"/>
    <x v="0"/>
    <n v="1"/>
  </r>
  <r>
    <n v="828"/>
    <s v="00219"/>
    <x v="46"/>
    <s v="------"/>
    <x v="8"/>
    <x v="48"/>
    <d v="1899-12-30T18:01:00"/>
    <m/>
    <m/>
    <m/>
    <m/>
    <m/>
    <s v=""/>
    <m/>
    <d v="1899-12-30T08:00:00"/>
    <d v="1899-12-30T18:01:00"/>
    <d v="1899-12-30T04:00:00"/>
    <d v="1899-12-30T04:31:00"/>
    <d v="1899-12-30T08:30:00"/>
    <m/>
    <m/>
    <m/>
    <m/>
    <m/>
    <m/>
    <m/>
    <m/>
    <n v="1"/>
    <x v="0"/>
    <x v="0"/>
    <n v="1"/>
  </r>
  <r>
    <n v="829"/>
    <s v="00219"/>
    <x v="46"/>
    <s v="------"/>
    <x v="9"/>
    <x v="38"/>
    <d v="1899-12-30T19:10:00"/>
    <m/>
    <m/>
    <m/>
    <m/>
    <m/>
    <s v=""/>
    <m/>
    <d v="1899-12-30T08:01:00"/>
    <d v="1899-12-30T19:10:00"/>
    <d v="1899-12-30T03:59:00"/>
    <d v="1899-12-30T05:40:00"/>
    <d v="1899-12-30T08:30:00"/>
    <m/>
    <m/>
    <m/>
    <m/>
    <m/>
    <m/>
    <m/>
    <m/>
    <n v="1"/>
    <x v="0"/>
    <x v="0"/>
    <n v="1"/>
  </r>
  <r>
    <n v="830"/>
    <s v="00219"/>
    <x v="46"/>
    <s v="------"/>
    <x v="10"/>
    <x v="54"/>
    <d v="1899-12-30T18:14:00"/>
    <m/>
    <m/>
    <m/>
    <m/>
    <m/>
    <s v=""/>
    <m/>
    <d v="1899-12-30T08:23:00"/>
    <d v="1899-12-30T18:14:00"/>
    <d v="1899-12-30T03:37:00"/>
    <d v="1899-12-30T04:44:00"/>
    <d v="1899-12-30T08:21:00"/>
    <m/>
    <m/>
    <m/>
    <m/>
    <m/>
    <m/>
    <m/>
    <m/>
    <n v="0.98235294117647076"/>
    <x v="0"/>
    <x v="0"/>
    <n v="1"/>
  </r>
  <r>
    <n v="831"/>
    <s v="00219"/>
    <x v="46"/>
    <s v="------"/>
    <x v="11"/>
    <x v="4"/>
    <d v="1899-12-30T20:02:00"/>
    <m/>
    <m/>
    <m/>
    <m/>
    <m/>
    <s v=""/>
    <m/>
    <d v="1899-12-30T08:26:00"/>
    <d v="1899-12-30T20:02:00"/>
    <d v="1899-12-30T03:34:00"/>
    <d v="1899-12-30T06:00:00"/>
    <d v="1899-12-30T08:30:00"/>
    <m/>
    <m/>
    <m/>
    <m/>
    <m/>
    <m/>
    <m/>
    <m/>
    <n v="1"/>
    <x v="0"/>
    <x v="0"/>
    <n v="1"/>
  </r>
  <r>
    <n v="832"/>
    <s v="00219"/>
    <x v="46"/>
    <s v="------"/>
    <x v="12"/>
    <x v="140"/>
    <d v="1899-12-30T08:28:00"/>
    <d v="1899-12-30T18:36:00"/>
    <m/>
    <m/>
    <m/>
    <m/>
    <s v=""/>
    <m/>
    <d v="1899-12-30T08:00:00"/>
    <d v="1899-12-30T18:36:00"/>
    <d v="1899-12-30T04:00:00"/>
    <d v="1899-12-30T05:06:00"/>
    <d v="1899-12-30T08:30:00"/>
    <m/>
    <m/>
    <m/>
    <m/>
    <m/>
    <m/>
    <m/>
    <m/>
    <n v="1"/>
    <x v="0"/>
    <x v="0"/>
    <n v="1"/>
  </r>
  <r>
    <n v="833"/>
    <s v="00219"/>
    <x v="46"/>
    <s v="------"/>
    <x v="13"/>
    <x v="31"/>
    <d v="1899-12-30T18:30:00"/>
    <m/>
    <m/>
    <m/>
    <m/>
    <m/>
    <s v=""/>
    <m/>
    <d v="1899-12-30T08:30:00"/>
    <d v="1899-12-30T18:30:00"/>
    <d v="1899-12-30T03:30:00"/>
    <d v="1899-12-30T05:00:00"/>
    <d v="1899-12-30T08:30:00"/>
    <m/>
    <m/>
    <m/>
    <m/>
    <m/>
    <m/>
    <m/>
    <m/>
    <n v="1"/>
    <x v="0"/>
    <x v="0"/>
    <n v="1"/>
  </r>
  <r>
    <n v="834"/>
    <s v="00219"/>
    <x v="46"/>
    <s v="------"/>
    <x v="14"/>
    <x v="22"/>
    <d v="1899-12-30T18:27:00"/>
    <m/>
    <m/>
    <m/>
    <m/>
    <m/>
    <s v=""/>
    <m/>
    <d v="1899-12-30T08:13:00"/>
    <d v="1899-12-30T18:27:00"/>
    <d v="1899-12-30T03:47:00"/>
    <d v="1899-12-30T04:57:00"/>
    <d v="1899-12-30T08:30:00"/>
    <m/>
    <m/>
    <m/>
    <m/>
    <m/>
    <m/>
    <m/>
    <m/>
    <n v="1"/>
    <x v="0"/>
    <x v="0"/>
    <n v="1"/>
  </r>
  <r>
    <n v="835"/>
    <s v="00219"/>
    <x v="46"/>
    <s v="------"/>
    <x v="15"/>
    <x v="20"/>
    <d v="1899-12-30T18:18:00"/>
    <m/>
    <m/>
    <m/>
    <m/>
    <m/>
    <s v=""/>
    <m/>
    <d v="1899-12-30T08:18:00"/>
    <d v="1899-12-30T18:18:00"/>
    <d v="1899-12-30T03:42:00"/>
    <d v="1899-12-30T04:48:00"/>
    <d v="1899-12-30T08:30:00"/>
    <m/>
    <m/>
    <m/>
    <m/>
    <m/>
    <m/>
    <m/>
    <m/>
    <n v="1"/>
    <x v="0"/>
    <x v="0"/>
    <n v="1"/>
  </r>
  <r>
    <n v="836"/>
    <s v="00219"/>
    <x v="46"/>
    <s v="------"/>
    <x v="16"/>
    <x v="38"/>
    <d v="1899-12-30T18:08:00"/>
    <d v="1899-12-30T18:10:00"/>
    <m/>
    <m/>
    <m/>
    <m/>
    <s v=""/>
    <m/>
    <d v="1899-12-30T08:01:00"/>
    <d v="1899-12-30T18:10:00"/>
    <d v="1899-12-30T03:59:00"/>
    <d v="1899-12-30T04:40:00"/>
    <d v="1899-12-30T08:30:00"/>
    <m/>
    <m/>
    <m/>
    <m/>
    <m/>
    <m/>
    <m/>
    <m/>
    <n v="1"/>
    <x v="0"/>
    <x v="0"/>
    <n v="1"/>
  </r>
  <r>
    <n v="837"/>
    <s v="00219"/>
    <x v="46"/>
    <s v="------"/>
    <x v="17"/>
    <x v="33"/>
    <d v="1899-12-30T18:22:00"/>
    <d v="1899-12-30T18:30:00"/>
    <m/>
    <m/>
    <m/>
    <m/>
    <s v=""/>
    <m/>
    <d v="1899-12-30T08:28:00"/>
    <d v="1899-12-30T18:30:00"/>
    <d v="1899-12-30T03:32:00"/>
    <d v="1899-12-30T05:00:00"/>
    <d v="1899-12-30T08:30:00"/>
    <m/>
    <m/>
    <m/>
    <m/>
    <m/>
    <m/>
    <m/>
    <m/>
    <n v="1"/>
    <x v="0"/>
    <x v="0"/>
    <n v="1"/>
  </r>
  <r>
    <n v="838"/>
    <s v="00220"/>
    <x v="47"/>
    <s v="PHP"/>
    <x v="0"/>
    <x v="0"/>
    <d v="1899-12-30T19:12:00"/>
    <m/>
    <m/>
    <m/>
    <m/>
    <m/>
    <s v=""/>
    <m/>
    <d v="1899-12-30T08:29:00"/>
    <d v="1899-12-30T19:12:00"/>
    <d v="1899-12-30T03:31:00"/>
    <d v="1899-12-30T05:42:00"/>
    <d v="1899-12-30T08:30:00"/>
    <m/>
    <m/>
    <m/>
    <m/>
    <m/>
    <m/>
    <m/>
    <m/>
    <n v="1"/>
    <x v="0"/>
    <x v="0"/>
    <n v="1"/>
  </r>
  <r>
    <n v="839"/>
    <s v="00220"/>
    <x v="47"/>
    <s v="PHP"/>
    <x v="1"/>
    <x v="5"/>
    <d v="1899-12-30T19:08:00"/>
    <m/>
    <m/>
    <m/>
    <m/>
    <m/>
    <s v=""/>
    <m/>
    <d v="1899-12-30T08:24:00"/>
    <d v="1899-12-30T19:08:00"/>
    <d v="1899-12-30T03:36:00"/>
    <d v="1899-12-30T05:38:00"/>
    <d v="1899-12-30T08:30:00"/>
    <m/>
    <m/>
    <m/>
    <m/>
    <m/>
    <m/>
    <m/>
    <m/>
    <n v="1"/>
    <x v="0"/>
    <x v="0"/>
    <n v="1"/>
  </r>
  <r>
    <n v="840"/>
    <s v="00220"/>
    <x v="47"/>
    <s v="PHP"/>
    <x v="2"/>
    <x v="30"/>
    <d v="1899-12-30T18:46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841"/>
    <s v="00220"/>
    <x v="47"/>
    <s v="PHP"/>
    <x v="18"/>
    <x v="54"/>
    <d v="1899-12-30T19:06:00"/>
    <m/>
    <m/>
    <m/>
    <m/>
    <m/>
    <s v=""/>
    <m/>
    <d v="1899-12-30T08:23:00"/>
    <d v="1899-12-30T19:06:00"/>
    <d v="1899-12-30T03:37:00"/>
    <d v="1899-12-30T05:36:00"/>
    <d v="1899-12-30T08:30:00"/>
    <m/>
    <m/>
    <m/>
    <m/>
    <m/>
    <m/>
    <m/>
    <m/>
    <n v="1"/>
    <x v="0"/>
    <x v="0"/>
    <n v="1"/>
  </r>
  <r>
    <n v="842"/>
    <s v="00220"/>
    <x v="47"/>
    <s v="PHP"/>
    <x v="4"/>
    <x v="22"/>
    <d v="1899-12-30T18:35:00"/>
    <m/>
    <m/>
    <m/>
    <m/>
    <m/>
    <s v=""/>
    <m/>
    <d v="1899-12-30T08:13:00"/>
    <d v="1899-12-30T18:35:00"/>
    <d v="1899-12-30T03:47:00"/>
    <d v="1899-12-30T05:05:00"/>
    <d v="1899-12-30T08:30:00"/>
    <m/>
    <m/>
    <m/>
    <m/>
    <m/>
    <m/>
    <m/>
    <m/>
    <n v="1"/>
    <x v="0"/>
    <x v="0"/>
    <n v="1"/>
  </r>
  <r>
    <n v="843"/>
    <s v="00220"/>
    <x v="47"/>
    <s v="PHP"/>
    <x v="5"/>
    <x v="5"/>
    <d v="1899-12-30T19:12:00"/>
    <m/>
    <m/>
    <m/>
    <m/>
    <m/>
    <s v=""/>
    <m/>
    <d v="1899-12-30T08:24:00"/>
    <d v="1899-12-30T19:12:00"/>
    <d v="1899-12-30T03:36:00"/>
    <d v="1899-12-30T05:42:00"/>
    <d v="1899-12-30T08:30:00"/>
    <m/>
    <m/>
    <m/>
    <m/>
    <m/>
    <m/>
    <m/>
    <m/>
    <n v="1"/>
    <x v="0"/>
    <x v="0"/>
    <n v="1"/>
  </r>
  <r>
    <n v="844"/>
    <s v="00220"/>
    <x v="47"/>
    <s v="PHP"/>
    <x v="6"/>
    <x v="0"/>
    <d v="1899-12-30T18:48:00"/>
    <m/>
    <m/>
    <m/>
    <m/>
    <m/>
    <s v=""/>
    <m/>
    <d v="1899-12-30T08:29:00"/>
    <d v="1899-12-30T18:48:00"/>
    <d v="1899-12-30T03:31:00"/>
    <d v="1899-12-30T05:18:00"/>
    <d v="1899-12-30T08:30:00"/>
    <m/>
    <m/>
    <m/>
    <m/>
    <m/>
    <m/>
    <m/>
    <m/>
    <n v="1"/>
    <x v="0"/>
    <x v="0"/>
    <n v="1"/>
  </r>
  <r>
    <n v="845"/>
    <s v="00220"/>
    <x v="47"/>
    <s v="PHP"/>
    <x v="7"/>
    <x v="5"/>
    <d v="1899-12-30T19:02:00"/>
    <m/>
    <m/>
    <m/>
    <m/>
    <m/>
    <s v=""/>
    <m/>
    <d v="1899-12-30T08:24:00"/>
    <d v="1899-12-30T19:02:00"/>
    <d v="1899-12-30T03:36:00"/>
    <d v="1899-12-30T05:32:00"/>
    <d v="1899-12-30T08:30:00"/>
    <m/>
    <m/>
    <m/>
    <m/>
    <m/>
    <m/>
    <m/>
    <m/>
    <n v="1"/>
    <x v="0"/>
    <x v="0"/>
    <n v="1"/>
  </r>
  <r>
    <n v="846"/>
    <s v="00220"/>
    <x v="47"/>
    <s v="PHP"/>
    <x v="8"/>
    <x v="97"/>
    <d v="1899-12-30T19:22:00"/>
    <m/>
    <m/>
    <m/>
    <m/>
    <m/>
    <s v=""/>
    <m/>
    <d v="1899-12-30T08:37:00"/>
    <d v="1899-12-30T18:00:00"/>
    <d v="1899-12-30T03:23:00"/>
    <d v="1899-12-30T04:30:00"/>
    <d v="1899-12-30T07:53:00"/>
    <m/>
    <m/>
    <m/>
    <m/>
    <m/>
    <m/>
    <m/>
    <m/>
    <n v="0.92745098039215679"/>
    <x v="0"/>
    <x v="1"/>
    <n v="1"/>
  </r>
  <r>
    <n v="847"/>
    <s v="00220"/>
    <x v="47"/>
    <s v="PHP"/>
    <x v="9"/>
    <x v="99"/>
    <d v="1899-12-30T19:11:00"/>
    <m/>
    <m/>
    <m/>
    <m/>
    <m/>
    <s v=""/>
    <m/>
    <d v="1899-12-30T08:59:00"/>
    <d v="1899-12-30T18:00:00"/>
    <d v="1899-12-30T03:01:00"/>
    <d v="1899-12-30T04:30:00"/>
    <d v="1899-12-30T07:31:00"/>
    <m/>
    <m/>
    <m/>
    <m/>
    <m/>
    <m/>
    <m/>
    <m/>
    <n v="0.88431372549019616"/>
    <x v="0"/>
    <x v="1"/>
    <n v="1"/>
  </r>
  <r>
    <n v="848"/>
    <s v="00220"/>
    <x v="47"/>
    <s v="PHP"/>
    <x v="10"/>
    <x v="77"/>
    <d v="1899-12-30T18:33:00"/>
    <m/>
    <m/>
    <m/>
    <m/>
    <m/>
    <s v=""/>
    <m/>
    <d v="1899-12-30T08:53:00"/>
    <d v="1899-12-30T18:00:00"/>
    <d v="1899-12-30T03:07:00"/>
    <d v="1899-12-30T04:30:00"/>
    <d v="1899-12-30T07:37:00"/>
    <m/>
    <m/>
    <m/>
    <m/>
    <m/>
    <m/>
    <m/>
    <m/>
    <n v="0.89607843137254906"/>
    <x v="0"/>
    <x v="1"/>
    <n v="1"/>
  </r>
  <r>
    <n v="849"/>
    <s v="00220"/>
    <x v="47"/>
    <s v="PHP"/>
    <x v="11"/>
    <x v="31"/>
    <d v="1899-12-30T18:33:00"/>
    <m/>
    <m/>
    <m/>
    <m/>
    <m/>
    <s v=""/>
    <m/>
    <d v="1899-12-30T08:30:00"/>
    <d v="1899-12-30T18:33:00"/>
    <d v="1899-12-30T03:30:00"/>
    <d v="1899-12-30T05:03:00"/>
    <d v="1899-12-30T08:30:00"/>
    <m/>
    <m/>
    <m/>
    <m/>
    <m/>
    <m/>
    <m/>
    <m/>
    <n v="1"/>
    <x v="0"/>
    <x v="0"/>
    <n v="1"/>
  </r>
  <r>
    <n v="850"/>
    <s v="00220"/>
    <x v="47"/>
    <s v="PHP"/>
    <x v="12"/>
    <x v="77"/>
    <d v="1899-12-30T18:48:00"/>
    <m/>
    <m/>
    <m/>
    <m/>
    <m/>
    <s v=""/>
    <m/>
    <d v="1899-12-30T08:53:00"/>
    <d v="1899-12-30T18:00:00"/>
    <d v="1899-12-30T03:07:00"/>
    <d v="1899-12-30T04:30:00"/>
    <d v="1899-12-30T07:37:00"/>
    <m/>
    <m/>
    <m/>
    <m/>
    <m/>
    <m/>
    <m/>
    <m/>
    <n v="0.89607843137254906"/>
    <x v="0"/>
    <x v="1"/>
    <n v="1"/>
  </r>
  <r>
    <n v="851"/>
    <s v="00220"/>
    <x v="47"/>
    <s v="PHP"/>
    <x v="13"/>
    <x v="141"/>
    <d v="1899-12-30T18:35:00"/>
    <m/>
    <m/>
    <m/>
    <m/>
    <m/>
    <s v=""/>
    <m/>
    <d v="1899-12-30T08:41:00"/>
    <d v="1899-12-30T18:00:00"/>
    <d v="1899-12-30T03:19:00"/>
    <d v="1899-12-30T04:30:00"/>
    <d v="1899-12-30T07:49:00"/>
    <m/>
    <m/>
    <m/>
    <m/>
    <m/>
    <m/>
    <m/>
    <m/>
    <n v="0.91960784313725485"/>
    <x v="0"/>
    <x v="1"/>
    <n v="1"/>
  </r>
  <r>
    <n v="852"/>
    <s v="00220"/>
    <x v="47"/>
    <s v="PHP"/>
    <x v="14"/>
    <x v="50"/>
    <d v="1899-12-30T19:13:00"/>
    <m/>
    <m/>
    <m/>
    <m/>
    <m/>
    <s v=""/>
    <m/>
    <d v="1899-12-30T08:00:00"/>
    <d v="1899-12-30T19:13:00"/>
    <d v="1899-12-30T04:00:00"/>
    <d v="1899-12-30T05:43:00"/>
    <d v="1899-12-30T08:30:00"/>
    <m/>
    <m/>
    <m/>
    <m/>
    <m/>
    <m/>
    <m/>
    <m/>
    <n v="1"/>
    <x v="0"/>
    <x v="0"/>
    <n v="1"/>
  </r>
  <r>
    <n v="853"/>
    <s v="00220"/>
    <x v="47"/>
    <s v="PHP"/>
    <x v="15"/>
    <x v="0"/>
    <d v="1899-12-30T19:37:00"/>
    <m/>
    <m/>
    <m/>
    <m/>
    <m/>
    <s v=""/>
    <m/>
    <d v="1899-12-30T08:29:00"/>
    <d v="1899-12-30T19:37:00"/>
    <d v="1899-12-30T03:31:00"/>
    <d v="1899-12-30T06:00:00"/>
    <d v="1899-12-30T08:30:00"/>
    <m/>
    <m/>
    <m/>
    <m/>
    <m/>
    <m/>
    <m/>
    <m/>
    <n v="1"/>
    <x v="0"/>
    <x v="0"/>
    <n v="1"/>
  </r>
  <r>
    <n v="854"/>
    <s v="00220"/>
    <x v="47"/>
    <s v="PHP"/>
    <x v="16"/>
    <x v="31"/>
    <d v="1899-12-30T18:38:00"/>
    <d v="1899-12-30T19:08:00"/>
    <m/>
    <m/>
    <m/>
    <m/>
    <s v=""/>
    <m/>
    <d v="1899-12-30T08:30:00"/>
    <d v="1899-12-30T19:08:00"/>
    <d v="1899-12-30T03:30:00"/>
    <d v="1899-12-30T05:38:00"/>
    <d v="1899-12-30T08:30:00"/>
    <m/>
    <m/>
    <m/>
    <m/>
    <m/>
    <m/>
    <m/>
    <m/>
    <n v="1"/>
    <x v="0"/>
    <x v="0"/>
    <n v="1"/>
  </r>
  <r>
    <n v="855"/>
    <s v="00220"/>
    <x v="47"/>
    <s v="PHP"/>
    <x v="17"/>
    <x v="3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856"/>
    <s v="00221"/>
    <x v="48"/>
    <s v="PHP"/>
    <x v="0"/>
    <x v="1"/>
    <d v="1899-12-30T18:07:00"/>
    <m/>
    <m/>
    <m/>
    <m/>
    <m/>
    <s v=""/>
    <m/>
    <d v="1899-12-30T08:00:00"/>
    <d v="1899-12-30T18:07:00"/>
    <d v="1899-12-30T04:00:00"/>
    <d v="1899-12-30T04:37:00"/>
    <d v="1899-12-30T08:30:00"/>
    <m/>
    <m/>
    <m/>
    <m/>
    <m/>
    <m/>
    <m/>
    <m/>
    <n v="1"/>
    <x v="0"/>
    <x v="0"/>
    <n v="1"/>
  </r>
  <r>
    <n v="857"/>
    <s v="00221"/>
    <x v="48"/>
    <s v="PHP"/>
    <x v="1"/>
    <x v="101"/>
    <d v="1899-12-30T20:53:00"/>
    <m/>
    <m/>
    <m/>
    <m/>
    <m/>
    <s v=""/>
    <m/>
    <d v="1899-12-30T08:00:00"/>
    <d v="1899-12-30T20:53:00"/>
    <d v="1899-12-30T04:00:00"/>
    <d v="1899-12-30T06:00:00"/>
    <d v="1899-12-30T08:30:00"/>
    <m/>
    <m/>
    <m/>
    <m/>
    <m/>
    <m/>
    <m/>
    <m/>
    <n v="1"/>
    <x v="0"/>
    <x v="0"/>
    <n v="1"/>
  </r>
  <r>
    <n v="858"/>
    <s v="00221"/>
    <x v="48"/>
    <s v="PHP"/>
    <x v="2"/>
    <x v="43"/>
    <d v="1899-12-30T18:22:00"/>
    <m/>
    <m/>
    <m/>
    <m/>
    <m/>
    <s v=""/>
    <m/>
    <d v="1899-12-30T08:02:00"/>
    <d v="1899-12-30T18:22:00"/>
    <d v="1899-12-30T03:58:00"/>
    <d v="1899-12-30T04:52:00"/>
    <d v="1899-12-30T08:30:00"/>
    <m/>
    <m/>
    <m/>
    <m/>
    <m/>
    <m/>
    <m/>
    <m/>
    <n v="1"/>
    <x v="0"/>
    <x v="0"/>
    <n v="1"/>
  </r>
  <r>
    <n v="859"/>
    <s v="00221"/>
    <x v="48"/>
    <s v="PHP"/>
    <x v="3"/>
    <x v="43"/>
    <d v="1899-12-30T18:31:00"/>
    <m/>
    <m/>
    <m/>
    <m/>
    <m/>
    <s v=""/>
    <m/>
    <d v="1899-12-30T08:02:00"/>
    <d v="1899-12-30T18:31:00"/>
    <d v="1899-12-30T03:58:00"/>
    <d v="1899-12-30T05:01:00"/>
    <d v="1899-12-30T08:30:00"/>
    <m/>
    <m/>
    <m/>
    <m/>
    <m/>
    <m/>
    <m/>
    <m/>
    <n v="1"/>
    <x v="0"/>
    <x v="0"/>
    <n v="1"/>
  </r>
  <r>
    <n v="860"/>
    <s v="00221"/>
    <x v="48"/>
    <s v="PHP"/>
    <x v="18"/>
    <x v="60"/>
    <d v="1899-12-30T18:29:00"/>
    <m/>
    <m/>
    <m/>
    <m/>
    <m/>
    <s v=""/>
    <m/>
    <d v="1899-12-30T08:47:00"/>
    <d v="1899-12-30T18:00:00"/>
    <d v="1899-12-30T03:13:00"/>
    <d v="1899-12-30T04:30:00"/>
    <d v="1899-12-30T07:43:00"/>
    <m/>
    <m/>
    <m/>
    <m/>
    <m/>
    <m/>
    <m/>
    <m/>
    <n v="0.90784313725490196"/>
    <x v="0"/>
    <x v="1"/>
    <n v="1"/>
  </r>
  <r>
    <n v="861"/>
    <s v="00221"/>
    <x v="48"/>
    <s v="PHP"/>
    <x v="4"/>
    <x v="38"/>
    <d v="1899-12-30T08:05:00"/>
    <d v="1899-12-30T18:11:00"/>
    <m/>
    <m/>
    <m/>
    <m/>
    <s v=""/>
    <m/>
    <d v="1899-12-30T08:01:00"/>
    <d v="1899-12-30T18:11:00"/>
    <d v="1899-12-30T03:59:00"/>
    <d v="1899-12-30T04:41:00"/>
    <d v="1899-12-30T08:30:00"/>
    <m/>
    <m/>
    <m/>
    <m/>
    <m/>
    <m/>
    <m/>
    <m/>
    <n v="1"/>
    <x v="0"/>
    <x v="0"/>
    <n v="1"/>
  </r>
  <r>
    <n v="862"/>
    <s v="00221"/>
    <x v="48"/>
    <s v="PHP"/>
    <x v="5"/>
    <x v="21"/>
    <d v="1899-12-30T18:20:00"/>
    <m/>
    <m/>
    <m/>
    <m/>
    <m/>
    <s v=""/>
    <m/>
    <d v="1899-12-30T08:14:00"/>
    <d v="1899-12-30T18:20:00"/>
    <d v="1899-12-30T03:46:00"/>
    <d v="1899-12-30T04:50:00"/>
    <d v="1899-12-30T08:30:00"/>
    <m/>
    <m/>
    <m/>
    <m/>
    <m/>
    <m/>
    <m/>
    <m/>
    <n v="1"/>
    <x v="0"/>
    <x v="0"/>
    <n v="1"/>
  </r>
  <r>
    <n v="863"/>
    <s v="00221"/>
    <x v="48"/>
    <s v="PHP"/>
    <x v="6"/>
    <x v="18"/>
    <d v="1899-12-30T18:18:00"/>
    <m/>
    <m/>
    <m/>
    <m/>
    <m/>
    <s v=""/>
    <m/>
    <d v="1899-12-30T08:04:00"/>
    <d v="1899-12-30T18:18:00"/>
    <d v="1899-12-30T03:56:00"/>
    <d v="1899-12-30T04:48:00"/>
    <d v="1899-12-30T08:30:00"/>
    <m/>
    <m/>
    <m/>
    <m/>
    <m/>
    <m/>
    <m/>
    <m/>
    <n v="1"/>
    <x v="0"/>
    <x v="0"/>
    <n v="1"/>
  </r>
  <r>
    <n v="864"/>
    <s v="00221"/>
    <x v="48"/>
    <s v="PHP"/>
    <x v="7"/>
    <x v="24"/>
    <d v="1899-12-30T14:13:00"/>
    <m/>
    <m/>
    <m/>
    <m/>
    <m/>
    <s v=""/>
    <m/>
    <d v="1899-12-30T08:05:00"/>
    <d v="1899-12-30T14:13:00"/>
    <d v="1899-12-30T03:55:00"/>
    <d v="1899-12-30T00:00:00"/>
    <d v="1899-12-30T03:55:00"/>
    <m/>
    <m/>
    <m/>
    <m/>
    <m/>
    <m/>
    <m/>
    <m/>
    <n v="0.46078431372549011"/>
    <x v="0"/>
    <x v="0"/>
    <n v="1"/>
  </r>
  <r>
    <n v="865"/>
    <s v="00221"/>
    <x v="48"/>
    <s v="PHP"/>
    <x v="8"/>
    <x v="11"/>
    <d v="1899-12-30T18:06:00"/>
    <m/>
    <m/>
    <m/>
    <m/>
    <m/>
    <s v=""/>
    <m/>
    <d v="1899-12-30T08:10:00"/>
    <d v="1899-12-30T18:06:00"/>
    <d v="1899-12-30T03:50:00"/>
    <d v="1899-12-30T04:36:00"/>
    <d v="1899-12-30T08:26:00"/>
    <m/>
    <m/>
    <m/>
    <m/>
    <m/>
    <m/>
    <m/>
    <m/>
    <n v="0.9921568627450984"/>
    <x v="0"/>
    <x v="0"/>
    <n v="1"/>
  </r>
  <r>
    <n v="866"/>
    <s v="00221"/>
    <x v="48"/>
    <s v="PHP"/>
    <x v="9"/>
    <x v="4"/>
    <d v="1899-12-30T19:05:00"/>
    <m/>
    <m/>
    <m/>
    <m/>
    <m/>
    <s v=""/>
    <m/>
    <d v="1899-12-30T08:26:00"/>
    <d v="1899-12-30T19:05:00"/>
    <d v="1899-12-30T03:34:00"/>
    <d v="1899-12-30T05:35:00"/>
    <d v="1899-12-30T08:30:00"/>
    <m/>
    <m/>
    <m/>
    <m/>
    <m/>
    <m/>
    <m/>
    <m/>
    <n v="1"/>
    <x v="0"/>
    <x v="0"/>
    <n v="1"/>
  </r>
  <r>
    <n v="867"/>
    <s v="00221"/>
    <x v="48"/>
    <s v="PHP"/>
    <x v="10"/>
    <x v="23"/>
    <d v="1899-12-30T18:12:00"/>
    <d v="1899-12-30T18:12:00"/>
    <m/>
    <m/>
    <m/>
    <m/>
    <s v=""/>
    <m/>
    <d v="1899-12-30T08:15:00"/>
    <d v="1899-12-30T18:12:00"/>
    <d v="1899-12-30T03:45:00"/>
    <d v="1899-12-30T04:42:00"/>
    <d v="1899-12-30T08:27:00"/>
    <m/>
    <m/>
    <m/>
    <m/>
    <m/>
    <m/>
    <m/>
    <m/>
    <n v="0.99411764705882344"/>
    <x v="0"/>
    <x v="0"/>
    <n v="1"/>
  </r>
  <r>
    <n v="868"/>
    <s v="00221"/>
    <x v="48"/>
    <s v="PHP"/>
    <x v="11"/>
    <x v="37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869"/>
    <s v="00221"/>
    <x v="48"/>
    <s v="PHP"/>
    <x v="12"/>
    <x v="22"/>
    <d v="1899-12-30T18:18:00"/>
    <m/>
    <m/>
    <m/>
    <m/>
    <m/>
    <s v=""/>
    <m/>
    <d v="1899-12-30T08:13:00"/>
    <d v="1899-12-30T18:18:00"/>
    <d v="1899-12-30T03:47:00"/>
    <d v="1899-12-30T04:48:00"/>
    <d v="1899-12-30T08:30:00"/>
    <m/>
    <m/>
    <m/>
    <m/>
    <m/>
    <m/>
    <m/>
    <m/>
    <n v="1"/>
    <x v="0"/>
    <x v="0"/>
    <n v="1"/>
  </r>
  <r>
    <n v="870"/>
    <s v="00221"/>
    <x v="48"/>
    <s v="PHP"/>
    <x v="13"/>
    <x v="74"/>
    <d v="1899-12-30T18:29:00"/>
    <m/>
    <m/>
    <m/>
    <m/>
    <m/>
    <s v=""/>
    <m/>
    <d v="1899-12-30T08:21:00"/>
    <d v="1899-12-30T18:29:00"/>
    <d v="1899-12-30T03:39:00"/>
    <d v="1899-12-30T04:59:00"/>
    <d v="1899-12-30T08:30:00"/>
    <m/>
    <m/>
    <m/>
    <m/>
    <m/>
    <m/>
    <m/>
    <m/>
    <n v="1"/>
    <x v="0"/>
    <x v="0"/>
    <n v="1"/>
  </r>
  <r>
    <n v="871"/>
    <s v="00221"/>
    <x v="48"/>
    <s v="PHP"/>
    <x v="14"/>
    <x v="17"/>
    <d v="1899-12-30T18:52:00"/>
    <m/>
    <m/>
    <m/>
    <m/>
    <m/>
    <s v=""/>
    <m/>
    <d v="1899-12-30T08:11:00"/>
    <d v="1899-12-30T18:52:00"/>
    <d v="1899-12-30T03:49:00"/>
    <d v="1899-12-30T05:22:00"/>
    <d v="1899-12-30T08:30:00"/>
    <m/>
    <m/>
    <m/>
    <m/>
    <m/>
    <m/>
    <m/>
    <m/>
    <n v="1"/>
    <x v="0"/>
    <x v="0"/>
    <n v="1"/>
  </r>
  <r>
    <n v="872"/>
    <s v="00221"/>
    <x v="48"/>
    <s v="PHP"/>
    <x v="15"/>
    <x v="50"/>
    <d v="1899-12-30T18:19:00"/>
    <m/>
    <m/>
    <m/>
    <m/>
    <m/>
    <s v=""/>
    <m/>
    <d v="1899-12-30T08:00:00"/>
    <d v="1899-12-30T18:19:00"/>
    <d v="1899-12-30T04:00:00"/>
    <d v="1899-12-30T04:49:00"/>
    <d v="1899-12-30T08:30:00"/>
    <m/>
    <m/>
    <m/>
    <m/>
    <m/>
    <m/>
    <m/>
    <m/>
    <n v="1"/>
    <x v="0"/>
    <x v="0"/>
    <n v="1"/>
  </r>
  <r>
    <n v="873"/>
    <s v="00221"/>
    <x v="48"/>
    <s v="PHP"/>
    <x v="16"/>
    <x v="16"/>
    <d v="1899-12-30T18:19:00"/>
    <m/>
    <m/>
    <m/>
    <m/>
    <m/>
    <s v=""/>
    <m/>
    <d v="1899-12-30T08:06:00"/>
    <d v="1899-12-30T18:19:00"/>
    <d v="1899-12-30T03:54:00"/>
    <d v="1899-12-30T04:49:00"/>
    <d v="1899-12-30T08:30:00"/>
    <m/>
    <m/>
    <m/>
    <m/>
    <m/>
    <m/>
    <m/>
    <m/>
    <n v="1"/>
    <x v="0"/>
    <x v="0"/>
    <n v="1"/>
  </r>
  <r>
    <n v="874"/>
    <s v="00221"/>
    <x v="48"/>
    <s v="PHP"/>
    <x v="17"/>
    <x v="16"/>
    <d v="1899-12-30T18:16:00"/>
    <m/>
    <m/>
    <m/>
    <m/>
    <m/>
    <s v=""/>
    <m/>
    <d v="1899-12-30T08:06:00"/>
    <d v="1899-12-30T18:16:00"/>
    <d v="1899-12-30T03:54:00"/>
    <d v="1899-12-30T04:46:00"/>
    <d v="1899-12-30T08:30:00"/>
    <m/>
    <m/>
    <m/>
    <m/>
    <m/>
    <m/>
    <m/>
    <m/>
    <n v="1"/>
    <x v="0"/>
    <x v="0"/>
    <n v="1"/>
  </r>
  <r>
    <n v="875"/>
    <s v="00222"/>
    <x v="49"/>
    <s v="PHP"/>
    <x v="0"/>
    <x v="23"/>
    <d v="1899-12-30T18:16:00"/>
    <m/>
    <m/>
    <m/>
    <m/>
    <m/>
    <s v="PM"/>
    <m/>
    <d v="1899-12-30T08:15:00"/>
    <d v="1899-12-30T18:16:00"/>
    <d v="1899-12-30T00:00:00"/>
    <d v="1899-12-30T00:00:00"/>
    <d v="1899-12-30T00:00:00"/>
    <m/>
    <m/>
    <m/>
    <m/>
    <m/>
    <m/>
    <m/>
    <m/>
    <n v="0"/>
    <x v="0"/>
    <x v="0"/>
    <n v="0"/>
  </r>
  <r>
    <n v="876"/>
    <s v="00222"/>
    <x v="49"/>
    <s v="PHP"/>
    <x v="1"/>
    <x v="2"/>
    <d v="1899-12-30T18:21:00"/>
    <m/>
    <m/>
    <m/>
    <m/>
    <m/>
    <s v="PM"/>
    <m/>
    <d v="1899-12-30T08:07:00"/>
    <d v="1899-12-30T18:21:00"/>
    <d v="1899-12-30T00:00:00"/>
    <d v="1899-12-30T00:00:00"/>
    <d v="1899-12-30T00:00:00"/>
    <m/>
    <m/>
    <m/>
    <m/>
    <m/>
    <m/>
    <m/>
    <m/>
    <n v="0"/>
    <x v="0"/>
    <x v="0"/>
    <n v="0"/>
  </r>
  <r>
    <n v="877"/>
    <s v="00222"/>
    <x v="49"/>
    <s v="PHP"/>
    <x v="2"/>
    <x v="54"/>
    <d v="1899-12-30T19:54:00"/>
    <m/>
    <m/>
    <m/>
    <m/>
    <m/>
    <s v="PM"/>
    <m/>
    <d v="1899-12-30T08:23:00"/>
    <d v="1899-12-30T19:54:00"/>
    <d v="1899-12-30T00:00:00"/>
    <d v="1899-12-30T00:00:00"/>
    <d v="1899-12-30T00:00:00"/>
    <m/>
    <m/>
    <m/>
    <m/>
    <m/>
    <m/>
    <m/>
    <m/>
    <n v="0"/>
    <x v="0"/>
    <x v="0"/>
    <n v="0"/>
  </r>
  <r>
    <n v="878"/>
    <s v="00222"/>
    <x v="49"/>
    <s v="PHP"/>
    <x v="3"/>
    <x v="7"/>
    <d v="1899-12-30T18:37:00"/>
    <m/>
    <m/>
    <m/>
    <m/>
    <m/>
    <s v="PM"/>
    <m/>
    <d v="1899-12-30T08:19:00"/>
    <d v="1899-12-30T18:37:00"/>
    <d v="1899-12-30T00:00:00"/>
    <d v="1899-12-30T00:00:00"/>
    <d v="1899-12-30T00:00:00"/>
    <m/>
    <m/>
    <m/>
    <m/>
    <m/>
    <m/>
    <m/>
    <m/>
    <n v="0"/>
    <x v="0"/>
    <x v="0"/>
    <n v="0"/>
  </r>
  <r>
    <n v="879"/>
    <s v="00222"/>
    <x v="49"/>
    <s v="PHP"/>
    <x v="18"/>
    <x v="54"/>
    <d v="1899-12-30T18:26:00"/>
    <m/>
    <m/>
    <m/>
    <m/>
    <m/>
    <s v="PM"/>
    <m/>
    <d v="1899-12-30T08:23:00"/>
    <d v="1899-12-30T18:26:00"/>
    <d v="1899-12-30T00:00:00"/>
    <d v="1899-12-30T00:00:00"/>
    <d v="1899-12-30T00:00:00"/>
    <m/>
    <m/>
    <m/>
    <m/>
    <m/>
    <m/>
    <m/>
    <m/>
    <n v="0"/>
    <x v="0"/>
    <x v="0"/>
    <n v="0"/>
  </r>
  <r>
    <n v="880"/>
    <s v="00222"/>
    <x v="49"/>
    <s v="PHP"/>
    <x v="4"/>
    <x v="8"/>
    <d v="1899-12-30T18:19:00"/>
    <m/>
    <m/>
    <m/>
    <m/>
    <m/>
    <s v="PM"/>
    <m/>
    <d v="1899-12-30T08:16:00"/>
    <d v="1899-12-30T18:19:00"/>
    <d v="1899-12-30T00:00:00"/>
    <d v="1899-12-30T00:00:00"/>
    <d v="1899-12-30T00:00:00"/>
    <m/>
    <m/>
    <m/>
    <m/>
    <m/>
    <m/>
    <m/>
    <m/>
    <n v="0"/>
    <x v="0"/>
    <x v="0"/>
    <n v="0"/>
  </r>
  <r>
    <n v="881"/>
    <s v="00222"/>
    <x v="49"/>
    <s v="PHP"/>
    <x v="5"/>
    <x v="0"/>
    <d v="1899-12-30T18:24:00"/>
    <m/>
    <m/>
    <m/>
    <m/>
    <m/>
    <s v="PM"/>
    <m/>
    <d v="1899-12-30T08:29:00"/>
    <d v="1899-12-30T18:24:00"/>
    <d v="1899-12-30T00:00:00"/>
    <d v="1899-12-30T00:00:00"/>
    <d v="1899-12-30T00:00:00"/>
    <m/>
    <m/>
    <m/>
    <m/>
    <m/>
    <m/>
    <m/>
    <m/>
    <n v="0"/>
    <x v="0"/>
    <x v="0"/>
    <n v="0"/>
  </r>
  <r>
    <n v="882"/>
    <s v="00222"/>
    <x v="49"/>
    <s v="PHP"/>
    <x v="6"/>
    <x v="24"/>
    <d v="1899-12-30T17:48:00"/>
    <m/>
    <m/>
    <m/>
    <m/>
    <m/>
    <s v="PM"/>
    <m/>
    <d v="1899-12-30T08:05:00"/>
    <d v="1899-12-30T17:48:00"/>
    <d v="1899-12-30T00:00:00"/>
    <d v="1899-12-30T00:00:00"/>
    <d v="1899-12-30T00:00:00"/>
    <m/>
    <m/>
    <m/>
    <m/>
    <m/>
    <m/>
    <m/>
    <m/>
    <n v="0"/>
    <x v="0"/>
    <x v="0"/>
    <n v="0"/>
  </r>
  <r>
    <n v="883"/>
    <s v="00222"/>
    <x v="49"/>
    <s v="PHP"/>
    <x v="7"/>
    <x v="10"/>
    <d v="1899-12-30T18:47:00"/>
    <m/>
    <m/>
    <m/>
    <m/>
    <m/>
    <s v="PM"/>
    <m/>
    <d v="1899-12-30T08:25:00"/>
    <d v="1899-12-30T18:47:00"/>
    <d v="1899-12-30T00:00:00"/>
    <d v="1899-12-30T00:00:00"/>
    <d v="1899-12-30T00:00:00"/>
    <m/>
    <m/>
    <m/>
    <m/>
    <m/>
    <m/>
    <m/>
    <m/>
    <n v="0"/>
    <x v="0"/>
    <x v="0"/>
    <n v="0"/>
  </r>
  <r>
    <n v="884"/>
    <s v="00222"/>
    <x v="49"/>
    <s v="PHP"/>
    <x v="8"/>
    <x v="8"/>
    <d v="1899-12-30T18:25:00"/>
    <m/>
    <m/>
    <m/>
    <m/>
    <m/>
    <s v="PM"/>
    <m/>
    <d v="1899-12-30T08:16:00"/>
    <d v="1899-12-30T18:25:00"/>
    <d v="1899-12-30T00:00:00"/>
    <d v="1899-12-30T00:00:00"/>
    <d v="1899-12-30T00:00:00"/>
    <m/>
    <m/>
    <m/>
    <m/>
    <m/>
    <m/>
    <m/>
    <m/>
    <n v="0"/>
    <x v="0"/>
    <x v="0"/>
    <n v="0"/>
  </r>
  <r>
    <n v="885"/>
    <s v="00222"/>
    <x v="49"/>
    <s v="PHP"/>
    <x v="9"/>
    <x v="55"/>
    <d v="1899-12-30T18:53:00"/>
    <m/>
    <m/>
    <m/>
    <m/>
    <m/>
    <s v="PM"/>
    <m/>
    <d v="1899-12-30T08:35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86"/>
    <s v="00222"/>
    <x v="49"/>
    <s v="PHP"/>
    <x v="10"/>
    <x v="16"/>
    <d v="1899-12-30T18:24:00"/>
    <m/>
    <m/>
    <m/>
    <m/>
    <m/>
    <s v="PM"/>
    <m/>
    <d v="1899-12-30T08:06:00"/>
    <d v="1899-12-30T18:24:00"/>
    <d v="1899-12-30T00:00:00"/>
    <d v="1899-12-30T00:00:00"/>
    <d v="1899-12-30T00:00:00"/>
    <m/>
    <m/>
    <m/>
    <m/>
    <m/>
    <m/>
    <m/>
    <m/>
    <n v="0"/>
    <x v="0"/>
    <x v="0"/>
    <n v="0"/>
  </r>
  <r>
    <n v="887"/>
    <s v="00222"/>
    <x v="49"/>
    <s v="PHP"/>
    <x v="11"/>
    <x v="11"/>
    <d v="1899-12-30T18:20:00"/>
    <m/>
    <m/>
    <m/>
    <m/>
    <m/>
    <s v="PM"/>
    <m/>
    <d v="1899-12-30T08:10:00"/>
    <d v="1899-12-30T18:20:00"/>
    <d v="1899-12-30T00:00:00"/>
    <d v="1899-12-30T00:00:00"/>
    <d v="1899-12-30T00:00:00"/>
    <m/>
    <m/>
    <m/>
    <m/>
    <m/>
    <m/>
    <m/>
    <m/>
    <n v="0"/>
    <x v="0"/>
    <x v="0"/>
    <n v="0"/>
  </r>
  <r>
    <n v="888"/>
    <s v="00222"/>
    <x v="49"/>
    <s v="PHP"/>
    <x v="12"/>
    <x v="4"/>
    <d v="1899-12-30T18:46:00"/>
    <m/>
    <m/>
    <m/>
    <m/>
    <m/>
    <s v="PM"/>
    <m/>
    <d v="1899-12-30T08:26:00"/>
    <d v="1899-12-30T18:46:00"/>
    <d v="1899-12-30T00:00:00"/>
    <d v="1899-12-30T00:00:00"/>
    <d v="1899-12-30T00:00:00"/>
    <m/>
    <m/>
    <m/>
    <m/>
    <m/>
    <m/>
    <m/>
    <m/>
    <n v="0"/>
    <x v="0"/>
    <x v="0"/>
    <n v="0"/>
  </r>
  <r>
    <n v="889"/>
    <s v="00222"/>
    <x v="49"/>
    <s v="PHP"/>
    <x v="13"/>
    <x v="33"/>
    <d v="1899-12-30T18:37:00"/>
    <m/>
    <m/>
    <m/>
    <m/>
    <m/>
    <s v="PM"/>
    <m/>
    <d v="1899-12-30T08:28:00"/>
    <d v="1899-12-30T18:37:00"/>
    <d v="1899-12-30T00:00:00"/>
    <d v="1899-12-30T00:00:00"/>
    <d v="1899-12-30T00:00:00"/>
    <m/>
    <m/>
    <m/>
    <m/>
    <m/>
    <m/>
    <m/>
    <m/>
    <n v="0"/>
    <x v="0"/>
    <x v="0"/>
    <n v="0"/>
  </r>
  <r>
    <n v="890"/>
    <s v="00222"/>
    <x v="49"/>
    <s v="PHP"/>
    <x v="14"/>
    <x v="9"/>
    <d v="1899-12-30T18:50:00"/>
    <m/>
    <m/>
    <m/>
    <m/>
    <m/>
    <s v="PM"/>
    <m/>
    <d v="1899-12-30T08:22:00"/>
    <d v="1899-12-30T18:50:00"/>
    <d v="1899-12-30T00:00:00"/>
    <d v="1899-12-30T00:00:00"/>
    <d v="1899-12-30T00:00:00"/>
    <m/>
    <m/>
    <m/>
    <m/>
    <m/>
    <m/>
    <m/>
    <m/>
    <n v="0"/>
    <x v="0"/>
    <x v="0"/>
    <n v="0"/>
  </r>
  <r>
    <n v="891"/>
    <s v="00222"/>
    <x v="49"/>
    <s v="PHP"/>
    <x v="15"/>
    <x v="121"/>
    <d v="1899-12-30T18:19:00"/>
    <m/>
    <m/>
    <m/>
    <m/>
    <m/>
    <s v="PM"/>
    <m/>
    <d v="1899-12-30T08:00:00"/>
    <d v="1899-12-30T18:19:00"/>
    <d v="1899-12-30T00:00:00"/>
    <d v="1899-12-30T00:00:00"/>
    <d v="1899-12-30T00:00:00"/>
    <m/>
    <m/>
    <m/>
    <m/>
    <m/>
    <m/>
    <m/>
    <m/>
    <n v="0"/>
    <x v="0"/>
    <x v="0"/>
    <n v="0"/>
  </r>
  <r>
    <n v="892"/>
    <s v="00222"/>
    <x v="49"/>
    <s v="PHP"/>
    <x v="16"/>
    <x v="24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893"/>
    <s v="00222"/>
    <x v="49"/>
    <s v="PHP"/>
    <x v="17"/>
    <x v="97"/>
    <d v="1899-12-30T18:49:00"/>
    <m/>
    <m/>
    <m/>
    <m/>
    <m/>
    <s v="PM"/>
    <m/>
    <d v="1899-12-30T08:37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894"/>
    <s v="00225"/>
    <x v="50"/>
    <s v="------"/>
    <x v="0"/>
    <x v="33"/>
    <d v="1899-12-30T17:38:00"/>
    <m/>
    <m/>
    <m/>
    <m/>
    <m/>
    <s v="KHAC"/>
    <m/>
    <d v="1899-12-30T08:28:00"/>
    <d v="1899-12-30T17:38:00"/>
    <d v="1899-12-30T00:00:00"/>
    <d v="1899-12-30T00:00:00"/>
    <d v="1899-12-30T00:00:00"/>
    <m/>
    <m/>
    <m/>
    <m/>
    <m/>
    <m/>
    <m/>
    <m/>
    <n v="0"/>
    <x v="0"/>
    <x v="0"/>
    <n v="0"/>
  </r>
  <r>
    <n v="895"/>
    <s v="00225"/>
    <x v="50"/>
    <s v="------"/>
    <x v="1"/>
    <x v="5"/>
    <d v="1899-12-30T08:41:00"/>
    <m/>
    <m/>
    <m/>
    <m/>
    <m/>
    <s v="KHAC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896"/>
    <s v="00225"/>
    <x v="50"/>
    <s v="------"/>
    <x v="2"/>
    <x v="41"/>
    <d v="1899-12-30T17:34:00"/>
    <m/>
    <m/>
    <m/>
    <m/>
    <m/>
    <s v="KHAC"/>
    <m/>
    <d v="1899-12-30T08:27:00"/>
    <d v="1899-12-30T17:34:00"/>
    <d v="1899-12-30T00:00:00"/>
    <d v="1899-12-30T00:00:00"/>
    <d v="1899-12-30T00:00:00"/>
    <m/>
    <m/>
    <m/>
    <m/>
    <m/>
    <m/>
    <m/>
    <m/>
    <n v="0"/>
    <x v="0"/>
    <x v="0"/>
    <n v="0"/>
  </r>
  <r>
    <n v="897"/>
    <s v="00225"/>
    <x v="50"/>
    <s v="------"/>
    <x v="18"/>
    <x v="8"/>
    <m/>
    <m/>
    <m/>
    <m/>
    <m/>
    <m/>
    <s v="KHAC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898"/>
    <s v="00225"/>
    <x v="50"/>
    <s v="------"/>
    <x v="4"/>
    <x v="41"/>
    <d v="1899-12-30T18:41:00"/>
    <m/>
    <m/>
    <m/>
    <m/>
    <m/>
    <s v="KHAC"/>
    <m/>
    <d v="1899-12-30T08:27:00"/>
    <d v="1899-12-30T18:41:00"/>
    <d v="1899-12-30T00:00:00"/>
    <d v="1899-12-30T00:00:00"/>
    <d v="1899-12-30T00:00:00"/>
    <m/>
    <m/>
    <m/>
    <m/>
    <m/>
    <m/>
    <m/>
    <m/>
    <n v="0"/>
    <x v="0"/>
    <x v="0"/>
    <n v="0"/>
  </r>
  <r>
    <n v="899"/>
    <s v="00225"/>
    <x v="50"/>
    <s v="------"/>
    <x v="5"/>
    <x v="0"/>
    <d v="1899-12-30T18:57:00"/>
    <m/>
    <m/>
    <m/>
    <m/>
    <m/>
    <s v="KHAC"/>
    <m/>
    <d v="1899-12-30T08:29:00"/>
    <d v="1899-12-30T18:57:00"/>
    <d v="1899-12-30T00:00:00"/>
    <d v="1899-12-30T00:00:00"/>
    <d v="1899-12-30T00:00:00"/>
    <m/>
    <m/>
    <m/>
    <m/>
    <m/>
    <m/>
    <m/>
    <m/>
    <n v="0"/>
    <x v="0"/>
    <x v="0"/>
    <n v="0"/>
  </r>
  <r>
    <n v="900"/>
    <s v="00225"/>
    <x v="50"/>
    <s v="------"/>
    <x v="6"/>
    <x v="41"/>
    <d v="1899-12-30T18:28:00"/>
    <m/>
    <m/>
    <m/>
    <m/>
    <m/>
    <s v="KHAC"/>
    <m/>
    <d v="1899-12-30T08:27:00"/>
    <d v="1899-12-30T18:28:00"/>
    <d v="1899-12-30T00:00:00"/>
    <d v="1899-12-30T00:00:00"/>
    <d v="1899-12-30T00:00:00"/>
    <m/>
    <m/>
    <m/>
    <m/>
    <m/>
    <m/>
    <m/>
    <m/>
    <n v="0"/>
    <x v="0"/>
    <x v="0"/>
    <n v="0"/>
  </r>
  <r>
    <n v="901"/>
    <s v="00225"/>
    <x v="50"/>
    <s v="------"/>
    <x v="7"/>
    <x v="30"/>
    <d v="1899-12-30T20:59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902"/>
    <s v="00225"/>
    <x v="50"/>
    <s v="------"/>
    <x v="8"/>
    <x v="0"/>
    <d v="1899-12-30T18:37:00"/>
    <m/>
    <m/>
    <m/>
    <m/>
    <m/>
    <s v="KHAC"/>
    <m/>
    <d v="1899-12-30T08:29:00"/>
    <d v="1899-12-30T18:37:00"/>
    <d v="1899-12-30T00:00:00"/>
    <d v="1899-12-30T00:00:00"/>
    <d v="1899-12-30T00:00:00"/>
    <m/>
    <m/>
    <m/>
    <m/>
    <m/>
    <m/>
    <m/>
    <m/>
    <n v="0"/>
    <x v="0"/>
    <x v="0"/>
    <n v="0"/>
  </r>
  <r>
    <n v="903"/>
    <s v="00225"/>
    <x v="50"/>
    <s v="------"/>
    <x v="9"/>
    <x v="30"/>
    <d v="1899-12-30T18:27:00"/>
    <m/>
    <m/>
    <m/>
    <m/>
    <m/>
    <s v="KHAC"/>
    <m/>
    <d v="1899-12-30T08:31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904"/>
    <s v="00225"/>
    <x v="50"/>
    <s v="------"/>
    <x v="10"/>
    <x v="31"/>
    <d v="1899-12-30T18:26:00"/>
    <m/>
    <m/>
    <m/>
    <m/>
    <m/>
    <s v="KHAC"/>
    <m/>
    <d v="1899-12-30T08:30:00"/>
    <d v="1899-12-30T18:26:00"/>
    <d v="1899-12-30T00:00:00"/>
    <d v="1899-12-30T00:00:00"/>
    <d v="1899-12-30T00:00:00"/>
    <m/>
    <m/>
    <m/>
    <m/>
    <m/>
    <m/>
    <m/>
    <m/>
    <n v="0"/>
    <x v="0"/>
    <x v="0"/>
    <n v="0"/>
  </r>
  <r>
    <n v="905"/>
    <s v="00225"/>
    <x v="50"/>
    <s v="------"/>
    <x v="11"/>
    <x v="33"/>
    <d v="1899-12-30T18:59:00"/>
    <m/>
    <m/>
    <m/>
    <m/>
    <m/>
    <s v="KHAC"/>
    <m/>
    <d v="1899-12-30T08:28:00"/>
    <d v="1899-12-30T18:59:00"/>
    <d v="1899-12-30T00:00:00"/>
    <d v="1899-12-30T00:00:00"/>
    <d v="1899-12-30T00:00:00"/>
    <m/>
    <m/>
    <m/>
    <m/>
    <m/>
    <m/>
    <m/>
    <m/>
    <n v="0"/>
    <x v="0"/>
    <x v="0"/>
    <n v="0"/>
  </r>
  <r>
    <n v="906"/>
    <s v="00225"/>
    <x v="50"/>
    <s v="------"/>
    <x v="12"/>
    <x v="33"/>
    <d v="1899-12-30T18:41:00"/>
    <m/>
    <m/>
    <m/>
    <m/>
    <m/>
    <s v="KHAC"/>
    <m/>
    <d v="1899-12-30T08:28:00"/>
    <d v="1899-12-30T18:41:00"/>
    <d v="1899-12-30T00:00:00"/>
    <d v="1899-12-30T00:00:00"/>
    <d v="1899-12-30T00:00:00"/>
    <m/>
    <m/>
    <m/>
    <m/>
    <m/>
    <m/>
    <m/>
    <m/>
    <n v="0"/>
    <x v="0"/>
    <x v="0"/>
    <n v="0"/>
  </r>
  <r>
    <n v="907"/>
    <s v="00225"/>
    <x v="50"/>
    <s v="------"/>
    <x v="13"/>
    <x v="0"/>
    <m/>
    <m/>
    <m/>
    <m/>
    <m/>
    <m/>
    <s v="KHAC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908"/>
    <s v="00225"/>
    <x v="50"/>
    <s v="------"/>
    <x v="14"/>
    <x v="5"/>
    <d v="1899-12-30T18:59:00"/>
    <m/>
    <m/>
    <m/>
    <m/>
    <m/>
    <s v="KHAC"/>
    <m/>
    <d v="1899-12-30T08:24:00"/>
    <d v="1899-12-30T18:59:00"/>
    <d v="1899-12-30T00:00:00"/>
    <d v="1899-12-30T00:00:00"/>
    <d v="1899-12-30T00:00:00"/>
    <m/>
    <m/>
    <m/>
    <m/>
    <m/>
    <m/>
    <m/>
    <m/>
    <n v="0"/>
    <x v="0"/>
    <x v="0"/>
    <n v="0"/>
  </r>
  <r>
    <n v="909"/>
    <s v="00225"/>
    <x v="50"/>
    <s v="------"/>
    <x v="15"/>
    <x v="60"/>
    <d v="1899-12-30T18:56:00"/>
    <m/>
    <m/>
    <m/>
    <m/>
    <m/>
    <s v="KHAC"/>
    <m/>
    <d v="1899-12-30T08:47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910"/>
    <s v="00225"/>
    <x v="50"/>
    <s v="------"/>
    <x v="16"/>
    <x v="4"/>
    <d v="1899-12-30T18:36:00"/>
    <m/>
    <m/>
    <m/>
    <m/>
    <m/>
    <s v="KHAC"/>
    <m/>
    <d v="1899-12-30T08:26:00"/>
    <d v="1899-12-30T18:36:00"/>
    <d v="1899-12-30T00:00:00"/>
    <d v="1899-12-30T00:00:00"/>
    <d v="1899-12-30T00:00:00"/>
    <m/>
    <m/>
    <m/>
    <m/>
    <m/>
    <m/>
    <m/>
    <m/>
    <n v="0"/>
    <x v="0"/>
    <x v="0"/>
    <n v="0"/>
  </r>
  <r>
    <n v="911"/>
    <s v="00225"/>
    <x v="50"/>
    <s v="------"/>
    <x v="17"/>
    <x v="33"/>
    <d v="1899-12-30T20:58:00"/>
    <m/>
    <m/>
    <m/>
    <m/>
    <m/>
    <s v="KHAC"/>
    <m/>
    <d v="1899-12-30T08:28:00"/>
    <d v="1899-12-30T20:58:00"/>
    <d v="1899-12-30T00:00:00"/>
    <d v="1899-12-30T00:00:00"/>
    <d v="1899-12-30T00:00:00"/>
    <m/>
    <m/>
    <m/>
    <m/>
    <m/>
    <m/>
    <m/>
    <m/>
    <n v="0"/>
    <x v="0"/>
    <x v="0"/>
    <n v="0"/>
  </r>
  <r>
    <n v="912"/>
    <s v="00226"/>
    <x v="51"/>
    <s v="PHP"/>
    <x v="0"/>
    <x v="30"/>
    <d v="1899-12-30T18:27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913"/>
    <s v="00226"/>
    <x v="51"/>
    <s v="PHP"/>
    <x v="1"/>
    <x v="41"/>
    <d v="1899-12-30T18:38:00"/>
    <m/>
    <m/>
    <m/>
    <m/>
    <m/>
    <s v=""/>
    <m/>
    <d v="1899-12-30T08:27:00"/>
    <d v="1899-12-30T18:38:00"/>
    <d v="1899-12-30T03:33:00"/>
    <d v="1899-12-30T05:08:00"/>
    <d v="1899-12-30T08:30:00"/>
    <m/>
    <m/>
    <m/>
    <m/>
    <m/>
    <m/>
    <m/>
    <m/>
    <n v="1"/>
    <x v="0"/>
    <x v="0"/>
    <n v="1"/>
  </r>
  <r>
    <n v="914"/>
    <s v="00226"/>
    <x v="51"/>
    <s v="PHP"/>
    <x v="2"/>
    <x v="10"/>
    <d v="1899-12-30T18:52:00"/>
    <m/>
    <m/>
    <m/>
    <m/>
    <m/>
    <s v=""/>
    <m/>
    <d v="1899-12-30T08:25:00"/>
    <d v="1899-12-30T18:52:00"/>
    <d v="1899-12-30T03:35:00"/>
    <d v="1899-12-30T05:22:00"/>
    <d v="1899-12-30T08:30:00"/>
    <m/>
    <m/>
    <m/>
    <m/>
    <m/>
    <m/>
    <m/>
    <m/>
    <n v="1"/>
    <x v="0"/>
    <x v="0"/>
    <n v="1"/>
  </r>
  <r>
    <n v="915"/>
    <s v="00226"/>
    <x v="51"/>
    <s v="PHP"/>
    <x v="3"/>
    <x v="34"/>
    <d v="1899-12-30T18:59:00"/>
    <m/>
    <m/>
    <m/>
    <m/>
    <m/>
    <s v=""/>
    <m/>
    <d v="1899-12-30T08:42:00"/>
    <d v="1899-12-30T18:00:00"/>
    <d v="1899-12-30T03:18:00"/>
    <d v="1899-12-30T04:30:00"/>
    <d v="1899-12-30T07:48:00"/>
    <m/>
    <m/>
    <m/>
    <m/>
    <m/>
    <m/>
    <m/>
    <m/>
    <n v="0.91764705882352937"/>
    <x v="0"/>
    <x v="1"/>
    <n v="1"/>
  </r>
  <r>
    <n v="916"/>
    <s v="00226"/>
    <x v="51"/>
    <s v="PHP"/>
    <x v="18"/>
    <x v="74"/>
    <d v="1899-12-30T19:04:00"/>
    <m/>
    <m/>
    <m/>
    <m/>
    <m/>
    <s v=""/>
    <m/>
    <d v="1899-12-30T08:21:00"/>
    <d v="1899-12-30T19:04:00"/>
    <d v="1899-12-30T03:39:00"/>
    <d v="1899-12-30T05:34:00"/>
    <d v="1899-12-30T08:30:00"/>
    <m/>
    <m/>
    <m/>
    <m/>
    <m/>
    <m/>
    <m/>
    <m/>
    <n v="1"/>
    <x v="0"/>
    <x v="0"/>
    <n v="1"/>
  </r>
  <r>
    <n v="917"/>
    <s v="00226"/>
    <x v="51"/>
    <s v="PHP"/>
    <x v="4"/>
    <x v="16"/>
    <d v="1899-12-30T18:44:00"/>
    <m/>
    <m/>
    <m/>
    <m/>
    <m/>
    <s v=""/>
    <m/>
    <d v="1899-12-30T08:06:00"/>
    <d v="1899-12-30T18:44:00"/>
    <d v="1899-12-30T03:54:00"/>
    <d v="1899-12-30T05:14:00"/>
    <d v="1899-12-30T08:30:00"/>
    <m/>
    <m/>
    <m/>
    <m/>
    <m/>
    <m/>
    <m/>
    <m/>
    <n v="1"/>
    <x v="0"/>
    <x v="0"/>
    <n v="1"/>
  </r>
  <r>
    <n v="918"/>
    <s v="00226"/>
    <x v="51"/>
    <s v="PHP"/>
    <x v="5"/>
    <x v="13"/>
    <d v="1899-12-30T19:22:00"/>
    <m/>
    <m/>
    <m/>
    <m/>
    <m/>
    <s v=""/>
    <m/>
    <d v="1899-12-30T08:17:00"/>
    <d v="1899-12-30T19:22:00"/>
    <d v="1899-12-30T03:43:00"/>
    <d v="1899-12-30T05:52:00"/>
    <d v="1899-12-30T08:30:00"/>
    <m/>
    <m/>
    <m/>
    <m/>
    <m/>
    <m/>
    <m/>
    <m/>
    <n v="1"/>
    <x v="0"/>
    <x v="0"/>
    <n v="1"/>
  </r>
  <r>
    <n v="919"/>
    <s v="00226"/>
    <x v="51"/>
    <s v="PHP"/>
    <x v="6"/>
    <x v="30"/>
    <d v="1899-12-30T19:04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920"/>
    <s v="00226"/>
    <x v="51"/>
    <s v="PHP"/>
    <x v="7"/>
    <x v="20"/>
    <d v="1899-12-30T18:56:00"/>
    <m/>
    <m/>
    <m/>
    <m/>
    <m/>
    <s v=""/>
    <m/>
    <d v="1899-12-30T08:18:00"/>
    <d v="1899-12-30T18:56:00"/>
    <d v="1899-12-30T03:42:00"/>
    <d v="1899-12-30T05:26:00"/>
    <d v="1899-12-30T08:30:00"/>
    <m/>
    <m/>
    <m/>
    <m/>
    <m/>
    <m/>
    <m/>
    <m/>
    <n v="1"/>
    <x v="0"/>
    <x v="0"/>
    <n v="1"/>
  </r>
  <r>
    <n v="921"/>
    <s v="00226"/>
    <x v="51"/>
    <s v="PHP"/>
    <x v="8"/>
    <x v="22"/>
    <d v="1899-12-30T18:43:00"/>
    <m/>
    <m/>
    <m/>
    <m/>
    <m/>
    <s v=""/>
    <m/>
    <d v="1899-12-30T08:13:00"/>
    <d v="1899-12-30T18:43:00"/>
    <d v="1899-12-30T03:47:00"/>
    <d v="1899-12-30T05:13:00"/>
    <d v="1899-12-30T08:30:00"/>
    <m/>
    <m/>
    <m/>
    <m/>
    <m/>
    <m/>
    <m/>
    <m/>
    <n v="1"/>
    <x v="0"/>
    <x v="0"/>
    <n v="1"/>
  </r>
  <r>
    <n v="922"/>
    <s v="00226"/>
    <x v="51"/>
    <s v="PHP"/>
    <x v="9"/>
    <x v="58"/>
    <d v="1899-12-30T18:10:00"/>
    <m/>
    <m/>
    <m/>
    <m/>
    <m/>
    <s v=""/>
    <m/>
    <d v="1899-12-30T08:40:00"/>
    <d v="1899-12-30T18:00:00"/>
    <d v="1899-12-30T03:20:00"/>
    <d v="1899-12-30T04:30:00"/>
    <d v="1899-12-30T07:50:00"/>
    <m/>
    <m/>
    <m/>
    <m/>
    <m/>
    <m/>
    <m/>
    <m/>
    <n v="0.92156862745098034"/>
    <x v="0"/>
    <x v="1"/>
    <n v="1"/>
  </r>
  <r>
    <n v="923"/>
    <s v="00226"/>
    <x v="51"/>
    <s v="PHP"/>
    <x v="10"/>
    <x v="3"/>
    <d v="1899-12-30T18:51:00"/>
    <m/>
    <m/>
    <m/>
    <m/>
    <m/>
    <s v=""/>
    <m/>
    <d v="1899-12-30T08:20:00"/>
    <d v="1899-12-30T18:51:00"/>
    <d v="1899-12-30T03:40:00"/>
    <d v="1899-12-30T05:21:00"/>
    <d v="1899-12-30T08:30:00"/>
    <m/>
    <m/>
    <m/>
    <m/>
    <m/>
    <m/>
    <m/>
    <m/>
    <n v="1"/>
    <x v="0"/>
    <x v="0"/>
    <n v="1"/>
  </r>
  <r>
    <n v="924"/>
    <s v="00226"/>
    <x v="51"/>
    <s v="PHP"/>
    <x v="11"/>
    <x v="41"/>
    <d v="1899-12-30T20:14:00"/>
    <m/>
    <m/>
    <m/>
    <m/>
    <m/>
    <s v=""/>
    <m/>
    <d v="1899-12-30T08:27:00"/>
    <d v="1899-12-30T20:14:00"/>
    <d v="1899-12-30T03:33:00"/>
    <d v="1899-12-30T06:00:00"/>
    <d v="1899-12-30T08:30:00"/>
    <m/>
    <m/>
    <m/>
    <m/>
    <m/>
    <m/>
    <m/>
    <m/>
    <n v="1"/>
    <x v="0"/>
    <x v="0"/>
    <n v="1"/>
  </r>
  <r>
    <n v="925"/>
    <s v="00226"/>
    <x v="51"/>
    <s v="PHP"/>
    <x v="12"/>
    <x v="30"/>
    <d v="1899-12-30T19:05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926"/>
    <s v="00226"/>
    <x v="51"/>
    <s v="PHP"/>
    <x v="13"/>
    <x v="78"/>
    <d v="1899-12-30T18:53:00"/>
    <m/>
    <m/>
    <m/>
    <m/>
    <m/>
    <s v=""/>
    <m/>
    <d v="1899-12-30T08:38:00"/>
    <d v="1899-12-30T18:00:00"/>
    <d v="1899-12-30T03:22:00"/>
    <d v="1899-12-30T04:30:00"/>
    <d v="1899-12-30T07:52:00"/>
    <m/>
    <m/>
    <m/>
    <m/>
    <m/>
    <m/>
    <m/>
    <m/>
    <n v="0.9254901960784313"/>
    <x v="0"/>
    <x v="1"/>
    <n v="1"/>
  </r>
  <r>
    <n v="927"/>
    <s v="00226"/>
    <x v="51"/>
    <s v="PHP"/>
    <x v="14"/>
    <x v="30"/>
    <d v="1899-12-30T19:31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928"/>
    <s v="00226"/>
    <x v="51"/>
    <s v="PHP"/>
    <x v="15"/>
    <x v="128"/>
    <d v="1899-12-30T19:11:00"/>
    <m/>
    <m/>
    <m/>
    <m/>
    <m/>
    <s v=""/>
    <m/>
    <d v="1899-12-30T09:03:00"/>
    <d v="1899-12-30T18:00:00"/>
    <d v="1899-12-30T02:57:00"/>
    <d v="1899-12-30T04:30:00"/>
    <d v="1899-12-30T07:27:00"/>
    <m/>
    <m/>
    <m/>
    <m/>
    <m/>
    <m/>
    <m/>
    <m/>
    <n v="0.87647058823529389"/>
    <x v="0"/>
    <x v="1"/>
    <n v="1"/>
  </r>
  <r>
    <n v="929"/>
    <s v="00226"/>
    <x v="51"/>
    <s v="PHP"/>
    <x v="16"/>
    <x v="30"/>
    <d v="1899-12-30T18:45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930"/>
    <s v="00226"/>
    <x v="51"/>
    <s v="PHP"/>
    <x v="17"/>
    <x v="4"/>
    <d v="1899-12-30T19:00:00"/>
    <m/>
    <m/>
    <m/>
    <m/>
    <m/>
    <s v=""/>
    <m/>
    <d v="1899-12-30T08:26:00"/>
    <d v="1899-12-30T19:00:00"/>
    <d v="1899-12-30T03:34:00"/>
    <d v="1899-12-30T05:30:00"/>
    <d v="1899-12-30T08:30:00"/>
    <m/>
    <m/>
    <m/>
    <m/>
    <m/>
    <m/>
    <m/>
    <m/>
    <n v="1"/>
    <x v="0"/>
    <x v="0"/>
    <n v="1"/>
  </r>
  <r>
    <n v="931"/>
    <s v="00227"/>
    <x v="52"/>
    <s v="------"/>
    <x v="0"/>
    <x v="4"/>
    <d v="1899-12-30T18:33:00"/>
    <m/>
    <m/>
    <m/>
    <m/>
    <m/>
    <s v=""/>
    <m/>
    <d v="1899-12-30T08:26:00"/>
    <d v="1899-12-30T18:33:00"/>
    <d v="1899-12-30T03:34:00"/>
    <d v="1899-12-30T05:03:00"/>
    <d v="1899-12-30T08:30:00"/>
    <m/>
    <m/>
    <m/>
    <m/>
    <m/>
    <m/>
    <m/>
    <m/>
    <n v="1"/>
    <x v="0"/>
    <x v="0"/>
    <n v="1"/>
  </r>
  <r>
    <n v="932"/>
    <s v="00227"/>
    <x v="52"/>
    <s v="------"/>
    <x v="1"/>
    <x v="21"/>
    <d v="1899-12-30T18:36:00"/>
    <m/>
    <m/>
    <m/>
    <m/>
    <m/>
    <s v=""/>
    <m/>
    <d v="1899-12-30T08:14:00"/>
    <d v="1899-12-30T18:36:00"/>
    <d v="1899-12-30T03:46:00"/>
    <d v="1899-12-30T05:06:00"/>
    <d v="1899-12-30T08:30:00"/>
    <m/>
    <m/>
    <m/>
    <m/>
    <m/>
    <m/>
    <m/>
    <m/>
    <n v="1"/>
    <x v="0"/>
    <x v="0"/>
    <n v="1"/>
  </r>
  <r>
    <n v="933"/>
    <s v="00227"/>
    <x v="52"/>
    <s v="------"/>
    <x v="2"/>
    <x v="8"/>
    <d v="1899-12-30T18:57:00"/>
    <m/>
    <m/>
    <m/>
    <m/>
    <m/>
    <s v=""/>
    <m/>
    <d v="1899-12-30T08:16:00"/>
    <d v="1899-12-30T18:57:00"/>
    <d v="1899-12-30T03:44:00"/>
    <d v="1899-12-30T05:27:00"/>
    <d v="1899-12-30T08:30:00"/>
    <m/>
    <m/>
    <m/>
    <m/>
    <m/>
    <m/>
    <m/>
    <m/>
    <n v="1"/>
    <x v="0"/>
    <x v="0"/>
    <n v="1"/>
  </r>
  <r>
    <n v="934"/>
    <s v="00227"/>
    <x v="52"/>
    <s v="------"/>
    <x v="3"/>
    <x v="13"/>
    <d v="1899-12-30T18:49:00"/>
    <m/>
    <m/>
    <m/>
    <m/>
    <m/>
    <s v=""/>
    <m/>
    <d v="1899-12-30T08:17:00"/>
    <d v="1899-12-30T18:49:00"/>
    <d v="1899-12-30T03:43:00"/>
    <d v="1899-12-30T05:19:00"/>
    <d v="1899-12-30T08:30:00"/>
    <m/>
    <m/>
    <m/>
    <m/>
    <m/>
    <m/>
    <m/>
    <m/>
    <n v="1"/>
    <x v="0"/>
    <x v="0"/>
    <n v="1"/>
  </r>
  <r>
    <n v="935"/>
    <s v="00227"/>
    <x v="52"/>
    <s v="------"/>
    <x v="18"/>
    <x v="13"/>
    <d v="1899-12-30T18:23:00"/>
    <m/>
    <m/>
    <m/>
    <m/>
    <m/>
    <s v=""/>
    <m/>
    <d v="1899-12-30T08:17:00"/>
    <d v="1899-12-30T18:23:00"/>
    <d v="1899-12-30T03:43:00"/>
    <d v="1899-12-30T04:53:00"/>
    <d v="1899-12-30T08:30:00"/>
    <m/>
    <m/>
    <m/>
    <m/>
    <m/>
    <m/>
    <m/>
    <m/>
    <n v="1"/>
    <x v="0"/>
    <x v="0"/>
    <n v="1"/>
  </r>
  <r>
    <n v="936"/>
    <s v="00227"/>
    <x v="52"/>
    <s v="------"/>
    <x v="4"/>
    <x v="8"/>
    <d v="1899-12-30T18:41:00"/>
    <m/>
    <m/>
    <m/>
    <m/>
    <m/>
    <s v=""/>
    <m/>
    <d v="1899-12-30T08:16:00"/>
    <d v="1899-12-30T18:41:00"/>
    <d v="1899-12-30T03:44:00"/>
    <d v="1899-12-30T05:11:00"/>
    <d v="1899-12-30T08:30:00"/>
    <m/>
    <m/>
    <m/>
    <m/>
    <m/>
    <m/>
    <m/>
    <m/>
    <n v="1"/>
    <x v="0"/>
    <x v="0"/>
    <n v="1"/>
  </r>
  <r>
    <n v="937"/>
    <s v="00227"/>
    <x v="52"/>
    <s v="------"/>
    <x v="5"/>
    <x v="3"/>
    <d v="1899-12-30T18:22:00"/>
    <m/>
    <m/>
    <m/>
    <m/>
    <m/>
    <s v=""/>
    <m/>
    <d v="1899-12-30T08:20:00"/>
    <d v="1899-12-30T18:22:00"/>
    <d v="1899-12-30T03:40:00"/>
    <d v="1899-12-30T04:52:00"/>
    <d v="1899-12-30T08:30:00"/>
    <m/>
    <m/>
    <m/>
    <m/>
    <m/>
    <m/>
    <m/>
    <m/>
    <n v="1"/>
    <x v="0"/>
    <x v="0"/>
    <n v="1"/>
  </r>
  <r>
    <n v="938"/>
    <s v="00227"/>
    <x v="52"/>
    <s v="------"/>
    <x v="6"/>
    <x v="9"/>
    <d v="1899-12-30T18:35:00"/>
    <m/>
    <m/>
    <m/>
    <m/>
    <m/>
    <s v=""/>
    <m/>
    <d v="1899-12-30T08:22:00"/>
    <d v="1899-12-30T18:35:00"/>
    <d v="1899-12-30T03:38:00"/>
    <d v="1899-12-30T05:05:00"/>
    <d v="1899-12-30T08:30:00"/>
    <m/>
    <m/>
    <m/>
    <m/>
    <m/>
    <m/>
    <m/>
    <m/>
    <n v="1"/>
    <x v="0"/>
    <x v="0"/>
    <n v="1"/>
  </r>
  <r>
    <n v="939"/>
    <s v="00227"/>
    <x v="52"/>
    <s v="------"/>
    <x v="7"/>
    <x v="10"/>
    <d v="1899-12-30T18:53:00"/>
    <m/>
    <m/>
    <m/>
    <m/>
    <m/>
    <s v=""/>
    <m/>
    <d v="1899-12-30T08:25:00"/>
    <d v="1899-12-30T18:53:00"/>
    <d v="1899-12-30T03:35:00"/>
    <d v="1899-12-30T05:23:00"/>
    <d v="1899-12-30T08:30:00"/>
    <m/>
    <m/>
    <m/>
    <m/>
    <m/>
    <m/>
    <m/>
    <m/>
    <n v="1"/>
    <x v="0"/>
    <x v="0"/>
    <n v="1"/>
  </r>
  <r>
    <n v="940"/>
    <s v="00227"/>
    <x v="52"/>
    <s v="------"/>
    <x v="8"/>
    <x v="0"/>
    <d v="1899-12-30T18:48:00"/>
    <m/>
    <m/>
    <m/>
    <m/>
    <m/>
    <s v=""/>
    <m/>
    <d v="1899-12-30T08:29:00"/>
    <d v="1899-12-30T18:48:00"/>
    <d v="1899-12-30T03:31:00"/>
    <d v="1899-12-30T05:18:00"/>
    <d v="1899-12-30T08:30:00"/>
    <m/>
    <m/>
    <m/>
    <m/>
    <m/>
    <m/>
    <m/>
    <m/>
    <n v="1"/>
    <x v="0"/>
    <x v="0"/>
    <n v="1"/>
  </r>
  <r>
    <n v="941"/>
    <s v="00227"/>
    <x v="52"/>
    <s v="------"/>
    <x v="9"/>
    <x v="7"/>
    <d v="1899-12-30T18:55:00"/>
    <m/>
    <m/>
    <m/>
    <m/>
    <m/>
    <s v=""/>
    <m/>
    <d v="1899-12-30T08:19:00"/>
    <d v="1899-12-30T18:55:00"/>
    <d v="1899-12-30T03:41:00"/>
    <d v="1899-12-30T05:25:00"/>
    <d v="1899-12-30T08:30:00"/>
    <m/>
    <m/>
    <m/>
    <m/>
    <m/>
    <m/>
    <m/>
    <m/>
    <n v="1"/>
    <x v="0"/>
    <x v="0"/>
    <n v="1"/>
  </r>
  <r>
    <n v="942"/>
    <s v="00227"/>
    <x v="52"/>
    <s v="------"/>
    <x v="10"/>
    <x v="74"/>
    <d v="1899-12-30T18:52:00"/>
    <m/>
    <m/>
    <m/>
    <m/>
    <m/>
    <s v=""/>
    <m/>
    <d v="1899-12-30T08:21:00"/>
    <d v="1899-12-30T18:52:00"/>
    <d v="1899-12-30T03:39:00"/>
    <d v="1899-12-30T05:22:00"/>
    <d v="1899-12-30T08:30:00"/>
    <m/>
    <m/>
    <m/>
    <m/>
    <m/>
    <m/>
    <m/>
    <m/>
    <n v="1"/>
    <x v="0"/>
    <x v="0"/>
    <n v="1"/>
  </r>
  <r>
    <n v="943"/>
    <s v="00227"/>
    <x v="52"/>
    <s v="------"/>
    <x v="11"/>
    <x v="141"/>
    <d v="1899-12-30T18:53:00"/>
    <m/>
    <m/>
    <m/>
    <m/>
    <m/>
    <s v=""/>
    <m/>
    <d v="1899-12-30T08:41:00"/>
    <d v="1899-12-30T18:00:00"/>
    <d v="1899-12-30T03:19:00"/>
    <d v="1899-12-30T04:30:00"/>
    <d v="1899-12-30T07:49:00"/>
    <m/>
    <m/>
    <m/>
    <m/>
    <m/>
    <m/>
    <m/>
    <m/>
    <n v="0.91960784313725485"/>
    <x v="0"/>
    <x v="1"/>
    <n v="1"/>
  </r>
  <r>
    <n v="944"/>
    <s v="00227"/>
    <x v="52"/>
    <s v="------"/>
    <x v="12"/>
    <x v="31"/>
    <d v="1899-12-30T19:22:00"/>
    <m/>
    <m/>
    <m/>
    <m/>
    <m/>
    <s v=""/>
    <m/>
    <d v="1899-12-30T08:30:00"/>
    <d v="1899-12-30T19:22:00"/>
    <d v="1899-12-30T03:30:00"/>
    <d v="1899-12-30T05:52:00"/>
    <d v="1899-12-30T08:30:00"/>
    <m/>
    <m/>
    <m/>
    <m/>
    <m/>
    <m/>
    <m/>
    <m/>
    <n v="1"/>
    <x v="0"/>
    <x v="0"/>
    <n v="1"/>
  </r>
  <r>
    <n v="945"/>
    <s v="00227"/>
    <x v="52"/>
    <s v="------"/>
    <x v="13"/>
    <x v="109"/>
    <d v="1899-12-30T21:10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946"/>
    <s v="00227"/>
    <x v="52"/>
    <s v="------"/>
    <x v="14"/>
    <x v="8"/>
    <d v="1899-12-30T18:59:00"/>
    <m/>
    <m/>
    <m/>
    <m/>
    <m/>
    <s v=""/>
    <m/>
    <d v="1899-12-30T08:16:00"/>
    <d v="1899-12-30T18:59:00"/>
    <d v="1899-12-30T03:44:00"/>
    <d v="1899-12-30T05:29:00"/>
    <d v="1899-12-30T08:30:00"/>
    <m/>
    <m/>
    <m/>
    <m/>
    <m/>
    <m/>
    <m/>
    <m/>
    <n v="1"/>
    <x v="0"/>
    <x v="0"/>
    <n v="1"/>
  </r>
  <r>
    <n v="947"/>
    <s v="00227"/>
    <x v="52"/>
    <s v="------"/>
    <x v="15"/>
    <x v="3"/>
    <d v="1899-12-30T18:38:00"/>
    <m/>
    <m/>
    <m/>
    <m/>
    <m/>
    <s v=""/>
    <m/>
    <d v="1899-12-30T08:20:00"/>
    <d v="1899-12-30T18:38:00"/>
    <d v="1899-12-30T03:40:00"/>
    <d v="1899-12-30T05:08:00"/>
    <d v="1899-12-30T08:30:00"/>
    <m/>
    <m/>
    <m/>
    <m/>
    <m/>
    <m/>
    <m/>
    <m/>
    <n v="1"/>
    <x v="0"/>
    <x v="0"/>
    <n v="1"/>
  </r>
  <r>
    <n v="948"/>
    <s v="00227"/>
    <x v="52"/>
    <s v="------"/>
    <x v="16"/>
    <x v="13"/>
    <d v="1899-12-30T18:57:00"/>
    <m/>
    <m/>
    <m/>
    <m/>
    <m/>
    <s v=""/>
    <m/>
    <d v="1899-12-30T08:17:00"/>
    <d v="1899-12-30T18:57:00"/>
    <d v="1899-12-30T03:43:00"/>
    <d v="1899-12-30T05:27:00"/>
    <d v="1899-12-30T08:30:00"/>
    <m/>
    <m/>
    <m/>
    <m/>
    <m/>
    <m/>
    <m/>
    <m/>
    <n v="1"/>
    <x v="0"/>
    <x v="0"/>
    <n v="1"/>
  </r>
  <r>
    <n v="949"/>
    <s v="00227"/>
    <x v="52"/>
    <s v="------"/>
    <x v="17"/>
    <x v="109"/>
    <d v="1899-12-30T18:42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950"/>
    <s v="00228"/>
    <x v="53"/>
    <s v="PHP"/>
    <x v="0"/>
    <x v="50"/>
    <d v="1899-12-30T18:27:00"/>
    <m/>
    <m/>
    <m/>
    <m/>
    <m/>
    <s v=""/>
    <m/>
    <d v="1899-12-30T08:00:00"/>
    <d v="1899-12-30T18:27:00"/>
    <d v="1899-12-30T04:00:00"/>
    <d v="1899-12-30T04:57:00"/>
    <d v="1899-12-30T08:30:00"/>
    <m/>
    <m/>
    <m/>
    <m/>
    <m/>
    <m/>
    <m/>
    <m/>
    <n v="1"/>
    <x v="0"/>
    <x v="0"/>
    <n v="1"/>
  </r>
  <r>
    <n v="951"/>
    <s v="00229"/>
    <x v="54"/>
    <s v="------"/>
    <x v="0"/>
    <x v="48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952"/>
    <s v="00229"/>
    <x v="54"/>
    <s v="------"/>
    <x v="1"/>
    <x v="93"/>
    <d v="1899-12-30T18:35:00"/>
    <m/>
    <m/>
    <m/>
    <m/>
    <m/>
    <s v=""/>
    <m/>
    <d v="1899-12-30T08:03:00"/>
    <d v="1899-12-30T18:35:00"/>
    <d v="1899-12-30T03:57:00"/>
    <d v="1899-12-30T05:05:00"/>
    <d v="1899-12-30T08:30:00"/>
    <m/>
    <m/>
    <m/>
    <m/>
    <m/>
    <m/>
    <m/>
    <m/>
    <n v="1"/>
    <x v="0"/>
    <x v="0"/>
    <n v="1"/>
  </r>
  <r>
    <n v="953"/>
    <s v="00229"/>
    <x v="54"/>
    <s v="------"/>
    <x v="2"/>
    <x v="93"/>
    <d v="1899-12-30T18:38:00"/>
    <m/>
    <m/>
    <m/>
    <m/>
    <m/>
    <s v=""/>
    <m/>
    <d v="1899-12-30T08:03:00"/>
    <d v="1899-12-30T18:38:00"/>
    <d v="1899-12-30T03:57:00"/>
    <d v="1899-12-30T05:08:00"/>
    <d v="1899-12-30T08:30:00"/>
    <m/>
    <m/>
    <m/>
    <m/>
    <m/>
    <m/>
    <m/>
    <m/>
    <n v="1"/>
    <x v="0"/>
    <x v="0"/>
    <n v="1"/>
  </r>
  <r>
    <n v="954"/>
    <s v="00229"/>
    <x v="54"/>
    <s v="------"/>
    <x v="3"/>
    <x v="2"/>
    <d v="1899-12-30T18:23:00"/>
    <m/>
    <m/>
    <m/>
    <m/>
    <m/>
    <s v=""/>
    <m/>
    <d v="1899-12-30T08:07:00"/>
    <d v="1899-12-30T18:23:00"/>
    <d v="1899-12-30T03:53:00"/>
    <d v="1899-12-30T04:53:00"/>
    <d v="1899-12-30T08:30:00"/>
    <m/>
    <m/>
    <m/>
    <m/>
    <m/>
    <m/>
    <m/>
    <m/>
    <n v="1"/>
    <x v="0"/>
    <x v="0"/>
    <n v="1"/>
  </r>
  <r>
    <n v="955"/>
    <s v="00229"/>
    <x v="54"/>
    <s v="------"/>
    <x v="18"/>
    <x v="18"/>
    <d v="1899-12-30T18:13:00"/>
    <m/>
    <m/>
    <m/>
    <m/>
    <m/>
    <s v=""/>
    <m/>
    <d v="1899-12-30T08:04:00"/>
    <d v="1899-12-30T18:13:00"/>
    <d v="1899-12-30T03:56:00"/>
    <d v="1899-12-30T04:43:00"/>
    <d v="1899-12-30T08:30:00"/>
    <m/>
    <m/>
    <m/>
    <m/>
    <m/>
    <m/>
    <m/>
    <m/>
    <n v="1"/>
    <x v="0"/>
    <x v="0"/>
    <n v="1"/>
  </r>
  <r>
    <n v="956"/>
    <s v="00229"/>
    <x v="54"/>
    <s v="------"/>
    <x v="4"/>
    <x v="48"/>
    <d v="1899-12-30T18:42:00"/>
    <m/>
    <m/>
    <m/>
    <m/>
    <m/>
    <s v=""/>
    <m/>
    <d v="1899-12-30T08:00:00"/>
    <d v="1899-12-30T18:42:00"/>
    <d v="1899-12-30T04:00:00"/>
    <d v="1899-12-30T05:12:00"/>
    <d v="1899-12-30T08:30:00"/>
    <m/>
    <m/>
    <m/>
    <m/>
    <m/>
    <m/>
    <m/>
    <m/>
    <n v="1"/>
    <x v="0"/>
    <x v="0"/>
    <n v="1"/>
  </r>
  <r>
    <n v="957"/>
    <s v="00229"/>
    <x v="54"/>
    <s v="------"/>
    <x v="5"/>
    <x v="15"/>
    <d v="1899-12-30T18:19:00"/>
    <m/>
    <m/>
    <m/>
    <m/>
    <m/>
    <s v=""/>
    <m/>
    <d v="1899-12-30T08:08:00"/>
    <d v="1899-12-30T18:19:00"/>
    <d v="1899-12-30T03:52:00"/>
    <d v="1899-12-30T04:49:00"/>
    <d v="1899-12-30T08:30:00"/>
    <m/>
    <m/>
    <m/>
    <m/>
    <m/>
    <m/>
    <m/>
    <m/>
    <n v="1"/>
    <x v="0"/>
    <x v="0"/>
    <n v="1"/>
  </r>
  <r>
    <n v="958"/>
    <s v="00229"/>
    <x v="54"/>
    <s v="------"/>
    <x v="6"/>
    <x v="52"/>
    <d v="1899-12-30T18:37:00"/>
    <m/>
    <m/>
    <m/>
    <m/>
    <m/>
    <s v=""/>
    <m/>
    <d v="1899-12-30T08:00:00"/>
    <d v="1899-12-30T18:37:00"/>
    <d v="1899-12-30T04:00:00"/>
    <d v="1899-12-30T05:07:00"/>
    <d v="1899-12-30T08:30:00"/>
    <m/>
    <m/>
    <m/>
    <m/>
    <m/>
    <m/>
    <m/>
    <m/>
    <n v="1"/>
    <x v="0"/>
    <x v="0"/>
    <n v="1"/>
  </r>
  <r>
    <n v="959"/>
    <s v="00229"/>
    <x v="54"/>
    <s v="------"/>
    <x v="7"/>
    <x v="16"/>
    <d v="1899-12-30T18:13:00"/>
    <m/>
    <m/>
    <m/>
    <m/>
    <m/>
    <s v=""/>
    <m/>
    <d v="1899-12-30T08:06:00"/>
    <d v="1899-12-30T18:13:00"/>
    <d v="1899-12-30T03:54:00"/>
    <d v="1899-12-30T04:43:00"/>
    <d v="1899-12-30T08:30:00"/>
    <m/>
    <m/>
    <m/>
    <m/>
    <m/>
    <m/>
    <m/>
    <m/>
    <n v="1"/>
    <x v="0"/>
    <x v="0"/>
    <n v="1"/>
  </r>
  <r>
    <n v="960"/>
    <s v="00229"/>
    <x v="54"/>
    <s v="------"/>
    <x v="8"/>
    <x v="2"/>
    <d v="1899-12-30T18:37:00"/>
    <m/>
    <m/>
    <m/>
    <m/>
    <m/>
    <s v=""/>
    <m/>
    <d v="1899-12-30T08:07:00"/>
    <d v="1899-12-30T18:37:00"/>
    <d v="1899-12-30T03:53:00"/>
    <d v="1899-12-30T05:07:00"/>
    <d v="1899-12-30T08:30:00"/>
    <m/>
    <m/>
    <m/>
    <m/>
    <m/>
    <m/>
    <m/>
    <m/>
    <n v="1"/>
    <x v="0"/>
    <x v="0"/>
    <n v="1"/>
  </r>
  <r>
    <n v="962"/>
    <s v="00229"/>
    <x v="54"/>
    <s v="------"/>
    <x v="9"/>
    <x v="23"/>
    <d v="1899-12-30T18:33:00"/>
    <m/>
    <m/>
    <m/>
    <m/>
    <m/>
    <s v=""/>
    <m/>
    <d v="1899-12-30T08:15:00"/>
    <d v="1899-12-30T18:33:00"/>
    <d v="1899-12-30T03:45:00"/>
    <d v="1899-12-30T05:03:00"/>
    <d v="1899-12-30T08:30:00"/>
    <m/>
    <m/>
    <m/>
    <m/>
    <m/>
    <m/>
    <m/>
    <m/>
    <n v="1"/>
    <x v="0"/>
    <x v="0"/>
    <n v="1"/>
  </r>
  <r>
    <n v="963"/>
    <s v="00229"/>
    <x v="54"/>
    <s v="------"/>
    <x v="10"/>
    <x v="11"/>
    <d v="1899-12-30T18:33:00"/>
    <m/>
    <m/>
    <m/>
    <m/>
    <m/>
    <s v=""/>
    <m/>
    <d v="1899-12-30T08:10:00"/>
    <d v="1899-12-30T18:33:00"/>
    <d v="1899-12-30T03:50:00"/>
    <d v="1899-12-30T05:03:00"/>
    <d v="1899-12-30T08:30:00"/>
    <m/>
    <m/>
    <m/>
    <m/>
    <m/>
    <m/>
    <m/>
    <m/>
    <n v="1"/>
    <x v="0"/>
    <x v="0"/>
    <n v="1"/>
  </r>
  <r>
    <n v="964"/>
    <s v="00229"/>
    <x v="54"/>
    <s v="------"/>
    <x v="11"/>
    <x v="17"/>
    <d v="1899-12-30T18:23:00"/>
    <m/>
    <m/>
    <m/>
    <m/>
    <m/>
    <s v=""/>
    <m/>
    <d v="1899-12-30T08:11:00"/>
    <d v="1899-12-30T18:23:00"/>
    <d v="1899-12-30T03:49:00"/>
    <d v="1899-12-30T04:53:00"/>
    <d v="1899-12-30T08:30:00"/>
    <m/>
    <m/>
    <m/>
    <m/>
    <m/>
    <m/>
    <m/>
    <m/>
    <n v="1"/>
    <x v="0"/>
    <x v="0"/>
    <n v="1"/>
  </r>
  <r>
    <n v="965"/>
    <s v="00229"/>
    <x v="54"/>
    <s v="------"/>
    <x v="12"/>
    <x v="2"/>
    <d v="1899-12-30T21:09:00"/>
    <m/>
    <m/>
    <m/>
    <m/>
    <m/>
    <s v=""/>
    <m/>
    <d v="1899-12-30T08:07:00"/>
    <d v="1899-12-30T21:09:00"/>
    <d v="1899-12-30T03:53:00"/>
    <d v="1899-12-30T06:00:00"/>
    <d v="1899-12-30T08:30:00"/>
    <m/>
    <m/>
    <m/>
    <m/>
    <m/>
    <m/>
    <m/>
    <m/>
    <n v="1"/>
    <x v="0"/>
    <x v="0"/>
    <n v="1"/>
  </r>
  <r>
    <n v="966"/>
    <s v="00229"/>
    <x v="54"/>
    <s v="------"/>
    <x v="13"/>
    <x v="21"/>
    <d v="1899-12-30T18:23:00"/>
    <m/>
    <m/>
    <m/>
    <m/>
    <m/>
    <s v=""/>
    <m/>
    <d v="1899-12-30T08:14:00"/>
    <d v="1899-12-30T18:23:00"/>
    <d v="1899-12-30T03:46:00"/>
    <d v="1899-12-30T04:53:00"/>
    <d v="1899-12-30T08:30:00"/>
    <m/>
    <m/>
    <m/>
    <m/>
    <m/>
    <m/>
    <m/>
    <m/>
    <n v="1"/>
    <x v="0"/>
    <x v="0"/>
    <n v="1"/>
  </r>
  <r>
    <n v="967"/>
    <s v="00229"/>
    <x v="54"/>
    <s v="------"/>
    <x v="14"/>
    <x v="16"/>
    <d v="1899-12-30T18:28:00"/>
    <m/>
    <m/>
    <m/>
    <m/>
    <m/>
    <s v=""/>
    <m/>
    <d v="1899-12-30T08:06:00"/>
    <d v="1899-12-30T18:28:00"/>
    <d v="1899-12-30T03:54:00"/>
    <d v="1899-12-30T04:58:00"/>
    <d v="1899-12-30T08:30:00"/>
    <m/>
    <m/>
    <m/>
    <m/>
    <m/>
    <m/>
    <m/>
    <m/>
    <n v="1"/>
    <x v="0"/>
    <x v="0"/>
    <n v="1"/>
  </r>
  <r>
    <n v="968"/>
    <s v="00229"/>
    <x v="54"/>
    <s v="------"/>
    <x v="15"/>
    <x v="14"/>
    <d v="1899-12-30T18:17:00"/>
    <m/>
    <m/>
    <m/>
    <m/>
    <m/>
    <s v=""/>
    <m/>
    <d v="1899-12-30T08:12:00"/>
    <d v="1899-12-30T18:17:00"/>
    <d v="1899-12-30T03:48:00"/>
    <d v="1899-12-30T04:47:00"/>
    <d v="1899-12-30T08:30:00"/>
    <m/>
    <m/>
    <m/>
    <m/>
    <m/>
    <m/>
    <m/>
    <m/>
    <n v="1"/>
    <x v="0"/>
    <x v="0"/>
    <n v="1"/>
  </r>
  <r>
    <n v="969"/>
    <s v="00229"/>
    <x v="54"/>
    <s v="------"/>
    <x v="16"/>
    <x v="14"/>
    <d v="1899-12-30T18:27:00"/>
    <m/>
    <m/>
    <m/>
    <m/>
    <m/>
    <s v=""/>
    <m/>
    <d v="1899-12-30T08:12:00"/>
    <d v="1899-12-30T18:27:00"/>
    <d v="1899-12-30T03:48:00"/>
    <d v="1899-12-30T04:57:00"/>
    <d v="1899-12-30T08:30:00"/>
    <m/>
    <m/>
    <m/>
    <m/>
    <m/>
    <m/>
    <m/>
    <m/>
    <n v="1"/>
    <x v="0"/>
    <x v="0"/>
    <n v="1"/>
  </r>
  <r>
    <n v="970"/>
    <s v="00229"/>
    <x v="54"/>
    <s v="------"/>
    <x v="17"/>
    <x v="22"/>
    <d v="1899-12-30T20:56:00"/>
    <m/>
    <m/>
    <m/>
    <m/>
    <m/>
    <s v=""/>
    <m/>
    <d v="1899-12-30T08:13:00"/>
    <d v="1899-12-30T20:56:00"/>
    <d v="1899-12-30T03:47:00"/>
    <d v="1899-12-30T06:00:00"/>
    <d v="1899-12-30T08:30:00"/>
    <m/>
    <m/>
    <m/>
    <m/>
    <m/>
    <m/>
    <m/>
    <m/>
    <n v="1"/>
    <x v="0"/>
    <x v="0"/>
    <n v="1"/>
  </r>
  <r>
    <n v="971"/>
    <s v="00231"/>
    <x v="55"/>
    <s v="------"/>
    <x v="0"/>
    <x v="11"/>
    <d v="1899-12-30T18:40:00"/>
    <m/>
    <m/>
    <m/>
    <m/>
    <m/>
    <s v=""/>
    <m/>
    <d v="1899-12-30T08:10:00"/>
    <d v="1899-12-30T18:40:00"/>
    <d v="1899-12-30T03:50:00"/>
    <d v="1899-12-30T05:10:00"/>
    <d v="1899-12-30T08:30:00"/>
    <m/>
    <m/>
    <m/>
    <m/>
    <m/>
    <m/>
    <m/>
    <m/>
    <n v="1"/>
    <x v="0"/>
    <x v="0"/>
    <n v="1"/>
  </r>
  <r>
    <n v="972"/>
    <s v="00231"/>
    <x v="55"/>
    <s v="------"/>
    <x v="1"/>
    <x v="38"/>
    <d v="1899-12-30T18:38:00"/>
    <m/>
    <m/>
    <m/>
    <m/>
    <m/>
    <s v=""/>
    <m/>
    <d v="1899-12-30T08:01:00"/>
    <d v="1899-12-30T18:38:00"/>
    <d v="1899-12-30T03:59:00"/>
    <d v="1899-12-30T05:08:00"/>
    <d v="1899-12-30T08:30:00"/>
    <m/>
    <m/>
    <m/>
    <m/>
    <m/>
    <m/>
    <m/>
    <m/>
    <n v="1"/>
    <x v="0"/>
    <x v="0"/>
    <n v="1"/>
  </r>
  <r>
    <n v="973"/>
    <s v="00231"/>
    <x v="55"/>
    <s v="------"/>
    <x v="2"/>
    <x v="15"/>
    <d v="1899-12-30T19:16:00"/>
    <m/>
    <m/>
    <m/>
    <m/>
    <m/>
    <s v=""/>
    <m/>
    <d v="1899-12-30T08:08:00"/>
    <d v="1899-12-30T19:16:00"/>
    <d v="1899-12-30T03:52:00"/>
    <d v="1899-12-30T05:46:00"/>
    <d v="1899-12-30T08:30:00"/>
    <m/>
    <m/>
    <m/>
    <m/>
    <m/>
    <m/>
    <m/>
    <m/>
    <n v="1"/>
    <x v="0"/>
    <x v="0"/>
    <n v="1"/>
  </r>
  <r>
    <n v="974"/>
    <s v="00231"/>
    <x v="55"/>
    <s v="------"/>
    <x v="3"/>
    <x v="26"/>
    <d v="1899-12-30T18:23:00"/>
    <m/>
    <m/>
    <m/>
    <m/>
    <m/>
    <s v=""/>
    <m/>
    <d v="1899-12-30T08:09:00"/>
    <d v="1899-12-30T18:23:00"/>
    <d v="1899-12-30T03:51:00"/>
    <d v="1899-12-30T04:53:00"/>
    <d v="1899-12-30T08:30:00"/>
    <m/>
    <m/>
    <m/>
    <m/>
    <m/>
    <m/>
    <m/>
    <m/>
    <n v="1"/>
    <x v="0"/>
    <x v="0"/>
    <n v="1"/>
  </r>
  <r>
    <n v="975"/>
    <s v="00231"/>
    <x v="55"/>
    <s v="------"/>
    <x v="18"/>
    <x v="22"/>
    <d v="1899-12-30T18:38:00"/>
    <m/>
    <m/>
    <m/>
    <m/>
    <m/>
    <s v=""/>
    <m/>
    <d v="1899-12-30T08:13:00"/>
    <d v="1899-12-30T18:38:00"/>
    <d v="1899-12-30T03:47:00"/>
    <d v="1899-12-30T05:08:00"/>
    <d v="1899-12-30T08:30:00"/>
    <m/>
    <m/>
    <m/>
    <m/>
    <m/>
    <m/>
    <m/>
    <m/>
    <n v="1"/>
    <x v="0"/>
    <x v="0"/>
    <n v="1"/>
  </r>
  <r>
    <n v="976"/>
    <s v="00231"/>
    <x v="55"/>
    <s v="------"/>
    <x v="4"/>
    <x v="18"/>
    <d v="1899-12-30T18:41:00"/>
    <m/>
    <m/>
    <m/>
    <m/>
    <m/>
    <s v=""/>
    <m/>
    <d v="1899-12-30T08:04:00"/>
    <d v="1899-12-30T18:41:00"/>
    <d v="1899-12-30T03:56:00"/>
    <d v="1899-12-30T05:11:00"/>
    <d v="1899-12-30T08:30:00"/>
    <m/>
    <m/>
    <m/>
    <m/>
    <m/>
    <m/>
    <m/>
    <m/>
    <n v="1"/>
    <x v="0"/>
    <x v="0"/>
    <n v="1"/>
  </r>
  <r>
    <n v="977"/>
    <s v="00231"/>
    <x v="55"/>
    <s v="------"/>
    <x v="5"/>
    <x v="24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978"/>
    <s v="00231"/>
    <x v="55"/>
    <s v="------"/>
    <x v="6"/>
    <x v="21"/>
    <d v="1899-12-30T18:27:00"/>
    <d v="1899-12-30T18:28:00"/>
    <m/>
    <m/>
    <m/>
    <m/>
    <s v=""/>
    <m/>
    <d v="1899-12-30T08:14:00"/>
    <d v="1899-12-30T18:28:00"/>
    <d v="1899-12-30T03:46:00"/>
    <d v="1899-12-30T04:58:00"/>
    <d v="1899-12-30T08:30:00"/>
    <m/>
    <m/>
    <m/>
    <m/>
    <m/>
    <m/>
    <m/>
    <m/>
    <n v="1"/>
    <x v="0"/>
    <x v="0"/>
    <n v="1"/>
  </r>
  <r>
    <n v="979"/>
    <s v="00231"/>
    <x v="55"/>
    <s v="------"/>
    <x v="7"/>
    <x v="74"/>
    <d v="1899-12-30T18:25:00"/>
    <m/>
    <m/>
    <m/>
    <m/>
    <m/>
    <s v=""/>
    <m/>
    <d v="1899-12-30T08:21:00"/>
    <d v="1899-12-30T18:25:00"/>
    <d v="1899-12-30T03:39:00"/>
    <d v="1899-12-30T04:55:00"/>
    <d v="1899-12-30T08:30:00"/>
    <m/>
    <m/>
    <m/>
    <m/>
    <m/>
    <m/>
    <m/>
    <m/>
    <n v="1"/>
    <x v="0"/>
    <x v="0"/>
    <n v="1"/>
  </r>
  <r>
    <n v="980"/>
    <s v="00231"/>
    <x v="55"/>
    <s v="------"/>
    <x v="8"/>
    <x v="11"/>
    <d v="1899-12-30T18:24:00"/>
    <m/>
    <m/>
    <m/>
    <m/>
    <m/>
    <s v=""/>
    <m/>
    <d v="1899-12-30T08:10:00"/>
    <d v="1899-12-30T18:24:00"/>
    <d v="1899-12-30T03:50:00"/>
    <d v="1899-12-30T04:54:00"/>
    <d v="1899-12-30T08:30:00"/>
    <m/>
    <m/>
    <m/>
    <m/>
    <m/>
    <m/>
    <m/>
    <m/>
    <n v="1"/>
    <x v="0"/>
    <x v="0"/>
    <n v="1"/>
  </r>
  <r>
    <n v="981"/>
    <s v="00231"/>
    <x v="55"/>
    <s v="------"/>
    <x v="9"/>
    <x v="17"/>
    <d v="1899-12-30T18:34:00"/>
    <m/>
    <m/>
    <m/>
    <m/>
    <m/>
    <s v=""/>
    <m/>
    <d v="1899-12-30T08:11:00"/>
    <d v="1899-12-30T18:34:00"/>
    <d v="1899-12-30T03:49:00"/>
    <d v="1899-12-30T05:04:00"/>
    <d v="1899-12-30T08:30:00"/>
    <m/>
    <m/>
    <m/>
    <m/>
    <m/>
    <m/>
    <m/>
    <m/>
    <n v="1"/>
    <x v="0"/>
    <x v="0"/>
    <n v="1"/>
  </r>
  <r>
    <n v="982"/>
    <s v="00231"/>
    <x v="55"/>
    <s v="------"/>
    <x v="10"/>
    <x v="24"/>
    <d v="1899-12-30T18:35:00"/>
    <m/>
    <m/>
    <m/>
    <m/>
    <m/>
    <s v=""/>
    <m/>
    <d v="1899-12-30T08:05:00"/>
    <d v="1899-12-30T18:35:00"/>
    <d v="1899-12-30T03:55:00"/>
    <d v="1899-12-30T05:05:00"/>
    <d v="1899-12-30T08:30:00"/>
    <m/>
    <m/>
    <m/>
    <m/>
    <m/>
    <m/>
    <m/>
    <m/>
    <n v="1"/>
    <x v="0"/>
    <x v="0"/>
    <n v="1"/>
  </r>
  <r>
    <n v="983"/>
    <s v="00231"/>
    <x v="55"/>
    <s v="------"/>
    <x v="11"/>
    <x v="1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984"/>
    <s v="00231"/>
    <x v="55"/>
    <s v="------"/>
    <x v="12"/>
    <x v="26"/>
    <d v="1899-12-30T18:34:00"/>
    <m/>
    <m/>
    <m/>
    <m/>
    <m/>
    <s v=""/>
    <m/>
    <d v="1899-12-30T08:09:00"/>
    <d v="1899-12-30T18:34:00"/>
    <d v="1899-12-30T03:51:00"/>
    <d v="1899-12-30T05:04:00"/>
    <d v="1899-12-30T08:30:00"/>
    <m/>
    <m/>
    <m/>
    <m/>
    <m/>
    <m/>
    <m/>
    <m/>
    <n v="1"/>
    <x v="0"/>
    <x v="0"/>
    <n v="1"/>
  </r>
  <r>
    <n v="985"/>
    <s v="00231"/>
    <x v="55"/>
    <s v="------"/>
    <x v="13"/>
    <x v="24"/>
    <d v="1899-12-30T18:57:00"/>
    <m/>
    <m/>
    <m/>
    <m/>
    <m/>
    <s v=""/>
    <m/>
    <d v="1899-12-30T08:05:00"/>
    <d v="1899-12-30T18:57:00"/>
    <d v="1899-12-30T03:55:00"/>
    <d v="1899-12-30T05:27:00"/>
    <d v="1899-12-30T08:30:00"/>
    <m/>
    <m/>
    <m/>
    <m/>
    <m/>
    <m/>
    <m/>
    <m/>
    <n v="1"/>
    <x v="0"/>
    <x v="0"/>
    <n v="1"/>
  </r>
  <r>
    <n v="986"/>
    <s v="00231"/>
    <x v="55"/>
    <s v="------"/>
    <x v="14"/>
    <x v="2"/>
    <d v="1899-12-30T18:46:00"/>
    <m/>
    <m/>
    <m/>
    <m/>
    <m/>
    <s v=""/>
    <m/>
    <d v="1899-12-30T08:07:00"/>
    <d v="1899-12-30T18:46:00"/>
    <d v="1899-12-30T03:53:00"/>
    <d v="1899-12-30T05:16:00"/>
    <d v="1899-12-30T08:30:00"/>
    <m/>
    <m/>
    <m/>
    <m/>
    <m/>
    <m/>
    <m/>
    <m/>
    <n v="1"/>
    <x v="0"/>
    <x v="0"/>
    <n v="1"/>
  </r>
  <r>
    <n v="987"/>
    <s v="00231"/>
    <x v="55"/>
    <s v="------"/>
    <x v="15"/>
    <x v="55"/>
    <d v="1899-12-30T18:35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988"/>
    <s v="00231"/>
    <x v="55"/>
    <s v="------"/>
    <x v="16"/>
    <x v="32"/>
    <d v="1899-12-30T18:58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989"/>
    <s v="00231"/>
    <x v="55"/>
    <s v="------"/>
    <x v="17"/>
    <x v="11"/>
    <d v="1899-12-30T18:42:00"/>
    <m/>
    <m/>
    <m/>
    <m/>
    <m/>
    <s v=""/>
    <m/>
    <d v="1899-12-30T08:10:00"/>
    <d v="1899-12-30T18:42:00"/>
    <d v="1899-12-30T03:50:00"/>
    <d v="1899-12-30T05:12:00"/>
    <d v="1899-12-30T08:30:00"/>
    <m/>
    <m/>
    <m/>
    <m/>
    <m/>
    <m/>
    <m/>
    <m/>
    <n v="1"/>
    <x v="0"/>
    <x v="0"/>
    <n v="1"/>
  </r>
  <r>
    <n v="990"/>
    <s v="00234"/>
    <x v="56"/>
    <s v="------"/>
    <x v="0"/>
    <x v="11"/>
    <d v="1899-12-30T18:45:00"/>
    <d v="1899-12-30T18:47:00"/>
    <m/>
    <m/>
    <m/>
    <m/>
    <s v=""/>
    <m/>
    <d v="1899-12-30T08:10:00"/>
    <d v="1899-12-30T18:47:00"/>
    <d v="1899-12-30T03:50:00"/>
    <d v="1899-12-30T05:17:00"/>
    <d v="1899-12-30T08:30:00"/>
    <m/>
    <m/>
    <m/>
    <m/>
    <m/>
    <m/>
    <m/>
    <m/>
    <n v="1"/>
    <x v="0"/>
    <x v="0"/>
    <n v="1"/>
  </r>
  <r>
    <n v="991"/>
    <s v="00234"/>
    <x v="56"/>
    <s v="------"/>
    <x v="1"/>
    <x v="38"/>
    <d v="1899-12-30T18:22:00"/>
    <m/>
    <m/>
    <m/>
    <m/>
    <m/>
    <s v=""/>
    <m/>
    <d v="1899-12-30T08:01:00"/>
    <d v="1899-12-30T18:22:00"/>
    <d v="1899-12-30T03:59:00"/>
    <d v="1899-12-30T04:52:00"/>
    <d v="1899-12-30T08:30:00"/>
    <m/>
    <m/>
    <m/>
    <m/>
    <m/>
    <m/>
    <m/>
    <m/>
    <n v="1"/>
    <x v="0"/>
    <x v="0"/>
    <n v="1"/>
  </r>
  <r>
    <n v="992"/>
    <s v="00234"/>
    <x v="56"/>
    <s v="------"/>
    <x v="2"/>
    <x v="15"/>
    <d v="1899-12-30T19:43:00"/>
    <m/>
    <m/>
    <m/>
    <m/>
    <m/>
    <s v=""/>
    <m/>
    <d v="1899-12-30T08:08:00"/>
    <d v="1899-12-30T19:43:00"/>
    <d v="1899-12-30T03:52:00"/>
    <d v="1899-12-30T06:00:00"/>
    <d v="1899-12-30T08:30:00"/>
    <m/>
    <m/>
    <m/>
    <m/>
    <m/>
    <m/>
    <m/>
    <m/>
    <n v="1"/>
    <x v="0"/>
    <x v="0"/>
    <n v="1"/>
  </r>
  <r>
    <n v="993"/>
    <s v="00234"/>
    <x v="56"/>
    <s v="------"/>
    <x v="3"/>
    <x v="26"/>
    <d v="1899-12-30T18:41:00"/>
    <m/>
    <m/>
    <m/>
    <m/>
    <m/>
    <s v=""/>
    <m/>
    <d v="1899-12-30T08:09:00"/>
    <d v="1899-12-30T18:41:00"/>
    <d v="1899-12-30T03:51:00"/>
    <d v="1899-12-30T05:11:00"/>
    <d v="1899-12-30T08:30:00"/>
    <m/>
    <m/>
    <m/>
    <m/>
    <m/>
    <m/>
    <m/>
    <m/>
    <n v="1"/>
    <x v="0"/>
    <x v="0"/>
    <n v="1"/>
  </r>
  <r>
    <n v="994"/>
    <s v="00234"/>
    <x v="56"/>
    <s v="------"/>
    <x v="18"/>
    <x v="14"/>
    <d v="1899-12-30T19:15:00"/>
    <m/>
    <m/>
    <m/>
    <m/>
    <m/>
    <s v=""/>
    <m/>
    <d v="1899-12-30T08:12:00"/>
    <d v="1899-12-30T19:15:00"/>
    <d v="1899-12-30T03:48:00"/>
    <d v="1899-12-30T05:45:00"/>
    <d v="1899-12-30T08:30:00"/>
    <m/>
    <m/>
    <m/>
    <m/>
    <m/>
    <m/>
    <m/>
    <m/>
    <n v="1"/>
    <x v="0"/>
    <x v="0"/>
    <n v="1"/>
  </r>
  <r>
    <n v="995"/>
    <s v="00234"/>
    <x v="56"/>
    <s v="------"/>
    <x v="4"/>
    <x v="18"/>
    <d v="1899-12-30T19:15:00"/>
    <m/>
    <m/>
    <m/>
    <m/>
    <m/>
    <s v=""/>
    <m/>
    <d v="1899-12-30T08:04:00"/>
    <d v="1899-12-30T19:15:00"/>
    <d v="1899-12-30T03:56:00"/>
    <d v="1899-12-30T05:45:00"/>
    <d v="1899-12-30T08:30:00"/>
    <m/>
    <m/>
    <m/>
    <m/>
    <m/>
    <m/>
    <m/>
    <m/>
    <n v="1"/>
    <x v="0"/>
    <x v="0"/>
    <n v="1"/>
  </r>
  <r>
    <n v="996"/>
    <s v="00234"/>
    <x v="56"/>
    <s v="------"/>
    <x v="5"/>
    <x v="18"/>
    <d v="1899-12-30T18:37:00"/>
    <m/>
    <m/>
    <m/>
    <m/>
    <m/>
    <s v=""/>
    <m/>
    <d v="1899-12-30T08:04:00"/>
    <d v="1899-12-30T18:37:00"/>
    <d v="1899-12-30T03:56:00"/>
    <d v="1899-12-30T05:07:00"/>
    <d v="1899-12-30T08:30:00"/>
    <m/>
    <m/>
    <m/>
    <m/>
    <m/>
    <m/>
    <m/>
    <m/>
    <n v="1"/>
    <x v="0"/>
    <x v="0"/>
    <n v="1"/>
  </r>
  <r>
    <n v="997"/>
    <s v="00234"/>
    <x v="56"/>
    <s v="------"/>
    <x v="6"/>
    <x v="21"/>
    <d v="1899-12-30T18:32:00"/>
    <m/>
    <m/>
    <m/>
    <m/>
    <m/>
    <s v=""/>
    <m/>
    <d v="1899-12-30T08:14:00"/>
    <d v="1899-12-30T18:32:00"/>
    <d v="1899-12-30T03:46:00"/>
    <d v="1899-12-30T05:02:00"/>
    <d v="1899-12-30T08:30:00"/>
    <m/>
    <m/>
    <m/>
    <m/>
    <m/>
    <m/>
    <m/>
    <m/>
    <n v="1"/>
    <x v="0"/>
    <x v="0"/>
    <n v="1"/>
  </r>
  <r>
    <n v="998"/>
    <s v="00234"/>
    <x v="56"/>
    <s v="------"/>
    <x v="7"/>
    <x v="74"/>
    <d v="1899-12-30T18:50:00"/>
    <m/>
    <m/>
    <m/>
    <m/>
    <m/>
    <s v=""/>
    <m/>
    <d v="1899-12-30T08:21:00"/>
    <d v="1899-12-30T18:50:00"/>
    <d v="1899-12-30T03:39:00"/>
    <d v="1899-12-30T05:20:00"/>
    <d v="1899-12-30T08:30:00"/>
    <m/>
    <m/>
    <m/>
    <m/>
    <m/>
    <m/>
    <m/>
    <m/>
    <n v="1"/>
    <x v="0"/>
    <x v="0"/>
    <n v="1"/>
  </r>
  <r>
    <n v="999"/>
    <s v="00234"/>
    <x v="56"/>
    <s v="------"/>
    <x v="8"/>
    <x v="11"/>
    <d v="1899-12-30T19:53:00"/>
    <m/>
    <m/>
    <m/>
    <m/>
    <m/>
    <s v=""/>
    <m/>
    <d v="1899-12-30T08:10:00"/>
    <d v="1899-12-30T19:53:00"/>
    <d v="1899-12-30T03:50:00"/>
    <d v="1899-12-30T06:00:00"/>
    <d v="1899-12-30T08:30:00"/>
    <m/>
    <m/>
    <m/>
    <m/>
    <m/>
    <m/>
    <m/>
    <m/>
    <n v="1"/>
    <x v="0"/>
    <x v="0"/>
    <n v="1"/>
  </r>
  <r>
    <n v="1000"/>
    <s v="00234"/>
    <x v="56"/>
    <s v="------"/>
    <x v="9"/>
    <x v="13"/>
    <d v="1899-12-30T21:43:00"/>
    <m/>
    <m/>
    <m/>
    <m/>
    <m/>
    <s v=""/>
    <m/>
    <d v="1899-12-30T08:17:00"/>
    <d v="1899-12-30T21:43:00"/>
    <d v="1899-12-30T03:43:00"/>
    <d v="1899-12-30T06:00:00"/>
    <d v="1899-12-30T08:30:00"/>
    <m/>
    <m/>
    <m/>
    <m/>
    <m/>
    <m/>
    <m/>
    <m/>
    <n v="1"/>
    <x v="0"/>
    <x v="0"/>
    <n v="1"/>
  </r>
  <r>
    <n v="1001"/>
    <s v="00234"/>
    <x v="56"/>
    <s v="------"/>
    <x v="10"/>
    <x v="18"/>
    <d v="1899-12-30T18:34:00"/>
    <m/>
    <m/>
    <m/>
    <m/>
    <m/>
    <s v=""/>
    <m/>
    <d v="1899-12-30T08:04:00"/>
    <d v="1899-12-30T18:34:00"/>
    <d v="1899-12-30T03:56:00"/>
    <d v="1899-12-30T05:04:00"/>
    <d v="1899-12-30T08:30:00"/>
    <m/>
    <m/>
    <m/>
    <m/>
    <m/>
    <m/>
    <m/>
    <m/>
    <n v="1"/>
    <x v="0"/>
    <x v="0"/>
    <n v="1"/>
  </r>
  <r>
    <n v="1002"/>
    <s v="00234"/>
    <x v="56"/>
    <s v="------"/>
    <x v="11"/>
    <x v="16"/>
    <d v="1899-12-30T18:29:00"/>
    <m/>
    <m/>
    <m/>
    <m/>
    <m/>
    <s v=""/>
    <m/>
    <d v="1899-12-30T08:06:00"/>
    <d v="1899-12-30T18:29:00"/>
    <d v="1899-12-30T03:54:00"/>
    <d v="1899-12-30T04:59:00"/>
    <d v="1899-12-30T08:30:00"/>
    <m/>
    <m/>
    <m/>
    <m/>
    <m/>
    <m/>
    <m/>
    <m/>
    <n v="1"/>
    <x v="0"/>
    <x v="0"/>
    <n v="1"/>
  </r>
  <r>
    <n v="1003"/>
    <s v="00234"/>
    <x v="56"/>
    <s v="------"/>
    <x v="12"/>
    <x v="26"/>
    <d v="1899-12-30T19:47:00"/>
    <m/>
    <m/>
    <m/>
    <m/>
    <m/>
    <s v=""/>
    <m/>
    <d v="1899-12-30T08:09:00"/>
    <d v="1899-12-30T19:47:00"/>
    <d v="1899-12-30T03:51:00"/>
    <d v="1899-12-30T06:00:00"/>
    <d v="1899-12-30T08:30:00"/>
    <m/>
    <m/>
    <m/>
    <m/>
    <m/>
    <m/>
    <m/>
    <m/>
    <n v="1"/>
    <x v="0"/>
    <x v="0"/>
    <n v="1"/>
  </r>
  <r>
    <n v="1004"/>
    <s v="00234"/>
    <x v="56"/>
    <s v="------"/>
    <x v="13"/>
    <x v="24"/>
    <d v="1899-12-30T21:52:00"/>
    <m/>
    <m/>
    <m/>
    <m/>
    <m/>
    <s v=""/>
    <m/>
    <d v="1899-12-30T08:05:00"/>
    <d v="1899-12-30T21:52:00"/>
    <d v="1899-12-30T03:55:00"/>
    <d v="1899-12-30T06:00:00"/>
    <d v="1899-12-30T08:30:00"/>
    <m/>
    <m/>
    <m/>
    <m/>
    <m/>
    <m/>
    <m/>
    <m/>
    <n v="1"/>
    <x v="0"/>
    <x v="0"/>
    <n v="1"/>
  </r>
  <r>
    <n v="1005"/>
    <s v="00234"/>
    <x v="56"/>
    <s v="------"/>
    <x v="14"/>
    <x v="2"/>
    <d v="1899-12-30T18:46:00"/>
    <m/>
    <m/>
    <m/>
    <m/>
    <m/>
    <s v=""/>
    <m/>
    <d v="1899-12-30T08:07:00"/>
    <d v="1899-12-30T18:46:00"/>
    <d v="1899-12-30T03:53:00"/>
    <d v="1899-12-30T05:16:00"/>
    <d v="1899-12-30T08:30:00"/>
    <m/>
    <m/>
    <m/>
    <m/>
    <m/>
    <m/>
    <m/>
    <m/>
    <n v="1"/>
    <x v="0"/>
    <x v="0"/>
    <n v="1"/>
  </r>
  <r>
    <n v="1006"/>
    <s v="00234"/>
    <x v="56"/>
    <s v="------"/>
    <x v="15"/>
    <x v="55"/>
    <d v="1899-12-30T19:02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007"/>
    <s v="00234"/>
    <x v="56"/>
    <s v="------"/>
    <x v="16"/>
    <x v="142"/>
    <d v="1899-12-30T18:57:00"/>
    <m/>
    <m/>
    <m/>
    <m/>
    <m/>
    <s v=""/>
    <m/>
    <d v="1899-12-30T08:51:00"/>
    <d v="1899-12-30T18:00:00"/>
    <d v="1899-12-30T03:09:00"/>
    <d v="1899-12-30T04:30:00"/>
    <d v="1899-12-30T07:39:00"/>
    <m/>
    <m/>
    <m/>
    <m/>
    <m/>
    <m/>
    <m/>
    <m/>
    <n v="0.9"/>
    <x v="0"/>
    <x v="1"/>
    <n v="1"/>
  </r>
  <r>
    <n v="1008"/>
    <s v="00234"/>
    <x v="56"/>
    <s v="------"/>
    <x v="17"/>
    <x v="11"/>
    <d v="1899-12-30T18:41:00"/>
    <m/>
    <m/>
    <m/>
    <m/>
    <m/>
    <s v=""/>
    <m/>
    <d v="1899-12-30T08:10:00"/>
    <d v="1899-12-30T18:41:00"/>
    <d v="1899-12-30T03:50:00"/>
    <d v="1899-12-30T05:11:00"/>
    <d v="1899-12-30T08:30:00"/>
    <m/>
    <m/>
    <m/>
    <m/>
    <m/>
    <m/>
    <m/>
    <m/>
    <n v="1"/>
    <x v="0"/>
    <x v="0"/>
    <n v="1"/>
  </r>
  <r>
    <n v="1009"/>
    <s v="00236"/>
    <x v="57"/>
    <s v="PHP"/>
    <x v="0"/>
    <x v="42"/>
    <d v="1899-12-30T20:18:00"/>
    <m/>
    <m/>
    <m/>
    <m/>
    <m/>
    <s v=""/>
    <m/>
    <d v="1899-12-30T08:00:00"/>
    <d v="1899-12-30T20:18:00"/>
    <d v="1899-12-30T04:00:00"/>
    <d v="1899-12-30T06:00:00"/>
    <d v="1899-12-30T08:30:00"/>
    <m/>
    <m/>
    <m/>
    <m/>
    <m/>
    <m/>
    <m/>
    <m/>
    <n v="1"/>
    <x v="0"/>
    <x v="0"/>
    <n v="1"/>
  </r>
  <r>
    <n v="1010"/>
    <s v="00236"/>
    <x v="57"/>
    <s v="PHP"/>
    <x v="1"/>
    <x v="114"/>
    <d v="1899-12-30T21:42:00"/>
    <m/>
    <m/>
    <m/>
    <m/>
    <m/>
    <s v=""/>
    <m/>
    <d v="1899-12-30T08:00:00"/>
    <d v="1899-12-30T21:42:00"/>
    <d v="1899-12-30T04:00:00"/>
    <d v="1899-12-30T06:00:00"/>
    <d v="1899-12-30T08:30:00"/>
    <m/>
    <m/>
    <m/>
    <m/>
    <m/>
    <m/>
    <m/>
    <m/>
    <n v="1"/>
    <x v="0"/>
    <x v="0"/>
    <n v="1"/>
  </r>
  <r>
    <n v="1011"/>
    <s v="00236"/>
    <x v="57"/>
    <s v="PHP"/>
    <x v="2"/>
    <x v="43"/>
    <d v="1899-12-30T19:17:00"/>
    <m/>
    <m/>
    <m/>
    <m/>
    <m/>
    <s v=""/>
    <m/>
    <d v="1899-12-30T08:02:00"/>
    <d v="1899-12-30T19:17:00"/>
    <d v="1899-12-30T03:58:00"/>
    <d v="1899-12-30T05:47:00"/>
    <d v="1899-12-30T08:30:00"/>
    <m/>
    <m/>
    <m/>
    <m/>
    <m/>
    <m/>
    <m/>
    <m/>
    <n v="1"/>
    <x v="0"/>
    <x v="0"/>
    <n v="1"/>
  </r>
  <r>
    <n v="1012"/>
    <s v="00236"/>
    <x v="57"/>
    <s v="PHP"/>
    <x v="3"/>
    <x v="42"/>
    <d v="1899-12-30T18:50:00"/>
    <m/>
    <m/>
    <m/>
    <m/>
    <m/>
    <s v=""/>
    <m/>
    <d v="1899-12-30T08:00:00"/>
    <d v="1899-12-30T18:50:00"/>
    <d v="1899-12-30T04:00:00"/>
    <d v="1899-12-30T05:20:00"/>
    <d v="1899-12-30T08:30:00"/>
    <m/>
    <m/>
    <m/>
    <m/>
    <m/>
    <m/>
    <m/>
    <m/>
    <n v="1"/>
    <x v="0"/>
    <x v="0"/>
    <n v="1"/>
  </r>
  <r>
    <n v="1013"/>
    <s v="00236"/>
    <x v="57"/>
    <s v="PHP"/>
    <x v="18"/>
    <x v="42"/>
    <d v="1899-12-30T18:09:00"/>
    <m/>
    <m/>
    <m/>
    <m/>
    <m/>
    <s v=""/>
    <m/>
    <d v="1899-12-30T08:00:00"/>
    <d v="1899-12-30T18:09:00"/>
    <d v="1899-12-30T04:00:00"/>
    <d v="1899-12-30T04:39:00"/>
    <d v="1899-12-30T08:30:00"/>
    <m/>
    <m/>
    <m/>
    <m/>
    <m/>
    <m/>
    <m/>
    <m/>
    <n v="1"/>
    <x v="0"/>
    <x v="0"/>
    <n v="1"/>
  </r>
  <r>
    <n v="1014"/>
    <s v="00236"/>
    <x v="57"/>
    <s v="PHP"/>
    <x v="4"/>
    <x v="48"/>
    <d v="1899-12-30T18:17:00"/>
    <m/>
    <m/>
    <m/>
    <m/>
    <m/>
    <s v=""/>
    <m/>
    <d v="1899-12-30T08:00:00"/>
    <d v="1899-12-30T18:17:00"/>
    <d v="1899-12-30T04:00:00"/>
    <d v="1899-12-30T04:47:00"/>
    <d v="1899-12-30T08:30:00"/>
    <m/>
    <m/>
    <m/>
    <m/>
    <m/>
    <m/>
    <m/>
    <m/>
    <n v="1"/>
    <x v="0"/>
    <x v="0"/>
    <n v="1"/>
  </r>
  <r>
    <n v="1015"/>
    <s v="00236"/>
    <x v="57"/>
    <s v="PHP"/>
    <x v="5"/>
    <x v="114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016"/>
    <s v="00236"/>
    <x v="57"/>
    <s v="PHP"/>
    <x v="6"/>
    <x v="51"/>
    <d v="1899-12-30T18:19:00"/>
    <m/>
    <m/>
    <m/>
    <m/>
    <m/>
    <s v=""/>
    <m/>
    <d v="1899-12-30T08:00:00"/>
    <d v="1899-12-30T18:19:00"/>
    <d v="1899-12-30T04:00:00"/>
    <d v="1899-12-30T04:49:00"/>
    <d v="1899-12-30T08:30:00"/>
    <m/>
    <m/>
    <m/>
    <m/>
    <m/>
    <m/>
    <m/>
    <m/>
    <n v="1"/>
    <x v="0"/>
    <x v="0"/>
    <n v="1"/>
  </r>
  <r>
    <n v="1017"/>
    <s v="00236"/>
    <x v="57"/>
    <s v="PHP"/>
    <x v="7"/>
    <x v="114"/>
    <d v="1899-12-30T18:31:00"/>
    <m/>
    <m/>
    <m/>
    <m/>
    <m/>
    <s v=""/>
    <m/>
    <d v="1899-12-30T08:00:00"/>
    <d v="1899-12-30T18:31:00"/>
    <d v="1899-12-30T04:00:00"/>
    <d v="1899-12-30T05:01:00"/>
    <d v="1899-12-30T08:30:00"/>
    <m/>
    <m/>
    <m/>
    <m/>
    <m/>
    <m/>
    <m/>
    <m/>
    <n v="1"/>
    <x v="0"/>
    <x v="0"/>
    <n v="1"/>
  </r>
  <r>
    <n v="1018"/>
    <s v="00236"/>
    <x v="57"/>
    <s v="PHP"/>
    <x v="8"/>
    <x v="49"/>
    <d v="1899-12-30T18:04:00"/>
    <m/>
    <m/>
    <m/>
    <m/>
    <m/>
    <s v=""/>
    <m/>
    <d v="1899-12-30T08:00:00"/>
    <d v="1899-12-30T18:04:00"/>
    <d v="1899-12-30T04:00:00"/>
    <d v="1899-12-30T04:34:00"/>
    <d v="1899-12-30T08:30:00"/>
    <m/>
    <m/>
    <m/>
    <m/>
    <m/>
    <m/>
    <m/>
    <m/>
    <n v="1"/>
    <x v="0"/>
    <x v="0"/>
    <n v="1"/>
  </r>
  <r>
    <n v="1019"/>
    <s v="00236"/>
    <x v="57"/>
    <s v="PHP"/>
    <x v="9"/>
    <x v="143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20"/>
    <s v="00236"/>
    <x v="57"/>
    <s v="PHP"/>
    <x v="10"/>
    <x v="144"/>
    <d v="1899-12-30T17:32:00"/>
    <d v="1899-12-30T17:32:00"/>
    <d v="1899-12-30T18:26:00"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21"/>
    <s v="00236"/>
    <x v="57"/>
    <s v="PHP"/>
    <x v="11"/>
    <x v="37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1022"/>
    <s v="00236"/>
    <x v="57"/>
    <s v="PHP"/>
    <x v="12"/>
    <x v="43"/>
    <d v="1899-12-30T18:22:00"/>
    <m/>
    <m/>
    <m/>
    <m/>
    <m/>
    <s v=""/>
    <m/>
    <d v="1899-12-30T08:02:00"/>
    <d v="1899-12-30T18:22:00"/>
    <d v="1899-12-30T03:58:00"/>
    <d v="1899-12-30T04:52:00"/>
    <d v="1899-12-30T08:30:00"/>
    <m/>
    <m/>
    <m/>
    <m/>
    <m/>
    <m/>
    <m/>
    <m/>
    <n v="1"/>
    <x v="0"/>
    <x v="0"/>
    <n v="1"/>
  </r>
  <r>
    <n v="1023"/>
    <s v="00236"/>
    <x v="57"/>
    <s v="PHP"/>
    <x v="13"/>
    <x v="18"/>
    <d v="1899-12-30T18:23:00"/>
    <m/>
    <m/>
    <m/>
    <m/>
    <m/>
    <s v=""/>
    <m/>
    <d v="1899-12-30T08:04:00"/>
    <d v="1899-12-30T18:23:00"/>
    <d v="1899-12-30T03:56:00"/>
    <d v="1899-12-30T04:53:00"/>
    <d v="1899-12-30T08:30:00"/>
    <m/>
    <m/>
    <m/>
    <m/>
    <m/>
    <m/>
    <m/>
    <m/>
    <n v="1"/>
    <x v="0"/>
    <x v="0"/>
    <n v="1"/>
  </r>
  <r>
    <n v="1024"/>
    <s v="00236"/>
    <x v="57"/>
    <s v="PHP"/>
    <x v="14"/>
    <x v="48"/>
    <d v="1899-12-30T18:32:00"/>
    <m/>
    <m/>
    <m/>
    <m/>
    <m/>
    <s v=""/>
    <m/>
    <d v="1899-12-30T08:00:00"/>
    <d v="1899-12-30T18:32:00"/>
    <d v="1899-12-30T04:00:00"/>
    <d v="1899-12-30T05:02:00"/>
    <d v="1899-12-30T08:30:00"/>
    <m/>
    <m/>
    <m/>
    <m/>
    <m/>
    <m/>
    <m/>
    <m/>
    <n v="1"/>
    <x v="0"/>
    <x v="0"/>
    <n v="1"/>
  </r>
  <r>
    <n v="1025"/>
    <s v="00236"/>
    <x v="57"/>
    <s v="PHP"/>
    <x v="15"/>
    <x v="68"/>
    <d v="1899-12-30T18:29:00"/>
    <m/>
    <m/>
    <m/>
    <m/>
    <m/>
    <s v=""/>
    <m/>
    <d v="1899-12-30T08:00:00"/>
    <d v="1899-12-30T18:29:00"/>
    <d v="1899-12-30T04:00:00"/>
    <d v="1899-12-30T04:59:00"/>
    <d v="1899-12-30T08:30:00"/>
    <m/>
    <m/>
    <m/>
    <m/>
    <m/>
    <m/>
    <m/>
    <m/>
    <n v="1"/>
    <x v="0"/>
    <x v="0"/>
    <n v="1"/>
  </r>
  <r>
    <n v="1026"/>
    <s v="00236"/>
    <x v="57"/>
    <s v="PHP"/>
    <x v="16"/>
    <x v="40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1027"/>
    <s v="00236"/>
    <x v="57"/>
    <s v="PHP"/>
    <x v="17"/>
    <x v="68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1028"/>
    <s v="00237"/>
    <x v="58"/>
    <s v="PHP"/>
    <x v="0"/>
    <x v="51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029"/>
    <s v="00237"/>
    <x v="58"/>
    <s v="PHP"/>
    <x v="1"/>
    <x v="9"/>
    <d v="1899-12-30T18:32:00"/>
    <d v="1899-12-30T18:33:00"/>
    <m/>
    <m/>
    <m/>
    <m/>
    <s v=""/>
    <m/>
    <d v="1899-12-30T08:22:00"/>
    <d v="1899-12-30T18:33:00"/>
    <d v="1899-12-30T03:38:00"/>
    <d v="1899-12-30T05:03:00"/>
    <d v="1899-12-30T08:30:00"/>
    <m/>
    <m/>
    <m/>
    <m/>
    <m/>
    <m/>
    <m/>
    <m/>
    <n v="1"/>
    <x v="0"/>
    <x v="0"/>
    <n v="1"/>
  </r>
  <r>
    <n v="1030"/>
    <s v="00237"/>
    <x v="58"/>
    <s v="PHP"/>
    <x v="2"/>
    <x v="20"/>
    <d v="1899-12-30T18:50:00"/>
    <m/>
    <m/>
    <m/>
    <m/>
    <m/>
    <s v=""/>
    <m/>
    <d v="1899-12-30T08:18:00"/>
    <d v="1899-12-30T18:50:00"/>
    <d v="1899-12-30T03:42:00"/>
    <d v="1899-12-30T05:20:00"/>
    <d v="1899-12-30T08:30:00"/>
    <m/>
    <m/>
    <m/>
    <m/>
    <m/>
    <m/>
    <m/>
    <m/>
    <n v="1"/>
    <x v="0"/>
    <x v="0"/>
    <n v="1"/>
  </r>
  <r>
    <n v="1031"/>
    <s v="00237"/>
    <x v="58"/>
    <s v="PHP"/>
    <x v="3"/>
    <x v="8"/>
    <d v="1899-12-30T18:45:00"/>
    <m/>
    <m/>
    <m/>
    <m/>
    <m/>
    <s v=""/>
    <m/>
    <d v="1899-12-30T08:16:00"/>
    <d v="1899-12-30T18:45:00"/>
    <d v="1899-12-30T03:44:00"/>
    <d v="1899-12-30T05:15:00"/>
    <d v="1899-12-30T08:30:00"/>
    <m/>
    <m/>
    <m/>
    <m/>
    <m/>
    <m/>
    <m/>
    <m/>
    <n v="1"/>
    <x v="0"/>
    <x v="0"/>
    <n v="1"/>
  </r>
  <r>
    <n v="1032"/>
    <s v="00237"/>
    <x v="58"/>
    <s v="PHP"/>
    <x v="18"/>
    <x v="41"/>
    <d v="1899-12-30T19:05:00"/>
    <m/>
    <m/>
    <m/>
    <m/>
    <m/>
    <s v=""/>
    <m/>
    <d v="1899-12-30T08:27:00"/>
    <d v="1899-12-30T19:05:00"/>
    <d v="1899-12-30T03:33:00"/>
    <d v="1899-12-30T05:35:00"/>
    <d v="1899-12-30T08:30:00"/>
    <m/>
    <m/>
    <m/>
    <m/>
    <m/>
    <m/>
    <m/>
    <m/>
    <n v="1"/>
    <x v="0"/>
    <x v="0"/>
    <n v="1"/>
  </r>
  <r>
    <n v="1033"/>
    <s v="00237"/>
    <x v="58"/>
    <s v="PHP"/>
    <x v="4"/>
    <x v="41"/>
    <d v="1899-12-30T18:47:00"/>
    <m/>
    <m/>
    <m/>
    <m/>
    <m/>
    <s v=""/>
    <m/>
    <d v="1899-12-30T08:27:00"/>
    <d v="1899-12-30T18:47:00"/>
    <d v="1899-12-30T03:33:00"/>
    <d v="1899-12-30T05:17:00"/>
    <d v="1899-12-30T08:30:00"/>
    <m/>
    <m/>
    <m/>
    <m/>
    <m/>
    <m/>
    <m/>
    <m/>
    <n v="1"/>
    <x v="0"/>
    <x v="0"/>
    <n v="1"/>
  </r>
  <r>
    <n v="1034"/>
    <s v="00237"/>
    <x v="58"/>
    <s v="PHP"/>
    <x v="5"/>
    <x v="22"/>
    <d v="1899-12-30T18:25:00"/>
    <m/>
    <m/>
    <m/>
    <m/>
    <m/>
    <s v=""/>
    <m/>
    <d v="1899-12-30T08:13:00"/>
    <d v="1899-12-30T18:25:00"/>
    <d v="1899-12-30T03:47:00"/>
    <d v="1899-12-30T04:55:00"/>
    <d v="1899-12-30T08:30:00"/>
    <m/>
    <m/>
    <m/>
    <m/>
    <m/>
    <m/>
    <m/>
    <m/>
    <n v="1"/>
    <x v="0"/>
    <x v="0"/>
    <n v="1"/>
  </r>
  <r>
    <n v="1035"/>
    <s v="00237"/>
    <x v="58"/>
    <s v="PHP"/>
    <x v="6"/>
    <x v="13"/>
    <d v="1899-12-30T18:37:00"/>
    <m/>
    <m/>
    <m/>
    <m/>
    <m/>
    <s v=""/>
    <m/>
    <d v="1899-12-30T08:17:00"/>
    <d v="1899-12-30T18:37:00"/>
    <d v="1899-12-30T03:43:00"/>
    <d v="1899-12-30T05:07:00"/>
    <d v="1899-12-30T08:30:00"/>
    <m/>
    <m/>
    <m/>
    <m/>
    <m/>
    <m/>
    <m/>
    <m/>
    <n v="1"/>
    <x v="0"/>
    <x v="0"/>
    <n v="1"/>
  </r>
  <r>
    <n v="1036"/>
    <s v="00237"/>
    <x v="58"/>
    <s v="PHP"/>
    <x v="7"/>
    <x v="9"/>
    <d v="1899-12-30T18:31:00"/>
    <m/>
    <m/>
    <m/>
    <m/>
    <m/>
    <s v=""/>
    <m/>
    <d v="1899-12-30T08:22:00"/>
    <d v="1899-12-30T18:31:00"/>
    <d v="1899-12-30T03:38:00"/>
    <d v="1899-12-30T05:01:00"/>
    <d v="1899-12-30T08:30:00"/>
    <m/>
    <m/>
    <m/>
    <m/>
    <m/>
    <m/>
    <m/>
    <m/>
    <n v="1"/>
    <x v="0"/>
    <x v="0"/>
    <n v="1"/>
  </r>
  <r>
    <n v="1037"/>
    <s v="00237"/>
    <x v="58"/>
    <s v="PHP"/>
    <x v="8"/>
    <x v="52"/>
    <d v="1899-12-30T18:05:00"/>
    <m/>
    <m/>
    <m/>
    <m/>
    <m/>
    <s v=""/>
    <m/>
    <d v="1899-12-30T08:00:00"/>
    <d v="1899-12-30T18:05:00"/>
    <d v="1899-12-30T04:00:00"/>
    <d v="1899-12-30T04:35:00"/>
    <d v="1899-12-30T08:30:00"/>
    <m/>
    <m/>
    <m/>
    <m/>
    <m/>
    <m/>
    <m/>
    <m/>
    <n v="1"/>
    <x v="0"/>
    <x v="0"/>
    <n v="1"/>
  </r>
  <r>
    <n v="1038"/>
    <s v="00237"/>
    <x v="58"/>
    <s v="PHP"/>
    <x v="9"/>
    <x v="5"/>
    <d v="1899-12-30T18:37:00"/>
    <m/>
    <m/>
    <m/>
    <m/>
    <m/>
    <s v=""/>
    <m/>
    <d v="1899-12-30T08:24:00"/>
    <d v="1899-12-30T18:37:00"/>
    <d v="1899-12-30T03:36:00"/>
    <d v="1899-12-30T05:07:00"/>
    <d v="1899-12-30T08:30:00"/>
    <m/>
    <m/>
    <m/>
    <m/>
    <m/>
    <m/>
    <m/>
    <m/>
    <n v="1"/>
    <x v="0"/>
    <x v="0"/>
    <n v="1"/>
  </r>
  <r>
    <n v="1039"/>
    <s v="00237"/>
    <x v="58"/>
    <s v="PHP"/>
    <x v="11"/>
    <x v="8"/>
    <d v="1899-12-30T18:36:00"/>
    <m/>
    <m/>
    <m/>
    <m/>
    <m/>
    <s v=""/>
    <m/>
    <d v="1899-12-30T08:16:00"/>
    <d v="1899-12-30T18:36:00"/>
    <d v="1899-12-30T03:44:00"/>
    <d v="1899-12-30T05:06:00"/>
    <d v="1899-12-30T08:30:00"/>
    <m/>
    <m/>
    <m/>
    <m/>
    <m/>
    <m/>
    <m/>
    <m/>
    <n v="1"/>
    <x v="0"/>
    <x v="0"/>
    <n v="1"/>
  </r>
  <r>
    <n v="1040"/>
    <s v="00237"/>
    <x v="58"/>
    <s v="PHP"/>
    <x v="12"/>
    <x v="24"/>
    <d v="1899-12-30T18:15:00"/>
    <d v="1899-12-30T18:19:00"/>
    <m/>
    <m/>
    <m/>
    <m/>
    <s v=""/>
    <m/>
    <d v="1899-12-30T08:05:00"/>
    <d v="1899-12-30T18:19:00"/>
    <d v="1899-12-30T03:55:00"/>
    <d v="1899-12-30T04:49:00"/>
    <d v="1899-12-30T08:30:00"/>
    <m/>
    <m/>
    <m/>
    <m/>
    <m/>
    <m/>
    <m/>
    <m/>
    <n v="1"/>
    <x v="0"/>
    <x v="0"/>
    <n v="1"/>
  </r>
  <r>
    <n v="1041"/>
    <s v="00237"/>
    <x v="58"/>
    <s v="PHP"/>
    <x v="13"/>
    <x v="7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42"/>
    <s v="00237"/>
    <x v="58"/>
    <s v="PHP"/>
    <x v="14"/>
    <x v="69"/>
    <d v="1899-12-30T18:14:00"/>
    <d v="1899-12-30T18:16:00"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043"/>
    <s v="00237"/>
    <x v="58"/>
    <s v="PHP"/>
    <x v="15"/>
    <x v="101"/>
    <d v="1899-12-30T18:04:00"/>
    <m/>
    <m/>
    <m/>
    <m/>
    <m/>
    <s v=""/>
    <m/>
    <d v="1899-12-30T08:00:00"/>
    <d v="1899-12-30T18:04:00"/>
    <d v="1899-12-30T04:00:00"/>
    <d v="1899-12-30T04:34:00"/>
    <d v="1899-12-30T08:30:00"/>
    <m/>
    <m/>
    <m/>
    <m/>
    <m/>
    <m/>
    <m/>
    <m/>
    <n v="1"/>
    <x v="0"/>
    <x v="0"/>
    <n v="1"/>
  </r>
  <r>
    <n v="1044"/>
    <s v="00237"/>
    <x v="58"/>
    <s v="PHP"/>
    <x v="16"/>
    <x v="17"/>
    <d v="1899-12-30T18:38:00"/>
    <m/>
    <m/>
    <m/>
    <m/>
    <m/>
    <s v=""/>
    <m/>
    <d v="1899-12-30T08:11:00"/>
    <d v="1899-12-30T18:38:00"/>
    <d v="1899-12-30T03:49:00"/>
    <d v="1899-12-30T05:08:00"/>
    <d v="1899-12-30T08:30:00"/>
    <m/>
    <m/>
    <m/>
    <m/>
    <m/>
    <m/>
    <m/>
    <m/>
    <n v="1"/>
    <x v="0"/>
    <x v="0"/>
    <n v="1"/>
  </r>
  <r>
    <n v="1045"/>
    <s v="00237"/>
    <x v="58"/>
    <s v="PHP"/>
    <x v="17"/>
    <x v="15"/>
    <d v="1899-12-30T18:40:00"/>
    <d v="1899-12-30T18:43:00"/>
    <m/>
    <m/>
    <m/>
    <m/>
    <s v=""/>
    <m/>
    <d v="1899-12-30T08:08:00"/>
    <d v="1899-12-30T18:43:00"/>
    <d v="1899-12-30T03:52:00"/>
    <d v="1899-12-30T05:13:00"/>
    <d v="1899-12-30T08:30:00"/>
    <m/>
    <m/>
    <m/>
    <m/>
    <m/>
    <m/>
    <m/>
    <m/>
    <n v="1"/>
    <x v="0"/>
    <x v="0"/>
    <n v="1"/>
  </r>
  <r>
    <n v="1046"/>
    <s v="00238"/>
    <x v="59"/>
    <s v="PHP"/>
    <x v="0"/>
    <x v="122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047"/>
    <s v="00238"/>
    <x v="59"/>
    <s v="PHP"/>
    <x v="1"/>
    <x v="40"/>
    <d v="1899-12-30T18:32:00"/>
    <m/>
    <m/>
    <m/>
    <m/>
    <m/>
    <s v=""/>
    <m/>
    <d v="1899-12-30T08:00:00"/>
    <d v="1899-12-30T18:32:00"/>
    <d v="1899-12-30T04:00:00"/>
    <d v="1899-12-30T05:02:00"/>
    <d v="1899-12-30T08:30:00"/>
    <m/>
    <m/>
    <m/>
    <m/>
    <m/>
    <m/>
    <m/>
    <m/>
    <n v="1"/>
    <x v="0"/>
    <x v="0"/>
    <n v="1"/>
  </r>
  <r>
    <n v="1048"/>
    <s v="00238"/>
    <x v="59"/>
    <s v="PHP"/>
    <x v="2"/>
    <x v="51"/>
    <d v="1899-12-30T18:58:00"/>
    <m/>
    <m/>
    <m/>
    <m/>
    <m/>
    <s v=""/>
    <m/>
    <d v="1899-12-30T08:00:00"/>
    <d v="1899-12-30T18:58:00"/>
    <d v="1899-12-30T04:00:00"/>
    <d v="1899-12-30T05:28:00"/>
    <d v="1899-12-30T08:30:00"/>
    <m/>
    <m/>
    <m/>
    <m/>
    <m/>
    <m/>
    <m/>
    <m/>
    <n v="1"/>
    <x v="0"/>
    <x v="0"/>
    <n v="1"/>
  </r>
  <r>
    <n v="1049"/>
    <s v="00238"/>
    <x v="59"/>
    <s v="PHP"/>
    <x v="3"/>
    <x v="46"/>
    <d v="1899-12-30T18:08:00"/>
    <m/>
    <m/>
    <m/>
    <m/>
    <m/>
    <s v=""/>
    <m/>
    <d v="1899-12-30T08:00:00"/>
    <d v="1899-12-30T18:08:00"/>
    <d v="1899-12-30T04:00:00"/>
    <d v="1899-12-30T04:38:00"/>
    <d v="1899-12-30T08:30:00"/>
    <m/>
    <m/>
    <m/>
    <m/>
    <m/>
    <m/>
    <m/>
    <m/>
    <n v="1"/>
    <x v="0"/>
    <x v="0"/>
    <n v="1"/>
  </r>
  <r>
    <n v="1050"/>
    <s v="00238"/>
    <x v="59"/>
    <s v="PHP"/>
    <x v="18"/>
    <x v="68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051"/>
    <s v="00238"/>
    <x v="59"/>
    <s v="PHP"/>
    <x v="4"/>
    <x v="52"/>
    <d v="1899-12-30T18:26:00"/>
    <m/>
    <m/>
    <m/>
    <m/>
    <m/>
    <s v=""/>
    <m/>
    <d v="1899-12-30T08:00:00"/>
    <d v="1899-12-30T18:26:00"/>
    <d v="1899-12-30T04:00:00"/>
    <d v="1899-12-30T04:56:00"/>
    <d v="1899-12-30T08:30:00"/>
    <m/>
    <m/>
    <m/>
    <m/>
    <m/>
    <m/>
    <m/>
    <m/>
    <n v="1"/>
    <x v="0"/>
    <x v="0"/>
    <n v="1"/>
  </r>
  <r>
    <n v="1052"/>
    <s v="00238"/>
    <x v="59"/>
    <s v="PHP"/>
    <x v="5"/>
    <x v="51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053"/>
    <s v="00238"/>
    <x v="59"/>
    <s v="PHP"/>
    <x v="9"/>
    <x v="38"/>
    <d v="1899-12-30T21:41:00"/>
    <m/>
    <m/>
    <m/>
    <m/>
    <m/>
    <s v=""/>
    <m/>
    <d v="1899-12-30T08:01:00"/>
    <d v="1899-12-30T21:41:00"/>
    <d v="1899-12-30T03:59:00"/>
    <d v="1899-12-30T06:00:00"/>
    <d v="1899-12-30T08:30:00"/>
    <m/>
    <m/>
    <m/>
    <m/>
    <m/>
    <m/>
    <m/>
    <m/>
    <n v="1"/>
    <x v="0"/>
    <x v="0"/>
    <n v="1"/>
  </r>
  <r>
    <n v="1054"/>
    <s v="00238"/>
    <x v="59"/>
    <s v="PHP"/>
    <x v="10"/>
    <x v="50"/>
    <d v="1899-12-30T18:47:00"/>
    <m/>
    <m/>
    <m/>
    <m/>
    <m/>
    <s v=""/>
    <m/>
    <d v="1899-12-30T08:00:00"/>
    <d v="1899-12-30T18:47:00"/>
    <d v="1899-12-30T04:00:00"/>
    <d v="1899-12-30T05:17:00"/>
    <d v="1899-12-30T08:30:00"/>
    <m/>
    <m/>
    <m/>
    <m/>
    <m/>
    <m/>
    <m/>
    <m/>
    <n v="1"/>
    <x v="0"/>
    <x v="0"/>
    <n v="1"/>
  </r>
  <r>
    <n v="1055"/>
    <s v="00238"/>
    <x v="59"/>
    <s v="PHP"/>
    <x v="11"/>
    <x v="16"/>
    <d v="1899-12-30T20:06:00"/>
    <m/>
    <m/>
    <m/>
    <m/>
    <m/>
    <s v=""/>
    <m/>
    <d v="1899-12-30T08:06:00"/>
    <d v="1899-12-30T20:06:00"/>
    <d v="1899-12-30T03:54:00"/>
    <d v="1899-12-30T06:00:00"/>
    <d v="1899-12-30T08:30:00"/>
    <m/>
    <m/>
    <m/>
    <m/>
    <m/>
    <m/>
    <m/>
    <m/>
    <n v="1"/>
    <x v="0"/>
    <x v="0"/>
    <n v="1"/>
  </r>
  <r>
    <n v="1056"/>
    <s v="00238"/>
    <x v="59"/>
    <s v="PHP"/>
    <x v="12"/>
    <x v="24"/>
    <d v="1899-12-30T19:32:00"/>
    <m/>
    <m/>
    <m/>
    <m/>
    <m/>
    <s v=""/>
    <m/>
    <d v="1899-12-30T08:05:00"/>
    <d v="1899-12-30T19:32:00"/>
    <d v="1899-12-30T03:55:00"/>
    <d v="1899-12-30T06:00:00"/>
    <d v="1899-12-30T08:30:00"/>
    <m/>
    <m/>
    <m/>
    <m/>
    <m/>
    <m/>
    <m/>
    <m/>
    <n v="1"/>
    <x v="0"/>
    <x v="0"/>
    <n v="1"/>
  </r>
  <r>
    <n v="1057"/>
    <s v="00238"/>
    <x v="59"/>
    <s v="PHP"/>
    <x v="13"/>
    <x v="37"/>
    <d v="1899-12-30T21:47:00"/>
    <m/>
    <m/>
    <m/>
    <m/>
    <m/>
    <s v=""/>
    <m/>
    <d v="1899-12-30T08:00:00"/>
    <d v="1899-12-30T21:47:00"/>
    <d v="1899-12-30T04:00:00"/>
    <d v="1899-12-30T06:00:00"/>
    <d v="1899-12-30T08:30:00"/>
    <m/>
    <m/>
    <m/>
    <m/>
    <m/>
    <m/>
    <m/>
    <m/>
    <n v="1"/>
    <x v="0"/>
    <x v="0"/>
    <n v="1"/>
  </r>
  <r>
    <n v="1060"/>
    <s v="00238"/>
    <x v="59"/>
    <s v="PHP"/>
    <x v="14"/>
    <x v="16"/>
    <d v="1899-12-30T18:44:00"/>
    <m/>
    <m/>
    <m/>
    <m/>
    <m/>
    <s v=""/>
    <m/>
    <d v="1899-12-30T08:06:00"/>
    <d v="1899-12-30T18:44:00"/>
    <d v="1899-12-30T03:54:00"/>
    <d v="1899-12-30T05:14:00"/>
    <d v="1899-12-30T08:30:00"/>
    <m/>
    <m/>
    <m/>
    <m/>
    <m/>
    <m/>
    <m/>
    <m/>
    <n v="1"/>
    <x v="0"/>
    <x v="0"/>
    <n v="1"/>
  </r>
  <r>
    <n v="1061"/>
    <s v="00238"/>
    <x v="59"/>
    <s v="PHP"/>
    <x v="15"/>
    <x v="101"/>
    <d v="1899-12-30T18:46:00"/>
    <m/>
    <m/>
    <m/>
    <m/>
    <m/>
    <s v=""/>
    <m/>
    <d v="1899-12-30T08:00:00"/>
    <d v="1899-12-30T18:46:00"/>
    <d v="1899-12-30T04:00:00"/>
    <d v="1899-12-30T05:16:00"/>
    <d v="1899-12-30T08:30:00"/>
    <m/>
    <m/>
    <m/>
    <m/>
    <m/>
    <m/>
    <m/>
    <m/>
    <n v="1"/>
    <x v="0"/>
    <x v="0"/>
    <n v="1"/>
  </r>
  <r>
    <n v="1062"/>
    <s v="00238"/>
    <x v="59"/>
    <s v="PHP"/>
    <x v="16"/>
    <x v="52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1063"/>
    <s v="00238"/>
    <x v="59"/>
    <s v="PHP"/>
    <x v="17"/>
    <x v="38"/>
    <d v="1899-12-30T19:03:00"/>
    <m/>
    <m/>
    <m/>
    <m/>
    <m/>
    <s v=""/>
    <m/>
    <d v="1899-12-30T08:01:00"/>
    <d v="1899-12-30T19:03:00"/>
    <d v="1899-12-30T03:59:00"/>
    <d v="1899-12-30T05:33:00"/>
    <d v="1899-12-30T08:30:00"/>
    <m/>
    <m/>
    <m/>
    <m/>
    <m/>
    <m/>
    <m/>
    <m/>
    <n v="1"/>
    <x v="0"/>
    <x v="0"/>
    <n v="1"/>
  </r>
  <r>
    <n v="1064"/>
    <s v="00239"/>
    <x v="60"/>
    <s v="PHP"/>
    <x v="0"/>
    <x v="8"/>
    <d v="1899-12-30T18:28:00"/>
    <m/>
    <m/>
    <m/>
    <m/>
    <m/>
    <s v=""/>
    <m/>
    <d v="1899-12-30T08:16:00"/>
    <d v="1899-12-30T18:28:00"/>
    <d v="1899-12-30T03:44:00"/>
    <d v="1899-12-30T04:58:00"/>
    <d v="1899-12-30T08:30:00"/>
    <m/>
    <m/>
    <m/>
    <m/>
    <m/>
    <m/>
    <m/>
    <m/>
    <n v="1"/>
    <x v="0"/>
    <x v="0"/>
    <n v="1"/>
  </r>
  <r>
    <n v="1065"/>
    <s v="00239"/>
    <x v="60"/>
    <s v="PHP"/>
    <x v="1"/>
    <x v="24"/>
    <d v="1899-12-30T18:03:00"/>
    <m/>
    <m/>
    <m/>
    <m/>
    <m/>
    <s v=""/>
    <m/>
    <d v="1899-12-30T08:05:00"/>
    <d v="1899-12-30T18:03:00"/>
    <d v="1899-12-30T03:55:00"/>
    <d v="1899-12-30T04:33:00"/>
    <d v="1899-12-30T08:28:00"/>
    <m/>
    <m/>
    <m/>
    <m/>
    <m/>
    <m/>
    <m/>
    <m/>
    <n v="0.99607843137254892"/>
    <x v="0"/>
    <x v="0"/>
    <n v="1"/>
  </r>
  <r>
    <n v="1066"/>
    <s v="00239"/>
    <x v="60"/>
    <s v="PHP"/>
    <x v="2"/>
    <x v="145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067"/>
    <s v="00239"/>
    <x v="60"/>
    <s v="PHP"/>
    <x v="18"/>
    <x v="9"/>
    <d v="1899-12-30T18:32:00"/>
    <m/>
    <m/>
    <m/>
    <m/>
    <m/>
    <s v=""/>
    <m/>
    <d v="1899-12-30T08:22:00"/>
    <d v="1899-12-30T18:32:00"/>
    <d v="1899-12-30T03:38:00"/>
    <d v="1899-12-30T05:02:00"/>
    <d v="1899-12-30T08:30:00"/>
    <m/>
    <m/>
    <m/>
    <m/>
    <m/>
    <m/>
    <m/>
    <m/>
    <n v="1"/>
    <x v="0"/>
    <x v="0"/>
    <n v="1"/>
  </r>
  <r>
    <n v="1068"/>
    <s v="00239"/>
    <x v="60"/>
    <s v="PHP"/>
    <x v="4"/>
    <x v="3"/>
    <d v="1899-12-30T18:28:00"/>
    <m/>
    <m/>
    <m/>
    <m/>
    <m/>
    <s v=""/>
    <m/>
    <d v="1899-12-30T08:20:00"/>
    <d v="1899-12-30T18:28:00"/>
    <d v="1899-12-30T03:40:00"/>
    <d v="1899-12-30T04:58:00"/>
    <d v="1899-12-30T08:30:00"/>
    <m/>
    <m/>
    <m/>
    <m/>
    <m/>
    <m/>
    <m/>
    <m/>
    <n v="1"/>
    <x v="0"/>
    <x v="0"/>
    <n v="1"/>
  </r>
  <r>
    <n v="1069"/>
    <s v="00239"/>
    <x v="60"/>
    <s v="PHP"/>
    <x v="5"/>
    <x v="41"/>
    <d v="1899-12-30T19:41:00"/>
    <m/>
    <m/>
    <m/>
    <m/>
    <m/>
    <s v=""/>
    <m/>
    <d v="1899-12-30T08:27:00"/>
    <d v="1899-12-30T19:41:00"/>
    <d v="1899-12-30T03:33:00"/>
    <d v="1899-12-30T06:00:00"/>
    <d v="1899-12-30T08:30:00"/>
    <m/>
    <m/>
    <m/>
    <m/>
    <m/>
    <m/>
    <m/>
    <m/>
    <n v="1"/>
    <x v="0"/>
    <x v="0"/>
    <n v="1"/>
  </r>
  <r>
    <n v="1070"/>
    <s v="00239"/>
    <x v="60"/>
    <s v="PHP"/>
    <x v="6"/>
    <x v="41"/>
    <d v="1899-12-30T18:10:00"/>
    <m/>
    <m/>
    <m/>
    <m/>
    <m/>
    <s v=""/>
    <m/>
    <d v="1899-12-30T08:27:00"/>
    <d v="1899-12-30T18:10:00"/>
    <d v="1899-12-30T03:33:00"/>
    <d v="1899-12-30T04:40:00"/>
    <d v="1899-12-30T08:13:00"/>
    <m/>
    <m/>
    <m/>
    <m/>
    <m/>
    <m/>
    <m/>
    <m/>
    <n v="0.9666666666666669"/>
    <x v="0"/>
    <x v="0"/>
    <n v="1"/>
  </r>
  <r>
    <n v="1071"/>
    <s v="00239"/>
    <x v="60"/>
    <s v="PHP"/>
    <x v="7"/>
    <x v="54"/>
    <d v="1899-12-30T18:19:00"/>
    <m/>
    <m/>
    <m/>
    <m/>
    <m/>
    <s v=""/>
    <m/>
    <d v="1899-12-30T08:23:00"/>
    <d v="1899-12-30T18:19:00"/>
    <d v="1899-12-30T03:37:00"/>
    <d v="1899-12-30T04:49:00"/>
    <d v="1899-12-30T08:26:00"/>
    <m/>
    <m/>
    <m/>
    <m/>
    <m/>
    <m/>
    <m/>
    <m/>
    <n v="0.99215686274509796"/>
    <x v="0"/>
    <x v="0"/>
    <n v="1"/>
  </r>
  <r>
    <n v="1072"/>
    <s v="00239"/>
    <x v="60"/>
    <s v="PHP"/>
    <x v="8"/>
    <x v="20"/>
    <d v="1899-12-30T18:41:00"/>
    <m/>
    <m/>
    <m/>
    <m/>
    <m/>
    <s v=""/>
    <m/>
    <d v="1899-12-30T08:18:00"/>
    <d v="1899-12-30T18:41:00"/>
    <d v="1899-12-30T03:42:00"/>
    <d v="1899-12-30T05:11:00"/>
    <d v="1899-12-30T08:30:00"/>
    <m/>
    <m/>
    <m/>
    <m/>
    <m/>
    <m/>
    <m/>
    <m/>
    <n v="1"/>
    <x v="0"/>
    <x v="0"/>
    <n v="1"/>
  </r>
  <r>
    <n v="1073"/>
    <s v="00239"/>
    <x v="60"/>
    <s v="PHP"/>
    <x v="9"/>
    <x v="20"/>
    <d v="1899-12-30T19:09:00"/>
    <m/>
    <m/>
    <m/>
    <m/>
    <m/>
    <s v=""/>
    <m/>
    <d v="1899-12-30T08:18:00"/>
    <d v="1899-12-30T19:09:00"/>
    <d v="1899-12-30T03:42:00"/>
    <d v="1899-12-30T05:39:00"/>
    <d v="1899-12-30T08:30:00"/>
    <m/>
    <m/>
    <m/>
    <m/>
    <m/>
    <m/>
    <m/>
    <m/>
    <n v="1"/>
    <x v="0"/>
    <x v="0"/>
    <n v="1"/>
  </r>
  <r>
    <n v="1074"/>
    <s v="00239"/>
    <x v="60"/>
    <s v="PHP"/>
    <x v="10"/>
    <x v="5"/>
    <d v="1899-12-30T18:19:00"/>
    <m/>
    <m/>
    <m/>
    <m/>
    <m/>
    <s v=""/>
    <m/>
    <d v="1899-12-30T08:24:00"/>
    <d v="1899-12-30T18:19:00"/>
    <d v="1899-12-30T03:36:00"/>
    <d v="1899-12-30T04:49:00"/>
    <d v="1899-12-30T08:25:00"/>
    <m/>
    <m/>
    <m/>
    <m/>
    <m/>
    <m/>
    <m/>
    <m/>
    <n v="0.99019607843137225"/>
    <x v="0"/>
    <x v="0"/>
    <n v="1"/>
  </r>
  <r>
    <n v="1075"/>
    <s v="00239"/>
    <x v="60"/>
    <s v="PHP"/>
    <x v="11"/>
    <x v="109"/>
    <d v="1899-12-30T18:29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1076"/>
    <s v="00239"/>
    <x v="60"/>
    <s v="PHP"/>
    <x v="12"/>
    <x v="74"/>
    <d v="1899-12-30T18:32:00"/>
    <m/>
    <m/>
    <m/>
    <m/>
    <m/>
    <s v=""/>
    <m/>
    <d v="1899-12-30T08:21:00"/>
    <d v="1899-12-30T18:32:00"/>
    <d v="1899-12-30T03:39:00"/>
    <d v="1899-12-30T05:02:00"/>
    <d v="1899-12-30T08:30:00"/>
    <m/>
    <m/>
    <m/>
    <m/>
    <m/>
    <m/>
    <m/>
    <m/>
    <n v="1"/>
    <x v="0"/>
    <x v="0"/>
    <n v="1"/>
  </r>
  <r>
    <n v="1077"/>
    <s v="00239"/>
    <x v="60"/>
    <s v="PHP"/>
    <x v="13"/>
    <x v="22"/>
    <d v="1899-12-30T18:26:00"/>
    <m/>
    <m/>
    <m/>
    <m/>
    <m/>
    <s v=""/>
    <m/>
    <d v="1899-12-30T08:13:00"/>
    <d v="1899-12-30T18:26:00"/>
    <d v="1899-12-30T03:47:00"/>
    <d v="1899-12-30T04:56:00"/>
    <d v="1899-12-30T08:30:00"/>
    <m/>
    <m/>
    <m/>
    <m/>
    <m/>
    <m/>
    <m/>
    <m/>
    <n v="1"/>
    <x v="0"/>
    <x v="0"/>
    <n v="1"/>
  </r>
  <r>
    <n v="1078"/>
    <s v="00239"/>
    <x v="60"/>
    <s v="PHP"/>
    <x v="14"/>
    <x v="7"/>
    <d v="1899-12-30T19:11:00"/>
    <m/>
    <m/>
    <m/>
    <m/>
    <m/>
    <s v=""/>
    <m/>
    <d v="1899-12-30T08:19:00"/>
    <d v="1899-12-30T19:11:00"/>
    <d v="1899-12-30T03:41:00"/>
    <d v="1899-12-30T05:41:00"/>
    <d v="1899-12-30T08:30:00"/>
    <m/>
    <m/>
    <m/>
    <m/>
    <m/>
    <m/>
    <m/>
    <m/>
    <n v="1"/>
    <x v="0"/>
    <x v="0"/>
    <n v="1"/>
  </r>
  <r>
    <n v="1079"/>
    <s v="00239"/>
    <x v="60"/>
    <s v="PHP"/>
    <x v="15"/>
    <x v="7"/>
    <d v="1899-12-30T20:24:00"/>
    <m/>
    <m/>
    <m/>
    <m/>
    <m/>
    <s v=""/>
    <m/>
    <d v="1899-12-30T08:19:00"/>
    <d v="1899-12-30T20:24:00"/>
    <d v="1899-12-30T03:41:00"/>
    <d v="1899-12-30T06:00:00"/>
    <d v="1899-12-30T08:30:00"/>
    <m/>
    <m/>
    <m/>
    <m/>
    <m/>
    <m/>
    <m/>
    <m/>
    <n v="1"/>
    <x v="0"/>
    <x v="0"/>
    <n v="1"/>
  </r>
  <r>
    <n v="1080"/>
    <s v="00239"/>
    <x v="60"/>
    <s v="PHP"/>
    <x v="16"/>
    <x v="33"/>
    <d v="1899-12-30T18:31:00"/>
    <m/>
    <m/>
    <m/>
    <m/>
    <m/>
    <s v=""/>
    <m/>
    <d v="1899-12-30T08:28:00"/>
    <d v="1899-12-30T18:31:00"/>
    <d v="1899-12-30T03:32:00"/>
    <d v="1899-12-30T05:01:00"/>
    <d v="1899-12-30T08:30:00"/>
    <m/>
    <m/>
    <m/>
    <m/>
    <m/>
    <m/>
    <m/>
    <m/>
    <n v="1"/>
    <x v="0"/>
    <x v="0"/>
    <n v="1"/>
  </r>
  <r>
    <n v="1081"/>
    <s v="00239"/>
    <x v="60"/>
    <s v="PHP"/>
    <x v="17"/>
    <x v="23"/>
    <d v="1899-12-30T18:31:00"/>
    <m/>
    <m/>
    <m/>
    <m/>
    <m/>
    <s v=""/>
    <m/>
    <d v="1899-12-30T08:15:00"/>
    <d v="1899-12-30T18:31:00"/>
    <d v="1899-12-30T03:45:00"/>
    <d v="1899-12-30T05:01:00"/>
    <d v="1899-12-30T08:30:00"/>
    <m/>
    <m/>
    <m/>
    <m/>
    <m/>
    <m/>
    <m/>
    <m/>
    <n v="1"/>
    <x v="0"/>
    <x v="0"/>
    <n v="1"/>
  </r>
  <r>
    <n v="1082"/>
    <s v="00240"/>
    <x v="61"/>
    <s v="PHP"/>
    <x v="0"/>
    <x v="146"/>
    <d v="1899-12-30T18:26:00"/>
    <m/>
    <m/>
    <m/>
    <m/>
    <m/>
    <s v=""/>
    <m/>
    <d v="1899-12-30T08:00:00"/>
    <d v="1899-12-30T18:26:00"/>
    <d v="1899-12-30T04:00:00"/>
    <d v="1899-12-30T04:56:00"/>
    <d v="1899-12-30T08:30:00"/>
    <m/>
    <m/>
    <m/>
    <m/>
    <m/>
    <m/>
    <m/>
    <m/>
    <n v="1"/>
    <x v="0"/>
    <x v="0"/>
    <n v="1"/>
  </r>
  <r>
    <n v="1083"/>
    <s v="00240"/>
    <x v="61"/>
    <s v="PHP"/>
    <x v="1"/>
    <x v="24"/>
    <d v="1899-12-30T18:30:00"/>
    <m/>
    <m/>
    <m/>
    <m/>
    <m/>
    <s v=""/>
    <m/>
    <d v="1899-12-30T08:05:00"/>
    <d v="1899-12-30T18:30:00"/>
    <d v="1899-12-30T03:55:00"/>
    <d v="1899-12-30T05:00:00"/>
    <d v="1899-12-30T08:30:00"/>
    <m/>
    <m/>
    <m/>
    <m/>
    <m/>
    <m/>
    <m/>
    <m/>
    <n v="1"/>
    <x v="0"/>
    <x v="0"/>
    <n v="1"/>
  </r>
  <r>
    <n v="1084"/>
    <s v="00240"/>
    <x v="61"/>
    <s v="PHP"/>
    <x v="2"/>
    <x v="147"/>
    <d v="1899-12-30T18:46:00"/>
    <m/>
    <m/>
    <m/>
    <m/>
    <m/>
    <s v=""/>
    <m/>
    <d v="1899-12-30T08:00:00"/>
    <d v="1899-12-30T18:46:00"/>
    <d v="1899-12-30T04:00:00"/>
    <d v="1899-12-30T05:16:00"/>
    <d v="1899-12-30T08:30:00"/>
    <m/>
    <m/>
    <m/>
    <m/>
    <m/>
    <m/>
    <m/>
    <m/>
    <n v="1"/>
    <x v="0"/>
    <x v="0"/>
    <n v="1"/>
  </r>
  <r>
    <n v="1085"/>
    <s v="00240"/>
    <x v="61"/>
    <s v="PHP"/>
    <x v="3"/>
    <x v="66"/>
    <d v="1899-12-30T18:42:00"/>
    <m/>
    <m/>
    <m/>
    <m/>
    <m/>
    <s v=""/>
    <m/>
    <d v="1899-12-30T08:00:00"/>
    <d v="1899-12-30T18:42:00"/>
    <d v="1899-12-30T04:00:00"/>
    <d v="1899-12-30T05:12:00"/>
    <d v="1899-12-30T08:30:00"/>
    <m/>
    <m/>
    <m/>
    <m/>
    <m/>
    <m/>
    <m/>
    <m/>
    <n v="1"/>
    <x v="0"/>
    <x v="0"/>
    <n v="1"/>
  </r>
  <r>
    <n v="1086"/>
    <s v="00240"/>
    <x v="61"/>
    <s v="PHP"/>
    <x v="18"/>
    <x v="148"/>
    <d v="1899-12-30T18:31:00"/>
    <m/>
    <m/>
    <m/>
    <m/>
    <m/>
    <s v=""/>
    <m/>
    <d v="1899-12-30T08:00:00"/>
    <d v="1899-12-30T18:31:00"/>
    <d v="1899-12-30T04:00:00"/>
    <d v="1899-12-30T05:01:00"/>
    <d v="1899-12-30T08:30:00"/>
    <m/>
    <m/>
    <m/>
    <m/>
    <m/>
    <m/>
    <m/>
    <m/>
    <n v="1"/>
    <x v="0"/>
    <x v="0"/>
    <n v="1"/>
  </r>
  <r>
    <n v="1087"/>
    <s v="00240"/>
    <x v="61"/>
    <s v="PHP"/>
    <x v="4"/>
    <x v="149"/>
    <d v="1899-12-30T18:43:00"/>
    <m/>
    <m/>
    <m/>
    <m/>
    <m/>
    <s v=""/>
    <m/>
    <d v="1899-12-30T08:00:00"/>
    <d v="1899-12-30T18:43:00"/>
    <d v="1899-12-30T04:00:00"/>
    <d v="1899-12-30T05:13:00"/>
    <d v="1899-12-30T08:30:00"/>
    <m/>
    <m/>
    <m/>
    <m/>
    <m/>
    <m/>
    <m/>
    <m/>
    <n v="1"/>
    <x v="0"/>
    <x v="0"/>
    <n v="1"/>
  </r>
  <r>
    <n v="1088"/>
    <s v="00240"/>
    <x v="61"/>
    <s v="PHP"/>
    <x v="5"/>
    <x v="24"/>
    <d v="1899-12-30T18:25:00"/>
    <m/>
    <m/>
    <m/>
    <m/>
    <m/>
    <s v=""/>
    <m/>
    <d v="1899-12-30T08:05:00"/>
    <d v="1899-12-30T18:25:00"/>
    <d v="1899-12-30T03:55:00"/>
    <d v="1899-12-30T04:55:00"/>
    <d v="1899-12-30T08:30:00"/>
    <m/>
    <m/>
    <m/>
    <m/>
    <m/>
    <m/>
    <m/>
    <m/>
    <n v="1"/>
    <x v="0"/>
    <x v="0"/>
    <n v="1"/>
  </r>
  <r>
    <n v="1089"/>
    <s v="00240"/>
    <x v="61"/>
    <s v="PHP"/>
    <x v="6"/>
    <x v="150"/>
    <d v="1899-12-30T18:37:00"/>
    <m/>
    <m/>
    <m/>
    <m/>
    <m/>
    <s v=""/>
    <m/>
    <d v="1899-12-30T08:00:00"/>
    <d v="1899-12-30T18:37:00"/>
    <d v="1899-12-30T04:00:00"/>
    <d v="1899-12-30T05:07:00"/>
    <d v="1899-12-30T08:30:00"/>
    <m/>
    <m/>
    <m/>
    <m/>
    <m/>
    <m/>
    <m/>
    <m/>
    <n v="1"/>
    <x v="0"/>
    <x v="0"/>
    <n v="1"/>
  </r>
  <r>
    <n v="1090"/>
    <s v="00240"/>
    <x v="61"/>
    <s v="PHP"/>
    <x v="7"/>
    <x v="40"/>
    <d v="1899-12-30T18:31:00"/>
    <m/>
    <m/>
    <m/>
    <m/>
    <m/>
    <s v=""/>
    <m/>
    <d v="1899-12-30T08:00:00"/>
    <d v="1899-12-30T18:31:00"/>
    <d v="1899-12-30T04:00:00"/>
    <d v="1899-12-30T05:01:00"/>
    <d v="1899-12-30T08:30:00"/>
    <m/>
    <m/>
    <m/>
    <m/>
    <m/>
    <m/>
    <m/>
    <m/>
    <n v="1"/>
    <x v="0"/>
    <x v="0"/>
    <n v="1"/>
  </r>
  <r>
    <n v="1091"/>
    <s v="00240"/>
    <x v="61"/>
    <s v="PHP"/>
    <x v="8"/>
    <x v="151"/>
    <d v="1899-12-30T18:04:00"/>
    <m/>
    <m/>
    <m/>
    <m/>
    <m/>
    <s v=""/>
    <m/>
    <d v="1899-12-30T08:00:00"/>
    <d v="1899-12-30T18:04:00"/>
    <d v="1899-12-30T04:00:00"/>
    <d v="1899-12-30T04:34:00"/>
    <d v="1899-12-30T08:30:00"/>
    <m/>
    <m/>
    <m/>
    <m/>
    <m/>
    <m/>
    <m/>
    <m/>
    <n v="1"/>
    <x v="0"/>
    <x v="0"/>
    <n v="1"/>
  </r>
  <r>
    <n v="1092"/>
    <s v="00240"/>
    <x v="61"/>
    <s v="PHP"/>
    <x v="9"/>
    <x v="8"/>
    <d v="1899-12-30T18:36:00"/>
    <m/>
    <m/>
    <m/>
    <m/>
    <m/>
    <s v=""/>
    <m/>
    <d v="1899-12-30T08:16:00"/>
    <d v="1899-12-30T18:36:00"/>
    <d v="1899-12-30T03:44:00"/>
    <d v="1899-12-30T05:06:00"/>
    <d v="1899-12-30T08:30:00"/>
    <m/>
    <m/>
    <m/>
    <m/>
    <m/>
    <m/>
    <m/>
    <m/>
    <n v="1"/>
    <x v="0"/>
    <x v="0"/>
    <n v="1"/>
  </r>
  <r>
    <n v="1093"/>
    <s v="00240"/>
    <x v="61"/>
    <s v="PHP"/>
    <x v="10"/>
    <x v="20"/>
    <d v="1899-12-30T18:18:00"/>
    <m/>
    <m/>
    <m/>
    <m/>
    <m/>
    <s v=""/>
    <m/>
    <d v="1899-12-30T08:18:00"/>
    <d v="1899-12-30T18:18:00"/>
    <d v="1899-12-30T03:42:00"/>
    <d v="1899-12-30T04:48:00"/>
    <d v="1899-12-30T08:30:00"/>
    <m/>
    <m/>
    <m/>
    <m/>
    <m/>
    <m/>
    <m/>
    <m/>
    <n v="1"/>
    <x v="0"/>
    <x v="0"/>
    <n v="1"/>
  </r>
  <r>
    <n v="1094"/>
    <s v="00240"/>
    <x v="61"/>
    <s v="PHP"/>
    <x v="11"/>
    <x v="15"/>
    <d v="1899-12-30T18:33:00"/>
    <m/>
    <m/>
    <m/>
    <m/>
    <m/>
    <s v=""/>
    <m/>
    <d v="1899-12-30T08:08:00"/>
    <d v="1899-12-30T18:33:00"/>
    <d v="1899-12-30T03:52:00"/>
    <d v="1899-12-30T05:03:00"/>
    <d v="1899-12-30T08:30:00"/>
    <m/>
    <m/>
    <m/>
    <m/>
    <m/>
    <m/>
    <m/>
    <m/>
    <n v="1"/>
    <x v="0"/>
    <x v="0"/>
    <n v="1"/>
  </r>
  <r>
    <n v="1095"/>
    <s v="00240"/>
    <x v="61"/>
    <s v="PHP"/>
    <x v="12"/>
    <x v="1"/>
    <d v="1899-12-30T18:25:00"/>
    <m/>
    <m/>
    <m/>
    <m/>
    <m/>
    <s v=""/>
    <m/>
    <d v="1899-12-30T08:00:00"/>
    <d v="1899-12-30T18:25:00"/>
    <d v="1899-12-30T04:00:00"/>
    <d v="1899-12-30T04:55:00"/>
    <d v="1899-12-30T08:30:00"/>
    <m/>
    <m/>
    <m/>
    <m/>
    <m/>
    <m/>
    <m/>
    <m/>
    <n v="1"/>
    <x v="0"/>
    <x v="0"/>
    <n v="1"/>
  </r>
  <r>
    <n v="1096"/>
    <s v="00240"/>
    <x v="61"/>
    <s v="PHP"/>
    <x v="13"/>
    <x v="148"/>
    <d v="1899-12-30T18:03:00"/>
    <m/>
    <m/>
    <m/>
    <m/>
    <m/>
    <s v=""/>
    <m/>
    <d v="1899-12-30T08:00:00"/>
    <d v="1899-12-30T18:03:00"/>
    <d v="1899-12-30T04:00:00"/>
    <d v="1899-12-30T04:33:00"/>
    <d v="1899-12-30T08:30:00"/>
    <m/>
    <m/>
    <m/>
    <m/>
    <m/>
    <m/>
    <m/>
    <m/>
    <n v="1"/>
    <x v="0"/>
    <x v="0"/>
    <n v="1"/>
  </r>
  <r>
    <n v="1097"/>
    <s v="00240"/>
    <x v="61"/>
    <s v="PHP"/>
    <x v="14"/>
    <x v="152"/>
    <d v="1899-12-30T18:43:00"/>
    <m/>
    <m/>
    <m/>
    <m/>
    <m/>
    <s v=""/>
    <m/>
    <d v="1899-12-30T08:00:00"/>
    <d v="1899-12-30T18:43:00"/>
    <d v="1899-12-30T04:00:00"/>
    <d v="1899-12-30T05:13:00"/>
    <d v="1899-12-30T08:30:00"/>
    <m/>
    <m/>
    <m/>
    <m/>
    <m/>
    <m/>
    <m/>
    <m/>
    <n v="1"/>
    <x v="0"/>
    <x v="0"/>
    <n v="1"/>
  </r>
  <r>
    <n v="1098"/>
    <s v="00240"/>
    <x v="61"/>
    <s v="PHP"/>
    <x v="15"/>
    <x v="8"/>
    <d v="1899-12-30T18:43:00"/>
    <m/>
    <m/>
    <m/>
    <m/>
    <m/>
    <s v=""/>
    <m/>
    <d v="1899-12-30T08:16:00"/>
    <d v="1899-12-30T18:43:00"/>
    <d v="1899-12-30T03:44:00"/>
    <d v="1899-12-30T05:13:00"/>
    <d v="1899-12-30T08:30:00"/>
    <m/>
    <m/>
    <m/>
    <m/>
    <m/>
    <m/>
    <m/>
    <m/>
    <n v="1"/>
    <x v="0"/>
    <x v="0"/>
    <n v="1"/>
  </r>
  <r>
    <n v="1099"/>
    <s v="00240"/>
    <x v="61"/>
    <s v="PHP"/>
    <x v="16"/>
    <x v="82"/>
    <d v="1899-12-30T19:08:00"/>
    <m/>
    <m/>
    <m/>
    <m/>
    <m/>
    <s v=""/>
    <m/>
    <d v="1899-12-30T08:00:00"/>
    <d v="1899-12-30T19:08:00"/>
    <d v="1899-12-30T04:00:00"/>
    <d v="1899-12-30T05:38:00"/>
    <d v="1899-12-30T08:30:00"/>
    <m/>
    <m/>
    <m/>
    <m/>
    <m/>
    <m/>
    <m/>
    <m/>
    <n v="1"/>
    <x v="0"/>
    <x v="0"/>
    <n v="1"/>
  </r>
  <r>
    <n v="1100"/>
    <s v="00240"/>
    <x v="61"/>
    <s v="PHP"/>
    <x v="17"/>
    <x v="26"/>
    <d v="1899-12-30T18:40:00"/>
    <m/>
    <m/>
    <m/>
    <m/>
    <m/>
    <s v=""/>
    <m/>
    <d v="1899-12-30T08:09:00"/>
    <d v="1899-12-30T18:40:00"/>
    <d v="1899-12-30T03:51:00"/>
    <d v="1899-12-30T05:10:00"/>
    <d v="1899-12-30T08:30:00"/>
    <m/>
    <m/>
    <m/>
    <m/>
    <m/>
    <m/>
    <m/>
    <m/>
    <n v="1"/>
    <x v="0"/>
    <x v="0"/>
    <n v="1"/>
  </r>
  <r>
    <n v="1101"/>
    <s v="00241"/>
    <x v="62"/>
    <s v="PHP"/>
    <x v="0"/>
    <x v="48"/>
    <d v="1899-12-30T18:19:00"/>
    <m/>
    <m/>
    <m/>
    <m/>
    <m/>
    <s v=""/>
    <m/>
    <d v="1899-12-30T08:00:00"/>
    <d v="1899-12-30T18:19:00"/>
    <d v="1899-12-30T04:00:00"/>
    <d v="1899-12-30T04:49:00"/>
    <d v="1899-12-30T08:30:00"/>
    <m/>
    <m/>
    <m/>
    <m/>
    <m/>
    <m/>
    <m/>
    <m/>
    <n v="1"/>
    <x v="0"/>
    <x v="0"/>
    <n v="1"/>
  </r>
  <r>
    <n v="1102"/>
    <s v="00241"/>
    <x v="62"/>
    <s v="PHP"/>
    <x v="1"/>
    <x v="50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103"/>
    <s v="00241"/>
    <x v="62"/>
    <s v="PHP"/>
    <x v="2"/>
    <x v="68"/>
    <d v="1899-12-30T18:49:00"/>
    <m/>
    <m/>
    <m/>
    <m/>
    <m/>
    <s v=""/>
    <m/>
    <d v="1899-12-30T08:00:00"/>
    <d v="1899-12-30T18:49:00"/>
    <d v="1899-12-30T04:00:00"/>
    <d v="1899-12-30T05:19:00"/>
    <d v="1899-12-30T08:30:00"/>
    <m/>
    <m/>
    <m/>
    <m/>
    <m/>
    <m/>
    <m/>
    <m/>
    <n v="1"/>
    <x v="0"/>
    <x v="0"/>
    <n v="1"/>
  </r>
  <r>
    <n v="1104"/>
    <s v="00241"/>
    <x v="62"/>
    <s v="PHP"/>
    <x v="3"/>
    <x v="17"/>
    <d v="1899-12-30T18:42:00"/>
    <m/>
    <m/>
    <m/>
    <m/>
    <m/>
    <s v=""/>
    <m/>
    <d v="1899-12-30T08:11:00"/>
    <d v="1899-12-30T18:42:00"/>
    <d v="1899-12-30T03:49:00"/>
    <d v="1899-12-30T05:12:00"/>
    <d v="1899-12-30T08:30:00"/>
    <m/>
    <m/>
    <m/>
    <m/>
    <m/>
    <m/>
    <m/>
    <m/>
    <n v="1"/>
    <x v="0"/>
    <x v="0"/>
    <n v="1"/>
  </r>
  <r>
    <n v="1105"/>
    <s v="00241"/>
    <x v="62"/>
    <s v="PHP"/>
    <x v="18"/>
    <x v="37"/>
    <d v="1899-12-30T18:12:00"/>
    <m/>
    <m/>
    <m/>
    <m/>
    <m/>
    <s v=""/>
    <m/>
    <d v="1899-12-30T08:00:00"/>
    <d v="1899-12-30T18:12:00"/>
    <d v="1899-12-30T04:00:00"/>
    <d v="1899-12-30T04:42:00"/>
    <d v="1899-12-30T08:30:00"/>
    <m/>
    <m/>
    <m/>
    <m/>
    <m/>
    <m/>
    <m/>
    <m/>
    <n v="1"/>
    <x v="0"/>
    <x v="0"/>
    <n v="1"/>
  </r>
  <r>
    <n v="1106"/>
    <s v="00241"/>
    <x v="62"/>
    <s v="PHP"/>
    <x v="4"/>
    <x v="48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107"/>
    <s v="00241"/>
    <x v="62"/>
    <s v="PHP"/>
    <x v="5"/>
    <x v="48"/>
    <d v="1899-12-30T18:17:00"/>
    <m/>
    <m/>
    <m/>
    <m/>
    <m/>
    <s v=""/>
    <m/>
    <d v="1899-12-30T08:00:00"/>
    <d v="1899-12-30T18:17:00"/>
    <d v="1899-12-30T04:00:00"/>
    <d v="1899-12-30T04:47:00"/>
    <d v="1899-12-30T08:30:00"/>
    <m/>
    <m/>
    <m/>
    <m/>
    <m/>
    <m/>
    <m/>
    <m/>
    <n v="1"/>
    <x v="0"/>
    <x v="0"/>
    <n v="1"/>
  </r>
  <r>
    <n v="1108"/>
    <s v="00241"/>
    <x v="62"/>
    <s v="PHP"/>
    <x v="6"/>
    <x v="24"/>
    <d v="1899-12-30T18:22:00"/>
    <m/>
    <m/>
    <m/>
    <m/>
    <m/>
    <s v=""/>
    <m/>
    <d v="1899-12-30T08:05:00"/>
    <d v="1899-12-30T18:22:00"/>
    <d v="1899-12-30T03:55:00"/>
    <d v="1899-12-30T04:52:00"/>
    <d v="1899-12-30T08:30:00"/>
    <m/>
    <m/>
    <m/>
    <m/>
    <m/>
    <m/>
    <m/>
    <m/>
    <n v="1"/>
    <x v="0"/>
    <x v="0"/>
    <n v="1"/>
  </r>
  <r>
    <n v="1109"/>
    <s v="00241"/>
    <x v="62"/>
    <s v="PHP"/>
    <x v="7"/>
    <x v="38"/>
    <d v="1899-12-30T18:30:00"/>
    <m/>
    <m/>
    <m/>
    <m/>
    <m/>
    <s v=""/>
    <m/>
    <d v="1899-12-30T08:01:00"/>
    <d v="1899-12-30T18:30:00"/>
    <d v="1899-12-30T03:59:00"/>
    <d v="1899-12-30T05:00:00"/>
    <d v="1899-12-30T08:30:00"/>
    <m/>
    <m/>
    <m/>
    <m/>
    <m/>
    <m/>
    <m/>
    <m/>
    <n v="1"/>
    <x v="0"/>
    <x v="0"/>
    <n v="1"/>
  </r>
  <r>
    <n v="1110"/>
    <s v="00241"/>
    <x v="62"/>
    <s v="PHP"/>
    <x v="8"/>
    <x v="37"/>
    <d v="1899-12-30T18:17:00"/>
    <m/>
    <m/>
    <m/>
    <m/>
    <m/>
    <s v=""/>
    <m/>
    <d v="1899-12-30T08:00:00"/>
    <d v="1899-12-30T18:17:00"/>
    <d v="1899-12-30T04:00:00"/>
    <d v="1899-12-30T04:47:00"/>
    <d v="1899-12-30T08:30:00"/>
    <m/>
    <m/>
    <m/>
    <m/>
    <m/>
    <m/>
    <m/>
    <m/>
    <n v="1"/>
    <x v="0"/>
    <x v="0"/>
    <n v="1"/>
  </r>
  <r>
    <n v="1111"/>
    <s v="00241"/>
    <x v="62"/>
    <s v="PHP"/>
    <x v="9"/>
    <x v="153"/>
    <d v="1899-12-30T18:30:00"/>
    <m/>
    <m/>
    <m/>
    <m/>
    <m/>
    <s v=""/>
    <m/>
    <d v="1899-12-30T13:20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112"/>
    <s v="00241"/>
    <x v="62"/>
    <s v="PHP"/>
    <x v="10"/>
    <x v="48"/>
    <d v="1899-12-30T18:17:00"/>
    <m/>
    <m/>
    <m/>
    <m/>
    <m/>
    <s v=""/>
    <m/>
    <d v="1899-12-30T08:00:00"/>
    <d v="1899-12-30T18:17:00"/>
    <d v="1899-12-30T04:00:00"/>
    <d v="1899-12-30T04:47:00"/>
    <d v="1899-12-30T08:30:00"/>
    <m/>
    <m/>
    <m/>
    <m/>
    <m/>
    <m/>
    <m/>
    <m/>
    <n v="1"/>
    <x v="0"/>
    <x v="0"/>
    <n v="1"/>
  </r>
  <r>
    <n v="1113"/>
    <s v="00241"/>
    <x v="62"/>
    <s v="PHP"/>
    <x v="11"/>
    <x v="37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114"/>
    <s v="00241"/>
    <x v="62"/>
    <s v="PHP"/>
    <x v="12"/>
    <x v="2"/>
    <d v="1899-12-30T18:23:00"/>
    <m/>
    <m/>
    <m/>
    <m/>
    <m/>
    <s v=""/>
    <m/>
    <d v="1899-12-30T08:07:00"/>
    <d v="1899-12-30T18:23:00"/>
    <d v="1899-12-30T03:53:00"/>
    <d v="1899-12-30T04:53:00"/>
    <d v="1899-12-30T08:30:00"/>
    <m/>
    <m/>
    <m/>
    <m/>
    <m/>
    <m/>
    <m/>
    <m/>
    <n v="1"/>
    <x v="0"/>
    <x v="0"/>
    <n v="1"/>
  </r>
  <r>
    <n v="1115"/>
    <s v="00241"/>
    <x v="62"/>
    <s v="PHP"/>
    <x v="13"/>
    <x v="26"/>
    <d v="1899-12-30T18:22:00"/>
    <m/>
    <m/>
    <m/>
    <m/>
    <m/>
    <s v=""/>
    <m/>
    <d v="1899-12-30T08:09:00"/>
    <d v="1899-12-30T18:22:00"/>
    <d v="1899-12-30T03:51:00"/>
    <d v="1899-12-30T04:52:00"/>
    <d v="1899-12-30T08:30:00"/>
    <m/>
    <m/>
    <m/>
    <m/>
    <m/>
    <m/>
    <m/>
    <m/>
    <n v="1"/>
    <x v="0"/>
    <x v="0"/>
    <n v="1"/>
  </r>
  <r>
    <n v="1116"/>
    <s v="00241"/>
    <x v="62"/>
    <s v="PHP"/>
    <x v="14"/>
    <x v="16"/>
    <d v="1899-12-30T18:28:00"/>
    <m/>
    <m/>
    <m/>
    <m/>
    <m/>
    <s v=""/>
    <m/>
    <d v="1899-12-30T08:06:00"/>
    <d v="1899-12-30T18:28:00"/>
    <d v="1899-12-30T03:54:00"/>
    <d v="1899-12-30T04:58:00"/>
    <d v="1899-12-30T08:30:00"/>
    <m/>
    <m/>
    <m/>
    <m/>
    <m/>
    <m/>
    <m/>
    <m/>
    <n v="1"/>
    <x v="0"/>
    <x v="0"/>
    <n v="1"/>
  </r>
  <r>
    <n v="1117"/>
    <s v="00241"/>
    <x v="62"/>
    <s v="PHP"/>
    <x v="15"/>
    <x v="93"/>
    <d v="1899-12-30T18:26:00"/>
    <m/>
    <m/>
    <m/>
    <m/>
    <m/>
    <s v=""/>
    <m/>
    <d v="1899-12-30T08:03:00"/>
    <d v="1899-12-30T18:26:00"/>
    <d v="1899-12-30T03:57:00"/>
    <d v="1899-12-30T04:56:00"/>
    <d v="1899-12-30T08:30:00"/>
    <m/>
    <m/>
    <m/>
    <m/>
    <m/>
    <m/>
    <m/>
    <m/>
    <n v="1"/>
    <x v="0"/>
    <x v="0"/>
    <n v="1"/>
  </r>
  <r>
    <n v="1118"/>
    <s v="00241"/>
    <x v="62"/>
    <s v="PHP"/>
    <x v="16"/>
    <x v="93"/>
    <d v="1899-12-30T18:42:00"/>
    <m/>
    <m/>
    <m/>
    <m/>
    <m/>
    <s v=""/>
    <m/>
    <d v="1899-12-30T08:03:00"/>
    <d v="1899-12-30T18:42:00"/>
    <d v="1899-12-30T03:57:00"/>
    <d v="1899-12-30T05:12:00"/>
    <d v="1899-12-30T08:30:00"/>
    <m/>
    <m/>
    <m/>
    <m/>
    <m/>
    <m/>
    <m/>
    <m/>
    <n v="1"/>
    <x v="0"/>
    <x v="0"/>
    <n v="1"/>
  </r>
  <r>
    <n v="1119"/>
    <s v="00241"/>
    <x v="62"/>
    <s v="PHP"/>
    <x v="17"/>
    <x v="48"/>
    <d v="1899-12-30T18:40:00"/>
    <m/>
    <m/>
    <m/>
    <m/>
    <m/>
    <s v=""/>
    <m/>
    <d v="1899-12-30T08:00:00"/>
    <d v="1899-12-30T18:40:00"/>
    <d v="1899-12-30T04:00:00"/>
    <d v="1899-12-30T05:10:00"/>
    <d v="1899-12-30T08:30:00"/>
    <m/>
    <m/>
    <m/>
    <m/>
    <m/>
    <m/>
    <m/>
    <m/>
    <n v="1"/>
    <x v="0"/>
    <x v="0"/>
    <n v="1"/>
  </r>
  <r>
    <n v="1120"/>
    <s v="00244"/>
    <x v="63"/>
    <s v="PHP"/>
    <x v="0"/>
    <x v="17"/>
    <d v="1899-12-30T18:27:00"/>
    <m/>
    <m/>
    <m/>
    <m/>
    <m/>
    <s v=""/>
    <m/>
    <d v="1899-12-30T08:11:00"/>
    <d v="1899-12-30T18:27:00"/>
    <d v="1899-12-30T03:49:00"/>
    <d v="1899-12-30T04:57:00"/>
    <d v="1899-12-30T08:30:00"/>
    <m/>
    <m/>
    <m/>
    <m/>
    <m/>
    <m/>
    <m/>
    <m/>
    <n v="1"/>
    <x v="0"/>
    <x v="0"/>
    <n v="1"/>
  </r>
  <r>
    <n v="1121"/>
    <s v="00244"/>
    <x v="63"/>
    <s v="PHP"/>
    <x v="1"/>
    <x v="18"/>
    <d v="1899-12-30T18:21:00"/>
    <m/>
    <m/>
    <m/>
    <m/>
    <m/>
    <s v=""/>
    <m/>
    <d v="1899-12-30T08:04:00"/>
    <d v="1899-12-30T18:21:00"/>
    <d v="1899-12-30T03:56:00"/>
    <d v="1899-12-30T04:51:00"/>
    <d v="1899-12-30T08:30:00"/>
    <m/>
    <m/>
    <m/>
    <m/>
    <m/>
    <m/>
    <m/>
    <m/>
    <n v="1"/>
    <x v="0"/>
    <x v="0"/>
    <n v="1"/>
  </r>
  <r>
    <n v="1122"/>
    <s v="00244"/>
    <x v="63"/>
    <s v="PHP"/>
    <x v="2"/>
    <x v="17"/>
    <d v="1899-12-30T18:26:00"/>
    <m/>
    <m/>
    <m/>
    <m/>
    <m/>
    <s v=""/>
    <m/>
    <d v="1899-12-30T08:11:00"/>
    <d v="1899-12-30T18:26:00"/>
    <d v="1899-12-30T03:49:00"/>
    <d v="1899-12-30T04:56:00"/>
    <d v="1899-12-30T08:30:00"/>
    <m/>
    <m/>
    <m/>
    <m/>
    <m/>
    <m/>
    <m/>
    <m/>
    <n v="1"/>
    <x v="0"/>
    <x v="0"/>
    <n v="1"/>
  </r>
  <r>
    <n v="1123"/>
    <s v="00244"/>
    <x v="63"/>
    <s v="PHP"/>
    <x v="3"/>
    <x v="23"/>
    <d v="1899-12-30T18:35:00"/>
    <m/>
    <m/>
    <m/>
    <m/>
    <m/>
    <s v=""/>
    <m/>
    <d v="1899-12-30T08:15:00"/>
    <d v="1899-12-30T18:35:00"/>
    <d v="1899-12-30T03:45:00"/>
    <d v="1899-12-30T05:05:00"/>
    <d v="1899-12-30T08:30:00"/>
    <m/>
    <m/>
    <m/>
    <m/>
    <m/>
    <m/>
    <m/>
    <m/>
    <n v="1"/>
    <x v="0"/>
    <x v="0"/>
    <n v="1"/>
  </r>
  <r>
    <n v="1124"/>
    <s v="00244"/>
    <x v="63"/>
    <s v="PHP"/>
    <x v="18"/>
    <x v="26"/>
    <d v="1899-12-30T18:25:00"/>
    <m/>
    <m/>
    <m/>
    <m/>
    <m/>
    <s v=""/>
    <m/>
    <d v="1899-12-30T08:09:00"/>
    <d v="1899-12-30T18:25:00"/>
    <d v="1899-12-30T03:51:00"/>
    <d v="1899-12-30T04:55:00"/>
    <d v="1899-12-30T08:30:00"/>
    <m/>
    <m/>
    <m/>
    <m/>
    <m/>
    <m/>
    <m/>
    <m/>
    <n v="1"/>
    <x v="0"/>
    <x v="0"/>
    <n v="1"/>
  </r>
  <r>
    <n v="1125"/>
    <s v="00244"/>
    <x v="63"/>
    <s v="PHP"/>
    <x v="4"/>
    <x v="17"/>
    <d v="1899-12-30T18:23:00"/>
    <m/>
    <m/>
    <m/>
    <m/>
    <m/>
    <s v=""/>
    <m/>
    <d v="1899-12-30T08:11:00"/>
    <d v="1899-12-30T18:23:00"/>
    <d v="1899-12-30T03:49:00"/>
    <d v="1899-12-30T04:53:00"/>
    <d v="1899-12-30T08:30:00"/>
    <m/>
    <m/>
    <m/>
    <m/>
    <m/>
    <m/>
    <m/>
    <m/>
    <n v="1"/>
    <x v="0"/>
    <x v="0"/>
    <n v="1"/>
  </r>
  <r>
    <n v="1126"/>
    <s v="00244"/>
    <x v="63"/>
    <s v="PHP"/>
    <x v="5"/>
    <x v="21"/>
    <d v="1899-12-30T18:23:00"/>
    <m/>
    <m/>
    <m/>
    <m/>
    <m/>
    <s v=""/>
    <m/>
    <d v="1899-12-30T08:14:00"/>
    <d v="1899-12-30T18:23:00"/>
    <d v="1899-12-30T03:46:00"/>
    <d v="1899-12-30T04:53:00"/>
    <d v="1899-12-30T08:30:00"/>
    <m/>
    <m/>
    <m/>
    <m/>
    <m/>
    <m/>
    <m/>
    <m/>
    <n v="1"/>
    <x v="0"/>
    <x v="0"/>
    <n v="1"/>
  </r>
  <r>
    <n v="1127"/>
    <s v="00244"/>
    <x v="63"/>
    <s v="PHP"/>
    <x v="6"/>
    <x v="11"/>
    <d v="1899-12-30T18:45:00"/>
    <m/>
    <m/>
    <m/>
    <m/>
    <m/>
    <s v=""/>
    <m/>
    <d v="1899-12-30T08:10:00"/>
    <d v="1899-12-30T18:45:00"/>
    <d v="1899-12-30T03:50:00"/>
    <d v="1899-12-30T05:15:00"/>
    <d v="1899-12-30T08:30:00"/>
    <m/>
    <m/>
    <m/>
    <m/>
    <m/>
    <m/>
    <m/>
    <m/>
    <n v="1"/>
    <x v="0"/>
    <x v="0"/>
    <n v="1"/>
  </r>
  <r>
    <n v="1128"/>
    <s v="00244"/>
    <x v="63"/>
    <s v="PHP"/>
    <x v="7"/>
    <x v="22"/>
    <d v="1899-12-30T18:48:00"/>
    <m/>
    <m/>
    <m/>
    <m/>
    <m/>
    <s v=""/>
    <m/>
    <d v="1899-12-30T08:13:00"/>
    <d v="1899-12-30T18:48:00"/>
    <d v="1899-12-30T03:47:00"/>
    <d v="1899-12-30T05:18:00"/>
    <d v="1899-12-30T08:30:00"/>
    <m/>
    <m/>
    <m/>
    <m/>
    <m/>
    <m/>
    <m/>
    <m/>
    <n v="1"/>
    <x v="0"/>
    <x v="0"/>
    <n v="1"/>
  </r>
  <r>
    <n v="1129"/>
    <s v="00244"/>
    <x v="63"/>
    <s v="PHP"/>
    <x v="8"/>
    <x v="23"/>
    <d v="1899-12-30T18:46:00"/>
    <m/>
    <m/>
    <m/>
    <m/>
    <m/>
    <s v=""/>
    <m/>
    <d v="1899-12-30T08:15:00"/>
    <d v="1899-12-30T18:46:00"/>
    <d v="1899-12-30T03:45:00"/>
    <d v="1899-12-30T05:16:00"/>
    <d v="1899-12-30T08:30:00"/>
    <m/>
    <m/>
    <m/>
    <m/>
    <m/>
    <m/>
    <m/>
    <m/>
    <n v="1"/>
    <x v="0"/>
    <x v="0"/>
    <n v="1"/>
  </r>
  <r>
    <n v="1130"/>
    <s v="00244"/>
    <x v="63"/>
    <s v="PHP"/>
    <x v="9"/>
    <x v="14"/>
    <d v="1899-12-30T19:24:00"/>
    <m/>
    <m/>
    <m/>
    <m/>
    <m/>
    <s v=""/>
    <m/>
    <d v="1899-12-30T08:12:00"/>
    <d v="1899-12-30T19:24:00"/>
    <d v="1899-12-30T03:48:00"/>
    <d v="1899-12-30T05:54:00"/>
    <d v="1899-12-30T08:30:00"/>
    <m/>
    <m/>
    <m/>
    <m/>
    <m/>
    <m/>
    <m/>
    <m/>
    <n v="1"/>
    <x v="0"/>
    <x v="0"/>
    <n v="1"/>
  </r>
  <r>
    <n v="1131"/>
    <s v="00244"/>
    <x v="63"/>
    <s v="PHP"/>
    <x v="10"/>
    <x v="15"/>
    <d v="1899-12-30T18:49:00"/>
    <m/>
    <m/>
    <m/>
    <m/>
    <m/>
    <s v=""/>
    <m/>
    <d v="1899-12-30T08:08:00"/>
    <d v="1899-12-30T18:49:00"/>
    <d v="1899-12-30T03:52:00"/>
    <d v="1899-12-30T05:19:00"/>
    <d v="1899-12-30T08:30:00"/>
    <m/>
    <m/>
    <m/>
    <m/>
    <m/>
    <m/>
    <m/>
    <m/>
    <n v="1"/>
    <x v="0"/>
    <x v="0"/>
    <n v="1"/>
  </r>
  <r>
    <n v="1132"/>
    <s v="00244"/>
    <x v="63"/>
    <s v="PHP"/>
    <x v="11"/>
    <x v="7"/>
    <d v="1899-12-30T18:37:00"/>
    <m/>
    <m/>
    <m/>
    <m/>
    <m/>
    <s v=""/>
    <m/>
    <d v="1899-12-30T08:19:00"/>
    <d v="1899-12-30T18:37:00"/>
    <d v="1899-12-30T03:41:00"/>
    <d v="1899-12-30T05:07:00"/>
    <d v="1899-12-30T08:30:00"/>
    <m/>
    <m/>
    <m/>
    <m/>
    <m/>
    <m/>
    <m/>
    <m/>
    <n v="1"/>
    <x v="0"/>
    <x v="0"/>
    <n v="1"/>
  </r>
  <r>
    <n v="1133"/>
    <s v="00244"/>
    <x v="63"/>
    <s v="PHP"/>
    <x v="12"/>
    <x v="8"/>
    <d v="1899-12-30T18:34:00"/>
    <m/>
    <m/>
    <m/>
    <m/>
    <m/>
    <s v=""/>
    <m/>
    <d v="1899-12-30T08:16:00"/>
    <d v="1899-12-30T18:34:00"/>
    <d v="1899-12-30T03:44:00"/>
    <d v="1899-12-30T05:04:00"/>
    <d v="1899-12-30T08:30:00"/>
    <m/>
    <m/>
    <m/>
    <m/>
    <m/>
    <m/>
    <m/>
    <m/>
    <n v="1"/>
    <x v="0"/>
    <x v="0"/>
    <n v="1"/>
  </r>
  <r>
    <n v="1134"/>
    <s v="00244"/>
    <x v="63"/>
    <s v="PHP"/>
    <x v="13"/>
    <x v="23"/>
    <d v="1899-12-30T18:22:00"/>
    <m/>
    <m/>
    <m/>
    <m/>
    <m/>
    <s v=""/>
    <m/>
    <d v="1899-12-30T08:15:00"/>
    <d v="1899-12-30T18:22:00"/>
    <d v="1899-12-30T03:45:00"/>
    <d v="1899-12-30T04:52:00"/>
    <d v="1899-12-30T08:30:00"/>
    <m/>
    <m/>
    <m/>
    <m/>
    <m/>
    <m/>
    <m/>
    <m/>
    <n v="1"/>
    <x v="0"/>
    <x v="0"/>
    <n v="1"/>
  </r>
  <r>
    <n v="1135"/>
    <s v="00244"/>
    <x v="63"/>
    <s v="PHP"/>
    <x v="14"/>
    <x v="21"/>
    <d v="1899-12-30T18:21:00"/>
    <m/>
    <m/>
    <m/>
    <m/>
    <m/>
    <s v=""/>
    <m/>
    <d v="1899-12-30T08:14:00"/>
    <d v="1899-12-30T18:21:00"/>
    <d v="1899-12-30T03:46:00"/>
    <d v="1899-12-30T04:51:00"/>
    <d v="1899-12-30T08:30:00"/>
    <m/>
    <m/>
    <m/>
    <m/>
    <m/>
    <m/>
    <m/>
    <m/>
    <n v="1"/>
    <x v="0"/>
    <x v="0"/>
    <n v="1"/>
  </r>
  <r>
    <n v="1136"/>
    <s v="00244"/>
    <x v="63"/>
    <s v="PHP"/>
    <x v="15"/>
    <x v="17"/>
    <d v="1899-12-30T18:30:00"/>
    <m/>
    <m/>
    <m/>
    <m/>
    <m/>
    <s v=""/>
    <m/>
    <d v="1899-12-30T08:11:00"/>
    <d v="1899-12-30T18:30:00"/>
    <d v="1899-12-30T03:49:00"/>
    <d v="1899-12-30T05:00:00"/>
    <d v="1899-12-30T08:30:00"/>
    <m/>
    <m/>
    <m/>
    <m/>
    <m/>
    <m/>
    <m/>
    <m/>
    <n v="1"/>
    <x v="0"/>
    <x v="0"/>
    <n v="1"/>
  </r>
  <r>
    <n v="1137"/>
    <s v="00244"/>
    <x v="63"/>
    <s v="PHP"/>
    <x v="16"/>
    <x v="8"/>
    <d v="1899-12-30T18:45:00"/>
    <m/>
    <m/>
    <m/>
    <m/>
    <m/>
    <s v=""/>
    <m/>
    <d v="1899-12-30T08:16:00"/>
    <d v="1899-12-30T18:45:00"/>
    <d v="1899-12-30T03:44:00"/>
    <d v="1899-12-30T05:15:00"/>
    <d v="1899-12-30T08:30:00"/>
    <m/>
    <m/>
    <m/>
    <m/>
    <m/>
    <m/>
    <m/>
    <m/>
    <n v="1"/>
    <x v="0"/>
    <x v="0"/>
    <n v="1"/>
  </r>
  <r>
    <n v="1138"/>
    <s v="00244"/>
    <x v="63"/>
    <s v="PHP"/>
    <x v="17"/>
    <x v="11"/>
    <d v="1899-12-30T18:19:00"/>
    <m/>
    <m/>
    <m/>
    <m/>
    <m/>
    <s v=""/>
    <m/>
    <d v="1899-12-30T08:10:00"/>
    <d v="1899-12-30T18:19:00"/>
    <d v="1899-12-30T03:50:00"/>
    <d v="1899-12-30T04:49:00"/>
    <d v="1899-12-30T08:30:00"/>
    <m/>
    <m/>
    <m/>
    <m/>
    <m/>
    <m/>
    <m/>
    <m/>
    <n v="1"/>
    <x v="0"/>
    <x v="0"/>
    <n v="1"/>
  </r>
  <r>
    <n v="1139"/>
    <s v="00245"/>
    <x v="64"/>
    <s v="Tester-QA"/>
    <x v="0"/>
    <x v="93"/>
    <d v="1899-12-30T21:16:00"/>
    <m/>
    <m/>
    <m/>
    <m/>
    <m/>
    <s v=""/>
    <m/>
    <d v="1899-12-30T08:03:00"/>
    <d v="1899-12-30T21:16:00"/>
    <d v="1899-12-30T03:57:00"/>
    <d v="1899-12-30T06:00:00"/>
    <d v="1899-12-30T08:30:00"/>
    <m/>
    <m/>
    <m/>
    <m/>
    <m/>
    <m/>
    <m/>
    <m/>
    <n v="1"/>
    <x v="0"/>
    <x v="0"/>
    <n v="1"/>
  </r>
  <r>
    <n v="1140"/>
    <s v="00245"/>
    <x v="64"/>
    <s v="Tester-QA"/>
    <x v="1"/>
    <x v="26"/>
    <d v="1899-12-30T22:20:00"/>
    <m/>
    <m/>
    <m/>
    <m/>
    <m/>
    <s v=""/>
    <m/>
    <d v="1899-12-30T08:09:00"/>
    <d v="1899-12-30T22:20:00"/>
    <d v="1899-12-30T03:51:00"/>
    <d v="1899-12-30T06:00:00"/>
    <d v="1899-12-30T08:30:00"/>
    <m/>
    <m/>
    <m/>
    <m/>
    <m/>
    <m/>
    <m/>
    <m/>
    <n v="1"/>
    <x v="0"/>
    <x v="0"/>
    <n v="1"/>
  </r>
  <r>
    <n v="1141"/>
    <s v="00245"/>
    <x v="64"/>
    <s v="Tester-QA"/>
    <x v="2"/>
    <x v="30"/>
    <d v="1899-12-30T18:48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1142"/>
    <s v="00245"/>
    <x v="64"/>
    <s v="Tester-QA"/>
    <x v="3"/>
    <x v="16"/>
    <d v="1899-12-30T18:30:00"/>
    <m/>
    <m/>
    <m/>
    <m/>
    <m/>
    <s v=""/>
    <m/>
    <d v="1899-12-30T08:06:00"/>
    <d v="1899-12-30T18:30:00"/>
    <d v="1899-12-30T03:54:00"/>
    <d v="1899-12-30T05:00:00"/>
    <d v="1899-12-30T08:30:00"/>
    <m/>
    <m/>
    <m/>
    <m/>
    <m/>
    <m/>
    <m/>
    <m/>
    <n v="1"/>
    <x v="0"/>
    <x v="0"/>
    <n v="1"/>
  </r>
  <r>
    <n v="1143"/>
    <s v="00245"/>
    <x v="64"/>
    <s v="Tester-QA"/>
    <x v="18"/>
    <x v="26"/>
    <d v="1899-12-30T18:26:00"/>
    <m/>
    <m/>
    <m/>
    <m/>
    <m/>
    <s v=""/>
    <m/>
    <d v="1899-12-30T08:09:00"/>
    <d v="1899-12-30T18:26:00"/>
    <d v="1899-12-30T03:51:00"/>
    <d v="1899-12-30T04:56:00"/>
    <d v="1899-12-30T08:30:00"/>
    <m/>
    <m/>
    <m/>
    <m/>
    <m/>
    <m/>
    <m/>
    <m/>
    <n v="1"/>
    <x v="0"/>
    <x v="0"/>
    <n v="1"/>
  </r>
  <r>
    <n v="1144"/>
    <s v="00245"/>
    <x v="64"/>
    <s v="Tester-QA"/>
    <x v="4"/>
    <x v="27"/>
    <d v="1899-12-30T18:12:00"/>
    <m/>
    <m/>
    <m/>
    <m/>
    <m/>
    <s v=""/>
    <m/>
    <d v="1899-12-30T08:00:00"/>
    <d v="1899-12-30T18:12:00"/>
    <d v="1899-12-30T04:00:00"/>
    <d v="1899-12-30T04:42:00"/>
    <d v="1899-12-30T08:30:00"/>
    <m/>
    <m/>
    <m/>
    <m/>
    <m/>
    <m/>
    <m/>
    <m/>
    <n v="1"/>
    <x v="0"/>
    <x v="0"/>
    <n v="1"/>
  </r>
  <r>
    <n v="1145"/>
    <s v="00245"/>
    <x v="64"/>
    <s v="Tester-QA"/>
    <x v="5"/>
    <x v="11"/>
    <d v="1899-12-30T18:19:00"/>
    <m/>
    <m/>
    <m/>
    <m/>
    <m/>
    <s v=""/>
    <m/>
    <d v="1899-12-30T08:10:00"/>
    <d v="1899-12-30T18:19:00"/>
    <d v="1899-12-30T03:50:00"/>
    <d v="1899-12-30T04:49:00"/>
    <d v="1899-12-30T08:30:00"/>
    <m/>
    <m/>
    <m/>
    <m/>
    <m/>
    <m/>
    <m/>
    <m/>
    <n v="1"/>
    <x v="0"/>
    <x v="0"/>
    <n v="1"/>
  </r>
  <r>
    <n v="1146"/>
    <s v="00245"/>
    <x v="64"/>
    <s v="Tester-QA"/>
    <x v="6"/>
    <x v="15"/>
    <d v="1899-12-30T18:17:00"/>
    <m/>
    <m/>
    <m/>
    <m/>
    <m/>
    <s v=""/>
    <m/>
    <d v="1899-12-30T08:08:00"/>
    <d v="1899-12-30T18:17:00"/>
    <d v="1899-12-30T03:52:00"/>
    <d v="1899-12-30T04:47:00"/>
    <d v="1899-12-30T08:30:00"/>
    <m/>
    <m/>
    <m/>
    <m/>
    <m/>
    <m/>
    <m/>
    <m/>
    <n v="1"/>
    <x v="0"/>
    <x v="0"/>
    <n v="1"/>
  </r>
  <r>
    <n v="1147"/>
    <s v="00245"/>
    <x v="64"/>
    <s v="Tester-QA"/>
    <x v="7"/>
    <x v="154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148"/>
    <s v="00245"/>
    <x v="64"/>
    <s v="Tester-QA"/>
    <x v="8"/>
    <x v="4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149"/>
    <s v="00245"/>
    <x v="64"/>
    <s v="Tester-QA"/>
    <x v="9"/>
    <x v="26"/>
    <d v="1899-12-30T19:07:00"/>
    <m/>
    <m/>
    <m/>
    <m/>
    <m/>
    <s v=""/>
    <m/>
    <d v="1899-12-30T08:09:00"/>
    <d v="1899-12-30T19:07:00"/>
    <d v="1899-12-30T03:51:00"/>
    <d v="1899-12-30T05:37:00"/>
    <d v="1899-12-30T08:30:00"/>
    <m/>
    <m/>
    <m/>
    <m/>
    <m/>
    <m/>
    <m/>
    <m/>
    <n v="1"/>
    <x v="0"/>
    <x v="0"/>
    <n v="1"/>
  </r>
  <r>
    <n v="1150"/>
    <s v="00245"/>
    <x v="64"/>
    <s v="Tester-QA"/>
    <x v="10"/>
    <x v="24"/>
    <d v="1899-12-30T18:10:00"/>
    <m/>
    <m/>
    <m/>
    <m/>
    <m/>
    <s v=""/>
    <m/>
    <d v="1899-12-30T08:05:00"/>
    <d v="1899-12-30T18:10:00"/>
    <d v="1899-12-30T03:55:00"/>
    <d v="1899-12-30T04:40:00"/>
    <d v="1899-12-30T08:30:00"/>
    <m/>
    <m/>
    <m/>
    <m/>
    <m/>
    <m/>
    <m/>
    <m/>
    <n v="1"/>
    <x v="0"/>
    <x v="0"/>
    <n v="1"/>
  </r>
  <r>
    <n v="1151"/>
    <s v="00245"/>
    <x v="64"/>
    <s v="Tester-QA"/>
    <x v="11"/>
    <x v="14"/>
    <d v="1899-12-30T18:25:00"/>
    <m/>
    <m/>
    <m/>
    <m/>
    <m/>
    <s v=""/>
    <m/>
    <d v="1899-12-30T08:12:00"/>
    <d v="1899-12-30T18:25:00"/>
    <d v="1899-12-30T03:48:00"/>
    <d v="1899-12-30T04:55:00"/>
    <d v="1899-12-30T08:30:00"/>
    <m/>
    <m/>
    <m/>
    <m/>
    <m/>
    <m/>
    <m/>
    <m/>
    <n v="1"/>
    <x v="0"/>
    <x v="0"/>
    <n v="1"/>
  </r>
  <r>
    <n v="1152"/>
    <s v="00245"/>
    <x v="64"/>
    <s v="Tester-QA"/>
    <x v="12"/>
    <x v="43"/>
    <d v="1899-12-30T18:21:00"/>
    <m/>
    <m/>
    <m/>
    <m/>
    <m/>
    <s v=""/>
    <m/>
    <d v="1899-12-30T08:02:00"/>
    <d v="1899-12-30T18:21:00"/>
    <d v="1899-12-30T03:58:00"/>
    <d v="1899-12-30T04:51:00"/>
    <d v="1899-12-30T08:30:00"/>
    <m/>
    <m/>
    <m/>
    <m/>
    <m/>
    <m/>
    <m/>
    <m/>
    <n v="1"/>
    <x v="0"/>
    <x v="0"/>
    <n v="1"/>
  </r>
  <r>
    <n v="1153"/>
    <s v="00245"/>
    <x v="64"/>
    <s v="Tester-QA"/>
    <x v="13"/>
    <x v="43"/>
    <d v="1899-12-30T18:22:00"/>
    <m/>
    <m/>
    <m/>
    <m/>
    <m/>
    <s v=""/>
    <m/>
    <d v="1899-12-30T08:02:00"/>
    <d v="1899-12-30T18:22:00"/>
    <d v="1899-12-30T03:58:00"/>
    <d v="1899-12-30T04:52:00"/>
    <d v="1899-12-30T08:30:00"/>
    <m/>
    <m/>
    <m/>
    <m/>
    <m/>
    <m/>
    <m/>
    <m/>
    <n v="1"/>
    <x v="0"/>
    <x v="0"/>
    <n v="1"/>
  </r>
  <r>
    <n v="1154"/>
    <s v="00245"/>
    <x v="64"/>
    <s v="Tester-QA"/>
    <x v="14"/>
    <x v="24"/>
    <d v="1899-12-30T18:46:00"/>
    <m/>
    <m/>
    <m/>
    <m/>
    <m/>
    <s v=""/>
    <m/>
    <d v="1899-12-30T08:05:00"/>
    <d v="1899-12-30T18:46:00"/>
    <d v="1899-12-30T03:55:00"/>
    <d v="1899-12-30T05:16:00"/>
    <d v="1899-12-30T08:30:00"/>
    <m/>
    <m/>
    <m/>
    <m/>
    <m/>
    <m/>
    <m/>
    <m/>
    <n v="1"/>
    <x v="0"/>
    <x v="0"/>
    <n v="1"/>
  </r>
  <r>
    <n v="1155"/>
    <s v="00245"/>
    <x v="64"/>
    <s v="Tester-QA"/>
    <x v="15"/>
    <x v="2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156"/>
    <s v="00245"/>
    <x v="64"/>
    <s v="Tester-QA"/>
    <x v="16"/>
    <x v="15"/>
    <d v="1899-12-30T18:28:00"/>
    <m/>
    <m/>
    <m/>
    <m/>
    <m/>
    <s v=""/>
    <m/>
    <d v="1899-12-30T08:08:00"/>
    <d v="1899-12-30T18:28:00"/>
    <d v="1899-12-30T03:52:00"/>
    <d v="1899-12-30T04:58:00"/>
    <d v="1899-12-30T08:30:00"/>
    <m/>
    <m/>
    <m/>
    <m/>
    <m/>
    <m/>
    <m/>
    <m/>
    <n v="1"/>
    <x v="0"/>
    <x v="0"/>
    <n v="1"/>
  </r>
  <r>
    <n v="1157"/>
    <s v="00245"/>
    <x v="64"/>
    <s v="Tester-QA"/>
    <x v="17"/>
    <x v="18"/>
    <d v="1899-12-30T18:25:00"/>
    <m/>
    <m/>
    <m/>
    <m/>
    <m/>
    <s v=""/>
    <m/>
    <d v="1899-12-30T08:04:00"/>
    <d v="1899-12-30T18:25:00"/>
    <d v="1899-12-30T03:56:00"/>
    <d v="1899-12-30T04:55:00"/>
    <d v="1899-12-30T08:30:00"/>
    <m/>
    <m/>
    <m/>
    <m/>
    <m/>
    <m/>
    <m/>
    <m/>
    <n v="1"/>
    <x v="0"/>
    <x v="0"/>
    <n v="1"/>
  </r>
  <r>
    <n v="1158"/>
    <s v="00246"/>
    <x v="65"/>
    <s v="PHP"/>
    <x v="0"/>
    <x v="3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159"/>
    <s v="00246"/>
    <x v="65"/>
    <s v="PHP"/>
    <x v="1"/>
    <x v="54"/>
    <d v="1899-12-30T18:38:00"/>
    <m/>
    <m/>
    <m/>
    <m/>
    <m/>
    <s v=""/>
    <m/>
    <d v="1899-12-30T08:23:00"/>
    <d v="1899-12-30T18:38:00"/>
    <d v="1899-12-30T03:37:00"/>
    <d v="1899-12-30T05:08:00"/>
    <d v="1899-12-30T08:30:00"/>
    <m/>
    <m/>
    <m/>
    <m/>
    <m/>
    <m/>
    <m/>
    <m/>
    <n v="1"/>
    <x v="0"/>
    <x v="0"/>
    <n v="1"/>
  </r>
  <r>
    <n v="1160"/>
    <s v="00246"/>
    <x v="65"/>
    <s v="PHP"/>
    <x v="2"/>
    <x v="7"/>
    <d v="1899-12-30T20:08:00"/>
    <m/>
    <m/>
    <m/>
    <m/>
    <m/>
    <s v=""/>
    <m/>
    <d v="1899-12-30T08:19:00"/>
    <d v="1899-12-30T20:08:00"/>
    <d v="1899-12-30T03:41:00"/>
    <d v="1899-12-30T06:00:00"/>
    <d v="1899-12-30T08:30:00"/>
    <m/>
    <m/>
    <m/>
    <m/>
    <m/>
    <m/>
    <m/>
    <m/>
    <n v="1"/>
    <x v="0"/>
    <x v="0"/>
    <n v="1"/>
  </r>
  <r>
    <n v="1161"/>
    <s v="00246"/>
    <x v="65"/>
    <s v="PHP"/>
    <x v="3"/>
    <x v="74"/>
    <d v="1899-12-30T18:51:00"/>
    <m/>
    <m/>
    <m/>
    <m/>
    <m/>
    <s v=""/>
    <m/>
    <d v="1899-12-30T08:21:00"/>
    <d v="1899-12-30T18:51:00"/>
    <d v="1899-12-30T03:39:00"/>
    <d v="1899-12-30T05:21:00"/>
    <d v="1899-12-30T08:30:00"/>
    <m/>
    <m/>
    <m/>
    <m/>
    <m/>
    <m/>
    <m/>
    <m/>
    <n v="1"/>
    <x v="0"/>
    <x v="0"/>
    <n v="1"/>
  </r>
  <r>
    <n v="1162"/>
    <s v="00246"/>
    <x v="65"/>
    <s v="PHP"/>
    <x v="18"/>
    <x v="10"/>
    <d v="1899-12-30T18:44:00"/>
    <m/>
    <m/>
    <m/>
    <m/>
    <m/>
    <s v=""/>
    <m/>
    <d v="1899-12-30T08:25:00"/>
    <d v="1899-12-30T18:44:00"/>
    <d v="1899-12-30T03:35:00"/>
    <d v="1899-12-30T05:14:00"/>
    <d v="1899-12-30T08:30:00"/>
    <m/>
    <m/>
    <m/>
    <m/>
    <m/>
    <m/>
    <m/>
    <m/>
    <n v="1"/>
    <x v="0"/>
    <x v="0"/>
    <n v="1"/>
  </r>
  <r>
    <n v="1163"/>
    <s v="00246"/>
    <x v="65"/>
    <s v="PHP"/>
    <x v="4"/>
    <x v="33"/>
    <d v="1899-12-30T19:42:00"/>
    <m/>
    <m/>
    <m/>
    <m/>
    <m/>
    <s v=""/>
    <m/>
    <d v="1899-12-30T08:28:00"/>
    <d v="1899-12-30T19:42:00"/>
    <d v="1899-12-30T03:32:00"/>
    <d v="1899-12-30T06:00:00"/>
    <d v="1899-12-30T08:30:00"/>
    <m/>
    <m/>
    <m/>
    <m/>
    <m/>
    <m/>
    <m/>
    <m/>
    <n v="1"/>
    <x v="0"/>
    <x v="0"/>
    <n v="1"/>
  </r>
  <r>
    <n v="1164"/>
    <s v="00246"/>
    <x v="65"/>
    <s v="PHP"/>
    <x v="6"/>
    <x v="20"/>
    <d v="1899-12-30T18:47:00"/>
    <m/>
    <m/>
    <m/>
    <m/>
    <m/>
    <s v=""/>
    <m/>
    <d v="1899-12-30T08:18:00"/>
    <d v="1899-12-30T18:47:00"/>
    <d v="1899-12-30T03:42:00"/>
    <d v="1899-12-30T05:17:00"/>
    <d v="1899-12-30T08:30:00"/>
    <m/>
    <m/>
    <m/>
    <m/>
    <m/>
    <m/>
    <m/>
    <m/>
    <n v="1"/>
    <x v="0"/>
    <x v="0"/>
    <n v="1"/>
  </r>
  <r>
    <n v="1165"/>
    <s v="00246"/>
    <x v="65"/>
    <s v="PHP"/>
    <x v="7"/>
    <x v="54"/>
    <d v="1899-12-30T08:23:00"/>
    <d v="1899-12-30T18:42:00"/>
    <m/>
    <m/>
    <m/>
    <m/>
    <s v=""/>
    <m/>
    <d v="1899-12-30T08:23:00"/>
    <d v="1899-12-30T18:42:00"/>
    <d v="1899-12-30T03:37:00"/>
    <d v="1899-12-30T05:12:00"/>
    <d v="1899-12-30T08:30:00"/>
    <m/>
    <m/>
    <m/>
    <m/>
    <m/>
    <m/>
    <m/>
    <m/>
    <n v="1"/>
    <x v="0"/>
    <x v="0"/>
    <n v="1"/>
  </r>
  <r>
    <n v="1166"/>
    <s v="00246"/>
    <x v="65"/>
    <s v="PHP"/>
    <x v="8"/>
    <x v="55"/>
    <d v="1899-12-30T19:12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167"/>
    <s v="00246"/>
    <x v="65"/>
    <s v="PHP"/>
    <x v="9"/>
    <x v="3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168"/>
    <s v="00246"/>
    <x v="65"/>
    <s v="PHP"/>
    <x v="10"/>
    <x v="54"/>
    <d v="1899-12-30T19:21:00"/>
    <m/>
    <m/>
    <m/>
    <m/>
    <m/>
    <s v=""/>
    <m/>
    <d v="1899-12-30T08:23:00"/>
    <d v="1899-12-30T19:21:00"/>
    <d v="1899-12-30T03:37:00"/>
    <d v="1899-12-30T05:51:00"/>
    <d v="1899-12-30T08:30:00"/>
    <m/>
    <m/>
    <m/>
    <m/>
    <m/>
    <m/>
    <m/>
    <m/>
    <n v="1"/>
    <x v="0"/>
    <x v="0"/>
    <n v="1"/>
  </r>
  <r>
    <n v="1169"/>
    <s v="00246"/>
    <x v="65"/>
    <s v="PHP"/>
    <x v="11"/>
    <x v="74"/>
    <d v="1899-12-30T18:41:00"/>
    <m/>
    <m/>
    <m/>
    <m/>
    <m/>
    <s v=""/>
    <m/>
    <d v="1899-12-30T08:21:00"/>
    <d v="1899-12-30T18:41:00"/>
    <d v="1899-12-30T03:39:00"/>
    <d v="1899-12-30T05:11:00"/>
    <d v="1899-12-30T08:30:00"/>
    <m/>
    <m/>
    <m/>
    <m/>
    <m/>
    <m/>
    <m/>
    <m/>
    <n v="1"/>
    <x v="0"/>
    <x v="0"/>
    <n v="1"/>
  </r>
  <r>
    <n v="1170"/>
    <s v="00246"/>
    <x v="65"/>
    <s v="PHP"/>
    <x v="12"/>
    <x v="3"/>
    <d v="1899-12-30T18:50:00"/>
    <m/>
    <m/>
    <m/>
    <m/>
    <m/>
    <s v=""/>
    <m/>
    <d v="1899-12-30T08:20:00"/>
    <d v="1899-12-30T18:50:00"/>
    <d v="1899-12-30T03:40:00"/>
    <d v="1899-12-30T05:20:00"/>
    <d v="1899-12-30T08:30:00"/>
    <m/>
    <m/>
    <m/>
    <m/>
    <m/>
    <m/>
    <m/>
    <m/>
    <n v="1"/>
    <x v="0"/>
    <x v="0"/>
    <n v="1"/>
  </r>
  <r>
    <n v="1171"/>
    <s v="00246"/>
    <x v="65"/>
    <s v="PHP"/>
    <x v="13"/>
    <x v="5"/>
    <d v="1899-12-30T21:58:00"/>
    <m/>
    <m/>
    <m/>
    <m/>
    <m/>
    <s v=""/>
    <m/>
    <d v="1899-12-30T08:24:00"/>
    <d v="1899-12-30T21:58:00"/>
    <d v="1899-12-30T03:36:00"/>
    <d v="1899-12-30T06:00:00"/>
    <d v="1899-12-30T08:30:00"/>
    <m/>
    <m/>
    <m/>
    <m/>
    <m/>
    <m/>
    <m/>
    <m/>
    <n v="1"/>
    <x v="0"/>
    <x v="0"/>
    <n v="1"/>
  </r>
  <r>
    <n v="1172"/>
    <s v="00246"/>
    <x v="65"/>
    <s v="PHP"/>
    <x v="14"/>
    <x v="3"/>
    <d v="1899-12-30T21:26:00"/>
    <m/>
    <m/>
    <m/>
    <m/>
    <m/>
    <s v=""/>
    <m/>
    <d v="1899-12-30T08:20:00"/>
    <d v="1899-12-30T21:26:00"/>
    <d v="1899-12-30T03:40:00"/>
    <d v="1899-12-30T06:00:00"/>
    <d v="1899-12-30T08:30:00"/>
    <m/>
    <m/>
    <m/>
    <m/>
    <m/>
    <m/>
    <m/>
    <m/>
    <n v="1"/>
    <x v="0"/>
    <x v="0"/>
    <n v="1"/>
  </r>
  <r>
    <n v="1173"/>
    <s v="00246"/>
    <x v="65"/>
    <s v="PHP"/>
    <x v="15"/>
    <x v="54"/>
    <d v="1899-12-30T18:53:00"/>
    <m/>
    <m/>
    <m/>
    <m/>
    <m/>
    <s v=""/>
    <m/>
    <d v="1899-12-30T08:23:00"/>
    <d v="1899-12-30T18:53:00"/>
    <d v="1899-12-30T03:37:00"/>
    <d v="1899-12-30T05:23:00"/>
    <d v="1899-12-30T08:30:00"/>
    <m/>
    <m/>
    <m/>
    <m/>
    <m/>
    <m/>
    <m/>
    <m/>
    <n v="1"/>
    <x v="0"/>
    <x v="0"/>
    <n v="1"/>
  </r>
  <r>
    <n v="1174"/>
    <s v="00246"/>
    <x v="65"/>
    <s v="PHP"/>
    <x v="16"/>
    <x v="23"/>
    <d v="1899-12-30T18:22:00"/>
    <m/>
    <m/>
    <m/>
    <m/>
    <m/>
    <s v=""/>
    <m/>
    <d v="1899-12-30T08:15:00"/>
    <d v="1899-12-30T18:22:00"/>
    <d v="1899-12-30T03:45:00"/>
    <d v="1899-12-30T04:52:00"/>
    <d v="1899-12-30T08:30:00"/>
    <m/>
    <m/>
    <m/>
    <m/>
    <m/>
    <m/>
    <m/>
    <m/>
    <n v="1"/>
    <x v="0"/>
    <x v="0"/>
    <n v="1"/>
  </r>
  <r>
    <n v="1175"/>
    <s v="00246"/>
    <x v="65"/>
    <s v="PHP"/>
    <x v="17"/>
    <x v="31"/>
    <d v="1899-12-30T18:58:00"/>
    <m/>
    <m/>
    <m/>
    <m/>
    <m/>
    <s v=""/>
    <m/>
    <d v="1899-12-30T08:30:00"/>
    <d v="1899-12-30T18:58:00"/>
    <d v="1899-12-30T03:30:00"/>
    <d v="1899-12-30T05:28:00"/>
    <d v="1899-12-30T08:30:00"/>
    <m/>
    <m/>
    <m/>
    <m/>
    <m/>
    <m/>
    <m/>
    <m/>
    <n v="1"/>
    <x v="0"/>
    <x v="0"/>
    <n v="1"/>
  </r>
  <r>
    <n v="1176"/>
    <s v="00247"/>
    <x v="66"/>
    <s v="PHP"/>
    <x v="0"/>
    <x v="22"/>
    <d v="1899-12-30T18:25:00"/>
    <m/>
    <m/>
    <m/>
    <m/>
    <m/>
    <s v=""/>
    <m/>
    <d v="1899-12-30T08:13:00"/>
    <d v="1899-12-30T18:25:00"/>
    <d v="1899-12-30T03:47:00"/>
    <d v="1899-12-30T04:55:00"/>
    <d v="1899-12-30T08:30:00"/>
    <m/>
    <m/>
    <m/>
    <m/>
    <m/>
    <m/>
    <m/>
    <m/>
    <n v="1"/>
    <x v="0"/>
    <x v="0"/>
    <n v="1"/>
  </r>
  <r>
    <n v="1177"/>
    <s v="00247"/>
    <x v="66"/>
    <s v="PHP"/>
    <x v="1"/>
    <x v="48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178"/>
    <s v="00247"/>
    <x v="66"/>
    <s v="PHP"/>
    <x v="2"/>
    <x v="24"/>
    <d v="1899-12-30T08:06:00"/>
    <d v="1899-12-30T18:22:00"/>
    <m/>
    <m/>
    <m/>
    <m/>
    <s v=""/>
    <m/>
    <d v="1899-12-30T08:05:00"/>
    <d v="1899-12-30T18:22:00"/>
    <d v="1899-12-30T03:55:00"/>
    <d v="1899-12-30T04:52:00"/>
    <d v="1899-12-30T08:30:00"/>
    <m/>
    <m/>
    <m/>
    <m/>
    <m/>
    <m/>
    <m/>
    <m/>
    <n v="1"/>
    <x v="0"/>
    <x v="0"/>
    <n v="1"/>
  </r>
  <r>
    <n v="1179"/>
    <s v="00247"/>
    <x v="66"/>
    <s v="PHP"/>
    <x v="3"/>
    <x v="116"/>
    <d v="1899-12-30T18:38:00"/>
    <m/>
    <m/>
    <m/>
    <m/>
    <m/>
    <s v=""/>
    <m/>
    <d v="1899-12-30T13:18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180"/>
    <s v="00247"/>
    <x v="66"/>
    <s v="PHP"/>
    <x v="18"/>
    <x v="24"/>
    <d v="1899-12-30T18:20:00"/>
    <m/>
    <m/>
    <m/>
    <m/>
    <m/>
    <s v=""/>
    <m/>
    <d v="1899-12-30T08:05:00"/>
    <d v="1899-12-30T18:20:00"/>
    <d v="1899-12-30T03:55:00"/>
    <d v="1899-12-30T04:50:00"/>
    <d v="1899-12-30T08:30:00"/>
    <m/>
    <m/>
    <m/>
    <m/>
    <m/>
    <m/>
    <m/>
    <m/>
    <n v="1"/>
    <x v="0"/>
    <x v="0"/>
    <n v="1"/>
  </r>
  <r>
    <n v="1181"/>
    <s v="00247"/>
    <x v="66"/>
    <s v="PHP"/>
    <x v="4"/>
    <x v="23"/>
    <d v="1899-12-30T18:35:00"/>
    <m/>
    <m/>
    <m/>
    <m/>
    <m/>
    <s v=""/>
    <m/>
    <d v="1899-12-30T08:15:00"/>
    <d v="1899-12-30T18:35:00"/>
    <d v="1899-12-30T03:45:00"/>
    <d v="1899-12-30T05:05:00"/>
    <d v="1899-12-30T08:30:00"/>
    <m/>
    <m/>
    <m/>
    <m/>
    <m/>
    <m/>
    <m/>
    <m/>
    <n v="1"/>
    <x v="0"/>
    <x v="0"/>
    <n v="1"/>
  </r>
  <r>
    <n v="1182"/>
    <s v="00247"/>
    <x v="66"/>
    <s v="PHP"/>
    <x v="5"/>
    <x v="6"/>
    <d v="1899-12-30T18:19:00"/>
    <m/>
    <m/>
    <m/>
    <m/>
    <m/>
    <s v=""/>
    <m/>
    <d v="1899-12-30T09:01:00"/>
    <d v="1899-12-30T18:00:00"/>
    <d v="1899-12-30T02:59:00"/>
    <d v="1899-12-30T04:30:00"/>
    <d v="1899-12-30T07:29:00"/>
    <m/>
    <m/>
    <m/>
    <m/>
    <m/>
    <m/>
    <m/>
    <m/>
    <n v="0.88039215686274486"/>
    <x v="0"/>
    <x v="1"/>
    <n v="1"/>
  </r>
  <r>
    <n v="1183"/>
    <s v="00247"/>
    <x v="66"/>
    <s v="PHP"/>
    <x v="6"/>
    <x v="7"/>
    <d v="1899-12-30T18:41:00"/>
    <m/>
    <m/>
    <m/>
    <m/>
    <m/>
    <s v=""/>
    <m/>
    <d v="1899-12-30T08:19:00"/>
    <d v="1899-12-30T18:41:00"/>
    <d v="1899-12-30T03:41:00"/>
    <d v="1899-12-30T05:11:00"/>
    <d v="1899-12-30T08:30:00"/>
    <m/>
    <m/>
    <m/>
    <m/>
    <m/>
    <m/>
    <m/>
    <m/>
    <n v="1"/>
    <x v="0"/>
    <x v="0"/>
    <n v="1"/>
  </r>
  <r>
    <n v="1184"/>
    <s v="00247"/>
    <x v="66"/>
    <s v="PHP"/>
    <x v="7"/>
    <x v="21"/>
    <d v="1899-12-30T18:47:00"/>
    <m/>
    <m/>
    <m/>
    <m/>
    <m/>
    <s v=""/>
    <m/>
    <d v="1899-12-30T08:14:00"/>
    <d v="1899-12-30T18:47:00"/>
    <d v="1899-12-30T03:46:00"/>
    <d v="1899-12-30T05:17:00"/>
    <d v="1899-12-30T08:30:00"/>
    <m/>
    <m/>
    <m/>
    <m/>
    <m/>
    <m/>
    <m/>
    <m/>
    <n v="1"/>
    <x v="0"/>
    <x v="0"/>
    <n v="1"/>
  </r>
  <r>
    <n v="1185"/>
    <s v="00247"/>
    <x v="66"/>
    <s v="PHP"/>
    <x v="8"/>
    <x v="22"/>
    <d v="1899-12-30T08:13:00"/>
    <d v="1899-12-30T18:30:00"/>
    <m/>
    <m/>
    <m/>
    <m/>
    <s v=""/>
    <m/>
    <d v="1899-12-30T08:13:00"/>
    <d v="1899-12-30T18:30:00"/>
    <d v="1899-12-30T03:47:00"/>
    <d v="1899-12-30T05:00:00"/>
    <d v="1899-12-30T08:30:00"/>
    <m/>
    <m/>
    <m/>
    <m/>
    <m/>
    <m/>
    <m/>
    <m/>
    <n v="1"/>
    <x v="0"/>
    <x v="0"/>
    <n v="1"/>
  </r>
  <r>
    <n v="1186"/>
    <s v="00247"/>
    <x v="66"/>
    <s v="PHP"/>
    <x v="9"/>
    <x v="7"/>
    <d v="1899-12-30T18:40:00"/>
    <m/>
    <m/>
    <m/>
    <m/>
    <m/>
    <s v=""/>
    <m/>
    <d v="1899-12-30T08:19:00"/>
    <d v="1899-12-30T18:40:00"/>
    <d v="1899-12-30T03:41:00"/>
    <d v="1899-12-30T05:10:00"/>
    <d v="1899-12-30T08:30:00"/>
    <m/>
    <m/>
    <m/>
    <m/>
    <m/>
    <m/>
    <m/>
    <m/>
    <n v="1"/>
    <x v="0"/>
    <x v="0"/>
    <n v="1"/>
  </r>
  <r>
    <n v="1187"/>
    <s v="00247"/>
    <x v="66"/>
    <s v="PHP"/>
    <x v="10"/>
    <x v="15"/>
    <d v="1899-12-30T18:22:00"/>
    <m/>
    <m/>
    <m/>
    <m/>
    <m/>
    <s v=""/>
    <m/>
    <d v="1899-12-30T08:08:00"/>
    <d v="1899-12-30T18:22:00"/>
    <d v="1899-12-30T03:52:00"/>
    <d v="1899-12-30T04:52:00"/>
    <d v="1899-12-30T08:30:00"/>
    <m/>
    <m/>
    <m/>
    <m/>
    <m/>
    <m/>
    <m/>
    <m/>
    <n v="1"/>
    <x v="0"/>
    <x v="0"/>
    <n v="1"/>
  </r>
  <r>
    <n v="1188"/>
    <s v="00247"/>
    <x v="66"/>
    <s v="PHP"/>
    <x v="11"/>
    <x v="10"/>
    <d v="1899-12-30T18:41:00"/>
    <m/>
    <m/>
    <m/>
    <m/>
    <m/>
    <s v=""/>
    <m/>
    <d v="1899-12-30T08:25:00"/>
    <d v="1899-12-30T18:41:00"/>
    <d v="1899-12-30T03:35:00"/>
    <d v="1899-12-30T05:11:00"/>
    <d v="1899-12-30T08:30:00"/>
    <m/>
    <m/>
    <m/>
    <m/>
    <m/>
    <m/>
    <m/>
    <m/>
    <n v="1"/>
    <x v="0"/>
    <x v="0"/>
    <n v="1"/>
  </r>
  <r>
    <n v="1189"/>
    <s v="00247"/>
    <x v="66"/>
    <s v="PHP"/>
    <x v="12"/>
    <x v="22"/>
    <d v="1899-12-30T18:58:00"/>
    <m/>
    <m/>
    <m/>
    <m/>
    <m/>
    <s v=""/>
    <m/>
    <d v="1899-12-30T08:13:00"/>
    <d v="1899-12-30T18:58:00"/>
    <d v="1899-12-30T03:47:00"/>
    <d v="1899-12-30T05:28:00"/>
    <d v="1899-12-30T08:30:00"/>
    <m/>
    <m/>
    <m/>
    <m/>
    <m/>
    <m/>
    <m/>
    <m/>
    <n v="1"/>
    <x v="0"/>
    <x v="0"/>
    <n v="1"/>
  </r>
  <r>
    <n v="1190"/>
    <s v="00247"/>
    <x v="66"/>
    <s v="PHP"/>
    <x v="13"/>
    <x v="54"/>
    <d v="1899-12-30T18:41:00"/>
    <m/>
    <m/>
    <m/>
    <m/>
    <m/>
    <s v=""/>
    <m/>
    <d v="1899-12-30T08:23:00"/>
    <d v="1899-12-30T18:41:00"/>
    <d v="1899-12-30T03:37:00"/>
    <d v="1899-12-30T05:11:00"/>
    <d v="1899-12-30T08:30:00"/>
    <m/>
    <m/>
    <m/>
    <m/>
    <m/>
    <m/>
    <m/>
    <m/>
    <n v="1"/>
    <x v="0"/>
    <x v="0"/>
    <n v="1"/>
  </r>
  <r>
    <n v="1191"/>
    <s v="00247"/>
    <x v="66"/>
    <s v="PHP"/>
    <x v="14"/>
    <x v="3"/>
    <d v="1899-12-30T18:48:00"/>
    <m/>
    <m/>
    <m/>
    <m/>
    <m/>
    <s v=""/>
    <m/>
    <d v="1899-12-30T08:20:00"/>
    <d v="1899-12-30T18:48:00"/>
    <d v="1899-12-30T03:40:00"/>
    <d v="1899-12-30T05:18:00"/>
    <d v="1899-12-30T08:30:00"/>
    <m/>
    <m/>
    <m/>
    <m/>
    <m/>
    <m/>
    <m/>
    <m/>
    <n v="1"/>
    <x v="0"/>
    <x v="0"/>
    <n v="1"/>
  </r>
  <r>
    <n v="1192"/>
    <s v="00247"/>
    <x v="66"/>
    <s v="PHP"/>
    <x v="15"/>
    <x v="10"/>
    <d v="1899-12-30T18:35:00"/>
    <m/>
    <m/>
    <m/>
    <m/>
    <m/>
    <s v=""/>
    <m/>
    <d v="1899-12-30T08:25:00"/>
    <d v="1899-12-30T18:35:00"/>
    <d v="1899-12-30T03:35:00"/>
    <d v="1899-12-30T05:05:00"/>
    <d v="1899-12-30T08:30:00"/>
    <m/>
    <m/>
    <m/>
    <m/>
    <m/>
    <m/>
    <m/>
    <m/>
    <n v="1"/>
    <x v="0"/>
    <x v="0"/>
    <n v="1"/>
  </r>
  <r>
    <n v="1193"/>
    <s v="00247"/>
    <x v="66"/>
    <s v="PHP"/>
    <x v="16"/>
    <x v="7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194"/>
    <s v="00247"/>
    <x v="66"/>
    <s v="PHP"/>
    <x v="17"/>
    <x v="7"/>
    <d v="1899-12-30T19:01:00"/>
    <m/>
    <m/>
    <m/>
    <m/>
    <m/>
    <s v=""/>
    <m/>
    <d v="1899-12-30T08:19:00"/>
    <d v="1899-12-30T19:01:00"/>
    <d v="1899-12-30T03:41:00"/>
    <d v="1899-12-30T05:31:00"/>
    <d v="1899-12-30T08:30:00"/>
    <m/>
    <m/>
    <m/>
    <m/>
    <m/>
    <m/>
    <m/>
    <m/>
    <n v="1"/>
    <x v="0"/>
    <x v="0"/>
    <n v="1"/>
  </r>
  <r>
    <n v="1195"/>
    <s v="00248"/>
    <x v="67"/>
    <s v="PHP"/>
    <x v="0"/>
    <x v="155"/>
    <d v="1899-12-30T18:18:00"/>
    <m/>
    <m/>
    <m/>
    <m/>
    <m/>
    <s v=""/>
    <m/>
    <d v="1899-12-30T09:17:00"/>
    <d v="1899-12-30T18:00:00"/>
    <d v="1899-12-30T02:43:00"/>
    <d v="1899-12-30T04:30:00"/>
    <d v="1899-12-30T07:13:00"/>
    <m/>
    <m/>
    <m/>
    <m/>
    <m/>
    <m/>
    <m/>
    <m/>
    <n v="0.84901960784313713"/>
    <x v="0"/>
    <x v="1"/>
    <n v="1"/>
  </r>
  <r>
    <n v="1196"/>
    <s v="00248"/>
    <x v="67"/>
    <s v="PHP"/>
    <x v="1"/>
    <x v="5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197"/>
    <s v="00248"/>
    <x v="67"/>
    <s v="PHP"/>
    <x v="2"/>
    <x v="42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198"/>
    <s v="00248"/>
    <x v="67"/>
    <s v="PHP"/>
    <x v="3"/>
    <x v="42"/>
    <d v="1899-12-30T18:14:00"/>
    <m/>
    <m/>
    <m/>
    <m/>
    <m/>
    <s v=""/>
    <m/>
    <d v="1899-12-30T08:00:00"/>
    <d v="1899-12-30T18:14:00"/>
    <d v="1899-12-30T04:00:00"/>
    <d v="1899-12-30T04:44:00"/>
    <d v="1899-12-30T08:30:00"/>
    <m/>
    <m/>
    <m/>
    <m/>
    <m/>
    <m/>
    <m/>
    <m/>
    <n v="1"/>
    <x v="0"/>
    <x v="0"/>
    <n v="1"/>
  </r>
  <r>
    <n v="1199"/>
    <s v="00248"/>
    <x v="67"/>
    <s v="PHP"/>
    <x v="18"/>
    <x v="52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0"/>
    <s v="00248"/>
    <x v="67"/>
    <s v="PHP"/>
    <x v="4"/>
    <x v="67"/>
    <d v="1899-12-30T18:26:00"/>
    <m/>
    <m/>
    <m/>
    <m/>
    <m/>
    <s v=""/>
    <m/>
    <d v="1899-12-30T08:00:00"/>
    <d v="1899-12-30T18:26:00"/>
    <d v="1899-12-30T04:00:00"/>
    <d v="1899-12-30T04:56:00"/>
    <d v="1899-12-30T08:30:00"/>
    <m/>
    <m/>
    <m/>
    <m/>
    <m/>
    <m/>
    <m/>
    <m/>
    <n v="1"/>
    <x v="0"/>
    <x v="0"/>
    <n v="1"/>
  </r>
  <r>
    <n v="1201"/>
    <s v="00248"/>
    <x v="67"/>
    <s v="PHP"/>
    <x v="7"/>
    <x v="1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2"/>
    <s v="00248"/>
    <x v="67"/>
    <s v="PHP"/>
    <x v="8"/>
    <x v="18"/>
    <d v="1899-12-30T18:31:00"/>
    <m/>
    <m/>
    <m/>
    <m/>
    <m/>
    <s v=""/>
    <m/>
    <d v="1899-12-30T08:04:00"/>
    <d v="1899-12-30T18:31:00"/>
    <d v="1899-12-30T03:56:00"/>
    <d v="1899-12-30T05:01:00"/>
    <d v="1899-12-30T08:30:00"/>
    <m/>
    <m/>
    <m/>
    <m/>
    <m/>
    <m/>
    <m/>
    <m/>
    <n v="1"/>
    <x v="0"/>
    <x v="0"/>
    <n v="1"/>
  </r>
  <r>
    <n v="1203"/>
    <s v="00248"/>
    <x v="67"/>
    <s v="PHP"/>
    <x v="10"/>
    <x v="49"/>
    <d v="1899-12-30T18:18:00"/>
    <m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204"/>
    <s v="00248"/>
    <x v="67"/>
    <s v="PHP"/>
    <x v="11"/>
    <x v="40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1205"/>
    <s v="00248"/>
    <x v="67"/>
    <s v="PHP"/>
    <x v="12"/>
    <x v="48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6"/>
    <s v="00248"/>
    <x v="67"/>
    <s v="PHP"/>
    <x v="13"/>
    <x v="119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7"/>
    <s v="00248"/>
    <x v="67"/>
    <s v="PHP"/>
    <x v="14"/>
    <x v="56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8"/>
    <s v="00248"/>
    <x v="67"/>
    <s v="PHP"/>
    <x v="15"/>
    <x v="18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09"/>
    <s v="00248"/>
    <x v="67"/>
    <s v="PHP"/>
    <x v="17"/>
    <x v="24"/>
    <d v="1899-12-30T18:34:00"/>
    <m/>
    <m/>
    <m/>
    <m/>
    <m/>
    <s v=""/>
    <m/>
    <d v="1899-12-30T08:05:00"/>
    <d v="1899-12-30T18:34:00"/>
    <d v="1899-12-30T03:55:00"/>
    <d v="1899-12-30T05:04:00"/>
    <d v="1899-12-30T08:30:00"/>
    <m/>
    <m/>
    <m/>
    <m/>
    <m/>
    <m/>
    <m/>
    <m/>
    <n v="1"/>
    <x v="0"/>
    <x v="0"/>
    <n v="1"/>
  </r>
  <r>
    <n v="1210"/>
    <s v="00249"/>
    <x v="68"/>
    <s v="PHP"/>
    <x v="0"/>
    <x v="155"/>
    <d v="1899-12-30T18:18:00"/>
    <m/>
    <m/>
    <m/>
    <m/>
    <m/>
    <s v=""/>
    <m/>
    <d v="1899-12-30T09:17:00"/>
    <d v="1899-12-30T18:00:00"/>
    <d v="1899-12-30T02:43:00"/>
    <d v="1899-12-30T04:30:00"/>
    <d v="1899-12-30T07:13:00"/>
    <m/>
    <m/>
    <m/>
    <m/>
    <m/>
    <m/>
    <m/>
    <m/>
    <n v="0.84901960784313713"/>
    <x v="0"/>
    <x v="1"/>
    <n v="1"/>
  </r>
  <r>
    <n v="1211"/>
    <s v="00249"/>
    <x v="68"/>
    <s v="PHP"/>
    <x v="1"/>
    <x v="43"/>
    <d v="1899-12-30T18:18:00"/>
    <m/>
    <m/>
    <m/>
    <m/>
    <m/>
    <s v=""/>
    <m/>
    <d v="1899-12-30T08:02:00"/>
    <d v="1899-12-30T18:18:00"/>
    <d v="1899-12-30T03:58:00"/>
    <d v="1899-12-30T04:48:00"/>
    <d v="1899-12-30T08:30:00"/>
    <m/>
    <m/>
    <m/>
    <m/>
    <m/>
    <m/>
    <m/>
    <m/>
    <n v="1"/>
    <x v="0"/>
    <x v="0"/>
    <n v="1"/>
  </r>
  <r>
    <n v="1212"/>
    <s v="00249"/>
    <x v="68"/>
    <s v="PHP"/>
    <x v="2"/>
    <x v="2"/>
    <d v="1899-12-30T18:22:00"/>
    <m/>
    <m/>
    <m/>
    <m/>
    <m/>
    <s v=""/>
    <m/>
    <d v="1899-12-30T08:07:00"/>
    <d v="1899-12-30T18:22:00"/>
    <d v="1899-12-30T03:53:00"/>
    <d v="1899-12-30T04:52:00"/>
    <d v="1899-12-30T08:30:00"/>
    <m/>
    <m/>
    <m/>
    <m/>
    <m/>
    <m/>
    <m/>
    <m/>
    <n v="1"/>
    <x v="0"/>
    <x v="0"/>
    <n v="1"/>
  </r>
  <r>
    <n v="1213"/>
    <s v="00249"/>
    <x v="68"/>
    <s v="PHP"/>
    <x v="3"/>
    <x v="23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14"/>
    <s v="00249"/>
    <x v="68"/>
    <s v="PHP"/>
    <x v="18"/>
    <x v="17"/>
    <d v="1899-12-30T12:23:00"/>
    <m/>
    <m/>
    <m/>
    <m/>
    <m/>
    <s v=""/>
    <m/>
    <d v="1899-12-30T08:11:00"/>
    <d v="1899-12-30T12:23:00"/>
    <d v="1899-12-30T03:49:00"/>
    <d v="1899-12-30T00:00:00"/>
    <d v="1899-12-30T03:49:00"/>
    <m/>
    <m/>
    <m/>
    <m/>
    <m/>
    <m/>
    <m/>
    <m/>
    <n v="0.44901960784313721"/>
    <x v="0"/>
    <x v="0"/>
    <n v="0"/>
  </r>
  <r>
    <n v="1215"/>
    <s v="00249"/>
    <x v="68"/>
    <s v="PHP"/>
    <x v="7"/>
    <x v="14"/>
    <d v="1899-12-30T18:42:00"/>
    <m/>
    <m/>
    <m/>
    <m/>
    <m/>
    <s v=""/>
    <m/>
    <d v="1899-12-30T08:12:00"/>
    <d v="1899-12-30T18:42:00"/>
    <d v="1899-12-30T03:48:00"/>
    <d v="1899-12-30T05:12:00"/>
    <d v="1899-12-30T08:30:00"/>
    <m/>
    <m/>
    <m/>
    <m/>
    <m/>
    <m/>
    <m/>
    <m/>
    <n v="1"/>
    <x v="0"/>
    <x v="0"/>
    <n v="1"/>
  </r>
  <r>
    <n v="1216"/>
    <s v="00249"/>
    <x v="68"/>
    <s v="PHP"/>
    <x v="8"/>
    <x v="30"/>
    <d v="1899-12-30T18:43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1217"/>
    <s v="00249"/>
    <x v="68"/>
    <s v="PHP"/>
    <x v="9"/>
    <x v="5"/>
    <d v="1899-12-30T18:35:00"/>
    <m/>
    <m/>
    <m/>
    <m/>
    <m/>
    <s v=""/>
    <m/>
    <d v="1899-12-30T08:24:00"/>
    <d v="1899-12-30T18:35:00"/>
    <d v="1899-12-30T03:36:00"/>
    <d v="1899-12-30T05:05:00"/>
    <d v="1899-12-30T08:30:00"/>
    <m/>
    <m/>
    <m/>
    <m/>
    <m/>
    <m/>
    <m/>
    <m/>
    <n v="1"/>
    <x v="0"/>
    <x v="0"/>
    <n v="1"/>
  </r>
  <r>
    <n v="1218"/>
    <s v="00249"/>
    <x v="68"/>
    <s v="PHP"/>
    <x v="10"/>
    <x v="4"/>
    <d v="1899-12-30T18:51:00"/>
    <m/>
    <m/>
    <m/>
    <m/>
    <m/>
    <s v=""/>
    <m/>
    <d v="1899-12-30T08:26:00"/>
    <d v="1899-12-30T18:51:00"/>
    <d v="1899-12-30T03:34:00"/>
    <d v="1899-12-30T05:21:00"/>
    <d v="1899-12-30T08:30:00"/>
    <m/>
    <m/>
    <m/>
    <m/>
    <m/>
    <m/>
    <m/>
    <m/>
    <n v="1"/>
    <x v="0"/>
    <x v="0"/>
    <n v="1"/>
  </r>
  <r>
    <n v="1219"/>
    <s v="00249"/>
    <x v="68"/>
    <s v="PHP"/>
    <x v="11"/>
    <x v="156"/>
    <d v="1899-12-30T18:19:00"/>
    <m/>
    <m/>
    <m/>
    <m/>
    <m/>
    <s v=""/>
    <m/>
    <d v="1899-12-30T09:48:00"/>
    <d v="1899-12-30T18:00:00"/>
    <d v="1899-12-30T02:12:00"/>
    <d v="1899-12-30T04:30:00"/>
    <d v="1899-12-30T06:42:00"/>
    <m/>
    <m/>
    <m/>
    <m/>
    <m/>
    <m/>
    <m/>
    <m/>
    <n v="0.78823529411764692"/>
    <x v="0"/>
    <x v="1"/>
    <n v="1"/>
  </r>
  <r>
    <n v="1220"/>
    <s v="00249"/>
    <x v="68"/>
    <s v="PHP"/>
    <x v="12"/>
    <x v="20"/>
    <d v="1899-12-30T18:26:00"/>
    <m/>
    <m/>
    <m/>
    <m/>
    <m/>
    <s v=""/>
    <m/>
    <d v="1899-12-30T08:18:00"/>
    <d v="1899-12-30T18:26:00"/>
    <d v="1899-12-30T03:42:00"/>
    <d v="1899-12-30T04:56:00"/>
    <d v="1899-12-30T08:30:00"/>
    <m/>
    <m/>
    <m/>
    <m/>
    <m/>
    <m/>
    <m/>
    <m/>
    <n v="1"/>
    <x v="0"/>
    <x v="0"/>
    <n v="1"/>
  </r>
  <r>
    <n v="1221"/>
    <s v="00249"/>
    <x v="68"/>
    <s v="PHP"/>
    <x v="13"/>
    <x v="74"/>
    <d v="1899-12-30T18:35:00"/>
    <m/>
    <m/>
    <m/>
    <m/>
    <m/>
    <s v=""/>
    <m/>
    <d v="1899-12-30T08:21:00"/>
    <d v="1899-12-30T18:35:00"/>
    <d v="1899-12-30T03:39:00"/>
    <d v="1899-12-30T05:05:00"/>
    <d v="1899-12-30T08:30:00"/>
    <m/>
    <m/>
    <m/>
    <m/>
    <m/>
    <m/>
    <m/>
    <m/>
    <n v="1"/>
    <x v="0"/>
    <x v="0"/>
    <n v="1"/>
  </r>
  <r>
    <n v="1222"/>
    <s v="00249"/>
    <x v="68"/>
    <s v="PHP"/>
    <x v="14"/>
    <x v="13"/>
    <d v="1899-12-30T18:25:00"/>
    <m/>
    <m/>
    <m/>
    <m/>
    <m/>
    <s v=""/>
    <m/>
    <d v="1899-12-30T08:17:00"/>
    <d v="1899-12-30T18:25:00"/>
    <d v="1899-12-30T03:43:00"/>
    <d v="1899-12-30T04:55:00"/>
    <d v="1899-12-30T08:30:00"/>
    <m/>
    <m/>
    <m/>
    <m/>
    <m/>
    <m/>
    <m/>
    <m/>
    <n v="1"/>
    <x v="0"/>
    <x v="0"/>
    <n v="1"/>
  </r>
  <r>
    <n v="1223"/>
    <s v="00249"/>
    <x v="68"/>
    <s v="PHP"/>
    <x v="15"/>
    <x v="60"/>
    <d v="1899-12-30T18:14:00"/>
    <m/>
    <m/>
    <m/>
    <m/>
    <m/>
    <s v=""/>
    <m/>
    <d v="1899-12-30T08:47:00"/>
    <d v="1899-12-30T18:00:00"/>
    <d v="1899-12-30T03:13:00"/>
    <d v="1899-12-30T04:30:00"/>
    <d v="1899-12-30T07:43:00"/>
    <m/>
    <m/>
    <m/>
    <m/>
    <m/>
    <m/>
    <m/>
    <m/>
    <n v="0.90784313725490196"/>
    <x v="0"/>
    <x v="1"/>
    <n v="1"/>
  </r>
  <r>
    <n v="1224"/>
    <s v="00249"/>
    <x v="68"/>
    <s v="PHP"/>
    <x v="16"/>
    <x v="157"/>
    <d v="1899-12-30T18:13:00"/>
    <m/>
    <m/>
    <m/>
    <m/>
    <m/>
    <s v=""/>
    <m/>
    <d v="1899-12-30T08:55:00"/>
    <d v="1899-12-30T18:00:00"/>
    <d v="1899-12-30T03:05:00"/>
    <d v="1899-12-30T04:30:00"/>
    <d v="1899-12-30T07:35:00"/>
    <m/>
    <m/>
    <m/>
    <m/>
    <m/>
    <m/>
    <m/>
    <m/>
    <n v="0.89215686274509809"/>
    <x v="0"/>
    <x v="1"/>
    <n v="1"/>
  </r>
  <r>
    <n v="1225"/>
    <s v="00249"/>
    <x v="68"/>
    <s v="PHP"/>
    <x v="17"/>
    <x v="158"/>
    <d v="1899-12-30T18:14:00"/>
    <m/>
    <m/>
    <m/>
    <m/>
    <m/>
    <s v=""/>
    <m/>
    <d v="1899-12-30T10:16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1"/>
  </r>
  <r>
    <n v="1226"/>
    <s v="00250"/>
    <x v="69"/>
    <s v="PHP"/>
    <x v="0"/>
    <x v="145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27"/>
    <s v="00250"/>
    <x v="69"/>
    <s v="PHP"/>
    <x v="1"/>
    <x v="159"/>
    <d v="1899-12-30T18:18:00"/>
    <d v="1899-12-30T18:18:00"/>
    <m/>
    <m/>
    <m/>
    <m/>
    <s v=""/>
    <m/>
    <d v="1899-12-30T08:00:00"/>
    <d v="1899-12-30T18:18:00"/>
    <d v="1899-12-30T04:00:00"/>
    <d v="1899-12-30T04:48:00"/>
    <d v="1899-12-30T08:30:00"/>
    <m/>
    <m/>
    <m/>
    <m/>
    <m/>
    <m/>
    <m/>
    <m/>
    <n v="1"/>
    <x v="0"/>
    <x v="0"/>
    <n v="1"/>
  </r>
  <r>
    <n v="1228"/>
    <s v="00250"/>
    <x v="69"/>
    <s v="PHP"/>
    <x v="2"/>
    <x v="44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229"/>
    <s v="00250"/>
    <x v="69"/>
    <s v="PHP"/>
    <x v="3"/>
    <x v="42"/>
    <d v="1899-12-30T18:04:00"/>
    <m/>
    <m/>
    <m/>
    <m/>
    <m/>
    <s v=""/>
    <m/>
    <d v="1899-12-30T08:00:00"/>
    <d v="1899-12-30T18:04:00"/>
    <d v="1899-12-30T04:00:00"/>
    <d v="1899-12-30T04:34:00"/>
    <d v="1899-12-30T08:30:00"/>
    <m/>
    <m/>
    <m/>
    <m/>
    <m/>
    <m/>
    <m/>
    <m/>
    <n v="1"/>
    <x v="0"/>
    <x v="0"/>
    <n v="1"/>
  </r>
  <r>
    <n v="1230"/>
    <s v="00250"/>
    <x v="69"/>
    <s v="PHP"/>
    <x v="18"/>
    <x v="68"/>
    <d v="1899-12-30T18:09:00"/>
    <m/>
    <m/>
    <m/>
    <m/>
    <m/>
    <s v=""/>
    <m/>
    <d v="1899-12-30T08:00:00"/>
    <d v="1899-12-30T18:09:00"/>
    <d v="1899-12-30T04:00:00"/>
    <d v="1899-12-30T04:39:00"/>
    <d v="1899-12-30T08:30:00"/>
    <m/>
    <m/>
    <m/>
    <m/>
    <m/>
    <m/>
    <m/>
    <m/>
    <n v="1"/>
    <x v="0"/>
    <x v="0"/>
    <n v="1"/>
  </r>
  <r>
    <n v="1231"/>
    <s v="00250"/>
    <x v="69"/>
    <s v="PHP"/>
    <x v="4"/>
    <x v="160"/>
    <d v="1899-12-30T18:24:00"/>
    <m/>
    <m/>
    <m/>
    <m/>
    <m/>
    <s v=""/>
    <m/>
    <d v="1899-12-30T08:00:00"/>
    <d v="1899-12-30T18:24:00"/>
    <d v="1899-12-30T04:00:00"/>
    <d v="1899-12-30T04:54:00"/>
    <d v="1899-12-30T08:30:00"/>
    <m/>
    <m/>
    <m/>
    <m/>
    <m/>
    <m/>
    <m/>
    <m/>
    <n v="1"/>
    <x v="0"/>
    <x v="0"/>
    <n v="1"/>
  </r>
  <r>
    <n v="1232"/>
    <s v="00250"/>
    <x v="69"/>
    <s v="PHP"/>
    <x v="5"/>
    <x v="45"/>
    <d v="1899-12-30T18:19:00"/>
    <m/>
    <m/>
    <m/>
    <m/>
    <m/>
    <s v=""/>
    <m/>
    <d v="1899-12-30T08:00:00"/>
    <d v="1899-12-30T18:19:00"/>
    <d v="1899-12-30T04:00:00"/>
    <d v="1899-12-30T04:49:00"/>
    <d v="1899-12-30T08:30:00"/>
    <m/>
    <m/>
    <m/>
    <m/>
    <m/>
    <m/>
    <m/>
    <m/>
    <n v="1"/>
    <x v="0"/>
    <x v="0"/>
    <n v="1"/>
  </r>
  <r>
    <n v="1233"/>
    <s v="00250"/>
    <x v="69"/>
    <s v="PHP"/>
    <x v="6"/>
    <x v="40"/>
    <d v="1899-12-30T18:11:00"/>
    <m/>
    <m/>
    <m/>
    <m/>
    <m/>
    <s v=""/>
    <m/>
    <d v="1899-12-30T08:00:00"/>
    <d v="1899-12-30T18:11:00"/>
    <d v="1899-12-30T04:00:00"/>
    <d v="1899-12-30T04:41:00"/>
    <d v="1899-12-30T08:30:00"/>
    <m/>
    <m/>
    <m/>
    <m/>
    <m/>
    <m/>
    <m/>
    <m/>
    <n v="1"/>
    <x v="0"/>
    <x v="0"/>
    <n v="1"/>
  </r>
  <r>
    <n v="1234"/>
    <s v="00250"/>
    <x v="69"/>
    <s v="PHP"/>
    <x v="7"/>
    <x v="46"/>
    <d v="1899-12-30T18:13:00"/>
    <m/>
    <m/>
    <m/>
    <m/>
    <m/>
    <s v=""/>
    <m/>
    <d v="1899-12-30T08:00:00"/>
    <d v="1899-12-30T18:13:00"/>
    <d v="1899-12-30T04:00:00"/>
    <d v="1899-12-30T04:43:00"/>
    <d v="1899-12-30T08:30:00"/>
    <m/>
    <m/>
    <m/>
    <m/>
    <m/>
    <m/>
    <m/>
    <m/>
    <n v="1"/>
    <x v="0"/>
    <x v="0"/>
    <n v="1"/>
  </r>
  <r>
    <n v="1235"/>
    <s v="00250"/>
    <x v="69"/>
    <s v="PHP"/>
    <x v="8"/>
    <x v="122"/>
    <d v="1899-12-30T18:07:00"/>
    <m/>
    <m/>
    <m/>
    <m/>
    <m/>
    <s v=""/>
    <m/>
    <d v="1899-12-30T08:00:00"/>
    <d v="1899-12-30T18:07:00"/>
    <d v="1899-12-30T04:00:00"/>
    <d v="1899-12-30T04:37:00"/>
    <d v="1899-12-30T08:30:00"/>
    <m/>
    <m/>
    <m/>
    <m/>
    <m/>
    <m/>
    <m/>
    <m/>
    <n v="1"/>
    <x v="0"/>
    <x v="0"/>
    <n v="1"/>
  </r>
  <r>
    <n v="1236"/>
    <s v="00250"/>
    <x v="69"/>
    <s v="PHP"/>
    <x v="9"/>
    <x v="43"/>
    <d v="1899-12-30T18:07:00"/>
    <m/>
    <m/>
    <m/>
    <m/>
    <m/>
    <s v=""/>
    <m/>
    <d v="1899-12-30T08:02:00"/>
    <d v="1899-12-30T18:07:00"/>
    <d v="1899-12-30T03:58:00"/>
    <d v="1899-12-30T04:37:00"/>
    <d v="1899-12-30T08:30:00"/>
    <m/>
    <m/>
    <m/>
    <m/>
    <m/>
    <m/>
    <m/>
    <m/>
    <n v="1"/>
    <x v="0"/>
    <x v="0"/>
    <n v="1"/>
  </r>
  <r>
    <n v="1237"/>
    <s v="00250"/>
    <x v="69"/>
    <s v="PHP"/>
    <x v="10"/>
    <x v="45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1238"/>
    <s v="00250"/>
    <x v="69"/>
    <s v="PHP"/>
    <x v="11"/>
    <x v="68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1239"/>
    <s v="00250"/>
    <x v="69"/>
    <s v="PHP"/>
    <x v="12"/>
    <x v="119"/>
    <d v="1899-12-30T18:10:00"/>
    <m/>
    <m/>
    <m/>
    <m/>
    <m/>
    <s v=""/>
    <m/>
    <d v="1899-12-30T08:00:00"/>
    <d v="1899-12-30T18:10:00"/>
    <d v="1899-12-30T04:00:00"/>
    <d v="1899-12-30T04:40:00"/>
    <d v="1899-12-30T08:30:00"/>
    <m/>
    <m/>
    <m/>
    <m/>
    <m/>
    <m/>
    <m/>
    <m/>
    <n v="1"/>
    <x v="0"/>
    <x v="0"/>
    <n v="1"/>
  </r>
  <r>
    <n v="1240"/>
    <s v="00250"/>
    <x v="69"/>
    <s v="PHP"/>
    <x v="13"/>
    <x v="161"/>
    <d v="1899-12-30T18:36:00"/>
    <m/>
    <m/>
    <m/>
    <m/>
    <m/>
    <s v=""/>
    <m/>
    <d v="1899-12-30T08:00:00"/>
    <d v="1899-12-30T18:36:00"/>
    <d v="1899-12-30T04:00:00"/>
    <d v="1899-12-30T05:06:00"/>
    <d v="1899-12-30T08:30:00"/>
    <m/>
    <m/>
    <m/>
    <m/>
    <m/>
    <m/>
    <m/>
    <m/>
    <n v="1"/>
    <x v="0"/>
    <x v="0"/>
    <n v="1"/>
  </r>
  <r>
    <n v="1242"/>
    <s v="00250"/>
    <x v="69"/>
    <s v="PHP"/>
    <x v="14"/>
    <x v="120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243"/>
    <s v="00250"/>
    <x v="69"/>
    <s v="PHP"/>
    <x v="15"/>
    <x v="120"/>
    <d v="1899-12-30T18:05:00"/>
    <m/>
    <m/>
    <m/>
    <m/>
    <m/>
    <s v=""/>
    <m/>
    <d v="1899-12-30T08:00:00"/>
    <d v="1899-12-30T18:05:00"/>
    <d v="1899-12-30T04:00:00"/>
    <d v="1899-12-30T04:35:00"/>
    <d v="1899-12-30T08:30:00"/>
    <m/>
    <m/>
    <m/>
    <m/>
    <m/>
    <m/>
    <m/>
    <m/>
    <n v="1"/>
    <x v="0"/>
    <x v="0"/>
    <n v="1"/>
  </r>
  <r>
    <n v="1244"/>
    <s v="00250"/>
    <x v="69"/>
    <s v="PHP"/>
    <x v="16"/>
    <x v="162"/>
    <d v="1899-12-30T18:05:00"/>
    <m/>
    <m/>
    <m/>
    <m/>
    <m/>
    <s v=""/>
    <m/>
    <d v="1899-12-30T08:00:00"/>
    <d v="1899-12-30T18:05:00"/>
    <d v="1899-12-30T04:00:00"/>
    <d v="1899-12-30T04:35:00"/>
    <d v="1899-12-30T08:30:00"/>
    <m/>
    <m/>
    <m/>
    <m/>
    <m/>
    <m/>
    <m/>
    <m/>
    <n v="1"/>
    <x v="0"/>
    <x v="0"/>
    <n v="1"/>
  </r>
  <r>
    <n v="1245"/>
    <s v="00250"/>
    <x v="69"/>
    <s v="PHP"/>
    <x v="17"/>
    <x v="163"/>
    <d v="1899-12-30T18:11:00"/>
    <m/>
    <m/>
    <m/>
    <m/>
    <m/>
    <s v=""/>
    <m/>
    <d v="1899-12-30T08:00:00"/>
    <d v="1899-12-30T18:11:00"/>
    <d v="1899-12-30T04:00:00"/>
    <d v="1899-12-30T04:41:00"/>
    <d v="1899-12-30T08:30:00"/>
    <m/>
    <m/>
    <m/>
    <m/>
    <m/>
    <m/>
    <m/>
    <m/>
    <n v="1"/>
    <x v="0"/>
    <x v="0"/>
    <n v="1"/>
  </r>
  <r>
    <n v="1246"/>
    <s v="00252"/>
    <x v="70"/>
    <s v="------"/>
    <x v="4"/>
    <x v="164"/>
    <d v="1899-12-30T18:21:00"/>
    <m/>
    <m/>
    <m/>
    <m/>
    <m/>
    <s v=""/>
    <m/>
    <d v="1899-12-30T10:01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1"/>
  </r>
  <r>
    <n v="1247"/>
    <s v="00252"/>
    <x v="70"/>
    <s v="------"/>
    <x v="5"/>
    <x v="52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1248"/>
    <s v="00252"/>
    <x v="70"/>
    <s v="------"/>
    <x v="6"/>
    <x v="52"/>
    <d v="1899-12-30T18:15:00"/>
    <m/>
    <m/>
    <m/>
    <m/>
    <m/>
    <s v=""/>
    <m/>
    <d v="1899-12-30T08:00:00"/>
    <d v="1899-12-30T18:15:00"/>
    <d v="1899-12-30T04:00:00"/>
    <d v="1899-12-30T04:45:00"/>
    <d v="1899-12-30T08:30:00"/>
    <m/>
    <m/>
    <m/>
    <m/>
    <m/>
    <m/>
    <m/>
    <m/>
    <n v="1"/>
    <x v="0"/>
    <x v="0"/>
    <n v="1"/>
  </r>
  <r>
    <n v="1249"/>
    <s v="00252"/>
    <x v="70"/>
    <s v="------"/>
    <x v="7"/>
    <x v="49"/>
    <d v="1899-12-30T18:23:00"/>
    <m/>
    <m/>
    <m/>
    <m/>
    <m/>
    <s v=""/>
    <m/>
    <d v="1899-12-30T08:00:00"/>
    <d v="1899-12-30T18:23:00"/>
    <d v="1899-12-30T04:00:00"/>
    <d v="1899-12-30T04:53:00"/>
    <d v="1899-12-30T08:30:00"/>
    <m/>
    <m/>
    <m/>
    <m/>
    <m/>
    <m/>
    <m/>
    <m/>
    <n v="1"/>
    <x v="0"/>
    <x v="0"/>
    <n v="1"/>
  </r>
  <r>
    <n v="1250"/>
    <s v="00252"/>
    <x v="70"/>
    <s v="------"/>
    <x v="8"/>
    <x v="52"/>
    <d v="1899-12-30T18:02:00"/>
    <m/>
    <m/>
    <m/>
    <m/>
    <m/>
    <s v=""/>
    <m/>
    <d v="1899-12-30T08:00:00"/>
    <d v="1899-12-30T18:02:00"/>
    <d v="1899-12-30T04:00:00"/>
    <d v="1899-12-30T04:32:00"/>
    <d v="1899-12-30T08:30:00"/>
    <m/>
    <m/>
    <m/>
    <m/>
    <m/>
    <m/>
    <m/>
    <m/>
    <n v="1"/>
    <x v="0"/>
    <x v="0"/>
    <n v="1"/>
  </r>
  <r>
    <n v="1252"/>
    <s v="00252"/>
    <x v="70"/>
    <s v="------"/>
    <x v="9"/>
    <x v="38"/>
    <d v="1899-12-30T19:06:00"/>
    <m/>
    <m/>
    <m/>
    <m/>
    <m/>
    <s v=""/>
    <m/>
    <d v="1899-12-30T08:01:00"/>
    <d v="1899-12-30T19:06:00"/>
    <d v="1899-12-30T03:59:00"/>
    <d v="1899-12-30T05:36:00"/>
    <d v="1899-12-30T08:30:00"/>
    <m/>
    <m/>
    <m/>
    <m/>
    <m/>
    <m/>
    <m/>
    <m/>
    <n v="1"/>
    <x v="0"/>
    <x v="0"/>
    <n v="1"/>
  </r>
  <r>
    <n v="1253"/>
    <s v="00252"/>
    <x v="70"/>
    <s v="------"/>
    <x v="10"/>
    <x v="16"/>
    <d v="1899-12-30T18:54:00"/>
    <m/>
    <m/>
    <m/>
    <m/>
    <m/>
    <s v=""/>
    <m/>
    <d v="1899-12-30T08:06:00"/>
    <d v="1899-12-30T18:54:00"/>
    <d v="1899-12-30T03:54:00"/>
    <d v="1899-12-30T05:24:00"/>
    <d v="1899-12-30T08:30:00"/>
    <m/>
    <m/>
    <m/>
    <m/>
    <m/>
    <m/>
    <m/>
    <m/>
    <n v="1"/>
    <x v="0"/>
    <x v="0"/>
    <n v="1"/>
  </r>
  <r>
    <n v="1254"/>
    <s v="00252"/>
    <x v="70"/>
    <s v="------"/>
    <x v="11"/>
    <x v="54"/>
    <d v="1899-12-30T19:18:00"/>
    <m/>
    <m/>
    <m/>
    <m/>
    <m/>
    <s v=""/>
    <m/>
    <d v="1899-12-30T08:23:00"/>
    <d v="1899-12-30T19:18:00"/>
    <d v="1899-12-30T03:37:00"/>
    <d v="1899-12-30T05:48:00"/>
    <d v="1899-12-30T08:30:00"/>
    <m/>
    <m/>
    <m/>
    <m/>
    <m/>
    <m/>
    <m/>
    <m/>
    <n v="1"/>
    <x v="0"/>
    <x v="0"/>
    <n v="1"/>
  </r>
  <r>
    <n v="1255"/>
    <s v="00252"/>
    <x v="70"/>
    <s v="------"/>
    <x v="12"/>
    <x v="1"/>
    <d v="1899-12-30T18:06:00"/>
    <m/>
    <m/>
    <m/>
    <m/>
    <m/>
    <s v=""/>
    <m/>
    <d v="1899-12-30T08:00:00"/>
    <d v="1899-12-30T18:06:00"/>
    <d v="1899-12-30T04:00:00"/>
    <d v="1899-12-30T04:36:00"/>
    <d v="1899-12-30T08:30:00"/>
    <m/>
    <m/>
    <m/>
    <m/>
    <m/>
    <m/>
    <m/>
    <m/>
    <n v="1"/>
    <x v="0"/>
    <x v="0"/>
    <n v="1"/>
  </r>
  <r>
    <n v="1256"/>
    <s v="00252"/>
    <x v="70"/>
    <s v="------"/>
    <x v="13"/>
    <x v="17"/>
    <d v="1899-12-30T20:14:00"/>
    <m/>
    <m/>
    <m/>
    <m/>
    <m/>
    <s v=""/>
    <m/>
    <d v="1899-12-30T08:11:00"/>
    <d v="1899-12-30T20:14:00"/>
    <d v="1899-12-30T03:49:00"/>
    <d v="1899-12-30T06:00:00"/>
    <d v="1899-12-30T08:30:00"/>
    <m/>
    <m/>
    <m/>
    <m/>
    <m/>
    <m/>
    <m/>
    <m/>
    <n v="1"/>
    <x v="0"/>
    <x v="0"/>
    <n v="1"/>
  </r>
  <r>
    <n v="1257"/>
    <s v="00252"/>
    <x v="70"/>
    <s v="------"/>
    <x v="14"/>
    <x v="38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58"/>
    <s v="00252"/>
    <x v="70"/>
    <s v="------"/>
    <x v="15"/>
    <x v="54"/>
    <d v="1899-12-30T18:50:00"/>
    <m/>
    <m/>
    <m/>
    <m/>
    <m/>
    <s v=""/>
    <m/>
    <d v="1899-12-30T08:23:00"/>
    <d v="1899-12-30T18:50:00"/>
    <d v="1899-12-30T03:37:00"/>
    <d v="1899-12-30T05:20:00"/>
    <d v="1899-12-30T08:30:00"/>
    <m/>
    <m/>
    <m/>
    <m/>
    <m/>
    <m/>
    <m/>
    <m/>
    <n v="1"/>
    <x v="0"/>
    <x v="0"/>
    <n v="1"/>
  </r>
  <r>
    <n v="1259"/>
    <s v="00252"/>
    <x v="70"/>
    <s v="------"/>
    <x v="16"/>
    <x v="2"/>
    <d v="1899-12-30T18:30:00"/>
    <m/>
    <m/>
    <m/>
    <m/>
    <m/>
    <s v=""/>
    <m/>
    <d v="1899-12-30T08:07:00"/>
    <d v="1899-12-30T18:30:00"/>
    <d v="1899-12-30T03:53:00"/>
    <d v="1899-12-30T05:00:00"/>
    <d v="1899-12-30T08:30:00"/>
    <m/>
    <m/>
    <m/>
    <m/>
    <m/>
    <m/>
    <m/>
    <m/>
    <n v="1"/>
    <x v="0"/>
    <x v="0"/>
    <n v="1"/>
  </r>
  <r>
    <n v="1260"/>
    <s v="00252"/>
    <x v="70"/>
    <s v="------"/>
    <x v="17"/>
    <x v="15"/>
    <d v="1899-12-30T18:26:00"/>
    <m/>
    <m/>
    <m/>
    <m/>
    <m/>
    <s v=""/>
    <m/>
    <d v="1899-12-30T08:08:00"/>
    <d v="1899-12-30T18:26:00"/>
    <d v="1899-12-30T03:52:00"/>
    <d v="1899-12-30T04:56:00"/>
    <d v="1899-12-30T08:30:00"/>
    <m/>
    <m/>
    <m/>
    <m/>
    <m/>
    <m/>
    <m/>
    <m/>
    <n v="1"/>
    <x v="0"/>
    <x v="0"/>
    <n v="1"/>
  </r>
  <r>
    <n v="1261"/>
    <s v="00253"/>
    <x v="71"/>
    <s v="------"/>
    <x v="14"/>
    <x v="165"/>
    <d v="1899-12-30T09:27:00"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262"/>
    <s v="00253"/>
    <x v="71"/>
    <s v="------"/>
    <x v="15"/>
    <x v="154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263"/>
    <s v="00253"/>
    <x v="71"/>
    <s v="------"/>
    <x v="16"/>
    <x v="26"/>
    <d v="1899-12-30T18:27:00"/>
    <m/>
    <m/>
    <m/>
    <m/>
    <m/>
    <s v=""/>
    <m/>
    <d v="1899-12-30T08:09:00"/>
    <d v="1899-12-30T18:27:00"/>
    <d v="1899-12-30T03:51:00"/>
    <d v="1899-12-30T04:57:00"/>
    <d v="1899-12-30T08:30:00"/>
    <m/>
    <m/>
    <m/>
    <m/>
    <m/>
    <m/>
    <m/>
    <m/>
    <n v="1"/>
    <x v="0"/>
    <x v="0"/>
    <n v="1"/>
  </r>
  <r>
    <n v="1264"/>
    <s v="00253"/>
    <x v="71"/>
    <s v="------"/>
    <x v="17"/>
    <x v="14"/>
    <d v="1899-12-30T18:26:00"/>
    <m/>
    <m/>
    <m/>
    <m/>
    <m/>
    <s v=""/>
    <m/>
    <d v="1899-12-30T08:12:00"/>
    <d v="1899-12-30T18:26:00"/>
    <d v="1899-12-30T03:48:00"/>
    <d v="1899-12-30T04:56:00"/>
    <d v="1899-12-30T08:30:00"/>
    <m/>
    <m/>
    <m/>
    <m/>
    <m/>
    <m/>
    <m/>
    <m/>
    <n v="1"/>
    <x v="0"/>
    <x v="0"/>
    <n v="1"/>
  </r>
  <r>
    <n v="1265"/>
    <s v="00254"/>
    <x v="72"/>
    <s v="------"/>
    <x v="14"/>
    <x v="166"/>
    <d v="1899-12-30T09:26:00"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266"/>
    <s v="00254"/>
    <x v="72"/>
    <s v="------"/>
    <x v="15"/>
    <x v="167"/>
    <d v="1899-12-30T18:10:00"/>
    <m/>
    <m/>
    <m/>
    <m/>
    <m/>
    <s v=""/>
    <m/>
    <d v="1899-12-30T08:00:00"/>
    <d v="1899-12-30T18:10:00"/>
    <d v="1899-12-30T04:00:00"/>
    <d v="1899-12-30T04:40:00"/>
    <d v="1899-12-30T08:30:00"/>
    <m/>
    <m/>
    <m/>
    <m/>
    <m/>
    <m/>
    <m/>
    <m/>
    <n v="1"/>
    <x v="0"/>
    <x v="0"/>
    <n v="1"/>
  </r>
  <r>
    <n v="1267"/>
    <s v="00254"/>
    <x v="72"/>
    <s v="------"/>
    <x v="16"/>
    <x v="42"/>
    <d v="1899-12-30T18:13:00"/>
    <m/>
    <m/>
    <m/>
    <m/>
    <m/>
    <s v=""/>
    <m/>
    <d v="1899-12-30T08:00:00"/>
    <d v="1899-12-30T18:13:00"/>
    <d v="1899-12-30T04:00:00"/>
    <d v="1899-12-30T04:43:00"/>
    <d v="1899-12-30T08:30:00"/>
    <m/>
    <m/>
    <m/>
    <m/>
    <m/>
    <m/>
    <m/>
    <m/>
    <n v="1"/>
    <x v="0"/>
    <x v="0"/>
    <n v="1"/>
  </r>
  <r>
    <n v="1268"/>
    <s v="00254"/>
    <x v="72"/>
    <s v="------"/>
    <x v="17"/>
    <x v="37"/>
    <d v="1899-12-30T18:16:00"/>
    <m/>
    <m/>
    <m/>
    <m/>
    <m/>
    <s v=""/>
    <m/>
    <d v="1899-12-30T08:00:00"/>
    <d v="1899-12-30T18:16:00"/>
    <d v="1899-12-30T04:00:00"/>
    <d v="1899-12-30T04:46:00"/>
    <d v="1899-12-30T08:30:00"/>
    <m/>
    <m/>
    <m/>
    <m/>
    <m/>
    <m/>
    <m/>
    <m/>
    <n v="1"/>
    <x v="0"/>
    <x v="0"/>
    <n v="1"/>
  </r>
  <r>
    <n v="1269"/>
    <s v="00255"/>
    <x v="73"/>
    <s v="------"/>
    <x v="14"/>
    <x v="166"/>
    <d v="1899-12-30T09:26:00"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270"/>
    <s v="00255"/>
    <x v="73"/>
    <s v="------"/>
    <x v="15"/>
    <x v="15"/>
    <d v="1899-12-30T18:10:00"/>
    <m/>
    <m/>
    <m/>
    <m/>
    <m/>
    <s v=""/>
    <m/>
    <d v="1899-12-30T08:08:00"/>
    <d v="1899-12-30T18:10:00"/>
    <d v="1899-12-30T03:52:00"/>
    <d v="1899-12-30T04:40:00"/>
    <d v="1899-12-30T08:30:00"/>
    <m/>
    <m/>
    <m/>
    <m/>
    <m/>
    <m/>
    <m/>
    <m/>
    <n v="1"/>
    <x v="0"/>
    <x v="0"/>
    <n v="1"/>
  </r>
  <r>
    <n v="1271"/>
    <s v="00255"/>
    <x v="73"/>
    <s v="------"/>
    <x v="16"/>
    <x v="26"/>
    <d v="1899-12-30T18:13:00"/>
    <m/>
    <m/>
    <m/>
    <m/>
    <m/>
    <s v=""/>
    <m/>
    <d v="1899-12-30T08:09:00"/>
    <d v="1899-12-30T18:13:00"/>
    <d v="1899-12-30T03:51:00"/>
    <d v="1899-12-30T04:43:00"/>
    <d v="1899-12-30T08:30:00"/>
    <m/>
    <m/>
    <m/>
    <m/>
    <m/>
    <m/>
    <m/>
    <m/>
    <n v="1"/>
    <x v="0"/>
    <x v="0"/>
    <n v="1"/>
  </r>
  <r>
    <n v="1272"/>
    <s v="00255"/>
    <x v="73"/>
    <s v="------"/>
    <x v="17"/>
    <x v="15"/>
    <d v="1899-12-30T18:16:00"/>
    <m/>
    <m/>
    <m/>
    <m/>
    <m/>
    <s v=""/>
    <m/>
    <d v="1899-12-30T08:08:00"/>
    <d v="1899-12-30T18:16:00"/>
    <d v="1899-12-30T03:52:00"/>
    <d v="1899-12-30T04:46:00"/>
    <d v="1899-12-30T08:30:00"/>
    <m/>
    <m/>
    <m/>
    <m/>
    <m/>
    <m/>
    <m/>
    <m/>
    <n v="1"/>
    <x v="0"/>
    <x v="0"/>
    <n v="1"/>
  </r>
  <r>
    <n v="1"/>
    <s v="00003"/>
    <x v="0"/>
    <s v="HC-KT"/>
    <x v="19"/>
    <x v="20"/>
    <d v="1899-12-30T08:18:00"/>
    <d v="1899-12-30T18:26:00"/>
    <m/>
    <m/>
    <m/>
    <m/>
    <s v=""/>
    <m/>
    <d v="1899-12-30T08:18:00"/>
    <d v="1899-12-30T18:26:00"/>
    <d v="1899-12-30T03:42:00"/>
    <d v="1899-12-30T04:56:00"/>
    <d v="1899-12-30T08:30:00"/>
    <m/>
    <m/>
    <m/>
    <m/>
    <m/>
    <m/>
    <m/>
    <m/>
    <n v="1"/>
    <x v="0"/>
    <x v="0"/>
    <n v="1"/>
  </r>
  <r>
    <n v="2"/>
    <s v="00003"/>
    <x v="0"/>
    <s v="HC-KT"/>
    <x v="20"/>
    <x v="4"/>
    <d v="1899-12-30T18:20:00"/>
    <d v="1899-12-30T18:36:00"/>
    <m/>
    <m/>
    <m/>
    <m/>
    <s v=""/>
    <m/>
    <d v="1899-12-30T08:26:00"/>
    <d v="1899-12-30T18:36:00"/>
    <d v="1899-12-30T03:34:00"/>
    <d v="1899-12-30T05:06:00"/>
    <d v="1899-12-30T08:30:00"/>
    <m/>
    <m/>
    <m/>
    <m/>
    <m/>
    <m/>
    <m/>
    <m/>
    <n v="1"/>
    <x v="0"/>
    <x v="0"/>
    <n v="1"/>
  </r>
  <r>
    <n v="3"/>
    <s v="00003"/>
    <x v="0"/>
    <s v="HC-KT"/>
    <x v="21"/>
    <x v="10"/>
    <d v="1899-12-30T17:49:00"/>
    <d v="1899-12-30T18:25:00"/>
    <m/>
    <m/>
    <m/>
    <m/>
    <s v=""/>
    <m/>
    <d v="1899-12-30T08:25:00"/>
    <d v="1899-12-30T18:25:00"/>
    <d v="1899-12-30T03:35:00"/>
    <d v="1899-12-30T04:55:00"/>
    <d v="1899-12-30T08:30:00"/>
    <m/>
    <m/>
    <m/>
    <m/>
    <m/>
    <m/>
    <m/>
    <m/>
    <n v="1.0000000000000002"/>
    <x v="0"/>
    <x v="0"/>
    <n v="1"/>
  </r>
  <r>
    <n v="4"/>
    <s v="00012"/>
    <x v="1"/>
    <s v="HC-KT"/>
    <x v="19"/>
    <x v="14"/>
    <d v="1899-12-30T18:25:00"/>
    <d v="1899-12-30T18:33:00"/>
    <m/>
    <m/>
    <m/>
    <m/>
    <s v=""/>
    <m/>
    <d v="1899-12-30T08:12:00"/>
    <d v="1899-12-30T18:33:00"/>
    <d v="1899-12-30T03:48:00"/>
    <d v="1899-12-30T05:03:00"/>
    <d v="1899-12-30T08:30:00"/>
    <m/>
    <m/>
    <m/>
    <m/>
    <m/>
    <m/>
    <m/>
    <m/>
    <n v="1"/>
    <x v="0"/>
    <x v="0"/>
    <n v="1"/>
  </r>
  <r>
    <n v="5"/>
    <s v="00012"/>
    <x v="1"/>
    <s v="HC-KT"/>
    <x v="20"/>
    <x v="11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6"/>
    <s v="00012"/>
    <x v="1"/>
    <s v="HC-KT"/>
    <x v="21"/>
    <x v="22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7"/>
    <s v="00013"/>
    <x v="2"/>
    <s v="HC-KT"/>
    <x v="19"/>
    <x v="27"/>
    <d v="1899-12-30T18:34:00"/>
    <d v="1899-12-30T18:34:00"/>
    <m/>
    <m/>
    <m/>
    <m/>
    <s v=""/>
    <m/>
    <d v="1899-12-30T08:00:00"/>
    <d v="1899-12-30T18:34:00"/>
    <d v="1899-12-30T04:00:00"/>
    <d v="1899-12-30T05:04:00"/>
    <d v="1899-12-30T08:30:00"/>
    <m/>
    <m/>
    <m/>
    <m/>
    <m/>
    <m/>
    <m/>
    <m/>
    <n v="1"/>
    <x v="0"/>
    <x v="0"/>
    <n v="1"/>
  </r>
  <r>
    <n v="8"/>
    <s v="00013"/>
    <x v="2"/>
    <s v="HC-KT"/>
    <x v="20"/>
    <x v="16"/>
    <d v="1899-12-30T08:07:00"/>
    <d v="1899-12-30T18:20:00"/>
    <m/>
    <m/>
    <m/>
    <m/>
    <s v=""/>
    <m/>
    <d v="1899-12-30T08:06:00"/>
    <d v="1899-12-30T18:20:00"/>
    <d v="1899-12-30T03:54:00"/>
    <d v="1899-12-30T04:50:00"/>
    <d v="1899-12-30T08:30:00"/>
    <m/>
    <m/>
    <m/>
    <m/>
    <m/>
    <m/>
    <m/>
    <m/>
    <n v="1"/>
    <x v="0"/>
    <x v="0"/>
    <n v="1"/>
  </r>
  <r>
    <n v="9"/>
    <s v="00013"/>
    <x v="2"/>
    <s v="HC-KT"/>
    <x v="21"/>
    <x v="17"/>
    <d v="1899-12-30T18:29:00"/>
    <d v="1899-12-30T18:29:00"/>
    <m/>
    <m/>
    <m/>
    <m/>
    <s v=""/>
    <m/>
    <d v="1899-12-30T08:11:00"/>
    <d v="1899-12-30T18:29:00"/>
    <d v="1899-12-30T03:49:00"/>
    <d v="1899-12-30T04:59:00"/>
    <d v="1899-12-30T08:30:00"/>
    <m/>
    <m/>
    <m/>
    <m/>
    <m/>
    <m/>
    <m/>
    <m/>
    <n v="1"/>
    <x v="0"/>
    <x v="0"/>
    <n v="1"/>
  </r>
  <r>
    <n v="10"/>
    <s v="00016"/>
    <x v="3"/>
    <s v="PHP"/>
    <x v="19"/>
    <x v="35"/>
    <d v="1899-12-30T17:48:00"/>
    <m/>
    <m/>
    <m/>
    <m/>
    <m/>
    <s v=""/>
    <m/>
    <d v="1899-12-30T08:46:00"/>
    <d v="1899-12-30T17:48:00"/>
    <d v="1899-12-30T03:14:00"/>
    <d v="1899-12-30T04:18:00"/>
    <d v="1899-12-30T07:32:00"/>
    <m/>
    <m/>
    <m/>
    <m/>
    <m/>
    <m/>
    <m/>
    <m/>
    <n v="0.88627450980392153"/>
    <x v="0"/>
    <x v="1"/>
    <n v="1"/>
  </r>
  <r>
    <n v="11"/>
    <s v="00016"/>
    <x v="3"/>
    <s v="PHP"/>
    <x v="20"/>
    <x v="0"/>
    <d v="1899-12-30T18:40:00"/>
    <m/>
    <m/>
    <m/>
    <m/>
    <m/>
    <s v=""/>
    <m/>
    <d v="1899-12-30T08:29:00"/>
    <d v="1899-12-30T18:40:00"/>
    <d v="1899-12-30T03:31:00"/>
    <d v="1899-12-30T05:10:00"/>
    <d v="1899-12-30T08:30:00"/>
    <m/>
    <m/>
    <m/>
    <m/>
    <m/>
    <m/>
    <m/>
    <m/>
    <n v="1"/>
    <x v="0"/>
    <x v="0"/>
    <n v="1"/>
  </r>
  <r>
    <n v="12"/>
    <s v="00016"/>
    <x v="3"/>
    <s v="PHP"/>
    <x v="21"/>
    <x v="54"/>
    <d v="1899-12-30T18:46:00"/>
    <m/>
    <m/>
    <m/>
    <m/>
    <m/>
    <s v=""/>
    <m/>
    <d v="1899-12-30T08:23:00"/>
    <d v="1899-12-30T18:46:00"/>
    <d v="1899-12-30T03:37:00"/>
    <d v="1899-12-30T05:16:00"/>
    <d v="1899-12-30T08:30:00"/>
    <m/>
    <m/>
    <m/>
    <m/>
    <m/>
    <m/>
    <m/>
    <m/>
    <n v="1"/>
    <x v="0"/>
    <x v="0"/>
    <n v="1"/>
  </r>
  <r>
    <n v="13"/>
    <s v="00035"/>
    <x v="4"/>
    <s v="KHKD"/>
    <x v="21"/>
    <x v="33"/>
    <d v="1899-12-30T18:42:00"/>
    <m/>
    <m/>
    <m/>
    <m/>
    <m/>
    <s v="KHAC"/>
    <m/>
    <d v="1899-12-30T08:28:00"/>
    <d v="1899-12-30T18:42:00"/>
    <d v="1899-12-30T00:00:00"/>
    <d v="1899-12-30T00:00:00"/>
    <d v="1899-12-30T00:00:00"/>
    <m/>
    <m/>
    <m/>
    <m/>
    <m/>
    <m/>
    <m/>
    <m/>
    <n v="0"/>
    <x v="0"/>
    <x v="0"/>
    <n v="0"/>
  </r>
  <r>
    <n v="14"/>
    <s v="00050"/>
    <x v="5"/>
    <s v="PHP"/>
    <x v="19"/>
    <x v="162"/>
    <d v="1899-12-30T18:06:00"/>
    <m/>
    <m/>
    <m/>
    <m/>
    <m/>
    <s v="PM"/>
    <m/>
    <d v="1899-12-30T08:00:00"/>
    <d v="1899-12-30T18:06:00"/>
    <d v="1899-12-30T00:00:00"/>
    <d v="1899-12-30T00:00:00"/>
    <d v="1899-12-30T00:00:00"/>
    <m/>
    <m/>
    <m/>
    <m/>
    <m/>
    <m/>
    <m/>
    <m/>
    <n v="0"/>
    <x v="0"/>
    <x v="0"/>
    <n v="0"/>
  </r>
  <r>
    <n v="15"/>
    <s v="00050"/>
    <x v="5"/>
    <s v="PHP"/>
    <x v="20"/>
    <x v="52"/>
    <d v="1899-12-30T07:55:00"/>
    <d v="1899-12-30T11:40:00"/>
    <m/>
    <m/>
    <m/>
    <m/>
    <s v="PM"/>
    <m/>
    <d v="1899-12-30T08:00:00"/>
    <d v="1899-12-30T11:40:00"/>
    <d v="1899-12-30T00:00:00"/>
    <d v="1899-12-30T00:00:00"/>
    <d v="1899-12-30T00:00:00"/>
    <m/>
    <m/>
    <m/>
    <m/>
    <m/>
    <m/>
    <m/>
    <m/>
    <n v="0"/>
    <x v="0"/>
    <x v="0"/>
    <n v="0"/>
  </r>
  <r>
    <n v="16"/>
    <s v="00050"/>
    <x v="5"/>
    <s v="PHP"/>
    <x v="21"/>
    <x v="49"/>
    <d v="1899-12-30T18:39:00"/>
    <d v="1899-12-30T18:49:00"/>
    <m/>
    <m/>
    <m/>
    <m/>
    <s v="PM"/>
    <m/>
    <d v="1899-12-30T08:00:00"/>
    <d v="1899-12-30T18:49:00"/>
    <d v="1899-12-30T00:00:00"/>
    <d v="1899-12-30T00:00:00"/>
    <d v="1899-12-30T00:00:00"/>
    <m/>
    <m/>
    <m/>
    <m/>
    <m/>
    <m/>
    <m/>
    <m/>
    <n v="0"/>
    <x v="0"/>
    <x v="0"/>
    <n v="0"/>
  </r>
  <r>
    <n v="17"/>
    <s v="00055"/>
    <x v="6"/>
    <s v="PHP"/>
    <x v="19"/>
    <x v="74"/>
    <d v="1899-12-30T18:31:00"/>
    <m/>
    <m/>
    <m/>
    <m/>
    <m/>
    <s v="PM"/>
    <m/>
    <d v="1899-12-30T08:21:00"/>
    <d v="1899-12-30T18:31:00"/>
    <d v="1899-12-30T00:00:00"/>
    <d v="1899-12-30T00:00:00"/>
    <d v="1899-12-30T00:00:00"/>
    <m/>
    <m/>
    <m/>
    <m/>
    <m/>
    <m/>
    <m/>
    <m/>
    <n v="0"/>
    <x v="0"/>
    <x v="0"/>
    <n v="0"/>
  </r>
  <r>
    <n v="18"/>
    <s v="00055"/>
    <x v="6"/>
    <s v="PHP"/>
    <x v="20"/>
    <x v="20"/>
    <d v="1899-12-30T18:39:00"/>
    <m/>
    <m/>
    <m/>
    <m/>
    <m/>
    <s v="PM"/>
    <m/>
    <d v="1899-12-30T08:18:00"/>
    <d v="1899-12-30T18:39:00"/>
    <d v="1899-12-30T00:00:00"/>
    <d v="1899-12-30T00:00:00"/>
    <d v="1899-12-30T00:00:00"/>
    <m/>
    <m/>
    <m/>
    <m/>
    <m/>
    <m/>
    <m/>
    <m/>
    <n v="0"/>
    <x v="0"/>
    <x v="0"/>
    <n v="0"/>
  </r>
  <r>
    <n v="19"/>
    <s v="00055"/>
    <x v="6"/>
    <s v="PHP"/>
    <x v="21"/>
    <x v="11"/>
    <d v="1899-12-30T18:42:00"/>
    <m/>
    <m/>
    <m/>
    <m/>
    <m/>
    <s v="PM"/>
    <m/>
    <d v="1899-12-30T08:10:00"/>
    <d v="1899-12-30T18:42:00"/>
    <d v="1899-12-30T00:00:00"/>
    <d v="1899-12-30T00:00:00"/>
    <d v="1899-12-30T00:00:00"/>
    <m/>
    <m/>
    <m/>
    <m/>
    <m/>
    <m/>
    <m/>
    <m/>
    <n v="0"/>
    <x v="0"/>
    <x v="0"/>
    <n v="0"/>
  </r>
  <r>
    <n v="20"/>
    <s v="00069"/>
    <x v="7"/>
    <s v="DotNet"/>
    <x v="19"/>
    <x v="16"/>
    <d v="1899-12-30T18:37:00"/>
    <m/>
    <m/>
    <m/>
    <m/>
    <m/>
    <s v=""/>
    <m/>
    <d v="1899-12-30T08:06:00"/>
    <d v="1899-12-30T18:37:00"/>
    <d v="1899-12-30T03:54:00"/>
    <d v="1899-12-30T05:07:00"/>
    <d v="1899-12-30T08:30:00"/>
    <m/>
    <m/>
    <m/>
    <m/>
    <m/>
    <m/>
    <m/>
    <m/>
    <n v="1"/>
    <x v="0"/>
    <x v="0"/>
    <n v="1"/>
  </r>
  <r>
    <n v="21"/>
    <s v="00069"/>
    <x v="7"/>
    <s v="DotNet"/>
    <x v="20"/>
    <x v="38"/>
    <d v="1899-12-30T18:09:00"/>
    <m/>
    <m/>
    <m/>
    <m/>
    <m/>
    <s v=""/>
    <m/>
    <d v="1899-12-30T08:01:00"/>
    <d v="1899-12-30T18:09:00"/>
    <d v="1899-12-30T03:59:00"/>
    <d v="1899-12-30T04:39:00"/>
    <d v="1899-12-30T08:30:00"/>
    <m/>
    <m/>
    <m/>
    <m/>
    <m/>
    <m/>
    <m/>
    <m/>
    <n v="1"/>
    <x v="0"/>
    <x v="0"/>
    <n v="1"/>
  </r>
  <r>
    <n v="22"/>
    <s v="00069"/>
    <x v="7"/>
    <s v="DotNet"/>
    <x v="21"/>
    <x v="43"/>
    <d v="1899-12-30T18:23:00"/>
    <m/>
    <m/>
    <m/>
    <m/>
    <m/>
    <s v=""/>
    <m/>
    <d v="1899-12-30T08:02:00"/>
    <d v="1899-12-30T18:23:00"/>
    <d v="1899-12-30T03:58:00"/>
    <d v="1899-12-30T04:53:00"/>
    <d v="1899-12-30T08:30:00"/>
    <m/>
    <m/>
    <m/>
    <m/>
    <m/>
    <m/>
    <m/>
    <m/>
    <n v="1"/>
    <x v="0"/>
    <x v="0"/>
    <n v="1"/>
  </r>
  <r>
    <n v="23"/>
    <s v="00087"/>
    <x v="8"/>
    <s v="PHP"/>
    <x v="19"/>
    <x v="22"/>
    <d v="1899-12-30T19:11:00"/>
    <m/>
    <m/>
    <m/>
    <m/>
    <m/>
    <s v=""/>
    <m/>
    <d v="1899-12-30T08:13:00"/>
    <d v="1899-12-30T19:11:00"/>
    <d v="1899-12-30T03:47:00"/>
    <d v="1899-12-30T05:41:00"/>
    <d v="1899-12-30T08:30:00"/>
    <m/>
    <m/>
    <m/>
    <m/>
    <m/>
    <m/>
    <m/>
    <m/>
    <n v="1"/>
    <x v="0"/>
    <x v="0"/>
    <n v="1"/>
  </r>
  <r>
    <n v="24"/>
    <s v="00087"/>
    <x v="8"/>
    <s v="PHP"/>
    <x v="20"/>
    <x v="14"/>
    <d v="1899-12-30T18:37:00"/>
    <m/>
    <m/>
    <m/>
    <m/>
    <m/>
    <s v=""/>
    <m/>
    <d v="1899-12-30T08:12:00"/>
    <d v="1899-12-30T18:37:00"/>
    <d v="1899-12-30T03:48:00"/>
    <d v="1899-12-30T05:07:00"/>
    <d v="1899-12-30T08:30:00"/>
    <m/>
    <m/>
    <m/>
    <m/>
    <m/>
    <m/>
    <m/>
    <m/>
    <n v="1"/>
    <x v="0"/>
    <x v="0"/>
    <n v="1"/>
  </r>
  <r>
    <n v="25"/>
    <s v="00087"/>
    <x v="8"/>
    <s v="PHP"/>
    <x v="21"/>
    <x v="22"/>
    <d v="1899-12-30T18:35:00"/>
    <m/>
    <m/>
    <m/>
    <m/>
    <m/>
    <s v=""/>
    <m/>
    <d v="1899-12-30T08:13:00"/>
    <d v="1899-12-30T18:35:00"/>
    <d v="1899-12-30T03:47:00"/>
    <d v="1899-12-30T05:05:00"/>
    <d v="1899-12-30T08:30:00"/>
    <m/>
    <m/>
    <m/>
    <m/>
    <m/>
    <m/>
    <m/>
    <m/>
    <n v="1"/>
    <x v="0"/>
    <x v="0"/>
    <n v="1"/>
  </r>
  <r>
    <n v="26"/>
    <s v="00094"/>
    <x v="9"/>
    <s v="PHP"/>
    <x v="19"/>
    <x v="30"/>
    <d v="1899-12-30T19:12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27"/>
    <s v="00094"/>
    <x v="9"/>
    <s v="PHP"/>
    <x v="20"/>
    <x v="0"/>
    <d v="1899-12-30T20:08:00"/>
    <m/>
    <m/>
    <m/>
    <m/>
    <m/>
    <s v=""/>
    <m/>
    <d v="1899-12-30T08:29:00"/>
    <d v="1899-12-30T20:08:00"/>
    <d v="1899-12-30T03:31:00"/>
    <d v="1899-12-30T06:00:00"/>
    <d v="1899-12-30T08:30:00"/>
    <m/>
    <m/>
    <m/>
    <m/>
    <m/>
    <m/>
    <m/>
    <m/>
    <n v="1"/>
    <x v="0"/>
    <x v="0"/>
    <n v="1"/>
  </r>
  <r>
    <n v="28"/>
    <s v="00094"/>
    <x v="9"/>
    <s v="PHP"/>
    <x v="21"/>
    <x v="0"/>
    <d v="1899-12-30T18:56:00"/>
    <m/>
    <m/>
    <m/>
    <m/>
    <m/>
    <s v=""/>
    <m/>
    <d v="1899-12-30T08:29:00"/>
    <d v="1899-12-30T18:56:00"/>
    <d v="1899-12-30T03:31:00"/>
    <d v="1899-12-30T05:26:00"/>
    <d v="1899-12-30T08:30:00"/>
    <m/>
    <m/>
    <m/>
    <m/>
    <m/>
    <m/>
    <m/>
    <m/>
    <n v="1"/>
    <x v="0"/>
    <x v="0"/>
    <n v="1"/>
  </r>
  <r>
    <n v="29"/>
    <s v="00097"/>
    <x v="10"/>
    <s v="PHP"/>
    <x v="19"/>
    <x v="20"/>
    <d v="1899-12-30T19:19:00"/>
    <m/>
    <m/>
    <m/>
    <m/>
    <m/>
    <s v=""/>
    <m/>
    <d v="1899-12-30T08:18:00"/>
    <d v="1899-12-30T19:19:00"/>
    <d v="1899-12-30T03:42:00"/>
    <d v="1899-12-30T05:49:00"/>
    <d v="1899-12-30T08:30:00"/>
    <m/>
    <m/>
    <m/>
    <m/>
    <m/>
    <m/>
    <m/>
    <m/>
    <n v="1"/>
    <x v="0"/>
    <x v="0"/>
    <n v="1"/>
  </r>
  <r>
    <n v="30"/>
    <s v="00097"/>
    <x v="10"/>
    <s v="PHP"/>
    <x v="20"/>
    <x v="3"/>
    <d v="1899-12-30T18:43:00"/>
    <m/>
    <m/>
    <m/>
    <m/>
    <m/>
    <s v=""/>
    <m/>
    <d v="1899-12-30T08:20:00"/>
    <d v="1899-12-30T18:43:00"/>
    <d v="1899-12-30T03:40:00"/>
    <d v="1899-12-30T05:13:00"/>
    <d v="1899-12-30T08:30:00"/>
    <m/>
    <m/>
    <m/>
    <m/>
    <m/>
    <m/>
    <m/>
    <m/>
    <n v="1"/>
    <x v="0"/>
    <x v="0"/>
    <n v="1"/>
  </r>
  <r>
    <n v="31"/>
    <s v="00097"/>
    <x v="10"/>
    <s v="PHP"/>
    <x v="21"/>
    <x v="33"/>
    <d v="1899-12-30T18:45:00"/>
    <m/>
    <m/>
    <m/>
    <m/>
    <m/>
    <s v=""/>
    <m/>
    <d v="1899-12-30T08:28:00"/>
    <d v="1899-12-30T18:45:00"/>
    <d v="1899-12-30T03:32:00"/>
    <d v="1899-12-30T05:15:00"/>
    <d v="1899-12-30T08:30:00"/>
    <m/>
    <m/>
    <m/>
    <m/>
    <m/>
    <m/>
    <m/>
    <m/>
    <n v="1"/>
    <x v="0"/>
    <x v="0"/>
    <n v="1"/>
  </r>
  <r>
    <n v="32"/>
    <s v="00098"/>
    <x v="11"/>
    <s v="HC-KT"/>
    <x v="19"/>
    <x v="168"/>
    <m/>
    <m/>
    <m/>
    <m/>
    <d v="1899-12-30T08:48:00"/>
    <m/>
    <s v=""/>
    <m/>
    <d v="1899-12-30T08:48:00"/>
    <d v="1899-12-30T18:00:00"/>
    <d v="1899-12-30T03:12:00"/>
    <d v="1899-12-30T04:30:00"/>
    <d v="1899-12-30T07:42:00"/>
    <m/>
    <m/>
    <m/>
    <m/>
    <m/>
    <m/>
    <m/>
    <m/>
    <n v="0.90588235294117636"/>
    <x v="0"/>
    <x v="0"/>
    <n v="1"/>
  </r>
  <r>
    <n v="33"/>
    <s v="00098"/>
    <x v="11"/>
    <s v="HC-KT"/>
    <x v="20"/>
    <x v="34"/>
    <d v="1899-12-30T18:18:00"/>
    <d v="1899-12-30T18:23:00"/>
    <m/>
    <m/>
    <m/>
    <m/>
    <s v=""/>
    <m/>
    <d v="1899-12-30T08:42:00"/>
    <d v="1899-12-30T18:00:00"/>
    <d v="1899-12-30T03:18:00"/>
    <d v="1899-12-30T04:30:00"/>
    <d v="1899-12-30T07:48:00"/>
    <m/>
    <m/>
    <m/>
    <m/>
    <m/>
    <m/>
    <m/>
    <m/>
    <n v="0.91764705882352937"/>
    <x v="0"/>
    <x v="1"/>
    <n v="1"/>
  </r>
  <r>
    <n v="34"/>
    <s v="00098"/>
    <x v="11"/>
    <s v="HC-KT"/>
    <x v="21"/>
    <x v="94"/>
    <d v="1899-12-30T18:03:00"/>
    <d v="1899-12-30T18:45:00"/>
    <m/>
    <m/>
    <m/>
    <m/>
    <s v=""/>
    <m/>
    <d v="1899-12-30T13:31:00"/>
    <d v="1899-12-30T18:00:00"/>
    <d v="1899-12-30T00:00:00"/>
    <d v="1899-12-30T04:29:00"/>
    <d v="1899-12-30T04:29:00"/>
    <m/>
    <m/>
    <m/>
    <m/>
    <m/>
    <m/>
    <m/>
    <m/>
    <n v="0.52745098039215688"/>
    <x v="0"/>
    <x v="0"/>
    <n v="0"/>
  </r>
  <r>
    <n v="35"/>
    <s v="00102"/>
    <x v="12"/>
    <s v="HC-KT"/>
    <x v="19"/>
    <x v="33"/>
    <d v="1899-12-30T18:57:00"/>
    <m/>
    <m/>
    <m/>
    <m/>
    <m/>
    <s v=""/>
    <m/>
    <d v="1899-12-30T08:28:00"/>
    <d v="1899-12-30T18:57:00"/>
    <d v="1899-12-30T03:32:00"/>
    <d v="1899-12-30T05:27:00"/>
    <d v="1899-12-30T08:30:00"/>
    <m/>
    <m/>
    <m/>
    <m/>
    <m/>
    <m/>
    <m/>
    <m/>
    <n v="1"/>
    <x v="0"/>
    <x v="0"/>
    <n v="1"/>
  </r>
  <r>
    <n v="36"/>
    <s v="00102"/>
    <x v="12"/>
    <s v="HC-KT"/>
    <x v="20"/>
    <x v="23"/>
    <d v="1899-12-30T18:56:00"/>
    <m/>
    <m/>
    <m/>
    <m/>
    <m/>
    <s v=""/>
    <m/>
    <d v="1899-12-30T08:15:00"/>
    <d v="1899-12-30T18:56:00"/>
    <d v="1899-12-30T03:45:00"/>
    <d v="1899-12-30T05:26:00"/>
    <d v="1899-12-30T08:30:00"/>
    <m/>
    <m/>
    <m/>
    <m/>
    <m/>
    <m/>
    <m/>
    <m/>
    <n v="1"/>
    <x v="0"/>
    <x v="0"/>
    <n v="1"/>
  </r>
  <r>
    <n v="37"/>
    <s v="00102"/>
    <x v="12"/>
    <s v="HC-KT"/>
    <x v="21"/>
    <x v="160"/>
    <d v="1899-12-30T18:11:00"/>
    <m/>
    <m/>
    <m/>
    <m/>
    <m/>
    <s v=""/>
    <m/>
    <d v="1899-12-30T08:00:00"/>
    <d v="1899-12-30T18:11:00"/>
    <d v="1899-12-30T04:00:00"/>
    <d v="1899-12-30T04:41:00"/>
    <d v="1899-12-30T08:30:00"/>
    <m/>
    <m/>
    <m/>
    <m/>
    <m/>
    <m/>
    <m/>
    <m/>
    <n v="1"/>
    <x v="0"/>
    <x v="0"/>
    <n v="1"/>
  </r>
  <r>
    <n v="38"/>
    <s v="00104"/>
    <x v="13"/>
    <s v="PHP"/>
    <x v="20"/>
    <x v="21"/>
    <d v="1899-12-30T18:35:00"/>
    <m/>
    <m/>
    <m/>
    <m/>
    <m/>
    <s v=""/>
    <m/>
    <d v="1899-12-30T08:14:00"/>
    <d v="1899-12-30T18:35:00"/>
    <d v="1899-12-30T03:46:00"/>
    <d v="1899-12-30T05:05:00"/>
    <d v="1899-12-30T08:30:00"/>
    <m/>
    <m/>
    <m/>
    <m/>
    <m/>
    <m/>
    <m/>
    <m/>
    <n v="1"/>
    <x v="0"/>
    <x v="0"/>
    <n v="1"/>
  </r>
  <r>
    <n v="39"/>
    <s v="00104"/>
    <x v="13"/>
    <s v="PHP"/>
    <x v="21"/>
    <x v="4"/>
    <d v="1899-12-30T18:29:00"/>
    <m/>
    <m/>
    <m/>
    <m/>
    <m/>
    <s v=""/>
    <m/>
    <d v="1899-12-30T08:26:00"/>
    <d v="1899-12-30T18:29:00"/>
    <d v="1899-12-30T03:34:00"/>
    <d v="1899-12-30T04:59:00"/>
    <d v="1899-12-30T08:30:00"/>
    <m/>
    <m/>
    <m/>
    <m/>
    <m/>
    <m/>
    <m/>
    <m/>
    <n v="1"/>
    <x v="0"/>
    <x v="0"/>
    <n v="1"/>
  </r>
  <r>
    <n v="40"/>
    <s v="00131"/>
    <x v="14"/>
    <s v="DotNet"/>
    <x v="19"/>
    <x v="8"/>
    <d v="1899-12-30T19:07:00"/>
    <m/>
    <m/>
    <m/>
    <m/>
    <m/>
    <s v=""/>
    <m/>
    <d v="1899-12-30T08:16:00"/>
    <d v="1899-12-30T19:07:00"/>
    <d v="1899-12-30T03:44:00"/>
    <d v="1899-12-30T05:37:00"/>
    <d v="1899-12-30T08:30:00"/>
    <m/>
    <m/>
    <m/>
    <m/>
    <m/>
    <m/>
    <m/>
    <m/>
    <n v="1"/>
    <x v="0"/>
    <x v="0"/>
    <n v="1"/>
  </r>
  <r>
    <n v="41"/>
    <s v="00131"/>
    <x v="14"/>
    <s v="DotNet"/>
    <x v="20"/>
    <x v="49"/>
    <d v="1899-12-30T18:59:00"/>
    <m/>
    <m/>
    <m/>
    <m/>
    <m/>
    <s v=""/>
    <m/>
    <d v="1899-12-30T08:00:00"/>
    <d v="1899-12-30T18:59:00"/>
    <d v="1899-12-30T04:00:00"/>
    <d v="1899-12-30T05:29:00"/>
    <d v="1899-12-30T08:30:00"/>
    <m/>
    <m/>
    <m/>
    <m/>
    <m/>
    <m/>
    <m/>
    <m/>
    <n v="1"/>
    <x v="0"/>
    <x v="0"/>
    <n v="1"/>
  </r>
  <r>
    <n v="42"/>
    <s v="00131"/>
    <x v="14"/>
    <s v="DotNet"/>
    <x v="21"/>
    <x v="21"/>
    <d v="1899-12-30T18:50:00"/>
    <m/>
    <m/>
    <m/>
    <m/>
    <m/>
    <s v=""/>
    <m/>
    <d v="1899-12-30T08:14:00"/>
    <d v="1899-12-30T18:50:00"/>
    <d v="1899-12-30T03:46:00"/>
    <d v="1899-12-30T05:20:00"/>
    <d v="1899-12-30T08:30:00"/>
    <m/>
    <m/>
    <m/>
    <m/>
    <m/>
    <m/>
    <m/>
    <m/>
    <n v="1"/>
    <x v="0"/>
    <x v="0"/>
    <n v="1"/>
  </r>
  <r>
    <n v="43"/>
    <s v="00136"/>
    <x v="15"/>
    <s v="HC-KT"/>
    <x v="19"/>
    <x v="5"/>
    <d v="1899-12-30T18:34:00"/>
    <m/>
    <m/>
    <m/>
    <m/>
    <m/>
    <s v=""/>
    <m/>
    <d v="1899-12-30T08:24:00"/>
    <d v="1899-12-30T18:34:00"/>
    <d v="1899-12-30T03:36:00"/>
    <d v="1899-12-30T05:04:00"/>
    <d v="1899-12-30T08:30:00"/>
    <m/>
    <m/>
    <m/>
    <m/>
    <m/>
    <m/>
    <m/>
    <m/>
    <n v="1"/>
    <x v="0"/>
    <x v="0"/>
    <n v="1"/>
  </r>
  <r>
    <n v="44"/>
    <s v="00136"/>
    <x v="15"/>
    <s v="HC-KT"/>
    <x v="20"/>
    <x v="33"/>
    <d v="1899-12-30T18:27:00"/>
    <m/>
    <m/>
    <m/>
    <m/>
    <m/>
    <s v=""/>
    <m/>
    <d v="1899-12-30T08:28:00"/>
    <d v="1899-12-30T18:27:00"/>
    <d v="1899-12-30T03:32:00"/>
    <d v="1899-12-30T04:57:00"/>
    <d v="1899-12-30T08:29:00"/>
    <m/>
    <m/>
    <m/>
    <m/>
    <m/>
    <m/>
    <m/>
    <m/>
    <n v="0.99803921568627418"/>
    <x v="0"/>
    <x v="0"/>
    <n v="1"/>
  </r>
  <r>
    <n v="45"/>
    <s v="00136"/>
    <x v="15"/>
    <s v="HC-KT"/>
    <x v="21"/>
    <x v="7"/>
    <d v="1899-12-30T18:11:00"/>
    <m/>
    <m/>
    <m/>
    <m/>
    <m/>
    <s v=""/>
    <m/>
    <d v="1899-12-30T08:19:00"/>
    <d v="1899-12-30T18:11:00"/>
    <d v="1899-12-30T03:41:00"/>
    <d v="1899-12-30T04:41:00"/>
    <d v="1899-12-30T08:22:00"/>
    <m/>
    <m/>
    <m/>
    <m/>
    <m/>
    <m/>
    <m/>
    <m/>
    <n v="0.98431372549019602"/>
    <x v="0"/>
    <x v="0"/>
    <n v="1"/>
  </r>
  <r>
    <n v="46"/>
    <s v="00137"/>
    <x v="16"/>
    <s v="DotNet"/>
    <x v="19"/>
    <x v="36"/>
    <d v="1899-12-30T18:33:00"/>
    <d v="1899-12-30T20:02:00"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47"/>
    <s v="00137"/>
    <x v="16"/>
    <s v="DotNet"/>
    <x v="20"/>
    <x v="109"/>
    <d v="1899-12-30T18:49:00"/>
    <d v="1899-12-30T19:47:00"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48"/>
    <s v="00137"/>
    <x v="16"/>
    <s v="DotNet"/>
    <x v="21"/>
    <x v="55"/>
    <d v="1899-12-30T18:28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49"/>
    <s v="00145"/>
    <x v="17"/>
    <s v="PHP"/>
    <x v="19"/>
    <x v="169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0"/>
    <s v="00145"/>
    <x v="17"/>
    <s v="PHP"/>
    <x v="20"/>
    <x v="75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1"/>
    <s v="00145"/>
    <x v="17"/>
    <s v="PHP"/>
    <x v="21"/>
    <x v="71"/>
    <d v="1899-12-30T18:37:00"/>
    <m/>
    <m/>
    <m/>
    <m/>
    <m/>
    <s v="PM"/>
    <m/>
    <d v="1899-12-30T08:50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52"/>
    <s v="00146"/>
    <x v="18"/>
    <s v="HC-KT"/>
    <x v="19"/>
    <x v="127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3"/>
    <s v="00146"/>
    <x v="18"/>
    <s v="HC-KT"/>
    <x v="20"/>
    <x v="17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4"/>
    <s v="00146"/>
    <x v="18"/>
    <s v="HC-KT"/>
    <x v="21"/>
    <x v="171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5"/>
    <s v="00157"/>
    <x v="19"/>
    <s v="PHP"/>
    <x v="19"/>
    <x v="3"/>
    <d v="1899-12-30T19:53:00"/>
    <m/>
    <m/>
    <m/>
    <m/>
    <m/>
    <s v=""/>
    <m/>
    <d v="1899-12-30T08:20:00"/>
    <d v="1899-12-30T19:53:00"/>
    <d v="1899-12-30T03:40:00"/>
    <d v="1899-12-30T06:00:00"/>
    <d v="1899-12-30T08:30:00"/>
    <m/>
    <m/>
    <m/>
    <m/>
    <m/>
    <m/>
    <m/>
    <m/>
    <n v="1"/>
    <x v="0"/>
    <x v="0"/>
    <n v="1"/>
  </r>
  <r>
    <n v="56"/>
    <s v="00157"/>
    <x v="19"/>
    <s v="PHP"/>
    <x v="20"/>
    <x v="23"/>
    <d v="1899-12-30T18:30:00"/>
    <m/>
    <m/>
    <m/>
    <m/>
    <m/>
    <s v=""/>
    <m/>
    <d v="1899-12-30T08:15:00"/>
    <d v="1899-12-30T18:30:00"/>
    <d v="1899-12-30T03:45:00"/>
    <d v="1899-12-30T05:00:00"/>
    <d v="1899-12-30T08:30:00"/>
    <m/>
    <m/>
    <m/>
    <m/>
    <m/>
    <m/>
    <m/>
    <m/>
    <n v="1"/>
    <x v="0"/>
    <x v="0"/>
    <n v="1"/>
  </r>
  <r>
    <n v="57"/>
    <s v="00157"/>
    <x v="19"/>
    <s v="PHP"/>
    <x v="21"/>
    <x v="33"/>
    <d v="1899-12-30T18:31:00"/>
    <m/>
    <m/>
    <m/>
    <m/>
    <m/>
    <s v=""/>
    <m/>
    <d v="1899-12-30T08:28:00"/>
    <d v="1899-12-30T18:31:00"/>
    <d v="1899-12-30T03:32:00"/>
    <d v="1899-12-30T05:01:00"/>
    <d v="1899-12-30T08:30:00"/>
    <m/>
    <m/>
    <m/>
    <m/>
    <m/>
    <m/>
    <m/>
    <m/>
    <n v="1"/>
    <x v="0"/>
    <x v="0"/>
    <n v="1"/>
  </r>
  <r>
    <n v="58"/>
    <s v="00159"/>
    <x v="20"/>
    <s v="PHP"/>
    <x v="19"/>
    <x v="10"/>
    <d v="1899-12-30T19:07:00"/>
    <m/>
    <m/>
    <m/>
    <m/>
    <m/>
    <s v=""/>
    <m/>
    <d v="1899-12-30T08:25:00"/>
    <d v="1899-12-30T19:07:00"/>
    <d v="1899-12-30T03:35:00"/>
    <d v="1899-12-30T05:37:00"/>
    <d v="1899-12-30T08:30:00"/>
    <m/>
    <m/>
    <m/>
    <m/>
    <m/>
    <m/>
    <m/>
    <m/>
    <n v="1"/>
    <x v="0"/>
    <x v="0"/>
    <n v="1"/>
  </r>
  <r>
    <n v="60"/>
    <s v="00159"/>
    <x v="20"/>
    <s v="PHP"/>
    <x v="20"/>
    <x v="74"/>
    <d v="1899-12-30T18:39:00"/>
    <m/>
    <m/>
    <m/>
    <m/>
    <m/>
    <s v=""/>
    <m/>
    <d v="1899-12-30T08:21:00"/>
    <d v="1899-12-30T18:39:00"/>
    <d v="1899-12-30T03:39:00"/>
    <d v="1899-12-30T05:09:00"/>
    <d v="1899-12-30T08:30:00"/>
    <m/>
    <m/>
    <m/>
    <m/>
    <m/>
    <m/>
    <m/>
    <m/>
    <n v="1"/>
    <x v="0"/>
    <x v="0"/>
    <n v="1"/>
  </r>
  <r>
    <n v="61"/>
    <s v="00159"/>
    <x v="20"/>
    <s v="PHP"/>
    <x v="21"/>
    <x v="172"/>
    <d v="1899-12-30T18:45:00"/>
    <m/>
    <m/>
    <m/>
    <m/>
    <m/>
    <s v=""/>
    <m/>
    <d v="1899-12-30T09:19:00"/>
    <d v="1899-12-30T18:00:00"/>
    <d v="1899-12-30T02:41:00"/>
    <d v="1899-12-30T04:30:00"/>
    <d v="1899-12-30T07:11:00"/>
    <m/>
    <m/>
    <m/>
    <m/>
    <m/>
    <m/>
    <m/>
    <m/>
    <n v="0.84509803921568616"/>
    <x v="0"/>
    <x v="1"/>
    <n v="1"/>
  </r>
  <r>
    <n v="62"/>
    <s v="00162"/>
    <x v="21"/>
    <s v="PHP"/>
    <x v="19"/>
    <x v="1"/>
    <d v="1899-12-30T19:11:00"/>
    <d v="1899-12-30T19:36:00"/>
    <m/>
    <m/>
    <m/>
    <m/>
    <s v=""/>
    <m/>
    <d v="1899-12-30T08:00:00"/>
    <d v="1899-12-30T19:36:00"/>
    <d v="1899-12-30T04:00:00"/>
    <d v="1899-12-30T06:00:00"/>
    <d v="1899-12-30T08:30:00"/>
    <m/>
    <m/>
    <m/>
    <m/>
    <m/>
    <m/>
    <m/>
    <m/>
    <n v="1"/>
    <x v="0"/>
    <x v="0"/>
    <n v="1"/>
  </r>
  <r>
    <n v="63"/>
    <s v="00162"/>
    <x v="21"/>
    <s v="PHP"/>
    <x v="20"/>
    <x v="122"/>
    <d v="1899-12-30T21:40:00"/>
    <m/>
    <m/>
    <m/>
    <m/>
    <m/>
    <s v=""/>
    <m/>
    <d v="1899-12-30T08:00:00"/>
    <d v="1899-12-30T21:40:00"/>
    <d v="1899-12-30T04:00:00"/>
    <d v="1899-12-30T06:00:00"/>
    <d v="1899-12-30T08:30:00"/>
    <m/>
    <m/>
    <m/>
    <m/>
    <m/>
    <m/>
    <m/>
    <m/>
    <n v="1"/>
    <x v="0"/>
    <x v="0"/>
    <n v="1"/>
  </r>
  <r>
    <n v="64"/>
    <s v="00162"/>
    <x v="21"/>
    <s v="PHP"/>
    <x v="21"/>
    <x v="173"/>
    <d v="1899-12-30T18:41:00"/>
    <m/>
    <m/>
    <m/>
    <m/>
    <m/>
    <s v=""/>
    <m/>
    <d v="1899-12-30T08:00:00"/>
    <d v="1899-12-30T18:41:00"/>
    <d v="1899-12-30T04:00:00"/>
    <d v="1899-12-30T05:11:00"/>
    <d v="1899-12-30T08:30:00"/>
    <m/>
    <m/>
    <m/>
    <m/>
    <m/>
    <m/>
    <m/>
    <m/>
    <n v="1"/>
    <x v="0"/>
    <x v="0"/>
    <n v="1"/>
  </r>
  <r>
    <n v="65"/>
    <s v="00163"/>
    <x v="22"/>
    <s v="PHP"/>
    <x v="19"/>
    <x v="36"/>
    <d v="1899-12-30T19:49:00"/>
    <d v="1899-12-30T20:12:00"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66"/>
    <s v="00163"/>
    <x v="22"/>
    <s v="PHP"/>
    <x v="20"/>
    <x v="84"/>
    <d v="1899-12-30T19:12:00"/>
    <m/>
    <m/>
    <m/>
    <m/>
    <m/>
    <s v=""/>
    <m/>
    <d v="1899-12-30T08:00:00"/>
    <d v="1899-12-30T19:12:00"/>
    <d v="1899-12-30T04:00:00"/>
    <d v="1899-12-30T05:42:00"/>
    <d v="1899-12-30T08:30:00"/>
    <m/>
    <m/>
    <m/>
    <m/>
    <m/>
    <m/>
    <m/>
    <m/>
    <n v="1"/>
    <x v="0"/>
    <x v="0"/>
    <n v="1"/>
  </r>
  <r>
    <n v="67"/>
    <s v="00163"/>
    <x v="22"/>
    <s v="PHP"/>
    <x v="21"/>
    <x v="11"/>
    <d v="1899-12-30T18:45:00"/>
    <m/>
    <m/>
    <m/>
    <m/>
    <m/>
    <s v=""/>
    <m/>
    <d v="1899-12-30T08:10:00"/>
    <d v="1899-12-30T18:45:00"/>
    <d v="1899-12-30T03:50:00"/>
    <d v="1899-12-30T05:15:00"/>
    <d v="1899-12-30T08:30:00"/>
    <m/>
    <m/>
    <m/>
    <m/>
    <m/>
    <m/>
    <m/>
    <m/>
    <n v="1"/>
    <x v="0"/>
    <x v="0"/>
    <n v="1"/>
  </r>
  <r>
    <n v="68"/>
    <s v="00167"/>
    <x v="23"/>
    <s v="PHP"/>
    <x v="19"/>
    <x v="41"/>
    <d v="1899-12-30T19:09:00"/>
    <m/>
    <m/>
    <m/>
    <m/>
    <m/>
    <s v=""/>
    <m/>
    <d v="1899-12-30T08:27:00"/>
    <d v="1899-12-30T19:09:00"/>
    <d v="1899-12-30T03:33:00"/>
    <d v="1899-12-30T05:39:00"/>
    <d v="1899-12-30T08:30:00"/>
    <m/>
    <m/>
    <m/>
    <m/>
    <m/>
    <m/>
    <m/>
    <m/>
    <n v="1"/>
    <x v="0"/>
    <x v="0"/>
    <n v="1"/>
  </r>
  <r>
    <n v="69"/>
    <s v="00167"/>
    <x v="23"/>
    <s v="PHP"/>
    <x v="21"/>
    <x v="10"/>
    <d v="1899-12-30T18:32:00"/>
    <m/>
    <m/>
    <m/>
    <m/>
    <m/>
    <s v=""/>
    <m/>
    <d v="1899-12-30T08:25:00"/>
    <d v="1899-12-30T18:32:00"/>
    <d v="1899-12-30T03:35:00"/>
    <d v="1899-12-30T05:02:00"/>
    <d v="1899-12-30T08:30:00"/>
    <m/>
    <m/>
    <m/>
    <m/>
    <m/>
    <m/>
    <m/>
    <m/>
    <n v="1"/>
    <x v="0"/>
    <x v="0"/>
    <n v="1"/>
  </r>
  <r>
    <n v="70"/>
    <s v="00168"/>
    <x v="24"/>
    <s v="KHKD"/>
    <x v="19"/>
    <x v="20"/>
    <d v="1899-12-30T18:10:00"/>
    <m/>
    <m/>
    <m/>
    <m/>
    <m/>
    <s v="KHAC"/>
    <m/>
    <d v="1899-12-30T08:18:00"/>
    <d v="1899-12-30T18:10:00"/>
    <d v="1899-12-30T00:00:00"/>
    <d v="1899-12-30T00:00:00"/>
    <d v="1899-12-30T00:00:00"/>
    <m/>
    <m/>
    <m/>
    <m/>
    <m/>
    <m/>
    <m/>
    <m/>
    <n v="0"/>
    <x v="0"/>
    <x v="0"/>
    <n v="0"/>
  </r>
  <r>
    <n v="71"/>
    <s v="00168"/>
    <x v="24"/>
    <s v="KHKD"/>
    <x v="20"/>
    <x v="0"/>
    <d v="1899-12-30T19:13:00"/>
    <d v="1899-12-30T19:16:00"/>
    <m/>
    <m/>
    <m/>
    <m/>
    <s v="KHAC"/>
    <m/>
    <d v="1899-12-30T08:29:00"/>
    <d v="1899-12-30T19:16:00"/>
    <d v="1899-12-30T00:00:00"/>
    <d v="1899-12-30T00:00:00"/>
    <d v="1899-12-30T00:00:00"/>
    <m/>
    <m/>
    <m/>
    <m/>
    <m/>
    <m/>
    <m/>
    <m/>
    <n v="0"/>
    <x v="0"/>
    <x v="0"/>
    <n v="0"/>
  </r>
  <r>
    <n v="72"/>
    <s v="00168"/>
    <x v="24"/>
    <s v="KHKD"/>
    <x v="21"/>
    <x v="164"/>
    <d v="1899-12-30T18:10:00"/>
    <m/>
    <m/>
    <m/>
    <m/>
    <m/>
    <s v="KHAC"/>
    <m/>
    <d v="1899-12-30T10:01:00"/>
    <d v="1899-12-30T18:00:00"/>
    <d v="1899-12-30T00:00:00"/>
    <d v="1899-12-30T00:00:00"/>
    <d v="1899-12-30T00:00:00"/>
    <m/>
    <m/>
    <m/>
    <m/>
    <m/>
    <m/>
    <m/>
    <m/>
    <n v="0"/>
    <x v="0"/>
    <x v="0"/>
    <n v="0"/>
  </r>
  <r>
    <n v="73"/>
    <s v="00170"/>
    <x v="25"/>
    <s v="PHP"/>
    <x v="19"/>
    <x v="9"/>
    <d v="1899-12-30T12:06:00"/>
    <m/>
    <m/>
    <m/>
    <m/>
    <m/>
    <s v=""/>
    <m/>
    <d v="1899-12-30T08:22:00"/>
    <d v="1899-12-30T12:06:00"/>
    <d v="1899-12-30T03:38:00"/>
    <d v="1899-12-30T00:00:00"/>
    <d v="1899-12-30T03:38:00"/>
    <m/>
    <m/>
    <m/>
    <m/>
    <m/>
    <m/>
    <m/>
    <m/>
    <n v="0.42745098039215673"/>
    <x v="0"/>
    <x v="0"/>
    <n v="0"/>
  </r>
  <r>
    <n v="74"/>
    <s v="00170"/>
    <x v="25"/>
    <s v="PHP"/>
    <x v="20"/>
    <x v="93"/>
    <d v="1899-12-30T18:43:00"/>
    <m/>
    <m/>
    <m/>
    <m/>
    <m/>
    <s v=""/>
    <m/>
    <d v="1899-12-30T08:03:00"/>
    <d v="1899-12-30T18:43:00"/>
    <d v="1899-12-30T03:57:00"/>
    <d v="1899-12-30T05:13:00"/>
    <d v="1899-12-30T08:30:00"/>
    <m/>
    <m/>
    <m/>
    <m/>
    <m/>
    <m/>
    <m/>
    <m/>
    <n v="1"/>
    <x v="0"/>
    <x v="0"/>
    <n v="1"/>
  </r>
  <r>
    <n v="75"/>
    <s v="00170"/>
    <x v="25"/>
    <s v="PHP"/>
    <x v="21"/>
    <x v="54"/>
    <d v="1899-12-30T18:41:00"/>
    <m/>
    <m/>
    <m/>
    <m/>
    <m/>
    <s v=""/>
    <m/>
    <d v="1899-12-30T08:23:00"/>
    <d v="1899-12-30T18:41:00"/>
    <d v="1899-12-30T03:37:00"/>
    <d v="1899-12-30T05:11:00"/>
    <d v="1899-12-30T08:30:00"/>
    <m/>
    <m/>
    <m/>
    <m/>
    <m/>
    <m/>
    <m/>
    <m/>
    <n v="1"/>
    <x v="0"/>
    <x v="0"/>
    <n v="1"/>
  </r>
  <r>
    <n v="76"/>
    <s v="00173"/>
    <x v="26"/>
    <s v="PHP"/>
    <x v="19"/>
    <x v="4"/>
    <d v="1899-12-30T21:01:00"/>
    <m/>
    <m/>
    <m/>
    <m/>
    <m/>
    <s v="PM"/>
    <m/>
    <d v="1899-12-30T08:26:00"/>
    <d v="1899-12-30T21:01:00"/>
    <d v="1899-12-30T00:00:00"/>
    <d v="1899-12-30T00:00:00"/>
    <d v="1899-12-30T00:00:00"/>
    <m/>
    <m/>
    <m/>
    <m/>
    <m/>
    <m/>
    <m/>
    <m/>
    <n v="0"/>
    <x v="0"/>
    <x v="0"/>
    <n v="0"/>
  </r>
  <r>
    <n v="77"/>
    <s v="00173"/>
    <x v="26"/>
    <s v="PHP"/>
    <x v="20"/>
    <x v="41"/>
    <d v="1899-12-30T19:16:00"/>
    <m/>
    <m/>
    <m/>
    <m/>
    <m/>
    <s v="PM"/>
    <m/>
    <d v="1899-12-30T08:27:00"/>
    <d v="1899-12-30T19:16:00"/>
    <d v="1899-12-30T00:00:00"/>
    <d v="1899-12-30T00:00:00"/>
    <d v="1899-12-30T00:00:00"/>
    <m/>
    <m/>
    <m/>
    <m/>
    <m/>
    <m/>
    <m/>
    <m/>
    <n v="0"/>
    <x v="0"/>
    <x v="0"/>
    <n v="0"/>
  </r>
  <r>
    <n v="78"/>
    <s v="00173"/>
    <x v="26"/>
    <s v="PHP"/>
    <x v="21"/>
    <x v="10"/>
    <d v="1899-12-30T18:34:00"/>
    <m/>
    <m/>
    <m/>
    <m/>
    <m/>
    <s v="PM"/>
    <m/>
    <d v="1899-12-30T08:25:00"/>
    <d v="1899-12-30T18:34:00"/>
    <d v="1899-12-30T00:00:00"/>
    <d v="1899-12-30T00:00:00"/>
    <d v="1899-12-30T00:00:00"/>
    <m/>
    <m/>
    <m/>
    <m/>
    <m/>
    <m/>
    <m/>
    <m/>
    <n v="0"/>
    <x v="0"/>
    <x v="0"/>
    <n v="0"/>
  </r>
  <r>
    <n v="79"/>
    <s v="00176"/>
    <x v="27"/>
    <s v="PHP"/>
    <x v="19"/>
    <x v="162"/>
    <d v="1899-12-30T21:01:00"/>
    <m/>
    <m/>
    <m/>
    <m/>
    <m/>
    <s v=""/>
    <m/>
    <d v="1899-12-30T08:00:00"/>
    <d v="1899-12-30T21:01:00"/>
    <d v="1899-12-30T04:00:00"/>
    <d v="1899-12-30T06:00:00"/>
    <d v="1899-12-30T08:30:00"/>
    <m/>
    <m/>
    <m/>
    <m/>
    <m/>
    <m/>
    <m/>
    <m/>
    <n v="1"/>
    <x v="0"/>
    <x v="0"/>
    <n v="1"/>
  </r>
  <r>
    <n v="80"/>
    <s v="00176"/>
    <x v="27"/>
    <s v="PHP"/>
    <x v="20"/>
    <x v="68"/>
    <d v="1899-12-30T19:32:00"/>
    <m/>
    <m/>
    <m/>
    <m/>
    <m/>
    <s v=""/>
    <m/>
    <d v="1899-12-30T08:00:00"/>
    <d v="1899-12-30T19:32:00"/>
    <d v="1899-12-30T04:00:00"/>
    <d v="1899-12-30T06:00:00"/>
    <d v="1899-12-30T08:30:00"/>
    <m/>
    <m/>
    <m/>
    <m/>
    <m/>
    <m/>
    <m/>
    <m/>
    <n v="1"/>
    <x v="0"/>
    <x v="0"/>
    <n v="1"/>
  </r>
  <r>
    <n v="81"/>
    <s v="00176"/>
    <x v="27"/>
    <s v="PHP"/>
    <x v="21"/>
    <x v="43"/>
    <d v="1899-12-30T19:08:00"/>
    <d v="1899-12-30T19:18:00"/>
    <m/>
    <m/>
    <m/>
    <m/>
    <s v=""/>
    <m/>
    <d v="1899-12-30T08:02:00"/>
    <d v="1899-12-30T19:18:00"/>
    <d v="1899-12-30T03:58:00"/>
    <d v="1899-12-30T05:48:00"/>
    <d v="1899-12-30T08:30:00"/>
    <m/>
    <m/>
    <m/>
    <m/>
    <m/>
    <m/>
    <m/>
    <m/>
    <n v="1"/>
    <x v="0"/>
    <x v="0"/>
    <n v="1"/>
  </r>
  <r>
    <n v="82"/>
    <s v="00179"/>
    <x v="29"/>
    <s v="PHP"/>
    <x v="19"/>
    <x v="24"/>
    <d v="1899-12-30T17:23:00"/>
    <m/>
    <m/>
    <m/>
    <m/>
    <m/>
    <s v=""/>
    <m/>
    <d v="1899-12-30T08:05:00"/>
    <d v="1899-12-30T17:23:00"/>
    <d v="1899-12-30T03:55:00"/>
    <d v="1899-12-30T03:53:00"/>
    <d v="1899-12-30T07:48:00"/>
    <m/>
    <m/>
    <m/>
    <m/>
    <m/>
    <m/>
    <m/>
    <m/>
    <n v="0.91764705882352926"/>
    <x v="0"/>
    <x v="0"/>
    <n v="1"/>
  </r>
  <r>
    <n v="83"/>
    <s v="00179"/>
    <x v="29"/>
    <s v="PHP"/>
    <x v="20"/>
    <x v="21"/>
    <d v="1899-12-30T18:29:00"/>
    <m/>
    <m/>
    <m/>
    <m/>
    <m/>
    <s v=""/>
    <m/>
    <d v="1899-12-30T08:14:00"/>
    <d v="1899-12-30T18:29:00"/>
    <d v="1899-12-30T03:46:00"/>
    <d v="1899-12-30T04:59:00"/>
    <d v="1899-12-30T08:30:00"/>
    <m/>
    <m/>
    <m/>
    <m/>
    <m/>
    <m/>
    <m/>
    <m/>
    <n v="1"/>
    <x v="0"/>
    <x v="0"/>
    <n v="1"/>
  </r>
  <r>
    <n v="84"/>
    <s v="00179"/>
    <x v="29"/>
    <s v="PHP"/>
    <x v="21"/>
    <x v="38"/>
    <d v="1899-12-30T18:19:00"/>
    <m/>
    <m/>
    <m/>
    <m/>
    <m/>
    <s v=""/>
    <m/>
    <d v="1899-12-30T08:01:00"/>
    <d v="1899-12-30T18:19:00"/>
    <d v="1899-12-30T03:59:00"/>
    <d v="1899-12-30T04:49:00"/>
    <d v="1899-12-30T08:30:00"/>
    <m/>
    <m/>
    <m/>
    <m/>
    <m/>
    <m/>
    <m/>
    <m/>
    <n v="1"/>
    <x v="0"/>
    <x v="0"/>
    <n v="1"/>
  </r>
  <r>
    <n v="85"/>
    <s v="00182"/>
    <x v="30"/>
    <s v="KHKD"/>
    <x v="19"/>
    <x v="41"/>
    <d v="1899-12-30T18:36:00"/>
    <m/>
    <m/>
    <m/>
    <m/>
    <m/>
    <s v=""/>
    <m/>
    <d v="1899-12-30T08:27:00"/>
    <d v="1899-12-30T18:36:00"/>
    <d v="1899-12-30T03:33:00"/>
    <d v="1899-12-30T05:06:00"/>
    <d v="1899-12-30T08:30:00"/>
    <m/>
    <m/>
    <m/>
    <m/>
    <m/>
    <m/>
    <m/>
    <m/>
    <n v="1"/>
    <x v="0"/>
    <x v="0"/>
    <n v="1"/>
  </r>
  <r>
    <n v="86"/>
    <s v="00182"/>
    <x v="30"/>
    <s v="KHKD"/>
    <x v="20"/>
    <x v="8"/>
    <d v="1899-12-30T18:35:00"/>
    <m/>
    <m/>
    <m/>
    <m/>
    <m/>
    <s v=""/>
    <m/>
    <d v="1899-12-30T08:16:00"/>
    <d v="1899-12-30T18:35:00"/>
    <d v="1899-12-30T03:44:00"/>
    <d v="1899-12-30T05:05:00"/>
    <d v="1899-12-30T08:30:00"/>
    <m/>
    <m/>
    <m/>
    <m/>
    <m/>
    <m/>
    <m/>
    <m/>
    <n v="1"/>
    <x v="0"/>
    <x v="0"/>
    <n v="1"/>
  </r>
  <r>
    <n v="87"/>
    <s v="00182"/>
    <x v="30"/>
    <s v="KHKD"/>
    <x v="21"/>
    <x v="22"/>
    <d v="1899-12-30T18:25:00"/>
    <m/>
    <m/>
    <m/>
    <m/>
    <m/>
    <s v=""/>
    <m/>
    <d v="1899-12-30T08:13:00"/>
    <d v="1899-12-30T18:25:00"/>
    <d v="1899-12-30T03:47:00"/>
    <d v="1899-12-30T04:55:00"/>
    <d v="1899-12-30T08:30:00"/>
    <m/>
    <m/>
    <m/>
    <m/>
    <m/>
    <m/>
    <m/>
    <m/>
    <n v="1"/>
    <x v="0"/>
    <x v="0"/>
    <n v="1"/>
  </r>
  <r>
    <n v="88"/>
    <s v="00183"/>
    <x v="31"/>
    <s v="KHKD"/>
    <x v="19"/>
    <x v="22"/>
    <d v="1899-12-30T18:39:00"/>
    <m/>
    <m/>
    <m/>
    <m/>
    <m/>
    <s v=""/>
    <m/>
    <d v="1899-12-30T08:13:00"/>
    <d v="1899-12-30T18:39:00"/>
    <d v="1899-12-30T03:47:00"/>
    <d v="1899-12-30T05:09:00"/>
    <d v="1899-12-30T08:30:00"/>
    <m/>
    <m/>
    <m/>
    <m/>
    <m/>
    <m/>
    <m/>
    <m/>
    <n v="1"/>
    <x v="0"/>
    <x v="0"/>
    <n v="1"/>
  </r>
  <r>
    <n v="89"/>
    <s v="00188"/>
    <x v="32"/>
    <s v="------"/>
    <x v="19"/>
    <x v="16"/>
    <d v="1899-12-30T18:10:00"/>
    <m/>
    <m/>
    <m/>
    <m/>
    <m/>
    <s v=""/>
    <m/>
    <d v="1899-12-30T08:06:00"/>
    <d v="1899-12-30T18:10:00"/>
    <d v="1899-12-30T03:54:00"/>
    <d v="1899-12-30T04:40:00"/>
    <d v="1899-12-30T08:30:00"/>
    <m/>
    <m/>
    <m/>
    <m/>
    <m/>
    <m/>
    <m/>
    <m/>
    <n v="1"/>
    <x v="0"/>
    <x v="0"/>
    <n v="1"/>
  </r>
  <r>
    <n v="90"/>
    <s v="00188"/>
    <x v="32"/>
    <s v="------"/>
    <x v="20"/>
    <x v="17"/>
    <d v="1899-12-30T18:30:00"/>
    <m/>
    <m/>
    <m/>
    <m/>
    <m/>
    <s v=""/>
    <m/>
    <d v="1899-12-30T08:11:00"/>
    <d v="1899-12-30T18:30:00"/>
    <d v="1899-12-30T03:49:00"/>
    <d v="1899-12-30T05:00:00"/>
    <d v="1899-12-30T08:30:00"/>
    <m/>
    <m/>
    <m/>
    <m/>
    <m/>
    <m/>
    <m/>
    <m/>
    <n v="1"/>
    <x v="0"/>
    <x v="0"/>
    <n v="1"/>
  </r>
  <r>
    <n v="91"/>
    <s v="00188"/>
    <x v="32"/>
    <s v="------"/>
    <x v="21"/>
    <x v="4"/>
    <d v="1899-12-30T18:27:00"/>
    <m/>
    <m/>
    <m/>
    <m/>
    <m/>
    <s v=""/>
    <m/>
    <d v="1899-12-30T08:26:00"/>
    <d v="1899-12-30T18:27:00"/>
    <d v="1899-12-30T03:34:00"/>
    <d v="1899-12-30T04:57:00"/>
    <d v="1899-12-30T08:30:00"/>
    <m/>
    <m/>
    <m/>
    <m/>
    <m/>
    <m/>
    <m/>
    <m/>
    <n v="1"/>
    <x v="0"/>
    <x v="0"/>
    <n v="1"/>
  </r>
  <r>
    <n v="92"/>
    <s v="00189"/>
    <x v="33"/>
    <s v="------"/>
    <x v="19"/>
    <x v="7"/>
    <d v="1899-12-30T19:05:00"/>
    <d v="1899-12-30T19:05:00"/>
    <m/>
    <m/>
    <m/>
    <m/>
    <s v=""/>
    <m/>
    <d v="1899-12-30T08:19:00"/>
    <d v="1899-12-30T19:05:00"/>
    <d v="1899-12-30T03:41:00"/>
    <d v="1899-12-30T05:35:00"/>
    <d v="1899-12-30T08:30:00"/>
    <m/>
    <m/>
    <m/>
    <m/>
    <m/>
    <m/>
    <m/>
    <m/>
    <n v="1"/>
    <x v="0"/>
    <x v="0"/>
    <n v="1"/>
  </r>
  <r>
    <n v="93"/>
    <s v="00189"/>
    <x v="33"/>
    <s v="------"/>
    <x v="20"/>
    <x v="74"/>
    <d v="1899-12-30T18:46:00"/>
    <d v="1899-12-30T18:46:00"/>
    <m/>
    <m/>
    <m/>
    <m/>
    <s v=""/>
    <m/>
    <d v="1899-12-30T08:21:00"/>
    <d v="1899-12-30T18:46:00"/>
    <d v="1899-12-30T03:39:00"/>
    <d v="1899-12-30T05:16:00"/>
    <d v="1899-12-30T08:30:00"/>
    <m/>
    <m/>
    <m/>
    <m/>
    <m/>
    <m/>
    <m/>
    <m/>
    <n v="1"/>
    <x v="0"/>
    <x v="0"/>
    <n v="1"/>
  </r>
  <r>
    <n v="94"/>
    <s v="00189"/>
    <x v="33"/>
    <s v="------"/>
    <x v="21"/>
    <x v="5"/>
    <d v="1899-12-30T08:24:00"/>
    <d v="1899-12-30T18:30:00"/>
    <d v="1899-12-30T18:30:00"/>
    <m/>
    <m/>
    <m/>
    <s v=""/>
    <m/>
    <d v="1899-12-30T08:24:00"/>
    <d v="1899-12-30T18:30:00"/>
    <d v="1899-12-30T03:36:00"/>
    <d v="1899-12-30T05:00:00"/>
    <d v="1899-12-30T08:30:00"/>
    <m/>
    <m/>
    <m/>
    <m/>
    <m/>
    <m/>
    <m/>
    <m/>
    <n v="1"/>
    <x v="0"/>
    <x v="0"/>
    <n v="1"/>
  </r>
  <r>
    <n v="95"/>
    <s v="00190"/>
    <x v="34"/>
    <s v="------"/>
    <x v="19"/>
    <x v="42"/>
    <d v="1899-12-30T20:53:00"/>
    <m/>
    <m/>
    <m/>
    <m/>
    <m/>
    <s v=""/>
    <m/>
    <d v="1899-12-30T08:00:00"/>
    <d v="1899-12-30T20:53:00"/>
    <d v="1899-12-30T04:00:00"/>
    <d v="1899-12-30T06:00:00"/>
    <d v="1899-12-30T08:30:00"/>
    <m/>
    <m/>
    <m/>
    <m/>
    <m/>
    <m/>
    <m/>
    <m/>
    <n v="1"/>
    <x v="0"/>
    <x v="0"/>
    <n v="1"/>
  </r>
  <r>
    <n v="96"/>
    <s v="00190"/>
    <x v="34"/>
    <s v="------"/>
    <x v="20"/>
    <x v="51"/>
    <d v="1899-12-30T18:38:00"/>
    <m/>
    <m/>
    <m/>
    <m/>
    <m/>
    <s v=""/>
    <m/>
    <d v="1899-12-30T08:00:00"/>
    <d v="1899-12-30T18:38:00"/>
    <d v="1899-12-30T04:00:00"/>
    <d v="1899-12-30T05:08:00"/>
    <d v="1899-12-30T08:30:00"/>
    <m/>
    <m/>
    <m/>
    <m/>
    <m/>
    <m/>
    <m/>
    <m/>
    <n v="1"/>
    <x v="0"/>
    <x v="0"/>
    <n v="1"/>
  </r>
  <r>
    <n v="97"/>
    <s v="00190"/>
    <x v="34"/>
    <s v="------"/>
    <x v="21"/>
    <x v="40"/>
    <d v="1899-12-30T18:35:00"/>
    <m/>
    <m/>
    <m/>
    <m/>
    <m/>
    <s v=""/>
    <m/>
    <d v="1899-12-30T08:00:00"/>
    <d v="1899-12-30T18:35:00"/>
    <d v="1899-12-30T04:00:00"/>
    <d v="1899-12-30T05:05:00"/>
    <d v="1899-12-30T08:30:00"/>
    <m/>
    <m/>
    <m/>
    <m/>
    <m/>
    <m/>
    <m/>
    <m/>
    <n v="1"/>
    <x v="0"/>
    <x v="0"/>
    <n v="1"/>
  </r>
  <r>
    <n v="98"/>
    <s v="00197"/>
    <x v="35"/>
    <s v="PHP"/>
    <x v="19"/>
    <x v="8"/>
    <d v="1899-12-30T19:03:00"/>
    <m/>
    <m/>
    <m/>
    <m/>
    <m/>
    <s v=""/>
    <m/>
    <d v="1899-12-30T08:16:00"/>
    <d v="1899-12-30T19:03:00"/>
    <d v="1899-12-30T03:44:00"/>
    <d v="1899-12-30T05:33:00"/>
    <d v="1899-12-30T08:30:00"/>
    <m/>
    <m/>
    <m/>
    <m/>
    <m/>
    <m/>
    <m/>
    <m/>
    <n v="1"/>
    <x v="0"/>
    <x v="0"/>
    <n v="1"/>
  </r>
  <r>
    <n v="100"/>
    <s v="00197"/>
    <x v="35"/>
    <s v="PHP"/>
    <x v="20"/>
    <x v="7"/>
    <d v="1899-12-30T19:01:00"/>
    <m/>
    <m/>
    <m/>
    <m/>
    <m/>
    <s v=""/>
    <m/>
    <d v="1899-12-30T08:19:00"/>
    <d v="1899-12-30T19:01:00"/>
    <d v="1899-12-30T03:41:00"/>
    <d v="1899-12-30T05:31:00"/>
    <d v="1899-12-30T08:30:00"/>
    <m/>
    <m/>
    <m/>
    <m/>
    <m/>
    <m/>
    <m/>
    <m/>
    <n v="1"/>
    <x v="0"/>
    <x v="0"/>
    <n v="1"/>
  </r>
  <r>
    <n v="101"/>
    <s v="00197"/>
    <x v="35"/>
    <s v="PHP"/>
    <x v="21"/>
    <x v="31"/>
    <d v="1899-12-30T20:04:00"/>
    <m/>
    <m/>
    <m/>
    <m/>
    <m/>
    <s v=""/>
    <m/>
    <d v="1899-12-30T08:30:00"/>
    <d v="1899-12-30T20:04:00"/>
    <d v="1899-12-30T03:30:00"/>
    <d v="1899-12-30T06:00:00"/>
    <d v="1899-12-30T08:30:00"/>
    <m/>
    <m/>
    <m/>
    <m/>
    <m/>
    <m/>
    <m/>
    <m/>
    <n v="1"/>
    <x v="0"/>
    <x v="0"/>
    <n v="1"/>
  </r>
  <r>
    <n v="102"/>
    <s v="00200"/>
    <x v="36"/>
    <s v="PHP"/>
    <x v="19"/>
    <x v="32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1"/>
    <n v="0"/>
  </r>
  <r>
    <n v="103"/>
    <s v="00200"/>
    <x v="36"/>
    <s v="PHP"/>
    <x v="20"/>
    <x v="13"/>
    <d v="1899-12-30T18:50:00"/>
    <m/>
    <m/>
    <m/>
    <m/>
    <m/>
    <s v=""/>
    <m/>
    <d v="1899-12-30T08:17:00"/>
    <d v="1899-12-30T18:50:00"/>
    <d v="1899-12-30T03:43:00"/>
    <d v="1899-12-30T05:20:00"/>
    <d v="1899-12-30T08:30:00"/>
    <m/>
    <m/>
    <m/>
    <m/>
    <m/>
    <m/>
    <m/>
    <m/>
    <n v="1"/>
    <x v="0"/>
    <x v="0"/>
    <n v="1"/>
  </r>
  <r>
    <n v="104"/>
    <s v="00200"/>
    <x v="36"/>
    <s v="PHP"/>
    <x v="21"/>
    <x v="11"/>
    <d v="1899-12-30T18:42:00"/>
    <m/>
    <m/>
    <m/>
    <m/>
    <m/>
    <s v=""/>
    <m/>
    <d v="1899-12-30T08:10:00"/>
    <d v="1899-12-30T18:42:00"/>
    <d v="1899-12-30T03:50:00"/>
    <d v="1899-12-30T05:12:00"/>
    <d v="1899-12-30T08:30:00"/>
    <m/>
    <m/>
    <m/>
    <m/>
    <m/>
    <m/>
    <m/>
    <m/>
    <n v="1"/>
    <x v="0"/>
    <x v="0"/>
    <n v="1"/>
  </r>
  <r>
    <n v="105"/>
    <s v="00205"/>
    <x v="37"/>
    <s v="PHP"/>
    <x v="19"/>
    <x v="30"/>
    <d v="1899-12-30T19:50:00"/>
    <m/>
    <m/>
    <m/>
    <m/>
    <m/>
    <s v=""/>
    <m/>
    <d v="1899-12-30T08:31:00"/>
    <d v="1899-12-30T18:00:00"/>
    <d v="1899-12-30T03:29:00"/>
    <d v="1899-12-30T04:30:00"/>
    <d v="1899-12-30T07:59:00"/>
    <m/>
    <m/>
    <m/>
    <m/>
    <m/>
    <m/>
    <m/>
    <m/>
    <n v="0.93921568627450969"/>
    <x v="0"/>
    <x v="1"/>
    <n v="1"/>
  </r>
  <r>
    <n v="106"/>
    <s v="00205"/>
    <x v="37"/>
    <s v="PHP"/>
    <x v="20"/>
    <x v="174"/>
    <d v="1899-12-30T20:02:00"/>
    <m/>
    <m/>
    <m/>
    <m/>
    <m/>
    <s v=""/>
    <m/>
    <d v="1899-12-30T09:59:00"/>
    <d v="1899-12-30T18:00:00"/>
    <d v="1899-12-30T02:01:00"/>
    <d v="1899-12-30T04:30:00"/>
    <d v="1899-12-30T06:31:00"/>
    <m/>
    <m/>
    <m/>
    <m/>
    <m/>
    <m/>
    <m/>
    <m/>
    <n v="0.76666666666666672"/>
    <x v="0"/>
    <x v="1"/>
    <n v="1"/>
  </r>
  <r>
    <n v="107"/>
    <s v="00205"/>
    <x v="37"/>
    <s v="PHP"/>
    <x v="21"/>
    <x v="32"/>
    <d v="1899-12-30T19:20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108"/>
    <s v="00206"/>
    <x v="38"/>
    <s v="------"/>
    <x v="20"/>
    <x v="8"/>
    <d v="1899-12-30T18:36:00"/>
    <m/>
    <m/>
    <m/>
    <m/>
    <m/>
    <s v="KHAC"/>
    <m/>
    <d v="1899-12-30T08:16:00"/>
    <d v="1899-12-30T18:36:00"/>
    <d v="1899-12-30T00:00:00"/>
    <d v="1899-12-30T00:00:00"/>
    <d v="1899-12-30T00:00:00"/>
    <m/>
    <m/>
    <m/>
    <m/>
    <m/>
    <m/>
    <m/>
    <m/>
    <n v="0"/>
    <x v="0"/>
    <x v="0"/>
    <n v="0"/>
  </r>
  <r>
    <n v="109"/>
    <s v="00206"/>
    <x v="38"/>
    <s v="------"/>
    <x v="21"/>
    <x v="33"/>
    <d v="1899-12-30T18:16:00"/>
    <m/>
    <m/>
    <m/>
    <m/>
    <m/>
    <s v="KHAC"/>
    <m/>
    <d v="1899-12-30T08:28:00"/>
    <d v="1899-12-30T18:16:00"/>
    <d v="1899-12-30T00:00:00"/>
    <d v="1899-12-30T00:00:00"/>
    <d v="1899-12-30T00:00:00"/>
    <m/>
    <m/>
    <m/>
    <m/>
    <m/>
    <m/>
    <m/>
    <m/>
    <n v="0"/>
    <x v="0"/>
    <x v="0"/>
    <n v="0"/>
  </r>
  <r>
    <n v="110"/>
    <s v="00211"/>
    <x v="39"/>
    <s v="PHP"/>
    <x v="19"/>
    <x v="22"/>
    <d v="1899-12-30T19:17:00"/>
    <m/>
    <m/>
    <m/>
    <m/>
    <m/>
    <s v=""/>
    <m/>
    <d v="1899-12-30T08:13:00"/>
    <d v="1899-12-30T19:17:00"/>
    <d v="1899-12-30T03:47:00"/>
    <d v="1899-12-30T05:47:00"/>
    <d v="1899-12-30T08:30:00"/>
    <m/>
    <m/>
    <m/>
    <m/>
    <m/>
    <m/>
    <m/>
    <m/>
    <n v="1"/>
    <x v="0"/>
    <x v="0"/>
    <n v="1"/>
  </r>
  <r>
    <n v="111"/>
    <s v="00211"/>
    <x v="39"/>
    <s v="PHP"/>
    <x v="20"/>
    <x v="2"/>
    <d v="1899-12-30T18:38:00"/>
    <m/>
    <m/>
    <m/>
    <m/>
    <m/>
    <s v=""/>
    <m/>
    <d v="1899-12-30T08:07:00"/>
    <d v="1899-12-30T18:38:00"/>
    <d v="1899-12-30T03:53:00"/>
    <d v="1899-12-30T05:08:00"/>
    <d v="1899-12-30T08:30:00"/>
    <m/>
    <m/>
    <m/>
    <m/>
    <m/>
    <m/>
    <m/>
    <m/>
    <n v="1"/>
    <x v="0"/>
    <x v="0"/>
    <n v="1"/>
  </r>
  <r>
    <n v="112"/>
    <s v="00211"/>
    <x v="39"/>
    <s v="PHP"/>
    <x v="21"/>
    <x v="16"/>
    <d v="1899-12-30T18:34:00"/>
    <m/>
    <m/>
    <m/>
    <m/>
    <m/>
    <s v=""/>
    <m/>
    <d v="1899-12-30T08:06:00"/>
    <d v="1899-12-30T18:34:00"/>
    <d v="1899-12-30T03:54:00"/>
    <d v="1899-12-30T05:04:00"/>
    <d v="1899-12-30T08:30:00"/>
    <m/>
    <m/>
    <m/>
    <m/>
    <m/>
    <m/>
    <m/>
    <m/>
    <n v="1"/>
    <x v="0"/>
    <x v="0"/>
    <n v="1"/>
  </r>
  <r>
    <n v="113"/>
    <s v="00212"/>
    <x v="40"/>
    <s v="PHP"/>
    <x v="19"/>
    <x v="7"/>
    <d v="1899-12-30T18:27:00"/>
    <m/>
    <m/>
    <m/>
    <m/>
    <m/>
    <s v=""/>
    <m/>
    <d v="1899-12-30T08:19:00"/>
    <d v="1899-12-30T18:27:00"/>
    <d v="1899-12-30T03:41:00"/>
    <d v="1899-12-30T04:57:00"/>
    <d v="1899-12-30T08:30:00"/>
    <m/>
    <m/>
    <m/>
    <m/>
    <m/>
    <m/>
    <m/>
    <m/>
    <n v="1"/>
    <x v="0"/>
    <x v="0"/>
    <n v="1"/>
  </r>
  <r>
    <n v="114"/>
    <s v="00212"/>
    <x v="40"/>
    <s v="PHP"/>
    <x v="20"/>
    <x v="2"/>
    <d v="1899-12-30T18:32:00"/>
    <m/>
    <m/>
    <m/>
    <m/>
    <m/>
    <s v=""/>
    <m/>
    <d v="1899-12-30T08:07:00"/>
    <d v="1899-12-30T18:32:00"/>
    <d v="1899-12-30T03:53:00"/>
    <d v="1899-12-30T05:02:00"/>
    <d v="1899-12-30T08:30:00"/>
    <m/>
    <m/>
    <m/>
    <m/>
    <m/>
    <m/>
    <m/>
    <m/>
    <n v="1"/>
    <x v="0"/>
    <x v="0"/>
    <n v="1"/>
  </r>
  <r>
    <n v="115"/>
    <s v="00212"/>
    <x v="40"/>
    <s v="PHP"/>
    <x v="21"/>
    <x v="17"/>
    <d v="1899-12-30T18:27:00"/>
    <m/>
    <m/>
    <m/>
    <m/>
    <m/>
    <s v=""/>
    <m/>
    <d v="1899-12-30T08:11:00"/>
    <d v="1899-12-30T18:27:00"/>
    <d v="1899-12-30T03:49:00"/>
    <d v="1899-12-30T04:57:00"/>
    <d v="1899-12-30T08:30:00"/>
    <m/>
    <m/>
    <m/>
    <m/>
    <m/>
    <m/>
    <m/>
    <m/>
    <n v="1"/>
    <x v="0"/>
    <x v="0"/>
    <n v="1"/>
  </r>
  <r>
    <n v="116"/>
    <s v="00213"/>
    <x v="41"/>
    <s v="PHP"/>
    <x v="19"/>
    <x v="7"/>
    <d v="1899-12-30T19:03:00"/>
    <d v="1899-12-30T19:04:00"/>
    <m/>
    <m/>
    <m/>
    <m/>
    <s v=""/>
    <m/>
    <d v="1899-12-30T08:19:00"/>
    <d v="1899-12-30T19:04:00"/>
    <d v="1899-12-30T03:41:00"/>
    <d v="1899-12-30T05:34:00"/>
    <d v="1899-12-30T08:30:00"/>
    <m/>
    <m/>
    <m/>
    <m/>
    <m/>
    <m/>
    <m/>
    <m/>
    <n v="1"/>
    <x v="0"/>
    <x v="0"/>
    <n v="1"/>
  </r>
  <r>
    <n v="117"/>
    <s v="00213"/>
    <x v="41"/>
    <s v="PHP"/>
    <x v="20"/>
    <x v="9"/>
    <d v="1899-12-30T18:58:00"/>
    <m/>
    <m/>
    <m/>
    <m/>
    <m/>
    <s v=""/>
    <m/>
    <d v="1899-12-30T08:22:00"/>
    <d v="1899-12-30T18:58:00"/>
    <d v="1899-12-30T03:38:00"/>
    <d v="1899-12-30T05:28:00"/>
    <d v="1899-12-30T08:30:00"/>
    <m/>
    <m/>
    <m/>
    <m/>
    <m/>
    <m/>
    <m/>
    <m/>
    <n v="1"/>
    <x v="0"/>
    <x v="0"/>
    <n v="1"/>
  </r>
  <r>
    <n v="118"/>
    <s v="00213"/>
    <x v="41"/>
    <s v="PHP"/>
    <x v="21"/>
    <x v="54"/>
    <d v="1899-12-30T18:50:00"/>
    <m/>
    <m/>
    <m/>
    <m/>
    <m/>
    <s v=""/>
    <m/>
    <d v="1899-12-30T08:23:00"/>
    <d v="1899-12-30T18:50:00"/>
    <d v="1899-12-30T03:37:00"/>
    <d v="1899-12-30T05:20:00"/>
    <d v="1899-12-30T08:30:00"/>
    <m/>
    <m/>
    <m/>
    <m/>
    <m/>
    <m/>
    <m/>
    <m/>
    <n v="1"/>
    <x v="0"/>
    <x v="0"/>
    <n v="1"/>
  </r>
  <r>
    <n v="119"/>
    <s v="00214"/>
    <x v="42"/>
    <s v="PHP"/>
    <x v="19"/>
    <x v="36"/>
    <d v="1899-12-30T20:04:00"/>
    <m/>
    <m/>
    <m/>
    <m/>
    <m/>
    <s v=""/>
    <m/>
    <d v="1899-12-30T08:34:00"/>
    <d v="1899-12-30T18:00:00"/>
    <d v="1899-12-30T03:26:00"/>
    <d v="1899-12-30T04:30:00"/>
    <d v="1899-12-30T07:56:00"/>
    <m/>
    <m/>
    <m/>
    <m/>
    <m/>
    <m/>
    <m/>
    <m/>
    <n v="0.93333333333333324"/>
    <x v="0"/>
    <x v="1"/>
    <n v="1"/>
  </r>
  <r>
    <n v="120"/>
    <s v="00214"/>
    <x v="42"/>
    <s v="PHP"/>
    <x v="20"/>
    <x v="109"/>
    <d v="1899-12-30T19:46:00"/>
    <m/>
    <m/>
    <m/>
    <m/>
    <m/>
    <s v=""/>
    <m/>
    <d v="1899-12-30T08:33:00"/>
    <d v="1899-12-30T18:00:00"/>
    <d v="1899-12-30T03:27:00"/>
    <d v="1899-12-30T04:30:00"/>
    <d v="1899-12-30T07:57:00"/>
    <m/>
    <m/>
    <m/>
    <m/>
    <m/>
    <m/>
    <m/>
    <m/>
    <n v="0.93529411764705872"/>
    <x v="0"/>
    <x v="1"/>
    <n v="1"/>
  </r>
  <r>
    <n v="121"/>
    <s v="00214"/>
    <x v="42"/>
    <s v="PHP"/>
    <x v="21"/>
    <x v="55"/>
    <d v="1899-12-30T18:40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22"/>
    <s v="00215"/>
    <x v="43"/>
    <s v="PHP"/>
    <x v="19"/>
    <x v="5"/>
    <d v="1899-12-30T18:41:00"/>
    <m/>
    <m/>
    <m/>
    <m/>
    <m/>
    <s v=""/>
    <m/>
    <d v="1899-12-30T08:24:00"/>
    <d v="1899-12-30T18:41:00"/>
    <d v="1899-12-30T03:36:00"/>
    <d v="1899-12-30T05:11:00"/>
    <d v="1899-12-30T08:30:00"/>
    <m/>
    <m/>
    <m/>
    <m/>
    <m/>
    <m/>
    <m/>
    <m/>
    <n v="1"/>
    <x v="0"/>
    <x v="0"/>
    <n v="1"/>
  </r>
  <r>
    <n v="123"/>
    <s v="00215"/>
    <x v="43"/>
    <s v="PHP"/>
    <x v="21"/>
    <x v="54"/>
    <d v="1899-12-30T18:31:00"/>
    <m/>
    <m/>
    <m/>
    <m/>
    <m/>
    <s v=""/>
    <m/>
    <d v="1899-12-30T08:23:00"/>
    <d v="1899-12-30T18:31:00"/>
    <d v="1899-12-30T03:37:00"/>
    <d v="1899-12-30T05:01:00"/>
    <d v="1899-12-30T08:30:00"/>
    <m/>
    <m/>
    <m/>
    <m/>
    <m/>
    <m/>
    <m/>
    <m/>
    <n v="1"/>
    <x v="0"/>
    <x v="0"/>
    <n v="1"/>
  </r>
  <r>
    <n v="124"/>
    <s v="00217"/>
    <x v="44"/>
    <s v="PHP"/>
    <x v="19"/>
    <x v="24"/>
    <d v="1899-12-30T18:11:00"/>
    <m/>
    <m/>
    <m/>
    <m/>
    <m/>
    <s v=""/>
    <m/>
    <d v="1899-12-30T08:05:00"/>
    <d v="1899-12-30T18:11:00"/>
    <d v="1899-12-30T03:55:00"/>
    <d v="1899-12-30T04:41:00"/>
    <d v="1899-12-30T08:30:00"/>
    <m/>
    <m/>
    <m/>
    <m/>
    <m/>
    <m/>
    <m/>
    <m/>
    <n v="1"/>
    <x v="0"/>
    <x v="0"/>
    <n v="1"/>
  </r>
  <r>
    <n v="125"/>
    <s v="00217"/>
    <x v="44"/>
    <s v="PHP"/>
    <x v="20"/>
    <x v="33"/>
    <d v="1899-12-30T18:42:00"/>
    <m/>
    <m/>
    <m/>
    <m/>
    <m/>
    <s v=""/>
    <m/>
    <d v="1899-12-30T08:28:00"/>
    <d v="1899-12-30T18:42:00"/>
    <d v="1899-12-30T03:32:00"/>
    <d v="1899-12-30T05:12:00"/>
    <d v="1899-12-30T08:30:00"/>
    <m/>
    <m/>
    <m/>
    <m/>
    <m/>
    <m/>
    <m/>
    <m/>
    <n v="1"/>
    <x v="0"/>
    <x v="0"/>
    <n v="1"/>
  </r>
  <r>
    <n v="126"/>
    <s v="00217"/>
    <x v="44"/>
    <s v="PHP"/>
    <x v="21"/>
    <x v="41"/>
    <d v="1899-12-30T18:34:00"/>
    <m/>
    <m/>
    <m/>
    <m/>
    <m/>
    <s v=""/>
    <m/>
    <d v="1899-12-30T08:27:00"/>
    <d v="1899-12-30T18:34:00"/>
    <d v="1899-12-30T03:33:00"/>
    <d v="1899-12-30T05:04:00"/>
    <d v="1899-12-30T08:30:00"/>
    <m/>
    <m/>
    <m/>
    <m/>
    <m/>
    <m/>
    <m/>
    <m/>
    <n v="1"/>
    <x v="0"/>
    <x v="0"/>
    <n v="1"/>
  </r>
  <r>
    <n v="127"/>
    <s v="00218"/>
    <x v="45"/>
    <s v="PHP"/>
    <x v="19"/>
    <x v="42"/>
    <d v="1899-12-30T19:04:00"/>
    <m/>
    <m/>
    <m/>
    <m/>
    <m/>
    <s v=""/>
    <m/>
    <d v="1899-12-30T08:00:00"/>
    <d v="1899-12-30T19:04:00"/>
    <d v="1899-12-30T04:00:00"/>
    <d v="1899-12-30T05:34:00"/>
    <d v="1899-12-30T08:30:00"/>
    <m/>
    <m/>
    <m/>
    <m/>
    <m/>
    <m/>
    <m/>
    <m/>
    <n v="1"/>
    <x v="0"/>
    <x v="0"/>
    <n v="1"/>
  </r>
  <r>
    <n v="128"/>
    <s v="00218"/>
    <x v="45"/>
    <s v="PHP"/>
    <x v="20"/>
    <x v="16"/>
    <d v="1899-12-30T19:20:00"/>
    <m/>
    <m/>
    <m/>
    <m/>
    <m/>
    <s v=""/>
    <m/>
    <d v="1899-12-30T08:06:00"/>
    <d v="1899-12-30T19:20:00"/>
    <d v="1899-12-30T03:54:00"/>
    <d v="1899-12-30T05:50:00"/>
    <d v="1899-12-30T08:30:00"/>
    <m/>
    <m/>
    <m/>
    <m/>
    <m/>
    <m/>
    <m/>
    <m/>
    <n v="1"/>
    <x v="0"/>
    <x v="0"/>
    <n v="1"/>
  </r>
  <r>
    <n v="129"/>
    <s v="00218"/>
    <x v="45"/>
    <s v="PHP"/>
    <x v="21"/>
    <x v="43"/>
    <d v="1899-12-30T18:06:00"/>
    <m/>
    <m/>
    <m/>
    <m/>
    <m/>
    <s v=""/>
    <m/>
    <d v="1899-12-30T08:02:00"/>
    <d v="1899-12-30T18:06:00"/>
    <d v="1899-12-30T03:58:00"/>
    <d v="1899-12-30T04:36:00"/>
    <d v="1899-12-30T08:30:00"/>
    <m/>
    <m/>
    <m/>
    <m/>
    <m/>
    <m/>
    <m/>
    <m/>
    <n v="1"/>
    <x v="0"/>
    <x v="0"/>
    <n v="1"/>
  </r>
  <r>
    <n v="130"/>
    <s v="00219"/>
    <x v="46"/>
    <s v="------"/>
    <x v="20"/>
    <x v="23"/>
    <d v="1899-12-30T18:56:00"/>
    <m/>
    <m/>
    <m/>
    <m/>
    <m/>
    <s v=""/>
    <m/>
    <d v="1899-12-30T08:15:00"/>
    <d v="1899-12-30T18:56:00"/>
    <d v="1899-12-30T03:45:00"/>
    <d v="1899-12-30T05:26:00"/>
    <d v="1899-12-30T08:30:00"/>
    <m/>
    <m/>
    <m/>
    <m/>
    <m/>
    <m/>
    <m/>
    <m/>
    <n v="1"/>
    <x v="0"/>
    <x v="0"/>
    <n v="1"/>
  </r>
  <r>
    <n v="131"/>
    <s v="00219"/>
    <x v="46"/>
    <s v="------"/>
    <x v="21"/>
    <x v="67"/>
    <d v="1899-12-30T18:09:00"/>
    <m/>
    <m/>
    <m/>
    <m/>
    <m/>
    <s v=""/>
    <m/>
    <d v="1899-12-30T08:00:00"/>
    <d v="1899-12-30T18:09:00"/>
    <d v="1899-12-30T04:00:00"/>
    <d v="1899-12-30T04:39:00"/>
    <d v="1899-12-30T08:30:00"/>
    <m/>
    <m/>
    <m/>
    <m/>
    <m/>
    <m/>
    <m/>
    <m/>
    <n v="1"/>
    <x v="0"/>
    <x v="0"/>
    <n v="1"/>
  </r>
  <r>
    <n v="132"/>
    <s v="00220"/>
    <x v="47"/>
    <s v="PHP"/>
    <x v="19"/>
    <x v="112"/>
    <d v="1899-12-30T18:33:00"/>
    <d v="1899-12-30T18:58:00"/>
    <m/>
    <m/>
    <m/>
    <m/>
    <s v=""/>
    <m/>
    <d v="1899-12-30T08:43:00"/>
    <d v="1899-12-30T18:00:00"/>
    <d v="1899-12-30T03:17:00"/>
    <d v="1899-12-30T04:30:00"/>
    <d v="1899-12-30T07:47:00"/>
    <m/>
    <m/>
    <m/>
    <m/>
    <m/>
    <m/>
    <m/>
    <m/>
    <n v="0.91568627450980389"/>
    <x v="0"/>
    <x v="1"/>
    <n v="1"/>
  </r>
  <r>
    <n v="133"/>
    <s v="00220"/>
    <x v="47"/>
    <s v="PHP"/>
    <x v="20"/>
    <x v="175"/>
    <d v="1899-12-30T18:24:00"/>
    <m/>
    <m/>
    <m/>
    <m/>
    <m/>
    <s v=""/>
    <m/>
    <d v="1899-12-30T11:36:00"/>
    <d v="1899-12-30T18:00:00"/>
    <d v="1899-12-30T00:00:00"/>
    <d v="1899-12-30T04:30:00"/>
    <d v="1899-12-30T04:30:00"/>
    <m/>
    <m/>
    <m/>
    <m/>
    <m/>
    <m/>
    <m/>
    <m/>
    <n v="0.52941176470588236"/>
    <x v="0"/>
    <x v="0"/>
    <n v="0"/>
  </r>
  <r>
    <n v="134"/>
    <s v="00220"/>
    <x v="47"/>
    <s v="PHP"/>
    <x v="21"/>
    <x v="41"/>
    <d v="1899-12-30T18:37:00"/>
    <d v="1899-12-30T18:51:00"/>
    <m/>
    <m/>
    <m/>
    <m/>
    <s v=""/>
    <m/>
    <d v="1899-12-30T08:27:00"/>
    <d v="1899-12-30T18:51:00"/>
    <d v="1899-12-30T03:33:00"/>
    <d v="1899-12-30T05:21:00"/>
    <d v="1899-12-30T08:30:00"/>
    <m/>
    <m/>
    <m/>
    <m/>
    <m/>
    <m/>
    <m/>
    <m/>
    <n v="1"/>
    <x v="0"/>
    <x v="0"/>
    <n v="1"/>
  </r>
  <r>
    <n v="135"/>
    <s v="00221"/>
    <x v="48"/>
    <s v="PHP"/>
    <x v="19"/>
    <x v="50"/>
    <d v="1899-12-30T18:25:00"/>
    <m/>
    <m/>
    <m/>
    <m/>
    <m/>
    <s v=""/>
    <m/>
    <d v="1899-12-30T08:00:00"/>
    <d v="1899-12-30T18:25:00"/>
    <d v="1899-12-30T04:00:00"/>
    <d v="1899-12-30T04:55:00"/>
    <d v="1899-12-30T08:30:00"/>
    <m/>
    <m/>
    <m/>
    <m/>
    <m/>
    <m/>
    <m/>
    <m/>
    <n v="1"/>
    <x v="0"/>
    <x v="0"/>
    <n v="1"/>
  </r>
  <r>
    <n v="136"/>
    <s v="00221"/>
    <x v="48"/>
    <s v="PHP"/>
    <x v="20"/>
    <x v="2"/>
    <d v="1899-12-30T18:35:00"/>
    <m/>
    <m/>
    <m/>
    <m/>
    <m/>
    <s v=""/>
    <m/>
    <d v="1899-12-30T08:07:00"/>
    <d v="1899-12-30T18:35:00"/>
    <d v="1899-12-30T03:53:00"/>
    <d v="1899-12-30T05:05:00"/>
    <d v="1899-12-30T08:30:00"/>
    <m/>
    <m/>
    <m/>
    <m/>
    <m/>
    <m/>
    <m/>
    <m/>
    <n v="1"/>
    <x v="0"/>
    <x v="0"/>
    <n v="1"/>
  </r>
  <r>
    <n v="137"/>
    <s v="00221"/>
    <x v="48"/>
    <s v="PHP"/>
    <x v="21"/>
    <x v="23"/>
    <d v="1899-12-30T18:28:00"/>
    <m/>
    <m/>
    <m/>
    <m/>
    <m/>
    <s v=""/>
    <m/>
    <d v="1899-12-30T08:15:00"/>
    <d v="1899-12-30T18:28:00"/>
    <d v="1899-12-30T03:45:00"/>
    <d v="1899-12-30T04:58:00"/>
    <d v="1899-12-30T08:30:00"/>
    <m/>
    <m/>
    <m/>
    <m/>
    <m/>
    <m/>
    <m/>
    <m/>
    <n v="1"/>
    <x v="0"/>
    <x v="0"/>
    <n v="1"/>
  </r>
  <r>
    <n v="138"/>
    <s v="00222"/>
    <x v="49"/>
    <s v="PHP"/>
    <x v="19"/>
    <x v="2"/>
    <d v="1899-12-30T18:30:00"/>
    <m/>
    <m/>
    <m/>
    <m/>
    <m/>
    <s v="PM"/>
    <m/>
    <d v="1899-12-30T08:07:00"/>
    <d v="1899-12-30T18:30:00"/>
    <d v="1899-12-30T00:00:00"/>
    <d v="1899-12-30T00:00:00"/>
    <d v="1899-12-30T00:00:00"/>
    <m/>
    <m/>
    <m/>
    <m/>
    <m/>
    <m/>
    <m/>
    <m/>
    <n v="0"/>
    <x v="0"/>
    <x v="0"/>
    <n v="0"/>
  </r>
  <r>
    <n v="140"/>
    <s v="00222"/>
    <x v="49"/>
    <s v="PHP"/>
    <x v="20"/>
    <x v="17"/>
    <d v="1899-12-30T22:40:00"/>
    <m/>
    <m/>
    <m/>
    <m/>
    <m/>
    <s v="PM"/>
    <m/>
    <d v="1899-12-30T08:11:00"/>
    <d v="1899-12-30T22:40:00"/>
    <d v="1899-12-30T00:00:00"/>
    <d v="1899-12-30T00:00:00"/>
    <d v="1899-12-30T00:00:00"/>
    <m/>
    <m/>
    <m/>
    <m/>
    <m/>
    <m/>
    <m/>
    <m/>
    <n v="0"/>
    <x v="0"/>
    <x v="0"/>
    <n v="0"/>
  </r>
  <r>
    <n v="141"/>
    <s v="00222"/>
    <x v="49"/>
    <s v="PHP"/>
    <x v="21"/>
    <x v="69"/>
    <d v="1899-12-30T18:25:00"/>
    <m/>
    <m/>
    <m/>
    <m/>
    <m/>
    <s v="PM"/>
    <m/>
    <d v="1899-12-30T08:00:00"/>
    <d v="1899-12-30T18:25:00"/>
    <d v="1899-12-30T00:00:00"/>
    <d v="1899-12-30T00:00:00"/>
    <d v="1899-12-30T00:00:00"/>
    <m/>
    <m/>
    <m/>
    <m/>
    <m/>
    <m/>
    <m/>
    <m/>
    <n v="0"/>
    <x v="0"/>
    <x v="0"/>
    <n v="0"/>
  </r>
  <r>
    <n v="142"/>
    <s v="00225"/>
    <x v="50"/>
    <s v="------"/>
    <x v="19"/>
    <x v="5"/>
    <d v="1899-12-30T17:51:00"/>
    <m/>
    <m/>
    <m/>
    <m/>
    <m/>
    <s v="KHAC"/>
    <m/>
    <d v="1899-12-30T08:24:00"/>
    <d v="1899-12-30T17:51:00"/>
    <d v="1899-12-30T00:00:00"/>
    <d v="1899-12-30T00:00:00"/>
    <d v="1899-12-30T00:00:00"/>
    <m/>
    <m/>
    <m/>
    <m/>
    <m/>
    <m/>
    <m/>
    <m/>
    <n v="0"/>
    <x v="0"/>
    <x v="0"/>
    <n v="0"/>
  </r>
  <r>
    <n v="143"/>
    <s v="00225"/>
    <x v="50"/>
    <s v="------"/>
    <x v="21"/>
    <x v="58"/>
    <d v="1899-12-30T18:22:00"/>
    <m/>
    <m/>
    <m/>
    <m/>
    <m/>
    <s v="KHAC"/>
    <m/>
    <d v="1899-12-30T08:40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144"/>
    <s v="00226"/>
    <x v="51"/>
    <s v="PHP"/>
    <x v="19"/>
    <x v="55"/>
    <d v="1899-12-30T18:29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45"/>
    <s v="00226"/>
    <x v="51"/>
    <s v="PHP"/>
    <x v="20"/>
    <x v="55"/>
    <d v="1899-12-30T19:55:00"/>
    <m/>
    <m/>
    <m/>
    <m/>
    <m/>
    <s v=""/>
    <m/>
    <d v="1899-12-30T08:35:00"/>
    <d v="1899-12-30T18:00:00"/>
    <d v="1899-12-30T03:25:00"/>
    <d v="1899-12-30T04:30:00"/>
    <d v="1899-12-30T07:55:00"/>
    <m/>
    <m/>
    <m/>
    <m/>
    <m/>
    <m/>
    <m/>
    <m/>
    <n v="0.93137254901960775"/>
    <x v="0"/>
    <x v="1"/>
    <n v="1"/>
  </r>
  <r>
    <n v="146"/>
    <s v="00226"/>
    <x v="51"/>
    <s v="PHP"/>
    <x v="21"/>
    <x v="4"/>
    <d v="1899-12-30T19:11:00"/>
    <m/>
    <m/>
    <m/>
    <m/>
    <m/>
    <s v=""/>
    <m/>
    <d v="1899-12-30T08:26:00"/>
    <d v="1899-12-30T19:11:00"/>
    <d v="1899-12-30T03:34:00"/>
    <d v="1899-12-30T05:41:00"/>
    <d v="1899-12-30T08:30:00"/>
    <m/>
    <m/>
    <m/>
    <m/>
    <m/>
    <m/>
    <m/>
    <m/>
    <n v="1"/>
    <x v="0"/>
    <x v="0"/>
    <n v="1"/>
  </r>
  <r>
    <n v="147"/>
    <s v="00227"/>
    <x v="52"/>
    <s v="------"/>
    <x v="19"/>
    <x v="0"/>
    <d v="1899-12-30T19:16:00"/>
    <m/>
    <m/>
    <m/>
    <m/>
    <m/>
    <s v=""/>
    <m/>
    <d v="1899-12-30T08:29:00"/>
    <d v="1899-12-30T19:16:00"/>
    <d v="1899-12-30T03:31:00"/>
    <d v="1899-12-30T05:46:00"/>
    <d v="1899-12-30T08:30:00"/>
    <m/>
    <m/>
    <m/>
    <m/>
    <m/>
    <m/>
    <m/>
    <m/>
    <n v="1"/>
    <x v="0"/>
    <x v="0"/>
    <n v="1"/>
  </r>
  <r>
    <n v="148"/>
    <s v="00227"/>
    <x v="52"/>
    <s v="------"/>
    <x v="20"/>
    <x v="31"/>
    <d v="1899-12-30T21:40:00"/>
    <m/>
    <m/>
    <m/>
    <m/>
    <m/>
    <s v=""/>
    <m/>
    <d v="1899-12-30T08:30:00"/>
    <d v="1899-12-30T21:40:00"/>
    <d v="1899-12-30T03:30:00"/>
    <d v="1899-12-30T06:00:00"/>
    <d v="1899-12-30T08:30:00"/>
    <m/>
    <m/>
    <m/>
    <m/>
    <m/>
    <m/>
    <m/>
    <m/>
    <n v="1"/>
    <x v="0"/>
    <x v="0"/>
    <n v="1"/>
  </r>
  <r>
    <n v="149"/>
    <s v="00227"/>
    <x v="52"/>
    <s v="------"/>
    <x v="21"/>
    <x v="21"/>
    <d v="1899-12-30T18:41:00"/>
    <m/>
    <m/>
    <m/>
    <m/>
    <m/>
    <s v=""/>
    <m/>
    <d v="1899-12-30T08:14:00"/>
    <d v="1899-12-30T18:41:00"/>
    <d v="1899-12-30T03:46:00"/>
    <d v="1899-12-30T05:11:00"/>
    <d v="1899-12-30T08:30:00"/>
    <m/>
    <m/>
    <m/>
    <m/>
    <m/>
    <m/>
    <m/>
    <m/>
    <n v="1"/>
    <x v="0"/>
    <x v="0"/>
    <n v="1"/>
  </r>
  <r>
    <n v="150"/>
    <s v="00229"/>
    <x v="54"/>
    <s v="------"/>
    <x v="19"/>
    <x v="2"/>
    <d v="1899-12-30T18:24:00"/>
    <m/>
    <m/>
    <m/>
    <m/>
    <m/>
    <s v=""/>
    <m/>
    <d v="1899-12-30T08:07:00"/>
    <d v="1899-12-30T18:24:00"/>
    <d v="1899-12-30T03:53:00"/>
    <d v="1899-12-30T04:54:00"/>
    <d v="1899-12-30T08:30:00"/>
    <m/>
    <m/>
    <m/>
    <m/>
    <m/>
    <m/>
    <m/>
    <m/>
    <n v="1"/>
    <x v="0"/>
    <x v="0"/>
    <n v="1"/>
  </r>
  <r>
    <n v="151"/>
    <s v="00229"/>
    <x v="54"/>
    <s v="------"/>
    <x v="20"/>
    <x v="15"/>
    <d v="1899-12-30T18:18:00"/>
    <m/>
    <m/>
    <m/>
    <m/>
    <m/>
    <s v=""/>
    <m/>
    <d v="1899-12-30T08:08:00"/>
    <d v="1899-12-30T18:18:00"/>
    <d v="1899-12-30T03:52:00"/>
    <d v="1899-12-30T04:48:00"/>
    <d v="1899-12-30T08:30:00"/>
    <m/>
    <m/>
    <m/>
    <m/>
    <m/>
    <m/>
    <m/>
    <m/>
    <n v="1"/>
    <x v="0"/>
    <x v="0"/>
    <n v="1"/>
  </r>
  <r>
    <n v="152"/>
    <s v="00229"/>
    <x v="54"/>
    <s v="------"/>
    <x v="21"/>
    <x v="23"/>
    <d v="1899-12-30T18:53:00"/>
    <m/>
    <m/>
    <m/>
    <m/>
    <m/>
    <s v=""/>
    <m/>
    <d v="1899-12-30T08:15:00"/>
    <d v="1899-12-30T18:53:00"/>
    <d v="1899-12-30T03:45:00"/>
    <d v="1899-12-30T05:23:00"/>
    <d v="1899-12-30T08:30:00"/>
    <m/>
    <m/>
    <m/>
    <m/>
    <m/>
    <m/>
    <m/>
    <m/>
    <n v="1"/>
    <x v="0"/>
    <x v="0"/>
    <n v="1"/>
  </r>
  <r>
    <n v="153"/>
    <s v="00231"/>
    <x v="55"/>
    <s v="------"/>
    <x v="19"/>
    <x v="15"/>
    <d v="1899-12-30T18:41:00"/>
    <m/>
    <m/>
    <m/>
    <m/>
    <m/>
    <s v=""/>
    <m/>
    <d v="1899-12-30T08:08:00"/>
    <d v="1899-12-30T18:41:00"/>
    <d v="1899-12-30T03:52:00"/>
    <d v="1899-12-30T05:11:00"/>
    <d v="1899-12-30T08:30:00"/>
    <m/>
    <m/>
    <m/>
    <m/>
    <m/>
    <m/>
    <m/>
    <m/>
    <n v="1"/>
    <x v="0"/>
    <x v="0"/>
    <n v="1"/>
  </r>
  <r>
    <n v="154"/>
    <s v="00231"/>
    <x v="55"/>
    <s v="------"/>
    <x v="20"/>
    <x v="26"/>
    <d v="1899-12-30T18:44:00"/>
    <m/>
    <m/>
    <m/>
    <m/>
    <m/>
    <s v=""/>
    <m/>
    <d v="1899-12-30T08:09:00"/>
    <d v="1899-12-30T18:44:00"/>
    <d v="1899-12-30T03:51:00"/>
    <d v="1899-12-30T05:14:00"/>
    <d v="1899-12-30T08:30:00"/>
    <m/>
    <m/>
    <m/>
    <m/>
    <m/>
    <m/>
    <m/>
    <m/>
    <n v="1"/>
    <x v="0"/>
    <x v="0"/>
    <n v="1"/>
  </r>
  <r>
    <n v="155"/>
    <s v="00231"/>
    <x v="55"/>
    <s v="------"/>
    <x v="21"/>
    <x v="2"/>
    <d v="1899-12-30T18:17:00"/>
    <m/>
    <m/>
    <m/>
    <m/>
    <m/>
    <s v=""/>
    <m/>
    <d v="1899-12-30T08:07:00"/>
    <d v="1899-12-30T18:17:00"/>
    <d v="1899-12-30T03:53:00"/>
    <d v="1899-12-30T04:47:00"/>
    <d v="1899-12-30T08:30:00"/>
    <m/>
    <m/>
    <m/>
    <m/>
    <m/>
    <m/>
    <m/>
    <m/>
    <n v="1"/>
    <x v="0"/>
    <x v="0"/>
    <n v="1"/>
  </r>
  <r>
    <n v="156"/>
    <s v="00234"/>
    <x v="56"/>
    <s v="------"/>
    <x v="19"/>
    <x v="15"/>
    <d v="1899-12-30T19:53:00"/>
    <m/>
    <m/>
    <m/>
    <m/>
    <m/>
    <s v=""/>
    <m/>
    <d v="1899-12-30T08:08:00"/>
    <d v="1899-12-30T19:53:00"/>
    <d v="1899-12-30T03:52:00"/>
    <d v="1899-12-30T06:00:00"/>
    <d v="1899-12-30T08:30:00"/>
    <m/>
    <m/>
    <m/>
    <m/>
    <m/>
    <m/>
    <m/>
    <m/>
    <n v="1"/>
    <x v="0"/>
    <x v="0"/>
    <n v="1"/>
  </r>
  <r>
    <n v="157"/>
    <s v="00234"/>
    <x v="56"/>
    <s v="------"/>
    <x v="20"/>
    <x v="26"/>
    <d v="1899-12-30T18:39:00"/>
    <m/>
    <m/>
    <m/>
    <m/>
    <m/>
    <s v=""/>
    <m/>
    <d v="1899-12-30T08:09:00"/>
    <d v="1899-12-30T18:39:00"/>
    <d v="1899-12-30T03:51:00"/>
    <d v="1899-12-30T05:09:00"/>
    <d v="1899-12-30T08:30:00"/>
    <m/>
    <m/>
    <m/>
    <m/>
    <m/>
    <m/>
    <m/>
    <m/>
    <n v="1"/>
    <x v="0"/>
    <x v="0"/>
    <n v="1"/>
  </r>
  <r>
    <n v="158"/>
    <s v="00234"/>
    <x v="56"/>
    <s v="------"/>
    <x v="21"/>
    <x v="2"/>
    <d v="1899-12-30T18:34:00"/>
    <m/>
    <m/>
    <m/>
    <m/>
    <m/>
    <s v=""/>
    <m/>
    <d v="1899-12-30T08:07:00"/>
    <d v="1899-12-30T18:34:00"/>
    <d v="1899-12-30T03:53:00"/>
    <d v="1899-12-30T05:04:00"/>
    <d v="1899-12-30T08:30:00"/>
    <m/>
    <m/>
    <m/>
    <m/>
    <m/>
    <m/>
    <m/>
    <m/>
    <n v="1"/>
    <x v="0"/>
    <x v="0"/>
    <n v="1"/>
  </r>
  <r>
    <n v="159"/>
    <s v="00236"/>
    <x v="57"/>
    <s v="PHP"/>
    <x v="19"/>
    <x v="160"/>
    <d v="1899-12-30T18:25:00"/>
    <m/>
    <m/>
    <m/>
    <m/>
    <m/>
    <s v=""/>
    <m/>
    <d v="1899-12-30T08:00:00"/>
    <d v="1899-12-30T18:25:00"/>
    <d v="1899-12-30T04:00:00"/>
    <d v="1899-12-30T04:55:00"/>
    <d v="1899-12-30T08:30:00"/>
    <m/>
    <m/>
    <m/>
    <m/>
    <m/>
    <m/>
    <m/>
    <m/>
    <n v="1"/>
    <x v="0"/>
    <x v="0"/>
    <n v="1"/>
  </r>
  <r>
    <n v="160"/>
    <s v="00236"/>
    <x v="57"/>
    <s v="PHP"/>
    <x v="20"/>
    <x v="42"/>
    <d v="1899-12-30T19:01:00"/>
    <m/>
    <m/>
    <m/>
    <m/>
    <m/>
    <s v=""/>
    <m/>
    <d v="1899-12-30T08:00:00"/>
    <d v="1899-12-30T19:01:00"/>
    <d v="1899-12-30T04:00:00"/>
    <d v="1899-12-30T05:31:00"/>
    <d v="1899-12-30T08:30:00"/>
    <m/>
    <m/>
    <m/>
    <m/>
    <m/>
    <m/>
    <m/>
    <m/>
    <n v="1"/>
    <x v="0"/>
    <x v="0"/>
    <n v="1"/>
  </r>
  <r>
    <n v="161"/>
    <s v="00236"/>
    <x v="57"/>
    <s v="PHP"/>
    <x v="21"/>
    <x v="51"/>
    <d v="1899-12-30T18:34:00"/>
    <m/>
    <m/>
    <m/>
    <m/>
    <m/>
    <s v=""/>
    <m/>
    <d v="1899-12-30T08:00:00"/>
    <d v="1899-12-30T18:34:00"/>
    <d v="1899-12-30T04:00:00"/>
    <d v="1899-12-30T05:04:00"/>
    <d v="1899-12-30T08:30:00"/>
    <m/>
    <m/>
    <m/>
    <m/>
    <m/>
    <m/>
    <m/>
    <m/>
    <n v="1"/>
    <x v="0"/>
    <x v="0"/>
    <n v="1"/>
  </r>
  <r>
    <n v="162"/>
    <s v="00237"/>
    <x v="58"/>
    <s v="PHP"/>
    <x v="19"/>
    <x v="14"/>
    <d v="1899-12-30T17:38:00"/>
    <m/>
    <m/>
    <m/>
    <m/>
    <m/>
    <s v=""/>
    <m/>
    <d v="1899-12-30T08:12:00"/>
    <d v="1899-12-30T17:38:00"/>
    <d v="1899-12-30T03:48:00"/>
    <d v="1899-12-30T04:08:00"/>
    <d v="1899-12-30T07:56:00"/>
    <m/>
    <m/>
    <m/>
    <m/>
    <m/>
    <m/>
    <m/>
    <m/>
    <n v="0.93333333333333324"/>
    <x v="0"/>
    <x v="0"/>
    <n v="1"/>
  </r>
  <r>
    <n v="163"/>
    <s v="00237"/>
    <x v="58"/>
    <s v="PHP"/>
    <x v="20"/>
    <x v="74"/>
    <d v="1899-12-30T19:06:00"/>
    <m/>
    <m/>
    <m/>
    <m/>
    <m/>
    <s v=""/>
    <m/>
    <d v="1899-12-30T08:21:00"/>
    <d v="1899-12-30T19:06:00"/>
    <d v="1899-12-30T03:39:00"/>
    <d v="1899-12-30T05:36:00"/>
    <d v="1899-12-30T08:30:00"/>
    <m/>
    <m/>
    <m/>
    <m/>
    <m/>
    <m/>
    <m/>
    <m/>
    <n v="1"/>
    <x v="0"/>
    <x v="0"/>
    <n v="1"/>
  </r>
  <r>
    <n v="164"/>
    <s v="00237"/>
    <x v="58"/>
    <s v="PHP"/>
    <x v="21"/>
    <x v="8"/>
    <d v="1899-12-30T20:25:00"/>
    <m/>
    <m/>
    <m/>
    <m/>
    <m/>
    <s v=""/>
    <m/>
    <d v="1899-12-30T08:16:00"/>
    <d v="1899-12-30T20:25:00"/>
    <d v="1899-12-30T03:44:00"/>
    <d v="1899-12-30T06:00:00"/>
    <d v="1899-12-30T08:30:00"/>
    <m/>
    <m/>
    <m/>
    <m/>
    <m/>
    <m/>
    <m/>
    <m/>
    <n v="1"/>
    <x v="0"/>
    <x v="0"/>
    <n v="1"/>
  </r>
  <r>
    <n v="165"/>
    <s v="00238"/>
    <x v="59"/>
    <s v="PHP"/>
    <x v="19"/>
    <x v="159"/>
    <d v="1899-12-30T18:10:00"/>
    <m/>
    <m/>
    <m/>
    <m/>
    <m/>
    <s v=""/>
    <m/>
    <d v="1899-12-30T08:00:00"/>
    <d v="1899-12-30T18:10:00"/>
    <d v="1899-12-30T04:00:00"/>
    <d v="1899-12-30T04:40:00"/>
    <d v="1899-12-30T08:30:00"/>
    <m/>
    <m/>
    <m/>
    <m/>
    <m/>
    <m/>
    <m/>
    <m/>
    <n v="1"/>
    <x v="0"/>
    <x v="0"/>
    <n v="1"/>
  </r>
  <r>
    <n v="166"/>
    <s v="00238"/>
    <x v="59"/>
    <s v="PHP"/>
    <x v="20"/>
    <x v="26"/>
    <d v="1899-12-30T18:21:00"/>
    <m/>
    <m/>
    <m/>
    <m/>
    <m/>
    <s v=""/>
    <m/>
    <d v="1899-12-30T08:09:00"/>
    <d v="1899-12-30T18:21:00"/>
    <d v="1899-12-30T03:51:00"/>
    <d v="1899-12-30T04:51:00"/>
    <d v="1899-12-30T08:30:00"/>
    <m/>
    <m/>
    <m/>
    <m/>
    <m/>
    <m/>
    <m/>
    <m/>
    <n v="1"/>
    <x v="0"/>
    <x v="0"/>
    <n v="1"/>
  </r>
  <r>
    <n v="167"/>
    <s v="00238"/>
    <x v="59"/>
    <s v="PHP"/>
    <x v="21"/>
    <x v="74"/>
    <d v="1899-12-30T18:35:00"/>
    <m/>
    <m/>
    <m/>
    <m/>
    <m/>
    <s v=""/>
    <m/>
    <d v="1899-12-30T08:21:00"/>
    <d v="1899-12-30T18:35:00"/>
    <d v="1899-12-30T03:39:00"/>
    <d v="1899-12-30T05:05:00"/>
    <d v="1899-12-30T08:30:00"/>
    <m/>
    <m/>
    <m/>
    <m/>
    <m/>
    <m/>
    <m/>
    <m/>
    <n v="1"/>
    <x v="0"/>
    <x v="0"/>
    <n v="1"/>
  </r>
  <r>
    <n v="168"/>
    <s v="00239"/>
    <x v="60"/>
    <s v="PHP"/>
    <x v="19"/>
    <x v="8"/>
    <d v="1899-12-30T19:04:00"/>
    <m/>
    <m/>
    <m/>
    <m/>
    <m/>
    <s v=""/>
    <m/>
    <d v="1899-12-30T08:16:00"/>
    <d v="1899-12-30T19:04:00"/>
    <d v="1899-12-30T03:44:00"/>
    <d v="1899-12-30T05:34:00"/>
    <d v="1899-12-30T08:30:00"/>
    <m/>
    <m/>
    <m/>
    <m/>
    <m/>
    <m/>
    <m/>
    <m/>
    <n v="1"/>
    <x v="0"/>
    <x v="0"/>
    <n v="1"/>
  </r>
  <r>
    <n v="169"/>
    <s v="00239"/>
    <x v="60"/>
    <s v="PHP"/>
    <x v="20"/>
    <x v="4"/>
    <d v="1899-12-30T19:46:00"/>
    <m/>
    <m/>
    <m/>
    <m/>
    <m/>
    <s v=""/>
    <m/>
    <d v="1899-12-30T08:26:00"/>
    <d v="1899-12-30T19:46:00"/>
    <d v="1899-12-30T03:34:00"/>
    <d v="1899-12-30T06:00:00"/>
    <d v="1899-12-30T08:30:00"/>
    <m/>
    <m/>
    <m/>
    <m/>
    <m/>
    <m/>
    <m/>
    <m/>
    <n v="1"/>
    <x v="0"/>
    <x v="0"/>
    <n v="1"/>
  </r>
  <r>
    <n v="170"/>
    <s v="00239"/>
    <x v="60"/>
    <s v="PHP"/>
    <x v="21"/>
    <x v="5"/>
    <d v="1899-12-30T18:43:00"/>
    <m/>
    <m/>
    <m/>
    <m/>
    <m/>
    <s v=""/>
    <m/>
    <d v="1899-12-30T08:24:00"/>
    <d v="1899-12-30T18:43:00"/>
    <d v="1899-12-30T03:36:00"/>
    <d v="1899-12-30T05:13:00"/>
    <d v="1899-12-30T08:30:00"/>
    <m/>
    <m/>
    <m/>
    <m/>
    <m/>
    <m/>
    <m/>
    <m/>
    <n v="1"/>
    <x v="0"/>
    <x v="0"/>
    <n v="1"/>
  </r>
  <r>
    <n v="171"/>
    <s v="00240"/>
    <x v="61"/>
    <s v="PHP"/>
    <x v="19"/>
    <x v="176"/>
    <d v="1899-12-30T19:21:00"/>
    <m/>
    <m/>
    <m/>
    <m/>
    <m/>
    <s v=""/>
    <m/>
    <d v="1899-12-30T08:00:00"/>
    <d v="1899-12-30T19:21:00"/>
    <d v="1899-12-30T04:00:00"/>
    <d v="1899-12-30T05:51:00"/>
    <d v="1899-12-30T08:30:00"/>
    <m/>
    <m/>
    <m/>
    <m/>
    <m/>
    <m/>
    <m/>
    <m/>
    <n v="1"/>
    <x v="0"/>
    <x v="0"/>
    <n v="1"/>
  </r>
  <r>
    <n v="172"/>
    <s v="00240"/>
    <x v="61"/>
    <s v="PHP"/>
    <x v="20"/>
    <x v="148"/>
    <d v="1899-12-30T20:21:00"/>
    <m/>
    <m/>
    <m/>
    <m/>
    <m/>
    <s v=""/>
    <m/>
    <d v="1899-12-30T08:00:00"/>
    <d v="1899-12-30T20:21:00"/>
    <d v="1899-12-30T04:00:00"/>
    <d v="1899-12-30T06:00:00"/>
    <d v="1899-12-30T08:30:00"/>
    <m/>
    <m/>
    <m/>
    <m/>
    <m/>
    <m/>
    <m/>
    <m/>
    <n v="1"/>
    <x v="0"/>
    <x v="0"/>
    <n v="1"/>
  </r>
  <r>
    <n v="173"/>
    <s v="00240"/>
    <x v="61"/>
    <s v="PHP"/>
    <x v="21"/>
    <x v="51"/>
    <d v="1899-12-30T20:25:00"/>
    <m/>
    <m/>
    <m/>
    <m/>
    <m/>
    <s v=""/>
    <m/>
    <d v="1899-12-30T08:00:00"/>
    <d v="1899-12-30T20:25:00"/>
    <d v="1899-12-30T04:00:00"/>
    <d v="1899-12-30T06:00:00"/>
    <d v="1899-12-30T08:30:00"/>
    <m/>
    <m/>
    <m/>
    <m/>
    <m/>
    <m/>
    <m/>
    <m/>
    <n v="1"/>
    <x v="0"/>
    <x v="0"/>
    <n v="1"/>
  </r>
  <r>
    <n v="174"/>
    <s v="00241"/>
    <x v="62"/>
    <s v="PHP"/>
    <x v="19"/>
    <x v="2"/>
    <d v="1899-12-30T18:32:00"/>
    <d v="1899-12-30T18:33:00"/>
    <m/>
    <m/>
    <m/>
    <m/>
    <s v=""/>
    <m/>
    <d v="1899-12-30T08:07:00"/>
    <d v="1899-12-30T18:33:00"/>
    <d v="1899-12-30T03:53:00"/>
    <d v="1899-12-30T05:03:00"/>
    <d v="1899-12-30T08:30:00"/>
    <m/>
    <m/>
    <m/>
    <m/>
    <m/>
    <m/>
    <m/>
    <m/>
    <n v="1"/>
    <x v="0"/>
    <x v="0"/>
    <n v="1"/>
  </r>
  <r>
    <n v="175"/>
    <s v="00241"/>
    <x v="62"/>
    <s v="PHP"/>
    <x v="20"/>
    <x v="43"/>
    <d v="1899-12-30T19:34:00"/>
    <m/>
    <m/>
    <m/>
    <m/>
    <m/>
    <s v=""/>
    <m/>
    <d v="1899-12-30T08:02:00"/>
    <d v="1899-12-30T19:34:00"/>
    <d v="1899-12-30T03:58:00"/>
    <d v="1899-12-30T06:00:00"/>
    <d v="1899-12-30T08:30:00"/>
    <m/>
    <m/>
    <m/>
    <m/>
    <m/>
    <m/>
    <m/>
    <m/>
    <n v="1"/>
    <x v="0"/>
    <x v="0"/>
    <n v="1"/>
  </r>
  <r>
    <n v="176"/>
    <s v="00241"/>
    <x v="62"/>
    <s v="PHP"/>
    <x v="21"/>
    <x v="2"/>
    <d v="1899-12-30T19:18:00"/>
    <m/>
    <m/>
    <m/>
    <m/>
    <m/>
    <s v=""/>
    <m/>
    <d v="1899-12-30T08:07:00"/>
    <d v="1899-12-30T19:18:00"/>
    <d v="1899-12-30T03:53:00"/>
    <d v="1899-12-30T05:48:00"/>
    <d v="1899-12-30T08:30:00"/>
    <m/>
    <m/>
    <m/>
    <m/>
    <m/>
    <m/>
    <m/>
    <m/>
    <n v="1"/>
    <x v="0"/>
    <x v="0"/>
    <n v="1"/>
  </r>
  <r>
    <n v="177"/>
    <s v="00244"/>
    <x v="63"/>
    <s v="PHP"/>
    <x v="19"/>
    <x v="14"/>
    <d v="1899-12-30T08:12:00"/>
    <d v="1899-12-30T18:29:00"/>
    <m/>
    <m/>
    <m/>
    <m/>
    <s v=""/>
    <m/>
    <d v="1899-12-30T08:12:00"/>
    <d v="1899-12-30T18:29:00"/>
    <d v="1899-12-30T03:48:00"/>
    <d v="1899-12-30T04:59:00"/>
    <d v="1899-12-30T08:30:00"/>
    <m/>
    <m/>
    <m/>
    <m/>
    <m/>
    <m/>
    <m/>
    <m/>
    <n v="1"/>
    <x v="0"/>
    <x v="0"/>
    <n v="1"/>
  </r>
  <r>
    <n v="178"/>
    <s v="00244"/>
    <x v="63"/>
    <s v="PHP"/>
    <x v="20"/>
    <x v="21"/>
    <d v="1899-12-30T18:23:00"/>
    <m/>
    <m/>
    <m/>
    <m/>
    <m/>
    <s v=""/>
    <m/>
    <d v="1899-12-30T08:14:00"/>
    <d v="1899-12-30T18:23:00"/>
    <d v="1899-12-30T03:46:00"/>
    <d v="1899-12-30T04:53:00"/>
    <d v="1899-12-30T08:30:00"/>
    <m/>
    <m/>
    <m/>
    <m/>
    <m/>
    <m/>
    <m/>
    <m/>
    <n v="1"/>
    <x v="0"/>
    <x v="0"/>
    <n v="1"/>
  </r>
  <r>
    <n v="179"/>
    <s v="00244"/>
    <x v="63"/>
    <s v="PHP"/>
    <x v="21"/>
    <x v="26"/>
    <d v="1899-12-30T18:23:00"/>
    <m/>
    <m/>
    <m/>
    <m/>
    <m/>
    <s v=""/>
    <m/>
    <d v="1899-12-30T08:09:00"/>
    <d v="1899-12-30T18:23:00"/>
    <d v="1899-12-30T03:51:00"/>
    <d v="1899-12-30T04:53:00"/>
    <d v="1899-12-30T08:30:00"/>
    <m/>
    <m/>
    <m/>
    <m/>
    <m/>
    <m/>
    <m/>
    <m/>
    <n v="1"/>
    <x v="0"/>
    <x v="0"/>
    <n v="1"/>
  </r>
  <r>
    <n v="180"/>
    <s v="00245"/>
    <x v="64"/>
    <s v="Tester-QA"/>
    <x v="19"/>
    <x v="24"/>
    <d v="1899-12-30T18:36:00"/>
    <m/>
    <m/>
    <m/>
    <m/>
    <m/>
    <s v=""/>
    <m/>
    <d v="1899-12-30T08:05:00"/>
    <d v="1899-12-30T18:36:00"/>
    <d v="1899-12-30T03:55:00"/>
    <d v="1899-12-30T05:06:00"/>
    <d v="1899-12-30T08:30:00"/>
    <m/>
    <m/>
    <m/>
    <m/>
    <m/>
    <m/>
    <m/>
    <m/>
    <n v="1"/>
    <x v="0"/>
    <x v="0"/>
    <n v="1"/>
  </r>
  <r>
    <n v="181"/>
    <s v="00245"/>
    <x v="64"/>
    <s v="Tester-QA"/>
    <x v="20"/>
    <x v="15"/>
    <d v="1899-12-30T18:30:00"/>
    <m/>
    <m/>
    <m/>
    <m/>
    <m/>
    <s v=""/>
    <m/>
    <d v="1899-12-30T08:08:00"/>
    <d v="1899-12-30T18:30:00"/>
    <d v="1899-12-30T03:52:00"/>
    <d v="1899-12-30T05:00:00"/>
    <d v="1899-12-30T08:30:00"/>
    <m/>
    <m/>
    <m/>
    <m/>
    <m/>
    <m/>
    <m/>
    <m/>
    <n v="1"/>
    <x v="0"/>
    <x v="0"/>
    <n v="1"/>
  </r>
  <r>
    <n v="182"/>
    <s v="00245"/>
    <x v="64"/>
    <s v="Tester-QA"/>
    <x v="21"/>
    <x v="26"/>
    <d v="1899-12-30T18:26:00"/>
    <m/>
    <m/>
    <m/>
    <m/>
    <m/>
    <s v=""/>
    <m/>
    <d v="1899-12-30T08:09:00"/>
    <d v="1899-12-30T18:26:00"/>
    <d v="1899-12-30T03:51:00"/>
    <d v="1899-12-30T04:56:00"/>
    <d v="1899-12-30T08:30:00"/>
    <m/>
    <m/>
    <m/>
    <m/>
    <m/>
    <m/>
    <m/>
    <m/>
    <n v="1"/>
    <x v="0"/>
    <x v="0"/>
    <n v="1"/>
  </r>
  <r>
    <n v="183"/>
    <s v="00246"/>
    <x v="65"/>
    <s v="PHP"/>
    <x v="19"/>
    <x v="38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184"/>
    <s v="00246"/>
    <x v="65"/>
    <s v="PHP"/>
    <x v="20"/>
    <x v="3"/>
    <d v="1899-12-30T18:38:00"/>
    <m/>
    <m/>
    <m/>
    <m/>
    <m/>
    <s v=""/>
    <m/>
    <d v="1899-12-30T08:20:00"/>
    <d v="1899-12-30T18:38:00"/>
    <d v="1899-12-30T03:40:00"/>
    <d v="1899-12-30T05:08:00"/>
    <d v="1899-12-30T08:30:00"/>
    <m/>
    <m/>
    <m/>
    <m/>
    <m/>
    <m/>
    <m/>
    <m/>
    <n v="1"/>
    <x v="0"/>
    <x v="0"/>
    <n v="1"/>
  </r>
  <r>
    <n v="185"/>
    <s v="00246"/>
    <x v="65"/>
    <s v="PHP"/>
    <x v="21"/>
    <x v="48"/>
    <d v="1899-12-30T18:48:00"/>
    <m/>
    <m/>
    <m/>
    <m/>
    <m/>
    <s v=""/>
    <m/>
    <d v="1899-12-30T08:00:00"/>
    <d v="1899-12-30T18:48:00"/>
    <d v="1899-12-30T04:00:00"/>
    <d v="1899-12-30T05:18:00"/>
    <d v="1899-12-30T08:30:00"/>
    <m/>
    <m/>
    <m/>
    <m/>
    <m/>
    <m/>
    <m/>
    <m/>
    <n v="1"/>
    <x v="0"/>
    <x v="0"/>
    <n v="1"/>
  </r>
  <r>
    <n v="186"/>
    <s v="00247"/>
    <x v="66"/>
    <s v="PHP"/>
    <x v="19"/>
    <x v="8"/>
    <d v="1899-12-30T18:50:00"/>
    <m/>
    <m/>
    <m/>
    <m/>
    <m/>
    <s v=""/>
    <m/>
    <d v="1899-12-30T08:16:00"/>
    <d v="1899-12-30T18:50:00"/>
    <d v="1899-12-30T03:44:00"/>
    <d v="1899-12-30T05:20:00"/>
    <d v="1899-12-30T08:30:00"/>
    <m/>
    <m/>
    <m/>
    <m/>
    <m/>
    <m/>
    <m/>
    <m/>
    <n v="1"/>
    <x v="0"/>
    <x v="0"/>
    <n v="1"/>
  </r>
  <r>
    <n v="188"/>
    <s v="00247"/>
    <x v="66"/>
    <s v="PHP"/>
    <x v="20"/>
    <x v="23"/>
    <d v="1899-12-30T22:40:00"/>
    <m/>
    <m/>
    <m/>
    <m/>
    <m/>
    <s v=""/>
    <m/>
    <d v="1899-12-30T08:15:00"/>
    <d v="1899-12-30T22:40:00"/>
    <d v="1899-12-30T03:45:00"/>
    <d v="1899-12-30T06:00:00"/>
    <d v="1899-12-30T08:30:00"/>
    <m/>
    <m/>
    <m/>
    <m/>
    <m/>
    <m/>
    <m/>
    <m/>
    <n v="1"/>
    <x v="0"/>
    <x v="0"/>
    <n v="1"/>
  </r>
  <r>
    <n v="189"/>
    <s v="00247"/>
    <x v="66"/>
    <s v="PHP"/>
    <x v="21"/>
    <x v="7"/>
    <d v="1899-12-30T08:19:00"/>
    <d v="1899-12-30T18:25:00"/>
    <m/>
    <m/>
    <m/>
    <m/>
    <s v=""/>
    <m/>
    <d v="1899-12-30T08:19:00"/>
    <d v="1899-12-30T18:25:00"/>
    <d v="1899-12-30T03:41:00"/>
    <d v="1899-12-30T04:55:00"/>
    <d v="1899-12-30T08:30:00"/>
    <m/>
    <m/>
    <m/>
    <m/>
    <m/>
    <m/>
    <m/>
    <m/>
    <n v="1"/>
    <x v="0"/>
    <x v="0"/>
    <n v="1"/>
  </r>
  <r>
    <n v="190"/>
    <s v="00248"/>
    <x v="67"/>
    <s v="PHP"/>
    <x v="19"/>
    <x v="68"/>
    <d v="1899-12-30T18:19:00"/>
    <m/>
    <m/>
    <m/>
    <m/>
    <m/>
    <s v=""/>
    <m/>
    <d v="1899-12-30T08:00:00"/>
    <d v="1899-12-30T18:19:00"/>
    <d v="1899-12-30T04:00:00"/>
    <d v="1899-12-30T04:49:00"/>
    <d v="1899-12-30T08:30:00"/>
    <m/>
    <m/>
    <m/>
    <m/>
    <m/>
    <m/>
    <m/>
    <m/>
    <n v="1"/>
    <x v="0"/>
    <x v="0"/>
    <n v="1"/>
  </r>
  <r>
    <n v="191"/>
    <s v="00248"/>
    <x v="67"/>
    <s v="PHP"/>
    <x v="20"/>
    <x v="27"/>
    <d v="1899-12-30T11:52:00"/>
    <m/>
    <m/>
    <m/>
    <m/>
    <m/>
    <s v=""/>
    <m/>
    <d v="1899-12-30T08:00:00"/>
    <d v="1899-12-30T11:52:00"/>
    <d v="1899-12-30T03:52:00"/>
    <d v="1899-12-30T00:00:00"/>
    <d v="1899-12-30T03:52:00"/>
    <m/>
    <m/>
    <m/>
    <m/>
    <m/>
    <m/>
    <m/>
    <m/>
    <n v="0.45490196078431383"/>
    <x v="0"/>
    <x v="0"/>
    <n v="0"/>
  </r>
  <r>
    <n v="192"/>
    <s v="00249"/>
    <x v="68"/>
    <s v="PHP"/>
    <x v="19"/>
    <x v="4"/>
    <d v="1899-12-30T19:06:00"/>
    <m/>
    <m/>
    <m/>
    <m/>
    <m/>
    <s v=""/>
    <m/>
    <d v="1899-12-30T08:26:00"/>
    <d v="1899-12-30T19:06:00"/>
    <d v="1899-12-30T03:34:00"/>
    <d v="1899-12-30T05:36:00"/>
    <d v="1899-12-30T08:30:00"/>
    <m/>
    <m/>
    <m/>
    <m/>
    <m/>
    <m/>
    <m/>
    <m/>
    <n v="1"/>
    <x v="0"/>
    <x v="0"/>
    <n v="1"/>
  </r>
  <r>
    <n v="193"/>
    <s v="00249"/>
    <x v="68"/>
    <s v="PHP"/>
    <x v="20"/>
    <x v="20"/>
    <d v="1899-12-30T19:04:00"/>
    <m/>
    <m/>
    <m/>
    <m/>
    <m/>
    <s v=""/>
    <m/>
    <d v="1899-12-30T08:18:00"/>
    <d v="1899-12-30T19:04:00"/>
    <d v="1899-12-30T03:42:00"/>
    <d v="1899-12-30T05:34:00"/>
    <d v="1899-12-30T08:30:00"/>
    <m/>
    <m/>
    <m/>
    <m/>
    <m/>
    <m/>
    <m/>
    <m/>
    <n v="1"/>
    <x v="0"/>
    <x v="0"/>
    <n v="1"/>
  </r>
  <r>
    <n v="194"/>
    <s v="00249"/>
    <x v="68"/>
    <s v="PHP"/>
    <x v="21"/>
    <x v="9"/>
    <d v="1899-12-30T18:26:00"/>
    <m/>
    <m/>
    <m/>
    <m/>
    <m/>
    <s v=""/>
    <m/>
    <d v="1899-12-30T08:22:00"/>
    <d v="1899-12-30T18:26:00"/>
    <d v="1899-12-30T03:38:00"/>
    <d v="1899-12-30T04:56:00"/>
    <d v="1899-12-30T08:30:00"/>
    <m/>
    <m/>
    <m/>
    <m/>
    <m/>
    <m/>
    <m/>
    <m/>
    <n v="1"/>
    <x v="0"/>
    <x v="0"/>
    <n v="1"/>
  </r>
  <r>
    <n v="195"/>
    <s v="00250"/>
    <x v="69"/>
    <s v="PHP"/>
    <x v="19"/>
    <x v="162"/>
    <d v="1899-12-30T18:17:00"/>
    <m/>
    <m/>
    <m/>
    <m/>
    <m/>
    <s v=""/>
    <m/>
    <d v="1899-12-30T08:00:00"/>
    <d v="1899-12-30T18:17:00"/>
    <d v="1899-12-30T04:00:00"/>
    <d v="1899-12-30T04:47:00"/>
    <d v="1899-12-30T08:30:00"/>
    <m/>
    <m/>
    <m/>
    <m/>
    <m/>
    <m/>
    <m/>
    <m/>
    <n v="1"/>
    <x v="0"/>
    <x v="0"/>
    <n v="1"/>
  </r>
  <r>
    <n v="197"/>
    <s v="00250"/>
    <x v="69"/>
    <s v="PHP"/>
    <x v="20"/>
    <x v="1"/>
    <d v="1899-12-30T19:10:00"/>
    <m/>
    <m/>
    <m/>
    <m/>
    <m/>
    <s v=""/>
    <m/>
    <d v="1899-12-30T08:00:00"/>
    <d v="1899-12-30T19:10:00"/>
    <d v="1899-12-30T04:00:00"/>
    <d v="1899-12-30T05:40:00"/>
    <d v="1899-12-30T08:30:00"/>
    <m/>
    <m/>
    <m/>
    <m/>
    <m/>
    <m/>
    <m/>
    <m/>
    <n v="1"/>
    <x v="0"/>
    <x v="0"/>
    <n v="1"/>
  </r>
  <r>
    <n v="198"/>
    <s v="00250"/>
    <x v="69"/>
    <s v="PHP"/>
    <x v="21"/>
    <x v="42"/>
    <d v="1899-12-30T18:05:00"/>
    <m/>
    <m/>
    <m/>
    <m/>
    <m/>
    <s v=""/>
    <m/>
    <d v="1899-12-30T08:00:00"/>
    <d v="1899-12-30T18:05:00"/>
    <d v="1899-12-30T04:00:00"/>
    <d v="1899-12-30T04:35:00"/>
    <d v="1899-12-30T08:30:00"/>
    <m/>
    <m/>
    <m/>
    <m/>
    <m/>
    <m/>
    <m/>
    <m/>
    <n v="1"/>
    <x v="0"/>
    <x v="0"/>
    <n v="1"/>
  </r>
  <r>
    <n v="199"/>
    <s v="00252"/>
    <x v="70"/>
    <s v="------"/>
    <x v="19"/>
    <x v="7"/>
    <d v="1899-12-30T19:06:00"/>
    <m/>
    <m/>
    <m/>
    <m/>
    <m/>
    <s v=""/>
    <m/>
    <d v="1899-12-30T08:19:00"/>
    <d v="1899-12-30T19:06:00"/>
    <d v="1899-12-30T03:41:00"/>
    <d v="1899-12-30T05:36:00"/>
    <d v="1899-12-30T08:30:00"/>
    <m/>
    <m/>
    <m/>
    <m/>
    <m/>
    <m/>
    <m/>
    <m/>
    <n v="1"/>
    <x v="0"/>
    <x v="0"/>
    <n v="1"/>
  </r>
  <r>
    <n v="200"/>
    <s v="00252"/>
    <x v="70"/>
    <s v="------"/>
    <x v="20"/>
    <x v="74"/>
    <d v="1899-12-30T19:04:00"/>
    <m/>
    <m/>
    <m/>
    <m/>
    <m/>
    <s v=""/>
    <m/>
    <d v="1899-12-30T08:21:00"/>
    <d v="1899-12-30T19:04:00"/>
    <d v="1899-12-30T03:39:00"/>
    <d v="1899-12-30T05:34:00"/>
    <d v="1899-12-30T08:30:00"/>
    <m/>
    <m/>
    <m/>
    <m/>
    <m/>
    <m/>
    <m/>
    <m/>
    <n v="1"/>
    <x v="0"/>
    <x v="0"/>
    <n v="1"/>
  </r>
  <r>
    <n v="201"/>
    <s v="00252"/>
    <x v="70"/>
    <s v="------"/>
    <x v="21"/>
    <x v="15"/>
    <d v="1899-12-30T18:48:00"/>
    <m/>
    <m/>
    <m/>
    <m/>
    <m/>
    <s v=""/>
    <m/>
    <d v="1899-12-30T08:08:00"/>
    <d v="1899-12-30T18:48:00"/>
    <d v="1899-12-30T03:52:00"/>
    <d v="1899-12-30T05:18:00"/>
    <d v="1899-12-30T08:30:00"/>
    <m/>
    <m/>
    <m/>
    <m/>
    <m/>
    <m/>
    <m/>
    <m/>
    <n v="1"/>
    <x v="0"/>
    <x v="0"/>
    <n v="1"/>
  </r>
  <r>
    <n v="202"/>
    <s v="00253"/>
    <x v="71"/>
    <s v="------"/>
    <x v="19"/>
    <x v="11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204"/>
    <s v="00253"/>
    <x v="71"/>
    <s v="------"/>
    <x v="20"/>
    <x v="2"/>
    <d v="1899-12-30T18:24:00"/>
    <m/>
    <m/>
    <m/>
    <m/>
    <m/>
    <s v=""/>
    <m/>
    <d v="1899-12-30T08:07:00"/>
    <d v="1899-12-30T18:24:00"/>
    <d v="1899-12-30T03:53:00"/>
    <d v="1899-12-30T04:54:00"/>
    <d v="1899-12-30T08:30:00"/>
    <m/>
    <m/>
    <m/>
    <m/>
    <m/>
    <m/>
    <m/>
    <m/>
    <n v="1"/>
    <x v="0"/>
    <x v="0"/>
    <n v="1"/>
  </r>
  <r>
    <n v="205"/>
    <s v="00253"/>
    <x v="71"/>
    <s v="------"/>
    <x v="21"/>
    <x v="22"/>
    <d v="1899-12-30T18:20:00"/>
    <m/>
    <m/>
    <m/>
    <m/>
    <m/>
    <s v=""/>
    <m/>
    <d v="1899-12-30T08:13:00"/>
    <d v="1899-12-30T18:20:00"/>
    <d v="1899-12-30T03:47:00"/>
    <d v="1899-12-30T04:50:00"/>
    <d v="1899-12-30T08:30:00"/>
    <m/>
    <m/>
    <m/>
    <m/>
    <m/>
    <m/>
    <m/>
    <m/>
    <n v="1"/>
    <x v="0"/>
    <x v="0"/>
    <n v="1"/>
  </r>
  <r>
    <n v="206"/>
    <s v="00254"/>
    <x v="72"/>
    <s v="------"/>
    <x v="19"/>
    <x v="42"/>
    <d v="1899-12-30T18:27:00"/>
    <m/>
    <m/>
    <m/>
    <m/>
    <m/>
    <s v=""/>
    <m/>
    <d v="1899-12-30T08:00:00"/>
    <d v="1899-12-30T18:27:00"/>
    <d v="1899-12-30T04:00:00"/>
    <d v="1899-12-30T04:57:00"/>
    <d v="1899-12-30T08:30:00"/>
    <m/>
    <m/>
    <m/>
    <m/>
    <m/>
    <m/>
    <m/>
    <m/>
    <n v="1"/>
    <x v="0"/>
    <x v="0"/>
    <n v="1"/>
  </r>
  <r>
    <n v="207"/>
    <s v="00254"/>
    <x v="72"/>
    <s v="------"/>
    <x v="20"/>
    <x v="18"/>
    <d v="1899-12-30T18:22:00"/>
    <m/>
    <m/>
    <m/>
    <m/>
    <m/>
    <s v=""/>
    <m/>
    <d v="1899-12-30T08:04:00"/>
    <d v="1899-12-30T18:22:00"/>
    <d v="1899-12-30T03:56:00"/>
    <d v="1899-12-30T04:52:00"/>
    <d v="1899-12-30T08:30:00"/>
    <m/>
    <m/>
    <m/>
    <m/>
    <m/>
    <m/>
    <m/>
    <m/>
    <n v="1"/>
    <x v="0"/>
    <x v="0"/>
    <n v="1"/>
  </r>
  <r>
    <n v="208"/>
    <s v="00254"/>
    <x v="72"/>
    <s v="------"/>
    <x v="21"/>
    <x v="2"/>
    <d v="1899-12-30T18:25:00"/>
    <m/>
    <m/>
    <m/>
    <m/>
    <m/>
    <s v=""/>
    <m/>
    <d v="1899-12-30T08:07:00"/>
    <d v="1899-12-30T18:25:00"/>
    <d v="1899-12-30T03:53:00"/>
    <d v="1899-12-30T04:55:00"/>
    <d v="1899-12-30T08:30:00"/>
    <m/>
    <m/>
    <m/>
    <m/>
    <m/>
    <m/>
    <m/>
    <m/>
    <n v="1"/>
    <x v="0"/>
    <x v="0"/>
    <n v="1"/>
  </r>
  <r>
    <n v="209"/>
    <s v="00255"/>
    <x v="73"/>
    <s v="------"/>
    <x v="19"/>
    <x v="24"/>
    <d v="1899-12-30T18:27:00"/>
    <m/>
    <m/>
    <m/>
    <m/>
    <m/>
    <s v=""/>
    <m/>
    <d v="1899-12-30T08:05:00"/>
    <d v="1899-12-30T18:27:00"/>
    <d v="1899-12-30T03:55:00"/>
    <d v="1899-12-30T04:57:00"/>
    <d v="1899-12-30T08:30:00"/>
    <m/>
    <m/>
    <m/>
    <m/>
    <m/>
    <m/>
    <m/>
    <m/>
    <n v="1"/>
    <x v="0"/>
    <x v="0"/>
    <n v="1"/>
  </r>
  <r>
    <n v="210"/>
    <s v="00255"/>
    <x v="73"/>
    <s v="------"/>
    <x v="20"/>
    <x v="11"/>
    <d v="1899-12-30T18:14:00"/>
    <m/>
    <m/>
    <m/>
    <m/>
    <m/>
    <s v=""/>
    <m/>
    <d v="1899-12-30T08:10:00"/>
    <d v="1899-12-30T18:14:00"/>
    <d v="1899-12-30T03:50:00"/>
    <d v="1899-12-30T04:44:00"/>
    <d v="1899-12-30T08:30:00"/>
    <m/>
    <m/>
    <m/>
    <m/>
    <m/>
    <m/>
    <m/>
    <m/>
    <n v="1"/>
    <x v="0"/>
    <x v="0"/>
    <n v="1"/>
  </r>
  <r>
    <n v="211"/>
    <s v="00255"/>
    <x v="73"/>
    <s v="------"/>
    <x v="21"/>
    <x v="11"/>
    <d v="1899-12-30T18:25:00"/>
    <m/>
    <m/>
    <m/>
    <m/>
    <m/>
    <s v=""/>
    <m/>
    <d v="1899-12-30T08:10:00"/>
    <d v="1899-12-30T18:25:00"/>
    <d v="1899-12-30T03:50:00"/>
    <d v="1899-12-30T04:55:00"/>
    <d v="1899-12-30T08:30:00"/>
    <m/>
    <m/>
    <m/>
    <m/>
    <m/>
    <m/>
    <m/>
    <m/>
    <n v="1"/>
    <x v="0"/>
    <x v="0"/>
    <n v="1"/>
  </r>
  <r>
    <n v="2"/>
    <s v="00003"/>
    <x v="0"/>
    <s v="HC-KT"/>
    <x v="22"/>
    <x v="4"/>
    <d v="1899-12-30T17:30:00"/>
    <d v="1899-12-30T18:37:00"/>
    <m/>
    <m/>
    <m/>
    <m/>
    <s v=""/>
    <m/>
    <d v="1899-12-30T08:26:00"/>
    <d v="1899-12-30T18:37:00"/>
    <d v="1899-12-30T03:34:00"/>
    <d v="1899-12-30T05:07:00"/>
    <d v="1899-12-30T08:30:00"/>
    <m/>
    <m/>
    <m/>
    <m/>
    <m/>
    <m/>
    <m/>
    <m/>
    <n v="1"/>
    <x v="0"/>
    <x v="0"/>
    <n v="1"/>
  </r>
  <r>
    <n v="3"/>
    <s v="00012"/>
    <x v="1"/>
    <s v="HC-KT"/>
    <x v="22"/>
    <x v="177"/>
    <d v="1899-12-30T18:10:00"/>
    <m/>
    <m/>
    <m/>
    <m/>
    <m/>
    <s v=""/>
    <m/>
    <d v="1899-12-30T09:49:00"/>
    <d v="1899-12-30T18:00:00"/>
    <d v="1899-12-30T02:11:00"/>
    <d v="1899-12-30T04:30:00"/>
    <d v="1899-12-30T06:41:00"/>
    <m/>
    <m/>
    <m/>
    <m/>
    <m/>
    <m/>
    <m/>
    <m/>
    <n v="0.78627450980392155"/>
    <x v="0"/>
    <x v="1"/>
    <n v="1"/>
  </r>
  <r>
    <n v="4"/>
    <s v="00013"/>
    <x v="2"/>
    <s v="HC-KT"/>
    <x v="22"/>
    <x v="18"/>
    <d v="1899-12-30T18:09:00"/>
    <m/>
    <m/>
    <m/>
    <m/>
    <m/>
    <s v=""/>
    <m/>
    <d v="1899-12-30T08:04:00"/>
    <d v="1899-12-30T18:09:00"/>
    <d v="1899-12-30T03:56:00"/>
    <d v="1899-12-30T04:39:00"/>
    <d v="1899-12-30T08:30:00"/>
    <m/>
    <m/>
    <m/>
    <m/>
    <m/>
    <m/>
    <m/>
    <m/>
    <n v="1"/>
    <x v="0"/>
    <x v="0"/>
    <n v="1"/>
  </r>
  <r>
    <n v="5"/>
    <s v="00016"/>
    <x v="3"/>
    <s v="PHP"/>
    <x v="22"/>
    <x v="54"/>
    <d v="1899-12-30T18:29:00"/>
    <m/>
    <m/>
    <m/>
    <m/>
    <m/>
    <s v=""/>
    <m/>
    <d v="1899-12-30T08:23:00"/>
    <d v="1899-12-30T18:29:00"/>
    <d v="1899-12-30T03:37:00"/>
    <d v="1899-12-30T04:59:00"/>
    <d v="1899-12-30T08:30:00"/>
    <m/>
    <m/>
    <m/>
    <m/>
    <m/>
    <m/>
    <m/>
    <m/>
    <n v="1"/>
    <x v="0"/>
    <x v="0"/>
    <n v="1"/>
  </r>
  <r>
    <n v="6"/>
    <s v="00035"/>
    <x v="4"/>
    <s v="KHKD"/>
    <x v="22"/>
    <x v="65"/>
    <d v="1899-12-30T18:13:00"/>
    <d v="1899-12-30T18:14:00"/>
    <m/>
    <m/>
    <m/>
    <m/>
    <s v="KHAC"/>
    <m/>
    <d v="1899-12-30T08:39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7"/>
    <s v="00050"/>
    <x v="5"/>
    <s v="PHP"/>
    <x v="22"/>
    <x v="178"/>
    <m/>
    <m/>
    <m/>
    <m/>
    <m/>
    <m/>
    <s v="PM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8"/>
    <s v="00055"/>
    <x v="6"/>
    <s v="PHP"/>
    <x v="22"/>
    <x v="4"/>
    <d v="1899-12-30T18:54:00"/>
    <m/>
    <m/>
    <m/>
    <m/>
    <m/>
    <s v="PM"/>
    <m/>
    <d v="1899-12-30T08:26:00"/>
    <d v="1899-12-30T18:54:00"/>
    <d v="1899-12-30T00:00:00"/>
    <d v="1899-12-30T00:00:00"/>
    <d v="1899-12-30T00:00:00"/>
    <m/>
    <m/>
    <m/>
    <m/>
    <m/>
    <m/>
    <m/>
    <m/>
    <n v="0"/>
    <x v="0"/>
    <x v="0"/>
    <n v="0"/>
  </r>
  <r>
    <n v="9"/>
    <s v="00069"/>
    <x v="7"/>
    <s v="DotNet"/>
    <x v="22"/>
    <x v="14"/>
    <d v="1899-12-30T18:06:00"/>
    <m/>
    <m/>
    <m/>
    <m/>
    <m/>
    <s v=""/>
    <m/>
    <d v="1899-12-30T08:12:00"/>
    <d v="1899-12-30T18:06:00"/>
    <d v="1899-12-30T03:48:00"/>
    <d v="1899-12-30T04:36:00"/>
    <d v="1899-12-30T08:24:00"/>
    <m/>
    <m/>
    <m/>
    <m/>
    <m/>
    <m/>
    <m/>
    <m/>
    <n v="0.98823529411764743"/>
    <x v="0"/>
    <x v="0"/>
    <n v="1"/>
  </r>
  <r>
    <n v="10"/>
    <s v="00087"/>
    <x v="8"/>
    <s v="PHP"/>
    <x v="22"/>
    <x v="23"/>
    <d v="1899-12-30T18:34:00"/>
    <d v="1899-12-30T18:36:00"/>
    <m/>
    <m/>
    <m/>
    <m/>
    <s v=""/>
    <m/>
    <d v="1899-12-30T08:15:00"/>
    <d v="1899-12-30T18:36:00"/>
    <d v="1899-12-30T03:45:00"/>
    <d v="1899-12-30T05:06:00"/>
    <d v="1899-12-30T08:30:00"/>
    <m/>
    <m/>
    <m/>
    <m/>
    <m/>
    <m/>
    <m/>
    <m/>
    <n v="1"/>
    <x v="0"/>
    <x v="0"/>
    <n v="1"/>
  </r>
  <r>
    <n v="11"/>
    <s v="00094"/>
    <x v="9"/>
    <s v="PHP"/>
    <x v="22"/>
    <x v="41"/>
    <d v="1899-12-30T18:44:00"/>
    <d v="1899-12-30T18:45:00"/>
    <m/>
    <m/>
    <m/>
    <m/>
    <s v=""/>
    <m/>
    <d v="1899-12-30T08:27:00"/>
    <d v="1899-12-30T18:45:00"/>
    <d v="1899-12-30T03:33:00"/>
    <d v="1899-12-30T05:15:00"/>
    <d v="1899-12-30T08:30:00"/>
    <m/>
    <m/>
    <m/>
    <m/>
    <m/>
    <m/>
    <m/>
    <m/>
    <n v="1"/>
    <x v="0"/>
    <x v="0"/>
    <n v="1"/>
  </r>
  <r>
    <n v="12"/>
    <s v="00097"/>
    <x v="10"/>
    <s v="PHP"/>
    <x v="22"/>
    <x v="5"/>
    <d v="1899-12-30T18:55:00"/>
    <m/>
    <m/>
    <m/>
    <m/>
    <m/>
    <s v=""/>
    <m/>
    <d v="1899-12-30T08:24:00"/>
    <d v="1899-12-30T18:55:00"/>
    <d v="1899-12-30T03:36:00"/>
    <d v="1899-12-30T05:25:00"/>
    <d v="1899-12-30T08:30:00"/>
    <m/>
    <m/>
    <m/>
    <m/>
    <m/>
    <m/>
    <m/>
    <m/>
    <n v="1"/>
    <x v="0"/>
    <x v="0"/>
    <n v="1"/>
  </r>
  <r>
    <n v="13"/>
    <s v="00098"/>
    <x v="11"/>
    <s v="HC-KT"/>
    <x v="22"/>
    <x v="35"/>
    <d v="1899-12-30T18:10:00"/>
    <m/>
    <m/>
    <m/>
    <m/>
    <m/>
    <s v=""/>
    <m/>
    <d v="1899-12-30T08:46:00"/>
    <d v="1899-12-30T18:00:00"/>
    <d v="1899-12-30T03:14:00"/>
    <d v="1899-12-30T04:30:00"/>
    <d v="1899-12-30T07:44:00"/>
    <m/>
    <m/>
    <m/>
    <m/>
    <m/>
    <m/>
    <m/>
    <m/>
    <n v="0.90980392156862733"/>
    <x v="0"/>
    <x v="1"/>
    <n v="1"/>
  </r>
  <r>
    <n v="14"/>
    <s v="00102"/>
    <x v="12"/>
    <s v="HC-KT"/>
    <x v="22"/>
    <x v="13"/>
    <d v="1899-12-30T20:04:00"/>
    <m/>
    <m/>
    <m/>
    <m/>
    <m/>
    <s v=""/>
    <m/>
    <d v="1899-12-30T08:17:00"/>
    <d v="1899-12-30T20:04:00"/>
    <d v="1899-12-30T03:43:00"/>
    <d v="1899-12-30T06:00:00"/>
    <d v="1899-12-30T08:30:00"/>
    <m/>
    <m/>
    <m/>
    <m/>
    <m/>
    <m/>
    <m/>
    <m/>
    <n v="1"/>
    <x v="0"/>
    <x v="0"/>
    <n v="1"/>
  </r>
  <r>
    <n v="15"/>
    <s v="00104"/>
    <x v="13"/>
    <s v="PHP"/>
    <x v="22"/>
    <x v="15"/>
    <d v="1899-12-30T18:23:00"/>
    <d v="1899-12-30T18:27:00"/>
    <m/>
    <m/>
    <m/>
    <m/>
    <s v=""/>
    <m/>
    <d v="1899-12-30T08:08:00"/>
    <d v="1899-12-30T18:27:00"/>
    <d v="1899-12-30T03:52:00"/>
    <d v="1899-12-30T04:57:00"/>
    <d v="1899-12-30T08:30:00"/>
    <m/>
    <m/>
    <m/>
    <m/>
    <m/>
    <m/>
    <m/>
    <m/>
    <n v="1"/>
    <x v="0"/>
    <x v="0"/>
    <n v="1"/>
  </r>
  <r>
    <n v="16"/>
    <s v="00131"/>
    <x v="14"/>
    <s v="DotNet"/>
    <x v="22"/>
    <x v="8"/>
    <d v="1899-12-30T18:31:00"/>
    <m/>
    <m/>
    <m/>
    <m/>
    <m/>
    <s v=""/>
    <m/>
    <d v="1899-12-30T08:16:00"/>
    <d v="1899-12-30T18:31:00"/>
    <d v="1899-12-30T03:44:00"/>
    <d v="1899-12-30T05:01:00"/>
    <d v="1899-12-30T08:30:00"/>
    <m/>
    <m/>
    <m/>
    <m/>
    <m/>
    <m/>
    <m/>
    <m/>
    <n v="1"/>
    <x v="0"/>
    <x v="0"/>
    <n v="1"/>
  </r>
  <r>
    <n v="17"/>
    <s v="00136"/>
    <x v="15"/>
    <s v="HC-KT"/>
    <x v="22"/>
    <x v="4"/>
    <d v="1899-12-30T18:07:00"/>
    <m/>
    <m/>
    <m/>
    <m/>
    <m/>
    <s v=""/>
    <m/>
    <d v="1899-12-30T08:26:00"/>
    <d v="1899-12-30T18:07:00"/>
    <d v="1899-12-30T03:34:00"/>
    <d v="1899-12-30T04:37:00"/>
    <d v="1899-12-30T08:11:00"/>
    <m/>
    <m/>
    <m/>
    <m/>
    <m/>
    <m/>
    <m/>
    <m/>
    <n v="0.96274509803921549"/>
    <x v="0"/>
    <x v="0"/>
    <n v="1"/>
  </r>
  <r>
    <n v="18"/>
    <s v="00137"/>
    <x v="16"/>
    <s v="DotNet"/>
    <x v="22"/>
    <x v="32"/>
    <d v="1899-12-30T18:31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19"/>
    <s v="00145"/>
    <x v="17"/>
    <s v="PHP"/>
    <x v="22"/>
    <x v="71"/>
    <d v="1899-12-30T18:37:00"/>
    <m/>
    <m/>
    <m/>
    <m/>
    <m/>
    <s v="PM"/>
    <m/>
    <d v="1899-12-30T08:50:00"/>
    <d v="1899-12-30T18:00:00"/>
    <d v="1899-12-30T00:00:00"/>
    <d v="1899-12-30T00:00:00"/>
    <d v="1899-12-30T00:00:00"/>
    <m/>
    <m/>
    <m/>
    <m/>
    <m/>
    <m/>
    <m/>
    <m/>
    <n v="0"/>
    <x v="0"/>
    <x v="1"/>
    <n v="0"/>
  </r>
  <r>
    <n v="20"/>
    <s v="00146"/>
    <x v="18"/>
    <s v="HC-KT"/>
    <x v="22"/>
    <x v="146"/>
    <d v="1899-12-30T11:28:00"/>
    <m/>
    <m/>
    <m/>
    <m/>
    <m/>
    <s v=""/>
    <m/>
    <d v="1899-12-30T08:00:00"/>
    <d v="1899-12-30T11:28:00"/>
    <d v="1899-12-30T03:28:00"/>
    <d v="1899-12-30T00:00:00"/>
    <d v="1899-12-30T03:28:00"/>
    <m/>
    <m/>
    <m/>
    <m/>
    <m/>
    <m/>
    <m/>
    <m/>
    <n v="0.40784313725490207"/>
    <x v="0"/>
    <x v="0"/>
    <n v="0"/>
  </r>
  <r>
    <n v="21"/>
    <s v="00157"/>
    <x v="19"/>
    <s v="PHP"/>
    <x v="22"/>
    <x v="33"/>
    <d v="1899-12-30T18:29:00"/>
    <m/>
    <m/>
    <m/>
    <m/>
    <m/>
    <s v=""/>
    <m/>
    <d v="1899-12-30T08:28:00"/>
    <d v="1899-12-30T18:29:00"/>
    <d v="1899-12-30T03:32:00"/>
    <d v="1899-12-30T04:59:00"/>
    <d v="1899-12-30T08:30:00"/>
    <m/>
    <m/>
    <m/>
    <m/>
    <m/>
    <m/>
    <m/>
    <m/>
    <n v="1"/>
    <x v="0"/>
    <x v="0"/>
    <n v="1"/>
  </r>
  <r>
    <n v="22"/>
    <s v="00159"/>
    <x v="20"/>
    <s v="PHP"/>
    <x v="22"/>
    <x v="31"/>
    <d v="1899-12-30T18:38:00"/>
    <m/>
    <m/>
    <m/>
    <m/>
    <m/>
    <s v=""/>
    <m/>
    <d v="1899-12-30T08:30:00"/>
    <d v="1899-12-30T18:38:00"/>
    <d v="1899-12-30T03:30:00"/>
    <d v="1899-12-30T05:08:00"/>
    <d v="1899-12-30T08:30:00"/>
    <m/>
    <m/>
    <m/>
    <m/>
    <m/>
    <m/>
    <m/>
    <m/>
    <n v="1"/>
    <x v="0"/>
    <x v="0"/>
    <n v="1"/>
  </r>
  <r>
    <n v="23"/>
    <s v="00162"/>
    <x v="21"/>
    <s v="PHP"/>
    <x v="22"/>
    <x v="179"/>
    <d v="1899-12-30T18:36:00"/>
    <m/>
    <m/>
    <m/>
    <m/>
    <m/>
    <s v=""/>
    <m/>
    <d v="1899-12-30T14:00:00"/>
    <d v="1899-12-30T18:00:00"/>
    <d v="1899-12-30T00:00:00"/>
    <d v="1899-12-30T04:00:00"/>
    <d v="1899-12-30T04:00:00"/>
    <m/>
    <m/>
    <m/>
    <m/>
    <m/>
    <m/>
    <m/>
    <m/>
    <n v="0.47058823529411753"/>
    <x v="0"/>
    <x v="0"/>
    <n v="0"/>
  </r>
  <r>
    <n v="24"/>
    <s v="00163"/>
    <x v="22"/>
    <s v="PHP"/>
    <x v="22"/>
    <x v="83"/>
    <d v="1899-12-30T18:53:00"/>
    <d v="1899-12-30T19:06:00"/>
    <m/>
    <m/>
    <m/>
    <m/>
    <s v=""/>
    <m/>
    <d v="1899-12-30T08:00:00"/>
    <d v="1899-12-30T19:06:00"/>
    <d v="1899-12-30T04:00:00"/>
    <d v="1899-12-30T05:36:00"/>
    <d v="1899-12-30T08:30:00"/>
    <m/>
    <m/>
    <m/>
    <m/>
    <m/>
    <m/>
    <m/>
    <m/>
    <n v="1"/>
    <x v="0"/>
    <x v="0"/>
    <n v="1"/>
  </r>
  <r>
    <n v="25"/>
    <s v="00167"/>
    <x v="23"/>
    <s v="PHP"/>
    <x v="22"/>
    <x v="41"/>
    <d v="1899-12-30T18:31:00"/>
    <m/>
    <m/>
    <m/>
    <m/>
    <m/>
    <s v=""/>
    <m/>
    <d v="1899-12-30T08:27:00"/>
    <d v="1899-12-30T18:31:00"/>
    <d v="1899-12-30T03:33:00"/>
    <d v="1899-12-30T05:01:00"/>
    <d v="1899-12-30T08:30:00"/>
    <m/>
    <m/>
    <m/>
    <m/>
    <m/>
    <m/>
    <m/>
    <m/>
    <n v="1"/>
    <x v="0"/>
    <x v="0"/>
    <n v="1"/>
  </r>
  <r>
    <n v="26"/>
    <s v="00168"/>
    <x v="24"/>
    <s v="KHKD"/>
    <x v="22"/>
    <x v="10"/>
    <d v="1899-12-30T18:11:00"/>
    <m/>
    <m/>
    <m/>
    <m/>
    <m/>
    <s v="KHAC"/>
    <m/>
    <d v="1899-12-30T08:25:00"/>
    <d v="1899-12-30T18:11:00"/>
    <d v="1899-12-30T00:00:00"/>
    <d v="1899-12-30T00:00:00"/>
    <d v="1899-12-30T00:00:00"/>
    <m/>
    <m/>
    <m/>
    <m/>
    <m/>
    <m/>
    <m/>
    <m/>
    <n v="0"/>
    <x v="0"/>
    <x v="0"/>
    <n v="0"/>
  </r>
  <r>
    <n v="27"/>
    <s v="00170"/>
    <x v="25"/>
    <s v="PHP"/>
    <x v="22"/>
    <x v="31"/>
    <d v="1899-12-30T18:36:00"/>
    <m/>
    <m/>
    <m/>
    <m/>
    <m/>
    <s v=""/>
    <m/>
    <d v="1899-12-30T08:30:00"/>
    <d v="1899-12-30T18:36:00"/>
    <d v="1899-12-30T03:30:00"/>
    <d v="1899-12-30T05:06:00"/>
    <d v="1899-12-30T08:30:00"/>
    <m/>
    <m/>
    <m/>
    <m/>
    <m/>
    <m/>
    <m/>
    <m/>
    <n v="1"/>
    <x v="0"/>
    <x v="0"/>
    <n v="1"/>
  </r>
  <r>
    <n v="28"/>
    <s v="00173"/>
    <x v="26"/>
    <s v="PHP"/>
    <x v="22"/>
    <x v="10"/>
    <d v="1899-12-30T18:26:00"/>
    <m/>
    <m/>
    <m/>
    <m/>
    <m/>
    <s v="PM"/>
    <m/>
    <d v="1899-12-30T08:25:00"/>
    <d v="1899-12-30T18:26:00"/>
    <d v="1899-12-30T00:00:00"/>
    <d v="1899-12-30T00:00:00"/>
    <d v="1899-12-30T00:00:00"/>
    <m/>
    <m/>
    <m/>
    <m/>
    <m/>
    <m/>
    <m/>
    <m/>
    <n v="0"/>
    <x v="0"/>
    <x v="0"/>
    <n v="0"/>
  </r>
  <r>
    <n v="29"/>
    <s v="00176"/>
    <x v="27"/>
    <s v="PHP"/>
    <x v="22"/>
    <x v="93"/>
    <d v="1899-12-30T08:14:00"/>
    <d v="1899-12-30T08:15:00"/>
    <d v="1899-12-30T20:25:00"/>
    <m/>
    <m/>
    <m/>
    <s v=""/>
    <m/>
    <d v="1899-12-30T08:03:00"/>
    <d v="1899-12-30T20:25:00"/>
    <d v="1899-12-30T03:57:00"/>
    <d v="1899-12-30T06:00:00"/>
    <d v="1899-12-30T08:30:00"/>
    <m/>
    <m/>
    <m/>
    <m/>
    <m/>
    <m/>
    <m/>
    <m/>
    <n v="1"/>
    <x v="0"/>
    <x v="0"/>
    <n v="1"/>
  </r>
  <r>
    <n v="30"/>
    <s v="00179"/>
    <x v="29"/>
    <s v="PHP"/>
    <x v="22"/>
    <x v="8"/>
    <d v="1899-12-30T18:33:00"/>
    <m/>
    <m/>
    <m/>
    <m/>
    <m/>
    <s v=""/>
    <m/>
    <d v="1899-12-30T08:16:00"/>
    <d v="1899-12-30T18:33:00"/>
    <d v="1899-12-30T03:44:00"/>
    <d v="1899-12-30T05:03:00"/>
    <d v="1899-12-30T08:30:00"/>
    <m/>
    <m/>
    <m/>
    <m/>
    <m/>
    <m/>
    <m/>
    <m/>
    <n v="1"/>
    <x v="0"/>
    <x v="0"/>
    <n v="1"/>
  </r>
  <r>
    <n v="31"/>
    <s v="00182"/>
    <x v="30"/>
    <s v="KHKD"/>
    <x v="22"/>
    <x v="65"/>
    <d v="1899-12-30T18:29:00"/>
    <m/>
    <m/>
    <m/>
    <m/>
    <m/>
    <s v=""/>
    <m/>
    <d v="1899-12-30T08:39:00"/>
    <d v="1899-12-30T18:00:00"/>
    <d v="1899-12-30T03:21:00"/>
    <d v="1899-12-30T04:30:00"/>
    <d v="1899-12-30T07:51:00"/>
    <m/>
    <m/>
    <m/>
    <m/>
    <m/>
    <m/>
    <m/>
    <m/>
    <n v="0.92352941176470582"/>
    <x v="0"/>
    <x v="1"/>
    <n v="1"/>
  </r>
  <r>
    <n v="32"/>
    <s v="00188"/>
    <x v="32"/>
    <s v="------"/>
    <x v="22"/>
    <x v="20"/>
    <d v="1899-12-30T18:22:00"/>
    <m/>
    <m/>
    <m/>
    <m/>
    <m/>
    <s v=""/>
    <m/>
    <d v="1899-12-30T08:18:00"/>
    <d v="1899-12-30T18:22:00"/>
    <d v="1899-12-30T03:42:00"/>
    <d v="1899-12-30T04:52:00"/>
    <d v="1899-12-30T08:30:00"/>
    <m/>
    <m/>
    <m/>
    <m/>
    <m/>
    <m/>
    <m/>
    <m/>
    <n v="1"/>
    <x v="0"/>
    <x v="0"/>
    <n v="1"/>
  </r>
  <r>
    <n v="33"/>
    <s v="00189"/>
    <x v="33"/>
    <s v="------"/>
    <x v="22"/>
    <x v="9"/>
    <d v="1899-12-30T18:28:00"/>
    <d v="1899-12-30T18:28:00"/>
    <m/>
    <m/>
    <m/>
    <m/>
    <s v=""/>
    <m/>
    <d v="1899-12-30T08:22:00"/>
    <d v="1899-12-30T18:28:00"/>
    <d v="1899-12-30T03:38:00"/>
    <d v="1899-12-30T04:58:00"/>
    <d v="1899-12-30T08:30:00"/>
    <m/>
    <m/>
    <m/>
    <m/>
    <m/>
    <m/>
    <m/>
    <m/>
    <n v="1"/>
    <x v="0"/>
    <x v="0"/>
    <n v="1"/>
  </r>
  <r>
    <n v="34"/>
    <s v="00197"/>
    <x v="35"/>
    <s v="PHP"/>
    <x v="22"/>
    <x v="0"/>
    <d v="1899-12-30T18:31:00"/>
    <m/>
    <m/>
    <m/>
    <m/>
    <m/>
    <s v=""/>
    <m/>
    <d v="1899-12-30T08:29:00"/>
    <d v="1899-12-30T18:31:00"/>
    <d v="1899-12-30T03:31:00"/>
    <d v="1899-12-30T05:01:00"/>
    <d v="1899-12-30T08:30:00"/>
    <m/>
    <m/>
    <m/>
    <m/>
    <m/>
    <m/>
    <m/>
    <m/>
    <n v="1"/>
    <x v="0"/>
    <x v="0"/>
    <n v="1"/>
  </r>
  <r>
    <n v="35"/>
    <s v="00200"/>
    <x v="36"/>
    <s v="PHP"/>
    <x v="22"/>
    <x v="13"/>
    <d v="1899-12-30T18:33:00"/>
    <m/>
    <m/>
    <m/>
    <m/>
    <m/>
    <s v=""/>
    <m/>
    <d v="1899-12-30T08:17:00"/>
    <d v="1899-12-30T18:33:00"/>
    <d v="1899-12-30T03:43:00"/>
    <d v="1899-12-30T05:03:00"/>
    <d v="1899-12-30T08:30:00"/>
    <m/>
    <m/>
    <m/>
    <m/>
    <m/>
    <m/>
    <m/>
    <m/>
    <n v="1"/>
    <x v="0"/>
    <x v="0"/>
    <n v="1"/>
  </r>
  <r>
    <n v="36"/>
    <s v="00205"/>
    <x v="37"/>
    <s v="PHP"/>
    <x v="22"/>
    <x v="32"/>
    <d v="1899-12-30T20:06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37"/>
    <s v="00206"/>
    <x v="38"/>
    <s v="------"/>
    <x v="22"/>
    <x v="10"/>
    <d v="1899-12-30T18:15:00"/>
    <m/>
    <m/>
    <m/>
    <m/>
    <m/>
    <s v="KHAC"/>
    <m/>
    <d v="1899-12-30T08:25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38"/>
    <s v="00211"/>
    <x v="39"/>
    <s v="PHP"/>
    <x v="22"/>
    <x v="15"/>
    <d v="1899-12-30T18:27:00"/>
    <m/>
    <m/>
    <m/>
    <m/>
    <m/>
    <s v=""/>
    <m/>
    <d v="1899-12-30T08:08:00"/>
    <d v="1899-12-30T18:27:00"/>
    <d v="1899-12-30T03:52:00"/>
    <d v="1899-12-30T04:57:00"/>
    <d v="1899-12-30T08:30:00"/>
    <m/>
    <m/>
    <m/>
    <m/>
    <m/>
    <m/>
    <m/>
    <m/>
    <n v="1"/>
    <x v="0"/>
    <x v="0"/>
    <n v="1"/>
  </r>
  <r>
    <n v="39"/>
    <s v="00212"/>
    <x v="40"/>
    <s v="PHP"/>
    <x v="22"/>
    <x v="16"/>
    <d v="1899-12-30T18:24:00"/>
    <m/>
    <m/>
    <m/>
    <m/>
    <m/>
    <s v=""/>
    <m/>
    <d v="1899-12-30T08:06:00"/>
    <d v="1899-12-30T18:24:00"/>
    <d v="1899-12-30T03:54:00"/>
    <d v="1899-12-30T04:54:00"/>
    <d v="1899-12-30T08:30:00"/>
    <m/>
    <m/>
    <m/>
    <m/>
    <m/>
    <m/>
    <m/>
    <m/>
    <n v="1"/>
    <x v="0"/>
    <x v="0"/>
    <n v="1"/>
  </r>
  <r>
    <n v="40"/>
    <s v="00213"/>
    <x v="41"/>
    <s v="PHP"/>
    <x v="22"/>
    <x v="57"/>
    <d v="1899-12-30T18:31:00"/>
    <m/>
    <m/>
    <m/>
    <m/>
    <m/>
    <s v=""/>
    <m/>
    <d v="1899-12-30T09:21:00"/>
    <d v="1899-12-30T18:00:00"/>
    <d v="1899-12-30T02:39:00"/>
    <d v="1899-12-30T04:30:00"/>
    <d v="1899-12-30T07:09:00"/>
    <m/>
    <m/>
    <m/>
    <m/>
    <m/>
    <m/>
    <m/>
    <m/>
    <n v="0.84117647058823519"/>
    <x v="0"/>
    <x v="1"/>
    <n v="1"/>
  </r>
  <r>
    <n v="41"/>
    <s v="00214"/>
    <x v="42"/>
    <s v="PHP"/>
    <x v="22"/>
    <x v="32"/>
    <d v="1899-12-30T18:36:00"/>
    <m/>
    <m/>
    <m/>
    <m/>
    <m/>
    <s v=""/>
    <m/>
    <d v="1899-12-30T08:32:00"/>
    <d v="1899-12-30T18:00:00"/>
    <d v="1899-12-30T03:28:00"/>
    <d v="1899-12-30T04:30:00"/>
    <d v="1899-12-30T07:58:00"/>
    <m/>
    <m/>
    <m/>
    <m/>
    <m/>
    <m/>
    <m/>
    <m/>
    <n v="0.9372549019607842"/>
    <x v="0"/>
    <x v="1"/>
    <n v="1"/>
  </r>
  <r>
    <n v="42"/>
    <s v="00215"/>
    <x v="43"/>
    <s v="PHP"/>
    <x v="22"/>
    <x v="54"/>
    <d v="1899-12-30T18:29:00"/>
    <m/>
    <m/>
    <m/>
    <m/>
    <m/>
    <s v=""/>
    <m/>
    <d v="1899-12-30T08:23:00"/>
    <d v="1899-12-30T18:29:00"/>
    <d v="1899-12-30T03:37:00"/>
    <d v="1899-12-30T04:59:00"/>
    <d v="1899-12-30T08:30:00"/>
    <m/>
    <m/>
    <m/>
    <m/>
    <m/>
    <m/>
    <m/>
    <m/>
    <n v="1"/>
    <x v="0"/>
    <x v="0"/>
    <n v="1"/>
  </r>
  <r>
    <n v="43"/>
    <s v="00217"/>
    <x v="44"/>
    <s v="PHP"/>
    <x v="22"/>
    <x v="0"/>
    <d v="1899-12-30T18:31:00"/>
    <m/>
    <m/>
    <m/>
    <m/>
    <m/>
    <s v=""/>
    <m/>
    <d v="1899-12-30T08:29:00"/>
    <d v="1899-12-30T18:31:00"/>
    <d v="1899-12-30T03:31:00"/>
    <d v="1899-12-30T05:01:00"/>
    <d v="1899-12-30T08:30:00"/>
    <m/>
    <m/>
    <m/>
    <m/>
    <m/>
    <m/>
    <m/>
    <m/>
    <n v="1"/>
    <x v="0"/>
    <x v="0"/>
    <n v="1"/>
  </r>
  <r>
    <n v="44"/>
    <s v="00218"/>
    <x v="45"/>
    <s v="PHP"/>
    <x v="22"/>
    <x v="38"/>
    <d v="1899-12-30T18:30:00"/>
    <m/>
    <m/>
    <m/>
    <m/>
    <m/>
    <s v=""/>
    <m/>
    <d v="1899-12-30T08:01:00"/>
    <d v="1899-12-30T18:30:00"/>
    <d v="1899-12-30T03:59:00"/>
    <d v="1899-12-30T05:00:00"/>
    <d v="1899-12-30T08:30:00"/>
    <m/>
    <m/>
    <m/>
    <m/>
    <m/>
    <m/>
    <m/>
    <m/>
    <n v="1"/>
    <x v="0"/>
    <x v="0"/>
    <n v="1"/>
  </r>
  <r>
    <n v="45"/>
    <s v="00219"/>
    <x v="46"/>
    <s v="------"/>
    <x v="22"/>
    <x v="18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46"/>
    <s v="00220"/>
    <x v="47"/>
    <s v="PHP"/>
    <x v="22"/>
    <x v="54"/>
    <d v="1899-12-30T18:36:00"/>
    <m/>
    <m/>
    <m/>
    <m/>
    <m/>
    <s v=""/>
    <m/>
    <d v="1899-12-30T08:23:00"/>
    <d v="1899-12-30T18:36:00"/>
    <d v="1899-12-30T03:37:00"/>
    <d v="1899-12-30T05:06:00"/>
    <d v="1899-12-30T08:30:00"/>
    <m/>
    <m/>
    <m/>
    <m/>
    <m/>
    <m/>
    <m/>
    <m/>
    <n v="1"/>
    <x v="0"/>
    <x v="0"/>
    <n v="1"/>
  </r>
  <r>
    <n v="47"/>
    <s v="00221"/>
    <x v="48"/>
    <s v="PHP"/>
    <x v="22"/>
    <x v="26"/>
    <d v="1899-12-30T18:16:00"/>
    <m/>
    <m/>
    <m/>
    <m/>
    <m/>
    <s v=""/>
    <m/>
    <d v="1899-12-30T08:09:00"/>
    <d v="1899-12-30T18:16:00"/>
    <d v="1899-12-30T03:51:00"/>
    <d v="1899-12-30T04:46:00"/>
    <d v="1899-12-30T08:30:00"/>
    <m/>
    <m/>
    <m/>
    <m/>
    <m/>
    <m/>
    <m/>
    <m/>
    <n v="1"/>
    <x v="0"/>
    <x v="0"/>
    <n v="1"/>
  </r>
  <r>
    <n v="48"/>
    <s v="00222"/>
    <x v="49"/>
    <s v="PHP"/>
    <x v="22"/>
    <x v="5"/>
    <d v="1899-12-30T18:28:00"/>
    <m/>
    <m/>
    <m/>
    <m/>
    <m/>
    <s v="PM"/>
    <m/>
    <d v="1899-12-30T08:24:00"/>
    <d v="1899-12-30T18:28:00"/>
    <d v="1899-12-30T00:00:00"/>
    <d v="1899-12-30T00:00:00"/>
    <d v="1899-12-30T00:00:00"/>
    <m/>
    <m/>
    <m/>
    <m/>
    <m/>
    <m/>
    <m/>
    <m/>
    <n v="0"/>
    <x v="0"/>
    <x v="0"/>
    <n v="0"/>
  </r>
  <r>
    <n v="49"/>
    <s v="00225"/>
    <x v="50"/>
    <s v="------"/>
    <x v="22"/>
    <x v="33"/>
    <d v="1899-12-30T18:15:00"/>
    <m/>
    <m/>
    <m/>
    <m/>
    <m/>
    <s v="KHAC"/>
    <m/>
    <d v="1899-12-30T08:28:00"/>
    <d v="1899-12-30T18:15:00"/>
    <d v="1899-12-30T00:00:00"/>
    <d v="1899-12-30T00:00:00"/>
    <d v="1899-12-30T00:00:00"/>
    <m/>
    <m/>
    <m/>
    <m/>
    <m/>
    <m/>
    <m/>
    <m/>
    <n v="0"/>
    <x v="0"/>
    <x v="0"/>
    <n v="0"/>
  </r>
  <r>
    <n v="50"/>
    <s v="00226"/>
    <x v="51"/>
    <s v="PHP"/>
    <x v="22"/>
    <x v="9"/>
    <d v="1899-12-30T19:13:00"/>
    <m/>
    <m/>
    <m/>
    <m/>
    <m/>
    <s v=""/>
    <m/>
    <d v="1899-12-30T08:22:00"/>
    <d v="1899-12-30T19:13:00"/>
    <d v="1899-12-30T03:38:00"/>
    <d v="1899-12-30T05:43:00"/>
    <d v="1899-12-30T08:30:00"/>
    <m/>
    <m/>
    <m/>
    <m/>
    <m/>
    <m/>
    <m/>
    <m/>
    <n v="1"/>
    <x v="0"/>
    <x v="0"/>
    <n v="1"/>
  </r>
  <r>
    <n v="51"/>
    <s v="00227"/>
    <x v="52"/>
    <s v="------"/>
    <x v="22"/>
    <x v="0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52"/>
    <s v="00229"/>
    <x v="54"/>
    <s v="------"/>
    <x v="22"/>
    <x v="23"/>
    <d v="1899-12-30T18:28:00"/>
    <m/>
    <m/>
    <m/>
    <m/>
    <m/>
    <s v=""/>
    <m/>
    <d v="1899-12-30T08:15:00"/>
    <d v="1899-12-30T18:28:00"/>
    <d v="1899-12-30T03:45:00"/>
    <d v="1899-12-30T04:58:00"/>
    <d v="1899-12-30T08:30:00"/>
    <m/>
    <m/>
    <m/>
    <m/>
    <m/>
    <m/>
    <m/>
    <m/>
    <n v="1"/>
    <x v="0"/>
    <x v="0"/>
    <n v="1"/>
  </r>
  <r>
    <n v="53"/>
    <s v="00231"/>
    <x v="55"/>
    <s v="------"/>
    <x v="22"/>
    <x v="23"/>
    <d v="1899-12-30T18:36:00"/>
    <m/>
    <m/>
    <m/>
    <m/>
    <m/>
    <s v=""/>
    <m/>
    <d v="1899-12-30T08:15:00"/>
    <d v="1899-12-30T18:36:00"/>
    <d v="1899-12-30T03:45:00"/>
    <d v="1899-12-30T05:06:00"/>
    <d v="1899-12-30T08:30:00"/>
    <m/>
    <m/>
    <m/>
    <m/>
    <m/>
    <m/>
    <m/>
    <m/>
    <n v="1"/>
    <x v="0"/>
    <x v="0"/>
    <n v="1"/>
  </r>
  <r>
    <n v="54"/>
    <s v="00234"/>
    <x v="56"/>
    <s v="------"/>
    <x v="22"/>
    <x v="23"/>
    <d v="1899-12-30T18:37:00"/>
    <m/>
    <m/>
    <m/>
    <m/>
    <m/>
    <s v=""/>
    <m/>
    <d v="1899-12-30T08:15:00"/>
    <d v="1899-12-30T18:37:00"/>
    <d v="1899-12-30T03:45:00"/>
    <d v="1899-12-30T05:07:00"/>
    <d v="1899-12-30T08:30:00"/>
    <m/>
    <m/>
    <m/>
    <m/>
    <m/>
    <m/>
    <m/>
    <m/>
    <n v="1"/>
    <x v="0"/>
    <x v="0"/>
    <n v="1"/>
  </r>
  <r>
    <n v="55"/>
    <s v="00236"/>
    <x v="57"/>
    <s v="PHP"/>
    <x v="22"/>
    <x v="27"/>
    <d v="1899-12-30T18:29:00"/>
    <m/>
    <m/>
    <m/>
    <m/>
    <m/>
    <s v=""/>
    <m/>
    <d v="1899-12-30T08:00:00"/>
    <d v="1899-12-30T18:29:00"/>
    <d v="1899-12-30T04:00:00"/>
    <d v="1899-12-30T04:59:00"/>
    <d v="1899-12-30T08:30:00"/>
    <m/>
    <m/>
    <m/>
    <m/>
    <m/>
    <m/>
    <m/>
    <m/>
    <n v="1"/>
    <x v="0"/>
    <x v="0"/>
    <n v="1"/>
  </r>
  <r>
    <n v="56"/>
    <s v="00237"/>
    <x v="58"/>
    <s v="PHP"/>
    <x v="22"/>
    <x v="74"/>
    <d v="1899-12-30T18:38:00"/>
    <m/>
    <m/>
    <m/>
    <m/>
    <m/>
    <s v=""/>
    <m/>
    <d v="1899-12-30T08:21:00"/>
    <d v="1899-12-30T18:38:00"/>
    <d v="1899-12-30T03:39:00"/>
    <d v="1899-12-30T05:08:00"/>
    <d v="1899-12-30T08:30:00"/>
    <m/>
    <m/>
    <m/>
    <m/>
    <m/>
    <m/>
    <m/>
    <m/>
    <n v="1"/>
    <x v="0"/>
    <x v="0"/>
    <n v="1"/>
  </r>
  <r>
    <n v="57"/>
    <s v="00238"/>
    <x v="59"/>
    <s v="PHP"/>
    <x v="22"/>
    <x v="2"/>
    <d v="1899-12-30T18:37:00"/>
    <m/>
    <m/>
    <m/>
    <m/>
    <m/>
    <s v=""/>
    <m/>
    <d v="1899-12-30T08:07:00"/>
    <d v="1899-12-30T18:37:00"/>
    <d v="1899-12-30T03:53:00"/>
    <d v="1899-12-30T05:07:00"/>
    <d v="1899-12-30T08:30:00"/>
    <m/>
    <m/>
    <m/>
    <m/>
    <m/>
    <m/>
    <m/>
    <m/>
    <n v="1"/>
    <x v="0"/>
    <x v="0"/>
    <n v="1"/>
  </r>
  <r>
    <n v="58"/>
    <s v="00239"/>
    <x v="60"/>
    <s v="PHP"/>
    <x v="22"/>
    <x v="9"/>
    <d v="1899-12-30T18:34:00"/>
    <m/>
    <m/>
    <m/>
    <m/>
    <m/>
    <s v=""/>
    <m/>
    <d v="1899-12-30T08:22:00"/>
    <d v="1899-12-30T18:34:00"/>
    <d v="1899-12-30T03:38:00"/>
    <d v="1899-12-30T05:04:00"/>
    <d v="1899-12-30T08:30:00"/>
    <m/>
    <m/>
    <m/>
    <m/>
    <m/>
    <m/>
    <m/>
    <m/>
    <n v="1"/>
    <x v="0"/>
    <x v="0"/>
    <n v="1"/>
  </r>
  <r>
    <n v="59"/>
    <s v="00240"/>
    <x v="61"/>
    <s v="PHP"/>
    <x v="22"/>
    <x v="181"/>
    <d v="1899-12-30T18:36:00"/>
    <m/>
    <m/>
    <m/>
    <m/>
    <m/>
    <s v=""/>
    <m/>
    <d v="1899-12-30T08:00:00"/>
    <d v="1899-12-30T18:36:00"/>
    <d v="1899-12-30T04:00:00"/>
    <d v="1899-12-30T05:06:00"/>
    <d v="1899-12-30T08:30:00"/>
    <m/>
    <m/>
    <m/>
    <m/>
    <m/>
    <m/>
    <m/>
    <m/>
    <n v="1"/>
    <x v="0"/>
    <x v="0"/>
    <n v="1"/>
  </r>
  <r>
    <n v="60"/>
    <s v="00241"/>
    <x v="62"/>
    <s v="PHP"/>
    <x v="22"/>
    <x v="24"/>
    <d v="1899-12-30T18:36:00"/>
    <m/>
    <m/>
    <m/>
    <m/>
    <m/>
    <s v=""/>
    <m/>
    <d v="1899-12-30T08:05:00"/>
    <d v="1899-12-30T18:36:00"/>
    <d v="1899-12-30T03:55:00"/>
    <d v="1899-12-30T05:06:00"/>
    <d v="1899-12-30T08:30:00"/>
    <m/>
    <m/>
    <m/>
    <m/>
    <m/>
    <m/>
    <m/>
    <m/>
    <n v="1"/>
    <x v="0"/>
    <x v="0"/>
    <n v="1"/>
  </r>
  <r>
    <n v="61"/>
    <s v="00244"/>
    <x v="63"/>
    <s v="PHP"/>
    <x v="22"/>
    <x v="17"/>
    <d v="1899-12-30T18:32:00"/>
    <m/>
    <m/>
    <m/>
    <m/>
    <m/>
    <s v=""/>
    <m/>
    <d v="1899-12-30T08:11:00"/>
    <d v="1899-12-30T18:32:00"/>
    <d v="1899-12-30T03:49:00"/>
    <d v="1899-12-30T05:02:00"/>
    <d v="1899-12-30T08:30:00"/>
    <m/>
    <m/>
    <m/>
    <m/>
    <m/>
    <m/>
    <m/>
    <m/>
    <n v="1"/>
    <x v="0"/>
    <x v="0"/>
    <n v="1"/>
  </r>
  <r>
    <n v="62"/>
    <s v="00245"/>
    <x v="64"/>
    <s v="Tester-QA"/>
    <x v="22"/>
    <x v="93"/>
    <m/>
    <m/>
    <m/>
    <m/>
    <m/>
    <m/>
    <s v=""/>
    <m/>
    <d v="1899-12-30T00:00:00"/>
    <d v="1899-12-30T00:00:00"/>
    <d v="1899-12-30T00:00:00"/>
    <d v="1899-12-30T00:00:00"/>
    <d v="1899-12-30T00:00:00"/>
    <m/>
    <m/>
    <m/>
    <m/>
    <m/>
    <m/>
    <m/>
    <m/>
    <n v="0"/>
    <x v="1"/>
    <x v="0"/>
    <n v="0"/>
  </r>
  <r>
    <n v="63"/>
    <s v="00246"/>
    <x v="65"/>
    <s v="PHP"/>
    <x v="22"/>
    <x v="9"/>
    <d v="1899-12-30T18:30:00"/>
    <m/>
    <m/>
    <m/>
    <m/>
    <m/>
    <s v=""/>
    <m/>
    <d v="1899-12-30T08:22:00"/>
    <d v="1899-12-30T18:30:00"/>
    <d v="1899-12-30T03:38:00"/>
    <d v="1899-12-30T05:00:00"/>
    <d v="1899-12-30T08:30:00"/>
    <m/>
    <m/>
    <m/>
    <m/>
    <m/>
    <m/>
    <m/>
    <m/>
    <n v="1"/>
    <x v="0"/>
    <x v="0"/>
    <n v="1"/>
  </r>
  <r>
    <n v="64"/>
    <s v="00247"/>
    <x v="66"/>
    <s v="PHP"/>
    <x v="22"/>
    <x v="9"/>
    <d v="1899-12-30T18:32:00"/>
    <m/>
    <m/>
    <m/>
    <m/>
    <m/>
    <s v=""/>
    <m/>
    <d v="1899-12-30T08:22:00"/>
    <d v="1899-12-30T18:32:00"/>
    <d v="1899-12-30T03:38:00"/>
    <d v="1899-12-30T05:02:00"/>
    <d v="1899-12-30T08:30:00"/>
    <m/>
    <m/>
    <m/>
    <m/>
    <m/>
    <m/>
    <m/>
    <m/>
    <n v="1"/>
    <x v="0"/>
    <x v="0"/>
    <n v="1"/>
  </r>
  <r>
    <n v="65"/>
    <s v="00249"/>
    <x v="68"/>
    <s v="PHP"/>
    <x v="22"/>
    <x v="54"/>
    <d v="1899-12-30T18:37:00"/>
    <m/>
    <m/>
    <m/>
    <m/>
    <m/>
    <s v=""/>
    <m/>
    <d v="1899-12-30T08:23:00"/>
    <d v="1899-12-30T18:37:00"/>
    <d v="1899-12-30T03:37:00"/>
    <d v="1899-12-30T05:07:00"/>
    <d v="1899-12-30T08:30:00"/>
    <m/>
    <m/>
    <m/>
    <m/>
    <m/>
    <m/>
    <m/>
    <m/>
    <n v="1"/>
    <x v="0"/>
    <x v="0"/>
    <n v="1"/>
  </r>
  <r>
    <n v="66"/>
    <s v="00250"/>
    <x v="69"/>
    <s v="PHP"/>
    <x v="22"/>
    <x v="11"/>
    <d v="1899-12-30T18:19:00"/>
    <m/>
    <m/>
    <m/>
    <m/>
    <m/>
    <s v=""/>
    <m/>
    <d v="1899-12-30T08:10:00"/>
    <d v="1899-12-30T18:19:00"/>
    <d v="1899-12-30T03:50:00"/>
    <d v="1899-12-30T04:49:00"/>
    <d v="1899-12-30T08:30:00"/>
    <m/>
    <m/>
    <m/>
    <m/>
    <m/>
    <m/>
    <m/>
    <m/>
    <n v="1"/>
    <x v="0"/>
    <x v="0"/>
    <n v="1"/>
  </r>
  <r>
    <n v="67"/>
    <s v="00252"/>
    <x v="70"/>
    <s v="------"/>
    <x v="22"/>
    <x v="21"/>
    <d v="1899-12-30T18:30:00"/>
    <m/>
    <m/>
    <m/>
    <m/>
    <m/>
    <s v=""/>
    <m/>
    <d v="1899-12-30T08:14:00"/>
    <d v="1899-12-30T18:30:00"/>
    <d v="1899-12-30T03:46:00"/>
    <d v="1899-12-30T05:00:00"/>
    <d v="1899-12-30T08:30:00"/>
    <m/>
    <m/>
    <m/>
    <m/>
    <m/>
    <m/>
    <m/>
    <m/>
    <n v="1"/>
    <x v="0"/>
    <x v="0"/>
    <n v="1"/>
  </r>
  <r>
    <n v="68"/>
    <s v="00253"/>
    <x v="71"/>
    <s v="------"/>
    <x v="22"/>
    <x v="5"/>
    <d v="1899-12-30T18:28:00"/>
    <m/>
    <m/>
    <m/>
    <m/>
    <m/>
    <s v=""/>
    <m/>
    <d v="1899-12-30T08:24:00"/>
    <d v="1899-12-30T18:28:00"/>
    <d v="1899-12-30T03:36:00"/>
    <d v="1899-12-30T04:58:00"/>
    <d v="1899-12-30T08:30:00"/>
    <m/>
    <m/>
    <m/>
    <m/>
    <m/>
    <m/>
    <m/>
    <m/>
    <n v="1"/>
    <x v="0"/>
    <x v="0"/>
    <n v="1"/>
  </r>
  <r>
    <n v="69"/>
    <s v="00254"/>
    <x v="72"/>
    <s v="------"/>
    <x v="22"/>
    <x v="93"/>
    <d v="1899-12-30T18:27:00"/>
    <m/>
    <m/>
    <m/>
    <m/>
    <m/>
    <s v=""/>
    <m/>
    <d v="1899-12-30T08:03:00"/>
    <d v="1899-12-30T18:27:00"/>
    <d v="1899-12-30T03:57:00"/>
    <d v="1899-12-30T04:57:00"/>
    <d v="1899-12-30T08:30:00"/>
    <m/>
    <m/>
    <m/>
    <m/>
    <m/>
    <m/>
    <m/>
    <m/>
    <n v="1"/>
    <x v="0"/>
    <x v="0"/>
    <n v="1"/>
  </r>
  <r>
    <n v="70"/>
    <s v="00255"/>
    <x v="73"/>
    <s v="------"/>
    <x v="22"/>
    <x v="22"/>
    <d v="1899-12-30T18:27:00"/>
    <m/>
    <m/>
    <m/>
    <m/>
    <m/>
    <s v=""/>
    <m/>
    <d v="1899-12-30T08:13:00"/>
    <d v="1899-12-30T18:27:00"/>
    <d v="1899-12-30T03:47:00"/>
    <d v="1899-12-30T04:57:00"/>
    <d v="1899-12-30T08:30:00"/>
    <m/>
    <m/>
    <m/>
    <m/>
    <m/>
    <m/>
    <m/>
    <m/>
    <n v="1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K101" firstHeaderRow="2" firstDataRow="2" firstDataCol="5"/>
  <pivotFields count="31">
    <pivotField compact="0" outline="0" showAll="0"/>
    <pivotField compact="0" outline="0" showAll="0"/>
    <pivotField axis="axisRow" compact="0" outline="0" showAll="0" defaultSubtotal="0">
      <items count="239">
        <item x="4"/>
        <item m="1" x="211"/>
        <item m="1" x="151"/>
        <item x="15"/>
        <item m="1" x="232"/>
        <item m="1" x="178"/>
        <item m="1" x="213"/>
        <item m="1" x="148"/>
        <item m="1" x="204"/>
        <item m="1" x="141"/>
        <item m="1" x="224"/>
        <item m="1" x="187"/>
        <item m="1" x="132"/>
        <item m="1" x="173"/>
        <item m="1" x="95"/>
        <item x="6"/>
        <item m="1" x="192"/>
        <item m="1" x="218"/>
        <item m="1" x="223"/>
        <item m="1" x="135"/>
        <item m="1" x="161"/>
        <item m="1" x="115"/>
        <item m="1" x="104"/>
        <item m="1" x="158"/>
        <item m="1" x="114"/>
        <item m="1" x="166"/>
        <item m="1" x="86"/>
        <item m="1" x="122"/>
        <item x="10"/>
        <item m="1" x="125"/>
        <item m="1" x="163"/>
        <item x="13"/>
        <item x="9"/>
        <item m="1" x="130"/>
        <item x="2"/>
        <item m="1" x="214"/>
        <item m="1" x="229"/>
        <item m="1" x="194"/>
        <item x="0"/>
        <item m="1" x="206"/>
        <item x="1"/>
        <item m="1" x="236"/>
        <item m="1" x="85"/>
        <item m="1" x="174"/>
        <item m="1" x="146"/>
        <item m="1" x="172"/>
        <item m="1" x="176"/>
        <item x="7"/>
        <item m="1" x="180"/>
        <item m="1" x="94"/>
        <item m="1" x="233"/>
        <item x="3"/>
        <item m="1" x="127"/>
        <item m="1" x="196"/>
        <item m="1" x="228"/>
        <item m="1" x="201"/>
        <item m="1" x="133"/>
        <item x="14"/>
        <item x="11"/>
        <item m="1" x="83"/>
        <item x="5"/>
        <item m="1" x="155"/>
        <item m="1" x="170"/>
        <item m="1" x="81"/>
        <item m="1" x="140"/>
        <item m="1" x="207"/>
        <item m="1" x="103"/>
        <item m="1" x="76"/>
        <item x="8"/>
        <item x="12"/>
        <item m="1" x="202"/>
        <item m="1" x="91"/>
        <item m="1" x="120"/>
        <item m="1" x="74"/>
        <item m="1" x="92"/>
        <item m="1" x="128"/>
        <item m="1" x="142"/>
        <item m="1" x="190"/>
        <item x="16"/>
        <item m="1" x="237"/>
        <item m="1" x="82"/>
        <item m="1" x="138"/>
        <item m="1" x="235"/>
        <item m="1" x="145"/>
        <item m="1" x="193"/>
        <item m="1" x="156"/>
        <item m="1" x="126"/>
        <item m="1" x="137"/>
        <item m="1" x="227"/>
        <item m="1" x="234"/>
        <item m="1" x="129"/>
        <item m="1" x="210"/>
        <item m="1" x="144"/>
        <item m="1" x="189"/>
        <item x="17"/>
        <item m="1" x="139"/>
        <item m="1" x="238"/>
        <item m="1" x="75"/>
        <item x="18"/>
        <item m="1" x="84"/>
        <item m="1" x="217"/>
        <item m="1" x="184"/>
        <item m="1" x="160"/>
        <item m="1" x="121"/>
        <item m="1" x="175"/>
        <item m="1" x="96"/>
        <item m="1" x="215"/>
        <item m="1" x="212"/>
        <item m="1" x="123"/>
        <item m="1" x="111"/>
        <item m="1" x="205"/>
        <item m="1" x="195"/>
        <item x="19"/>
        <item m="1" x="162"/>
        <item m="1" x="93"/>
        <item m="1" x="203"/>
        <item m="1" x="197"/>
        <item m="1" x="105"/>
        <item m="1" x="136"/>
        <item m="1" x="106"/>
        <item m="1" x="80"/>
        <item m="1" x="199"/>
        <item m="1" x="118"/>
        <item m="1" x="169"/>
        <item m="1" x="231"/>
        <item m="1" x="222"/>
        <item m="1" x="157"/>
        <item m="1" x="147"/>
        <item m="1" x="171"/>
        <item x="20"/>
        <item m="1" x="167"/>
        <item m="1" x="188"/>
        <item m="1" x="89"/>
        <item x="21"/>
        <item x="22"/>
        <item m="1" x="90"/>
        <item m="1" x="153"/>
        <item m="1" x="109"/>
        <item m="1" x="112"/>
        <item m="1" x="108"/>
        <item m="1" x="230"/>
        <item x="23"/>
        <item m="1" x="209"/>
        <item x="24"/>
        <item m="1" x="154"/>
        <item x="25"/>
        <item m="1" x="159"/>
        <item m="1" x="150"/>
        <item m="1" x="186"/>
        <item x="26"/>
        <item m="1" x="77"/>
        <item m="1" x="185"/>
        <item m="1" x="216"/>
        <item m="1" x="78"/>
        <item m="1" x="102"/>
        <item x="27"/>
        <item x="28"/>
        <item x="29"/>
        <item m="1" x="143"/>
        <item m="1" x="168"/>
        <item x="30"/>
        <item x="31"/>
        <item m="1" x="208"/>
        <item m="1" x="88"/>
        <item m="1" x="200"/>
        <item m="1" x="165"/>
        <item x="32"/>
        <item x="33"/>
        <item x="34"/>
        <item m="1" x="221"/>
        <item m="1" x="101"/>
        <item m="1" x="181"/>
        <item m="1" x="219"/>
        <item m="1" x="177"/>
        <item m="1" x="117"/>
        <item x="35"/>
        <item m="1" x="164"/>
        <item m="1" x="179"/>
        <item x="36"/>
        <item m="1" x="182"/>
        <item m="1" x="124"/>
        <item m="1" x="113"/>
        <item m="1" x="97"/>
        <item x="37"/>
        <item x="38"/>
        <item m="1" x="131"/>
        <item m="1" x="98"/>
        <item m="1" x="107"/>
        <item m="1" x="220"/>
        <item x="39"/>
        <item x="40"/>
        <item x="41"/>
        <item m="1" x="183"/>
        <item m="1" x="100"/>
        <item x="42"/>
        <item x="43"/>
        <item m="1" x="226"/>
        <item x="44"/>
        <item x="45"/>
        <item m="1" x="198"/>
        <item x="46"/>
        <item x="47"/>
        <item x="48"/>
        <item x="49"/>
        <item m="1" x="87"/>
        <item m="1" x="225"/>
        <item m="1" x="79"/>
        <item x="51"/>
        <item x="52"/>
        <item x="53"/>
        <item x="54"/>
        <item m="1" x="119"/>
        <item x="55"/>
        <item m="1" x="134"/>
        <item m="1" x="152"/>
        <item x="56"/>
        <item m="1" x="191"/>
        <item m="1" x="116"/>
        <item x="57"/>
        <item x="58"/>
        <item x="50"/>
        <item x="59"/>
        <item x="60"/>
        <item x="61"/>
        <item x="62"/>
        <item m="1" x="110"/>
        <item m="1" x="149"/>
        <item x="63"/>
        <item x="64"/>
        <item x="65"/>
        <item m="1" x="99"/>
        <item x="66"/>
        <item x="67"/>
        <item x="68"/>
        <item x="69"/>
        <item x="70"/>
        <item x="71"/>
        <item x="72"/>
        <item x="73"/>
      </items>
    </pivotField>
    <pivotField compact="0" outline="0" showAll="0"/>
    <pivotField axis="axisRow" compact="0" outline="0" showAll="0" sortType="ascending">
      <items count="665">
        <item m="1" x="542"/>
        <item m="1" x="227"/>
        <item m="1" x="558"/>
        <item m="1" x="242"/>
        <item m="1" x="575"/>
        <item m="1" x="403"/>
        <item m="1" x="411"/>
        <item m="1" x="99"/>
        <item m="1" x="420"/>
        <item m="1" x="110"/>
        <item m="1" x="434"/>
        <item m="1" x="124"/>
        <item m="1" x="136"/>
        <item m="1" x="459"/>
        <item m="1" x="150"/>
        <item m="1" x="471"/>
        <item m="1" x="162"/>
        <item m="1" x="485"/>
        <item m="1" x="500"/>
        <item m="1" x="187"/>
        <item m="1" x="515"/>
        <item m="1" x="200"/>
        <item m="1" x="529"/>
        <item m="1" x="213"/>
        <item m="1" x="244"/>
        <item m="1" x="576"/>
        <item m="1" x="262"/>
        <item m="1" x="423"/>
        <item m="1" x="112"/>
        <item m="1" x="437"/>
        <item m="1" x="127"/>
        <item m="1" x="449"/>
        <item m="1" x="139"/>
        <item m="1" x="152"/>
        <item m="1" x="473"/>
        <item m="1" x="164"/>
        <item m="1" x="487"/>
        <item m="1" x="177"/>
        <item m="1" x="518"/>
        <item m="1" x="202"/>
        <item m="1" x="531"/>
        <item m="1" x="215"/>
        <item m="1" x="545"/>
        <item m="1" x="230"/>
        <item m="1" x="247"/>
        <item m="1" x="578"/>
        <item m="1" x="263"/>
        <item m="1" x="618"/>
        <item m="1" x="302"/>
        <item m="1" x="630"/>
        <item m="1" x="452"/>
        <item m="1" x="141"/>
        <item m="1" x="464"/>
        <item m="1" x="475"/>
        <item m="1" x="166"/>
        <item m="1" x="490"/>
        <item m="1" x="179"/>
        <item m="1" x="504"/>
        <item m="1" x="205"/>
        <item m="1" x="533"/>
        <item m="1" x="218"/>
        <item m="1" x="548"/>
        <item m="1" x="232"/>
        <item m="1" x="563"/>
        <item m="1" x="581"/>
        <item m="1" x="265"/>
        <item m="1" x="595"/>
        <item m="1" x="281"/>
        <item m="1" x="607"/>
        <item m="1" x="304"/>
        <item m="1" x="632"/>
        <item m="1" x="315"/>
        <item m="1" x="643"/>
        <item m="1" x="325"/>
        <item m="1" x="654"/>
        <item m="1" x="492"/>
        <item m="1" x="181"/>
        <item m="1" x="506"/>
        <item m="1" x="193"/>
        <item m="1" x="536"/>
        <item m="1" x="221"/>
        <item m="1" x="550"/>
        <item m="1" x="235"/>
        <item m="1" x="566"/>
        <item m="1" x="252"/>
        <item m="1" x="267"/>
        <item m="1" x="597"/>
        <item m="1" x="283"/>
        <item m="1" x="609"/>
        <item m="1" x="294"/>
        <item m="1" x="634"/>
        <item m="1" x="317"/>
        <item m="1" x="645"/>
        <item m="1" x="327"/>
        <item m="1" x="655"/>
        <item m="1" x="335"/>
        <item m="1" x="343"/>
        <item m="1" x="508"/>
        <item m="1" x="195"/>
        <item m="1" x="524"/>
        <item m="1" x="210"/>
        <item m="1" x="553"/>
        <item m="1" x="237"/>
        <item m="1" x="569"/>
        <item m="1" x="255"/>
        <item m="1" x="585"/>
        <item m="1" x="270"/>
        <item m="1" x="285"/>
        <item m="1" x="611"/>
        <item m="1" x="296"/>
        <item m="1" x="622"/>
        <item m="1" x="308"/>
        <item m="1" x="648"/>
        <item m="1" x="330"/>
        <item m="1" x="658"/>
        <item m="1" x="336"/>
        <item m="1" x="345"/>
        <item m="1" x="351"/>
        <item m="1" x="34"/>
        <item m="1" x="356"/>
        <item m="1" x="39"/>
        <item m="1" x="540"/>
        <item m="1" x="239"/>
        <item m="1" x="571"/>
        <item m="1" x="258"/>
        <item m="1" x="588"/>
        <item m="1" x="272"/>
        <item m="1" x="602"/>
        <item m="1" x="614"/>
        <item m="1" x="298"/>
        <item m="1" x="625"/>
        <item m="1" x="310"/>
        <item m="1" x="638"/>
        <item m="1" x="332"/>
        <item m="1" x="660"/>
        <item m="1" x="339"/>
        <item m="1" x="25"/>
        <item m="1" x="347"/>
        <item m="1" x="31"/>
        <item m="1" x="358"/>
        <item m="1" x="41"/>
        <item m="1" x="362"/>
        <item m="1" x="46"/>
        <item m="1" x="260"/>
        <item m="1" x="590"/>
        <item m="1" x="275"/>
        <item m="1" x="604"/>
        <item m="1" x="290"/>
        <item m="1" x="617"/>
        <item m="1" x="628"/>
        <item m="1" x="312"/>
        <item m="1" x="640"/>
        <item m="1" x="323"/>
        <item m="1" x="653"/>
        <item m="1" x="341"/>
        <item m="1" x="27"/>
        <item m="1" x="349"/>
        <item m="1" x="32"/>
        <item m="1" x="354"/>
        <item m="1" x="37"/>
        <item m="1" x="43"/>
        <item m="1" x="364"/>
        <item m="1" x="47"/>
        <item m="1" x="366"/>
        <item m="1" x="51"/>
        <item m="1" x="373"/>
        <item m="1" x="58"/>
        <item m="1" x="38"/>
        <item m="1" x="361"/>
        <item m="1" x="45"/>
        <item m="1" x="49"/>
        <item m="1" x="367"/>
        <item m="1" x="52"/>
        <item m="1" x="369"/>
        <item m="1" x="54"/>
        <item m="1" x="377"/>
        <item m="1" x="63"/>
        <item m="1" x="383"/>
        <item m="1" x="70"/>
        <item m="1" x="389"/>
        <item m="1" x="80"/>
        <item m="1" x="103"/>
        <item m="1" x="427"/>
        <item m="1" x="116"/>
        <item m="1" x="440"/>
        <item m="1" x="370"/>
        <item m="1" x="55"/>
        <item m="1" x="374"/>
        <item m="1" x="59"/>
        <item m="1" x="64"/>
        <item m="1" x="384"/>
        <item m="1" x="71"/>
        <item m="1" x="390"/>
        <item m="1" x="74"/>
        <item m="1" x="393"/>
        <item m="1" x="398"/>
        <item m="1" x="86"/>
        <item m="1" x="406"/>
        <item m="1" x="95"/>
        <item m="1" x="415"/>
        <item m="1" x="132"/>
        <item m="1" x="455"/>
        <item m="1" x="144"/>
        <item m="1" x="372"/>
        <item m="1" x="375"/>
        <item m="1" x="61"/>
        <item m="1" x="379"/>
        <item m="1" x="66"/>
        <item m="1" x="386"/>
        <item m="1" x="76"/>
        <item m="1" x="394"/>
        <item m="1" x="81"/>
        <item m="1" x="399"/>
        <item m="1" x="87"/>
        <item m="1" x="407"/>
        <item m="1" x="416"/>
        <item m="1" x="105"/>
        <item m="1" x="430"/>
        <item m="1" x="119"/>
        <item m="1" x="443"/>
        <item m="1" x="146"/>
        <item m="1" x="467"/>
        <item m="1" x="158"/>
        <item m="1" x="480"/>
        <item m="1" x="170"/>
        <item m="1" x="496"/>
        <item m="1" x="511"/>
        <item m="1" x="381"/>
        <item m="1" x="68"/>
        <item m="1" x="387"/>
        <item m="1" x="73"/>
        <item m="1" x="396"/>
        <item m="1" x="83"/>
        <item m="1" x="89"/>
        <item m="1" x="408"/>
        <item m="1" x="97"/>
        <item m="1" x="107"/>
        <item m="1" x="432"/>
        <item m="1" x="121"/>
        <item m="1" x="444"/>
        <item m="1" x="134"/>
        <item m="1" x="469"/>
        <item m="1" x="160"/>
        <item m="1" x="482"/>
        <item m="1" x="172"/>
        <item m="1" x="497"/>
        <item m="1" x="185"/>
        <item m="1" x="198"/>
        <item m="1" x="527"/>
        <item m="1" x="79"/>
        <item m="1" x="402"/>
        <item m="1" x="91"/>
        <item m="1" x="410"/>
        <item m="1" x="98"/>
        <item m="1" x="419"/>
        <item m="1" x="109"/>
        <item m="1" x="123"/>
        <item m="1" x="446"/>
        <item m="1" x="135"/>
        <item m="1" x="458"/>
        <item m="1" x="149"/>
        <item m="1" x="484"/>
        <item m="1" x="174"/>
        <item m="1" x="499"/>
        <item m="1" x="186"/>
        <item m="1" x="514"/>
        <item m="1" x="212"/>
        <item m="1" x="543"/>
        <item m="1" x="228"/>
        <item m="1" x="559"/>
        <item m="1" x="243"/>
        <item m="1" x="93"/>
        <item m="1" x="413"/>
        <item m="1" x="101"/>
        <item m="1" x="422"/>
        <item m="1" x="111"/>
        <item m="1" x="436"/>
        <item m="1" x="126"/>
        <item m="1" x="448"/>
        <item m="1" x="138"/>
        <item m="1" x="461"/>
        <item m="1" x="151"/>
        <item m="1" x="472"/>
        <item m="1" x="176"/>
        <item m="1" x="502"/>
        <item m="1" x="189"/>
        <item m="1" x="517"/>
        <item m="1" x="201"/>
        <item m="1" x="246"/>
        <item m="1" x="278"/>
        <item m="1" x="425"/>
        <item m="1" x="114"/>
        <item m="1" x="438"/>
        <item m="1" x="129"/>
        <item m="1" x="451"/>
        <item m="1" x="463"/>
        <item m="1" x="154"/>
        <item m="1" x="474"/>
        <item m="1" x="165"/>
        <item m="1" x="489"/>
        <item m="1" x="191"/>
        <item m="1" x="520"/>
        <item m="1" x="204"/>
        <item m="1" x="532"/>
        <item m="1" x="217"/>
        <item m="1" x="547"/>
        <item m="1" x="562"/>
        <item m="1" x="249"/>
        <item m="1" x="580"/>
        <item m="1" x="264"/>
        <item m="1" x="594"/>
        <item m="1" x="280"/>
        <item m="1" x="606"/>
        <item m="1" x="292"/>
        <item m="1" x="619"/>
        <item m="1" x="303"/>
        <item m="1" x="631"/>
        <item m="1" x="453"/>
        <item m="1" x="143"/>
        <item m="1" x="156"/>
        <item m="1" x="477"/>
        <item m="1" x="168"/>
        <item m="1" x="491"/>
        <item m="1" x="180"/>
        <item m="1" x="522"/>
        <item m="1" x="207"/>
        <item m="1" x="535"/>
        <item m="1" x="220"/>
        <item m="1" x="549"/>
        <item m="1" x="234"/>
        <item m="1" x="565"/>
        <item m="1" x="251"/>
        <item m="1" x="582"/>
        <item m="1" x="266"/>
        <item m="1" x="596"/>
        <item m="1" x="282"/>
        <item m="1" x="620"/>
        <item m="1" x="305"/>
        <item m="1" x="633"/>
        <item m="1" x="316"/>
        <item m="1" x="644"/>
        <item m="1" x="326"/>
        <item m="1" x="494"/>
        <item m="1" x="182"/>
        <item m="1" x="507"/>
        <item m="1" x="209"/>
        <item m="1" x="538"/>
        <item m="1" x="223"/>
        <item m="1" x="552"/>
        <item m="1" x="236"/>
        <item m="1" x="568"/>
        <item m="1" x="254"/>
        <item m="1" x="584"/>
        <item m="1" x="269"/>
        <item m="1" x="599"/>
        <item m="1" x="284"/>
        <item m="1" x="610"/>
        <item m="1" x="307"/>
        <item m="1" x="636"/>
        <item m="1" x="319"/>
        <item m="1" x="647"/>
        <item m="1" x="329"/>
        <item m="1" x="657"/>
        <item m="1" x="23"/>
        <item m="1" x="344"/>
        <item m="1" x="509"/>
        <item m="1" x="196"/>
        <item m="1" x="526"/>
        <item m="1" x="225"/>
        <item m="1" x="555"/>
        <item m="1" x="238"/>
        <item m="1" x="570"/>
        <item m="1" x="257"/>
        <item m="1" x="587"/>
        <item m="1" x="601"/>
        <item m="1" x="287"/>
        <item m="1" x="613"/>
        <item m="1" x="297"/>
        <item m="1" x="624"/>
        <item m="1" x="321"/>
        <item m="1" x="650"/>
        <item m="1" x="331"/>
        <item m="1" x="659"/>
        <item m="1" x="338"/>
        <item m="1" x="30"/>
        <item m="1" x="352"/>
        <item m="1" x="35"/>
        <item m="1" x="357"/>
        <item m="1" x="40"/>
        <item m="1" x="557"/>
        <item m="1" x="241"/>
        <item m="1" x="573"/>
        <item m="1" x="259"/>
        <item m="1" x="589"/>
        <item m="1" x="274"/>
        <item m="1" x="289"/>
        <item m="1" x="616"/>
        <item m="1" x="300"/>
        <item m="1" x="627"/>
        <item m="1" x="311"/>
        <item m="1" x="652"/>
        <item m="1" x="334"/>
        <item m="1" x="662"/>
        <item m="1" x="340"/>
        <item m="1" x="26"/>
        <item m="1" x="348"/>
        <item m="1" x="353"/>
        <item m="1" x="36"/>
        <item m="1" x="359"/>
        <item m="1" x="42"/>
        <item m="1" x="363"/>
        <item m="1" x="574"/>
        <item m="1" x="261"/>
        <item m="1" x="592"/>
        <item m="1" x="277"/>
        <item m="1" x="605"/>
        <item m="1" x="291"/>
        <item m="1" x="301"/>
        <item m="1" x="629"/>
        <item m="1" x="314"/>
        <item m="1" x="642"/>
        <item m="1" x="324"/>
        <item m="1" x="663"/>
        <item m="1" x="342"/>
        <item m="1" x="29"/>
        <item m="1" x="350"/>
        <item m="1" x="33"/>
        <item m="1" x="355"/>
        <item m="1" x="360"/>
        <item m="1" x="44"/>
        <item m="1" x="365"/>
        <item m="1" x="48"/>
        <item m="1" x="104"/>
        <item m="1" x="428"/>
        <item m="1" x="117"/>
        <item m="1" x="441"/>
        <item m="1" x="131"/>
        <item m="1" x="454"/>
        <item m="1" x="50"/>
        <item m="1" x="368"/>
        <item m="1" x="53"/>
        <item m="1" x="371"/>
        <item m="1" x="56"/>
        <item m="1" x="60"/>
        <item m="1" x="378"/>
        <item m="1" x="65"/>
        <item m="1" x="385"/>
        <item m="1" x="72"/>
        <item m="1" x="391"/>
        <item m="1" x="75"/>
        <item m="1" x="429"/>
        <item m="1" x="118"/>
        <item m="1" x="442"/>
        <item m="1" x="133"/>
        <item m="1" x="456"/>
        <item m="1" x="145"/>
        <item m="1" x="57"/>
        <item m="1" x="376"/>
        <item m="1" x="62"/>
        <item m="1" x="380"/>
        <item m="1" x="67"/>
        <item m="1" x="392"/>
        <item m="1" x="77"/>
        <item m="1" x="395"/>
        <item m="1" x="82"/>
        <item m="1" x="400"/>
        <item m="1" x="88"/>
        <item m="1" x="96"/>
        <item m="1" x="417"/>
        <item m="1" x="106"/>
        <item m="1" x="431"/>
        <item m="1" x="120"/>
        <item m="1" x="457"/>
        <item m="1" x="147"/>
        <item m="1" x="468"/>
        <item m="1" x="159"/>
        <item m="1" x="481"/>
        <item m="1" x="171"/>
        <item m="1" x="184"/>
        <item m="1" x="512"/>
        <item m="1" x="382"/>
        <item m="1" x="69"/>
        <item m="1" x="388"/>
        <item m="1" x="78"/>
        <item m="1" x="397"/>
        <item m="1" x="84"/>
        <item m="1" x="401"/>
        <item m="1" x="90"/>
        <item m="1" x="409"/>
        <item m="1" x="418"/>
        <item m="1" x="108"/>
        <item m="1" x="433"/>
        <item m="1" x="122"/>
        <item m="1" x="445"/>
        <item m="1" x="148"/>
        <item m="1" x="470"/>
        <item m="1" x="161"/>
        <item m="1" x="483"/>
        <item m="1" x="173"/>
        <item m="1" x="498"/>
        <item m="1" x="513"/>
        <item m="1" x="199"/>
        <item m="1" x="528"/>
        <item m="1" x="85"/>
        <item m="1" x="404"/>
        <item m="1" x="92"/>
        <item m="1" x="412"/>
        <item m="1" x="100"/>
        <item m="1" x="421"/>
        <item m="1" x="435"/>
        <item m="1" x="125"/>
        <item m="1" x="447"/>
        <item m="1" x="137"/>
        <item m="1" x="460"/>
        <item m="1" x="163"/>
        <item m="1" x="486"/>
        <item m="1" x="175"/>
        <item m="1" x="501"/>
        <item m="1" x="188"/>
        <item m="1" x="516"/>
        <item m="1" x="530"/>
        <item m="1" x="214"/>
        <item m="1" x="544"/>
        <item m="1" x="229"/>
        <item m="1" x="560"/>
        <item m="1" x="245"/>
        <item m="1" x="577"/>
        <item m="1" x="405"/>
        <item m="1" x="94"/>
        <item m="1" x="414"/>
        <item m="1" x="102"/>
        <item m="1" x="424"/>
        <item m="1" x="113"/>
        <item m="1" x="128"/>
        <item m="1" x="450"/>
        <item m="1" x="140"/>
        <item m="1" x="462"/>
        <item m="1" x="153"/>
        <item m="1" x="488"/>
        <item m="1" x="178"/>
        <item m="1" x="503"/>
        <item m="1" x="190"/>
        <item m="1" x="519"/>
        <item m="1" x="203"/>
        <item m="1" x="216"/>
        <item m="1" x="546"/>
        <item m="1" x="231"/>
        <item m="1" x="561"/>
        <item m="1" x="248"/>
        <item m="1" x="579"/>
        <item m="1" x="593"/>
        <item m="1" x="279"/>
        <item m="1" x="426"/>
        <item m="1" x="115"/>
        <item m="1" x="439"/>
        <item m="1" x="130"/>
        <item m="1" x="142"/>
        <item m="1" x="465"/>
        <item m="1" x="155"/>
        <item m="1" x="476"/>
        <item m="1" x="167"/>
        <item m="1" x="505"/>
        <item m="1" x="192"/>
        <item m="1" x="521"/>
        <item m="1" x="206"/>
        <item m="1" x="534"/>
        <item m="1" x="219"/>
        <item m="1" x="233"/>
        <item m="1" x="564"/>
        <item m="1" x="250"/>
        <item m="1" x="608"/>
        <item m="1" x="293"/>
        <item m="1" x="466"/>
        <item m="1" x="157"/>
        <item m="1" x="478"/>
        <item m="1" x="169"/>
        <item m="1" x="493"/>
        <item m="1" x="194"/>
        <item m="1" x="523"/>
        <item m="1" x="208"/>
        <item m="1" x="537"/>
        <item m="1" x="222"/>
        <item m="1" x="551"/>
        <item m="1" x="567"/>
        <item m="1" x="253"/>
        <item m="1" x="583"/>
        <item m="1" x="268"/>
        <item m="1" x="598"/>
        <item m="1" x="295"/>
        <item m="1" x="621"/>
        <item m="1" x="306"/>
        <item m="1" x="635"/>
        <item m="1" x="318"/>
        <item m="1" x="646"/>
        <item m="1" x="328"/>
        <item m="1" x="656"/>
        <item m="1" x="479"/>
        <item m="1" x="495"/>
        <item m="1" x="183"/>
        <item m="1" x="525"/>
        <item m="1" x="211"/>
        <item m="1" x="539"/>
        <item m="1" x="224"/>
        <item m="1" x="554"/>
        <item m="1" x="256"/>
        <item m="1" x="586"/>
        <item m="1" x="271"/>
        <item m="1" x="600"/>
        <item m="1" x="286"/>
        <item m="1" x="612"/>
        <item m="1" x="623"/>
        <item m="1" x="309"/>
        <item m="1" x="637"/>
        <item m="1" x="320"/>
        <item m="1" x="649"/>
        <item m="1" x="337"/>
        <item m="1" x="24"/>
        <item m="1" x="346"/>
        <item m="1" x="510"/>
        <item m="1" x="197"/>
        <item m="1" x="541"/>
        <item m="1" x="226"/>
        <item m="1" x="556"/>
        <item m="1" x="240"/>
        <item m="1" x="572"/>
        <item m="1" x="273"/>
        <item m="1" x="603"/>
        <item m="1" x="288"/>
        <item m="1" x="615"/>
        <item m="1" x="299"/>
        <item m="1" x="626"/>
        <item m="1" x="639"/>
        <item m="1" x="322"/>
        <item m="1" x="651"/>
        <item m="1" x="333"/>
        <item m="1" x="661"/>
        <item x="0"/>
        <item x="1"/>
        <item x="2"/>
        <item x="3"/>
        <item x="18"/>
        <item x="4"/>
        <item x="5"/>
        <item x="6"/>
        <item x="7"/>
        <item x="8"/>
        <item m="1" x="591"/>
        <item m="1" x="276"/>
        <item x="9"/>
        <item x="10"/>
        <item x="11"/>
        <item x="12"/>
        <item x="13"/>
        <item m="1" x="313"/>
        <item m="1" x="641"/>
        <item x="14"/>
        <item x="15"/>
        <item x="16"/>
        <item x="17"/>
        <item x="19"/>
        <item m="1" x="28"/>
        <item x="20"/>
        <item x="21"/>
        <item x="22"/>
        <item t="default"/>
      </items>
    </pivotField>
    <pivotField axis="axisRow" compact="0" outline="0" showAll="0" defaultSubtotal="0">
      <items count="811">
        <item m="1" x="608"/>
        <item m="1" x="627"/>
        <item m="1" x="790"/>
        <item m="1" x="577"/>
        <item x="106"/>
        <item x="66"/>
        <item m="1" x="182"/>
        <item x="102"/>
        <item x="140"/>
        <item x="69"/>
        <item x="159"/>
        <item m="1" x="200"/>
        <item x="161"/>
        <item x="163"/>
        <item m="1" x="455"/>
        <item x="167"/>
        <item x="117"/>
        <item m="1" x="686"/>
        <item x="119"/>
        <item x="44"/>
        <item x="162"/>
        <item x="1"/>
        <item x="46"/>
        <item x="122"/>
        <item x="67"/>
        <item x="160"/>
        <item x="45"/>
        <item x="120"/>
        <item x="101"/>
        <item x="68"/>
        <item x="114"/>
        <item x="40"/>
        <item x="52"/>
        <item x="42"/>
        <item x="27"/>
        <item x="51"/>
        <item x="49"/>
        <item x="50"/>
        <item x="48"/>
        <item x="37"/>
        <item x="38"/>
        <item x="43"/>
        <item x="93"/>
        <item x="18"/>
        <item x="24"/>
        <item x="16"/>
        <item x="2"/>
        <item x="15"/>
        <item x="26"/>
        <item x="11"/>
        <item x="17"/>
        <item x="14"/>
        <item x="22"/>
        <item x="21"/>
        <item x="23"/>
        <item x="8"/>
        <item x="13"/>
        <item x="20"/>
        <item x="7"/>
        <item x="3"/>
        <item x="74"/>
        <item x="9"/>
        <item x="54"/>
        <item x="5"/>
        <item x="10"/>
        <item x="4"/>
        <item x="41"/>
        <item x="33"/>
        <item x="0"/>
        <item x="31"/>
        <item x="30"/>
        <item x="32"/>
        <item x="109"/>
        <item x="36"/>
        <item x="55"/>
        <item x="29"/>
        <item x="97"/>
        <item x="78"/>
        <item x="65"/>
        <item x="141"/>
        <item x="34"/>
        <item x="112"/>
        <item x="28"/>
        <item x="132"/>
        <item x="60"/>
        <item x="64"/>
        <item x="71"/>
        <item x="142"/>
        <item x="77"/>
        <item x="96"/>
        <item x="157"/>
        <item x="72"/>
        <item m="1" x="405"/>
        <item x="99"/>
        <item x="63"/>
        <item m="1" x="331"/>
        <item x="128"/>
        <item m="1" x="501"/>
        <item x="19"/>
        <item x="126"/>
        <item x="57"/>
        <item m="1" x="298"/>
        <item m="1" x="385"/>
        <item x="133"/>
        <item m="1" x="446"/>
        <item m="1" x="581"/>
        <item m="1" x="592"/>
        <item x="116"/>
        <item m="1" x="602"/>
        <item m="1" x="677"/>
        <item m="1" x="203"/>
        <item x="115"/>
        <item m="1" x="213"/>
        <item m="1" x="311"/>
        <item m="1" x="282"/>
        <item m="1" x="450"/>
        <item m="1" x="271"/>
        <item m="1" x="751"/>
        <item m="1" x="463"/>
        <item m="1" x="214"/>
        <item m="1" x="313"/>
        <item m="1" x="410"/>
        <item x="75"/>
        <item m="1" x="511"/>
        <item m="1" x="433"/>
        <item m="1" x="454"/>
        <item m="1" x="583"/>
        <item m="1" x="359"/>
        <item x="6"/>
        <item m="1" x="727"/>
        <item m="1" x="365"/>
        <item m="1" x="578"/>
        <item m="1" x="347"/>
        <item m="1" x="658"/>
        <item m="1" x="250"/>
        <item m="1" x="185"/>
        <item m="1" x="379"/>
        <item m="1" x="235"/>
        <item m="1" x="257"/>
        <item m="1" x="619"/>
        <item x="100"/>
        <item m="1" x="510"/>
        <item m="1" x="204"/>
        <item m="1" x="702"/>
        <item x="108"/>
        <item m="1" x="426"/>
        <item m="1" x="201"/>
        <item m="1" x="484"/>
        <item x="166"/>
        <item m="1" x="445"/>
        <item m="1" x="400"/>
        <item m="1" x="231"/>
        <item m="1" x="221"/>
        <item m="1" x="285"/>
        <item m="1" x="535"/>
        <item m="1" x="760"/>
        <item x="35"/>
        <item m="1" x="239"/>
        <item x="70"/>
        <item m="1" x="536"/>
        <item x="153"/>
        <item x="156"/>
        <item x="79"/>
        <item x="113"/>
        <item m="1" x="278"/>
        <item m="1" x="503"/>
        <item m="1" x="388"/>
        <item m="1" x="588"/>
        <item m="1" x="589"/>
        <item m="1" x="193"/>
        <item m="1" x="735"/>
        <item x="121"/>
        <item x="173"/>
        <item m="1" x="342"/>
        <item m="1" x="500"/>
        <item m="1" x="780"/>
        <item m="1" x="230"/>
        <item m="1" x="422"/>
        <item m="1" x="352"/>
        <item m="1" x="679"/>
        <item x="139"/>
        <item m="1" x="800"/>
        <item m="1" x="435"/>
        <item x="147"/>
        <item m="1" x="505"/>
        <item m="1" x="447"/>
        <item m="1" x="636"/>
        <item m="1" x="540"/>
        <item m="1" x="669"/>
        <item x="110"/>
        <item m="1" x="564"/>
        <item m="1" x="661"/>
        <item m="1" x="286"/>
        <item x="12"/>
        <item m="1" x="494"/>
        <item m="1" x="293"/>
        <item m="1" x="392"/>
        <item m="1" x="630"/>
        <item m="1" x="343"/>
        <item m="1" x="268"/>
        <item m="1" x="515"/>
        <item m="1" x="599"/>
        <item x="80"/>
        <item m="1" x="516"/>
        <item m="1" x="345"/>
        <item m="1" x="242"/>
        <item m="1" x="245"/>
        <item m="1" x="525"/>
        <item m="1" x="742"/>
        <item m="1" x="693"/>
        <item m="1" x="467"/>
        <item m="1" x="256"/>
        <item m="1" x="671"/>
        <item m="1" x="628"/>
        <item m="1" x="629"/>
        <item m="1" x="792"/>
        <item m="1" x="474"/>
        <item m="1" x="571"/>
        <item m="1" x="209"/>
        <item m="1" x="691"/>
        <item m="1" x="787"/>
        <item m="1" x="687"/>
        <item m="1" x="637"/>
        <item m="1" x="219"/>
        <item x="138"/>
        <item m="1" x="545"/>
        <item m="1" x="799"/>
        <item m="1" x="380"/>
        <item m="1" x="488"/>
        <item m="1" x="665"/>
        <item m="1" x="532"/>
        <item x="103"/>
        <item x="118"/>
        <item m="1" x="668"/>
        <item m="1" x="654"/>
        <item m="1" x="304"/>
        <item m="1" x="807"/>
        <item m="1" x="579"/>
        <item m="1" x="415"/>
        <item m="1" x="675"/>
        <item x="62"/>
        <item m="1" x="485"/>
        <item m="1" x="676"/>
        <item m="1" x="703"/>
        <item m="1" x="288"/>
        <item m="1" x="386"/>
        <item m="1" x="606"/>
        <item x="155"/>
        <item m="1" x="730"/>
        <item m="1" x="457"/>
        <item m="1" x="249"/>
        <item m="1" x="263"/>
        <item m="1" x="471"/>
        <item m="1" x="394"/>
        <item m="1" x="272"/>
        <item m="1" x="646"/>
        <item m="1" x="560"/>
        <item m="1" x="369"/>
        <item m="1" x="741"/>
        <item m="1" x="349"/>
        <item x="58"/>
        <item m="1" x="570"/>
        <item m="1" x="472"/>
        <item m="1" x="452"/>
        <item m="1" x="656"/>
        <item m="1" x="303"/>
        <item m="1" x="761"/>
        <item m="1" x="612"/>
        <item m="1" x="552"/>
        <item m="1" x="464"/>
        <item m="1" x="261"/>
        <item m="1" x="584"/>
        <item x="177"/>
        <item x="130"/>
        <item m="1" x="642"/>
        <item m="1" x="796"/>
        <item m="1" x="585"/>
        <item m="1" x="224"/>
        <item m="1" x="605"/>
        <item m="1" x="391"/>
        <item m="1" x="232"/>
        <item m="1" x="565"/>
        <item m="1" x="517"/>
        <item x="165"/>
        <item m="1" x="344"/>
        <item m="1" x="749"/>
        <item x="61"/>
        <item m="1" x="290"/>
        <item m="1" x="194"/>
        <item m="1" x="625"/>
        <item m="1" x="479"/>
        <item m="1" x="504"/>
        <item m="1" x="279"/>
        <item m="1" x="698"/>
        <item m="1" x="595"/>
        <item m="1" x="645"/>
        <item x="174"/>
        <item m="1" x="762"/>
        <item m="1" x="348"/>
        <item m="1" x="797"/>
        <item m="1" x="323"/>
        <item m="1" x="549"/>
        <item m="1" x="337"/>
        <item m="1" x="771"/>
        <item m="1" x="406"/>
        <item m="1" x="320"/>
        <item m="1" x="326"/>
        <item m="1" x="190"/>
        <item m="1" x="624"/>
        <item x="164"/>
        <item m="1" x="262"/>
        <item m="1" x="697"/>
        <item m="1" x="436"/>
        <item m="1" x="709"/>
        <item x="129"/>
        <item m="1" x="465"/>
        <item m="1" x="773"/>
        <item m="1" x="753"/>
        <item m="1" x="736"/>
        <item m="1" x="616"/>
        <item m="1" x="719"/>
        <item m="1" x="480"/>
        <item m="1" x="434"/>
        <item m="1" x="254"/>
        <item x="125"/>
        <item m="1" x="779"/>
        <item m="1" x="395"/>
        <item m="1" x="710"/>
        <item m="1" x="354"/>
        <item m="1" x="526"/>
        <item m="1" x="368"/>
        <item m="1" x="718"/>
        <item m="1" x="489"/>
        <item m="1" x="634"/>
        <item x="145"/>
        <item m="1" x="376"/>
        <item m="1" x="537"/>
        <item m="1" x="374"/>
        <item m="1" x="731"/>
        <item m="1" x="528"/>
        <item m="1" x="557"/>
        <item x="111"/>
        <item x="94"/>
        <item m="1" x="523"/>
        <item m="1" x="417"/>
        <item m="1" x="206"/>
        <item m="1" x="307"/>
        <item m="1" x="460"/>
        <item m="1" x="334"/>
        <item m="1" x="641"/>
        <item m="1" x="594"/>
        <item m="1" x="700"/>
        <item m="1" x="233"/>
        <item m="1" x="413"/>
        <item m="1" x="633"/>
        <item m="1" x="757"/>
        <item m="1" x="327"/>
        <item m="1" x="618"/>
        <item x="144"/>
        <item m="1" x="650"/>
        <item m="1" x="639"/>
        <item x="172"/>
        <item x="151"/>
        <item m="1" x="620"/>
        <item x="135"/>
        <item m="1" x="782"/>
        <item m="1" x="794"/>
        <item x="83"/>
        <item x="73"/>
        <item m="1" x="404"/>
        <item m="1" x="373"/>
        <item m="1" x="542"/>
        <item m="1" x="529"/>
        <item m="1" x="184"/>
        <item m="1" x="752"/>
        <item m="1" x="657"/>
        <item m="1" x="301"/>
        <item m="1" x="360"/>
        <item m="1" x="316"/>
        <item m="1" x="678"/>
        <item m="1" x="786"/>
        <item m="1" x="623"/>
        <item m="1" x="220"/>
        <item m="1" x="766"/>
        <item m="1" x="695"/>
        <item m="1" x="492"/>
        <item m="1" x="309"/>
        <item m="1" x="418"/>
        <item x="137"/>
        <item m="1" x="341"/>
        <item x="171"/>
        <item m="1" x="244"/>
        <item m="1" x="748"/>
        <item m="1" x="248"/>
        <item m="1" x="769"/>
        <item m="1" x="651"/>
        <item m="1" x="547"/>
        <item x="148"/>
        <item m="1" x="768"/>
        <item m="1" x="315"/>
        <item x="84"/>
        <item m="1" x="255"/>
        <item m="1" x="284"/>
        <item m="1" x="437"/>
        <item m="1" x="648"/>
        <item m="1" x="701"/>
        <item m="1" x="734"/>
        <item m="1" x="280"/>
        <item m="1" x="264"/>
        <item m="1" x="732"/>
        <item m="1" x="367"/>
        <item x="59"/>
        <item m="1" x="803"/>
        <item m="1" x="521"/>
        <item m="1" x="531"/>
        <item m="1" x="708"/>
        <item m="1" x="715"/>
        <item m="1" x="456"/>
        <item m="1" x="401"/>
        <item m="1" x="551"/>
        <item m="1" x="440"/>
        <item m="1" x="306"/>
        <item m="1" x="640"/>
        <item x="47"/>
        <item m="1" x="259"/>
        <item m="1" x="747"/>
        <item m="1" x="364"/>
        <item m="1" x="506"/>
        <item m="1" x="670"/>
        <item m="1" x="543"/>
        <item m="1" x="188"/>
        <item m="1" x="432"/>
        <item x="146"/>
        <item m="1" x="680"/>
        <item m="1" x="314"/>
        <item m="1" x="774"/>
        <item m="1" x="714"/>
        <item m="1" x="370"/>
        <item x="89"/>
        <item m="1" x="439"/>
        <item m="1" x="497"/>
        <item x="154"/>
        <item x="124"/>
        <item m="1" x="299"/>
        <item m="1" x="582"/>
        <item m="1" x="411"/>
        <item m="1" x="399"/>
        <item m="1" x="559"/>
        <item m="1" x="527"/>
        <item m="1" x="712"/>
        <item m="1" x="238"/>
        <item m="1" x="808"/>
        <item m="1" x="706"/>
        <item m="1" x="294"/>
        <item m="1" x="785"/>
        <item m="1" x="801"/>
        <item m="1" x="336"/>
        <item m="1" x="553"/>
        <item m="1" x="398"/>
        <item m="1" x="428"/>
        <item m="1" x="490"/>
        <item m="1" x="770"/>
        <item m="1" x="569"/>
        <item m="1" x="416"/>
        <item m="1" x="291"/>
        <item m="1" x="473"/>
        <item x="168"/>
        <item m="1" x="215"/>
        <item m="1" x="240"/>
        <item m="1" x="499"/>
        <item m="1" x="575"/>
        <item m="1" x="772"/>
        <item m="1" x="713"/>
        <item m="1" x="438"/>
        <item m="1" x="568"/>
        <item m="1" x="631"/>
        <item m="1" x="339"/>
        <item m="1" x="541"/>
        <item m="1" x="319"/>
        <item m="1" x="638"/>
        <item m="1" x="721"/>
        <item m="1" x="740"/>
        <item m="1" x="692"/>
        <item m="1" x="425"/>
        <item m="1" x="429"/>
        <item m="1" x="187"/>
        <item m="1" x="296"/>
        <item m="1" x="247"/>
        <item m="1" x="666"/>
        <item m="1" x="222"/>
        <item m="1" x="389"/>
        <item m="1" x="269"/>
        <item x="39"/>
        <item m="1" x="649"/>
        <item x="149"/>
        <item m="1" x="643"/>
        <item m="1" x="704"/>
        <item m="1" x="609"/>
        <item m="1" x="720"/>
        <item x="88"/>
        <item m="1" x="524"/>
        <item m="1" x="635"/>
        <item m="1" x="614"/>
        <item x="143"/>
        <item m="1" x="468"/>
        <item m="1" x="755"/>
        <item m="1" x="806"/>
        <item m="1" x="653"/>
        <item m="1" x="441"/>
        <item m="1" x="321"/>
        <item x="85"/>
        <item m="1" x="598"/>
        <item x="81"/>
        <item m="1" x="739"/>
        <item m="1" x="729"/>
        <item m="1" x="495"/>
        <item m="1" x="423"/>
        <item m="1" x="408"/>
        <item m="1" x="522"/>
        <item x="82"/>
        <item m="1" x="357"/>
        <item m="1" x="576"/>
        <item m="1" x="493"/>
        <item m="1" x="226"/>
        <item m="1" x="722"/>
        <item m="1" x="419"/>
        <item m="1" x="358"/>
        <item x="131"/>
        <item m="1" x="333"/>
        <item m="1" x="236"/>
        <item m="1" x="711"/>
        <item m="1" x="189"/>
        <item m="1" x="558"/>
        <item m="1" x="377"/>
        <item m="1" x="572"/>
        <item m="1" x="788"/>
        <item m="1" x="229"/>
        <item m="1" x="580"/>
        <item m="1" x="225"/>
        <item x="98"/>
        <item m="1" x="681"/>
        <item x="91"/>
        <item m="1" x="621"/>
        <item m="1" x="759"/>
        <item m="1" x="350"/>
        <item m="1" x="795"/>
        <item m="1" x="603"/>
        <item x="152"/>
        <item m="1" x="346"/>
        <item m="1" x="322"/>
        <item m="1" x="733"/>
        <item m="1" x="329"/>
        <item m="1" x="302"/>
        <item m="1" x="591"/>
        <item m="1" x="420"/>
        <item m="1" x="430"/>
        <item x="181"/>
        <item x="86"/>
        <item m="1" x="601"/>
        <item x="136"/>
        <item x="134"/>
        <item m="1" x="318"/>
        <item m="1" x="512"/>
        <item m="1" x="810"/>
        <item m="1" x="312"/>
        <item m="1" x="804"/>
        <item m="1" x="461"/>
        <item m="1" x="672"/>
        <item m="1" x="234"/>
        <item m="1" x="186"/>
        <item m="1" x="530"/>
        <item m="1" x="443"/>
        <item m="1" x="723"/>
        <item m="1" x="758"/>
        <item x="150"/>
        <item m="1" x="508"/>
        <item m="1" x="610"/>
        <item m="1" x="685"/>
        <item m="1" x="725"/>
        <item m="1" x="317"/>
        <item m="1" x="519"/>
        <item m="1" x="784"/>
        <item m="1" x="196"/>
        <item m="1" x="533"/>
        <item m="1" x="330"/>
        <item m="1" x="483"/>
        <item m="1" x="726"/>
        <item m="1" x="491"/>
        <item m="1" x="728"/>
        <item m="1" x="622"/>
        <item m="1" x="356"/>
        <item m="1" x="615"/>
        <item x="180"/>
        <item m="1" x="253"/>
        <item m="1" x="237"/>
        <item m="1" x="469"/>
        <item m="1" x="459"/>
        <item m="1" x="407"/>
        <item m="1" x="809"/>
        <item m="1" x="283"/>
        <item m="1" x="216"/>
        <item m="1" x="451"/>
        <item m="1" x="644"/>
        <item m="1" x="458"/>
        <item m="1" x="402"/>
        <item m="1" x="325"/>
        <item m="1" x="738"/>
        <item m="1" x="258"/>
        <item x="169"/>
        <item m="1" x="260"/>
        <item m="1" x="690"/>
        <item m="1" x="781"/>
        <item m="1" x="448"/>
        <item m="1" x="335"/>
        <item m="1" x="750"/>
        <item m="1" x="273"/>
        <item m="1" x="372"/>
        <item m="1" x="384"/>
        <item m="1" x="476"/>
        <item m="1" x="607"/>
        <item m="1" x="305"/>
        <item m="1" x="659"/>
        <item m="1" x="332"/>
        <item x="158"/>
        <item m="1" x="683"/>
        <item m="1" x="798"/>
        <item m="1" x="355"/>
        <item m="1" x="205"/>
        <item x="90"/>
        <item m="1" x="383"/>
        <item m="1" x="338"/>
        <item m="1" x="424"/>
        <item m="1" x="746"/>
        <item m="1" x="371"/>
        <item m="1" x="328"/>
        <item m="1" x="340"/>
        <item m="1" x="442"/>
        <item m="1" x="662"/>
        <item m="1" x="555"/>
        <item m="1" x="475"/>
        <item m="1" x="191"/>
        <item m="1" x="647"/>
        <item m="1" x="431"/>
        <item m="1" x="593"/>
        <item m="1" x="688"/>
        <item m="1" x="776"/>
        <item m="1" x="573"/>
        <item m="1" x="393"/>
        <item m="1" x="743"/>
        <item m="1" x="197"/>
        <item m="1" x="353"/>
        <item m="1" x="561"/>
        <item m="1" x="478"/>
        <item m="1" x="195"/>
        <item m="1" x="548"/>
        <item m="1" x="674"/>
        <item m="1" x="252"/>
        <item m="1" x="805"/>
        <item m="1" x="632"/>
        <item m="1" x="477"/>
        <item m="1" x="403"/>
        <item m="1" x="444"/>
        <item m="1" x="199"/>
        <item m="1" x="207"/>
        <item m="1" x="737"/>
        <item m="1" x="351"/>
        <item m="1" x="270"/>
        <item m="1" x="520"/>
        <item m="1" x="310"/>
        <item m="1" x="793"/>
        <item m="1" x="538"/>
        <item x="87"/>
        <item m="1" x="556"/>
        <item m="1" x="246"/>
        <item m="1" x="586"/>
        <item m="1" x="756"/>
        <item x="105"/>
        <item m="1" x="617"/>
        <item m="1" x="212"/>
        <item m="1" x="208"/>
        <item m="1" x="308"/>
        <item m="1" x="277"/>
        <item m="1" x="297"/>
        <item x="176"/>
        <item m="1" x="696"/>
        <item m="1" x="243"/>
        <item m="1" x="604"/>
        <item m="1" x="292"/>
        <item m="1" x="550"/>
        <item m="1" x="705"/>
        <item m="1" x="778"/>
        <item m="1" x="218"/>
        <item m="1" x="486"/>
        <item m="1" x="652"/>
        <item m="1" x="673"/>
        <item m="1" x="763"/>
        <item m="1" x="717"/>
        <item m="1" x="684"/>
        <item m="1" x="777"/>
        <item m="1" x="562"/>
        <item m="1" x="587"/>
        <item m="1" x="453"/>
        <item m="1" x="764"/>
        <item m="1" x="664"/>
        <item m="1" x="266"/>
        <item m="1" x="498"/>
        <item m="1" x="745"/>
        <item m="1" x="765"/>
        <item m="1" x="744"/>
        <item m="1" x="198"/>
        <item m="1" x="396"/>
        <item m="1" x="362"/>
        <item m="1" x="626"/>
        <item m="1" x="611"/>
        <item m="1" x="514"/>
        <item x="178"/>
        <item m="1" x="699"/>
        <item m="1" x="287"/>
        <item m="1" x="534"/>
        <item x="175"/>
        <item m="1" x="449"/>
        <item m="1" x="421"/>
        <item m="1" x="267"/>
        <item m="1" x="251"/>
        <item m="1" x="563"/>
        <item x="76"/>
        <item m="1" x="546"/>
        <item m="1" x="414"/>
        <item m="1" x="767"/>
        <item m="1" x="470"/>
        <item m="1" x="596"/>
        <item m="1" x="289"/>
        <item m="1" x="482"/>
        <item m="1" x="361"/>
        <item m="1" x="597"/>
        <item m="1" x="513"/>
        <item m="1" x="387"/>
        <item m="1" x="462"/>
        <item m="1" x="539"/>
        <item m="1" x="590"/>
        <item m="1" x="223"/>
        <item m="1" x="754"/>
        <item m="1" x="707"/>
        <item m="1" x="412"/>
        <item m="1" x="574"/>
        <item m="1" x="210"/>
        <item m="1" x="689"/>
        <item m="1" x="682"/>
        <item m="1" x="295"/>
        <item m="1" x="324"/>
        <item m="1" x="518"/>
        <item m="1" x="783"/>
        <item m="1" x="466"/>
        <item m="1" x="481"/>
        <item m="1" x="667"/>
        <item m="1" x="502"/>
        <item m="1" x="509"/>
        <item m="1" x="660"/>
        <item m="1" x="409"/>
        <item m="1" x="663"/>
        <item m="1" x="202"/>
        <item x="92"/>
        <item m="1" x="567"/>
        <item m="1" x="192"/>
        <item m="1" x="265"/>
        <item m="1" x="228"/>
        <item m="1" x="802"/>
        <item m="1" x="427"/>
        <item x="56"/>
        <item m="1" x="791"/>
        <item m="1" x="183"/>
        <item x="95"/>
        <item m="1" x="390"/>
        <item m="1" x="381"/>
        <item m="1" x="382"/>
        <item m="1" x="366"/>
        <item m="1" x="544"/>
        <item x="25"/>
        <item m="1" x="275"/>
        <item m="1" x="613"/>
        <item m="1" x="300"/>
        <item m="1" x="274"/>
        <item m="1" x="789"/>
        <item m="1" x="716"/>
        <item m="1" x="694"/>
        <item m="1" x="507"/>
        <item x="170"/>
        <item m="1" x="378"/>
        <item m="1" x="655"/>
        <item x="123"/>
        <item m="1" x="281"/>
        <item m="1" x="241"/>
        <item m="1" x="375"/>
        <item x="107"/>
        <item m="1" x="775"/>
        <item m="1" x="211"/>
        <item m="1" x="227"/>
        <item m="1" x="217"/>
        <item m="1" x="496"/>
        <item m="1" x="724"/>
        <item m="1" x="566"/>
        <item m="1" x="554"/>
        <item m="1" x="487"/>
        <item m="1" x="276"/>
        <item m="1" x="363"/>
        <item m="1" x="600"/>
        <item m="1" x="397"/>
        <item x="53"/>
        <item x="104"/>
        <item x="127"/>
        <item x="17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h="1" x="0"/>
        <item x="1"/>
      </items>
    </pivotField>
    <pivotField axis="axisRow" compact="0" outline="0" showAll="0" defaultSubtotal="0">
      <items count="3">
        <item x="0"/>
        <item x="1"/>
        <item m="1" x="2"/>
      </items>
    </pivotField>
    <pivotField compact="0" outline="0" showAll="0"/>
  </pivotFields>
  <rowFields count="5">
    <field x="4"/>
    <field x="2"/>
    <field x="5"/>
    <field x="29"/>
    <field x="28"/>
  </rowFields>
  <rowItems count="97">
    <i>
      <x v="636"/>
      <x v="60"/>
      <x v="39"/>
      <x/>
      <x v="1"/>
    </i>
    <i r="1">
      <x v="229"/>
      <x v="70"/>
      <x v="1"/>
      <x v="1"/>
    </i>
    <i r="1">
      <x v="234"/>
      <x v="334"/>
      <x/>
      <x v="1"/>
    </i>
    <i t="default">
      <x v="636"/>
    </i>
    <i>
      <x v="637"/>
      <x v="220"/>
      <x v="63"/>
      <x/>
      <x v="1"/>
    </i>
    <i r="1">
      <x v="232"/>
      <x v="37"/>
      <x/>
      <x v="1"/>
    </i>
    <i t="default">
      <x v="637"/>
    </i>
    <i>
      <x v="638"/>
      <x v="94"/>
      <x v="725"/>
      <x/>
      <x v="1"/>
    </i>
    <i r="1">
      <x v="191"/>
      <x v="62"/>
      <x/>
      <x v="1"/>
    </i>
    <i r="1">
      <x v="222"/>
      <x v="334"/>
      <x/>
      <x v="1"/>
    </i>
    <i t="default">
      <x v="638"/>
    </i>
    <i>
      <x v="639"/>
      <x v="134"/>
      <x v="231"/>
      <x/>
      <x v="1"/>
    </i>
    <i r="1">
      <x v="143"/>
      <x v="57"/>
      <x/>
      <x v="1"/>
    </i>
    <i r="1">
      <x v="161"/>
      <x v="57"/>
      <x/>
      <x v="1"/>
    </i>
    <i r="1">
      <x v="233"/>
      <x v="54"/>
      <x/>
      <x v="1"/>
    </i>
    <i t="default">
      <x v="639"/>
    </i>
    <i>
      <x v="640"/>
      <x v="220"/>
      <x v="55"/>
      <x/>
      <x v="1"/>
    </i>
    <i r="1">
      <x v="232"/>
      <x v="32"/>
      <x/>
      <x v="1"/>
    </i>
    <i t="default">
      <x v="640"/>
    </i>
    <i>
      <x v="641"/>
      <x v="60"/>
      <x v="492"/>
      <x/>
      <x v="1"/>
    </i>
    <i r="1">
      <x v="94"/>
      <x v="260"/>
      <x v="1"/>
      <x v="1"/>
    </i>
    <i t="default">
      <x v="641"/>
    </i>
    <i>
      <x v="642"/>
      <x v="98"/>
      <x v="557"/>
      <x/>
      <x v="1"/>
    </i>
    <i r="1">
      <x v="212"/>
      <x v="44"/>
      <x/>
      <x v="1"/>
    </i>
    <i t="default">
      <x v="642"/>
    </i>
    <i>
      <x v="643"/>
      <x v="60"/>
      <x v="66"/>
      <x/>
      <x v="1"/>
    </i>
    <i r="1">
      <x v="183"/>
      <x v="66"/>
      <x/>
      <x v="1"/>
    </i>
    <i t="default">
      <x v="643"/>
    </i>
    <i>
      <x v="644"/>
      <x v="28"/>
      <x v="100"/>
      <x v="1"/>
      <x v="1"/>
    </i>
    <i r="1">
      <x v="34"/>
      <x v="777"/>
      <x/>
      <x v="1"/>
    </i>
    <i r="1">
      <x v="98"/>
      <x v="499"/>
      <x/>
      <x v="1"/>
    </i>
    <i r="1">
      <x v="134"/>
      <x v="808"/>
      <x/>
      <x v="1"/>
    </i>
    <i r="1">
      <x v="228"/>
      <x v="441"/>
      <x/>
      <x v="1"/>
    </i>
    <i r="1">
      <x v="232"/>
      <x v="45"/>
      <x/>
      <x v="1"/>
    </i>
    <i t="default">
      <x v="644"/>
    </i>
    <i>
      <x v="645"/>
      <x v="133"/>
      <x v="48"/>
      <x/>
      <x v="1"/>
    </i>
    <i r="1">
      <x v="228"/>
      <x v="31"/>
      <x/>
      <x v="1"/>
    </i>
    <i t="default">
      <x v="645"/>
    </i>
    <i>
      <x v="648"/>
      <x v="218"/>
      <x v="503"/>
      <x/>
      <x v="1"/>
    </i>
    <i r="1">
      <x v="229"/>
      <x v="70"/>
      <x v="1"/>
      <x v="1"/>
    </i>
    <i t="default">
      <x v="648"/>
    </i>
    <i>
      <x v="649"/>
      <x v="218"/>
      <x v="358"/>
      <x/>
      <x v="1"/>
    </i>
    <i t="default">
      <x v="649"/>
    </i>
    <i>
      <x v="650"/>
      <x v="212"/>
      <x v="45"/>
      <x/>
      <x v="1"/>
    </i>
    <i t="default">
      <x v="650"/>
    </i>
    <i>
      <x v="651"/>
      <x v="15"/>
      <x v="423"/>
      <x/>
      <x v="1"/>
    </i>
    <i r="1">
      <x v="98"/>
      <x v="761"/>
      <x/>
      <x v="1"/>
    </i>
    <i r="1">
      <x v="189"/>
      <x v="47"/>
      <x/>
      <x v="1"/>
    </i>
    <i r="1">
      <x v="232"/>
      <x v="38"/>
      <x/>
      <x v="1"/>
    </i>
    <i t="default">
      <x v="651"/>
    </i>
    <i>
      <x v="652"/>
      <x v="57"/>
      <x v="47"/>
      <x/>
      <x v="1"/>
    </i>
    <i r="1">
      <x v="94"/>
      <x v="512"/>
      <x/>
      <x v="1"/>
    </i>
    <i r="1">
      <x v="143"/>
      <x v="64"/>
      <x/>
      <x v="1"/>
    </i>
    <i r="1">
      <x v="219"/>
      <x v="58"/>
      <x/>
      <x v="1"/>
    </i>
    <i r="1">
      <x v="220"/>
      <x v="68"/>
      <x/>
      <x v="1"/>
    </i>
    <i r="1">
      <x v="232"/>
      <x v="18"/>
      <x/>
      <x v="1"/>
    </i>
    <i t="default">
      <x v="652"/>
    </i>
    <i>
      <x v="655"/>
      <x v="60"/>
      <x v="41"/>
      <x/>
      <x v="1"/>
    </i>
    <i r="1">
      <x v="232"/>
      <x v="768"/>
      <x/>
      <x v="1"/>
    </i>
    <i r="1">
      <x v="235"/>
      <x v="40"/>
      <x/>
      <x v="1"/>
    </i>
    <i r="1">
      <x v="236"/>
      <x v="283"/>
      <x v="1"/>
      <x v="1"/>
    </i>
    <i r="1">
      <x v="237"/>
      <x v="148"/>
      <x v="1"/>
      <x v="1"/>
    </i>
    <i r="1">
      <x v="238"/>
      <x v="148"/>
      <x v="1"/>
      <x v="1"/>
    </i>
    <i t="default">
      <x v="655"/>
    </i>
    <i>
      <x v="656"/>
      <x v="60"/>
      <x v="19"/>
      <x/>
      <x v="1"/>
    </i>
    <i r="1">
      <x v="190"/>
      <x v="35"/>
      <x/>
      <x v="1"/>
    </i>
    <i r="1">
      <x v="228"/>
      <x v="46"/>
      <x/>
      <x v="1"/>
    </i>
    <i r="1">
      <x v="232"/>
      <x v="43"/>
      <x/>
      <x v="1"/>
    </i>
    <i r="1">
      <x v="236"/>
      <x v="441"/>
      <x/>
      <x v="1"/>
    </i>
    <i t="default">
      <x v="656"/>
    </i>
    <i>
      <x v="657"/>
      <x v="190"/>
      <x v="273"/>
      <x/>
      <x v="1"/>
    </i>
    <i r="1">
      <x v="203"/>
      <x v="44"/>
      <x/>
      <x v="1"/>
    </i>
    <i r="1">
      <x v="231"/>
      <x v="158"/>
      <x/>
      <x v="1"/>
    </i>
    <i t="default">
      <x v="657"/>
    </i>
    <i>
      <x v="658"/>
      <x v="57"/>
      <x v="492"/>
      <x/>
      <x v="1"/>
    </i>
    <i r="1">
      <x v="98"/>
      <x v="557"/>
      <x/>
      <x v="1"/>
    </i>
    <i r="1">
      <x v="201"/>
      <x v="70"/>
      <x v="1"/>
      <x v="1"/>
    </i>
    <i t="default">
      <x v="658"/>
    </i>
    <i>
      <x v="659"/>
      <x v="94"/>
      <x v="608"/>
      <x/>
      <x v="1"/>
    </i>
    <i r="1">
      <x v="98"/>
      <x v="809"/>
      <x/>
      <x v="1"/>
    </i>
    <i r="1">
      <x v="178"/>
      <x v="71"/>
      <x v="1"/>
      <x v="1"/>
    </i>
    <i r="1">
      <x v="229"/>
      <x v="40"/>
      <x/>
      <x v="1"/>
    </i>
    <i r="1">
      <x v="236"/>
      <x v="49"/>
      <x/>
      <x v="1"/>
    </i>
    <i t="default">
      <x v="659"/>
    </i>
    <i>
      <x v="661"/>
      <x v="40"/>
      <x v="49"/>
      <x/>
      <x v="1"/>
    </i>
    <i r="1">
      <x v="94"/>
      <x v="122"/>
      <x/>
      <x v="1"/>
    </i>
    <i r="1">
      <x v="98"/>
      <x v="786"/>
      <x/>
      <x v="1"/>
    </i>
    <i t="default">
      <x v="661"/>
    </i>
    <i>
      <x v="662"/>
      <x v="40"/>
      <x v="52"/>
      <x/>
      <x v="1"/>
    </i>
    <i r="1">
      <x v="98"/>
      <x v="390"/>
      <x/>
      <x v="1"/>
    </i>
    <i t="default">
      <x v="662"/>
    </i>
    <i>
      <x v="663"/>
      <x v="60"/>
      <x v="715"/>
      <x/>
      <x v="1"/>
    </i>
    <i r="1">
      <x v="200"/>
      <x v="592"/>
      <x/>
      <x v="1"/>
    </i>
    <i r="1">
      <x v="208"/>
      <x v="68"/>
      <x/>
      <x v="1"/>
    </i>
    <i r="1">
      <x v="228"/>
      <x v="42"/>
      <x/>
      <x v="1"/>
    </i>
    <i t="default">
      <x v="663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92D050"/>
  </sheetPr>
  <dimension ref="A1:AF1506"/>
  <sheetViews>
    <sheetView workbookViewId="0">
      <pane xSplit="11" ySplit="7" topLeftCell="L60" activePane="bottomRight" state="frozen"/>
      <selection pane="topRight" activeCell="L1" sqref="L1"/>
      <selection pane="bottomLeft" activeCell="A8" sqref="A8"/>
      <selection pane="bottomRight" activeCell="L42" sqref="L42"/>
    </sheetView>
  </sheetViews>
  <sheetFormatPr defaultRowHeight="15"/>
  <cols>
    <col min="1" max="1" width="5.7109375" style="102" customWidth="1"/>
    <col min="2" max="2" width="9.140625" style="102"/>
    <col min="3" max="3" width="24.7109375" style="102" customWidth="1"/>
    <col min="4" max="4" width="10.140625" style="102" customWidth="1"/>
    <col min="5" max="5" width="11.85546875" style="102" bestFit="1" customWidth="1"/>
    <col min="6" max="6" width="6" style="104" customWidth="1"/>
    <col min="7" max="7" width="8.140625" style="104" bestFit="1" customWidth="1"/>
    <col min="8" max="8" width="7.140625" style="104" customWidth="1"/>
    <col min="9" max="9" width="8.42578125" style="104" bestFit="1" customWidth="1"/>
    <col min="10" max="10" width="5.85546875" style="104" customWidth="1"/>
    <col min="11" max="11" width="18.85546875" style="104" customWidth="1"/>
    <col min="12" max="12" width="18.85546875" style="102" customWidth="1"/>
    <col min="13" max="13" width="9.140625" style="118" customWidth="1"/>
    <col min="14" max="14" width="2.85546875" style="98" customWidth="1"/>
    <col min="15" max="16" width="9.140625" style="150" customWidth="1"/>
    <col min="17" max="17" width="12.140625" style="150" bestFit="1" customWidth="1"/>
    <col min="18" max="19" width="10.85546875" style="150" customWidth="1"/>
    <col min="20" max="20" width="12.140625" style="172" bestFit="1" customWidth="1"/>
    <col min="21" max="21" width="3.140625" style="98" customWidth="1"/>
    <col min="22" max="22" width="9.140625" style="150" customWidth="1"/>
    <col min="23" max="23" width="13.28515625" style="150" bestFit="1" customWidth="1"/>
    <col min="24" max="26" width="11.5703125" style="101" customWidth="1"/>
    <col min="27" max="27" width="12.140625" style="174" customWidth="1"/>
    <col min="28" max="28" width="2.7109375" style="98" customWidth="1"/>
    <col min="29" max="29" width="10" style="136" customWidth="1"/>
    <col min="30" max="30" width="13.140625" style="150" customWidth="1"/>
    <col min="31" max="32" width="12.28515625" style="150" customWidth="1"/>
    <col min="33" max="16384" width="9.140625" style="150"/>
  </cols>
  <sheetData>
    <row r="1" spans="1:32">
      <c r="A1" s="286" t="s">
        <v>20</v>
      </c>
      <c r="B1" s="286"/>
      <c r="C1" s="286"/>
      <c r="D1" s="286"/>
      <c r="F1" s="103"/>
      <c r="T1" s="171"/>
      <c r="U1" s="100"/>
      <c r="AC1" s="135"/>
    </row>
    <row r="2" spans="1:32">
      <c r="A2" s="286" t="s">
        <v>471</v>
      </c>
      <c r="B2" s="286"/>
      <c r="C2" s="286"/>
      <c r="D2" s="286"/>
      <c r="F2" s="103"/>
      <c r="L2" s="104"/>
      <c r="AC2" s="135"/>
    </row>
    <row r="3" spans="1:32">
      <c r="A3" s="270"/>
      <c r="B3" s="270"/>
      <c r="C3" s="270"/>
      <c r="D3" s="270"/>
      <c r="F3" s="103"/>
      <c r="AC3" s="135"/>
    </row>
    <row r="4" spans="1:32">
      <c r="A4" s="270"/>
      <c r="B4" s="270"/>
      <c r="C4" s="270"/>
      <c r="D4" s="270"/>
      <c r="F4" s="103"/>
      <c r="P4" s="145"/>
      <c r="Q4" s="145"/>
      <c r="R4" s="192"/>
      <c r="S4" s="192"/>
      <c r="AC4" s="135"/>
    </row>
    <row r="5" spans="1:32">
      <c r="A5" s="113" t="s">
        <v>115</v>
      </c>
      <c r="B5" s="113"/>
      <c r="C5" s="113"/>
      <c r="D5" s="270"/>
      <c r="F5" s="103"/>
      <c r="G5" s="271"/>
      <c r="O5" s="145"/>
      <c r="Q5" s="145"/>
      <c r="R5" s="145"/>
      <c r="S5" s="145"/>
      <c r="V5" s="287" t="s">
        <v>118</v>
      </c>
      <c r="W5" s="287"/>
      <c r="X5" s="287"/>
      <c r="Y5" s="287"/>
      <c r="Z5" s="287"/>
      <c r="AA5" s="288"/>
      <c r="AC5" s="135"/>
    </row>
    <row r="6" spans="1:32">
      <c r="O6" s="145"/>
      <c r="P6" s="145"/>
      <c r="Q6" s="145"/>
      <c r="AC6" s="126"/>
    </row>
    <row r="7" spans="1:32" ht="30">
      <c r="A7" s="105" t="s">
        <v>21</v>
      </c>
      <c r="B7" s="105" t="s">
        <v>22</v>
      </c>
      <c r="C7" s="105" t="s">
        <v>23</v>
      </c>
      <c r="D7" s="105" t="s">
        <v>24</v>
      </c>
      <c r="E7" s="105" t="s">
        <v>25</v>
      </c>
      <c r="F7" s="106" t="s">
        <v>26</v>
      </c>
      <c r="G7" s="106" t="s">
        <v>27</v>
      </c>
      <c r="H7" s="106" t="s">
        <v>28</v>
      </c>
      <c r="I7" s="106" t="s">
        <v>29</v>
      </c>
      <c r="J7" s="106" t="s">
        <v>179</v>
      </c>
      <c r="K7" s="276" t="s">
        <v>452</v>
      </c>
      <c r="L7" s="105" t="s">
        <v>30</v>
      </c>
      <c r="M7" s="119" t="s">
        <v>142</v>
      </c>
      <c r="N7" s="99">
        <v>1</v>
      </c>
      <c r="O7" s="105" t="s">
        <v>34</v>
      </c>
      <c r="P7" s="105" t="s">
        <v>35</v>
      </c>
      <c r="Q7" s="105" t="s">
        <v>36</v>
      </c>
      <c r="R7" s="105" t="s">
        <v>37</v>
      </c>
      <c r="S7" s="105" t="s">
        <v>443</v>
      </c>
      <c r="T7" s="173" t="s">
        <v>38</v>
      </c>
      <c r="U7" s="99">
        <v>1</v>
      </c>
      <c r="V7" s="114" t="s">
        <v>116</v>
      </c>
      <c r="W7" s="114" t="s">
        <v>117</v>
      </c>
      <c r="X7" s="114" t="s">
        <v>41</v>
      </c>
      <c r="Y7" s="127" t="s">
        <v>172</v>
      </c>
      <c r="Z7" s="127" t="s">
        <v>178</v>
      </c>
      <c r="AA7" s="175" t="s">
        <v>40</v>
      </c>
      <c r="AB7" s="115">
        <v>1</v>
      </c>
      <c r="AC7" s="137" t="s">
        <v>39</v>
      </c>
      <c r="AD7" s="107" t="s">
        <v>32</v>
      </c>
      <c r="AE7" s="107" t="s">
        <v>33</v>
      </c>
      <c r="AF7" s="114" t="s">
        <v>147</v>
      </c>
    </row>
    <row r="8" spans="1:32">
      <c r="A8" s="147">
        <v>74</v>
      </c>
      <c r="B8" s="226" t="s">
        <v>252</v>
      </c>
      <c r="C8" s="147" t="s">
        <v>7</v>
      </c>
      <c r="D8" s="147" t="s">
        <v>480</v>
      </c>
      <c r="E8" s="148">
        <v>42303</v>
      </c>
      <c r="F8" s="149">
        <v>0.35486111111111113</v>
      </c>
      <c r="G8" s="149">
        <v>0.91666666666666663</v>
      </c>
      <c r="H8" s="147"/>
      <c r="I8" s="147"/>
      <c r="J8" s="147"/>
      <c r="K8" s="277"/>
      <c r="L8" s="121"/>
      <c r="M8" s="120"/>
      <c r="N8" s="109"/>
      <c r="O8" s="110">
        <f t="shared" ref="O8:O70" si="0">+IF(COUNT(F8:K8)=1,0,IF((MAX(F8:K8)-MIN(F8:K8))&lt;TIMEVALUE("1:00"),0,IF(F8&lt;TIMEVALUE("8:00"),1/3,MIN(F8:K8))))</f>
        <v>0.35486111111111113</v>
      </c>
      <c r="P8" s="110">
        <f t="shared" ref="P8:P70" si="1">+IF(COUNT(F8:K8)=1,0,IF((MAX(F8:K8)-MIN(F8:K8))&lt;TIMEVALUE("1:00"),0,IF(MAX(F8:K8)&lt;TIMEVALUE("18:00"),MAX(F8:K8),IF(F8&gt;TIMEVALUE("8:30"),0.75,MAX(F8:K8)))))</f>
        <v>0.75</v>
      </c>
      <c r="Q8" s="134">
        <f t="shared" ref="Q8:Q70" si="2">+IF(OR(M8="KHAC",M8="PM",O8=TIMEVALUE("00:00")),0,IF(O8&gt;TIMEVALUE("10:00"),0,IF(MAX(F8:K8)&lt;TIMEVALUE("12:00"),MAX(F8:K8)-O8,TIMEVALUE("12:00")-O8)))</f>
        <v>0.14513888888888887</v>
      </c>
      <c r="R8" s="111">
        <f>+IF(OR(M8="khac",M8="pm",P8=TIMEVALUE("00:00"),MAX(F8:K8)&lt;TIMEVALUE("13:30"),MAX(F8:K8)&lt;TIMEVALUE("15:30"),MIN(F8:K8)&gt;TIMEVALUE("15:30")),0,IF(P8&lt;=TIMEVALUE("19:30"),P8-IF(MIN(F8:K8)&gt;TIMEVALUE("13:30"),O8,TIMEVALUE("13:30")),TIMEVALUE("19:30")-IF(MIN(F8:K8)&gt;TIMEVALUE("13:30"),O8,TIMEVALUE("13:30"))))</f>
        <v>0.1875</v>
      </c>
      <c r="S8" s="111">
        <f t="shared" ref="S8:S34" si="3">+IF(AND(O8&gt;TIMEVALUE("8:30"),O8&lt;TIMEVALUE("10:00")),O8-TIMEVALUE("8:00"),0)</f>
        <v>2.1527777777777812E-2</v>
      </c>
      <c r="T8" s="108">
        <f t="shared" ref="T8:T69" si="4">+IF((Q8+R8+V8-W8)&gt;TIMEVALUE("4:30"),8.5/24,IF((Q8+R8+V8-W8)&gt;TIMEVALUE("00:00"),4.25/24,0))-IF((Q8+R8+V8-W8)&gt;S8,S8,0)</f>
        <v>0.33263888888888887</v>
      </c>
      <c r="U8" s="109"/>
      <c r="V8" s="108"/>
      <c r="W8" s="108"/>
      <c r="X8" s="112"/>
      <c r="Y8" s="112"/>
      <c r="Z8" s="112"/>
      <c r="AA8" s="176"/>
      <c r="AB8" s="109"/>
      <c r="AC8" s="138">
        <f t="shared" ref="AC8:AC70" si="5">+T8/TIMEVALUE("8:30")</f>
        <v>0.93921568627450969</v>
      </c>
      <c r="AD8" s="112">
        <f>IF(COUNT(F8:K8)=0,0,IF(COUNT(F8:K8)=1,1,IF((MAX(F8:K8)-MIN(F8:K8))&lt;TIMEVALUE("1:00"),1,0+Z8)))</f>
        <v>0</v>
      </c>
      <c r="AE8" s="112">
        <f t="shared" ref="AE8:AE70" si="6">+IF(AND(F8&gt;TIMEVALUE("8:30"),F8&lt;TIMEVALUE("10:00")),1,IF(AND(F8&gt;TIMEVALUE("14:00"),F8&lt;TIMEVALUE("15:30")),1,0+X8))</f>
        <v>1</v>
      </c>
      <c r="AF8" s="112">
        <f t="shared" ref="AF8:AF70" si="7">+IF(OR(M8="Khac",M8="pm"),0,IF(AND(MAX(F8:K8)-MIN(F8:K8)&gt;TIMEVALUE("6:00"),AND(MAX(F8:K8)&gt;TIMEVALUE("14:00"),MIN(F8:K8)&lt;TIMEVALUE("11:30"))),1,0+Y8))</f>
        <v>1</v>
      </c>
    </row>
    <row r="9" spans="1:32">
      <c r="A9" s="147">
        <v>75</v>
      </c>
      <c r="B9" s="226" t="s">
        <v>252</v>
      </c>
      <c r="C9" s="147" t="s">
        <v>7</v>
      </c>
      <c r="D9" s="147" t="s">
        <v>480</v>
      </c>
      <c r="E9" s="148">
        <v>42304</v>
      </c>
      <c r="F9" s="149">
        <v>0.35347222222222219</v>
      </c>
      <c r="G9" s="149">
        <v>0.76458333333333339</v>
      </c>
      <c r="H9" s="147"/>
      <c r="I9" s="147"/>
      <c r="J9" s="147"/>
      <c r="K9" s="277"/>
      <c r="L9" s="121"/>
      <c r="M9" s="120"/>
      <c r="N9" s="116"/>
      <c r="O9" s="110">
        <f t="shared" si="0"/>
        <v>0.35347222222222219</v>
      </c>
      <c r="P9" s="110">
        <f t="shared" si="1"/>
        <v>0.76458333333333339</v>
      </c>
      <c r="Q9" s="134">
        <f t="shared" si="2"/>
        <v>0.14652777777777781</v>
      </c>
      <c r="R9" s="111">
        <f t="shared" ref="R9:R71" si="8">+IF(OR(M9="khac",M9="pm",P9=TIMEVALUE("00:00"),MAX(F9:K9)&lt;TIMEVALUE("13:30"),MAX(F9:K9)&lt;TIMEVALUE("15:30"),MIN(F9:K9)&gt;TIMEVALUE("15:30")),0,IF(P9&lt;=TIMEVALUE("19:30"),P9-IF(MIN(F9:K9)&gt;TIMEVALUE("13:30"),O9,TIMEVALUE("13:30")),TIMEVALUE("19:30")-IF(MIN(F9:K9)&gt;TIMEVALUE("13:30"),O9,TIMEVALUE("13:30"))))</f>
        <v>0.20208333333333339</v>
      </c>
      <c r="S9" s="111">
        <f t="shared" si="3"/>
        <v>0</v>
      </c>
      <c r="T9" s="108">
        <f t="shared" si="4"/>
        <v>0.35416666666666669</v>
      </c>
      <c r="U9" s="109"/>
      <c r="V9" s="108"/>
      <c r="W9" s="108"/>
      <c r="X9" s="112"/>
      <c r="Y9" s="112"/>
      <c r="Z9" s="112"/>
      <c r="AA9" s="176"/>
      <c r="AB9" s="109"/>
      <c r="AC9" s="138">
        <f t="shared" si="5"/>
        <v>1</v>
      </c>
      <c r="AD9" s="112">
        <f t="shared" ref="AD9:AD70" si="9">IF(COUNT(F9:K9)=0,0,IF(COUNT(F9:K9)=1,1,IF((MAX(F9:K9)-MIN(F9:K9))&lt;TIMEVALUE("1:00"),1,0+Z9)))</f>
        <v>0</v>
      </c>
      <c r="AE9" s="112">
        <f t="shared" si="6"/>
        <v>0</v>
      </c>
      <c r="AF9" s="112">
        <f t="shared" si="7"/>
        <v>1</v>
      </c>
    </row>
    <row r="10" spans="1:32">
      <c r="A10" s="147">
        <v>76</v>
      </c>
      <c r="B10" s="226" t="s">
        <v>252</v>
      </c>
      <c r="C10" s="147" t="s">
        <v>7</v>
      </c>
      <c r="D10" s="147" t="s">
        <v>480</v>
      </c>
      <c r="E10" s="148">
        <v>42305</v>
      </c>
      <c r="F10" s="149">
        <v>0.35416666666666669</v>
      </c>
      <c r="G10" s="149">
        <v>0.84305555555555556</v>
      </c>
      <c r="H10" s="147"/>
      <c r="I10" s="147"/>
      <c r="J10" s="147"/>
      <c r="K10" s="277"/>
      <c r="L10" s="121"/>
      <c r="M10" s="120"/>
      <c r="N10" s="109"/>
      <c r="O10" s="110">
        <f t="shared" si="0"/>
        <v>0.35416666666666669</v>
      </c>
      <c r="P10" s="110">
        <f t="shared" si="1"/>
        <v>0.84305555555555556</v>
      </c>
      <c r="Q10" s="134">
        <f t="shared" si="2"/>
        <v>0.14583333333333331</v>
      </c>
      <c r="R10" s="111">
        <f t="shared" si="8"/>
        <v>0.25</v>
      </c>
      <c r="S10" s="111">
        <f t="shared" si="3"/>
        <v>0</v>
      </c>
      <c r="T10" s="108">
        <f t="shared" si="4"/>
        <v>0.35416666666666669</v>
      </c>
      <c r="U10" s="109"/>
      <c r="V10" s="108"/>
      <c r="W10" s="108"/>
      <c r="X10" s="112"/>
      <c r="Y10" s="112"/>
      <c r="Z10" s="112"/>
      <c r="AA10" s="176"/>
      <c r="AB10" s="109"/>
      <c r="AC10" s="138">
        <f t="shared" si="5"/>
        <v>1</v>
      </c>
      <c r="AD10" s="112">
        <f t="shared" si="9"/>
        <v>0</v>
      </c>
      <c r="AE10" s="112">
        <f t="shared" si="6"/>
        <v>0</v>
      </c>
      <c r="AF10" s="112">
        <f t="shared" si="7"/>
        <v>1</v>
      </c>
    </row>
    <row r="11" spans="1:32">
      <c r="A11" s="147">
        <v>77</v>
      </c>
      <c r="B11" s="226" t="s">
        <v>252</v>
      </c>
      <c r="C11" s="147" t="s">
        <v>7</v>
      </c>
      <c r="D11" s="147" t="s">
        <v>480</v>
      </c>
      <c r="E11" s="148">
        <v>42306</v>
      </c>
      <c r="F11" s="149">
        <v>0.35555555555555557</v>
      </c>
      <c r="G11" s="149">
        <v>0.86875000000000002</v>
      </c>
      <c r="H11" s="149">
        <v>0.87986111111111109</v>
      </c>
      <c r="I11" s="147"/>
      <c r="J11" s="147"/>
      <c r="K11" s="277"/>
      <c r="L11" s="121"/>
      <c r="M11" s="120"/>
      <c r="N11" s="109"/>
      <c r="O11" s="110">
        <f t="shared" si="0"/>
        <v>0.35555555555555557</v>
      </c>
      <c r="P11" s="110">
        <f t="shared" si="1"/>
        <v>0.75</v>
      </c>
      <c r="Q11" s="134">
        <f t="shared" si="2"/>
        <v>0.14444444444444443</v>
      </c>
      <c r="R11" s="111">
        <f t="shared" si="8"/>
        <v>0.1875</v>
      </c>
      <c r="S11" s="111">
        <f t="shared" si="3"/>
        <v>2.2222222222222254E-2</v>
      </c>
      <c r="T11" s="108">
        <f t="shared" si="4"/>
        <v>0.33194444444444443</v>
      </c>
      <c r="U11" s="109"/>
      <c r="V11" s="108"/>
      <c r="W11" s="108"/>
      <c r="X11" s="112"/>
      <c r="Y11" s="112"/>
      <c r="Z11" s="112"/>
      <c r="AA11" s="176"/>
      <c r="AB11" s="109"/>
      <c r="AC11" s="138">
        <f t="shared" si="5"/>
        <v>0.9372549019607842</v>
      </c>
      <c r="AD11" s="112">
        <f t="shared" si="9"/>
        <v>0</v>
      </c>
      <c r="AE11" s="112">
        <f t="shared" si="6"/>
        <v>1</v>
      </c>
      <c r="AF11" s="112">
        <f t="shared" si="7"/>
        <v>1</v>
      </c>
    </row>
    <row r="12" spans="1:32">
      <c r="A12" s="147">
        <v>78</v>
      </c>
      <c r="B12" s="226" t="s">
        <v>252</v>
      </c>
      <c r="C12" s="147" t="s">
        <v>7</v>
      </c>
      <c r="D12" s="147" t="s">
        <v>480</v>
      </c>
      <c r="E12" s="148">
        <v>42307</v>
      </c>
      <c r="F12" s="149">
        <v>0.3527777777777778</v>
      </c>
      <c r="G12" s="149">
        <v>0.79166666666666663</v>
      </c>
      <c r="H12" s="147"/>
      <c r="I12" s="147"/>
      <c r="J12" s="147"/>
      <c r="K12" s="277"/>
      <c r="L12" s="121"/>
      <c r="M12" s="120"/>
      <c r="N12" s="109"/>
      <c r="O12" s="110">
        <f t="shared" si="0"/>
        <v>0.3527777777777778</v>
      </c>
      <c r="P12" s="110">
        <f t="shared" si="1"/>
        <v>0.79166666666666663</v>
      </c>
      <c r="Q12" s="134">
        <f t="shared" si="2"/>
        <v>0.1472222222222222</v>
      </c>
      <c r="R12" s="111">
        <f t="shared" si="8"/>
        <v>0.22916666666666663</v>
      </c>
      <c r="S12" s="111">
        <f t="shared" si="3"/>
        <v>0</v>
      </c>
      <c r="T12" s="108">
        <f t="shared" si="4"/>
        <v>0.35416666666666669</v>
      </c>
      <c r="U12" s="109"/>
      <c r="V12" s="108"/>
      <c r="W12" s="108"/>
      <c r="X12" s="112"/>
      <c r="Y12" s="112"/>
      <c r="Z12" s="112"/>
      <c r="AA12" s="176"/>
      <c r="AB12" s="109"/>
      <c r="AC12" s="138">
        <f t="shared" si="5"/>
        <v>1</v>
      </c>
      <c r="AD12" s="112">
        <f t="shared" si="9"/>
        <v>0</v>
      </c>
      <c r="AE12" s="112">
        <f t="shared" si="6"/>
        <v>0</v>
      </c>
      <c r="AF12" s="112">
        <f t="shared" si="7"/>
        <v>1</v>
      </c>
    </row>
    <row r="13" spans="1:32">
      <c r="A13" s="147">
        <v>79</v>
      </c>
      <c r="B13" s="226" t="s">
        <v>252</v>
      </c>
      <c r="C13" s="147" t="s">
        <v>7</v>
      </c>
      <c r="D13" s="147" t="s">
        <v>480</v>
      </c>
      <c r="E13" s="148">
        <v>42310</v>
      </c>
      <c r="F13" s="149">
        <v>0.35347222222222219</v>
      </c>
      <c r="G13" s="149">
        <v>0.77847222222222223</v>
      </c>
      <c r="H13" s="147"/>
      <c r="I13" s="147"/>
      <c r="J13" s="147"/>
      <c r="K13" s="277"/>
      <c r="L13" s="121"/>
      <c r="M13" s="120"/>
      <c r="N13" s="109"/>
      <c r="O13" s="110">
        <f t="shared" si="0"/>
        <v>0.35347222222222219</v>
      </c>
      <c r="P13" s="110">
        <f t="shared" si="1"/>
        <v>0.77847222222222223</v>
      </c>
      <c r="Q13" s="134">
        <f t="shared" si="2"/>
        <v>0.14652777777777781</v>
      </c>
      <c r="R13" s="111">
        <f t="shared" si="8"/>
        <v>0.21597222222222223</v>
      </c>
      <c r="S13" s="111">
        <f t="shared" si="3"/>
        <v>0</v>
      </c>
      <c r="T13" s="108">
        <f t="shared" si="4"/>
        <v>0.35416666666666669</v>
      </c>
      <c r="U13" s="109"/>
      <c r="V13" s="108"/>
      <c r="W13" s="108"/>
      <c r="X13" s="112"/>
      <c r="Y13" s="112"/>
      <c r="Z13" s="112"/>
      <c r="AA13" s="176"/>
      <c r="AB13" s="109"/>
      <c r="AC13" s="138">
        <f t="shared" si="5"/>
        <v>1</v>
      </c>
      <c r="AD13" s="112">
        <f t="shared" si="9"/>
        <v>0</v>
      </c>
      <c r="AE13" s="112">
        <f t="shared" si="6"/>
        <v>0</v>
      </c>
      <c r="AF13" s="112">
        <f t="shared" si="7"/>
        <v>1</v>
      </c>
    </row>
    <row r="14" spans="1:32">
      <c r="A14" s="147">
        <v>80</v>
      </c>
      <c r="B14" s="226" t="s">
        <v>252</v>
      </c>
      <c r="C14" s="147" t="s">
        <v>7</v>
      </c>
      <c r="D14" s="147" t="s">
        <v>480</v>
      </c>
      <c r="E14" s="148">
        <v>42311</v>
      </c>
      <c r="F14" s="149">
        <v>0.35555555555555557</v>
      </c>
      <c r="G14" s="149">
        <v>0.78888888888888886</v>
      </c>
      <c r="H14" s="147"/>
      <c r="I14" s="147"/>
      <c r="J14" s="147"/>
      <c r="K14" s="277"/>
      <c r="L14" s="121"/>
      <c r="M14" s="120"/>
      <c r="N14" s="109"/>
      <c r="O14" s="110">
        <f t="shared" si="0"/>
        <v>0.35555555555555557</v>
      </c>
      <c r="P14" s="110">
        <f t="shared" si="1"/>
        <v>0.75</v>
      </c>
      <c r="Q14" s="134">
        <f t="shared" si="2"/>
        <v>0.14444444444444443</v>
      </c>
      <c r="R14" s="111">
        <f t="shared" si="8"/>
        <v>0.1875</v>
      </c>
      <c r="S14" s="111">
        <f t="shared" si="3"/>
        <v>2.2222222222222254E-2</v>
      </c>
      <c r="T14" s="108">
        <f t="shared" si="4"/>
        <v>0.33194444444444443</v>
      </c>
      <c r="U14" s="109"/>
      <c r="V14" s="108"/>
      <c r="W14" s="108"/>
      <c r="X14" s="112"/>
      <c r="Y14" s="112"/>
      <c r="Z14" s="112"/>
      <c r="AA14" s="176"/>
      <c r="AB14" s="109"/>
      <c r="AC14" s="138">
        <f t="shared" si="5"/>
        <v>0.9372549019607842</v>
      </c>
      <c r="AD14" s="112">
        <f t="shared" si="9"/>
        <v>0</v>
      </c>
      <c r="AE14" s="112">
        <f t="shared" si="6"/>
        <v>1</v>
      </c>
      <c r="AF14" s="112">
        <f t="shared" si="7"/>
        <v>1</v>
      </c>
    </row>
    <row r="15" spans="1:32">
      <c r="A15" s="147">
        <v>81</v>
      </c>
      <c r="B15" s="226" t="s">
        <v>252</v>
      </c>
      <c r="C15" s="147" t="s">
        <v>7</v>
      </c>
      <c r="D15" s="147" t="s">
        <v>480</v>
      </c>
      <c r="E15" s="148">
        <v>42312</v>
      </c>
      <c r="F15" s="149">
        <v>0.35347222222222219</v>
      </c>
      <c r="G15" s="149">
        <v>0.78472222222222221</v>
      </c>
      <c r="H15" s="147"/>
      <c r="I15" s="147"/>
      <c r="J15" s="147"/>
      <c r="K15" s="278"/>
      <c r="L15" s="121"/>
      <c r="M15" s="120"/>
      <c r="N15" s="116"/>
      <c r="O15" s="110">
        <f t="shared" si="0"/>
        <v>0.35347222222222219</v>
      </c>
      <c r="P15" s="110">
        <f t="shared" si="1"/>
        <v>0.78472222222222221</v>
      </c>
      <c r="Q15" s="134">
        <f t="shared" si="2"/>
        <v>0.14652777777777781</v>
      </c>
      <c r="R15" s="111">
        <f t="shared" si="8"/>
        <v>0.22222222222222221</v>
      </c>
      <c r="S15" s="111">
        <f t="shared" si="3"/>
        <v>0</v>
      </c>
      <c r="T15" s="108">
        <f t="shared" si="4"/>
        <v>0.35416666666666669</v>
      </c>
      <c r="U15" s="109"/>
      <c r="V15" s="108"/>
      <c r="W15" s="108"/>
      <c r="X15" s="112"/>
      <c r="Y15" s="112"/>
      <c r="Z15" s="112"/>
      <c r="AA15" s="176"/>
      <c r="AB15" s="109"/>
      <c r="AC15" s="138">
        <f t="shared" si="5"/>
        <v>1</v>
      </c>
      <c r="AD15" s="112">
        <f t="shared" si="9"/>
        <v>0</v>
      </c>
      <c r="AE15" s="112">
        <f t="shared" si="6"/>
        <v>0</v>
      </c>
      <c r="AF15" s="112">
        <f t="shared" si="7"/>
        <v>1</v>
      </c>
    </row>
    <row r="16" spans="1:32">
      <c r="A16" s="147">
        <v>82</v>
      </c>
      <c r="B16" s="226" t="s">
        <v>252</v>
      </c>
      <c r="C16" s="147" t="s">
        <v>7</v>
      </c>
      <c r="D16" s="147" t="s">
        <v>480</v>
      </c>
      <c r="E16" s="148">
        <v>42313</v>
      </c>
      <c r="F16" s="149">
        <v>0.3527777777777778</v>
      </c>
      <c r="G16" s="149">
        <v>0.87083333333333324</v>
      </c>
      <c r="H16" s="147"/>
      <c r="I16" s="147"/>
      <c r="J16" s="147"/>
      <c r="K16" s="278"/>
      <c r="L16" s="121"/>
      <c r="M16" s="120"/>
      <c r="N16" s="109"/>
      <c r="O16" s="110">
        <f t="shared" si="0"/>
        <v>0.3527777777777778</v>
      </c>
      <c r="P16" s="110">
        <f t="shared" si="1"/>
        <v>0.87083333333333324</v>
      </c>
      <c r="Q16" s="134">
        <f t="shared" si="2"/>
        <v>0.1472222222222222</v>
      </c>
      <c r="R16" s="111">
        <f t="shared" si="8"/>
        <v>0.25</v>
      </c>
      <c r="S16" s="111">
        <f t="shared" si="3"/>
        <v>0</v>
      </c>
      <c r="T16" s="108">
        <f t="shared" si="4"/>
        <v>0.35416666666666669</v>
      </c>
      <c r="U16" s="109"/>
      <c r="V16" s="108"/>
      <c r="W16" s="108"/>
      <c r="X16" s="112"/>
      <c r="Y16" s="112"/>
      <c r="Z16" s="112"/>
      <c r="AA16" s="176"/>
      <c r="AB16" s="109"/>
      <c r="AC16" s="138">
        <f t="shared" si="5"/>
        <v>1</v>
      </c>
      <c r="AD16" s="112">
        <f t="shared" si="9"/>
        <v>0</v>
      </c>
      <c r="AE16" s="112">
        <f t="shared" si="6"/>
        <v>0</v>
      </c>
      <c r="AF16" s="112">
        <f t="shared" si="7"/>
        <v>1</v>
      </c>
    </row>
    <row r="17" spans="1:32">
      <c r="A17" s="147">
        <v>83</v>
      </c>
      <c r="B17" s="226" t="s">
        <v>252</v>
      </c>
      <c r="C17" s="147" t="s">
        <v>7</v>
      </c>
      <c r="D17" s="147" t="s">
        <v>480</v>
      </c>
      <c r="E17" s="148">
        <v>42314</v>
      </c>
      <c r="F17" s="149">
        <v>0.36249999999999999</v>
      </c>
      <c r="G17" s="149">
        <v>0.8881944444444444</v>
      </c>
      <c r="H17" s="147"/>
      <c r="I17" s="147"/>
      <c r="J17" s="147"/>
      <c r="K17" s="277"/>
      <c r="L17" s="121"/>
      <c r="M17" s="120"/>
      <c r="N17" s="109"/>
      <c r="O17" s="110">
        <f t="shared" si="0"/>
        <v>0.36249999999999999</v>
      </c>
      <c r="P17" s="110">
        <f t="shared" si="1"/>
        <v>0.75</v>
      </c>
      <c r="Q17" s="134">
        <f t="shared" si="2"/>
        <v>0.13750000000000001</v>
      </c>
      <c r="R17" s="111">
        <f t="shared" si="8"/>
        <v>0.1875</v>
      </c>
      <c r="S17" s="111">
        <f t="shared" si="3"/>
        <v>2.9166666666666674E-2</v>
      </c>
      <c r="T17" s="108">
        <f t="shared" si="4"/>
        <v>0.32500000000000001</v>
      </c>
      <c r="U17" s="109"/>
      <c r="V17" s="108"/>
      <c r="W17" s="108"/>
      <c r="X17" s="112"/>
      <c r="Y17" s="112"/>
      <c r="Z17" s="112"/>
      <c r="AA17" s="176"/>
      <c r="AB17" s="109"/>
      <c r="AC17" s="138">
        <f t="shared" si="5"/>
        <v>0.91764705882352937</v>
      </c>
      <c r="AD17" s="112">
        <f t="shared" si="9"/>
        <v>0</v>
      </c>
      <c r="AE17" s="112">
        <f t="shared" si="6"/>
        <v>1</v>
      </c>
      <c r="AF17" s="112">
        <f t="shared" si="7"/>
        <v>1</v>
      </c>
    </row>
    <row r="18" spans="1:32">
      <c r="A18" s="147">
        <v>84</v>
      </c>
      <c r="B18" s="226" t="s">
        <v>252</v>
      </c>
      <c r="C18" s="147" t="s">
        <v>7</v>
      </c>
      <c r="D18" s="147" t="s">
        <v>480</v>
      </c>
      <c r="E18" s="148">
        <v>42317</v>
      </c>
      <c r="F18" s="149">
        <v>0.36527777777777781</v>
      </c>
      <c r="G18" s="149">
        <v>0.91249999999999998</v>
      </c>
      <c r="H18" s="147"/>
      <c r="I18" s="147"/>
      <c r="J18" s="147"/>
      <c r="K18" s="277"/>
      <c r="L18" s="121"/>
      <c r="M18" s="120"/>
      <c r="N18" s="109"/>
      <c r="O18" s="110">
        <f t="shared" si="0"/>
        <v>0.36527777777777781</v>
      </c>
      <c r="P18" s="110">
        <f t="shared" si="1"/>
        <v>0.75</v>
      </c>
      <c r="Q18" s="134">
        <f t="shared" si="2"/>
        <v>0.13472222222222219</v>
      </c>
      <c r="R18" s="111">
        <f t="shared" si="8"/>
        <v>0.1875</v>
      </c>
      <c r="S18" s="111">
        <f t="shared" si="3"/>
        <v>3.1944444444444497E-2</v>
      </c>
      <c r="T18" s="108">
        <f t="shared" si="4"/>
        <v>0.32222222222222219</v>
      </c>
      <c r="U18" s="109"/>
      <c r="V18" s="108"/>
      <c r="W18" s="108"/>
      <c r="X18" s="112"/>
      <c r="Y18" s="112"/>
      <c r="Z18" s="112"/>
      <c r="AA18" s="176"/>
      <c r="AB18" s="109"/>
      <c r="AC18" s="138">
        <f t="shared" si="5"/>
        <v>0.90980392156862733</v>
      </c>
      <c r="AD18" s="112">
        <f t="shared" si="9"/>
        <v>0</v>
      </c>
      <c r="AE18" s="112">
        <f t="shared" si="6"/>
        <v>1</v>
      </c>
      <c r="AF18" s="112">
        <f t="shared" si="7"/>
        <v>1</v>
      </c>
    </row>
    <row r="19" spans="1:32">
      <c r="A19" s="147">
        <v>85</v>
      </c>
      <c r="B19" s="226" t="s">
        <v>252</v>
      </c>
      <c r="C19" s="147" t="s">
        <v>7</v>
      </c>
      <c r="D19" s="147" t="s">
        <v>480</v>
      </c>
      <c r="E19" s="148">
        <v>42318</v>
      </c>
      <c r="F19" s="149">
        <v>0.35416666666666669</v>
      </c>
      <c r="G19" s="149">
        <v>0.76666666666666661</v>
      </c>
      <c r="H19" s="147"/>
      <c r="I19" s="147"/>
      <c r="J19" s="147"/>
      <c r="K19" s="277"/>
      <c r="L19" s="121"/>
      <c r="M19" s="120"/>
      <c r="N19" s="109"/>
      <c r="O19" s="110">
        <f t="shared" si="0"/>
        <v>0.35416666666666669</v>
      </c>
      <c r="P19" s="110">
        <f t="shared" si="1"/>
        <v>0.76666666666666661</v>
      </c>
      <c r="Q19" s="134">
        <f t="shared" si="2"/>
        <v>0.14583333333333331</v>
      </c>
      <c r="R19" s="111">
        <f t="shared" si="8"/>
        <v>0.20416666666666661</v>
      </c>
      <c r="S19" s="111">
        <f t="shared" si="3"/>
        <v>0</v>
      </c>
      <c r="T19" s="108">
        <f t="shared" si="4"/>
        <v>0.35416666666666669</v>
      </c>
      <c r="U19" s="109"/>
      <c r="V19" s="108"/>
      <c r="W19" s="108"/>
      <c r="X19" s="112"/>
      <c r="Y19" s="112"/>
      <c r="Z19" s="112"/>
      <c r="AA19" s="176"/>
      <c r="AB19" s="109"/>
      <c r="AC19" s="138">
        <f t="shared" si="5"/>
        <v>1</v>
      </c>
      <c r="AD19" s="112">
        <f t="shared" si="9"/>
        <v>0</v>
      </c>
      <c r="AE19" s="112">
        <f t="shared" si="6"/>
        <v>0</v>
      </c>
      <c r="AF19" s="112">
        <f t="shared" si="7"/>
        <v>1</v>
      </c>
    </row>
    <row r="20" spans="1:32">
      <c r="A20" s="147">
        <v>86</v>
      </c>
      <c r="B20" s="226" t="s">
        <v>252</v>
      </c>
      <c r="C20" s="147" t="s">
        <v>7</v>
      </c>
      <c r="D20" s="147" t="s">
        <v>480</v>
      </c>
      <c r="E20" s="148">
        <v>42319</v>
      </c>
      <c r="F20" s="149">
        <v>0.35347222222222219</v>
      </c>
      <c r="G20" s="149">
        <v>0.77847222222222223</v>
      </c>
      <c r="H20" s="147"/>
      <c r="I20" s="147"/>
      <c r="J20" s="147"/>
      <c r="K20" s="277"/>
      <c r="L20" s="121"/>
      <c r="M20" s="120"/>
      <c r="N20" s="109"/>
      <c r="O20" s="110">
        <f t="shared" si="0"/>
        <v>0.35347222222222219</v>
      </c>
      <c r="P20" s="110">
        <f t="shared" si="1"/>
        <v>0.77847222222222223</v>
      </c>
      <c r="Q20" s="134">
        <f t="shared" si="2"/>
        <v>0.14652777777777781</v>
      </c>
      <c r="R20" s="111">
        <f t="shared" si="8"/>
        <v>0.21597222222222223</v>
      </c>
      <c r="S20" s="111">
        <f t="shared" si="3"/>
        <v>0</v>
      </c>
      <c r="T20" s="108">
        <f t="shared" si="4"/>
        <v>0.35416666666666669</v>
      </c>
      <c r="U20" s="109"/>
      <c r="V20" s="108"/>
      <c r="W20" s="108"/>
      <c r="X20" s="112"/>
      <c r="Y20" s="112"/>
      <c r="Z20" s="112"/>
      <c r="AA20" s="176"/>
      <c r="AB20" s="109"/>
      <c r="AC20" s="138">
        <f t="shared" si="5"/>
        <v>1</v>
      </c>
      <c r="AD20" s="112">
        <f t="shared" si="9"/>
        <v>0</v>
      </c>
      <c r="AE20" s="112">
        <f t="shared" si="6"/>
        <v>0</v>
      </c>
      <c r="AF20" s="112">
        <f t="shared" si="7"/>
        <v>1</v>
      </c>
    </row>
    <row r="21" spans="1:32">
      <c r="A21" s="147">
        <v>87</v>
      </c>
      <c r="B21" s="226" t="s">
        <v>252</v>
      </c>
      <c r="C21" s="147" t="s">
        <v>7</v>
      </c>
      <c r="D21" s="147" t="s">
        <v>480</v>
      </c>
      <c r="E21" s="148">
        <v>42320</v>
      </c>
      <c r="F21" s="149">
        <v>0.35694444444444445</v>
      </c>
      <c r="G21" s="149">
        <v>0.8930555555555556</v>
      </c>
      <c r="H21" s="147"/>
      <c r="I21" s="147"/>
      <c r="J21" s="147"/>
      <c r="K21" s="278"/>
      <c r="L21" s="121"/>
      <c r="M21" s="120"/>
      <c r="N21" s="109"/>
      <c r="O21" s="110">
        <f t="shared" si="0"/>
        <v>0.35694444444444445</v>
      </c>
      <c r="P21" s="110">
        <f t="shared" si="1"/>
        <v>0.75</v>
      </c>
      <c r="Q21" s="134">
        <f t="shared" si="2"/>
        <v>0.14305555555555555</v>
      </c>
      <c r="R21" s="111">
        <f t="shared" si="8"/>
        <v>0.1875</v>
      </c>
      <c r="S21" s="111">
        <f t="shared" si="3"/>
        <v>2.3611111111111138E-2</v>
      </c>
      <c r="T21" s="108">
        <f t="shared" si="4"/>
        <v>0.33055555555555555</v>
      </c>
      <c r="U21" s="109"/>
      <c r="V21" s="108"/>
      <c r="W21" s="108"/>
      <c r="X21" s="112"/>
      <c r="Y21" s="112"/>
      <c r="Z21" s="112"/>
      <c r="AA21" s="176"/>
      <c r="AB21" s="109"/>
      <c r="AC21" s="138">
        <f t="shared" si="5"/>
        <v>0.93333333333333324</v>
      </c>
      <c r="AD21" s="112">
        <f t="shared" si="9"/>
        <v>0</v>
      </c>
      <c r="AE21" s="112">
        <f t="shared" si="6"/>
        <v>1</v>
      </c>
      <c r="AF21" s="112">
        <f t="shared" si="7"/>
        <v>1</v>
      </c>
    </row>
    <row r="22" spans="1:32">
      <c r="A22" s="147">
        <v>88</v>
      </c>
      <c r="B22" s="226" t="s">
        <v>252</v>
      </c>
      <c r="C22" s="147" t="s">
        <v>7</v>
      </c>
      <c r="D22" s="147" t="s">
        <v>480</v>
      </c>
      <c r="E22" s="148">
        <v>42321</v>
      </c>
      <c r="F22" s="149">
        <v>0.35486111111111113</v>
      </c>
      <c r="G22" s="149">
        <v>0.7715277777777777</v>
      </c>
      <c r="H22" s="147"/>
      <c r="I22" s="147"/>
      <c r="J22" s="147"/>
      <c r="K22" s="277"/>
      <c r="L22" s="121"/>
      <c r="M22" s="120"/>
      <c r="N22" s="109"/>
      <c r="O22" s="110">
        <f t="shared" si="0"/>
        <v>0.35486111111111113</v>
      </c>
      <c r="P22" s="110">
        <f t="shared" si="1"/>
        <v>0.75</v>
      </c>
      <c r="Q22" s="134">
        <f t="shared" si="2"/>
        <v>0.14513888888888887</v>
      </c>
      <c r="R22" s="111">
        <f t="shared" si="8"/>
        <v>0.1875</v>
      </c>
      <c r="S22" s="111">
        <f t="shared" si="3"/>
        <v>2.1527777777777812E-2</v>
      </c>
      <c r="T22" s="108">
        <f t="shared" si="4"/>
        <v>0.33263888888888887</v>
      </c>
      <c r="U22" s="109"/>
      <c r="V22" s="108"/>
      <c r="W22" s="108"/>
      <c r="X22" s="112"/>
      <c r="Y22" s="112"/>
      <c r="Z22" s="112"/>
      <c r="AA22" s="176"/>
      <c r="AB22" s="109"/>
      <c r="AC22" s="138">
        <f t="shared" si="5"/>
        <v>0.93921568627450969</v>
      </c>
      <c r="AD22" s="112">
        <f t="shared" si="9"/>
        <v>0</v>
      </c>
      <c r="AE22" s="112">
        <f t="shared" si="6"/>
        <v>1</v>
      </c>
      <c r="AF22" s="112">
        <f t="shared" si="7"/>
        <v>1</v>
      </c>
    </row>
    <row r="23" spans="1:32">
      <c r="A23" s="147">
        <v>89</v>
      </c>
      <c r="B23" s="226" t="s">
        <v>252</v>
      </c>
      <c r="C23" s="147" t="s">
        <v>7</v>
      </c>
      <c r="D23" s="147" t="s">
        <v>480</v>
      </c>
      <c r="E23" s="148">
        <v>42324</v>
      </c>
      <c r="F23" s="149">
        <v>0.34513888888888888</v>
      </c>
      <c r="G23" s="149">
        <v>0.35069444444444442</v>
      </c>
      <c r="H23" s="149">
        <v>0.78472222222222221</v>
      </c>
      <c r="I23" s="149">
        <v>0.78819444444444453</v>
      </c>
      <c r="J23" s="147"/>
      <c r="K23" s="277"/>
      <c r="L23" s="121"/>
      <c r="M23" s="120"/>
      <c r="N23" s="116"/>
      <c r="O23" s="110">
        <f t="shared" si="0"/>
        <v>0.34513888888888888</v>
      </c>
      <c r="P23" s="110">
        <f t="shared" si="1"/>
        <v>0.78819444444444453</v>
      </c>
      <c r="Q23" s="134">
        <f t="shared" si="2"/>
        <v>0.15486111111111112</v>
      </c>
      <c r="R23" s="111">
        <f t="shared" si="8"/>
        <v>0.22569444444444453</v>
      </c>
      <c r="S23" s="111">
        <f t="shared" si="3"/>
        <v>0</v>
      </c>
      <c r="T23" s="108">
        <f t="shared" si="4"/>
        <v>0.35416666666666669</v>
      </c>
      <c r="U23" s="109"/>
      <c r="V23" s="108"/>
      <c r="W23" s="108"/>
      <c r="X23" s="112"/>
      <c r="Y23" s="112"/>
      <c r="Z23" s="112"/>
      <c r="AA23" s="176"/>
      <c r="AB23" s="109"/>
      <c r="AC23" s="138">
        <f t="shared" si="5"/>
        <v>1</v>
      </c>
      <c r="AD23" s="112">
        <f t="shared" si="9"/>
        <v>0</v>
      </c>
      <c r="AE23" s="112">
        <f t="shared" si="6"/>
        <v>0</v>
      </c>
      <c r="AF23" s="112">
        <f t="shared" si="7"/>
        <v>1</v>
      </c>
    </row>
    <row r="24" spans="1:32">
      <c r="A24" s="147">
        <v>90</v>
      </c>
      <c r="B24" s="226" t="s">
        <v>252</v>
      </c>
      <c r="C24" s="147" t="s">
        <v>7</v>
      </c>
      <c r="D24" s="147" t="s">
        <v>480</v>
      </c>
      <c r="E24" s="148">
        <v>42325</v>
      </c>
      <c r="F24" s="149">
        <v>0.35555555555555557</v>
      </c>
      <c r="G24" s="149">
        <v>0.77013888888888893</v>
      </c>
      <c r="H24" s="147"/>
      <c r="I24" s="147"/>
      <c r="J24" s="147"/>
      <c r="K24" s="277"/>
      <c r="L24" s="121"/>
      <c r="M24" s="120"/>
      <c r="N24" s="109"/>
      <c r="O24" s="110">
        <f t="shared" si="0"/>
        <v>0.35555555555555557</v>
      </c>
      <c r="P24" s="110">
        <f t="shared" si="1"/>
        <v>0.75</v>
      </c>
      <c r="Q24" s="134">
        <f t="shared" si="2"/>
        <v>0.14444444444444443</v>
      </c>
      <c r="R24" s="111">
        <f t="shared" si="8"/>
        <v>0.1875</v>
      </c>
      <c r="S24" s="111">
        <f t="shared" si="3"/>
        <v>2.2222222222222254E-2</v>
      </c>
      <c r="T24" s="108">
        <f t="shared" si="4"/>
        <v>0.33194444444444443</v>
      </c>
      <c r="U24" s="109"/>
      <c r="V24" s="108"/>
      <c r="W24" s="108"/>
      <c r="X24" s="112"/>
      <c r="Y24" s="112"/>
      <c r="Z24" s="112"/>
      <c r="AA24" s="176"/>
      <c r="AB24" s="109"/>
      <c r="AC24" s="138">
        <f t="shared" si="5"/>
        <v>0.9372549019607842</v>
      </c>
      <c r="AD24" s="112">
        <f t="shared" si="9"/>
        <v>0</v>
      </c>
      <c r="AE24" s="112">
        <f t="shared" si="6"/>
        <v>1</v>
      </c>
      <c r="AF24" s="112">
        <f t="shared" si="7"/>
        <v>1</v>
      </c>
    </row>
    <row r="25" spans="1:32">
      <c r="A25" s="147">
        <v>91</v>
      </c>
      <c r="B25" s="226" t="s">
        <v>252</v>
      </c>
      <c r="C25" s="147" t="s">
        <v>7</v>
      </c>
      <c r="D25" s="147" t="s">
        <v>480</v>
      </c>
      <c r="E25" s="148">
        <v>42326</v>
      </c>
      <c r="F25" s="149">
        <v>0.35486111111111113</v>
      </c>
      <c r="G25" s="149">
        <v>0.7680555555555556</v>
      </c>
      <c r="H25" s="147"/>
      <c r="I25" s="147"/>
      <c r="J25" s="147"/>
      <c r="K25" s="277"/>
      <c r="L25" s="121"/>
      <c r="M25" s="120"/>
      <c r="N25" s="116"/>
      <c r="O25" s="110">
        <f t="shared" si="0"/>
        <v>0.35486111111111113</v>
      </c>
      <c r="P25" s="110">
        <f t="shared" si="1"/>
        <v>0.75</v>
      </c>
      <c r="Q25" s="134">
        <f t="shared" si="2"/>
        <v>0.14513888888888887</v>
      </c>
      <c r="R25" s="111">
        <f t="shared" si="8"/>
        <v>0.1875</v>
      </c>
      <c r="S25" s="111">
        <f t="shared" si="3"/>
        <v>2.1527777777777812E-2</v>
      </c>
      <c r="T25" s="108">
        <f t="shared" si="4"/>
        <v>0.33263888888888887</v>
      </c>
      <c r="U25" s="109"/>
      <c r="V25" s="108"/>
      <c r="W25" s="108"/>
      <c r="X25" s="112"/>
      <c r="Y25" s="112"/>
      <c r="Z25" s="112"/>
      <c r="AA25" s="176"/>
      <c r="AB25" s="109"/>
      <c r="AC25" s="138">
        <f t="shared" si="5"/>
        <v>0.93921568627450969</v>
      </c>
      <c r="AD25" s="112">
        <f t="shared" si="9"/>
        <v>0</v>
      </c>
      <c r="AE25" s="112">
        <f t="shared" si="6"/>
        <v>1</v>
      </c>
      <c r="AF25" s="112">
        <f t="shared" si="7"/>
        <v>1</v>
      </c>
    </row>
    <row r="26" spans="1:32">
      <c r="A26" s="147">
        <v>92</v>
      </c>
      <c r="B26" s="226" t="s">
        <v>252</v>
      </c>
      <c r="C26" s="147" t="s">
        <v>7</v>
      </c>
      <c r="D26" s="147" t="s">
        <v>480</v>
      </c>
      <c r="E26" s="148">
        <v>42327</v>
      </c>
      <c r="F26" s="149">
        <v>0.35416666666666669</v>
      </c>
      <c r="G26" s="149">
        <v>0.88680555555555562</v>
      </c>
      <c r="H26" s="149">
        <v>0.8881944444444444</v>
      </c>
      <c r="I26" s="147"/>
      <c r="J26" s="147"/>
      <c r="K26" s="277"/>
      <c r="L26" s="121"/>
      <c r="M26" s="120"/>
      <c r="N26" s="109"/>
      <c r="O26" s="110">
        <f t="shared" si="0"/>
        <v>0.35416666666666669</v>
      </c>
      <c r="P26" s="110">
        <f t="shared" si="1"/>
        <v>0.8881944444444444</v>
      </c>
      <c r="Q26" s="134">
        <f t="shared" si="2"/>
        <v>0.14583333333333331</v>
      </c>
      <c r="R26" s="111">
        <f t="shared" si="8"/>
        <v>0.25</v>
      </c>
      <c r="S26" s="111">
        <f t="shared" si="3"/>
        <v>0</v>
      </c>
      <c r="T26" s="108">
        <f t="shared" si="4"/>
        <v>0.35416666666666669</v>
      </c>
      <c r="U26" s="109"/>
      <c r="V26" s="108"/>
      <c r="W26" s="108"/>
      <c r="X26" s="112"/>
      <c r="Y26" s="112"/>
      <c r="Z26" s="112"/>
      <c r="AA26" s="176"/>
      <c r="AB26" s="109"/>
      <c r="AC26" s="138">
        <f t="shared" si="5"/>
        <v>1</v>
      </c>
      <c r="AD26" s="112">
        <f t="shared" si="9"/>
        <v>0</v>
      </c>
      <c r="AE26" s="112">
        <f t="shared" si="6"/>
        <v>0</v>
      </c>
      <c r="AF26" s="112">
        <f t="shared" si="7"/>
        <v>1</v>
      </c>
    </row>
    <row r="27" spans="1:32">
      <c r="A27" s="147">
        <v>93</v>
      </c>
      <c r="B27" s="226" t="s">
        <v>8</v>
      </c>
      <c r="C27" s="147" t="s">
        <v>9</v>
      </c>
      <c r="D27" s="147" t="s">
        <v>479</v>
      </c>
      <c r="E27" s="148">
        <v>42303</v>
      </c>
      <c r="F27" s="149">
        <v>0.33333333333333331</v>
      </c>
      <c r="G27" s="147"/>
      <c r="H27" s="147"/>
      <c r="I27" s="147"/>
      <c r="J27" s="147"/>
      <c r="K27" s="277"/>
      <c r="L27" s="121"/>
      <c r="M27" s="120"/>
      <c r="N27" s="116"/>
      <c r="O27" s="110">
        <f t="shared" si="0"/>
        <v>0</v>
      </c>
      <c r="P27" s="110">
        <f t="shared" si="1"/>
        <v>0</v>
      </c>
      <c r="Q27" s="134">
        <f t="shared" si="2"/>
        <v>0</v>
      </c>
      <c r="R27" s="111">
        <f t="shared" si="8"/>
        <v>0</v>
      </c>
      <c r="S27" s="111">
        <f t="shared" si="3"/>
        <v>0</v>
      </c>
      <c r="T27" s="108">
        <f t="shared" si="4"/>
        <v>0</v>
      </c>
      <c r="U27" s="109"/>
      <c r="V27" s="108"/>
      <c r="W27" s="108"/>
      <c r="X27" s="112"/>
      <c r="Y27" s="112"/>
      <c r="Z27" s="112"/>
      <c r="AA27" s="176"/>
      <c r="AB27" s="109"/>
      <c r="AC27" s="138">
        <f t="shared" si="5"/>
        <v>0</v>
      </c>
      <c r="AD27" s="112">
        <f t="shared" si="9"/>
        <v>1</v>
      </c>
      <c r="AE27" s="112">
        <f t="shared" si="6"/>
        <v>0</v>
      </c>
      <c r="AF27" s="112">
        <f t="shared" si="7"/>
        <v>0</v>
      </c>
    </row>
    <row r="28" spans="1:32">
      <c r="A28" s="147">
        <v>94</v>
      </c>
      <c r="B28" s="226" t="s">
        <v>8</v>
      </c>
      <c r="C28" s="147" t="s">
        <v>9</v>
      </c>
      <c r="D28" s="147" t="s">
        <v>479</v>
      </c>
      <c r="E28" s="148">
        <v>42304</v>
      </c>
      <c r="F28" s="149">
        <v>0.34236111111111112</v>
      </c>
      <c r="G28" s="149">
        <v>0.7729166666666667</v>
      </c>
      <c r="H28" s="147"/>
      <c r="I28" s="147"/>
      <c r="J28" s="147"/>
      <c r="K28" s="277"/>
      <c r="L28" s="121"/>
      <c r="M28" s="120"/>
      <c r="N28" s="116"/>
      <c r="O28" s="110">
        <f t="shared" si="0"/>
        <v>0.34236111111111112</v>
      </c>
      <c r="P28" s="110">
        <f t="shared" si="1"/>
        <v>0.7729166666666667</v>
      </c>
      <c r="Q28" s="134">
        <f t="shared" si="2"/>
        <v>0.15763888888888888</v>
      </c>
      <c r="R28" s="111">
        <f t="shared" si="8"/>
        <v>0.2104166666666667</v>
      </c>
      <c r="S28" s="111">
        <f t="shared" si="3"/>
        <v>0</v>
      </c>
      <c r="T28" s="108">
        <f t="shared" si="4"/>
        <v>0.35416666666666669</v>
      </c>
      <c r="U28" s="109"/>
      <c r="V28" s="108"/>
      <c r="W28" s="108"/>
      <c r="X28" s="112"/>
      <c r="Y28" s="112"/>
      <c r="Z28" s="112"/>
      <c r="AA28" s="176"/>
      <c r="AB28" s="109"/>
      <c r="AC28" s="138">
        <f t="shared" si="5"/>
        <v>1</v>
      </c>
      <c r="AD28" s="112">
        <f t="shared" si="9"/>
        <v>0</v>
      </c>
      <c r="AE28" s="112">
        <f t="shared" si="6"/>
        <v>0</v>
      </c>
      <c r="AF28" s="112">
        <f t="shared" si="7"/>
        <v>1</v>
      </c>
    </row>
    <row r="29" spans="1:32">
      <c r="A29" s="147">
        <v>95</v>
      </c>
      <c r="B29" s="226" t="s">
        <v>8</v>
      </c>
      <c r="C29" s="147" t="s">
        <v>9</v>
      </c>
      <c r="D29" s="147" t="s">
        <v>479</v>
      </c>
      <c r="E29" s="148">
        <v>42305</v>
      </c>
      <c r="F29" s="149">
        <v>0.33819444444444446</v>
      </c>
      <c r="G29" s="149">
        <v>0.82847222222222217</v>
      </c>
      <c r="H29" s="147"/>
      <c r="I29" s="147"/>
      <c r="J29" s="147"/>
      <c r="K29" s="278"/>
      <c r="L29" s="121"/>
      <c r="M29" s="120"/>
      <c r="N29" s="109"/>
      <c r="O29" s="110">
        <f t="shared" si="0"/>
        <v>0.33819444444444446</v>
      </c>
      <c r="P29" s="110">
        <f t="shared" si="1"/>
        <v>0.82847222222222217</v>
      </c>
      <c r="Q29" s="134">
        <f t="shared" si="2"/>
        <v>0.16180555555555554</v>
      </c>
      <c r="R29" s="111">
        <f t="shared" si="8"/>
        <v>0.25</v>
      </c>
      <c r="S29" s="111">
        <f t="shared" si="3"/>
        <v>0</v>
      </c>
      <c r="T29" s="108">
        <f t="shared" si="4"/>
        <v>0.35416666666666669</v>
      </c>
      <c r="U29" s="109"/>
      <c r="V29" s="108"/>
      <c r="W29" s="108"/>
      <c r="X29" s="112"/>
      <c r="Y29" s="112"/>
      <c r="Z29" s="112"/>
      <c r="AA29" s="176"/>
      <c r="AB29" s="109"/>
      <c r="AC29" s="138">
        <f t="shared" si="5"/>
        <v>1</v>
      </c>
      <c r="AD29" s="112">
        <f t="shared" si="9"/>
        <v>0</v>
      </c>
      <c r="AE29" s="112">
        <f t="shared" si="6"/>
        <v>0</v>
      </c>
      <c r="AF29" s="112">
        <f t="shared" si="7"/>
        <v>1</v>
      </c>
    </row>
    <row r="30" spans="1:32">
      <c r="A30" s="147">
        <v>96</v>
      </c>
      <c r="B30" s="226" t="s">
        <v>8</v>
      </c>
      <c r="C30" s="147" t="s">
        <v>9</v>
      </c>
      <c r="D30" s="147" t="s">
        <v>479</v>
      </c>
      <c r="E30" s="148">
        <v>42306</v>
      </c>
      <c r="F30" s="149">
        <v>0.33680555555555558</v>
      </c>
      <c r="G30" s="149">
        <v>0.34375</v>
      </c>
      <c r="H30" s="149">
        <v>0.87569444444444444</v>
      </c>
      <c r="I30" s="147"/>
      <c r="J30" s="147"/>
      <c r="K30" s="277"/>
      <c r="L30" s="121"/>
      <c r="M30" s="120"/>
      <c r="N30" s="109"/>
      <c r="O30" s="110">
        <f t="shared" si="0"/>
        <v>0.33680555555555558</v>
      </c>
      <c r="P30" s="110">
        <f t="shared" si="1"/>
        <v>0.87569444444444444</v>
      </c>
      <c r="Q30" s="134">
        <f t="shared" si="2"/>
        <v>0.16319444444444442</v>
      </c>
      <c r="R30" s="111">
        <f t="shared" si="8"/>
        <v>0.25</v>
      </c>
      <c r="S30" s="111">
        <f t="shared" si="3"/>
        <v>0</v>
      </c>
      <c r="T30" s="108">
        <f t="shared" si="4"/>
        <v>0.35416666666666669</v>
      </c>
      <c r="U30" s="109"/>
      <c r="V30" s="108"/>
      <c r="W30" s="108"/>
      <c r="X30" s="112"/>
      <c r="Y30" s="112"/>
      <c r="Z30" s="112"/>
      <c r="AA30" s="176"/>
      <c r="AB30" s="109"/>
      <c r="AC30" s="138">
        <f t="shared" si="5"/>
        <v>1</v>
      </c>
      <c r="AD30" s="112">
        <f t="shared" si="9"/>
        <v>0</v>
      </c>
      <c r="AE30" s="112">
        <f t="shared" si="6"/>
        <v>0</v>
      </c>
      <c r="AF30" s="112">
        <f t="shared" si="7"/>
        <v>1</v>
      </c>
    </row>
    <row r="31" spans="1:32">
      <c r="A31" s="147">
        <v>97</v>
      </c>
      <c r="B31" s="226" t="s">
        <v>8</v>
      </c>
      <c r="C31" s="147" t="s">
        <v>9</v>
      </c>
      <c r="D31" s="147" t="s">
        <v>479</v>
      </c>
      <c r="E31" s="148">
        <v>42307</v>
      </c>
      <c r="F31" s="149">
        <v>0.33402777777777781</v>
      </c>
      <c r="G31" s="149">
        <v>0.34583333333333338</v>
      </c>
      <c r="H31" s="149">
        <v>0.79583333333333339</v>
      </c>
      <c r="I31" s="147"/>
      <c r="J31" s="147"/>
      <c r="K31" s="277"/>
      <c r="L31" s="185"/>
      <c r="M31" s="120"/>
      <c r="N31" s="116"/>
      <c r="O31" s="110">
        <f t="shared" si="0"/>
        <v>0.33402777777777781</v>
      </c>
      <c r="P31" s="110">
        <f t="shared" si="1"/>
        <v>0.79583333333333339</v>
      </c>
      <c r="Q31" s="134">
        <f t="shared" si="2"/>
        <v>0.16597222222222219</v>
      </c>
      <c r="R31" s="111">
        <f t="shared" si="8"/>
        <v>0.23333333333333339</v>
      </c>
      <c r="S31" s="111">
        <f t="shared" si="3"/>
        <v>0</v>
      </c>
      <c r="T31" s="108">
        <f t="shared" si="4"/>
        <v>0.35416666666666669</v>
      </c>
      <c r="U31" s="109"/>
      <c r="V31" s="108"/>
      <c r="W31" s="108"/>
      <c r="X31" s="112"/>
      <c r="Y31" s="112"/>
      <c r="Z31" s="112"/>
      <c r="AA31" s="176"/>
      <c r="AB31" s="109"/>
      <c r="AC31" s="138">
        <f t="shared" si="5"/>
        <v>1</v>
      </c>
      <c r="AD31" s="112">
        <f t="shared" si="9"/>
        <v>0</v>
      </c>
      <c r="AE31" s="112">
        <f t="shared" si="6"/>
        <v>0</v>
      </c>
      <c r="AF31" s="112">
        <f t="shared" si="7"/>
        <v>1</v>
      </c>
    </row>
    <row r="32" spans="1:32">
      <c r="A32" s="147">
        <v>98</v>
      </c>
      <c r="B32" s="226" t="s">
        <v>8</v>
      </c>
      <c r="C32" s="147" t="s">
        <v>9</v>
      </c>
      <c r="D32" s="147" t="s">
        <v>479</v>
      </c>
      <c r="E32" s="148">
        <v>42310</v>
      </c>
      <c r="F32" s="149">
        <v>0.77222222222222225</v>
      </c>
      <c r="G32" s="147"/>
      <c r="H32" s="147"/>
      <c r="I32" s="147"/>
      <c r="J32" s="147"/>
      <c r="K32" s="278"/>
      <c r="L32" s="121"/>
      <c r="M32" s="120"/>
      <c r="N32" s="109"/>
      <c r="O32" s="110">
        <f t="shared" si="0"/>
        <v>0</v>
      </c>
      <c r="P32" s="110">
        <f t="shared" si="1"/>
        <v>0</v>
      </c>
      <c r="Q32" s="134">
        <f t="shared" si="2"/>
        <v>0</v>
      </c>
      <c r="R32" s="111">
        <f t="shared" si="8"/>
        <v>0</v>
      </c>
      <c r="S32" s="111">
        <f t="shared" si="3"/>
        <v>0</v>
      </c>
      <c r="T32" s="108">
        <f t="shared" si="4"/>
        <v>0</v>
      </c>
      <c r="U32" s="109"/>
      <c r="V32" s="108"/>
      <c r="W32" s="108"/>
      <c r="X32" s="112"/>
      <c r="Y32" s="112"/>
      <c r="Z32" s="112"/>
      <c r="AA32" s="176"/>
      <c r="AB32" s="109"/>
      <c r="AC32" s="138">
        <f t="shared" si="5"/>
        <v>0</v>
      </c>
      <c r="AD32" s="112">
        <f t="shared" si="9"/>
        <v>1</v>
      </c>
      <c r="AE32" s="112">
        <f t="shared" si="6"/>
        <v>0</v>
      </c>
      <c r="AF32" s="112">
        <f t="shared" si="7"/>
        <v>0</v>
      </c>
    </row>
    <row r="33" spans="1:32">
      <c r="A33" s="147">
        <v>99</v>
      </c>
      <c r="B33" s="226" t="s">
        <v>8</v>
      </c>
      <c r="C33" s="147" t="s">
        <v>9</v>
      </c>
      <c r="D33" s="147" t="s">
        <v>479</v>
      </c>
      <c r="E33" s="148">
        <v>42311</v>
      </c>
      <c r="F33" s="149">
        <v>0.32777777777777778</v>
      </c>
      <c r="G33" s="149">
        <v>0.7895833333333333</v>
      </c>
      <c r="H33" s="147"/>
      <c r="I33" s="147"/>
      <c r="J33" s="147"/>
      <c r="K33" s="277"/>
      <c r="L33" s="121"/>
      <c r="M33" s="120"/>
      <c r="N33" s="116"/>
      <c r="O33" s="110">
        <f t="shared" si="0"/>
        <v>0.33333333333333331</v>
      </c>
      <c r="P33" s="110">
        <f t="shared" si="1"/>
        <v>0.7895833333333333</v>
      </c>
      <c r="Q33" s="134">
        <f t="shared" si="2"/>
        <v>0.16666666666666669</v>
      </c>
      <c r="R33" s="111">
        <f t="shared" si="8"/>
        <v>0.2270833333333333</v>
      </c>
      <c r="S33" s="111">
        <f t="shared" si="3"/>
        <v>0</v>
      </c>
      <c r="T33" s="108">
        <f t="shared" si="4"/>
        <v>0.35416666666666669</v>
      </c>
      <c r="U33" s="109"/>
      <c r="V33" s="108"/>
      <c r="W33" s="108"/>
      <c r="X33" s="112"/>
      <c r="Y33" s="112"/>
      <c r="Z33" s="112"/>
      <c r="AA33" s="176"/>
      <c r="AB33" s="109"/>
      <c r="AC33" s="138">
        <f t="shared" si="5"/>
        <v>1</v>
      </c>
      <c r="AD33" s="112">
        <f t="shared" si="9"/>
        <v>0</v>
      </c>
      <c r="AE33" s="112">
        <f t="shared" si="6"/>
        <v>0</v>
      </c>
      <c r="AF33" s="112">
        <f t="shared" si="7"/>
        <v>1</v>
      </c>
    </row>
    <row r="34" spans="1:32">
      <c r="A34" s="147">
        <v>100</v>
      </c>
      <c r="B34" s="226" t="s">
        <v>8</v>
      </c>
      <c r="C34" s="147" t="s">
        <v>9</v>
      </c>
      <c r="D34" s="147" t="s">
        <v>479</v>
      </c>
      <c r="E34" s="148">
        <v>42312</v>
      </c>
      <c r="F34" s="149">
        <v>0.3520833333333333</v>
      </c>
      <c r="G34" s="147"/>
      <c r="H34" s="147"/>
      <c r="I34" s="147"/>
      <c r="J34" s="147"/>
      <c r="K34" s="277"/>
      <c r="L34" s="185"/>
      <c r="M34" s="120"/>
      <c r="N34" s="116"/>
      <c r="O34" s="110">
        <f t="shared" si="0"/>
        <v>0</v>
      </c>
      <c r="P34" s="110">
        <f t="shared" si="1"/>
        <v>0</v>
      </c>
      <c r="Q34" s="134">
        <f t="shared" si="2"/>
        <v>0</v>
      </c>
      <c r="R34" s="111">
        <f t="shared" si="8"/>
        <v>0</v>
      </c>
      <c r="S34" s="111">
        <f t="shared" si="3"/>
        <v>0</v>
      </c>
      <c r="T34" s="108">
        <f t="shared" si="4"/>
        <v>0.35416666666666669</v>
      </c>
      <c r="U34" s="109"/>
      <c r="V34" s="108">
        <v>0.33333333333333331</v>
      </c>
      <c r="W34" s="108"/>
      <c r="X34" s="112"/>
      <c r="Y34" s="112">
        <v>1</v>
      </c>
      <c r="Z34" s="112"/>
      <c r="AA34" s="176" t="s">
        <v>645</v>
      </c>
      <c r="AB34" s="109"/>
      <c r="AC34" s="138">
        <f t="shared" si="5"/>
        <v>1</v>
      </c>
      <c r="AD34" s="112">
        <f t="shared" si="9"/>
        <v>1</v>
      </c>
      <c r="AE34" s="112">
        <f t="shared" si="6"/>
        <v>0</v>
      </c>
      <c r="AF34" s="112">
        <f t="shared" si="7"/>
        <v>1</v>
      </c>
    </row>
    <row r="35" spans="1:32">
      <c r="A35" s="147">
        <v>101</v>
      </c>
      <c r="B35" s="226" t="s">
        <v>8</v>
      </c>
      <c r="C35" s="147" t="s">
        <v>9</v>
      </c>
      <c r="D35" s="147" t="s">
        <v>479</v>
      </c>
      <c r="E35" s="148">
        <v>42317</v>
      </c>
      <c r="F35" s="149">
        <v>0.35486111111111113</v>
      </c>
      <c r="G35" s="149">
        <v>0.74930555555555556</v>
      </c>
      <c r="H35" s="147"/>
      <c r="I35" s="147"/>
      <c r="J35" s="147"/>
      <c r="K35" s="278"/>
      <c r="L35" s="121"/>
      <c r="M35" s="120"/>
      <c r="N35" s="109"/>
      <c r="O35" s="110">
        <f t="shared" si="0"/>
        <v>0.35486111111111113</v>
      </c>
      <c r="P35" s="110">
        <f t="shared" si="1"/>
        <v>0.74930555555555556</v>
      </c>
      <c r="Q35" s="134">
        <f t="shared" si="2"/>
        <v>0.14513888888888887</v>
      </c>
      <c r="R35" s="111">
        <f t="shared" si="8"/>
        <v>0.18680555555555556</v>
      </c>
      <c r="S35" s="111">
        <f t="shared" ref="S35:S97" si="10">+IF(AND(O35&gt;TIMEVALUE("8:30"),O35&lt;TIMEVALUE("10:00")),O35-TIMEVALUE("8:00"),0)</f>
        <v>2.1527777777777812E-2</v>
      </c>
      <c r="T35" s="108">
        <f t="shared" si="4"/>
        <v>0.33263888888888887</v>
      </c>
      <c r="U35" s="109"/>
      <c r="V35" s="108"/>
      <c r="W35" s="108"/>
      <c r="X35" s="112"/>
      <c r="Y35" s="112"/>
      <c r="Z35" s="112"/>
      <c r="AA35" s="176"/>
      <c r="AB35" s="109"/>
      <c r="AC35" s="138">
        <f t="shared" si="5"/>
        <v>0.93921568627450969</v>
      </c>
      <c r="AD35" s="112">
        <f t="shared" si="9"/>
        <v>0</v>
      </c>
      <c r="AE35" s="112">
        <f t="shared" si="6"/>
        <v>1</v>
      </c>
      <c r="AF35" s="112">
        <f t="shared" si="7"/>
        <v>1</v>
      </c>
    </row>
    <row r="36" spans="1:32">
      <c r="A36" s="147">
        <v>102</v>
      </c>
      <c r="B36" s="226" t="s">
        <v>8</v>
      </c>
      <c r="C36" s="147" t="s">
        <v>9</v>
      </c>
      <c r="D36" s="147" t="s">
        <v>479</v>
      </c>
      <c r="E36" s="148">
        <v>42318</v>
      </c>
      <c r="F36" s="149">
        <v>0.34236111111111112</v>
      </c>
      <c r="G36" s="149">
        <v>0.75555555555555554</v>
      </c>
      <c r="H36" s="147"/>
      <c r="I36" s="147"/>
      <c r="J36" s="147"/>
      <c r="K36" s="278"/>
      <c r="L36" s="121"/>
      <c r="M36" s="120"/>
      <c r="N36" s="109"/>
      <c r="O36" s="110">
        <f t="shared" si="0"/>
        <v>0.34236111111111112</v>
      </c>
      <c r="P36" s="110">
        <f t="shared" si="1"/>
        <v>0.75555555555555554</v>
      </c>
      <c r="Q36" s="134">
        <f t="shared" si="2"/>
        <v>0.15763888888888888</v>
      </c>
      <c r="R36" s="111">
        <f t="shared" si="8"/>
        <v>0.19305555555555554</v>
      </c>
      <c r="S36" s="111">
        <f t="shared" si="10"/>
        <v>0</v>
      </c>
      <c r="T36" s="108">
        <f t="shared" si="4"/>
        <v>0.35416666666666669</v>
      </c>
      <c r="U36" s="109"/>
      <c r="V36" s="108"/>
      <c r="W36" s="108"/>
      <c r="X36" s="112"/>
      <c r="Y36" s="112"/>
      <c r="Z36" s="112"/>
      <c r="AA36" s="176"/>
      <c r="AB36" s="109"/>
      <c r="AC36" s="138">
        <f t="shared" si="5"/>
        <v>1</v>
      </c>
      <c r="AD36" s="112">
        <f t="shared" si="9"/>
        <v>0</v>
      </c>
      <c r="AE36" s="112">
        <f t="shared" si="6"/>
        <v>0</v>
      </c>
      <c r="AF36" s="112">
        <f t="shared" si="7"/>
        <v>1</v>
      </c>
    </row>
    <row r="37" spans="1:32">
      <c r="A37" s="147">
        <v>103</v>
      </c>
      <c r="B37" s="226" t="s">
        <v>8</v>
      </c>
      <c r="C37" s="147" t="s">
        <v>9</v>
      </c>
      <c r="D37" s="147" t="s">
        <v>479</v>
      </c>
      <c r="E37" s="148">
        <v>42319</v>
      </c>
      <c r="F37" s="149">
        <v>0.34166666666666662</v>
      </c>
      <c r="G37" s="149">
        <v>0.6118055555555556</v>
      </c>
      <c r="H37" s="147"/>
      <c r="I37" s="147"/>
      <c r="J37" s="147"/>
      <c r="K37" s="277"/>
      <c r="L37" s="121"/>
      <c r="M37" s="120"/>
      <c r="N37" s="116"/>
      <c r="O37" s="110">
        <f t="shared" si="0"/>
        <v>0.34166666666666662</v>
      </c>
      <c r="P37" s="110">
        <f t="shared" si="1"/>
        <v>0.6118055555555556</v>
      </c>
      <c r="Q37" s="134">
        <f t="shared" si="2"/>
        <v>0.15833333333333338</v>
      </c>
      <c r="R37" s="111">
        <f t="shared" si="8"/>
        <v>0</v>
      </c>
      <c r="S37" s="111">
        <f t="shared" si="10"/>
        <v>0</v>
      </c>
      <c r="T37" s="108">
        <f t="shared" si="4"/>
        <v>0.17708333333333334</v>
      </c>
      <c r="U37" s="109"/>
      <c r="V37" s="108"/>
      <c r="W37" s="108"/>
      <c r="X37" s="112"/>
      <c r="Y37" s="112"/>
      <c r="Z37" s="112"/>
      <c r="AA37" s="176"/>
      <c r="AB37" s="109"/>
      <c r="AC37" s="138">
        <f t="shared" si="5"/>
        <v>0.5</v>
      </c>
      <c r="AD37" s="112">
        <f t="shared" si="9"/>
        <v>0</v>
      </c>
      <c r="AE37" s="112">
        <f t="shared" si="6"/>
        <v>0</v>
      </c>
      <c r="AF37" s="112">
        <f t="shared" si="7"/>
        <v>1</v>
      </c>
    </row>
    <row r="38" spans="1:32">
      <c r="A38" s="147">
        <v>104</v>
      </c>
      <c r="B38" s="226" t="s">
        <v>8</v>
      </c>
      <c r="C38" s="147" t="s">
        <v>9</v>
      </c>
      <c r="D38" s="147" t="s">
        <v>479</v>
      </c>
      <c r="E38" s="148">
        <v>42320</v>
      </c>
      <c r="F38" s="149">
        <v>0.32916666666666666</v>
      </c>
      <c r="G38" s="149">
        <v>0.77500000000000002</v>
      </c>
      <c r="H38" s="147"/>
      <c r="I38" s="147"/>
      <c r="J38" s="147"/>
      <c r="K38" s="278"/>
      <c r="L38" s="121"/>
      <c r="M38" s="120"/>
      <c r="N38" s="109"/>
      <c r="O38" s="110">
        <f t="shared" si="0"/>
        <v>0.33333333333333331</v>
      </c>
      <c r="P38" s="110">
        <f t="shared" si="1"/>
        <v>0.77500000000000002</v>
      </c>
      <c r="Q38" s="134">
        <f t="shared" si="2"/>
        <v>0.16666666666666669</v>
      </c>
      <c r="R38" s="111">
        <f t="shared" si="8"/>
        <v>0.21250000000000002</v>
      </c>
      <c r="S38" s="111">
        <f t="shared" si="10"/>
        <v>0</v>
      </c>
      <c r="T38" s="108">
        <f t="shared" si="4"/>
        <v>0.35416666666666669</v>
      </c>
      <c r="U38" s="109"/>
      <c r="V38" s="108"/>
      <c r="W38" s="108"/>
      <c r="X38" s="112"/>
      <c r="Y38" s="112"/>
      <c r="Z38" s="112"/>
      <c r="AA38" s="176"/>
      <c r="AB38" s="109"/>
      <c r="AC38" s="138">
        <f t="shared" si="5"/>
        <v>1</v>
      </c>
      <c r="AD38" s="112">
        <f t="shared" si="9"/>
        <v>0</v>
      </c>
      <c r="AE38" s="112">
        <f t="shared" si="6"/>
        <v>0</v>
      </c>
      <c r="AF38" s="112">
        <f t="shared" si="7"/>
        <v>1</v>
      </c>
    </row>
    <row r="39" spans="1:32">
      <c r="A39" s="147">
        <v>105</v>
      </c>
      <c r="B39" s="226" t="s">
        <v>8</v>
      </c>
      <c r="C39" s="147" t="s">
        <v>9</v>
      </c>
      <c r="D39" s="147" t="s">
        <v>479</v>
      </c>
      <c r="E39" s="148">
        <v>42321</v>
      </c>
      <c r="F39" s="149">
        <v>0.33749999999999997</v>
      </c>
      <c r="G39" s="149">
        <v>0.78680555555555554</v>
      </c>
      <c r="H39" s="147"/>
      <c r="I39" s="147"/>
      <c r="J39" s="147"/>
      <c r="K39" s="277"/>
      <c r="L39" s="121"/>
      <c r="M39" s="120"/>
      <c r="N39" s="109"/>
      <c r="O39" s="110">
        <f t="shared" si="0"/>
        <v>0.33749999999999997</v>
      </c>
      <c r="P39" s="110">
        <f t="shared" si="1"/>
        <v>0.78680555555555554</v>
      </c>
      <c r="Q39" s="134">
        <f t="shared" si="2"/>
        <v>0.16250000000000003</v>
      </c>
      <c r="R39" s="111">
        <f t="shared" si="8"/>
        <v>0.22430555555555554</v>
      </c>
      <c r="S39" s="111">
        <f t="shared" si="10"/>
        <v>0</v>
      </c>
      <c r="T39" s="108">
        <f t="shared" si="4"/>
        <v>0.35416666666666669</v>
      </c>
      <c r="U39" s="109"/>
      <c r="V39" s="108"/>
      <c r="W39" s="108"/>
      <c r="X39" s="112"/>
      <c r="Y39" s="112"/>
      <c r="Z39" s="112"/>
      <c r="AA39" s="176"/>
      <c r="AB39" s="109"/>
      <c r="AC39" s="138">
        <f t="shared" si="5"/>
        <v>1</v>
      </c>
      <c r="AD39" s="112">
        <f t="shared" si="9"/>
        <v>0</v>
      </c>
      <c r="AE39" s="112">
        <f t="shared" si="6"/>
        <v>0</v>
      </c>
      <c r="AF39" s="112">
        <f t="shared" si="7"/>
        <v>1</v>
      </c>
    </row>
    <row r="40" spans="1:32">
      <c r="A40" s="147">
        <v>107</v>
      </c>
      <c r="B40" s="226" t="s">
        <v>8</v>
      </c>
      <c r="C40" s="147" t="s">
        <v>9</v>
      </c>
      <c r="D40" s="147" t="s">
        <v>479</v>
      </c>
      <c r="E40" s="148">
        <v>42324</v>
      </c>
      <c r="F40" s="149">
        <v>0.3347222222222222</v>
      </c>
      <c r="G40" s="149">
        <v>0.35416666666666669</v>
      </c>
      <c r="H40" s="147"/>
      <c r="I40" s="147"/>
      <c r="J40" s="147"/>
      <c r="K40" s="277"/>
      <c r="L40" s="121"/>
      <c r="M40" s="120"/>
      <c r="N40" s="109"/>
      <c r="O40" s="110">
        <f t="shared" si="0"/>
        <v>0</v>
      </c>
      <c r="P40" s="110">
        <f t="shared" si="1"/>
        <v>0</v>
      </c>
      <c r="Q40" s="134">
        <f t="shared" si="2"/>
        <v>0</v>
      </c>
      <c r="R40" s="111">
        <f t="shared" si="8"/>
        <v>0</v>
      </c>
      <c r="S40" s="111">
        <f t="shared" si="10"/>
        <v>0</v>
      </c>
      <c r="T40" s="108">
        <f t="shared" si="4"/>
        <v>0</v>
      </c>
      <c r="U40" s="109"/>
      <c r="V40" s="108"/>
      <c r="W40" s="108"/>
      <c r="X40" s="112"/>
      <c r="Y40" s="112"/>
      <c r="Z40" s="112"/>
      <c r="AA40" s="176"/>
      <c r="AB40" s="109"/>
      <c r="AC40" s="138">
        <f t="shared" si="5"/>
        <v>0</v>
      </c>
      <c r="AD40" s="112">
        <f t="shared" si="9"/>
        <v>1</v>
      </c>
      <c r="AE40" s="112">
        <f t="shared" si="6"/>
        <v>0</v>
      </c>
      <c r="AF40" s="112">
        <f t="shared" si="7"/>
        <v>0</v>
      </c>
    </row>
    <row r="41" spans="1:32">
      <c r="A41" s="147">
        <v>108</v>
      </c>
      <c r="B41" s="226" t="s">
        <v>8</v>
      </c>
      <c r="C41" s="147" t="s">
        <v>9</v>
      </c>
      <c r="D41" s="147" t="s">
        <v>479</v>
      </c>
      <c r="E41" s="148">
        <v>42325</v>
      </c>
      <c r="F41" s="149">
        <v>0.31944444444444448</v>
      </c>
      <c r="G41" s="147"/>
      <c r="H41" s="147"/>
      <c r="I41" s="147"/>
      <c r="J41" s="147"/>
      <c r="K41" s="277"/>
      <c r="L41" s="121"/>
      <c r="M41" s="120"/>
      <c r="N41" s="116"/>
      <c r="O41" s="110">
        <f t="shared" si="0"/>
        <v>0</v>
      </c>
      <c r="P41" s="110">
        <f t="shared" si="1"/>
        <v>0</v>
      </c>
      <c r="Q41" s="134">
        <f t="shared" si="2"/>
        <v>0</v>
      </c>
      <c r="R41" s="111">
        <f t="shared" si="8"/>
        <v>0</v>
      </c>
      <c r="S41" s="111">
        <f t="shared" si="10"/>
        <v>0</v>
      </c>
      <c r="T41" s="108">
        <f t="shared" si="4"/>
        <v>0</v>
      </c>
      <c r="U41" s="109"/>
      <c r="V41" s="108"/>
      <c r="W41" s="108"/>
      <c r="X41" s="112"/>
      <c r="Y41" s="112"/>
      <c r="Z41" s="112"/>
      <c r="AA41" s="176"/>
      <c r="AB41" s="109"/>
      <c r="AC41" s="138">
        <f t="shared" si="5"/>
        <v>0</v>
      </c>
      <c r="AD41" s="112">
        <f t="shared" si="9"/>
        <v>1</v>
      </c>
      <c r="AE41" s="112">
        <f t="shared" si="6"/>
        <v>0</v>
      </c>
      <c r="AF41" s="112">
        <f t="shared" si="7"/>
        <v>0</v>
      </c>
    </row>
    <row r="42" spans="1:32">
      <c r="A42" s="147">
        <v>109</v>
      </c>
      <c r="B42" s="226" t="s">
        <v>8</v>
      </c>
      <c r="C42" s="147" t="s">
        <v>9</v>
      </c>
      <c r="D42" s="147" t="s">
        <v>479</v>
      </c>
      <c r="E42" s="148">
        <v>42326</v>
      </c>
      <c r="F42" s="149">
        <v>0.32430555555555557</v>
      </c>
      <c r="G42" s="149">
        <v>0.8340277777777777</v>
      </c>
      <c r="H42" s="147"/>
      <c r="I42" s="147"/>
      <c r="J42" s="147"/>
      <c r="K42" s="277"/>
      <c r="L42" s="121"/>
      <c r="M42" s="120"/>
      <c r="N42" s="109"/>
      <c r="O42" s="110">
        <f t="shared" si="0"/>
        <v>0.33333333333333331</v>
      </c>
      <c r="P42" s="110">
        <f t="shared" si="1"/>
        <v>0.8340277777777777</v>
      </c>
      <c r="Q42" s="134">
        <f t="shared" si="2"/>
        <v>0.16666666666666669</v>
      </c>
      <c r="R42" s="111">
        <f t="shared" si="8"/>
        <v>0.25</v>
      </c>
      <c r="S42" s="111">
        <f t="shared" si="10"/>
        <v>0</v>
      </c>
      <c r="T42" s="108">
        <f t="shared" si="4"/>
        <v>0.35416666666666669</v>
      </c>
      <c r="U42" s="109"/>
      <c r="V42" s="108"/>
      <c r="W42" s="108"/>
      <c r="X42" s="112"/>
      <c r="Y42" s="112"/>
      <c r="Z42" s="112"/>
      <c r="AA42" s="176"/>
      <c r="AB42" s="109"/>
      <c r="AC42" s="138">
        <f t="shared" si="5"/>
        <v>1</v>
      </c>
      <c r="AD42" s="112">
        <f t="shared" si="9"/>
        <v>0</v>
      </c>
      <c r="AE42" s="112">
        <f t="shared" si="6"/>
        <v>0</v>
      </c>
      <c r="AF42" s="112">
        <f t="shared" si="7"/>
        <v>1</v>
      </c>
    </row>
    <row r="43" spans="1:32">
      <c r="A43" s="147">
        <v>110</v>
      </c>
      <c r="B43" s="226" t="s">
        <v>8</v>
      </c>
      <c r="C43" s="147" t="s">
        <v>9</v>
      </c>
      <c r="D43" s="147" t="s">
        <v>479</v>
      </c>
      <c r="E43" s="148">
        <v>42327</v>
      </c>
      <c r="F43" s="149">
        <v>0.36249999999999999</v>
      </c>
      <c r="G43" s="149">
        <v>0.85763888888888884</v>
      </c>
      <c r="H43" s="147"/>
      <c r="I43" s="147"/>
      <c r="J43" s="147"/>
      <c r="K43" s="277"/>
      <c r="L43" s="121"/>
      <c r="M43" s="120"/>
      <c r="N43" s="109"/>
      <c r="O43" s="110">
        <f t="shared" si="0"/>
        <v>0.36249999999999999</v>
      </c>
      <c r="P43" s="110">
        <f t="shared" si="1"/>
        <v>0.75</v>
      </c>
      <c r="Q43" s="134">
        <f t="shared" si="2"/>
        <v>0.13750000000000001</v>
      </c>
      <c r="R43" s="111">
        <f t="shared" si="8"/>
        <v>0.1875</v>
      </c>
      <c r="S43" s="111">
        <f t="shared" si="10"/>
        <v>2.9166666666666674E-2</v>
      </c>
      <c r="T43" s="108">
        <f t="shared" si="4"/>
        <v>0.32500000000000001</v>
      </c>
      <c r="U43" s="109"/>
      <c r="V43" s="108"/>
      <c r="W43" s="108"/>
      <c r="X43" s="112"/>
      <c r="Y43" s="112"/>
      <c r="Z43" s="112"/>
      <c r="AA43" s="176"/>
      <c r="AB43" s="109"/>
      <c r="AC43" s="138">
        <f t="shared" si="5"/>
        <v>0.91764705882352937</v>
      </c>
      <c r="AD43" s="112">
        <f t="shared" si="9"/>
        <v>0</v>
      </c>
      <c r="AE43" s="112">
        <f t="shared" si="6"/>
        <v>1</v>
      </c>
      <c r="AF43" s="112">
        <f t="shared" si="7"/>
        <v>1</v>
      </c>
    </row>
    <row r="44" spans="1:32">
      <c r="A44" s="147">
        <v>111</v>
      </c>
      <c r="B44" s="226" t="s">
        <v>481</v>
      </c>
      <c r="C44" s="147" t="s">
        <v>10</v>
      </c>
      <c r="D44" s="147" t="s">
        <v>479</v>
      </c>
      <c r="E44" s="148">
        <v>42303</v>
      </c>
      <c r="F44" s="149">
        <v>0.3215277777777778</v>
      </c>
      <c r="G44" s="149">
        <v>0.8979166666666667</v>
      </c>
      <c r="H44" s="147"/>
      <c r="I44" s="147"/>
      <c r="J44" s="147"/>
      <c r="K44" s="278"/>
      <c r="L44" s="121"/>
      <c r="M44" s="120"/>
      <c r="N44" s="109"/>
      <c r="O44" s="110">
        <f t="shared" si="0"/>
        <v>0.33333333333333331</v>
      </c>
      <c r="P44" s="110">
        <f t="shared" si="1"/>
        <v>0.8979166666666667</v>
      </c>
      <c r="Q44" s="134">
        <f t="shared" si="2"/>
        <v>0.16666666666666669</v>
      </c>
      <c r="R44" s="111">
        <f t="shared" si="8"/>
        <v>0.25</v>
      </c>
      <c r="S44" s="111">
        <f t="shared" si="10"/>
        <v>0</v>
      </c>
      <c r="T44" s="108">
        <f t="shared" si="4"/>
        <v>0.35416666666666669</v>
      </c>
      <c r="U44" s="109"/>
      <c r="V44" s="108"/>
      <c r="W44" s="108"/>
      <c r="X44" s="112"/>
      <c r="Y44" s="112"/>
      <c r="Z44" s="112"/>
      <c r="AA44" s="176"/>
      <c r="AB44" s="109"/>
      <c r="AC44" s="138">
        <f t="shared" si="5"/>
        <v>1</v>
      </c>
      <c r="AD44" s="112">
        <f t="shared" si="9"/>
        <v>0</v>
      </c>
      <c r="AE44" s="112">
        <f t="shared" si="6"/>
        <v>0</v>
      </c>
      <c r="AF44" s="112">
        <f t="shared" si="7"/>
        <v>1</v>
      </c>
    </row>
    <row r="45" spans="1:32">
      <c r="A45" s="147">
        <v>112</v>
      </c>
      <c r="B45" s="226" t="s">
        <v>481</v>
      </c>
      <c r="C45" s="147" t="s">
        <v>10</v>
      </c>
      <c r="D45" s="147" t="s">
        <v>479</v>
      </c>
      <c r="E45" s="148">
        <v>42304</v>
      </c>
      <c r="F45" s="149">
        <v>0.34513888888888888</v>
      </c>
      <c r="G45" s="149">
        <v>0.93888888888888899</v>
      </c>
      <c r="H45" s="147"/>
      <c r="I45" s="147"/>
      <c r="J45" s="147"/>
      <c r="K45" s="277"/>
      <c r="L45" s="185"/>
      <c r="M45" s="120"/>
      <c r="N45" s="116"/>
      <c r="O45" s="110">
        <f t="shared" si="0"/>
        <v>0.34513888888888888</v>
      </c>
      <c r="P45" s="110">
        <f t="shared" si="1"/>
        <v>0.93888888888888899</v>
      </c>
      <c r="Q45" s="134">
        <f t="shared" si="2"/>
        <v>0.15486111111111112</v>
      </c>
      <c r="R45" s="111">
        <f t="shared" si="8"/>
        <v>0.25</v>
      </c>
      <c r="S45" s="111">
        <f t="shared" si="10"/>
        <v>0</v>
      </c>
      <c r="T45" s="108">
        <f t="shared" si="4"/>
        <v>0.35416666666666669</v>
      </c>
      <c r="U45" s="109"/>
      <c r="V45" s="108"/>
      <c r="W45" s="108"/>
      <c r="X45" s="112"/>
      <c r="Y45" s="112"/>
      <c r="Z45" s="112"/>
      <c r="AA45" s="176"/>
      <c r="AB45" s="109"/>
      <c r="AC45" s="138">
        <f t="shared" si="5"/>
        <v>1</v>
      </c>
      <c r="AD45" s="112">
        <f t="shared" si="9"/>
        <v>0</v>
      </c>
      <c r="AE45" s="112">
        <f t="shared" si="6"/>
        <v>0</v>
      </c>
      <c r="AF45" s="112">
        <f t="shared" si="7"/>
        <v>1</v>
      </c>
    </row>
    <row r="46" spans="1:32">
      <c r="A46" s="147">
        <v>113</v>
      </c>
      <c r="B46" s="226" t="s">
        <v>481</v>
      </c>
      <c r="C46" s="147" t="s">
        <v>10</v>
      </c>
      <c r="D46" s="147" t="s">
        <v>479</v>
      </c>
      <c r="E46" s="148">
        <v>42305</v>
      </c>
      <c r="F46" s="149">
        <v>0.34861111111111115</v>
      </c>
      <c r="G46" s="149">
        <v>0.83958333333333324</v>
      </c>
      <c r="H46" s="147"/>
      <c r="I46" s="147"/>
      <c r="J46" s="147"/>
      <c r="K46" s="277"/>
      <c r="L46" s="121"/>
      <c r="M46" s="120"/>
      <c r="N46" s="109"/>
      <c r="O46" s="110">
        <f t="shared" si="0"/>
        <v>0.34861111111111115</v>
      </c>
      <c r="P46" s="110">
        <f t="shared" si="1"/>
        <v>0.83958333333333324</v>
      </c>
      <c r="Q46" s="134">
        <f t="shared" si="2"/>
        <v>0.15138888888888885</v>
      </c>
      <c r="R46" s="111">
        <f t="shared" si="8"/>
        <v>0.25</v>
      </c>
      <c r="S46" s="111">
        <f t="shared" si="10"/>
        <v>0</v>
      </c>
      <c r="T46" s="108">
        <f t="shared" si="4"/>
        <v>0.35416666666666669</v>
      </c>
      <c r="U46" s="109"/>
      <c r="V46" s="108"/>
      <c r="W46" s="108"/>
      <c r="X46" s="112"/>
      <c r="Y46" s="112"/>
      <c r="Z46" s="112"/>
      <c r="AA46" s="176"/>
      <c r="AB46" s="109"/>
      <c r="AC46" s="138">
        <f t="shared" si="5"/>
        <v>1</v>
      </c>
      <c r="AD46" s="112">
        <f t="shared" si="9"/>
        <v>0</v>
      </c>
      <c r="AE46" s="112">
        <f t="shared" si="6"/>
        <v>0</v>
      </c>
      <c r="AF46" s="112">
        <f t="shared" si="7"/>
        <v>1</v>
      </c>
    </row>
    <row r="47" spans="1:32">
      <c r="A47" s="147">
        <v>114</v>
      </c>
      <c r="B47" s="226" t="s">
        <v>481</v>
      </c>
      <c r="C47" s="147" t="s">
        <v>10</v>
      </c>
      <c r="D47" s="147" t="s">
        <v>479</v>
      </c>
      <c r="E47" s="148">
        <v>42312</v>
      </c>
      <c r="F47" s="149">
        <v>0.33888888888888885</v>
      </c>
      <c r="G47" s="149">
        <v>0.76180555555555562</v>
      </c>
      <c r="H47" s="147"/>
      <c r="I47" s="147"/>
      <c r="J47" s="147"/>
      <c r="K47" s="277"/>
      <c r="L47" s="121"/>
      <c r="M47" s="120"/>
      <c r="N47" s="109"/>
      <c r="O47" s="110">
        <f t="shared" si="0"/>
        <v>0.33888888888888885</v>
      </c>
      <c r="P47" s="110">
        <f t="shared" si="1"/>
        <v>0.76180555555555562</v>
      </c>
      <c r="Q47" s="134">
        <f t="shared" si="2"/>
        <v>0.16111111111111115</v>
      </c>
      <c r="R47" s="111">
        <f t="shared" si="8"/>
        <v>0.19930555555555562</v>
      </c>
      <c r="S47" s="111">
        <f t="shared" si="10"/>
        <v>0</v>
      </c>
      <c r="T47" s="108">
        <f t="shared" si="4"/>
        <v>0.35416666666666669</v>
      </c>
      <c r="U47" s="109"/>
      <c r="V47" s="108"/>
      <c r="W47" s="108"/>
      <c r="X47" s="112"/>
      <c r="Y47" s="112"/>
      <c r="Z47" s="112"/>
      <c r="AA47" s="176"/>
      <c r="AB47" s="109"/>
      <c r="AC47" s="138">
        <f t="shared" si="5"/>
        <v>1</v>
      </c>
      <c r="AD47" s="112">
        <f t="shared" si="9"/>
        <v>0</v>
      </c>
      <c r="AE47" s="112">
        <f t="shared" si="6"/>
        <v>0</v>
      </c>
      <c r="AF47" s="112">
        <f t="shared" si="7"/>
        <v>1</v>
      </c>
    </row>
    <row r="48" spans="1:32">
      <c r="A48" s="147">
        <v>115</v>
      </c>
      <c r="B48" s="226" t="s">
        <v>481</v>
      </c>
      <c r="C48" s="147" t="s">
        <v>10</v>
      </c>
      <c r="D48" s="147" t="s">
        <v>479</v>
      </c>
      <c r="E48" s="148">
        <v>42313</v>
      </c>
      <c r="F48" s="149">
        <v>0.35416666666666669</v>
      </c>
      <c r="G48" s="149">
        <v>0.78472222222222221</v>
      </c>
      <c r="H48" s="147"/>
      <c r="I48" s="147"/>
      <c r="J48" s="147"/>
      <c r="K48" s="278"/>
      <c r="L48" s="121"/>
      <c r="M48" s="120"/>
      <c r="N48" s="116"/>
      <c r="O48" s="110">
        <f t="shared" si="0"/>
        <v>0.35416666666666669</v>
      </c>
      <c r="P48" s="110">
        <f t="shared" si="1"/>
        <v>0.78472222222222221</v>
      </c>
      <c r="Q48" s="134">
        <f t="shared" si="2"/>
        <v>0.14583333333333331</v>
      </c>
      <c r="R48" s="111">
        <f t="shared" si="8"/>
        <v>0.22222222222222221</v>
      </c>
      <c r="S48" s="111">
        <f t="shared" si="10"/>
        <v>0</v>
      </c>
      <c r="T48" s="108">
        <f t="shared" si="4"/>
        <v>0.35416666666666669</v>
      </c>
      <c r="U48" s="109"/>
      <c r="V48" s="108"/>
      <c r="W48" s="108"/>
      <c r="X48" s="112"/>
      <c r="Y48" s="112"/>
      <c r="Z48" s="112"/>
      <c r="AA48" s="176"/>
      <c r="AB48" s="109"/>
      <c r="AC48" s="138">
        <f t="shared" si="5"/>
        <v>1</v>
      </c>
      <c r="AD48" s="112">
        <f t="shared" si="9"/>
        <v>0</v>
      </c>
      <c r="AE48" s="112">
        <f t="shared" si="6"/>
        <v>0</v>
      </c>
      <c r="AF48" s="112">
        <f t="shared" si="7"/>
        <v>1</v>
      </c>
    </row>
    <row r="49" spans="1:32">
      <c r="A49" s="147">
        <v>116</v>
      </c>
      <c r="B49" s="226" t="s">
        <v>481</v>
      </c>
      <c r="C49" s="147" t="s">
        <v>10</v>
      </c>
      <c r="D49" s="147" t="s">
        <v>479</v>
      </c>
      <c r="E49" s="148">
        <v>42314</v>
      </c>
      <c r="F49" s="149">
        <v>0.34166666666666662</v>
      </c>
      <c r="G49" s="149">
        <v>0.75277777777777777</v>
      </c>
      <c r="H49" s="147"/>
      <c r="I49" s="147"/>
      <c r="J49" s="147"/>
      <c r="K49" s="277"/>
      <c r="L49" s="185"/>
      <c r="M49" s="120"/>
      <c r="N49" s="116"/>
      <c r="O49" s="110">
        <f t="shared" si="0"/>
        <v>0.34166666666666662</v>
      </c>
      <c r="P49" s="110">
        <f t="shared" si="1"/>
        <v>0.75277777777777777</v>
      </c>
      <c r="Q49" s="134">
        <f t="shared" si="2"/>
        <v>0.15833333333333338</v>
      </c>
      <c r="R49" s="111">
        <f t="shared" si="8"/>
        <v>0.19027777777777777</v>
      </c>
      <c r="S49" s="111">
        <f t="shared" si="10"/>
        <v>0</v>
      </c>
      <c r="T49" s="108">
        <f t="shared" si="4"/>
        <v>0.35416666666666669</v>
      </c>
      <c r="U49" s="109"/>
      <c r="V49" s="108"/>
      <c r="W49" s="108"/>
      <c r="X49" s="112"/>
      <c r="Y49" s="112"/>
      <c r="Z49" s="112"/>
      <c r="AA49" s="176"/>
      <c r="AB49" s="109"/>
      <c r="AC49" s="138">
        <f t="shared" si="5"/>
        <v>1</v>
      </c>
      <c r="AD49" s="112">
        <f t="shared" si="9"/>
        <v>0</v>
      </c>
      <c r="AE49" s="112">
        <f t="shared" si="6"/>
        <v>0</v>
      </c>
      <c r="AF49" s="112">
        <f t="shared" si="7"/>
        <v>1</v>
      </c>
    </row>
    <row r="50" spans="1:32">
      <c r="A50" s="147">
        <v>117</v>
      </c>
      <c r="B50" s="226" t="s">
        <v>481</v>
      </c>
      <c r="C50" s="147" t="s">
        <v>10</v>
      </c>
      <c r="D50" s="147" t="s">
        <v>479</v>
      </c>
      <c r="E50" s="148">
        <v>42317</v>
      </c>
      <c r="F50" s="149">
        <v>0.35069444444444442</v>
      </c>
      <c r="G50" s="149">
        <v>0.80486111111111114</v>
      </c>
      <c r="H50" s="147"/>
      <c r="I50" s="147"/>
      <c r="J50" s="147"/>
      <c r="K50" s="277"/>
      <c r="L50" s="121"/>
      <c r="M50" s="120"/>
      <c r="N50" s="109"/>
      <c r="O50" s="110">
        <f t="shared" si="0"/>
        <v>0.35069444444444442</v>
      </c>
      <c r="P50" s="110">
        <f t="shared" si="1"/>
        <v>0.80486111111111114</v>
      </c>
      <c r="Q50" s="134">
        <f t="shared" si="2"/>
        <v>0.14930555555555558</v>
      </c>
      <c r="R50" s="111">
        <f t="shared" si="8"/>
        <v>0.24236111111111114</v>
      </c>
      <c r="S50" s="111">
        <f t="shared" si="10"/>
        <v>0</v>
      </c>
      <c r="T50" s="108">
        <f t="shared" si="4"/>
        <v>0.35416666666666669</v>
      </c>
      <c r="U50" s="109"/>
      <c r="V50" s="108"/>
      <c r="W50" s="108"/>
      <c r="X50" s="112"/>
      <c r="Y50" s="112"/>
      <c r="Z50" s="112"/>
      <c r="AA50" s="176"/>
      <c r="AB50" s="109"/>
      <c r="AC50" s="138">
        <f t="shared" si="5"/>
        <v>1</v>
      </c>
      <c r="AD50" s="112">
        <f t="shared" si="9"/>
        <v>0</v>
      </c>
      <c r="AE50" s="112">
        <f t="shared" si="6"/>
        <v>0</v>
      </c>
      <c r="AF50" s="112">
        <f t="shared" si="7"/>
        <v>1</v>
      </c>
    </row>
    <row r="51" spans="1:32">
      <c r="A51" s="147">
        <v>118</v>
      </c>
      <c r="B51" s="226" t="s">
        <v>481</v>
      </c>
      <c r="C51" s="147" t="s">
        <v>10</v>
      </c>
      <c r="D51" s="147" t="s">
        <v>479</v>
      </c>
      <c r="E51" s="148">
        <v>42318</v>
      </c>
      <c r="F51" s="149">
        <v>0.3527777777777778</v>
      </c>
      <c r="G51" s="149">
        <v>0.78472222222222221</v>
      </c>
      <c r="H51" s="147"/>
      <c r="I51" s="147"/>
      <c r="J51" s="147"/>
      <c r="K51" s="277"/>
      <c r="L51" s="121"/>
      <c r="M51" s="120"/>
      <c r="N51" s="116"/>
      <c r="O51" s="110">
        <f t="shared" si="0"/>
        <v>0.3527777777777778</v>
      </c>
      <c r="P51" s="110">
        <f t="shared" si="1"/>
        <v>0.78472222222222221</v>
      </c>
      <c r="Q51" s="134">
        <f t="shared" si="2"/>
        <v>0.1472222222222222</v>
      </c>
      <c r="R51" s="111">
        <f t="shared" si="8"/>
        <v>0.22222222222222221</v>
      </c>
      <c r="S51" s="111">
        <f t="shared" si="10"/>
        <v>0</v>
      </c>
      <c r="T51" s="108">
        <f t="shared" si="4"/>
        <v>0.35416666666666669</v>
      </c>
      <c r="U51" s="109"/>
      <c r="V51" s="108"/>
      <c r="W51" s="108"/>
      <c r="X51" s="112"/>
      <c r="Y51" s="112"/>
      <c r="Z51" s="112"/>
      <c r="AA51" s="176"/>
      <c r="AB51" s="109"/>
      <c r="AC51" s="138">
        <f t="shared" si="5"/>
        <v>1</v>
      </c>
      <c r="AD51" s="112">
        <f t="shared" si="9"/>
        <v>0</v>
      </c>
      <c r="AE51" s="112">
        <f t="shared" si="6"/>
        <v>0</v>
      </c>
      <c r="AF51" s="112">
        <f t="shared" si="7"/>
        <v>1</v>
      </c>
    </row>
    <row r="52" spans="1:32">
      <c r="A52" s="147">
        <v>119</v>
      </c>
      <c r="B52" s="226" t="s">
        <v>481</v>
      </c>
      <c r="C52" s="147" t="s">
        <v>10</v>
      </c>
      <c r="D52" s="147" t="s">
        <v>479</v>
      </c>
      <c r="E52" s="148">
        <v>42319</v>
      </c>
      <c r="F52" s="149">
        <v>0.34722222222222227</v>
      </c>
      <c r="G52" s="149">
        <v>0.77222222222222225</v>
      </c>
      <c r="H52" s="147"/>
      <c r="I52" s="147"/>
      <c r="J52" s="147"/>
      <c r="K52" s="277"/>
      <c r="L52" s="121"/>
      <c r="M52" s="120"/>
      <c r="N52" s="109"/>
      <c r="O52" s="110">
        <f t="shared" si="0"/>
        <v>0.34722222222222227</v>
      </c>
      <c r="P52" s="110">
        <f t="shared" si="1"/>
        <v>0.77222222222222225</v>
      </c>
      <c r="Q52" s="134">
        <f t="shared" si="2"/>
        <v>0.15277777777777773</v>
      </c>
      <c r="R52" s="111">
        <f t="shared" si="8"/>
        <v>0.20972222222222225</v>
      </c>
      <c r="S52" s="111">
        <f t="shared" si="10"/>
        <v>0</v>
      </c>
      <c r="T52" s="108">
        <f t="shared" si="4"/>
        <v>0.35416666666666669</v>
      </c>
      <c r="U52" s="109"/>
      <c r="V52" s="108"/>
      <c r="W52" s="108"/>
      <c r="X52" s="112"/>
      <c r="Y52" s="112"/>
      <c r="Z52" s="112"/>
      <c r="AA52" s="176"/>
      <c r="AB52" s="109"/>
      <c r="AC52" s="138">
        <f t="shared" si="5"/>
        <v>1</v>
      </c>
      <c r="AD52" s="112">
        <f t="shared" si="9"/>
        <v>0</v>
      </c>
      <c r="AE52" s="112">
        <f t="shared" si="6"/>
        <v>0</v>
      </c>
      <c r="AF52" s="112">
        <f t="shared" si="7"/>
        <v>1</v>
      </c>
    </row>
    <row r="53" spans="1:32">
      <c r="A53" s="147">
        <v>120</v>
      </c>
      <c r="B53" s="226" t="s">
        <v>481</v>
      </c>
      <c r="C53" s="147" t="s">
        <v>10</v>
      </c>
      <c r="D53" s="147" t="s">
        <v>479</v>
      </c>
      <c r="E53" s="148">
        <v>42320</v>
      </c>
      <c r="F53" s="149">
        <v>0.78055555555555556</v>
      </c>
      <c r="G53" s="147"/>
      <c r="H53" s="147"/>
      <c r="I53" s="147"/>
      <c r="J53" s="147"/>
      <c r="K53" s="278">
        <v>0.33402777777777781</v>
      </c>
      <c r="L53" s="121"/>
      <c r="M53" s="120"/>
      <c r="N53" s="109"/>
      <c r="O53" s="110">
        <f t="shared" si="0"/>
        <v>0.33402777777777781</v>
      </c>
      <c r="P53" s="110">
        <f t="shared" si="1"/>
        <v>0.75</v>
      </c>
      <c r="Q53" s="134">
        <f t="shared" si="2"/>
        <v>0.16597222222222219</v>
      </c>
      <c r="R53" s="111">
        <f t="shared" si="8"/>
        <v>0.1875</v>
      </c>
      <c r="S53" s="111">
        <f t="shared" si="10"/>
        <v>0</v>
      </c>
      <c r="T53" s="108">
        <f t="shared" si="4"/>
        <v>0.35416666666666669</v>
      </c>
      <c r="U53" s="109"/>
      <c r="V53" s="108"/>
      <c r="W53" s="108"/>
      <c r="X53" s="112"/>
      <c r="Y53" s="112"/>
      <c r="Z53" s="112"/>
      <c r="AA53" s="176"/>
      <c r="AB53" s="109"/>
      <c r="AC53" s="138">
        <f t="shared" si="5"/>
        <v>1</v>
      </c>
      <c r="AD53" s="112">
        <f t="shared" si="9"/>
        <v>0</v>
      </c>
      <c r="AE53" s="112">
        <f t="shared" si="6"/>
        <v>0</v>
      </c>
      <c r="AF53" s="112">
        <f t="shared" si="7"/>
        <v>1</v>
      </c>
    </row>
    <row r="54" spans="1:32">
      <c r="A54" s="147">
        <v>121</v>
      </c>
      <c r="B54" s="226" t="s">
        <v>481</v>
      </c>
      <c r="C54" s="147" t="s">
        <v>10</v>
      </c>
      <c r="D54" s="147" t="s">
        <v>479</v>
      </c>
      <c r="E54" s="148">
        <v>42321</v>
      </c>
      <c r="F54" s="149">
        <v>0.35069444444444442</v>
      </c>
      <c r="G54" s="149">
        <v>0.77083333333333337</v>
      </c>
      <c r="H54" s="147"/>
      <c r="I54" s="147"/>
      <c r="J54" s="147"/>
      <c r="K54" s="277"/>
      <c r="L54" s="121"/>
      <c r="M54" s="120"/>
      <c r="N54" s="109"/>
      <c r="O54" s="110">
        <f t="shared" si="0"/>
        <v>0.35069444444444442</v>
      </c>
      <c r="P54" s="110">
        <f t="shared" si="1"/>
        <v>0.77083333333333337</v>
      </c>
      <c r="Q54" s="134">
        <f t="shared" si="2"/>
        <v>0.14930555555555558</v>
      </c>
      <c r="R54" s="111">
        <f t="shared" si="8"/>
        <v>0.20833333333333337</v>
      </c>
      <c r="S54" s="111">
        <f t="shared" si="10"/>
        <v>0</v>
      </c>
      <c r="T54" s="108">
        <f t="shared" si="4"/>
        <v>0.35416666666666669</v>
      </c>
      <c r="U54" s="109"/>
      <c r="V54" s="108"/>
      <c r="W54" s="108"/>
      <c r="X54" s="112"/>
      <c r="Y54" s="112"/>
      <c r="Z54" s="112"/>
      <c r="AA54" s="176"/>
      <c r="AB54" s="109"/>
      <c r="AC54" s="138">
        <f t="shared" si="5"/>
        <v>1</v>
      </c>
      <c r="AD54" s="112">
        <f t="shared" si="9"/>
        <v>0</v>
      </c>
      <c r="AE54" s="112">
        <f t="shared" si="6"/>
        <v>0</v>
      </c>
      <c r="AF54" s="112">
        <f t="shared" si="7"/>
        <v>1</v>
      </c>
    </row>
    <row r="55" spans="1:32">
      <c r="A55" s="147">
        <v>122</v>
      </c>
      <c r="B55" s="226" t="s">
        <v>481</v>
      </c>
      <c r="C55" s="147" t="s">
        <v>10</v>
      </c>
      <c r="D55" s="147" t="s">
        <v>479</v>
      </c>
      <c r="E55" s="148">
        <v>42324</v>
      </c>
      <c r="F55" s="149">
        <v>0.35416666666666669</v>
      </c>
      <c r="G55" s="149">
        <v>0.78125</v>
      </c>
      <c r="H55" s="147"/>
      <c r="I55" s="147"/>
      <c r="J55" s="147"/>
      <c r="K55" s="278"/>
      <c r="L55" s="121"/>
      <c r="M55" s="120"/>
      <c r="N55" s="116"/>
      <c r="O55" s="110">
        <f t="shared" si="0"/>
        <v>0.35416666666666669</v>
      </c>
      <c r="P55" s="110">
        <f t="shared" si="1"/>
        <v>0.78125</v>
      </c>
      <c r="Q55" s="134">
        <f t="shared" si="2"/>
        <v>0.14583333333333331</v>
      </c>
      <c r="R55" s="111">
        <f t="shared" si="8"/>
        <v>0.21875</v>
      </c>
      <c r="S55" s="111">
        <f t="shared" si="10"/>
        <v>0</v>
      </c>
      <c r="T55" s="108">
        <f t="shared" si="4"/>
        <v>0.35416666666666669</v>
      </c>
      <c r="U55" s="109"/>
      <c r="V55" s="108"/>
      <c r="W55" s="108"/>
      <c r="X55" s="112"/>
      <c r="Y55" s="112"/>
      <c r="Z55" s="112"/>
      <c r="AA55" s="176"/>
      <c r="AB55" s="109"/>
      <c r="AC55" s="138">
        <f t="shared" si="5"/>
        <v>1</v>
      </c>
      <c r="AD55" s="112">
        <f t="shared" si="9"/>
        <v>0</v>
      </c>
      <c r="AE55" s="112">
        <f t="shared" si="6"/>
        <v>0</v>
      </c>
      <c r="AF55" s="112">
        <f t="shared" si="7"/>
        <v>1</v>
      </c>
    </row>
    <row r="56" spans="1:32">
      <c r="A56" s="147">
        <v>123</v>
      </c>
      <c r="B56" s="226" t="s">
        <v>481</v>
      </c>
      <c r="C56" s="147" t="s">
        <v>10</v>
      </c>
      <c r="D56" s="147" t="s">
        <v>479</v>
      </c>
      <c r="E56" s="148">
        <v>42325</v>
      </c>
      <c r="F56" s="149">
        <v>0.34652777777777777</v>
      </c>
      <c r="G56" s="149">
        <v>0.78402777777777777</v>
      </c>
      <c r="H56" s="147"/>
      <c r="I56" s="147"/>
      <c r="J56" s="147"/>
      <c r="K56" s="278"/>
      <c r="L56" s="121"/>
      <c r="M56" s="120"/>
      <c r="N56" s="116"/>
      <c r="O56" s="110">
        <f t="shared" si="0"/>
        <v>0.34652777777777777</v>
      </c>
      <c r="P56" s="110">
        <f t="shared" si="1"/>
        <v>0.78402777777777777</v>
      </c>
      <c r="Q56" s="134">
        <f t="shared" si="2"/>
        <v>0.15347222222222223</v>
      </c>
      <c r="R56" s="111">
        <f t="shared" si="8"/>
        <v>0.22152777777777777</v>
      </c>
      <c r="S56" s="111">
        <f t="shared" si="10"/>
        <v>0</v>
      </c>
      <c r="T56" s="108">
        <f t="shared" si="4"/>
        <v>0.35416666666666669</v>
      </c>
      <c r="U56" s="109"/>
      <c r="V56" s="108"/>
      <c r="W56" s="108"/>
      <c r="X56" s="112"/>
      <c r="Y56" s="112"/>
      <c r="Z56" s="112"/>
      <c r="AA56" s="176"/>
      <c r="AB56" s="109"/>
      <c r="AC56" s="138">
        <f t="shared" si="5"/>
        <v>1</v>
      </c>
      <c r="AD56" s="112">
        <f t="shared" si="9"/>
        <v>0</v>
      </c>
      <c r="AE56" s="112">
        <f t="shared" si="6"/>
        <v>0</v>
      </c>
      <c r="AF56" s="112">
        <f t="shared" si="7"/>
        <v>1</v>
      </c>
    </row>
    <row r="57" spans="1:32">
      <c r="A57" s="147">
        <v>124</v>
      </c>
      <c r="B57" s="226" t="s">
        <v>481</v>
      </c>
      <c r="C57" s="147" t="s">
        <v>10</v>
      </c>
      <c r="D57" s="147" t="s">
        <v>479</v>
      </c>
      <c r="E57" s="148">
        <v>42326</v>
      </c>
      <c r="F57" s="149">
        <v>0.34652777777777777</v>
      </c>
      <c r="G57" s="149">
        <v>0.77361111111111114</v>
      </c>
      <c r="H57" s="147"/>
      <c r="I57" s="147"/>
      <c r="J57" s="147"/>
      <c r="K57" s="277"/>
      <c r="L57" s="185"/>
      <c r="M57" s="120"/>
      <c r="N57" s="116"/>
      <c r="O57" s="110">
        <f t="shared" si="0"/>
        <v>0.34652777777777777</v>
      </c>
      <c r="P57" s="110">
        <f t="shared" si="1"/>
        <v>0.77361111111111114</v>
      </c>
      <c r="Q57" s="134">
        <f t="shared" si="2"/>
        <v>0.15347222222222223</v>
      </c>
      <c r="R57" s="111">
        <f t="shared" si="8"/>
        <v>0.21111111111111114</v>
      </c>
      <c r="S57" s="111">
        <f t="shared" si="10"/>
        <v>0</v>
      </c>
      <c r="T57" s="108">
        <f t="shared" si="4"/>
        <v>0.35416666666666669</v>
      </c>
      <c r="U57" s="109"/>
      <c r="V57" s="108"/>
      <c r="W57" s="108"/>
      <c r="X57" s="112"/>
      <c r="Y57" s="112"/>
      <c r="Z57" s="112"/>
      <c r="AA57" s="176"/>
      <c r="AB57" s="109"/>
      <c r="AC57" s="138">
        <f t="shared" si="5"/>
        <v>1</v>
      </c>
      <c r="AD57" s="112">
        <f t="shared" si="9"/>
        <v>0</v>
      </c>
      <c r="AE57" s="112">
        <f t="shared" si="6"/>
        <v>0</v>
      </c>
      <c r="AF57" s="112">
        <f t="shared" si="7"/>
        <v>1</v>
      </c>
    </row>
    <row r="58" spans="1:32">
      <c r="A58" s="147">
        <v>125</v>
      </c>
      <c r="B58" s="226" t="s">
        <v>481</v>
      </c>
      <c r="C58" s="147" t="s">
        <v>10</v>
      </c>
      <c r="D58" s="147" t="s">
        <v>479</v>
      </c>
      <c r="E58" s="148">
        <v>42327</v>
      </c>
      <c r="F58" s="149">
        <v>0.35138888888888892</v>
      </c>
      <c r="G58" s="149">
        <v>0.79027777777777775</v>
      </c>
      <c r="H58" s="147"/>
      <c r="I58" s="147"/>
      <c r="J58" s="147"/>
      <c r="K58" s="277"/>
      <c r="L58" s="121"/>
      <c r="M58" s="120"/>
      <c r="N58" s="109"/>
      <c r="O58" s="110">
        <f t="shared" si="0"/>
        <v>0.35138888888888892</v>
      </c>
      <c r="P58" s="110">
        <f t="shared" si="1"/>
        <v>0.79027777777777775</v>
      </c>
      <c r="Q58" s="134">
        <f t="shared" si="2"/>
        <v>0.14861111111111108</v>
      </c>
      <c r="R58" s="111">
        <f t="shared" si="8"/>
        <v>0.22777777777777775</v>
      </c>
      <c r="S58" s="111">
        <f t="shared" si="10"/>
        <v>0</v>
      </c>
      <c r="T58" s="108">
        <f t="shared" si="4"/>
        <v>0.35416666666666669</v>
      </c>
      <c r="U58" s="109"/>
      <c r="V58" s="108"/>
      <c r="W58" s="108"/>
      <c r="X58" s="112"/>
      <c r="Y58" s="112"/>
      <c r="Z58" s="112"/>
      <c r="AA58" s="176"/>
      <c r="AB58" s="109"/>
      <c r="AC58" s="138">
        <f t="shared" si="5"/>
        <v>1</v>
      </c>
      <c r="AD58" s="112">
        <f t="shared" si="9"/>
        <v>0</v>
      </c>
      <c r="AE58" s="112">
        <f t="shared" si="6"/>
        <v>0</v>
      </c>
      <c r="AF58" s="112">
        <f t="shared" si="7"/>
        <v>1</v>
      </c>
    </row>
    <row r="59" spans="1:32">
      <c r="A59" s="147">
        <v>312</v>
      </c>
      <c r="B59" s="226" t="s">
        <v>370</v>
      </c>
      <c r="C59" s="147" t="s">
        <v>201</v>
      </c>
      <c r="D59" s="147" t="s">
        <v>479</v>
      </c>
      <c r="E59" s="148">
        <v>42303</v>
      </c>
      <c r="F59" s="149">
        <v>0.3576388888888889</v>
      </c>
      <c r="G59" s="149">
        <v>0.77430555555555547</v>
      </c>
      <c r="H59" s="147"/>
      <c r="I59" s="147"/>
      <c r="J59" s="147"/>
      <c r="K59" s="277"/>
      <c r="L59" s="121"/>
      <c r="M59" s="120"/>
      <c r="N59" s="116"/>
      <c r="O59" s="110">
        <f t="shared" si="0"/>
        <v>0.3576388888888889</v>
      </c>
      <c r="P59" s="110">
        <f t="shared" si="1"/>
        <v>0.75</v>
      </c>
      <c r="Q59" s="134">
        <f t="shared" si="2"/>
        <v>0.1423611111111111</v>
      </c>
      <c r="R59" s="111">
        <f t="shared" si="8"/>
        <v>0.1875</v>
      </c>
      <c r="S59" s="111">
        <f t="shared" si="10"/>
        <v>2.430555555555558E-2</v>
      </c>
      <c r="T59" s="108">
        <f t="shared" si="4"/>
        <v>0.3298611111111111</v>
      </c>
      <c r="U59" s="109"/>
      <c r="V59" s="108"/>
      <c r="W59" s="108"/>
      <c r="X59" s="112"/>
      <c r="Y59" s="112"/>
      <c r="Z59" s="112"/>
      <c r="AA59" s="176"/>
      <c r="AB59" s="109"/>
      <c r="AC59" s="138">
        <f t="shared" si="5"/>
        <v>0.93137254901960775</v>
      </c>
      <c r="AD59" s="112">
        <f t="shared" si="9"/>
        <v>0</v>
      </c>
      <c r="AE59" s="112">
        <f t="shared" si="6"/>
        <v>1</v>
      </c>
      <c r="AF59" s="112">
        <f t="shared" si="7"/>
        <v>1</v>
      </c>
    </row>
    <row r="60" spans="1:32">
      <c r="A60" s="147">
        <v>313</v>
      </c>
      <c r="B60" s="226" t="s">
        <v>370</v>
      </c>
      <c r="C60" s="147" t="s">
        <v>201</v>
      </c>
      <c r="D60" s="147" t="s">
        <v>479</v>
      </c>
      <c r="E60" s="148">
        <v>42305</v>
      </c>
      <c r="F60" s="149">
        <v>0.82986111111111116</v>
      </c>
      <c r="G60" s="147"/>
      <c r="H60" s="147"/>
      <c r="I60" s="147"/>
      <c r="J60" s="147"/>
      <c r="K60" s="281">
        <v>0.35069444444444442</v>
      </c>
      <c r="L60" s="121"/>
      <c r="M60" s="120"/>
      <c r="N60" s="109"/>
      <c r="O60" s="110">
        <f t="shared" si="0"/>
        <v>0.35069444444444442</v>
      </c>
      <c r="P60" s="110">
        <f t="shared" si="1"/>
        <v>0.75</v>
      </c>
      <c r="Q60" s="134">
        <f t="shared" si="2"/>
        <v>0.14930555555555558</v>
      </c>
      <c r="R60" s="111">
        <f t="shared" si="8"/>
        <v>0.1875</v>
      </c>
      <c r="S60" s="111">
        <f t="shared" si="10"/>
        <v>0</v>
      </c>
      <c r="T60" s="108">
        <f t="shared" si="4"/>
        <v>0.35416666666666669</v>
      </c>
      <c r="U60" s="109"/>
      <c r="V60" s="108"/>
      <c r="W60" s="108"/>
      <c r="X60" s="112"/>
      <c r="Y60" s="112"/>
      <c r="Z60" s="112"/>
      <c r="AA60" s="176"/>
      <c r="AB60" s="109"/>
      <c r="AC60" s="138">
        <f t="shared" si="5"/>
        <v>1</v>
      </c>
      <c r="AD60" s="112">
        <f t="shared" si="9"/>
        <v>0</v>
      </c>
      <c r="AE60" s="112">
        <f t="shared" si="6"/>
        <v>0</v>
      </c>
      <c r="AF60" s="112">
        <f t="shared" si="7"/>
        <v>1</v>
      </c>
    </row>
    <row r="61" spans="1:32">
      <c r="A61" s="147">
        <v>314</v>
      </c>
      <c r="B61" s="226" t="s">
        <v>370</v>
      </c>
      <c r="C61" s="147" t="s">
        <v>201</v>
      </c>
      <c r="D61" s="147" t="s">
        <v>479</v>
      </c>
      <c r="E61" s="148">
        <v>42307</v>
      </c>
      <c r="F61" s="149">
        <v>0.37013888888888885</v>
      </c>
      <c r="G61" s="149">
        <v>0.7715277777777777</v>
      </c>
      <c r="H61" s="147"/>
      <c r="I61" s="147"/>
      <c r="J61" s="147"/>
      <c r="K61" s="277"/>
      <c r="L61" s="121"/>
      <c r="M61" s="120"/>
      <c r="N61" s="116"/>
      <c r="O61" s="110">
        <f t="shared" si="0"/>
        <v>0.37013888888888885</v>
      </c>
      <c r="P61" s="110">
        <f t="shared" si="1"/>
        <v>0.75</v>
      </c>
      <c r="Q61" s="134">
        <f t="shared" si="2"/>
        <v>0.12986111111111115</v>
      </c>
      <c r="R61" s="111">
        <f t="shared" si="8"/>
        <v>0.1875</v>
      </c>
      <c r="S61" s="111">
        <f t="shared" si="10"/>
        <v>3.6805555555555536E-2</v>
      </c>
      <c r="T61" s="108">
        <f t="shared" si="4"/>
        <v>0.31736111111111115</v>
      </c>
      <c r="U61" s="109"/>
      <c r="V61" s="108"/>
      <c r="W61" s="108"/>
      <c r="X61" s="112"/>
      <c r="Y61" s="112"/>
      <c r="Z61" s="112"/>
      <c r="AA61" s="176"/>
      <c r="AB61" s="109"/>
      <c r="AC61" s="138">
        <f t="shared" si="5"/>
        <v>0.89607843137254906</v>
      </c>
      <c r="AD61" s="112">
        <f t="shared" si="9"/>
        <v>0</v>
      </c>
      <c r="AE61" s="112">
        <f t="shared" si="6"/>
        <v>1</v>
      </c>
      <c r="AF61" s="112">
        <f t="shared" si="7"/>
        <v>1</v>
      </c>
    </row>
    <row r="62" spans="1:32">
      <c r="A62" s="147">
        <v>315</v>
      </c>
      <c r="B62" s="226" t="s">
        <v>370</v>
      </c>
      <c r="C62" s="147" t="s">
        <v>201</v>
      </c>
      <c r="D62" s="147" t="s">
        <v>479</v>
      </c>
      <c r="E62" s="148">
        <v>42310</v>
      </c>
      <c r="F62" s="149">
        <v>0.3611111111111111</v>
      </c>
      <c r="G62" s="147"/>
      <c r="H62" s="147"/>
      <c r="I62" s="147"/>
      <c r="J62" s="147"/>
      <c r="K62" s="278">
        <v>0.76597222222222217</v>
      </c>
      <c r="L62" s="185"/>
      <c r="M62" s="120"/>
      <c r="N62" s="116"/>
      <c r="O62" s="110">
        <f t="shared" si="0"/>
        <v>0.3611111111111111</v>
      </c>
      <c r="P62" s="110">
        <f t="shared" si="1"/>
        <v>0.75</v>
      </c>
      <c r="Q62" s="134">
        <f t="shared" si="2"/>
        <v>0.1388888888888889</v>
      </c>
      <c r="R62" s="111">
        <f t="shared" si="8"/>
        <v>0.1875</v>
      </c>
      <c r="S62" s="111">
        <f t="shared" si="10"/>
        <v>2.777777777777779E-2</v>
      </c>
      <c r="T62" s="108">
        <f t="shared" si="4"/>
        <v>0.3263888888888889</v>
      </c>
      <c r="U62" s="109"/>
      <c r="V62" s="108"/>
      <c r="W62" s="108"/>
      <c r="X62" s="112"/>
      <c r="Y62" s="112"/>
      <c r="Z62" s="112"/>
      <c r="AA62" s="176"/>
      <c r="AB62" s="109"/>
      <c r="AC62" s="138">
        <f t="shared" si="5"/>
        <v>0.92156862745098034</v>
      </c>
      <c r="AD62" s="112">
        <f t="shared" si="9"/>
        <v>0</v>
      </c>
      <c r="AE62" s="112">
        <f t="shared" si="6"/>
        <v>1</v>
      </c>
      <c r="AF62" s="112">
        <f t="shared" si="7"/>
        <v>1</v>
      </c>
    </row>
    <row r="63" spans="1:32">
      <c r="A63" s="147">
        <v>316</v>
      </c>
      <c r="B63" s="226" t="s">
        <v>370</v>
      </c>
      <c r="C63" s="147" t="s">
        <v>201</v>
      </c>
      <c r="D63" s="147" t="s">
        <v>479</v>
      </c>
      <c r="E63" s="148">
        <v>42312</v>
      </c>
      <c r="F63" s="149">
        <v>0.3611111111111111</v>
      </c>
      <c r="G63" s="149">
        <v>0.77777777777777779</v>
      </c>
      <c r="H63" s="147"/>
      <c r="I63" s="147"/>
      <c r="J63" s="147"/>
      <c r="K63" s="277"/>
      <c r="L63" s="121"/>
      <c r="M63" s="120"/>
      <c r="N63" s="116"/>
      <c r="O63" s="110">
        <f t="shared" si="0"/>
        <v>0.3611111111111111</v>
      </c>
      <c r="P63" s="110">
        <f t="shared" si="1"/>
        <v>0.75</v>
      </c>
      <c r="Q63" s="134">
        <f t="shared" si="2"/>
        <v>0.1388888888888889</v>
      </c>
      <c r="R63" s="111">
        <f t="shared" si="8"/>
        <v>0.1875</v>
      </c>
      <c r="S63" s="111">
        <f t="shared" si="10"/>
        <v>2.777777777777779E-2</v>
      </c>
      <c r="T63" s="108">
        <f t="shared" si="4"/>
        <v>0.3263888888888889</v>
      </c>
      <c r="U63" s="109"/>
      <c r="V63" s="108"/>
      <c r="W63" s="108"/>
      <c r="X63" s="112"/>
      <c r="Y63" s="112"/>
      <c r="Z63" s="112"/>
      <c r="AA63" s="176"/>
      <c r="AB63" s="109"/>
      <c r="AC63" s="138">
        <f t="shared" si="5"/>
        <v>0.92156862745098034</v>
      </c>
      <c r="AD63" s="112">
        <f t="shared" si="9"/>
        <v>0</v>
      </c>
      <c r="AE63" s="112">
        <f t="shared" si="6"/>
        <v>1</v>
      </c>
      <c r="AF63" s="112">
        <f t="shared" si="7"/>
        <v>1</v>
      </c>
    </row>
    <row r="64" spans="1:32">
      <c r="A64" s="147">
        <v>317</v>
      </c>
      <c r="B64" s="226" t="s">
        <v>370</v>
      </c>
      <c r="C64" s="147" t="s">
        <v>201</v>
      </c>
      <c r="D64" s="147" t="s">
        <v>479</v>
      </c>
      <c r="E64" s="148">
        <v>42313</v>
      </c>
      <c r="F64" s="149">
        <v>0.35972222222222222</v>
      </c>
      <c r="G64" s="149">
        <v>0.79027777777777775</v>
      </c>
      <c r="H64" s="149">
        <v>0.79583333333333339</v>
      </c>
      <c r="I64" s="147"/>
      <c r="J64" s="147"/>
      <c r="K64" s="278"/>
      <c r="L64" s="121"/>
      <c r="M64" s="120"/>
      <c r="N64" s="116"/>
      <c r="O64" s="110">
        <f t="shared" si="0"/>
        <v>0.35972222222222222</v>
      </c>
      <c r="P64" s="110">
        <f t="shared" si="1"/>
        <v>0.75</v>
      </c>
      <c r="Q64" s="134">
        <f t="shared" si="2"/>
        <v>0.14027777777777778</v>
      </c>
      <c r="R64" s="111">
        <f t="shared" si="8"/>
        <v>0.1875</v>
      </c>
      <c r="S64" s="111">
        <f t="shared" si="10"/>
        <v>2.6388888888888906E-2</v>
      </c>
      <c r="T64" s="108">
        <f t="shared" si="4"/>
        <v>0.32777777777777778</v>
      </c>
      <c r="U64" s="109"/>
      <c r="V64" s="108"/>
      <c r="W64" s="108"/>
      <c r="X64" s="112"/>
      <c r="Y64" s="112"/>
      <c r="Z64" s="112"/>
      <c r="AA64" s="176"/>
      <c r="AB64" s="109"/>
      <c r="AC64" s="138">
        <f t="shared" si="5"/>
        <v>0.9254901960784313</v>
      </c>
      <c r="AD64" s="112">
        <f t="shared" si="9"/>
        <v>0</v>
      </c>
      <c r="AE64" s="112">
        <f t="shared" si="6"/>
        <v>1</v>
      </c>
      <c r="AF64" s="112">
        <f t="shared" si="7"/>
        <v>1</v>
      </c>
    </row>
    <row r="65" spans="1:32">
      <c r="A65" s="147">
        <v>318</v>
      </c>
      <c r="B65" s="226" t="s">
        <v>370</v>
      </c>
      <c r="C65" s="147" t="s">
        <v>201</v>
      </c>
      <c r="D65" s="147" t="s">
        <v>479</v>
      </c>
      <c r="E65" s="148">
        <v>42314</v>
      </c>
      <c r="F65" s="149">
        <v>0.36944444444444446</v>
      </c>
      <c r="G65" s="149">
        <v>0.78263888888888899</v>
      </c>
      <c r="H65" s="147"/>
      <c r="I65" s="147"/>
      <c r="J65" s="147"/>
      <c r="K65" s="277"/>
      <c r="L65" s="185"/>
      <c r="M65" s="120"/>
      <c r="N65" s="116"/>
      <c r="O65" s="110">
        <f t="shared" si="0"/>
        <v>0.36944444444444446</v>
      </c>
      <c r="P65" s="110">
        <f t="shared" si="1"/>
        <v>0.75</v>
      </c>
      <c r="Q65" s="134">
        <f t="shared" si="2"/>
        <v>0.13055555555555554</v>
      </c>
      <c r="R65" s="111">
        <f t="shared" si="8"/>
        <v>0.1875</v>
      </c>
      <c r="S65" s="111">
        <f t="shared" si="10"/>
        <v>3.6111111111111149E-2</v>
      </c>
      <c r="T65" s="108">
        <f t="shared" si="4"/>
        <v>0.31805555555555554</v>
      </c>
      <c r="U65" s="109"/>
      <c r="V65" s="108"/>
      <c r="W65" s="108"/>
      <c r="X65" s="112"/>
      <c r="Y65" s="112"/>
      <c r="Z65" s="112"/>
      <c r="AA65" s="176"/>
      <c r="AB65" s="109"/>
      <c r="AC65" s="138">
        <f t="shared" si="5"/>
        <v>0.89803921568627443</v>
      </c>
      <c r="AD65" s="112">
        <f t="shared" si="9"/>
        <v>0</v>
      </c>
      <c r="AE65" s="112">
        <f t="shared" si="6"/>
        <v>1</v>
      </c>
      <c r="AF65" s="112">
        <f t="shared" si="7"/>
        <v>1</v>
      </c>
    </row>
    <row r="66" spans="1:32">
      <c r="A66" s="147">
        <v>319</v>
      </c>
      <c r="B66" s="226" t="s">
        <v>370</v>
      </c>
      <c r="C66" s="147" t="s">
        <v>201</v>
      </c>
      <c r="D66" s="147" t="s">
        <v>479</v>
      </c>
      <c r="E66" s="148">
        <v>42317</v>
      </c>
      <c r="F66" s="149">
        <v>0.35347222222222219</v>
      </c>
      <c r="G66" s="149">
        <v>0.78402777777777777</v>
      </c>
      <c r="H66" s="147"/>
      <c r="I66" s="147"/>
      <c r="J66" s="147"/>
      <c r="K66" s="277"/>
      <c r="L66" s="121"/>
      <c r="M66" s="120"/>
      <c r="N66" s="109"/>
      <c r="O66" s="110">
        <f t="shared" si="0"/>
        <v>0.35347222222222219</v>
      </c>
      <c r="P66" s="110">
        <f t="shared" si="1"/>
        <v>0.78402777777777777</v>
      </c>
      <c r="Q66" s="134">
        <f t="shared" si="2"/>
        <v>0.14652777777777781</v>
      </c>
      <c r="R66" s="111">
        <f t="shared" si="8"/>
        <v>0.22152777777777777</v>
      </c>
      <c r="S66" s="111">
        <f t="shared" si="10"/>
        <v>0</v>
      </c>
      <c r="T66" s="108">
        <f t="shared" si="4"/>
        <v>0.35416666666666669</v>
      </c>
      <c r="U66" s="109"/>
      <c r="V66" s="108"/>
      <c r="W66" s="108"/>
      <c r="X66" s="112"/>
      <c r="Y66" s="112"/>
      <c r="Z66" s="112"/>
      <c r="AA66" s="176"/>
      <c r="AB66" s="109"/>
      <c r="AC66" s="138">
        <f t="shared" si="5"/>
        <v>1</v>
      </c>
      <c r="AD66" s="112">
        <f t="shared" si="9"/>
        <v>0</v>
      </c>
      <c r="AE66" s="112">
        <f t="shared" si="6"/>
        <v>0</v>
      </c>
      <c r="AF66" s="112">
        <f t="shared" si="7"/>
        <v>1</v>
      </c>
    </row>
    <row r="67" spans="1:32">
      <c r="A67" s="147">
        <v>320</v>
      </c>
      <c r="B67" s="226" t="s">
        <v>370</v>
      </c>
      <c r="C67" s="147" t="s">
        <v>201</v>
      </c>
      <c r="D67" s="147" t="s">
        <v>479</v>
      </c>
      <c r="E67" s="148">
        <v>42318</v>
      </c>
      <c r="F67" s="149">
        <v>0.36388888888888887</v>
      </c>
      <c r="G67" s="149">
        <v>0.77986111111111101</v>
      </c>
      <c r="H67" s="147"/>
      <c r="I67" s="147"/>
      <c r="J67" s="147"/>
      <c r="K67" s="278"/>
      <c r="L67" s="121"/>
      <c r="M67" s="120"/>
      <c r="N67" s="116"/>
      <c r="O67" s="110">
        <f t="shared" si="0"/>
        <v>0.36388888888888887</v>
      </c>
      <c r="P67" s="110">
        <f t="shared" si="1"/>
        <v>0.75</v>
      </c>
      <c r="Q67" s="134">
        <f t="shared" si="2"/>
        <v>0.13611111111111113</v>
      </c>
      <c r="R67" s="111">
        <f t="shared" si="8"/>
        <v>0.1875</v>
      </c>
      <c r="S67" s="111">
        <f t="shared" si="10"/>
        <v>3.0555555555555558E-2</v>
      </c>
      <c r="T67" s="108">
        <f t="shared" si="4"/>
        <v>0.32361111111111113</v>
      </c>
      <c r="U67" s="109"/>
      <c r="V67" s="108"/>
      <c r="W67" s="108"/>
      <c r="X67" s="112"/>
      <c r="Y67" s="112"/>
      <c r="Z67" s="112"/>
      <c r="AA67" s="176"/>
      <c r="AB67" s="109"/>
      <c r="AC67" s="138">
        <f t="shared" si="5"/>
        <v>0.9137254901960784</v>
      </c>
      <c r="AD67" s="112">
        <f t="shared" si="9"/>
        <v>0</v>
      </c>
      <c r="AE67" s="112">
        <f t="shared" si="6"/>
        <v>1</v>
      </c>
      <c r="AF67" s="112">
        <f t="shared" si="7"/>
        <v>1</v>
      </c>
    </row>
    <row r="68" spans="1:32">
      <c r="A68" s="147">
        <v>321</v>
      </c>
      <c r="B68" s="226" t="s">
        <v>370</v>
      </c>
      <c r="C68" s="147" t="s">
        <v>201</v>
      </c>
      <c r="D68" s="147" t="s">
        <v>479</v>
      </c>
      <c r="E68" s="148">
        <v>42319</v>
      </c>
      <c r="F68" s="149">
        <v>0.36944444444444446</v>
      </c>
      <c r="G68" s="149">
        <v>0.77847222222222223</v>
      </c>
      <c r="H68" s="147"/>
      <c r="I68" s="147"/>
      <c r="J68" s="147"/>
      <c r="K68" s="278"/>
      <c r="L68" s="121"/>
      <c r="M68" s="120"/>
      <c r="N68" s="109"/>
      <c r="O68" s="110">
        <f t="shared" si="0"/>
        <v>0.36944444444444446</v>
      </c>
      <c r="P68" s="110">
        <f t="shared" si="1"/>
        <v>0.75</v>
      </c>
      <c r="Q68" s="134">
        <f t="shared" si="2"/>
        <v>0.13055555555555554</v>
      </c>
      <c r="R68" s="111">
        <f t="shared" si="8"/>
        <v>0.1875</v>
      </c>
      <c r="S68" s="111">
        <f t="shared" si="10"/>
        <v>3.6111111111111149E-2</v>
      </c>
      <c r="T68" s="108">
        <f t="shared" si="4"/>
        <v>0.31805555555555554</v>
      </c>
      <c r="U68" s="109"/>
      <c r="V68" s="108"/>
      <c r="W68" s="108"/>
      <c r="X68" s="112"/>
      <c r="Y68" s="112"/>
      <c r="Z68" s="112"/>
      <c r="AA68" s="176"/>
      <c r="AB68" s="109"/>
      <c r="AC68" s="138">
        <f t="shared" si="5"/>
        <v>0.89803921568627443</v>
      </c>
      <c r="AD68" s="112">
        <f t="shared" si="9"/>
        <v>0</v>
      </c>
      <c r="AE68" s="112">
        <f t="shared" si="6"/>
        <v>1</v>
      </c>
      <c r="AF68" s="112">
        <f t="shared" si="7"/>
        <v>1</v>
      </c>
    </row>
    <row r="69" spans="1:32">
      <c r="A69" s="147">
        <v>322</v>
      </c>
      <c r="B69" s="226" t="s">
        <v>370</v>
      </c>
      <c r="C69" s="147" t="s">
        <v>201</v>
      </c>
      <c r="D69" s="147" t="s">
        <v>479</v>
      </c>
      <c r="E69" s="148">
        <v>42320</v>
      </c>
      <c r="F69" s="149">
        <v>0.3666666666666667</v>
      </c>
      <c r="G69" s="149">
        <v>0.79791666666666661</v>
      </c>
      <c r="H69" s="147"/>
      <c r="I69" s="147"/>
      <c r="J69" s="147"/>
      <c r="K69" s="279"/>
      <c r="L69" s="121"/>
      <c r="M69" s="120"/>
      <c r="N69" s="109"/>
      <c r="O69" s="110">
        <f t="shared" si="0"/>
        <v>0.3666666666666667</v>
      </c>
      <c r="P69" s="110">
        <f t="shared" si="1"/>
        <v>0.75</v>
      </c>
      <c r="Q69" s="134">
        <f t="shared" si="2"/>
        <v>0.1333333333333333</v>
      </c>
      <c r="R69" s="111">
        <f t="shared" si="8"/>
        <v>0.1875</v>
      </c>
      <c r="S69" s="111">
        <f t="shared" si="10"/>
        <v>3.3333333333333381E-2</v>
      </c>
      <c r="T69" s="108">
        <f t="shared" si="4"/>
        <v>0.3208333333333333</v>
      </c>
      <c r="U69" s="109"/>
      <c r="V69" s="108"/>
      <c r="W69" s="108"/>
      <c r="X69" s="112"/>
      <c r="Y69" s="112"/>
      <c r="Z69" s="112"/>
      <c r="AA69" s="176"/>
      <c r="AB69" s="109"/>
      <c r="AC69" s="138">
        <f t="shared" si="5"/>
        <v>0.90588235294117636</v>
      </c>
      <c r="AD69" s="112">
        <f t="shared" si="9"/>
        <v>0</v>
      </c>
      <c r="AE69" s="112">
        <f t="shared" si="6"/>
        <v>1</v>
      </c>
      <c r="AF69" s="112">
        <f t="shared" si="7"/>
        <v>1</v>
      </c>
    </row>
    <row r="70" spans="1:32">
      <c r="A70" s="147">
        <v>323</v>
      </c>
      <c r="B70" s="226" t="s">
        <v>370</v>
      </c>
      <c r="C70" s="147" t="s">
        <v>201</v>
      </c>
      <c r="D70" s="147" t="s">
        <v>479</v>
      </c>
      <c r="E70" s="148">
        <v>42321</v>
      </c>
      <c r="F70" s="149">
        <v>0.80555555555555547</v>
      </c>
      <c r="G70" s="149">
        <v>0.82361111111111107</v>
      </c>
      <c r="H70" s="147"/>
      <c r="I70" s="147"/>
      <c r="J70" s="147"/>
      <c r="K70" s="278">
        <v>0.35416666666666669</v>
      </c>
      <c r="L70" s="121"/>
      <c r="M70" s="120"/>
      <c r="N70" s="116"/>
      <c r="O70" s="110">
        <f t="shared" si="0"/>
        <v>0.35416666666666669</v>
      </c>
      <c r="P70" s="110">
        <f t="shared" si="1"/>
        <v>0.75</v>
      </c>
      <c r="Q70" s="134">
        <f t="shared" si="2"/>
        <v>0.14583333333333331</v>
      </c>
      <c r="R70" s="111">
        <f t="shared" si="8"/>
        <v>0.1875</v>
      </c>
      <c r="S70" s="111">
        <f t="shared" si="10"/>
        <v>0</v>
      </c>
      <c r="T70" s="108">
        <f t="shared" ref="T70:T132" si="11">+IF((Q70+R70+V70-W70)&gt;TIMEVALUE("4:30"),8.5/24,IF((Q70+R70+V70-W70)&gt;TIMEVALUE("00:00"),4.25/24,0))-IF((Q70+R70+V70-W70)&gt;S70,S70,0)</f>
        <v>0.35416666666666669</v>
      </c>
      <c r="U70" s="109"/>
      <c r="V70" s="108"/>
      <c r="W70" s="108"/>
      <c r="X70" s="112"/>
      <c r="Y70" s="112"/>
      <c r="Z70" s="112"/>
      <c r="AA70" s="176"/>
      <c r="AB70" s="109"/>
      <c r="AC70" s="138">
        <f t="shared" si="5"/>
        <v>1</v>
      </c>
      <c r="AD70" s="112">
        <f t="shared" si="9"/>
        <v>0</v>
      </c>
      <c r="AE70" s="112">
        <f t="shared" si="6"/>
        <v>0</v>
      </c>
      <c r="AF70" s="112">
        <f t="shared" si="7"/>
        <v>1</v>
      </c>
    </row>
    <row r="71" spans="1:32">
      <c r="A71" s="147">
        <v>324</v>
      </c>
      <c r="B71" s="226" t="s">
        <v>370</v>
      </c>
      <c r="C71" s="147" t="s">
        <v>201</v>
      </c>
      <c r="D71" s="147" t="s">
        <v>479</v>
      </c>
      <c r="E71" s="148">
        <v>42324</v>
      </c>
      <c r="F71" s="149">
        <v>0.36041666666666666</v>
      </c>
      <c r="G71" s="149">
        <v>0.77986111111111101</v>
      </c>
      <c r="H71" s="147"/>
      <c r="I71" s="147"/>
      <c r="J71" s="147"/>
      <c r="K71" s="277"/>
      <c r="L71" s="121"/>
      <c r="M71" s="120"/>
      <c r="N71" s="109"/>
      <c r="O71" s="110">
        <f t="shared" ref="O71:O133" si="12">+IF(COUNT(F71:K71)=1,0,IF((MAX(F71:K71)-MIN(F71:K71))&lt;TIMEVALUE("1:00"),0,IF(F71&lt;TIMEVALUE("8:00"),1/3,MIN(F71:K71))))</f>
        <v>0.36041666666666666</v>
      </c>
      <c r="P71" s="110">
        <f t="shared" ref="P71:P133" si="13">+IF(COUNT(F71:K71)=1,0,IF((MAX(F71:K71)-MIN(F71:K71))&lt;TIMEVALUE("1:00"),0,IF(MAX(F71:K71)&lt;TIMEVALUE("18:00"),MAX(F71:K71),IF(F71&gt;TIMEVALUE("8:30"),0.75,MAX(F71:K71)))))</f>
        <v>0.75</v>
      </c>
      <c r="Q71" s="134">
        <f t="shared" ref="Q71:Q133" si="14">+IF(OR(M71="KHAC",M71="PM",O71=TIMEVALUE("00:00")),0,IF(O71&gt;TIMEVALUE("10:00"),0,IF(MAX(F71:K71)&lt;TIMEVALUE("12:00"),MAX(F71:K71)-O71,TIMEVALUE("12:00")-O71)))</f>
        <v>0.13958333333333334</v>
      </c>
      <c r="R71" s="111">
        <f t="shared" si="8"/>
        <v>0.1875</v>
      </c>
      <c r="S71" s="111">
        <f t="shared" si="10"/>
        <v>2.7083333333333348E-2</v>
      </c>
      <c r="T71" s="108">
        <f t="shared" si="11"/>
        <v>0.32708333333333334</v>
      </c>
      <c r="U71" s="109"/>
      <c r="V71" s="108"/>
      <c r="W71" s="108"/>
      <c r="X71" s="112"/>
      <c r="Y71" s="112"/>
      <c r="Z71" s="112"/>
      <c r="AA71" s="176"/>
      <c r="AB71" s="109"/>
      <c r="AC71" s="138">
        <f t="shared" ref="AC71:AC133" si="15">+T71/TIMEVALUE("8:30")</f>
        <v>0.92352941176470582</v>
      </c>
      <c r="AD71" s="112">
        <f t="shared" ref="AD71:AD133" si="16">IF(COUNT(F71:K71)=0,0,IF(COUNT(F71:K71)=1,1,IF((MAX(F71:K71)-MIN(F71:K71))&lt;TIMEVALUE("1:00"),1,0+Z71)))</f>
        <v>0</v>
      </c>
      <c r="AE71" s="112">
        <f t="shared" ref="AE71:AE133" si="17">+IF(AND(F71&gt;TIMEVALUE("8:30"),F71&lt;TIMEVALUE("10:00")),1,IF(AND(F71&gt;TIMEVALUE("14:00"),F71&lt;TIMEVALUE("15:30")),1,0+X71))</f>
        <v>1</v>
      </c>
      <c r="AF71" s="112">
        <f t="shared" ref="AF71:AF133" si="18">+IF(OR(M71="Khac",M71="pm"),0,IF(AND(MAX(F71:K71)-MIN(F71:K71)&gt;TIMEVALUE("6:00"),AND(MAX(F71:K71)&gt;TIMEVALUE("14:00"),MIN(F71:K71)&lt;TIMEVALUE("11:30"))),1,0+Y71))</f>
        <v>1</v>
      </c>
    </row>
    <row r="72" spans="1:32">
      <c r="A72" s="147">
        <v>325</v>
      </c>
      <c r="B72" s="226" t="s">
        <v>370</v>
      </c>
      <c r="C72" s="147" t="s">
        <v>201</v>
      </c>
      <c r="D72" s="147" t="s">
        <v>479</v>
      </c>
      <c r="E72" s="148">
        <v>42325</v>
      </c>
      <c r="F72" s="149">
        <v>0.36249999999999999</v>
      </c>
      <c r="G72" s="149">
        <v>0.77638888888888891</v>
      </c>
      <c r="H72" s="147"/>
      <c r="I72" s="147"/>
      <c r="J72" s="147"/>
      <c r="K72" s="277"/>
      <c r="L72" s="121"/>
      <c r="M72" s="120"/>
      <c r="N72" s="109"/>
      <c r="O72" s="110">
        <f t="shared" si="12"/>
        <v>0.36249999999999999</v>
      </c>
      <c r="P72" s="110">
        <f t="shared" si="13"/>
        <v>0.75</v>
      </c>
      <c r="Q72" s="134">
        <f t="shared" si="14"/>
        <v>0.13750000000000001</v>
      </c>
      <c r="R72" s="111">
        <f t="shared" ref="R72:R135" si="19">+IF(OR(M72="khac",M72="pm",P72=TIMEVALUE("00:00"),MAX(F72:K72)&lt;TIMEVALUE("13:30"),MAX(F72:K72)&lt;TIMEVALUE("15:30"),MIN(F72:K72)&gt;TIMEVALUE("15:30")),0,IF(P72&lt;=TIMEVALUE("19:30"),P72-IF(MIN(F72:K72)&gt;TIMEVALUE("13:30"),O72,TIMEVALUE("13:30")),TIMEVALUE("19:30")-IF(MIN(F72:K72)&gt;TIMEVALUE("13:30"),O72,TIMEVALUE("13:30"))))</f>
        <v>0.1875</v>
      </c>
      <c r="S72" s="111">
        <f t="shared" si="10"/>
        <v>2.9166666666666674E-2</v>
      </c>
      <c r="T72" s="108">
        <f t="shared" si="11"/>
        <v>0.32500000000000001</v>
      </c>
      <c r="U72" s="109"/>
      <c r="V72" s="108"/>
      <c r="W72" s="108"/>
      <c r="X72" s="112"/>
      <c r="Y72" s="112"/>
      <c r="Z72" s="112"/>
      <c r="AA72" s="176"/>
      <c r="AB72" s="109"/>
      <c r="AC72" s="138">
        <f t="shared" si="15"/>
        <v>0.91764705882352937</v>
      </c>
      <c r="AD72" s="112">
        <f t="shared" si="16"/>
        <v>0</v>
      </c>
      <c r="AE72" s="112">
        <f t="shared" si="17"/>
        <v>1</v>
      </c>
      <c r="AF72" s="112">
        <f t="shared" si="18"/>
        <v>1</v>
      </c>
    </row>
    <row r="73" spans="1:32">
      <c r="A73" s="147">
        <v>326</v>
      </c>
      <c r="B73" s="226" t="s">
        <v>370</v>
      </c>
      <c r="C73" s="147" t="s">
        <v>201</v>
      </c>
      <c r="D73" s="147" t="s">
        <v>479</v>
      </c>
      <c r="E73" s="148">
        <v>42326</v>
      </c>
      <c r="F73" s="149">
        <v>0.3659722222222222</v>
      </c>
      <c r="G73" s="149">
        <v>0.78472222222222221</v>
      </c>
      <c r="H73" s="147"/>
      <c r="I73" s="147"/>
      <c r="J73" s="147"/>
      <c r="K73" s="277"/>
      <c r="L73" s="121"/>
      <c r="M73" s="120"/>
      <c r="N73" s="116"/>
      <c r="O73" s="110">
        <f t="shared" si="12"/>
        <v>0.3659722222222222</v>
      </c>
      <c r="P73" s="110">
        <f t="shared" si="13"/>
        <v>0.75</v>
      </c>
      <c r="Q73" s="134">
        <f t="shared" si="14"/>
        <v>0.1340277777777778</v>
      </c>
      <c r="R73" s="111">
        <f t="shared" si="19"/>
        <v>0.1875</v>
      </c>
      <c r="S73" s="111">
        <f t="shared" si="10"/>
        <v>3.2638888888888884E-2</v>
      </c>
      <c r="T73" s="108">
        <f t="shared" si="11"/>
        <v>0.3215277777777778</v>
      </c>
      <c r="U73" s="109"/>
      <c r="V73" s="108"/>
      <c r="W73" s="108"/>
      <c r="X73" s="112"/>
      <c r="Y73" s="112"/>
      <c r="Z73" s="112"/>
      <c r="AA73" s="176"/>
      <c r="AB73" s="109"/>
      <c r="AC73" s="138">
        <f t="shared" si="15"/>
        <v>0.90784313725490196</v>
      </c>
      <c r="AD73" s="112">
        <f t="shared" si="16"/>
        <v>0</v>
      </c>
      <c r="AE73" s="112">
        <f t="shared" si="17"/>
        <v>1</v>
      </c>
      <c r="AF73" s="112">
        <f t="shared" si="18"/>
        <v>1</v>
      </c>
    </row>
    <row r="74" spans="1:32">
      <c r="A74" s="147">
        <v>327</v>
      </c>
      <c r="B74" s="226" t="s">
        <v>370</v>
      </c>
      <c r="C74" s="147" t="s">
        <v>201</v>
      </c>
      <c r="D74" s="147" t="s">
        <v>479</v>
      </c>
      <c r="E74" s="148">
        <v>42327</v>
      </c>
      <c r="F74" s="149">
        <v>0.37013888888888885</v>
      </c>
      <c r="G74" s="149">
        <v>0.7944444444444444</v>
      </c>
      <c r="H74" s="147"/>
      <c r="I74" s="147"/>
      <c r="J74" s="147"/>
      <c r="K74" s="277"/>
      <c r="L74" s="121"/>
      <c r="M74" s="120"/>
      <c r="N74" s="109"/>
      <c r="O74" s="110">
        <f t="shared" si="12"/>
        <v>0.37013888888888885</v>
      </c>
      <c r="P74" s="110">
        <f t="shared" si="13"/>
        <v>0.75</v>
      </c>
      <c r="Q74" s="134">
        <f t="shared" si="14"/>
        <v>0.12986111111111115</v>
      </c>
      <c r="R74" s="111">
        <f t="shared" si="19"/>
        <v>0.1875</v>
      </c>
      <c r="S74" s="111">
        <f t="shared" si="10"/>
        <v>3.6805555555555536E-2</v>
      </c>
      <c r="T74" s="108">
        <f t="shared" si="11"/>
        <v>0.31736111111111115</v>
      </c>
      <c r="U74" s="109"/>
      <c r="V74" s="108"/>
      <c r="W74" s="108"/>
      <c r="X74" s="112"/>
      <c r="Y74" s="112"/>
      <c r="Z74" s="112"/>
      <c r="AA74" s="176"/>
      <c r="AB74" s="109"/>
      <c r="AC74" s="138">
        <f t="shared" si="15"/>
        <v>0.89607843137254906</v>
      </c>
      <c r="AD74" s="112">
        <f t="shared" si="16"/>
        <v>0</v>
      </c>
      <c r="AE74" s="112">
        <f t="shared" si="17"/>
        <v>1</v>
      </c>
      <c r="AF74" s="112">
        <f t="shared" si="18"/>
        <v>1</v>
      </c>
    </row>
    <row r="75" spans="1:32">
      <c r="A75" s="147">
        <v>435</v>
      </c>
      <c r="B75" s="226" t="s">
        <v>253</v>
      </c>
      <c r="C75" s="147" t="s">
        <v>231</v>
      </c>
      <c r="D75" s="147" t="s">
        <v>480</v>
      </c>
      <c r="E75" s="148">
        <v>42303</v>
      </c>
      <c r="F75" s="149">
        <v>0.34097222222222223</v>
      </c>
      <c r="G75" s="149">
        <v>0.76250000000000007</v>
      </c>
      <c r="H75" s="147"/>
      <c r="I75" s="147"/>
      <c r="J75" s="147"/>
      <c r="K75" s="277"/>
      <c r="L75" s="121"/>
      <c r="M75" s="120"/>
      <c r="N75" s="109"/>
      <c r="O75" s="110">
        <f t="shared" si="12"/>
        <v>0.34097222222222223</v>
      </c>
      <c r="P75" s="110">
        <f t="shared" si="13"/>
        <v>0.76250000000000007</v>
      </c>
      <c r="Q75" s="134">
        <f t="shared" si="14"/>
        <v>0.15902777777777777</v>
      </c>
      <c r="R75" s="111">
        <f t="shared" si="19"/>
        <v>0.20000000000000007</v>
      </c>
      <c r="S75" s="111">
        <f t="shared" si="10"/>
        <v>0</v>
      </c>
      <c r="T75" s="108">
        <f t="shared" si="11"/>
        <v>0.35416666666666669</v>
      </c>
      <c r="U75" s="109"/>
      <c r="V75" s="108"/>
      <c r="W75" s="108"/>
      <c r="X75" s="112"/>
      <c r="Y75" s="112"/>
      <c r="Z75" s="112"/>
      <c r="AA75" s="176"/>
      <c r="AB75" s="109"/>
      <c r="AC75" s="138">
        <f t="shared" si="15"/>
        <v>1</v>
      </c>
      <c r="AD75" s="112">
        <f t="shared" si="16"/>
        <v>0</v>
      </c>
      <c r="AE75" s="112">
        <f t="shared" si="17"/>
        <v>0</v>
      </c>
      <c r="AF75" s="112">
        <f t="shared" si="18"/>
        <v>1</v>
      </c>
    </row>
    <row r="76" spans="1:32">
      <c r="A76" s="147">
        <v>436</v>
      </c>
      <c r="B76" s="226" t="s">
        <v>253</v>
      </c>
      <c r="C76" s="147" t="s">
        <v>231</v>
      </c>
      <c r="D76" s="147" t="s">
        <v>480</v>
      </c>
      <c r="E76" s="148">
        <v>42304</v>
      </c>
      <c r="F76" s="149">
        <v>0.34791666666666665</v>
      </c>
      <c r="G76" s="149">
        <v>0.76250000000000007</v>
      </c>
      <c r="H76" s="147"/>
      <c r="I76" s="147"/>
      <c r="J76" s="147"/>
      <c r="K76" s="277"/>
      <c r="L76" s="121"/>
      <c r="M76" s="120"/>
      <c r="N76" s="109"/>
      <c r="O76" s="110">
        <f t="shared" si="12"/>
        <v>0.34791666666666665</v>
      </c>
      <c r="P76" s="110">
        <f t="shared" si="13"/>
        <v>0.76250000000000007</v>
      </c>
      <c r="Q76" s="134">
        <f t="shared" si="14"/>
        <v>0.15208333333333335</v>
      </c>
      <c r="R76" s="111">
        <f t="shared" si="19"/>
        <v>0.20000000000000007</v>
      </c>
      <c r="S76" s="111">
        <f t="shared" si="10"/>
        <v>0</v>
      </c>
      <c r="T76" s="108">
        <f t="shared" si="11"/>
        <v>0.35416666666666669</v>
      </c>
      <c r="U76" s="109"/>
      <c r="V76" s="108"/>
      <c r="W76" s="108"/>
      <c r="X76" s="112"/>
      <c r="Y76" s="112"/>
      <c r="Z76" s="112"/>
      <c r="AA76" s="176"/>
      <c r="AB76" s="109"/>
      <c r="AC76" s="138">
        <f t="shared" si="15"/>
        <v>1</v>
      </c>
      <c r="AD76" s="112">
        <f t="shared" si="16"/>
        <v>0</v>
      </c>
      <c r="AE76" s="112">
        <f t="shared" si="17"/>
        <v>0</v>
      </c>
      <c r="AF76" s="112">
        <f t="shared" si="18"/>
        <v>1</v>
      </c>
    </row>
    <row r="77" spans="1:32">
      <c r="A77" s="147">
        <v>437</v>
      </c>
      <c r="B77" s="226" t="s">
        <v>253</v>
      </c>
      <c r="C77" s="147" t="s">
        <v>231</v>
      </c>
      <c r="D77" s="147" t="s">
        <v>480</v>
      </c>
      <c r="E77" s="148">
        <v>42305</v>
      </c>
      <c r="F77" s="149">
        <v>0.34722222222222227</v>
      </c>
      <c r="G77" s="149">
        <v>0.76597222222222217</v>
      </c>
      <c r="H77" s="147"/>
      <c r="I77" s="147"/>
      <c r="J77" s="147"/>
      <c r="K77" s="277"/>
      <c r="L77" s="121"/>
      <c r="M77" s="120"/>
      <c r="N77" s="116"/>
      <c r="O77" s="110">
        <f t="shared" si="12"/>
        <v>0.34722222222222227</v>
      </c>
      <c r="P77" s="110">
        <f t="shared" si="13"/>
        <v>0.76597222222222217</v>
      </c>
      <c r="Q77" s="134">
        <f t="shared" si="14"/>
        <v>0.15277777777777773</v>
      </c>
      <c r="R77" s="111">
        <f t="shared" si="19"/>
        <v>0.20347222222222217</v>
      </c>
      <c r="S77" s="111">
        <f t="shared" si="10"/>
        <v>0</v>
      </c>
      <c r="T77" s="108">
        <f t="shared" si="11"/>
        <v>0.35416666666666669</v>
      </c>
      <c r="U77" s="109"/>
      <c r="V77" s="108"/>
      <c r="W77" s="108"/>
      <c r="X77" s="112"/>
      <c r="Y77" s="112"/>
      <c r="Z77" s="112"/>
      <c r="AA77" s="176"/>
      <c r="AB77" s="109"/>
      <c r="AC77" s="138">
        <f t="shared" si="15"/>
        <v>1</v>
      </c>
      <c r="AD77" s="112">
        <f t="shared" si="16"/>
        <v>0</v>
      </c>
      <c r="AE77" s="112">
        <f t="shared" si="17"/>
        <v>0</v>
      </c>
      <c r="AF77" s="112">
        <f t="shared" si="18"/>
        <v>1</v>
      </c>
    </row>
    <row r="78" spans="1:32">
      <c r="A78" s="147">
        <v>438</v>
      </c>
      <c r="B78" s="226" t="s">
        <v>253</v>
      </c>
      <c r="C78" s="147" t="s">
        <v>231</v>
      </c>
      <c r="D78" s="147" t="s">
        <v>480</v>
      </c>
      <c r="E78" s="148">
        <v>42306</v>
      </c>
      <c r="F78" s="149">
        <v>0.34583333333333338</v>
      </c>
      <c r="G78" s="147"/>
      <c r="H78" s="147"/>
      <c r="I78" s="147"/>
      <c r="J78" s="147"/>
      <c r="K78" s="281">
        <v>0.75555555555555554</v>
      </c>
      <c r="L78" s="121"/>
      <c r="M78" s="120"/>
      <c r="N78" s="109"/>
      <c r="O78" s="110">
        <f t="shared" si="12"/>
        <v>0.34583333333333338</v>
      </c>
      <c r="P78" s="110">
        <f t="shared" si="13"/>
        <v>0.75555555555555554</v>
      </c>
      <c r="Q78" s="134">
        <f t="shared" si="14"/>
        <v>0.15416666666666662</v>
      </c>
      <c r="R78" s="111">
        <f t="shared" si="19"/>
        <v>0.19305555555555554</v>
      </c>
      <c r="S78" s="111">
        <f t="shared" si="10"/>
        <v>0</v>
      </c>
      <c r="T78" s="108">
        <f t="shared" si="11"/>
        <v>0.35416666666666669</v>
      </c>
      <c r="U78" s="109"/>
      <c r="V78" s="108"/>
      <c r="W78" s="108"/>
      <c r="X78" s="112"/>
      <c r="Y78" s="112"/>
      <c r="Z78" s="112"/>
      <c r="AA78" s="176"/>
      <c r="AB78" s="109"/>
      <c r="AC78" s="138">
        <f t="shared" si="15"/>
        <v>1</v>
      </c>
      <c r="AD78" s="112">
        <f t="shared" si="16"/>
        <v>0</v>
      </c>
      <c r="AE78" s="112">
        <f t="shared" si="17"/>
        <v>0</v>
      </c>
      <c r="AF78" s="112">
        <f t="shared" si="18"/>
        <v>1</v>
      </c>
    </row>
    <row r="79" spans="1:32">
      <c r="A79" s="147">
        <v>439</v>
      </c>
      <c r="B79" s="226" t="s">
        <v>253</v>
      </c>
      <c r="C79" s="147" t="s">
        <v>231</v>
      </c>
      <c r="D79" s="147" t="s">
        <v>480</v>
      </c>
      <c r="E79" s="148">
        <v>42307</v>
      </c>
      <c r="F79" s="149">
        <v>0.3527777777777778</v>
      </c>
      <c r="G79" s="149">
        <v>0.8041666666666667</v>
      </c>
      <c r="H79" s="147"/>
      <c r="I79" s="147"/>
      <c r="J79" s="147"/>
      <c r="K79" s="277"/>
      <c r="L79" s="121"/>
      <c r="M79" s="120"/>
      <c r="N79" s="116"/>
      <c r="O79" s="110">
        <f t="shared" si="12"/>
        <v>0.3527777777777778</v>
      </c>
      <c r="P79" s="110">
        <f t="shared" si="13"/>
        <v>0.8041666666666667</v>
      </c>
      <c r="Q79" s="134">
        <f t="shared" si="14"/>
        <v>0.1472222222222222</v>
      </c>
      <c r="R79" s="111">
        <f t="shared" si="19"/>
        <v>0.2416666666666667</v>
      </c>
      <c r="S79" s="111">
        <f t="shared" si="10"/>
        <v>0</v>
      </c>
      <c r="T79" s="108">
        <f t="shared" si="11"/>
        <v>0.35416666666666669</v>
      </c>
      <c r="U79" s="109"/>
      <c r="V79" s="108"/>
      <c r="W79" s="108"/>
      <c r="X79" s="112"/>
      <c r="Y79" s="112"/>
      <c r="Z79" s="112"/>
      <c r="AA79" s="176"/>
      <c r="AB79" s="109"/>
      <c r="AC79" s="138">
        <f t="shared" si="15"/>
        <v>1</v>
      </c>
      <c r="AD79" s="112">
        <f t="shared" si="16"/>
        <v>0</v>
      </c>
      <c r="AE79" s="112">
        <f t="shared" si="17"/>
        <v>0</v>
      </c>
      <c r="AF79" s="112">
        <f t="shared" si="18"/>
        <v>1</v>
      </c>
    </row>
    <row r="80" spans="1:32">
      <c r="A80" s="147">
        <v>440</v>
      </c>
      <c r="B80" s="226" t="s">
        <v>253</v>
      </c>
      <c r="C80" s="147" t="s">
        <v>231</v>
      </c>
      <c r="D80" s="147" t="s">
        <v>480</v>
      </c>
      <c r="E80" s="148">
        <v>42310</v>
      </c>
      <c r="F80" s="149">
        <v>0.34375</v>
      </c>
      <c r="G80" s="149">
        <v>0.77708333333333324</v>
      </c>
      <c r="H80" s="147"/>
      <c r="I80" s="147"/>
      <c r="J80" s="147"/>
      <c r="K80" s="277"/>
      <c r="L80" s="121"/>
      <c r="M80" s="120"/>
      <c r="N80" s="109"/>
      <c r="O80" s="110">
        <f t="shared" si="12"/>
        <v>0.34375</v>
      </c>
      <c r="P80" s="110">
        <f t="shared" si="13"/>
        <v>0.77708333333333324</v>
      </c>
      <c r="Q80" s="134">
        <f t="shared" si="14"/>
        <v>0.15625</v>
      </c>
      <c r="R80" s="111">
        <f t="shared" si="19"/>
        <v>0.21458333333333324</v>
      </c>
      <c r="S80" s="111">
        <f t="shared" si="10"/>
        <v>0</v>
      </c>
      <c r="T80" s="108">
        <f t="shared" si="11"/>
        <v>0.35416666666666669</v>
      </c>
      <c r="U80" s="109"/>
      <c r="V80" s="108"/>
      <c r="W80" s="108"/>
      <c r="X80" s="112"/>
      <c r="Y80" s="112"/>
      <c r="Z80" s="112"/>
      <c r="AA80" s="176"/>
      <c r="AB80" s="109"/>
      <c r="AC80" s="138">
        <f t="shared" si="15"/>
        <v>1</v>
      </c>
      <c r="AD80" s="112">
        <f t="shared" si="16"/>
        <v>0</v>
      </c>
      <c r="AE80" s="112">
        <f t="shared" si="17"/>
        <v>0</v>
      </c>
      <c r="AF80" s="112">
        <f t="shared" si="18"/>
        <v>1</v>
      </c>
    </row>
    <row r="81" spans="1:32">
      <c r="A81" s="147">
        <v>441</v>
      </c>
      <c r="B81" s="226" t="s">
        <v>253</v>
      </c>
      <c r="C81" s="147" t="s">
        <v>231</v>
      </c>
      <c r="D81" s="147" t="s">
        <v>480</v>
      </c>
      <c r="E81" s="148">
        <v>42311</v>
      </c>
      <c r="F81" s="149">
        <v>0.33055555555555555</v>
      </c>
      <c r="G81" s="149">
        <v>0.33611111111111108</v>
      </c>
      <c r="H81" s="149">
        <v>0.77361111111111114</v>
      </c>
      <c r="I81" s="147"/>
      <c r="J81" s="147"/>
      <c r="K81" s="277"/>
      <c r="L81" s="121"/>
      <c r="M81" s="120"/>
      <c r="N81" s="109"/>
      <c r="O81" s="110">
        <f t="shared" si="12"/>
        <v>0.33333333333333331</v>
      </c>
      <c r="P81" s="110">
        <f t="shared" si="13"/>
        <v>0.77361111111111114</v>
      </c>
      <c r="Q81" s="134">
        <f t="shared" si="14"/>
        <v>0.16666666666666669</v>
      </c>
      <c r="R81" s="111">
        <f t="shared" si="19"/>
        <v>0.21111111111111114</v>
      </c>
      <c r="S81" s="111">
        <f t="shared" si="10"/>
        <v>0</v>
      </c>
      <c r="T81" s="108">
        <f t="shared" si="11"/>
        <v>0.35416666666666669</v>
      </c>
      <c r="U81" s="109"/>
      <c r="V81" s="108"/>
      <c r="W81" s="108"/>
      <c r="X81" s="112"/>
      <c r="Y81" s="112"/>
      <c r="Z81" s="112"/>
      <c r="AA81" s="176"/>
      <c r="AB81" s="109"/>
      <c r="AC81" s="138">
        <f t="shared" si="15"/>
        <v>1</v>
      </c>
      <c r="AD81" s="112">
        <f t="shared" si="16"/>
        <v>0</v>
      </c>
      <c r="AE81" s="112">
        <f t="shared" si="17"/>
        <v>0</v>
      </c>
      <c r="AF81" s="112">
        <f t="shared" si="18"/>
        <v>1</v>
      </c>
    </row>
    <row r="82" spans="1:32">
      <c r="A82" s="147">
        <v>442</v>
      </c>
      <c r="B82" s="226" t="s">
        <v>253</v>
      </c>
      <c r="C82" s="147" t="s">
        <v>231</v>
      </c>
      <c r="D82" s="147" t="s">
        <v>480</v>
      </c>
      <c r="E82" s="148">
        <v>42312</v>
      </c>
      <c r="F82" s="149">
        <v>0.35694444444444445</v>
      </c>
      <c r="G82" s="149">
        <v>0.68472222222222223</v>
      </c>
      <c r="H82" s="147"/>
      <c r="I82" s="147"/>
      <c r="J82" s="147"/>
      <c r="K82" s="278">
        <v>0.75</v>
      </c>
      <c r="L82" s="121"/>
      <c r="M82" s="120"/>
      <c r="N82" s="116"/>
      <c r="O82" s="110">
        <f t="shared" si="12"/>
        <v>0.35694444444444445</v>
      </c>
      <c r="P82" s="110">
        <f t="shared" si="13"/>
        <v>0.75</v>
      </c>
      <c r="Q82" s="134">
        <f t="shared" si="14"/>
        <v>0.14305555555555555</v>
      </c>
      <c r="R82" s="111">
        <f t="shared" si="19"/>
        <v>0.1875</v>
      </c>
      <c r="S82" s="111">
        <f t="shared" si="10"/>
        <v>2.3611111111111138E-2</v>
      </c>
      <c r="T82" s="108">
        <f t="shared" si="11"/>
        <v>0.33055555555555555</v>
      </c>
      <c r="U82" s="109"/>
      <c r="V82" s="108"/>
      <c r="W82" s="108"/>
      <c r="X82" s="112"/>
      <c r="Y82" s="112"/>
      <c r="Z82" s="112"/>
      <c r="AA82" s="176"/>
      <c r="AB82" s="109"/>
      <c r="AC82" s="138">
        <f t="shared" si="15"/>
        <v>0.93333333333333324</v>
      </c>
      <c r="AD82" s="112">
        <f t="shared" si="16"/>
        <v>0</v>
      </c>
      <c r="AE82" s="112">
        <f t="shared" si="17"/>
        <v>1</v>
      </c>
      <c r="AF82" s="112">
        <f t="shared" si="18"/>
        <v>1</v>
      </c>
    </row>
    <row r="83" spans="1:32">
      <c r="A83" s="147">
        <v>443</v>
      </c>
      <c r="B83" s="226" t="s">
        <v>253</v>
      </c>
      <c r="C83" s="147" t="s">
        <v>231</v>
      </c>
      <c r="D83" s="147" t="s">
        <v>480</v>
      </c>
      <c r="E83" s="148">
        <v>42313</v>
      </c>
      <c r="F83" s="149">
        <v>0.3444444444444445</v>
      </c>
      <c r="G83" s="149">
        <v>0.7583333333333333</v>
      </c>
      <c r="H83" s="147"/>
      <c r="I83" s="147"/>
      <c r="J83" s="147"/>
      <c r="K83" s="278"/>
      <c r="L83" s="121"/>
      <c r="M83" s="120"/>
      <c r="N83" s="116"/>
      <c r="O83" s="110">
        <f t="shared" si="12"/>
        <v>0.3444444444444445</v>
      </c>
      <c r="P83" s="110">
        <f t="shared" si="13"/>
        <v>0.7583333333333333</v>
      </c>
      <c r="Q83" s="134">
        <f t="shared" si="14"/>
        <v>0.1555555555555555</v>
      </c>
      <c r="R83" s="111">
        <f t="shared" si="19"/>
        <v>0.1958333333333333</v>
      </c>
      <c r="S83" s="111">
        <f t="shared" si="10"/>
        <v>0</v>
      </c>
      <c r="T83" s="108">
        <f t="shared" si="11"/>
        <v>0.35416666666666669</v>
      </c>
      <c r="U83" s="109"/>
      <c r="V83" s="108"/>
      <c r="W83" s="108"/>
      <c r="X83" s="112"/>
      <c r="Y83" s="112"/>
      <c r="Z83" s="112"/>
      <c r="AA83" s="176"/>
      <c r="AB83" s="109"/>
      <c r="AC83" s="138">
        <f t="shared" si="15"/>
        <v>1</v>
      </c>
      <c r="AD83" s="112">
        <f t="shared" si="16"/>
        <v>0</v>
      </c>
      <c r="AE83" s="112">
        <f t="shared" si="17"/>
        <v>0</v>
      </c>
      <c r="AF83" s="112">
        <f t="shared" si="18"/>
        <v>1</v>
      </c>
    </row>
    <row r="84" spans="1:32" s="1" customFormat="1">
      <c r="A84" s="147">
        <v>444</v>
      </c>
      <c r="B84" s="226" t="s">
        <v>253</v>
      </c>
      <c r="C84" s="147" t="s">
        <v>231</v>
      </c>
      <c r="D84" s="147" t="s">
        <v>480</v>
      </c>
      <c r="E84" s="148">
        <v>42314</v>
      </c>
      <c r="F84" s="149">
        <v>0.35069444444444442</v>
      </c>
      <c r="G84" s="149">
        <v>0.3520833333333333</v>
      </c>
      <c r="H84" s="149">
        <v>0.75763888888888886</v>
      </c>
      <c r="I84" s="147"/>
      <c r="J84" s="147"/>
      <c r="K84" s="277"/>
      <c r="L84" s="121"/>
      <c r="M84" s="120"/>
      <c r="N84" s="109"/>
      <c r="O84" s="110">
        <f t="shared" si="12"/>
        <v>0.35069444444444442</v>
      </c>
      <c r="P84" s="110">
        <f t="shared" si="13"/>
        <v>0.75763888888888886</v>
      </c>
      <c r="Q84" s="134">
        <f t="shared" si="14"/>
        <v>0.14930555555555558</v>
      </c>
      <c r="R84" s="111">
        <f t="shared" si="19"/>
        <v>0.19513888888888886</v>
      </c>
      <c r="S84" s="111">
        <f t="shared" si="10"/>
        <v>0</v>
      </c>
      <c r="T84" s="108">
        <f t="shared" si="11"/>
        <v>0.35416666666666669</v>
      </c>
      <c r="U84" s="109"/>
      <c r="V84" s="108"/>
      <c r="W84" s="108"/>
      <c r="X84" s="112"/>
      <c r="Y84" s="112"/>
      <c r="Z84" s="112"/>
      <c r="AA84" s="176"/>
      <c r="AB84" s="109"/>
      <c r="AC84" s="138">
        <f t="shared" si="15"/>
        <v>1</v>
      </c>
      <c r="AD84" s="112">
        <f t="shared" si="16"/>
        <v>0</v>
      </c>
      <c r="AE84" s="112">
        <f t="shared" si="17"/>
        <v>0</v>
      </c>
      <c r="AF84" s="112">
        <f t="shared" si="18"/>
        <v>1</v>
      </c>
    </row>
    <row r="85" spans="1:32">
      <c r="A85" s="147">
        <v>445</v>
      </c>
      <c r="B85" s="226" t="s">
        <v>253</v>
      </c>
      <c r="C85" s="147" t="s">
        <v>231</v>
      </c>
      <c r="D85" s="147" t="s">
        <v>480</v>
      </c>
      <c r="E85" s="148">
        <v>42317</v>
      </c>
      <c r="F85" s="149">
        <v>0.56666666666666665</v>
      </c>
      <c r="G85" s="149">
        <v>0.7715277777777777</v>
      </c>
      <c r="H85" s="147"/>
      <c r="I85" s="147"/>
      <c r="J85" s="147"/>
      <c r="K85" s="278"/>
      <c r="L85" s="121"/>
      <c r="M85" s="120"/>
      <c r="N85" s="109"/>
      <c r="O85" s="110">
        <f t="shared" si="12"/>
        <v>0.56666666666666665</v>
      </c>
      <c r="P85" s="110">
        <f t="shared" si="13"/>
        <v>0.75</v>
      </c>
      <c r="Q85" s="134">
        <f t="shared" si="14"/>
        <v>0</v>
      </c>
      <c r="R85" s="111">
        <f t="shared" si="19"/>
        <v>0.18333333333333335</v>
      </c>
      <c r="S85" s="111">
        <f t="shared" si="10"/>
        <v>0</v>
      </c>
      <c r="T85" s="108">
        <f t="shared" si="11"/>
        <v>0.17708333333333334</v>
      </c>
      <c r="U85" s="109"/>
      <c r="V85" s="108"/>
      <c r="W85" s="108"/>
      <c r="X85" s="112"/>
      <c r="Y85" s="112"/>
      <c r="Z85" s="112"/>
      <c r="AA85" s="176"/>
      <c r="AB85" s="109"/>
      <c r="AC85" s="138">
        <f t="shared" si="15"/>
        <v>0.5</v>
      </c>
      <c r="AD85" s="112">
        <f t="shared" si="16"/>
        <v>0</v>
      </c>
      <c r="AE85" s="112">
        <f t="shared" si="17"/>
        <v>0</v>
      </c>
      <c r="AF85" s="112">
        <f t="shared" si="18"/>
        <v>0</v>
      </c>
    </row>
    <row r="86" spans="1:32">
      <c r="A86" s="147">
        <v>446</v>
      </c>
      <c r="B86" s="226" t="s">
        <v>253</v>
      </c>
      <c r="C86" s="147" t="s">
        <v>231</v>
      </c>
      <c r="D86" s="147" t="s">
        <v>480</v>
      </c>
      <c r="E86" s="148">
        <v>42318</v>
      </c>
      <c r="F86" s="149">
        <v>0.34652777777777777</v>
      </c>
      <c r="G86" s="149">
        <v>0.76041666666666663</v>
      </c>
      <c r="H86" s="147"/>
      <c r="I86" s="147"/>
      <c r="J86" s="147"/>
      <c r="K86" s="277"/>
      <c r="L86" s="121"/>
      <c r="M86" s="120"/>
      <c r="N86" s="109"/>
      <c r="O86" s="110">
        <f t="shared" si="12"/>
        <v>0.34652777777777777</v>
      </c>
      <c r="P86" s="110">
        <f t="shared" si="13"/>
        <v>0.76041666666666663</v>
      </c>
      <c r="Q86" s="134">
        <f t="shared" si="14"/>
        <v>0.15347222222222223</v>
      </c>
      <c r="R86" s="111">
        <f t="shared" si="19"/>
        <v>0.19791666666666663</v>
      </c>
      <c r="S86" s="111">
        <f t="shared" si="10"/>
        <v>0</v>
      </c>
      <c r="T86" s="108">
        <f t="shared" si="11"/>
        <v>0.35416666666666669</v>
      </c>
      <c r="U86" s="109"/>
      <c r="V86" s="108"/>
      <c r="W86" s="108"/>
      <c r="X86" s="112"/>
      <c r="Y86" s="112"/>
      <c r="Z86" s="112"/>
      <c r="AA86" s="176"/>
      <c r="AB86" s="109"/>
      <c r="AC86" s="138">
        <f t="shared" si="15"/>
        <v>1</v>
      </c>
      <c r="AD86" s="112">
        <f t="shared" si="16"/>
        <v>0</v>
      </c>
      <c r="AE86" s="112">
        <f t="shared" si="17"/>
        <v>0</v>
      </c>
      <c r="AF86" s="112">
        <f t="shared" si="18"/>
        <v>1</v>
      </c>
    </row>
    <row r="87" spans="1:32">
      <c r="A87" s="147">
        <v>447</v>
      </c>
      <c r="B87" s="226" t="s">
        <v>253</v>
      </c>
      <c r="C87" s="147" t="s">
        <v>231</v>
      </c>
      <c r="D87" s="147" t="s">
        <v>480</v>
      </c>
      <c r="E87" s="148">
        <v>42319</v>
      </c>
      <c r="F87" s="149">
        <v>0.3666666666666667</v>
      </c>
      <c r="G87" s="149">
        <v>0.7270833333333333</v>
      </c>
      <c r="H87" s="147"/>
      <c r="I87" s="147"/>
      <c r="J87" s="147"/>
      <c r="K87" s="277"/>
      <c r="L87" s="121"/>
      <c r="M87" s="120"/>
      <c r="N87" s="116"/>
      <c r="O87" s="110">
        <f t="shared" si="12"/>
        <v>0.3666666666666667</v>
      </c>
      <c r="P87" s="110">
        <f t="shared" si="13"/>
        <v>0.7270833333333333</v>
      </c>
      <c r="Q87" s="134">
        <f t="shared" si="14"/>
        <v>0.1333333333333333</v>
      </c>
      <c r="R87" s="111">
        <f t="shared" si="19"/>
        <v>0.1645833333333333</v>
      </c>
      <c r="S87" s="111">
        <f t="shared" si="10"/>
        <v>3.3333333333333381E-2</v>
      </c>
      <c r="T87" s="108">
        <f t="shared" si="11"/>
        <v>0.3208333333333333</v>
      </c>
      <c r="U87" s="109"/>
      <c r="V87" s="108"/>
      <c r="W87" s="108"/>
      <c r="X87" s="112"/>
      <c r="Y87" s="112"/>
      <c r="Z87" s="112"/>
      <c r="AA87" s="176"/>
      <c r="AB87" s="109"/>
      <c r="AC87" s="138">
        <f t="shared" si="15"/>
        <v>0.90588235294117636</v>
      </c>
      <c r="AD87" s="112">
        <f t="shared" si="16"/>
        <v>0</v>
      </c>
      <c r="AE87" s="112">
        <f t="shared" si="17"/>
        <v>1</v>
      </c>
      <c r="AF87" s="112">
        <f t="shared" si="18"/>
        <v>1</v>
      </c>
    </row>
    <row r="88" spans="1:32">
      <c r="A88" s="147">
        <v>448</v>
      </c>
      <c r="B88" s="226" t="s">
        <v>253</v>
      </c>
      <c r="C88" s="147" t="s">
        <v>231</v>
      </c>
      <c r="D88" s="147" t="s">
        <v>480</v>
      </c>
      <c r="E88" s="148">
        <v>42320</v>
      </c>
      <c r="F88" s="149">
        <v>0.34166666666666662</v>
      </c>
      <c r="G88" s="149">
        <v>0.76041666666666663</v>
      </c>
      <c r="H88" s="147"/>
      <c r="I88" s="147"/>
      <c r="J88" s="147"/>
      <c r="K88" s="277"/>
      <c r="L88" s="121"/>
      <c r="M88" s="120"/>
      <c r="N88" s="116"/>
      <c r="O88" s="110">
        <f t="shared" si="12"/>
        <v>0.34166666666666662</v>
      </c>
      <c r="P88" s="110">
        <f t="shared" si="13"/>
        <v>0.76041666666666663</v>
      </c>
      <c r="Q88" s="134">
        <f t="shared" si="14"/>
        <v>0.15833333333333338</v>
      </c>
      <c r="R88" s="111">
        <f t="shared" si="19"/>
        <v>0.19791666666666663</v>
      </c>
      <c r="S88" s="111">
        <f t="shared" si="10"/>
        <v>0</v>
      </c>
      <c r="T88" s="108">
        <f t="shared" si="11"/>
        <v>0.35416666666666669</v>
      </c>
      <c r="U88" s="109"/>
      <c r="V88" s="108"/>
      <c r="W88" s="108"/>
      <c r="X88" s="112"/>
      <c r="Y88" s="112"/>
      <c r="Z88" s="112"/>
      <c r="AA88" s="176"/>
      <c r="AB88" s="109"/>
      <c r="AC88" s="138">
        <f t="shared" si="15"/>
        <v>1</v>
      </c>
      <c r="AD88" s="112">
        <f t="shared" si="16"/>
        <v>0</v>
      </c>
      <c r="AE88" s="112">
        <f t="shared" si="17"/>
        <v>0</v>
      </c>
      <c r="AF88" s="112">
        <f t="shared" si="18"/>
        <v>1</v>
      </c>
    </row>
    <row r="89" spans="1:32">
      <c r="A89" s="147">
        <v>449</v>
      </c>
      <c r="B89" s="226" t="s">
        <v>253</v>
      </c>
      <c r="C89" s="147" t="s">
        <v>231</v>
      </c>
      <c r="D89" s="147" t="s">
        <v>480</v>
      </c>
      <c r="E89" s="148">
        <v>42321</v>
      </c>
      <c r="F89" s="149">
        <v>0.35069444444444442</v>
      </c>
      <c r="G89" s="147"/>
      <c r="H89" s="147"/>
      <c r="I89" s="147"/>
      <c r="J89" s="147"/>
      <c r="K89" s="278">
        <v>0.77500000000000002</v>
      </c>
      <c r="L89" s="121"/>
      <c r="M89" s="120"/>
      <c r="N89" s="116"/>
      <c r="O89" s="110">
        <f t="shared" si="12"/>
        <v>0.35069444444444442</v>
      </c>
      <c r="P89" s="110">
        <f t="shared" si="13"/>
        <v>0.77500000000000002</v>
      </c>
      <c r="Q89" s="134">
        <f t="shared" si="14"/>
        <v>0.14930555555555558</v>
      </c>
      <c r="R89" s="111">
        <f t="shared" si="19"/>
        <v>0.21250000000000002</v>
      </c>
      <c r="S89" s="111">
        <f t="shared" si="10"/>
        <v>0</v>
      </c>
      <c r="T89" s="108">
        <f t="shared" si="11"/>
        <v>0.35416666666666669</v>
      </c>
      <c r="U89" s="109"/>
      <c r="V89" s="108"/>
      <c r="W89" s="108"/>
      <c r="X89" s="112"/>
      <c r="Y89" s="112"/>
      <c r="Z89" s="112"/>
      <c r="AA89" s="176"/>
      <c r="AB89" s="109"/>
      <c r="AC89" s="138">
        <f t="shared" si="15"/>
        <v>1</v>
      </c>
      <c r="AD89" s="112">
        <f t="shared" si="16"/>
        <v>0</v>
      </c>
      <c r="AE89" s="112">
        <f t="shared" si="17"/>
        <v>0</v>
      </c>
      <c r="AF89" s="112">
        <f t="shared" si="18"/>
        <v>1</v>
      </c>
    </row>
    <row r="90" spans="1:32">
      <c r="A90" s="147">
        <v>450</v>
      </c>
      <c r="B90" s="226" t="s">
        <v>253</v>
      </c>
      <c r="C90" s="147" t="s">
        <v>231</v>
      </c>
      <c r="D90" s="147" t="s">
        <v>480</v>
      </c>
      <c r="E90" s="148">
        <v>42324</v>
      </c>
      <c r="F90" s="149">
        <v>0.34166666666666662</v>
      </c>
      <c r="G90" s="149">
        <v>0.76666666666666661</v>
      </c>
      <c r="H90" s="149">
        <v>0.7680555555555556</v>
      </c>
      <c r="I90" s="147"/>
      <c r="J90" s="147"/>
      <c r="K90" s="277"/>
      <c r="L90" s="121"/>
      <c r="M90" s="120"/>
      <c r="N90" s="109"/>
      <c r="O90" s="110">
        <f t="shared" si="12"/>
        <v>0.34166666666666662</v>
      </c>
      <c r="P90" s="110">
        <f t="shared" si="13"/>
        <v>0.7680555555555556</v>
      </c>
      <c r="Q90" s="134">
        <f t="shared" si="14"/>
        <v>0.15833333333333338</v>
      </c>
      <c r="R90" s="111">
        <f t="shared" si="19"/>
        <v>0.2055555555555556</v>
      </c>
      <c r="S90" s="111">
        <f t="shared" si="10"/>
        <v>0</v>
      </c>
      <c r="T90" s="108">
        <f t="shared" si="11"/>
        <v>0.35416666666666669</v>
      </c>
      <c r="U90" s="109"/>
      <c r="V90" s="108"/>
      <c r="W90" s="108"/>
      <c r="X90" s="112"/>
      <c r="Y90" s="112"/>
      <c r="Z90" s="112"/>
      <c r="AA90" s="176"/>
      <c r="AB90" s="109"/>
      <c r="AC90" s="138">
        <f t="shared" si="15"/>
        <v>1</v>
      </c>
      <c r="AD90" s="112">
        <f t="shared" si="16"/>
        <v>0</v>
      </c>
      <c r="AE90" s="112">
        <f t="shared" si="17"/>
        <v>0</v>
      </c>
      <c r="AF90" s="112">
        <f t="shared" si="18"/>
        <v>1</v>
      </c>
    </row>
    <row r="91" spans="1:32">
      <c r="A91" s="147">
        <v>451</v>
      </c>
      <c r="B91" s="226" t="s">
        <v>253</v>
      </c>
      <c r="C91" s="147" t="s">
        <v>231</v>
      </c>
      <c r="D91" s="147" t="s">
        <v>480</v>
      </c>
      <c r="E91" s="148">
        <v>42325</v>
      </c>
      <c r="F91" s="149">
        <v>0.34375</v>
      </c>
      <c r="G91" s="149">
        <v>0.35486111111111113</v>
      </c>
      <c r="H91" s="149">
        <v>0.46875</v>
      </c>
      <c r="I91" s="149">
        <v>0.77361111111111114</v>
      </c>
      <c r="J91" s="149">
        <v>0.77361111111111114</v>
      </c>
      <c r="K91" s="277"/>
      <c r="L91" s="185"/>
      <c r="M91" s="120"/>
      <c r="N91" s="116"/>
      <c r="O91" s="110">
        <f t="shared" si="12"/>
        <v>0.34375</v>
      </c>
      <c r="P91" s="110">
        <f t="shared" si="13"/>
        <v>0.77361111111111114</v>
      </c>
      <c r="Q91" s="134">
        <f t="shared" si="14"/>
        <v>0.15625</v>
      </c>
      <c r="R91" s="111">
        <f t="shared" si="19"/>
        <v>0.21111111111111114</v>
      </c>
      <c r="S91" s="111">
        <f t="shared" si="10"/>
        <v>0</v>
      </c>
      <c r="T91" s="108">
        <f t="shared" si="11"/>
        <v>0.35416666666666669</v>
      </c>
      <c r="U91" s="109"/>
      <c r="V91" s="108"/>
      <c r="W91" s="108"/>
      <c r="X91" s="112"/>
      <c r="Y91" s="112"/>
      <c r="Z91" s="112"/>
      <c r="AA91" s="176"/>
      <c r="AB91" s="109"/>
      <c r="AC91" s="138">
        <f t="shared" si="15"/>
        <v>1</v>
      </c>
      <c r="AD91" s="112">
        <f t="shared" si="16"/>
        <v>0</v>
      </c>
      <c r="AE91" s="112">
        <f t="shared" si="17"/>
        <v>0</v>
      </c>
      <c r="AF91" s="112">
        <f t="shared" si="18"/>
        <v>1</v>
      </c>
    </row>
    <row r="92" spans="1:32">
      <c r="A92" s="147">
        <v>452</v>
      </c>
      <c r="B92" s="226" t="s">
        <v>253</v>
      </c>
      <c r="C92" s="147" t="s">
        <v>231</v>
      </c>
      <c r="D92" s="147" t="s">
        <v>480</v>
      </c>
      <c r="E92" s="148">
        <v>42326</v>
      </c>
      <c r="F92" s="149">
        <v>0.34375</v>
      </c>
      <c r="G92" s="149">
        <v>0.76250000000000007</v>
      </c>
      <c r="H92" s="147"/>
      <c r="I92" s="147"/>
      <c r="J92" s="147"/>
      <c r="K92" s="277"/>
      <c r="L92" s="121"/>
      <c r="M92" s="120"/>
      <c r="N92" s="109"/>
      <c r="O92" s="110">
        <f t="shared" si="12"/>
        <v>0.34375</v>
      </c>
      <c r="P92" s="110">
        <f t="shared" si="13"/>
        <v>0.76250000000000007</v>
      </c>
      <c r="Q92" s="134">
        <f t="shared" si="14"/>
        <v>0.15625</v>
      </c>
      <c r="R92" s="111">
        <f t="shared" si="19"/>
        <v>0.20000000000000007</v>
      </c>
      <c r="S92" s="111">
        <f t="shared" si="10"/>
        <v>0</v>
      </c>
      <c r="T92" s="108">
        <f t="shared" si="11"/>
        <v>0.35416666666666669</v>
      </c>
      <c r="U92" s="109"/>
      <c r="V92" s="108"/>
      <c r="W92" s="108"/>
      <c r="X92" s="112"/>
      <c r="Y92" s="112"/>
      <c r="Z92" s="112"/>
      <c r="AA92" s="176"/>
      <c r="AB92" s="109"/>
      <c r="AC92" s="138">
        <f t="shared" si="15"/>
        <v>1</v>
      </c>
      <c r="AD92" s="112">
        <f t="shared" si="16"/>
        <v>0</v>
      </c>
      <c r="AE92" s="112">
        <f t="shared" si="17"/>
        <v>0</v>
      </c>
      <c r="AF92" s="112">
        <f t="shared" si="18"/>
        <v>1</v>
      </c>
    </row>
    <row r="93" spans="1:32">
      <c r="A93" s="147">
        <v>453</v>
      </c>
      <c r="B93" s="226" t="s">
        <v>253</v>
      </c>
      <c r="C93" s="147" t="s">
        <v>231</v>
      </c>
      <c r="D93" s="147" t="s">
        <v>480</v>
      </c>
      <c r="E93" s="148">
        <v>42327</v>
      </c>
      <c r="F93" s="149">
        <v>0.37986111111111115</v>
      </c>
      <c r="G93" s="149">
        <v>0.70138888888888884</v>
      </c>
      <c r="H93" s="147"/>
      <c r="I93" s="147"/>
      <c r="J93" s="147"/>
      <c r="K93" s="278">
        <v>0.75</v>
      </c>
      <c r="L93" s="121"/>
      <c r="M93" s="120"/>
      <c r="N93" s="109"/>
      <c r="O93" s="110">
        <f t="shared" si="12"/>
        <v>0.37986111111111115</v>
      </c>
      <c r="P93" s="110">
        <f t="shared" si="13"/>
        <v>0.75</v>
      </c>
      <c r="Q93" s="134">
        <f t="shared" si="14"/>
        <v>0.12013888888888885</v>
      </c>
      <c r="R93" s="111">
        <f t="shared" si="19"/>
        <v>0.1875</v>
      </c>
      <c r="S93" s="111">
        <f t="shared" si="10"/>
        <v>4.6527777777777835E-2</v>
      </c>
      <c r="T93" s="108">
        <f t="shared" si="11"/>
        <v>0.30763888888888885</v>
      </c>
      <c r="U93" s="109"/>
      <c r="V93" s="108"/>
      <c r="W93" s="108"/>
      <c r="X93" s="112"/>
      <c r="Y93" s="112"/>
      <c r="Z93" s="112"/>
      <c r="AA93" s="176"/>
      <c r="AB93" s="109"/>
      <c r="AC93" s="138">
        <f t="shared" si="15"/>
        <v>0.86862745098039196</v>
      </c>
      <c r="AD93" s="112">
        <f t="shared" si="16"/>
        <v>0</v>
      </c>
      <c r="AE93" s="112">
        <f t="shared" si="17"/>
        <v>1</v>
      </c>
      <c r="AF93" s="112">
        <f t="shared" si="18"/>
        <v>1</v>
      </c>
    </row>
    <row r="94" spans="1:32">
      <c r="A94" s="147">
        <v>472</v>
      </c>
      <c r="B94" s="226" t="s">
        <v>247</v>
      </c>
      <c r="C94" s="147" t="s">
        <v>240</v>
      </c>
      <c r="D94" s="147" t="s">
        <v>479</v>
      </c>
      <c r="E94" s="148">
        <v>42303</v>
      </c>
      <c r="F94" s="149">
        <v>0.34236111111111112</v>
      </c>
      <c r="G94" s="149">
        <v>0.76736111111111116</v>
      </c>
      <c r="H94" s="147"/>
      <c r="I94" s="147"/>
      <c r="J94" s="147"/>
      <c r="K94" s="277"/>
      <c r="L94" s="185"/>
      <c r="M94" s="120"/>
      <c r="N94" s="116"/>
      <c r="O94" s="110">
        <f t="shared" si="12"/>
        <v>0.34236111111111112</v>
      </c>
      <c r="P94" s="110">
        <f t="shared" si="13"/>
        <v>0.76736111111111116</v>
      </c>
      <c r="Q94" s="134">
        <f t="shared" si="14"/>
        <v>0.15763888888888888</v>
      </c>
      <c r="R94" s="111">
        <f t="shared" si="19"/>
        <v>0.20486111111111116</v>
      </c>
      <c r="S94" s="111">
        <f t="shared" si="10"/>
        <v>0</v>
      </c>
      <c r="T94" s="108">
        <f t="shared" si="11"/>
        <v>0.35416666666666669</v>
      </c>
      <c r="U94" s="109"/>
      <c r="V94" s="108"/>
      <c r="W94" s="108"/>
      <c r="X94" s="112"/>
      <c r="Y94" s="112"/>
      <c r="Z94" s="112"/>
      <c r="AA94" s="176"/>
      <c r="AB94" s="109"/>
      <c r="AC94" s="138">
        <f t="shared" si="15"/>
        <v>1</v>
      </c>
      <c r="AD94" s="112">
        <f t="shared" si="16"/>
        <v>0</v>
      </c>
      <c r="AE94" s="112">
        <f t="shared" si="17"/>
        <v>0</v>
      </c>
      <c r="AF94" s="112">
        <f t="shared" si="18"/>
        <v>1</v>
      </c>
    </row>
    <row r="95" spans="1:32">
      <c r="A95" s="147">
        <v>473</v>
      </c>
      <c r="B95" s="226" t="s">
        <v>247</v>
      </c>
      <c r="C95" s="147" t="s">
        <v>240</v>
      </c>
      <c r="D95" s="147" t="s">
        <v>479</v>
      </c>
      <c r="E95" s="148">
        <v>42304</v>
      </c>
      <c r="F95" s="149">
        <v>0.34791666666666665</v>
      </c>
      <c r="G95" s="149">
        <v>0.78749999999999998</v>
      </c>
      <c r="H95" s="147"/>
      <c r="I95" s="147"/>
      <c r="J95" s="147"/>
      <c r="K95" s="277"/>
      <c r="L95" s="121"/>
      <c r="M95" s="120"/>
      <c r="N95" s="109"/>
      <c r="O95" s="110">
        <f t="shared" si="12"/>
        <v>0.34791666666666665</v>
      </c>
      <c r="P95" s="110">
        <f t="shared" si="13"/>
        <v>0.78749999999999998</v>
      </c>
      <c r="Q95" s="134">
        <f t="shared" si="14"/>
        <v>0.15208333333333335</v>
      </c>
      <c r="R95" s="111">
        <f t="shared" si="19"/>
        <v>0.22499999999999998</v>
      </c>
      <c r="S95" s="111">
        <f t="shared" si="10"/>
        <v>0</v>
      </c>
      <c r="T95" s="108">
        <f t="shared" si="11"/>
        <v>0.35416666666666669</v>
      </c>
      <c r="U95" s="109"/>
      <c r="V95" s="108"/>
      <c r="W95" s="108"/>
      <c r="X95" s="112"/>
      <c r="Y95" s="112"/>
      <c r="Z95" s="112"/>
      <c r="AA95" s="176"/>
      <c r="AB95" s="109"/>
      <c r="AC95" s="138">
        <f t="shared" si="15"/>
        <v>1</v>
      </c>
      <c r="AD95" s="112">
        <f t="shared" si="16"/>
        <v>0</v>
      </c>
      <c r="AE95" s="112">
        <f t="shared" si="17"/>
        <v>0</v>
      </c>
      <c r="AF95" s="112">
        <f t="shared" si="18"/>
        <v>1</v>
      </c>
    </row>
    <row r="96" spans="1:32">
      <c r="A96" s="147">
        <v>474</v>
      </c>
      <c r="B96" s="226" t="s">
        <v>247</v>
      </c>
      <c r="C96" s="147" t="s">
        <v>240</v>
      </c>
      <c r="D96" s="147" t="s">
        <v>479</v>
      </c>
      <c r="E96" s="148">
        <v>42305</v>
      </c>
      <c r="F96" s="149">
        <v>0.34861111111111115</v>
      </c>
      <c r="G96" s="149">
        <v>0.83888888888888891</v>
      </c>
      <c r="H96" s="147"/>
      <c r="I96" s="147"/>
      <c r="J96" s="147"/>
      <c r="K96" s="277"/>
      <c r="L96" s="121"/>
      <c r="M96" s="120"/>
      <c r="N96" s="109"/>
      <c r="O96" s="110">
        <f t="shared" si="12"/>
        <v>0.34861111111111115</v>
      </c>
      <c r="P96" s="110">
        <f t="shared" si="13"/>
        <v>0.83888888888888891</v>
      </c>
      <c r="Q96" s="134">
        <f t="shared" si="14"/>
        <v>0.15138888888888885</v>
      </c>
      <c r="R96" s="111">
        <f t="shared" si="19"/>
        <v>0.25</v>
      </c>
      <c r="S96" s="111">
        <f t="shared" si="10"/>
        <v>0</v>
      </c>
      <c r="T96" s="108">
        <f t="shared" si="11"/>
        <v>0.35416666666666669</v>
      </c>
      <c r="U96" s="109"/>
      <c r="V96" s="108"/>
      <c r="W96" s="108"/>
      <c r="X96" s="112"/>
      <c r="Y96" s="112"/>
      <c r="Z96" s="112"/>
      <c r="AA96" s="176"/>
      <c r="AB96" s="109"/>
      <c r="AC96" s="138">
        <f t="shared" si="15"/>
        <v>1</v>
      </c>
      <c r="AD96" s="112">
        <f t="shared" si="16"/>
        <v>0</v>
      </c>
      <c r="AE96" s="112">
        <f t="shared" si="17"/>
        <v>0</v>
      </c>
      <c r="AF96" s="112">
        <f t="shared" si="18"/>
        <v>1</v>
      </c>
    </row>
    <row r="97" spans="1:32">
      <c r="A97" s="147">
        <v>475</v>
      </c>
      <c r="B97" s="226" t="s">
        <v>247</v>
      </c>
      <c r="C97" s="147" t="s">
        <v>240</v>
      </c>
      <c r="D97" s="147" t="s">
        <v>479</v>
      </c>
      <c r="E97" s="148">
        <v>42306</v>
      </c>
      <c r="F97" s="149">
        <v>0.34722222222222227</v>
      </c>
      <c r="G97" s="149">
        <v>0.78611111111111109</v>
      </c>
      <c r="H97" s="147"/>
      <c r="I97" s="147"/>
      <c r="J97" s="147"/>
      <c r="K97" s="277"/>
      <c r="L97" s="185"/>
      <c r="M97" s="120"/>
      <c r="N97" s="116"/>
      <c r="O97" s="110">
        <f t="shared" si="12"/>
        <v>0.34722222222222227</v>
      </c>
      <c r="P97" s="110">
        <f t="shared" si="13"/>
        <v>0.78611111111111109</v>
      </c>
      <c r="Q97" s="134">
        <f t="shared" si="14"/>
        <v>0.15277777777777773</v>
      </c>
      <c r="R97" s="111">
        <f t="shared" si="19"/>
        <v>0.22361111111111109</v>
      </c>
      <c r="S97" s="111">
        <f t="shared" si="10"/>
        <v>0</v>
      </c>
      <c r="T97" s="108">
        <f t="shared" si="11"/>
        <v>0.35416666666666669</v>
      </c>
      <c r="U97" s="109"/>
      <c r="V97" s="108"/>
      <c r="W97" s="108"/>
      <c r="X97" s="112"/>
      <c r="Y97" s="112"/>
      <c r="Z97" s="112"/>
      <c r="AA97" s="176"/>
      <c r="AB97" s="109"/>
      <c r="AC97" s="138">
        <f t="shared" si="15"/>
        <v>1</v>
      </c>
      <c r="AD97" s="112">
        <f t="shared" si="16"/>
        <v>0</v>
      </c>
      <c r="AE97" s="112">
        <f t="shared" si="17"/>
        <v>0</v>
      </c>
      <c r="AF97" s="112">
        <f t="shared" si="18"/>
        <v>1</v>
      </c>
    </row>
    <row r="98" spans="1:32">
      <c r="A98" s="147">
        <v>476</v>
      </c>
      <c r="B98" s="226" t="s">
        <v>247</v>
      </c>
      <c r="C98" s="147" t="s">
        <v>240</v>
      </c>
      <c r="D98" s="147" t="s">
        <v>479</v>
      </c>
      <c r="E98" s="148">
        <v>42307</v>
      </c>
      <c r="F98" s="149">
        <v>0.34861111111111115</v>
      </c>
      <c r="G98" s="149">
        <v>0.80208333333333337</v>
      </c>
      <c r="H98" s="147"/>
      <c r="I98" s="147"/>
      <c r="J98" s="147"/>
      <c r="K98" s="277"/>
      <c r="L98" s="121"/>
      <c r="M98" s="120"/>
      <c r="N98" s="109"/>
      <c r="O98" s="110">
        <f t="shared" si="12"/>
        <v>0.34861111111111115</v>
      </c>
      <c r="P98" s="110">
        <f t="shared" si="13"/>
        <v>0.80208333333333337</v>
      </c>
      <c r="Q98" s="134">
        <f t="shared" si="14"/>
        <v>0.15138888888888885</v>
      </c>
      <c r="R98" s="111">
        <f t="shared" si="19"/>
        <v>0.23958333333333337</v>
      </c>
      <c r="S98" s="111">
        <f t="shared" ref="S98:S160" si="20">+IF(AND(O98&gt;TIMEVALUE("8:30"),O98&lt;TIMEVALUE("10:00")),O98-TIMEVALUE("8:00"),0)</f>
        <v>0</v>
      </c>
      <c r="T98" s="108">
        <f t="shared" si="11"/>
        <v>0.35416666666666669</v>
      </c>
      <c r="U98" s="109"/>
      <c r="V98" s="108"/>
      <c r="W98" s="108"/>
      <c r="X98" s="112"/>
      <c r="Y98" s="112"/>
      <c r="Z98" s="112"/>
      <c r="AA98" s="176"/>
      <c r="AB98" s="109"/>
      <c r="AC98" s="138">
        <f t="shared" si="15"/>
        <v>1</v>
      </c>
      <c r="AD98" s="112">
        <f t="shared" si="16"/>
        <v>0</v>
      </c>
      <c r="AE98" s="112">
        <f t="shared" si="17"/>
        <v>0</v>
      </c>
      <c r="AF98" s="112">
        <f t="shared" si="18"/>
        <v>1</v>
      </c>
    </row>
    <row r="99" spans="1:32">
      <c r="A99" s="147">
        <v>477</v>
      </c>
      <c r="B99" s="226" t="s">
        <v>247</v>
      </c>
      <c r="C99" s="147" t="s">
        <v>240</v>
      </c>
      <c r="D99" s="147" t="s">
        <v>479</v>
      </c>
      <c r="E99" s="148">
        <v>42311</v>
      </c>
      <c r="F99" s="149">
        <v>0.34166666666666662</v>
      </c>
      <c r="G99" s="149">
        <v>0.79791666666666661</v>
      </c>
      <c r="H99" s="147"/>
      <c r="I99" s="147"/>
      <c r="J99" s="147"/>
      <c r="K99" s="278"/>
      <c r="L99" s="185"/>
      <c r="M99" s="120"/>
      <c r="N99" s="116"/>
      <c r="O99" s="110">
        <f t="shared" si="12"/>
        <v>0.34166666666666662</v>
      </c>
      <c r="P99" s="110">
        <f t="shared" si="13"/>
        <v>0.79791666666666661</v>
      </c>
      <c r="Q99" s="134">
        <f t="shared" si="14"/>
        <v>0.15833333333333338</v>
      </c>
      <c r="R99" s="111">
        <f t="shared" si="19"/>
        <v>0.23541666666666661</v>
      </c>
      <c r="S99" s="111">
        <f t="shared" si="20"/>
        <v>0</v>
      </c>
      <c r="T99" s="108">
        <f t="shared" si="11"/>
        <v>0.35416666666666669</v>
      </c>
      <c r="U99" s="109"/>
      <c r="V99" s="108"/>
      <c r="W99" s="108"/>
      <c r="X99" s="112"/>
      <c r="Y99" s="112"/>
      <c r="Z99" s="112"/>
      <c r="AA99" s="176"/>
      <c r="AB99" s="109"/>
      <c r="AC99" s="138">
        <f t="shared" si="15"/>
        <v>1</v>
      </c>
      <c r="AD99" s="112">
        <f t="shared" si="16"/>
        <v>0</v>
      </c>
      <c r="AE99" s="112">
        <f t="shared" si="17"/>
        <v>0</v>
      </c>
      <c r="AF99" s="112">
        <f t="shared" si="18"/>
        <v>1</v>
      </c>
    </row>
    <row r="100" spans="1:32">
      <c r="A100" s="147">
        <v>478</v>
      </c>
      <c r="B100" s="226" t="s">
        <v>247</v>
      </c>
      <c r="C100" s="147" t="s">
        <v>240</v>
      </c>
      <c r="D100" s="147" t="s">
        <v>479</v>
      </c>
      <c r="E100" s="148">
        <v>42312</v>
      </c>
      <c r="F100" s="149">
        <v>0.34513888888888888</v>
      </c>
      <c r="G100" s="149">
        <v>0.7680555555555556</v>
      </c>
      <c r="H100" s="147"/>
      <c r="I100" s="147"/>
      <c r="J100" s="147"/>
      <c r="K100" s="277"/>
      <c r="L100" s="121"/>
      <c r="M100" s="120"/>
      <c r="N100" s="109"/>
      <c r="O100" s="110">
        <f t="shared" si="12"/>
        <v>0.34513888888888888</v>
      </c>
      <c r="P100" s="110">
        <f t="shared" si="13"/>
        <v>0.7680555555555556</v>
      </c>
      <c r="Q100" s="134">
        <f t="shared" si="14"/>
        <v>0.15486111111111112</v>
      </c>
      <c r="R100" s="111">
        <f t="shared" si="19"/>
        <v>0.2055555555555556</v>
      </c>
      <c r="S100" s="111">
        <f t="shared" si="20"/>
        <v>0</v>
      </c>
      <c r="T100" s="108">
        <f t="shared" si="11"/>
        <v>0.35416666666666669</v>
      </c>
      <c r="U100" s="109"/>
      <c r="V100" s="108"/>
      <c r="W100" s="108"/>
      <c r="X100" s="112"/>
      <c r="Y100" s="112"/>
      <c r="Z100" s="112"/>
      <c r="AA100" s="176"/>
      <c r="AB100" s="109"/>
      <c r="AC100" s="138">
        <f t="shared" si="15"/>
        <v>1</v>
      </c>
      <c r="AD100" s="112">
        <f t="shared" si="16"/>
        <v>0</v>
      </c>
      <c r="AE100" s="112">
        <f t="shared" si="17"/>
        <v>0</v>
      </c>
      <c r="AF100" s="112">
        <f t="shared" si="18"/>
        <v>1</v>
      </c>
    </row>
    <row r="101" spans="1:32">
      <c r="A101" s="147">
        <v>479</v>
      </c>
      <c r="B101" s="226" t="s">
        <v>247</v>
      </c>
      <c r="C101" s="147" t="s">
        <v>240</v>
      </c>
      <c r="D101" s="147" t="s">
        <v>479</v>
      </c>
      <c r="E101" s="148">
        <v>42313</v>
      </c>
      <c r="F101" s="149">
        <v>0.35000000000000003</v>
      </c>
      <c r="G101" s="149">
        <v>0.81111111111111101</v>
      </c>
      <c r="H101" s="147"/>
      <c r="I101" s="147"/>
      <c r="J101" s="147"/>
      <c r="K101" s="277"/>
      <c r="L101" s="121"/>
      <c r="M101" s="120"/>
      <c r="N101" s="116"/>
      <c r="O101" s="110">
        <f t="shared" si="12"/>
        <v>0.35000000000000003</v>
      </c>
      <c r="P101" s="110">
        <f t="shared" si="13"/>
        <v>0.81111111111111101</v>
      </c>
      <c r="Q101" s="134">
        <f t="shared" si="14"/>
        <v>0.14999999999999997</v>
      </c>
      <c r="R101" s="111">
        <f t="shared" si="19"/>
        <v>0.24861111111111101</v>
      </c>
      <c r="S101" s="111">
        <f t="shared" si="20"/>
        <v>0</v>
      </c>
      <c r="T101" s="108">
        <f t="shared" si="11"/>
        <v>0.35416666666666669</v>
      </c>
      <c r="U101" s="109"/>
      <c r="V101" s="108"/>
      <c r="W101" s="108"/>
      <c r="X101" s="112"/>
      <c r="Y101" s="112"/>
      <c r="Z101" s="112"/>
      <c r="AA101" s="176"/>
      <c r="AB101" s="109"/>
      <c r="AC101" s="138">
        <f t="shared" si="15"/>
        <v>1</v>
      </c>
      <c r="AD101" s="112">
        <f t="shared" si="16"/>
        <v>0</v>
      </c>
      <c r="AE101" s="112">
        <f t="shared" si="17"/>
        <v>0</v>
      </c>
      <c r="AF101" s="112">
        <f t="shared" si="18"/>
        <v>1</v>
      </c>
    </row>
    <row r="102" spans="1:32">
      <c r="A102" s="147">
        <v>480</v>
      </c>
      <c r="B102" s="226" t="s">
        <v>247</v>
      </c>
      <c r="C102" s="147" t="s">
        <v>240</v>
      </c>
      <c r="D102" s="147" t="s">
        <v>479</v>
      </c>
      <c r="E102" s="148">
        <v>42314</v>
      </c>
      <c r="F102" s="149">
        <v>0.34722222222222227</v>
      </c>
      <c r="G102" s="149">
        <v>0.7729166666666667</v>
      </c>
      <c r="H102" s="147"/>
      <c r="I102" s="147"/>
      <c r="J102" s="147"/>
      <c r="K102" s="277"/>
      <c r="L102" s="121"/>
      <c r="M102" s="120"/>
      <c r="N102" s="109"/>
      <c r="O102" s="110">
        <f t="shared" si="12"/>
        <v>0.34722222222222227</v>
      </c>
      <c r="P102" s="110">
        <f t="shared" si="13"/>
        <v>0.7729166666666667</v>
      </c>
      <c r="Q102" s="134">
        <f t="shared" si="14"/>
        <v>0.15277777777777773</v>
      </c>
      <c r="R102" s="111">
        <f t="shared" si="19"/>
        <v>0.2104166666666667</v>
      </c>
      <c r="S102" s="111">
        <f t="shared" si="20"/>
        <v>0</v>
      </c>
      <c r="T102" s="108">
        <f t="shared" si="11"/>
        <v>0.35416666666666669</v>
      </c>
      <c r="U102" s="109"/>
      <c r="V102" s="108"/>
      <c r="W102" s="108"/>
      <c r="X102" s="112"/>
      <c r="Y102" s="112"/>
      <c r="Z102" s="112"/>
      <c r="AA102" s="176"/>
      <c r="AB102" s="109"/>
      <c r="AC102" s="138">
        <f t="shared" si="15"/>
        <v>1</v>
      </c>
      <c r="AD102" s="112">
        <f t="shared" si="16"/>
        <v>0</v>
      </c>
      <c r="AE102" s="112">
        <f t="shared" si="17"/>
        <v>0</v>
      </c>
      <c r="AF102" s="112">
        <f t="shared" si="18"/>
        <v>1</v>
      </c>
    </row>
    <row r="103" spans="1:32">
      <c r="A103" s="147">
        <v>481</v>
      </c>
      <c r="B103" s="226" t="s">
        <v>247</v>
      </c>
      <c r="C103" s="147" t="s">
        <v>240</v>
      </c>
      <c r="D103" s="147" t="s">
        <v>479</v>
      </c>
      <c r="E103" s="148">
        <v>42317</v>
      </c>
      <c r="F103" s="149">
        <v>0.34652777777777777</v>
      </c>
      <c r="G103" s="149">
        <v>0.90416666666666667</v>
      </c>
      <c r="H103" s="147"/>
      <c r="I103" s="147"/>
      <c r="J103" s="147"/>
      <c r="K103" s="277"/>
      <c r="L103" s="185"/>
      <c r="M103" s="120"/>
      <c r="N103" s="116"/>
      <c r="O103" s="110">
        <f t="shared" si="12"/>
        <v>0.34652777777777777</v>
      </c>
      <c r="P103" s="110">
        <f t="shared" si="13"/>
        <v>0.90416666666666667</v>
      </c>
      <c r="Q103" s="134">
        <f t="shared" si="14"/>
        <v>0.15347222222222223</v>
      </c>
      <c r="R103" s="111">
        <f t="shared" si="19"/>
        <v>0.25</v>
      </c>
      <c r="S103" s="111">
        <f t="shared" si="20"/>
        <v>0</v>
      </c>
      <c r="T103" s="108">
        <f t="shared" si="11"/>
        <v>0.35416666666666669</v>
      </c>
      <c r="U103" s="109"/>
      <c r="V103" s="108"/>
      <c r="W103" s="108"/>
      <c r="X103" s="112"/>
      <c r="Y103" s="112"/>
      <c r="Z103" s="112"/>
      <c r="AA103" s="176"/>
      <c r="AB103" s="109"/>
      <c r="AC103" s="138">
        <f t="shared" si="15"/>
        <v>1</v>
      </c>
      <c r="AD103" s="112">
        <f t="shared" si="16"/>
        <v>0</v>
      </c>
      <c r="AE103" s="112">
        <f t="shared" si="17"/>
        <v>0</v>
      </c>
      <c r="AF103" s="112">
        <f t="shared" si="18"/>
        <v>1</v>
      </c>
    </row>
    <row r="104" spans="1:32">
      <c r="A104" s="147">
        <v>482</v>
      </c>
      <c r="B104" s="226" t="s">
        <v>247</v>
      </c>
      <c r="C104" s="147" t="s">
        <v>240</v>
      </c>
      <c r="D104" s="147" t="s">
        <v>479</v>
      </c>
      <c r="E104" s="148">
        <v>42318</v>
      </c>
      <c r="F104" s="149">
        <v>0.34861111111111115</v>
      </c>
      <c r="G104" s="149">
        <v>0.78541666666666676</v>
      </c>
      <c r="H104" s="147"/>
      <c r="I104" s="147"/>
      <c r="J104" s="147"/>
      <c r="K104" s="277"/>
      <c r="L104" s="121"/>
      <c r="M104" s="120"/>
      <c r="N104" s="109"/>
      <c r="O104" s="110">
        <f t="shared" si="12"/>
        <v>0.34861111111111115</v>
      </c>
      <c r="P104" s="110">
        <f t="shared" si="13"/>
        <v>0.78541666666666676</v>
      </c>
      <c r="Q104" s="134">
        <f t="shared" si="14"/>
        <v>0.15138888888888885</v>
      </c>
      <c r="R104" s="111">
        <f t="shared" si="19"/>
        <v>0.22291666666666676</v>
      </c>
      <c r="S104" s="111">
        <f t="shared" si="20"/>
        <v>0</v>
      </c>
      <c r="T104" s="108">
        <f t="shared" si="11"/>
        <v>0.35416666666666669</v>
      </c>
      <c r="U104" s="109"/>
      <c r="V104" s="108"/>
      <c r="W104" s="108"/>
      <c r="X104" s="112"/>
      <c r="Y104" s="112"/>
      <c r="Z104" s="112"/>
      <c r="AA104" s="176"/>
      <c r="AB104" s="109"/>
      <c r="AC104" s="138">
        <f t="shared" si="15"/>
        <v>1</v>
      </c>
      <c r="AD104" s="112">
        <f t="shared" si="16"/>
        <v>0</v>
      </c>
      <c r="AE104" s="112">
        <f t="shared" si="17"/>
        <v>0</v>
      </c>
      <c r="AF104" s="112">
        <f t="shared" si="18"/>
        <v>1</v>
      </c>
    </row>
    <row r="105" spans="1:32">
      <c r="A105" s="147">
        <v>483</v>
      </c>
      <c r="B105" s="226" t="s">
        <v>247</v>
      </c>
      <c r="C105" s="147" t="s">
        <v>240</v>
      </c>
      <c r="D105" s="147" t="s">
        <v>479</v>
      </c>
      <c r="E105" s="148">
        <v>42319</v>
      </c>
      <c r="F105" s="149">
        <v>0.34861111111111115</v>
      </c>
      <c r="G105" s="149">
        <v>0.83680555555555547</v>
      </c>
      <c r="H105" s="147"/>
      <c r="I105" s="147"/>
      <c r="J105" s="147"/>
      <c r="K105" s="277"/>
      <c r="L105" s="121"/>
      <c r="M105" s="120"/>
      <c r="N105" s="109"/>
      <c r="O105" s="110">
        <f t="shared" si="12"/>
        <v>0.34861111111111115</v>
      </c>
      <c r="P105" s="110">
        <f t="shared" si="13"/>
        <v>0.83680555555555547</v>
      </c>
      <c r="Q105" s="134">
        <f t="shared" si="14"/>
        <v>0.15138888888888885</v>
      </c>
      <c r="R105" s="111">
        <f t="shared" si="19"/>
        <v>0.25</v>
      </c>
      <c r="S105" s="111">
        <f t="shared" si="20"/>
        <v>0</v>
      </c>
      <c r="T105" s="108">
        <f t="shared" si="11"/>
        <v>0.35416666666666669</v>
      </c>
      <c r="U105" s="109"/>
      <c r="V105" s="108"/>
      <c r="W105" s="108"/>
      <c r="X105" s="112"/>
      <c r="Y105" s="112"/>
      <c r="Z105" s="112"/>
      <c r="AA105" s="176"/>
      <c r="AB105" s="109"/>
      <c r="AC105" s="138">
        <f t="shared" si="15"/>
        <v>1</v>
      </c>
      <c r="AD105" s="112">
        <f t="shared" si="16"/>
        <v>0</v>
      </c>
      <c r="AE105" s="112">
        <f t="shared" si="17"/>
        <v>0</v>
      </c>
      <c r="AF105" s="112">
        <f t="shared" si="18"/>
        <v>1</v>
      </c>
    </row>
    <row r="106" spans="1:32">
      <c r="A106" s="147">
        <v>484</v>
      </c>
      <c r="B106" s="226" t="s">
        <v>247</v>
      </c>
      <c r="C106" s="147" t="s">
        <v>240</v>
      </c>
      <c r="D106" s="147" t="s">
        <v>479</v>
      </c>
      <c r="E106" s="148">
        <v>42320</v>
      </c>
      <c r="F106" s="149">
        <v>0.34513888888888888</v>
      </c>
      <c r="G106" s="149">
        <v>0.82430555555555562</v>
      </c>
      <c r="H106" s="147"/>
      <c r="I106" s="147"/>
      <c r="J106" s="147"/>
      <c r="K106" s="278"/>
      <c r="L106" s="185"/>
      <c r="M106" s="120"/>
      <c r="N106" s="116"/>
      <c r="O106" s="110">
        <f t="shared" si="12"/>
        <v>0.34513888888888888</v>
      </c>
      <c r="P106" s="110">
        <f t="shared" si="13"/>
        <v>0.82430555555555562</v>
      </c>
      <c r="Q106" s="134">
        <f t="shared" si="14"/>
        <v>0.15486111111111112</v>
      </c>
      <c r="R106" s="111">
        <f t="shared" si="19"/>
        <v>0.25</v>
      </c>
      <c r="S106" s="111">
        <f t="shared" si="20"/>
        <v>0</v>
      </c>
      <c r="T106" s="108">
        <f t="shared" si="11"/>
        <v>0.35416666666666669</v>
      </c>
      <c r="U106" s="109"/>
      <c r="V106" s="108"/>
      <c r="W106" s="108"/>
      <c r="X106" s="112"/>
      <c r="Y106" s="112"/>
      <c r="Z106" s="112"/>
      <c r="AA106" s="176"/>
      <c r="AB106" s="109"/>
      <c r="AC106" s="138">
        <f t="shared" si="15"/>
        <v>1</v>
      </c>
      <c r="AD106" s="112">
        <f t="shared" si="16"/>
        <v>0</v>
      </c>
      <c r="AE106" s="112">
        <f t="shared" si="17"/>
        <v>0</v>
      </c>
      <c r="AF106" s="112">
        <f t="shared" si="18"/>
        <v>1</v>
      </c>
    </row>
    <row r="107" spans="1:32">
      <c r="A107" s="147">
        <v>485</v>
      </c>
      <c r="B107" s="226" t="s">
        <v>247</v>
      </c>
      <c r="C107" s="147" t="s">
        <v>240</v>
      </c>
      <c r="D107" s="147" t="s">
        <v>479</v>
      </c>
      <c r="E107" s="148">
        <v>42321</v>
      </c>
      <c r="F107" s="149">
        <v>0.35555555555555557</v>
      </c>
      <c r="G107" s="149">
        <v>0.9159722222222223</v>
      </c>
      <c r="H107" s="147"/>
      <c r="I107" s="147"/>
      <c r="J107" s="147"/>
      <c r="K107" s="278"/>
      <c r="L107" s="121"/>
      <c r="M107" s="120"/>
      <c r="N107" s="109"/>
      <c r="O107" s="110">
        <f t="shared" si="12"/>
        <v>0.35555555555555557</v>
      </c>
      <c r="P107" s="110">
        <f t="shared" si="13"/>
        <v>0.75</v>
      </c>
      <c r="Q107" s="134">
        <f t="shared" si="14"/>
        <v>0.14444444444444443</v>
      </c>
      <c r="R107" s="111">
        <f t="shared" si="19"/>
        <v>0.1875</v>
      </c>
      <c r="S107" s="111">
        <f t="shared" si="20"/>
        <v>2.2222222222222254E-2</v>
      </c>
      <c r="T107" s="108">
        <f t="shared" si="11"/>
        <v>0.33194444444444443</v>
      </c>
      <c r="U107" s="109"/>
      <c r="V107" s="108"/>
      <c r="W107" s="108"/>
      <c r="X107" s="112"/>
      <c r="Y107" s="112"/>
      <c r="Z107" s="112"/>
      <c r="AA107" s="176"/>
      <c r="AB107" s="109"/>
      <c r="AC107" s="138">
        <f t="shared" si="15"/>
        <v>0.9372549019607842</v>
      </c>
      <c r="AD107" s="112">
        <f t="shared" si="16"/>
        <v>0</v>
      </c>
      <c r="AE107" s="112">
        <f t="shared" si="17"/>
        <v>1</v>
      </c>
      <c r="AF107" s="112">
        <f t="shared" si="18"/>
        <v>1</v>
      </c>
    </row>
    <row r="108" spans="1:32">
      <c r="A108" s="147">
        <v>486</v>
      </c>
      <c r="B108" s="226" t="s">
        <v>247</v>
      </c>
      <c r="C108" s="147" t="s">
        <v>240</v>
      </c>
      <c r="D108" s="147" t="s">
        <v>479</v>
      </c>
      <c r="E108" s="148">
        <v>42324</v>
      </c>
      <c r="F108" s="149">
        <v>0.35000000000000003</v>
      </c>
      <c r="G108" s="149">
        <v>0.8930555555555556</v>
      </c>
      <c r="H108" s="147"/>
      <c r="I108" s="147"/>
      <c r="J108" s="147"/>
      <c r="K108" s="277"/>
      <c r="L108" s="121"/>
      <c r="M108" s="120"/>
      <c r="N108" s="109"/>
      <c r="O108" s="110">
        <f t="shared" si="12"/>
        <v>0.35000000000000003</v>
      </c>
      <c r="P108" s="110">
        <f t="shared" si="13"/>
        <v>0.8930555555555556</v>
      </c>
      <c r="Q108" s="134">
        <f t="shared" si="14"/>
        <v>0.14999999999999997</v>
      </c>
      <c r="R108" s="111">
        <f t="shared" si="19"/>
        <v>0.25</v>
      </c>
      <c r="S108" s="111">
        <f t="shared" si="20"/>
        <v>0</v>
      </c>
      <c r="T108" s="108">
        <f t="shared" si="11"/>
        <v>0.35416666666666669</v>
      </c>
      <c r="U108" s="109"/>
      <c r="V108" s="108"/>
      <c r="W108" s="108"/>
      <c r="X108" s="112"/>
      <c r="Y108" s="112"/>
      <c r="Z108" s="112"/>
      <c r="AA108" s="176"/>
      <c r="AB108" s="109"/>
      <c r="AC108" s="138">
        <f t="shared" si="15"/>
        <v>1</v>
      </c>
      <c r="AD108" s="112">
        <f t="shared" si="16"/>
        <v>0</v>
      </c>
      <c r="AE108" s="112">
        <f t="shared" si="17"/>
        <v>0</v>
      </c>
      <c r="AF108" s="112">
        <f t="shared" si="18"/>
        <v>1</v>
      </c>
    </row>
    <row r="109" spans="1:32">
      <c r="A109" s="147">
        <v>487</v>
      </c>
      <c r="B109" s="226" t="s">
        <v>247</v>
      </c>
      <c r="C109" s="147" t="s">
        <v>240</v>
      </c>
      <c r="D109" s="147" t="s">
        <v>479</v>
      </c>
      <c r="E109" s="148">
        <v>42325</v>
      </c>
      <c r="F109" s="149">
        <v>0.34722222222222227</v>
      </c>
      <c r="G109" s="149">
        <v>0.7895833333333333</v>
      </c>
      <c r="H109" s="147"/>
      <c r="I109" s="147"/>
      <c r="J109" s="147"/>
      <c r="K109" s="277"/>
      <c r="L109" s="121"/>
      <c r="M109" s="120"/>
      <c r="N109" s="109"/>
      <c r="O109" s="110">
        <f t="shared" si="12"/>
        <v>0.34722222222222227</v>
      </c>
      <c r="P109" s="110">
        <f t="shared" si="13"/>
        <v>0.7895833333333333</v>
      </c>
      <c r="Q109" s="134">
        <f t="shared" si="14"/>
        <v>0.15277777777777773</v>
      </c>
      <c r="R109" s="111">
        <f t="shared" si="19"/>
        <v>0.2270833333333333</v>
      </c>
      <c r="S109" s="111">
        <f t="shared" si="20"/>
        <v>0</v>
      </c>
      <c r="T109" s="108">
        <f t="shared" si="11"/>
        <v>0.35416666666666669</v>
      </c>
      <c r="U109" s="109"/>
      <c r="V109" s="108"/>
      <c r="W109" s="108"/>
      <c r="X109" s="112"/>
      <c r="Y109" s="112"/>
      <c r="Z109" s="112"/>
      <c r="AA109" s="176"/>
      <c r="AB109" s="109"/>
      <c r="AC109" s="138">
        <f t="shared" si="15"/>
        <v>1</v>
      </c>
      <c r="AD109" s="112">
        <f t="shared" si="16"/>
        <v>0</v>
      </c>
      <c r="AE109" s="112">
        <f t="shared" si="17"/>
        <v>0</v>
      </c>
      <c r="AF109" s="112">
        <f t="shared" si="18"/>
        <v>1</v>
      </c>
    </row>
    <row r="110" spans="1:32">
      <c r="A110" s="147">
        <v>488</v>
      </c>
      <c r="B110" s="226" t="s">
        <v>247</v>
      </c>
      <c r="C110" s="147" t="s">
        <v>240</v>
      </c>
      <c r="D110" s="147" t="s">
        <v>479</v>
      </c>
      <c r="E110" s="148">
        <v>42326</v>
      </c>
      <c r="F110" s="149">
        <v>0.35347222222222219</v>
      </c>
      <c r="G110" s="149">
        <v>0.75486111111111109</v>
      </c>
      <c r="H110" s="147"/>
      <c r="I110" s="147"/>
      <c r="J110" s="147"/>
      <c r="K110" s="277"/>
      <c r="L110" s="121"/>
      <c r="M110" s="120"/>
      <c r="N110" s="109"/>
      <c r="O110" s="110">
        <f t="shared" si="12"/>
        <v>0.35347222222222219</v>
      </c>
      <c r="P110" s="110">
        <f t="shared" si="13"/>
        <v>0.75486111111111109</v>
      </c>
      <c r="Q110" s="134">
        <f t="shared" si="14"/>
        <v>0.14652777777777781</v>
      </c>
      <c r="R110" s="111">
        <f t="shared" si="19"/>
        <v>0.19236111111111109</v>
      </c>
      <c r="S110" s="111">
        <f t="shared" si="20"/>
        <v>0</v>
      </c>
      <c r="T110" s="108">
        <f t="shared" si="11"/>
        <v>0.35416666666666669</v>
      </c>
      <c r="U110" s="109"/>
      <c r="V110" s="108"/>
      <c r="W110" s="108"/>
      <c r="X110" s="112"/>
      <c r="Y110" s="112"/>
      <c r="Z110" s="112"/>
      <c r="AA110" s="176"/>
      <c r="AB110" s="109"/>
      <c r="AC110" s="138">
        <f t="shared" si="15"/>
        <v>1</v>
      </c>
      <c r="AD110" s="112">
        <f t="shared" si="16"/>
        <v>0</v>
      </c>
      <c r="AE110" s="112">
        <f t="shared" si="17"/>
        <v>0</v>
      </c>
      <c r="AF110" s="112">
        <f t="shared" si="18"/>
        <v>1</v>
      </c>
    </row>
    <row r="111" spans="1:32">
      <c r="A111" s="147">
        <v>489</v>
      </c>
      <c r="B111" s="226" t="s">
        <v>247</v>
      </c>
      <c r="C111" s="147" t="s">
        <v>240</v>
      </c>
      <c r="D111" s="147" t="s">
        <v>479</v>
      </c>
      <c r="E111" s="148">
        <v>42327</v>
      </c>
      <c r="F111" s="149">
        <v>0.35416666666666669</v>
      </c>
      <c r="G111" s="149">
        <v>0.79027777777777775</v>
      </c>
      <c r="H111" s="147"/>
      <c r="I111" s="147"/>
      <c r="J111" s="147"/>
      <c r="K111" s="277"/>
      <c r="L111" s="121"/>
      <c r="M111" s="120"/>
      <c r="N111" s="109"/>
      <c r="O111" s="110">
        <f t="shared" si="12"/>
        <v>0.35416666666666669</v>
      </c>
      <c r="P111" s="110">
        <f t="shared" si="13"/>
        <v>0.79027777777777775</v>
      </c>
      <c r="Q111" s="134">
        <f t="shared" si="14"/>
        <v>0.14583333333333331</v>
      </c>
      <c r="R111" s="111">
        <f t="shared" si="19"/>
        <v>0.22777777777777775</v>
      </c>
      <c r="S111" s="111">
        <f t="shared" si="20"/>
        <v>0</v>
      </c>
      <c r="T111" s="108">
        <f t="shared" si="11"/>
        <v>0.35416666666666669</v>
      </c>
      <c r="U111" s="109"/>
      <c r="V111" s="108"/>
      <c r="W111" s="108"/>
      <c r="X111" s="112"/>
      <c r="Y111" s="112"/>
      <c r="Z111" s="112"/>
      <c r="AA111" s="176"/>
      <c r="AB111" s="109"/>
      <c r="AC111" s="138">
        <f t="shared" si="15"/>
        <v>1</v>
      </c>
      <c r="AD111" s="112">
        <f t="shared" si="16"/>
        <v>0</v>
      </c>
      <c r="AE111" s="112">
        <f t="shared" si="17"/>
        <v>0</v>
      </c>
      <c r="AF111" s="112">
        <f t="shared" si="18"/>
        <v>1</v>
      </c>
    </row>
    <row r="112" spans="1:32">
      <c r="A112" s="147">
        <v>674</v>
      </c>
      <c r="B112" s="226" t="s">
        <v>354</v>
      </c>
      <c r="C112" s="147" t="s">
        <v>304</v>
      </c>
      <c r="D112" s="147" t="s">
        <v>505</v>
      </c>
      <c r="E112" s="148">
        <v>42306</v>
      </c>
      <c r="F112" s="149">
        <v>0.34791666666666665</v>
      </c>
      <c r="G112" s="149">
        <v>0.7715277777777777</v>
      </c>
      <c r="H112" s="147"/>
      <c r="I112" s="147"/>
      <c r="J112" s="147"/>
      <c r="K112" s="277"/>
      <c r="L112" s="121"/>
      <c r="M112" s="120"/>
      <c r="N112" s="109"/>
      <c r="O112" s="110">
        <f t="shared" si="12"/>
        <v>0.34791666666666665</v>
      </c>
      <c r="P112" s="110">
        <f t="shared" si="13"/>
        <v>0.7715277777777777</v>
      </c>
      <c r="Q112" s="134">
        <f t="shared" si="14"/>
        <v>0.15208333333333335</v>
      </c>
      <c r="R112" s="111">
        <f t="shared" si="19"/>
        <v>0.2090277777777777</v>
      </c>
      <c r="S112" s="111">
        <f t="shared" si="20"/>
        <v>0</v>
      </c>
      <c r="T112" s="108">
        <f t="shared" si="11"/>
        <v>0.35416666666666669</v>
      </c>
      <c r="U112" s="109"/>
      <c r="V112" s="108"/>
      <c r="W112" s="108"/>
      <c r="X112" s="112"/>
      <c r="Y112" s="112"/>
      <c r="Z112" s="112"/>
      <c r="AA112" s="220"/>
      <c r="AB112" s="109"/>
      <c r="AC112" s="138">
        <f t="shared" si="15"/>
        <v>1</v>
      </c>
      <c r="AD112" s="112">
        <f t="shared" si="16"/>
        <v>0</v>
      </c>
      <c r="AE112" s="112">
        <f t="shared" si="17"/>
        <v>0</v>
      </c>
      <c r="AF112" s="112">
        <f t="shared" si="18"/>
        <v>1</v>
      </c>
    </row>
    <row r="113" spans="1:32">
      <c r="A113" s="147">
        <v>675</v>
      </c>
      <c r="B113" s="226" t="s">
        <v>354</v>
      </c>
      <c r="C113" s="147" t="s">
        <v>304</v>
      </c>
      <c r="D113" s="147" t="s">
        <v>505</v>
      </c>
      <c r="E113" s="148">
        <v>42307</v>
      </c>
      <c r="F113" s="149">
        <v>0.3527777777777778</v>
      </c>
      <c r="G113" s="149">
        <v>0.78541666666666676</v>
      </c>
      <c r="H113" s="147"/>
      <c r="I113" s="147"/>
      <c r="J113" s="147"/>
      <c r="K113" s="278"/>
      <c r="L113" s="121"/>
      <c r="M113" s="120"/>
      <c r="N113" s="116"/>
      <c r="O113" s="110">
        <f t="shared" si="12"/>
        <v>0.3527777777777778</v>
      </c>
      <c r="P113" s="110">
        <f t="shared" si="13"/>
        <v>0.78541666666666676</v>
      </c>
      <c r="Q113" s="134">
        <f t="shared" si="14"/>
        <v>0.1472222222222222</v>
      </c>
      <c r="R113" s="111">
        <f t="shared" si="19"/>
        <v>0.22291666666666676</v>
      </c>
      <c r="S113" s="111">
        <f t="shared" si="20"/>
        <v>0</v>
      </c>
      <c r="T113" s="108">
        <f t="shared" si="11"/>
        <v>0.35416666666666669</v>
      </c>
      <c r="U113" s="109"/>
      <c r="V113" s="108"/>
      <c r="W113" s="108"/>
      <c r="X113" s="112"/>
      <c r="Y113" s="112"/>
      <c r="Z113" s="112"/>
      <c r="AA113" s="220"/>
      <c r="AB113" s="109"/>
      <c r="AC113" s="138">
        <f t="shared" si="15"/>
        <v>1</v>
      </c>
      <c r="AD113" s="112">
        <f t="shared" si="16"/>
        <v>0</v>
      </c>
      <c r="AE113" s="112">
        <f t="shared" si="17"/>
        <v>0</v>
      </c>
      <c r="AF113" s="112">
        <f t="shared" si="18"/>
        <v>1</v>
      </c>
    </row>
    <row r="114" spans="1:32">
      <c r="A114" s="147">
        <v>676</v>
      </c>
      <c r="B114" s="226" t="s">
        <v>354</v>
      </c>
      <c r="C114" s="147" t="s">
        <v>304</v>
      </c>
      <c r="D114" s="147" t="s">
        <v>505</v>
      </c>
      <c r="E114" s="148">
        <v>42310</v>
      </c>
      <c r="F114" s="149">
        <v>0.3527777777777778</v>
      </c>
      <c r="G114" s="149">
        <v>0.78263888888888899</v>
      </c>
      <c r="H114" s="147"/>
      <c r="I114" s="147"/>
      <c r="J114" s="147"/>
      <c r="K114" s="277"/>
      <c r="L114" s="185"/>
      <c r="M114" s="120"/>
      <c r="N114" s="116"/>
      <c r="O114" s="110">
        <f t="shared" si="12"/>
        <v>0.3527777777777778</v>
      </c>
      <c r="P114" s="110">
        <f t="shared" si="13"/>
        <v>0.78263888888888899</v>
      </c>
      <c r="Q114" s="134">
        <f t="shared" si="14"/>
        <v>0.1472222222222222</v>
      </c>
      <c r="R114" s="111">
        <f t="shared" si="19"/>
        <v>0.22013888888888899</v>
      </c>
      <c r="S114" s="111">
        <f t="shared" si="20"/>
        <v>0</v>
      </c>
      <c r="T114" s="108">
        <f t="shared" si="11"/>
        <v>0.35416666666666669</v>
      </c>
      <c r="U114" s="109"/>
      <c r="V114" s="108"/>
      <c r="W114" s="108"/>
      <c r="X114" s="112"/>
      <c r="Y114" s="112"/>
      <c r="Z114" s="112"/>
      <c r="AA114" s="220"/>
      <c r="AB114" s="109"/>
      <c r="AC114" s="138">
        <f t="shared" si="15"/>
        <v>1</v>
      </c>
      <c r="AD114" s="112">
        <f t="shared" si="16"/>
        <v>0</v>
      </c>
      <c r="AE114" s="112">
        <f t="shared" si="17"/>
        <v>0</v>
      </c>
      <c r="AF114" s="112">
        <f t="shared" si="18"/>
        <v>1</v>
      </c>
    </row>
    <row r="115" spans="1:32">
      <c r="A115" s="147">
        <v>677</v>
      </c>
      <c r="B115" s="226" t="s">
        <v>354</v>
      </c>
      <c r="C115" s="147" t="s">
        <v>304</v>
      </c>
      <c r="D115" s="147" t="s">
        <v>505</v>
      </c>
      <c r="E115" s="148">
        <v>42311</v>
      </c>
      <c r="F115" s="149">
        <v>0.35069444444444442</v>
      </c>
      <c r="G115" s="149">
        <v>0.76666666666666661</v>
      </c>
      <c r="H115" s="147"/>
      <c r="I115" s="147"/>
      <c r="J115" s="147"/>
      <c r="K115" s="277"/>
      <c r="L115" s="121"/>
      <c r="M115" s="120"/>
      <c r="N115" s="109"/>
      <c r="O115" s="110">
        <f t="shared" si="12"/>
        <v>0.35069444444444442</v>
      </c>
      <c r="P115" s="110">
        <f t="shared" si="13"/>
        <v>0.76666666666666661</v>
      </c>
      <c r="Q115" s="134">
        <f t="shared" si="14"/>
        <v>0.14930555555555558</v>
      </c>
      <c r="R115" s="111">
        <f t="shared" si="19"/>
        <v>0.20416666666666661</v>
      </c>
      <c r="S115" s="111">
        <f t="shared" si="20"/>
        <v>0</v>
      </c>
      <c r="T115" s="108">
        <f t="shared" si="11"/>
        <v>0.35416666666666669</v>
      </c>
      <c r="U115" s="109"/>
      <c r="V115" s="108"/>
      <c r="W115" s="108"/>
      <c r="X115" s="112"/>
      <c r="Y115" s="112"/>
      <c r="Z115" s="112"/>
      <c r="AA115" s="176"/>
      <c r="AB115" s="109"/>
      <c r="AC115" s="138">
        <f t="shared" si="15"/>
        <v>1</v>
      </c>
      <c r="AD115" s="112">
        <f t="shared" si="16"/>
        <v>0</v>
      </c>
      <c r="AE115" s="112">
        <f t="shared" si="17"/>
        <v>0</v>
      </c>
      <c r="AF115" s="112">
        <f t="shared" si="18"/>
        <v>1</v>
      </c>
    </row>
    <row r="116" spans="1:32">
      <c r="A116" s="147">
        <v>678</v>
      </c>
      <c r="B116" s="226" t="s">
        <v>354</v>
      </c>
      <c r="C116" s="147" t="s">
        <v>304</v>
      </c>
      <c r="D116" s="147" t="s">
        <v>505</v>
      </c>
      <c r="E116" s="148">
        <v>42312</v>
      </c>
      <c r="F116" s="149">
        <v>0.34722222222222227</v>
      </c>
      <c r="G116" s="149">
        <v>0.76388888888888884</v>
      </c>
      <c r="H116" s="147"/>
      <c r="I116" s="147"/>
      <c r="J116" s="147"/>
      <c r="K116" s="277"/>
      <c r="L116" s="121"/>
      <c r="M116" s="120"/>
      <c r="N116" s="109"/>
      <c r="O116" s="110">
        <f t="shared" si="12"/>
        <v>0.34722222222222227</v>
      </c>
      <c r="P116" s="110">
        <f t="shared" si="13"/>
        <v>0.76388888888888884</v>
      </c>
      <c r="Q116" s="134">
        <f t="shared" si="14"/>
        <v>0.15277777777777773</v>
      </c>
      <c r="R116" s="111">
        <f t="shared" si="19"/>
        <v>0.20138888888888884</v>
      </c>
      <c r="S116" s="111">
        <f t="shared" si="20"/>
        <v>0</v>
      </c>
      <c r="T116" s="108">
        <f t="shared" si="11"/>
        <v>0.35416666666666669</v>
      </c>
      <c r="U116" s="109"/>
      <c r="V116" s="108"/>
      <c r="W116" s="108"/>
      <c r="X116" s="112"/>
      <c r="Y116" s="112"/>
      <c r="Z116" s="112"/>
      <c r="AA116" s="176"/>
      <c r="AB116" s="109"/>
      <c r="AC116" s="138">
        <f t="shared" si="15"/>
        <v>1</v>
      </c>
      <c r="AD116" s="112">
        <f t="shared" si="16"/>
        <v>0</v>
      </c>
      <c r="AE116" s="112">
        <f t="shared" si="17"/>
        <v>0</v>
      </c>
      <c r="AF116" s="112">
        <f t="shared" si="18"/>
        <v>1</v>
      </c>
    </row>
    <row r="117" spans="1:32">
      <c r="A117" s="147">
        <v>679</v>
      </c>
      <c r="B117" s="226" t="s">
        <v>354</v>
      </c>
      <c r="C117" s="147" t="s">
        <v>304</v>
      </c>
      <c r="D117" s="147" t="s">
        <v>505</v>
      </c>
      <c r="E117" s="148">
        <v>42314</v>
      </c>
      <c r="F117" s="149">
        <v>0.35069444444444442</v>
      </c>
      <c r="G117" s="149">
        <v>0.75555555555555554</v>
      </c>
      <c r="H117" s="147"/>
      <c r="I117" s="147"/>
      <c r="J117" s="147"/>
      <c r="K117" s="277"/>
      <c r="L117" s="121"/>
      <c r="M117" s="120"/>
      <c r="N117" s="109"/>
      <c r="O117" s="110">
        <f t="shared" si="12"/>
        <v>0.35069444444444442</v>
      </c>
      <c r="P117" s="110">
        <f t="shared" si="13"/>
        <v>0.75555555555555554</v>
      </c>
      <c r="Q117" s="134">
        <f t="shared" si="14"/>
        <v>0.14930555555555558</v>
      </c>
      <c r="R117" s="111">
        <f t="shared" si="19"/>
        <v>0.19305555555555554</v>
      </c>
      <c r="S117" s="111">
        <f t="shared" si="20"/>
        <v>0</v>
      </c>
      <c r="T117" s="108">
        <f t="shared" si="11"/>
        <v>0.35416666666666669</v>
      </c>
      <c r="U117" s="109"/>
      <c r="V117" s="108"/>
      <c r="W117" s="108"/>
      <c r="X117" s="112"/>
      <c r="Y117" s="112"/>
      <c r="Z117" s="112"/>
      <c r="AA117" s="176"/>
      <c r="AB117" s="109"/>
      <c r="AC117" s="138">
        <f t="shared" si="15"/>
        <v>1</v>
      </c>
      <c r="AD117" s="112">
        <f t="shared" si="16"/>
        <v>0</v>
      </c>
      <c r="AE117" s="112">
        <f t="shared" si="17"/>
        <v>0</v>
      </c>
      <c r="AF117" s="112">
        <f t="shared" si="18"/>
        <v>1</v>
      </c>
    </row>
    <row r="118" spans="1:32">
      <c r="A118" s="147">
        <v>680</v>
      </c>
      <c r="B118" s="226" t="s">
        <v>354</v>
      </c>
      <c r="C118" s="147" t="s">
        <v>304</v>
      </c>
      <c r="D118" s="147" t="s">
        <v>505</v>
      </c>
      <c r="E118" s="148">
        <v>42317</v>
      </c>
      <c r="F118" s="149">
        <v>0.35486111111111113</v>
      </c>
      <c r="G118" s="149">
        <v>0.77083333333333337</v>
      </c>
      <c r="H118" s="147"/>
      <c r="I118" s="147"/>
      <c r="J118" s="147"/>
      <c r="K118" s="277"/>
      <c r="L118" s="121"/>
      <c r="M118" s="120"/>
      <c r="N118" s="109"/>
      <c r="O118" s="110">
        <f t="shared" si="12"/>
        <v>0.35486111111111113</v>
      </c>
      <c r="P118" s="110">
        <f t="shared" si="13"/>
        <v>0.75</v>
      </c>
      <c r="Q118" s="134">
        <f t="shared" si="14"/>
        <v>0.14513888888888887</v>
      </c>
      <c r="R118" s="111">
        <f t="shared" si="19"/>
        <v>0.1875</v>
      </c>
      <c r="S118" s="111">
        <f t="shared" si="20"/>
        <v>2.1527777777777812E-2</v>
      </c>
      <c r="T118" s="108">
        <f t="shared" si="11"/>
        <v>0.33263888888888887</v>
      </c>
      <c r="U118" s="109"/>
      <c r="V118" s="108"/>
      <c r="W118" s="108"/>
      <c r="X118" s="112"/>
      <c r="Y118" s="112"/>
      <c r="Z118" s="112"/>
      <c r="AA118" s="220"/>
      <c r="AB118" s="109"/>
      <c r="AC118" s="138">
        <f t="shared" si="15"/>
        <v>0.93921568627450969</v>
      </c>
      <c r="AD118" s="112">
        <f t="shared" si="16"/>
        <v>0</v>
      </c>
      <c r="AE118" s="112">
        <f t="shared" si="17"/>
        <v>1</v>
      </c>
      <c r="AF118" s="112">
        <f t="shared" si="18"/>
        <v>1</v>
      </c>
    </row>
    <row r="119" spans="1:32">
      <c r="A119" s="147">
        <v>681</v>
      </c>
      <c r="B119" s="226" t="s">
        <v>354</v>
      </c>
      <c r="C119" s="147" t="s">
        <v>304</v>
      </c>
      <c r="D119" s="147" t="s">
        <v>505</v>
      </c>
      <c r="E119" s="148">
        <v>42318</v>
      </c>
      <c r="F119" s="149">
        <v>0.3520833333333333</v>
      </c>
      <c r="G119" s="149">
        <v>0.76041666666666663</v>
      </c>
      <c r="H119" s="147"/>
      <c r="I119" s="147"/>
      <c r="J119" s="147"/>
      <c r="K119" s="277"/>
      <c r="L119" s="121"/>
      <c r="M119" s="120"/>
      <c r="N119" s="109"/>
      <c r="O119" s="110">
        <f t="shared" si="12"/>
        <v>0.3520833333333333</v>
      </c>
      <c r="P119" s="110">
        <f t="shared" si="13"/>
        <v>0.76041666666666663</v>
      </c>
      <c r="Q119" s="134">
        <f t="shared" si="14"/>
        <v>0.1479166666666667</v>
      </c>
      <c r="R119" s="111">
        <f t="shared" si="19"/>
        <v>0.19791666666666663</v>
      </c>
      <c r="S119" s="111">
        <f t="shared" si="20"/>
        <v>0</v>
      </c>
      <c r="T119" s="108">
        <f t="shared" si="11"/>
        <v>0.35416666666666669</v>
      </c>
      <c r="U119" s="109"/>
      <c r="V119" s="108"/>
      <c r="W119" s="108"/>
      <c r="X119" s="112"/>
      <c r="Y119" s="112"/>
      <c r="Z119" s="112"/>
      <c r="AA119" s="176"/>
      <c r="AB119" s="109"/>
      <c r="AC119" s="138">
        <f t="shared" si="15"/>
        <v>1</v>
      </c>
      <c r="AD119" s="112">
        <f t="shared" si="16"/>
        <v>0</v>
      </c>
      <c r="AE119" s="112">
        <f t="shared" si="17"/>
        <v>0</v>
      </c>
      <c r="AF119" s="112">
        <f t="shared" si="18"/>
        <v>1</v>
      </c>
    </row>
    <row r="120" spans="1:32">
      <c r="A120" s="147">
        <v>682</v>
      </c>
      <c r="B120" s="226" t="s">
        <v>354</v>
      </c>
      <c r="C120" s="147" t="s">
        <v>304</v>
      </c>
      <c r="D120" s="147" t="s">
        <v>505</v>
      </c>
      <c r="E120" s="148">
        <v>42319</v>
      </c>
      <c r="F120" s="149">
        <v>0.3527777777777778</v>
      </c>
      <c r="G120" s="149">
        <v>0.78263888888888899</v>
      </c>
      <c r="H120" s="147"/>
      <c r="I120" s="147"/>
      <c r="J120" s="147"/>
      <c r="K120" s="277"/>
      <c r="L120" s="121"/>
      <c r="M120" s="120"/>
      <c r="N120" s="109"/>
      <c r="O120" s="110">
        <f t="shared" si="12"/>
        <v>0.3527777777777778</v>
      </c>
      <c r="P120" s="110">
        <f t="shared" si="13"/>
        <v>0.78263888888888899</v>
      </c>
      <c r="Q120" s="134">
        <f t="shared" si="14"/>
        <v>0.1472222222222222</v>
      </c>
      <c r="R120" s="111">
        <f t="shared" si="19"/>
        <v>0.22013888888888899</v>
      </c>
      <c r="S120" s="111">
        <f t="shared" si="20"/>
        <v>0</v>
      </c>
      <c r="T120" s="108">
        <f t="shared" si="11"/>
        <v>0.35416666666666669</v>
      </c>
      <c r="U120" s="109"/>
      <c r="V120" s="108"/>
      <c r="W120" s="108"/>
      <c r="X120" s="112"/>
      <c r="Y120" s="112"/>
      <c r="Z120" s="112"/>
      <c r="AA120" s="220"/>
      <c r="AB120" s="109"/>
      <c r="AC120" s="138">
        <f t="shared" si="15"/>
        <v>1</v>
      </c>
      <c r="AD120" s="112">
        <f t="shared" si="16"/>
        <v>0</v>
      </c>
      <c r="AE120" s="112">
        <f t="shared" si="17"/>
        <v>0</v>
      </c>
      <c r="AF120" s="112">
        <f t="shared" si="18"/>
        <v>1</v>
      </c>
    </row>
    <row r="121" spans="1:32">
      <c r="A121" s="147">
        <v>683</v>
      </c>
      <c r="B121" s="226" t="s">
        <v>354</v>
      </c>
      <c r="C121" s="147" t="s">
        <v>304</v>
      </c>
      <c r="D121" s="147" t="s">
        <v>505</v>
      </c>
      <c r="E121" s="148">
        <v>42320</v>
      </c>
      <c r="F121" s="149">
        <v>0.34861111111111115</v>
      </c>
      <c r="G121" s="149">
        <v>0.76736111111111116</v>
      </c>
      <c r="H121" s="147"/>
      <c r="I121" s="147"/>
      <c r="J121" s="147"/>
      <c r="K121" s="278"/>
      <c r="L121" s="121"/>
      <c r="M121" s="120"/>
      <c r="N121" s="116"/>
      <c r="O121" s="110">
        <f t="shared" si="12"/>
        <v>0.34861111111111115</v>
      </c>
      <c r="P121" s="110">
        <f t="shared" si="13"/>
        <v>0.76736111111111116</v>
      </c>
      <c r="Q121" s="134">
        <f t="shared" si="14"/>
        <v>0.15138888888888885</v>
      </c>
      <c r="R121" s="111">
        <f t="shared" si="19"/>
        <v>0.20486111111111116</v>
      </c>
      <c r="S121" s="111">
        <f t="shared" si="20"/>
        <v>0</v>
      </c>
      <c r="T121" s="108">
        <f t="shared" si="11"/>
        <v>0.35416666666666669</v>
      </c>
      <c r="U121" s="109"/>
      <c r="V121" s="108"/>
      <c r="W121" s="108"/>
      <c r="X121" s="112"/>
      <c r="Y121" s="112"/>
      <c r="Z121" s="112"/>
      <c r="AA121" s="176"/>
      <c r="AB121" s="109"/>
      <c r="AC121" s="138">
        <f t="shared" si="15"/>
        <v>1</v>
      </c>
      <c r="AD121" s="112">
        <f t="shared" si="16"/>
        <v>0</v>
      </c>
      <c r="AE121" s="112">
        <f t="shared" si="17"/>
        <v>0</v>
      </c>
      <c r="AF121" s="112">
        <f t="shared" si="18"/>
        <v>1</v>
      </c>
    </row>
    <row r="122" spans="1:32">
      <c r="A122" s="147">
        <v>684</v>
      </c>
      <c r="B122" s="226" t="s">
        <v>354</v>
      </c>
      <c r="C122" s="147" t="s">
        <v>304</v>
      </c>
      <c r="D122" s="147" t="s">
        <v>505</v>
      </c>
      <c r="E122" s="148">
        <v>42321</v>
      </c>
      <c r="F122" s="149">
        <v>0.35416666666666669</v>
      </c>
      <c r="G122" s="149">
        <v>0.77847222222222223</v>
      </c>
      <c r="H122" s="147"/>
      <c r="I122" s="147"/>
      <c r="J122" s="147"/>
      <c r="K122" s="277"/>
      <c r="L122" s="121"/>
      <c r="M122" s="120"/>
      <c r="N122" s="116"/>
      <c r="O122" s="110">
        <f t="shared" si="12"/>
        <v>0.35416666666666669</v>
      </c>
      <c r="P122" s="110">
        <f t="shared" si="13"/>
        <v>0.77847222222222223</v>
      </c>
      <c r="Q122" s="134">
        <f t="shared" si="14"/>
        <v>0.14583333333333331</v>
      </c>
      <c r="R122" s="111">
        <f t="shared" si="19"/>
        <v>0.21597222222222223</v>
      </c>
      <c r="S122" s="111">
        <f t="shared" si="20"/>
        <v>0</v>
      </c>
      <c r="T122" s="108">
        <f t="shared" si="11"/>
        <v>0.35416666666666669</v>
      </c>
      <c r="U122" s="109"/>
      <c r="V122" s="108"/>
      <c r="W122" s="108"/>
      <c r="X122" s="112"/>
      <c r="Y122" s="112"/>
      <c r="Z122" s="112"/>
      <c r="AA122" s="176"/>
      <c r="AB122" s="109"/>
      <c r="AC122" s="138">
        <f t="shared" si="15"/>
        <v>1</v>
      </c>
      <c r="AD122" s="112">
        <f t="shared" si="16"/>
        <v>0</v>
      </c>
      <c r="AE122" s="112">
        <f t="shared" si="17"/>
        <v>0</v>
      </c>
      <c r="AF122" s="112">
        <f t="shared" si="18"/>
        <v>1</v>
      </c>
    </row>
    <row r="123" spans="1:32">
      <c r="A123" s="147">
        <v>685</v>
      </c>
      <c r="B123" s="226" t="s">
        <v>354</v>
      </c>
      <c r="C123" s="147" t="s">
        <v>304</v>
      </c>
      <c r="D123" s="147" t="s">
        <v>505</v>
      </c>
      <c r="E123" s="148">
        <v>42324</v>
      </c>
      <c r="F123" s="149">
        <v>0.35347222222222219</v>
      </c>
      <c r="G123" s="149">
        <v>0.77500000000000002</v>
      </c>
      <c r="H123" s="147"/>
      <c r="I123" s="147"/>
      <c r="J123" s="147"/>
      <c r="K123" s="277"/>
      <c r="L123" s="185"/>
      <c r="M123" s="120"/>
      <c r="N123" s="116"/>
      <c r="O123" s="110">
        <f t="shared" si="12"/>
        <v>0.35347222222222219</v>
      </c>
      <c r="P123" s="110">
        <f t="shared" si="13"/>
        <v>0.77500000000000002</v>
      </c>
      <c r="Q123" s="134">
        <f t="shared" si="14"/>
        <v>0.14652777777777781</v>
      </c>
      <c r="R123" s="111">
        <f t="shared" si="19"/>
        <v>0.21250000000000002</v>
      </c>
      <c r="S123" s="111">
        <f t="shared" si="20"/>
        <v>0</v>
      </c>
      <c r="T123" s="108">
        <f t="shared" si="11"/>
        <v>0.35416666666666669</v>
      </c>
      <c r="U123" s="109"/>
      <c r="V123" s="108"/>
      <c r="W123" s="108"/>
      <c r="X123" s="112"/>
      <c r="Y123" s="112"/>
      <c r="Z123" s="112"/>
      <c r="AA123" s="220"/>
      <c r="AB123" s="109"/>
      <c r="AC123" s="138">
        <f t="shared" si="15"/>
        <v>1</v>
      </c>
      <c r="AD123" s="112">
        <f t="shared" si="16"/>
        <v>0</v>
      </c>
      <c r="AE123" s="112">
        <f t="shared" si="17"/>
        <v>0</v>
      </c>
      <c r="AF123" s="112">
        <f t="shared" si="18"/>
        <v>1</v>
      </c>
    </row>
    <row r="124" spans="1:32">
      <c r="A124" s="147">
        <v>686</v>
      </c>
      <c r="B124" s="226" t="s">
        <v>354</v>
      </c>
      <c r="C124" s="147" t="s">
        <v>304</v>
      </c>
      <c r="D124" s="147" t="s">
        <v>505</v>
      </c>
      <c r="E124" s="148">
        <v>42325</v>
      </c>
      <c r="F124" s="149">
        <v>0.3520833333333333</v>
      </c>
      <c r="G124" s="149">
        <v>0.76041666666666663</v>
      </c>
      <c r="H124" s="147"/>
      <c r="I124" s="147"/>
      <c r="J124" s="147"/>
      <c r="K124" s="278"/>
      <c r="L124" s="121"/>
      <c r="M124" s="120"/>
      <c r="N124" s="109"/>
      <c r="O124" s="110">
        <f t="shared" si="12"/>
        <v>0.3520833333333333</v>
      </c>
      <c r="P124" s="110">
        <f t="shared" si="13"/>
        <v>0.76041666666666663</v>
      </c>
      <c r="Q124" s="134">
        <f t="shared" si="14"/>
        <v>0.1479166666666667</v>
      </c>
      <c r="R124" s="111">
        <f t="shared" si="19"/>
        <v>0.19791666666666663</v>
      </c>
      <c r="S124" s="111">
        <f t="shared" si="20"/>
        <v>0</v>
      </c>
      <c r="T124" s="108">
        <f t="shared" si="11"/>
        <v>0.35416666666666669</v>
      </c>
      <c r="U124" s="109"/>
      <c r="V124" s="108"/>
      <c r="W124" s="108"/>
      <c r="X124" s="112"/>
      <c r="Y124" s="112"/>
      <c r="Z124" s="112"/>
      <c r="AA124" s="176"/>
      <c r="AB124" s="109"/>
      <c r="AC124" s="138">
        <f t="shared" si="15"/>
        <v>1</v>
      </c>
      <c r="AD124" s="112">
        <f t="shared" si="16"/>
        <v>0</v>
      </c>
      <c r="AE124" s="112">
        <f t="shared" si="17"/>
        <v>0</v>
      </c>
      <c r="AF124" s="112">
        <f t="shared" si="18"/>
        <v>1</v>
      </c>
    </row>
    <row r="125" spans="1:32">
      <c r="A125" s="147">
        <v>687</v>
      </c>
      <c r="B125" s="226" t="s">
        <v>354</v>
      </c>
      <c r="C125" s="147" t="s">
        <v>304</v>
      </c>
      <c r="D125" s="147" t="s">
        <v>505</v>
      </c>
      <c r="E125" s="148">
        <v>42326</v>
      </c>
      <c r="F125" s="149">
        <v>0.35069444444444442</v>
      </c>
      <c r="G125" s="149">
        <v>0.77222222222222225</v>
      </c>
      <c r="H125" s="147"/>
      <c r="I125" s="147"/>
      <c r="J125" s="147"/>
      <c r="K125" s="277"/>
      <c r="L125" s="121"/>
      <c r="M125" s="120"/>
      <c r="N125" s="109"/>
      <c r="O125" s="110">
        <f t="shared" si="12"/>
        <v>0.35069444444444442</v>
      </c>
      <c r="P125" s="110">
        <f t="shared" si="13"/>
        <v>0.77222222222222225</v>
      </c>
      <c r="Q125" s="134">
        <f t="shared" si="14"/>
        <v>0.14930555555555558</v>
      </c>
      <c r="R125" s="111">
        <f t="shared" si="19"/>
        <v>0.20972222222222225</v>
      </c>
      <c r="S125" s="111">
        <f t="shared" si="20"/>
        <v>0</v>
      </c>
      <c r="T125" s="108">
        <f t="shared" si="11"/>
        <v>0.35416666666666669</v>
      </c>
      <c r="U125" s="109"/>
      <c r="V125" s="108"/>
      <c r="W125" s="108"/>
      <c r="X125" s="112"/>
      <c r="Y125" s="112"/>
      <c r="Z125" s="112"/>
      <c r="AA125" s="220"/>
      <c r="AB125" s="109"/>
      <c r="AC125" s="138">
        <f t="shared" si="15"/>
        <v>1</v>
      </c>
      <c r="AD125" s="112">
        <f t="shared" si="16"/>
        <v>0</v>
      </c>
      <c r="AE125" s="112">
        <f t="shared" si="17"/>
        <v>0</v>
      </c>
      <c r="AF125" s="112">
        <f t="shared" si="18"/>
        <v>1</v>
      </c>
    </row>
    <row r="126" spans="1:32">
      <c r="A126" s="147">
        <v>688</v>
      </c>
      <c r="B126" s="226" t="s">
        <v>354</v>
      </c>
      <c r="C126" s="147" t="s">
        <v>304</v>
      </c>
      <c r="D126" s="147" t="s">
        <v>505</v>
      </c>
      <c r="E126" s="148">
        <v>42327</v>
      </c>
      <c r="F126" s="149">
        <v>0.34861111111111115</v>
      </c>
      <c r="G126" s="149">
        <v>0.77638888888888891</v>
      </c>
      <c r="H126" s="147"/>
      <c r="I126" s="147"/>
      <c r="J126" s="147"/>
      <c r="K126" s="277"/>
      <c r="L126" s="121"/>
      <c r="M126" s="120"/>
      <c r="N126" s="109"/>
      <c r="O126" s="110">
        <f t="shared" si="12"/>
        <v>0.34861111111111115</v>
      </c>
      <c r="P126" s="110">
        <f t="shared" si="13"/>
        <v>0.77638888888888891</v>
      </c>
      <c r="Q126" s="134">
        <f t="shared" si="14"/>
        <v>0.15138888888888885</v>
      </c>
      <c r="R126" s="111">
        <f t="shared" si="19"/>
        <v>0.21388888888888891</v>
      </c>
      <c r="S126" s="111">
        <f t="shared" si="20"/>
        <v>0</v>
      </c>
      <c r="T126" s="108">
        <f t="shared" si="11"/>
        <v>0.35416666666666669</v>
      </c>
      <c r="U126" s="109"/>
      <c r="V126" s="108"/>
      <c r="W126" s="108"/>
      <c r="X126" s="112"/>
      <c r="Y126" s="112"/>
      <c r="Z126" s="112"/>
      <c r="AA126" s="220"/>
      <c r="AB126" s="109"/>
      <c r="AC126" s="138">
        <f t="shared" si="15"/>
        <v>1</v>
      </c>
      <c r="AD126" s="112">
        <f t="shared" si="16"/>
        <v>0</v>
      </c>
      <c r="AE126" s="112">
        <f t="shared" si="17"/>
        <v>0</v>
      </c>
      <c r="AF126" s="112">
        <f t="shared" si="18"/>
        <v>1</v>
      </c>
    </row>
    <row r="127" spans="1:32">
      <c r="A127" s="147">
        <v>875</v>
      </c>
      <c r="B127" s="226" t="s">
        <v>357</v>
      </c>
      <c r="C127" s="147" t="s">
        <v>358</v>
      </c>
      <c r="D127" s="147" t="s">
        <v>479</v>
      </c>
      <c r="E127" s="148">
        <v>42303</v>
      </c>
      <c r="F127" s="149">
        <v>0.34375</v>
      </c>
      <c r="G127" s="149">
        <v>0.76111111111111107</v>
      </c>
      <c r="H127" s="147"/>
      <c r="I127" s="147"/>
      <c r="J127" s="147"/>
      <c r="K127" s="277"/>
      <c r="L127" s="121"/>
      <c r="M127" s="120"/>
      <c r="N127" s="116"/>
      <c r="O127" s="110">
        <f t="shared" si="12"/>
        <v>0.34375</v>
      </c>
      <c r="P127" s="110">
        <f t="shared" si="13"/>
        <v>0.76111111111111107</v>
      </c>
      <c r="Q127" s="134">
        <f t="shared" si="14"/>
        <v>0.15625</v>
      </c>
      <c r="R127" s="111">
        <f t="shared" si="19"/>
        <v>0.19861111111111107</v>
      </c>
      <c r="S127" s="111">
        <f t="shared" si="20"/>
        <v>0</v>
      </c>
      <c r="T127" s="108">
        <f t="shared" si="11"/>
        <v>0.35416666666666669</v>
      </c>
      <c r="U127" s="109"/>
      <c r="V127" s="108"/>
      <c r="W127" s="108"/>
      <c r="X127" s="112"/>
      <c r="Y127" s="112"/>
      <c r="Z127" s="112"/>
      <c r="AA127" s="176"/>
      <c r="AB127" s="109"/>
      <c r="AC127" s="138">
        <f t="shared" si="15"/>
        <v>1</v>
      </c>
      <c r="AD127" s="112">
        <f t="shared" si="16"/>
        <v>0</v>
      </c>
      <c r="AE127" s="112">
        <f t="shared" si="17"/>
        <v>0</v>
      </c>
      <c r="AF127" s="112">
        <f t="shared" si="18"/>
        <v>1</v>
      </c>
    </row>
    <row r="128" spans="1:32">
      <c r="A128" s="147">
        <v>876</v>
      </c>
      <c r="B128" s="226" t="s">
        <v>357</v>
      </c>
      <c r="C128" s="147" t="s">
        <v>358</v>
      </c>
      <c r="D128" s="147" t="s">
        <v>479</v>
      </c>
      <c r="E128" s="148">
        <v>42304</v>
      </c>
      <c r="F128" s="149">
        <v>0.33819444444444446</v>
      </c>
      <c r="G128" s="149">
        <v>0.76458333333333339</v>
      </c>
      <c r="H128" s="147"/>
      <c r="I128" s="147"/>
      <c r="J128" s="147"/>
      <c r="K128" s="277"/>
      <c r="L128" s="121"/>
      <c r="M128" s="120"/>
      <c r="N128" s="116"/>
      <c r="O128" s="110">
        <f t="shared" si="12"/>
        <v>0.33819444444444446</v>
      </c>
      <c r="P128" s="110">
        <f t="shared" si="13"/>
        <v>0.76458333333333339</v>
      </c>
      <c r="Q128" s="134">
        <f t="shared" si="14"/>
        <v>0.16180555555555554</v>
      </c>
      <c r="R128" s="111">
        <f t="shared" si="19"/>
        <v>0.20208333333333339</v>
      </c>
      <c r="S128" s="111">
        <f t="shared" si="20"/>
        <v>0</v>
      </c>
      <c r="T128" s="108">
        <f t="shared" si="11"/>
        <v>0.35416666666666669</v>
      </c>
      <c r="U128" s="109"/>
      <c r="V128" s="108"/>
      <c r="W128" s="108"/>
      <c r="X128" s="112"/>
      <c r="Y128" s="112"/>
      <c r="Z128" s="112"/>
      <c r="AA128" s="176"/>
      <c r="AB128" s="109"/>
      <c r="AC128" s="138">
        <f t="shared" si="15"/>
        <v>1</v>
      </c>
      <c r="AD128" s="112">
        <f t="shared" si="16"/>
        <v>0</v>
      </c>
      <c r="AE128" s="112">
        <f t="shared" si="17"/>
        <v>0</v>
      </c>
      <c r="AF128" s="112">
        <f t="shared" si="18"/>
        <v>1</v>
      </c>
    </row>
    <row r="129" spans="1:32">
      <c r="A129" s="147">
        <v>877</v>
      </c>
      <c r="B129" s="226" t="s">
        <v>357</v>
      </c>
      <c r="C129" s="147" t="s">
        <v>358</v>
      </c>
      <c r="D129" s="147" t="s">
        <v>479</v>
      </c>
      <c r="E129" s="148">
        <v>42305</v>
      </c>
      <c r="F129" s="149">
        <v>0.34930555555555554</v>
      </c>
      <c r="G129" s="149">
        <v>0.82916666666666661</v>
      </c>
      <c r="H129" s="147"/>
      <c r="I129" s="147"/>
      <c r="J129" s="147"/>
      <c r="K129" s="277"/>
      <c r="L129" s="185"/>
      <c r="M129" s="120"/>
      <c r="N129" s="116"/>
      <c r="O129" s="110">
        <f t="shared" si="12"/>
        <v>0.34930555555555554</v>
      </c>
      <c r="P129" s="110">
        <f t="shared" si="13"/>
        <v>0.82916666666666661</v>
      </c>
      <c r="Q129" s="134">
        <f t="shared" si="14"/>
        <v>0.15069444444444446</v>
      </c>
      <c r="R129" s="111">
        <f t="shared" si="19"/>
        <v>0.25</v>
      </c>
      <c r="S129" s="111">
        <f t="shared" si="20"/>
        <v>0</v>
      </c>
      <c r="T129" s="108">
        <f t="shared" si="11"/>
        <v>0.35416666666666669</v>
      </c>
      <c r="U129" s="109"/>
      <c r="V129" s="108"/>
      <c r="W129" s="108"/>
      <c r="X129" s="112"/>
      <c r="Y129" s="112"/>
      <c r="Z129" s="112"/>
      <c r="AA129" s="176"/>
      <c r="AB129" s="109"/>
      <c r="AC129" s="138">
        <f t="shared" si="15"/>
        <v>1</v>
      </c>
      <c r="AD129" s="112">
        <f t="shared" si="16"/>
        <v>0</v>
      </c>
      <c r="AE129" s="112">
        <f t="shared" si="17"/>
        <v>0</v>
      </c>
      <c r="AF129" s="112">
        <f t="shared" si="18"/>
        <v>1</v>
      </c>
    </row>
    <row r="130" spans="1:32">
      <c r="A130" s="147">
        <v>878</v>
      </c>
      <c r="B130" s="226" t="s">
        <v>357</v>
      </c>
      <c r="C130" s="147" t="s">
        <v>358</v>
      </c>
      <c r="D130" s="147" t="s">
        <v>479</v>
      </c>
      <c r="E130" s="148">
        <v>42306</v>
      </c>
      <c r="F130" s="149">
        <v>0.34652777777777777</v>
      </c>
      <c r="G130" s="149">
        <v>0.77569444444444446</v>
      </c>
      <c r="H130" s="147"/>
      <c r="I130" s="147"/>
      <c r="J130" s="147"/>
      <c r="K130" s="277"/>
      <c r="L130" s="185"/>
      <c r="M130" s="120"/>
      <c r="N130" s="116"/>
      <c r="O130" s="110">
        <f t="shared" si="12"/>
        <v>0.34652777777777777</v>
      </c>
      <c r="P130" s="110">
        <f t="shared" si="13"/>
        <v>0.77569444444444446</v>
      </c>
      <c r="Q130" s="134">
        <f t="shared" si="14"/>
        <v>0.15347222222222223</v>
      </c>
      <c r="R130" s="111">
        <f t="shared" si="19"/>
        <v>0.21319444444444446</v>
      </c>
      <c r="S130" s="111">
        <f t="shared" si="20"/>
        <v>0</v>
      </c>
      <c r="T130" s="108">
        <f t="shared" si="11"/>
        <v>0.35416666666666669</v>
      </c>
      <c r="U130" s="109"/>
      <c r="V130" s="108"/>
      <c r="W130" s="108"/>
      <c r="X130" s="112"/>
      <c r="Y130" s="112"/>
      <c r="Z130" s="112"/>
      <c r="AA130" s="176"/>
      <c r="AB130" s="109"/>
      <c r="AC130" s="138">
        <f t="shared" si="15"/>
        <v>1</v>
      </c>
      <c r="AD130" s="112">
        <f t="shared" si="16"/>
        <v>0</v>
      </c>
      <c r="AE130" s="112">
        <f t="shared" si="17"/>
        <v>0</v>
      </c>
      <c r="AF130" s="112">
        <f t="shared" si="18"/>
        <v>1</v>
      </c>
    </row>
    <row r="131" spans="1:32">
      <c r="A131" s="147">
        <v>879</v>
      </c>
      <c r="B131" s="226" t="s">
        <v>357</v>
      </c>
      <c r="C131" s="147" t="s">
        <v>358</v>
      </c>
      <c r="D131" s="147" t="s">
        <v>479</v>
      </c>
      <c r="E131" s="148">
        <v>42307</v>
      </c>
      <c r="F131" s="149">
        <v>0.34930555555555554</v>
      </c>
      <c r="G131" s="149">
        <v>0.7680555555555556</v>
      </c>
      <c r="H131" s="147"/>
      <c r="I131" s="147"/>
      <c r="J131" s="147"/>
      <c r="K131" s="277"/>
      <c r="L131" s="121"/>
      <c r="M131" s="120"/>
      <c r="N131" s="109"/>
      <c r="O131" s="110">
        <f t="shared" si="12"/>
        <v>0.34930555555555554</v>
      </c>
      <c r="P131" s="110">
        <f t="shared" si="13"/>
        <v>0.7680555555555556</v>
      </c>
      <c r="Q131" s="134">
        <f t="shared" si="14"/>
        <v>0.15069444444444446</v>
      </c>
      <c r="R131" s="111">
        <f t="shared" si="19"/>
        <v>0.2055555555555556</v>
      </c>
      <c r="S131" s="111">
        <f t="shared" si="20"/>
        <v>0</v>
      </c>
      <c r="T131" s="108">
        <f t="shared" si="11"/>
        <v>0.35416666666666669</v>
      </c>
      <c r="U131" s="109"/>
      <c r="V131" s="108"/>
      <c r="W131" s="108"/>
      <c r="X131" s="112"/>
      <c r="Y131" s="112"/>
      <c r="Z131" s="112"/>
      <c r="AA131" s="176"/>
      <c r="AB131" s="109"/>
      <c r="AC131" s="138">
        <f t="shared" si="15"/>
        <v>1</v>
      </c>
      <c r="AD131" s="112">
        <f t="shared" si="16"/>
        <v>0</v>
      </c>
      <c r="AE131" s="112">
        <f t="shared" si="17"/>
        <v>0</v>
      </c>
      <c r="AF131" s="112">
        <f t="shared" si="18"/>
        <v>1</v>
      </c>
    </row>
    <row r="132" spans="1:32">
      <c r="A132" s="147">
        <v>880</v>
      </c>
      <c r="B132" s="226" t="s">
        <v>357</v>
      </c>
      <c r="C132" s="147" t="s">
        <v>358</v>
      </c>
      <c r="D132" s="147" t="s">
        <v>479</v>
      </c>
      <c r="E132" s="148">
        <v>42310</v>
      </c>
      <c r="F132" s="149">
        <v>0.3444444444444445</v>
      </c>
      <c r="G132" s="149">
        <v>0.7631944444444444</v>
      </c>
      <c r="H132" s="147"/>
      <c r="I132" s="147"/>
      <c r="J132" s="147"/>
      <c r="K132" s="277"/>
      <c r="L132" s="121"/>
      <c r="M132" s="120"/>
      <c r="N132" s="109"/>
      <c r="O132" s="110">
        <f t="shared" si="12"/>
        <v>0.3444444444444445</v>
      </c>
      <c r="P132" s="110">
        <f t="shared" si="13"/>
        <v>0.7631944444444444</v>
      </c>
      <c r="Q132" s="134">
        <f t="shared" si="14"/>
        <v>0.1555555555555555</v>
      </c>
      <c r="R132" s="111">
        <f t="shared" si="19"/>
        <v>0.2006944444444444</v>
      </c>
      <c r="S132" s="111">
        <f t="shared" si="20"/>
        <v>0</v>
      </c>
      <c r="T132" s="108">
        <f t="shared" si="11"/>
        <v>0.35416666666666669</v>
      </c>
      <c r="U132" s="109"/>
      <c r="V132" s="108"/>
      <c r="W132" s="108"/>
      <c r="X132" s="112"/>
      <c r="Y132" s="153"/>
      <c r="Z132" s="112"/>
      <c r="AA132" s="176"/>
      <c r="AB132" s="109"/>
      <c r="AC132" s="138">
        <f t="shared" si="15"/>
        <v>1</v>
      </c>
      <c r="AD132" s="112">
        <f t="shared" si="16"/>
        <v>0</v>
      </c>
      <c r="AE132" s="112">
        <f t="shared" si="17"/>
        <v>0</v>
      </c>
      <c r="AF132" s="112">
        <f t="shared" si="18"/>
        <v>1</v>
      </c>
    </row>
    <row r="133" spans="1:32">
      <c r="A133" s="147">
        <v>881</v>
      </c>
      <c r="B133" s="226" t="s">
        <v>357</v>
      </c>
      <c r="C133" s="147" t="s">
        <v>358</v>
      </c>
      <c r="D133" s="147" t="s">
        <v>479</v>
      </c>
      <c r="E133" s="148">
        <v>42311</v>
      </c>
      <c r="F133" s="149">
        <v>0.35347222222222219</v>
      </c>
      <c r="G133" s="149">
        <v>0.76666666666666661</v>
      </c>
      <c r="H133" s="147"/>
      <c r="I133" s="147"/>
      <c r="J133" s="147"/>
      <c r="K133" s="277"/>
      <c r="L133" s="121"/>
      <c r="M133" s="120"/>
      <c r="N133" s="116"/>
      <c r="O133" s="110">
        <f t="shared" si="12"/>
        <v>0.35347222222222219</v>
      </c>
      <c r="P133" s="110">
        <f t="shared" si="13"/>
        <v>0.76666666666666661</v>
      </c>
      <c r="Q133" s="134">
        <f t="shared" si="14"/>
        <v>0.14652777777777781</v>
      </c>
      <c r="R133" s="111">
        <f t="shared" si="19"/>
        <v>0.20416666666666661</v>
      </c>
      <c r="S133" s="111">
        <f t="shared" si="20"/>
        <v>0</v>
      </c>
      <c r="T133" s="108">
        <f t="shared" ref="T133:T195" si="21">+IF((Q133+R133+V133-W133)&gt;TIMEVALUE("4:30"),8.5/24,IF((Q133+R133+V133-W133)&gt;TIMEVALUE("00:00"),4.25/24,0))-IF((Q133+R133+V133-W133)&gt;S133,S133,0)</f>
        <v>0.35416666666666669</v>
      </c>
      <c r="U133" s="109"/>
      <c r="V133" s="108"/>
      <c r="W133" s="108"/>
      <c r="X133" s="112"/>
      <c r="Y133" s="153"/>
      <c r="Z133" s="112"/>
      <c r="AA133" s="176"/>
      <c r="AB133" s="109"/>
      <c r="AC133" s="138">
        <f t="shared" si="15"/>
        <v>1</v>
      </c>
      <c r="AD133" s="112">
        <f t="shared" si="16"/>
        <v>0</v>
      </c>
      <c r="AE133" s="112">
        <f t="shared" si="17"/>
        <v>0</v>
      </c>
      <c r="AF133" s="112">
        <f t="shared" si="18"/>
        <v>1</v>
      </c>
    </row>
    <row r="134" spans="1:32">
      <c r="A134" s="147">
        <v>882</v>
      </c>
      <c r="B134" s="226" t="s">
        <v>357</v>
      </c>
      <c r="C134" s="147" t="s">
        <v>358</v>
      </c>
      <c r="D134" s="147" t="s">
        <v>479</v>
      </c>
      <c r="E134" s="148">
        <v>42312</v>
      </c>
      <c r="F134" s="149">
        <v>0.33680555555555558</v>
      </c>
      <c r="G134" s="149">
        <v>0.7416666666666667</v>
      </c>
      <c r="H134" s="147"/>
      <c r="I134" s="147"/>
      <c r="J134" s="147"/>
      <c r="K134" s="277"/>
      <c r="L134" s="121"/>
      <c r="M134" s="120"/>
      <c r="N134" s="109"/>
      <c r="O134" s="110">
        <f t="shared" ref="O134:O196" si="22">+IF(COUNT(F134:K134)=1,0,IF((MAX(F134:K134)-MIN(F134:K134))&lt;TIMEVALUE("1:00"),0,IF(F134&lt;TIMEVALUE("8:00"),1/3,MIN(F134:K134))))</f>
        <v>0.33680555555555558</v>
      </c>
      <c r="P134" s="110">
        <f t="shared" ref="P134:P196" si="23">+IF(COUNT(F134:K134)=1,0,IF((MAX(F134:K134)-MIN(F134:K134))&lt;TIMEVALUE("1:00"),0,IF(MAX(F134:K134)&lt;TIMEVALUE("18:00"),MAX(F134:K134),IF(F134&gt;TIMEVALUE("8:30"),0.75,MAX(F134:K134)))))</f>
        <v>0.7416666666666667</v>
      </c>
      <c r="Q134" s="134">
        <f t="shared" ref="Q134:Q196" si="24">+IF(OR(M134="KHAC",M134="PM",O134=TIMEVALUE("00:00")),0,IF(O134&gt;TIMEVALUE("10:00"),0,IF(MAX(F134:K134)&lt;TIMEVALUE("12:00"),MAX(F134:K134)-O134,TIMEVALUE("12:00")-O134)))</f>
        <v>0.16319444444444442</v>
      </c>
      <c r="R134" s="111">
        <f t="shared" si="19"/>
        <v>0.1791666666666667</v>
      </c>
      <c r="S134" s="111">
        <f t="shared" si="20"/>
        <v>0</v>
      </c>
      <c r="T134" s="108">
        <f t="shared" si="21"/>
        <v>0.35416666666666669</v>
      </c>
      <c r="U134" s="109"/>
      <c r="V134" s="108"/>
      <c r="W134" s="108"/>
      <c r="X134" s="112"/>
      <c r="Y134" s="153"/>
      <c r="Z134" s="112"/>
      <c r="AA134" s="176"/>
      <c r="AB134" s="109"/>
      <c r="AC134" s="138">
        <f t="shared" ref="AC134:AC196" si="25">+T134/TIMEVALUE("8:30")</f>
        <v>1</v>
      </c>
      <c r="AD134" s="112">
        <f t="shared" ref="AD134:AD196" si="26">IF(COUNT(F134:K134)=0,0,IF(COUNT(F134:K134)=1,1,IF((MAX(F134:K134)-MIN(F134:K134))&lt;TIMEVALUE("1:00"),1,0+Z134)))</f>
        <v>0</v>
      </c>
      <c r="AE134" s="112">
        <f t="shared" ref="AE134:AE196" si="27">+IF(AND(F134&gt;TIMEVALUE("8:30"),F134&lt;TIMEVALUE("10:00")),1,IF(AND(F134&gt;TIMEVALUE("14:00"),F134&lt;TIMEVALUE("15:30")),1,0+X134))</f>
        <v>0</v>
      </c>
      <c r="AF134" s="112">
        <f t="shared" ref="AF134:AF196" si="28">+IF(OR(M134="Khac",M134="pm"),0,IF(AND(MAX(F134:K134)-MIN(F134:K134)&gt;TIMEVALUE("6:00"),AND(MAX(F134:K134)&gt;TIMEVALUE("14:00"),MIN(F134:K134)&lt;TIMEVALUE("11:30"))),1,0+Y134))</f>
        <v>1</v>
      </c>
    </row>
    <row r="135" spans="1:32">
      <c r="A135" s="147">
        <v>883</v>
      </c>
      <c r="B135" s="226" t="s">
        <v>357</v>
      </c>
      <c r="C135" s="147" t="s">
        <v>358</v>
      </c>
      <c r="D135" s="147" t="s">
        <v>479</v>
      </c>
      <c r="E135" s="148">
        <v>42313</v>
      </c>
      <c r="F135" s="149">
        <v>0.35069444444444442</v>
      </c>
      <c r="G135" s="149">
        <v>0.78263888888888899</v>
      </c>
      <c r="H135" s="147"/>
      <c r="I135" s="147"/>
      <c r="J135" s="147"/>
      <c r="K135" s="278"/>
      <c r="L135" s="121"/>
      <c r="M135" s="120"/>
      <c r="N135" s="109"/>
      <c r="O135" s="110">
        <f t="shared" si="22"/>
        <v>0.35069444444444442</v>
      </c>
      <c r="P135" s="110">
        <f t="shared" si="23"/>
        <v>0.78263888888888899</v>
      </c>
      <c r="Q135" s="134">
        <f t="shared" si="24"/>
        <v>0.14930555555555558</v>
      </c>
      <c r="R135" s="111">
        <f t="shared" si="19"/>
        <v>0.22013888888888899</v>
      </c>
      <c r="S135" s="111">
        <f t="shared" si="20"/>
        <v>0</v>
      </c>
      <c r="T135" s="108">
        <f t="shared" si="21"/>
        <v>0.35416666666666669</v>
      </c>
      <c r="U135" s="109"/>
      <c r="V135" s="108"/>
      <c r="W135" s="108"/>
      <c r="X135" s="112"/>
      <c r="Y135" s="112"/>
      <c r="Z135" s="112"/>
      <c r="AA135" s="176"/>
      <c r="AB135" s="109"/>
      <c r="AC135" s="138">
        <f t="shared" si="25"/>
        <v>1</v>
      </c>
      <c r="AD135" s="112">
        <f t="shared" si="26"/>
        <v>0</v>
      </c>
      <c r="AE135" s="112">
        <f t="shared" si="27"/>
        <v>0</v>
      </c>
      <c r="AF135" s="112">
        <f t="shared" si="28"/>
        <v>1</v>
      </c>
    </row>
    <row r="136" spans="1:32">
      <c r="A136" s="147">
        <v>884</v>
      </c>
      <c r="B136" s="226" t="s">
        <v>357</v>
      </c>
      <c r="C136" s="147" t="s">
        <v>358</v>
      </c>
      <c r="D136" s="147" t="s">
        <v>479</v>
      </c>
      <c r="E136" s="148">
        <v>42314</v>
      </c>
      <c r="F136" s="149">
        <v>0.3444444444444445</v>
      </c>
      <c r="G136" s="149">
        <v>0.76736111111111116</v>
      </c>
      <c r="H136" s="147"/>
      <c r="I136" s="147"/>
      <c r="J136" s="147"/>
      <c r="K136" s="277"/>
      <c r="L136" s="121"/>
      <c r="M136" s="120"/>
      <c r="N136" s="116"/>
      <c r="O136" s="110">
        <f t="shared" si="22"/>
        <v>0.3444444444444445</v>
      </c>
      <c r="P136" s="110">
        <f t="shared" si="23"/>
        <v>0.76736111111111116</v>
      </c>
      <c r="Q136" s="134">
        <f t="shared" si="24"/>
        <v>0.1555555555555555</v>
      </c>
      <c r="R136" s="111">
        <f t="shared" ref="R136:R198" si="29">+IF(OR(M136="khac",M136="pm",P136=TIMEVALUE("00:00"),MAX(F136:K136)&lt;TIMEVALUE("13:30"),MAX(F136:K136)&lt;TIMEVALUE("15:30"),MIN(F136:K136)&gt;TIMEVALUE("15:30")),0,IF(P136&lt;=TIMEVALUE("19:30"),P136-IF(MIN(F136:K136)&gt;TIMEVALUE("13:30"),O136,TIMEVALUE("13:30")),TIMEVALUE("19:30")-IF(MIN(F136:K136)&gt;TIMEVALUE("13:30"),O136,TIMEVALUE("13:30"))))</f>
        <v>0.20486111111111116</v>
      </c>
      <c r="S136" s="111">
        <f t="shared" si="20"/>
        <v>0</v>
      </c>
      <c r="T136" s="108">
        <f t="shared" si="21"/>
        <v>0.35416666666666669</v>
      </c>
      <c r="U136" s="109"/>
      <c r="V136" s="108"/>
      <c r="W136" s="108"/>
      <c r="X136" s="112"/>
      <c r="Y136" s="112"/>
      <c r="Z136" s="112"/>
      <c r="AA136" s="176"/>
      <c r="AB136" s="109"/>
      <c r="AC136" s="138">
        <f t="shared" si="25"/>
        <v>1</v>
      </c>
      <c r="AD136" s="112">
        <f t="shared" si="26"/>
        <v>0</v>
      </c>
      <c r="AE136" s="112">
        <f t="shared" si="27"/>
        <v>0</v>
      </c>
      <c r="AF136" s="112">
        <f t="shared" si="28"/>
        <v>1</v>
      </c>
    </row>
    <row r="137" spans="1:32" s="144" customFormat="1">
      <c r="A137" s="147">
        <v>885</v>
      </c>
      <c r="B137" s="226" t="s">
        <v>357</v>
      </c>
      <c r="C137" s="147" t="s">
        <v>358</v>
      </c>
      <c r="D137" s="147" t="s">
        <v>479</v>
      </c>
      <c r="E137" s="148">
        <v>42317</v>
      </c>
      <c r="F137" s="149">
        <v>0.3576388888888889</v>
      </c>
      <c r="G137" s="149">
        <v>0.78680555555555554</v>
      </c>
      <c r="H137" s="147"/>
      <c r="I137" s="147"/>
      <c r="J137" s="147"/>
      <c r="K137" s="277"/>
      <c r="L137" s="121"/>
      <c r="M137" s="120"/>
      <c r="N137" s="109"/>
      <c r="O137" s="110">
        <f t="shared" si="22"/>
        <v>0.3576388888888889</v>
      </c>
      <c r="P137" s="110">
        <f t="shared" si="23"/>
        <v>0.75</v>
      </c>
      <c r="Q137" s="134">
        <f t="shared" si="24"/>
        <v>0.1423611111111111</v>
      </c>
      <c r="R137" s="111">
        <f t="shared" si="29"/>
        <v>0.1875</v>
      </c>
      <c r="S137" s="111">
        <f t="shared" si="20"/>
        <v>2.430555555555558E-2</v>
      </c>
      <c r="T137" s="108">
        <f t="shared" si="21"/>
        <v>0.3298611111111111</v>
      </c>
      <c r="U137" s="109"/>
      <c r="V137" s="108"/>
      <c r="W137" s="108"/>
      <c r="X137" s="112"/>
      <c r="Y137" s="112"/>
      <c r="Z137" s="112"/>
      <c r="AA137" s="176"/>
      <c r="AB137" s="109"/>
      <c r="AC137" s="138">
        <f t="shared" si="25"/>
        <v>0.93137254901960775</v>
      </c>
      <c r="AD137" s="112">
        <f t="shared" si="26"/>
        <v>0</v>
      </c>
      <c r="AE137" s="112">
        <f t="shared" si="27"/>
        <v>1</v>
      </c>
      <c r="AF137" s="112">
        <f t="shared" si="28"/>
        <v>1</v>
      </c>
    </row>
    <row r="138" spans="1:32" s="144" customFormat="1">
      <c r="A138" s="147">
        <v>886</v>
      </c>
      <c r="B138" s="226" t="s">
        <v>357</v>
      </c>
      <c r="C138" s="147" t="s">
        <v>358</v>
      </c>
      <c r="D138" s="147" t="s">
        <v>479</v>
      </c>
      <c r="E138" s="148">
        <v>42318</v>
      </c>
      <c r="F138" s="149">
        <v>0.33749999999999997</v>
      </c>
      <c r="G138" s="149">
        <v>0.76666666666666661</v>
      </c>
      <c r="H138" s="147"/>
      <c r="I138" s="147"/>
      <c r="J138" s="147"/>
      <c r="K138" s="277"/>
      <c r="L138" s="121"/>
      <c r="M138" s="120"/>
      <c r="N138" s="109"/>
      <c r="O138" s="110">
        <f t="shared" si="22"/>
        <v>0.33749999999999997</v>
      </c>
      <c r="P138" s="110">
        <f t="shared" si="23"/>
        <v>0.76666666666666661</v>
      </c>
      <c r="Q138" s="134">
        <f t="shared" si="24"/>
        <v>0.16250000000000003</v>
      </c>
      <c r="R138" s="111">
        <f t="shared" si="29"/>
        <v>0.20416666666666661</v>
      </c>
      <c r="S138" s="111">
        <f t="shared" si="20"/>
        <v>0</v>
      </c>
      <c r="T138" s="108">
        <f t="shared" si="21"/>
        <v>0.35416666666666669</v>
      </c>
      <c r="U138" s="109"/>
      <c r="V138" s="108"/>
      <c r="W138" s="108"/>
      <c r="X138" s="112"/>
      <c r="Y138" s="112"/>
      <c r="Z138" s="112"/>
      <c r="AA138" s="176"/>
      <c r="AB138" s="109"/>
      <c r="AC138" s="138">
        <f t="shared" si="25"/>
        <v>1</v>
      </c>
      <c r="AD138" s="112">
        <f t="shared" si="26"/>
        <v>0</v>
      </c>
      <c r="AE138" s="112">
        <f t="shared" si="27"/>
        <v>0</v>
      </c>
      <c r="AF138" s="112">
        <f t="shared" si="28"/>
        <v>1</v>
      </c>
    </row>
    <row r="139" spans="1:32">
      <c r="A139" s="147">
        <v>887</v>
      </c>
      <c r="B139" s="226" t="s">
        <v>357</v>
      </c>
      <c r="C139" s="147" t="s">
        <v>358</v>
      </c>
      <c r="D139" s="147" t="s">
        <v>479</v>
      </c>
      <c r="E139" s="148">
        <v>42319</v>
      </c>
      <c r="F139" s="149">
        <v>0.34027777777777773</v>
      </c>
      <c r="G139" s="149">
        <v>0.76388888888888884</v>
      </c>
      <c r="H139" s="147"/>
      <c r="I139" s="147"/>
      <c r="J139" s="147"/>
      <c r="K139" s="277"/>
      <c r="L139" s="121"/>
      <c r="M139" s="120"/>
      <c r="N139" s="109"/>
      <c r="O139" s="110">
        <f t="shared" si="22"/>
        <v>0.34027777777777773</v>
      </c>
      <c r="P139" s="110">
        <f t="shared" si="23"/>
        <v>0.76388888888888884</v>
      </c>
      <c r="Q139" s="134">
        <f t="shared" si="24"/>
        <v>0.15972222222222227</v>
      </c>
      <c r="R139" s="111">
        <f t="shared" si="29"/>
        <v>0.20138888888888884</v>
      </c>
      <c r="S139" s="111">
        <f t="shared" si="20"/>
        <v>0</v>
      </c>
      <c r="T139" s="108">
        <f t="shared" si="21"/>
        <v>0.35416666666666669</v>
      </c>
      <c r="U139" s="109"/>
      <c r="V139" s="108"/>
      <c r="W139" s="108"/>
      <c r="X139" s="112"/>
      <c r="Y139" s="112"/>
      <c r="Z139" s="112"/>
      <c r="AA139" s="176"/>
      <c r="AB139" s="109"/>
      <c r="AC139" s="138">
        <f t="shared" si="25"/>
        <v>1</v>
      </c>
      <c r="AD139" s="112">
        <f t="shared" si="26"/>
        <v>0</v>
      </c>
      <c r="AE139" s="112">
        <f t="shared" si="27"/>
        <v>0</v>
      </c>
      <c r="AF139" s="112">
        <f t="shared" si="28"/>
        <v>1</v>
      </c>
    </row>
    <row r="140" spans="1:32">
      <c r="A140" s="147">
        <v>888</v>
      </c>
      <c r="B140" s="226" t="s">
        <v>357</v>
      </c>
      <c r="C140" s="147" t="s">
        <v>358</v>
      </c>
      <c r="D140" s="147" t="s">
        <v>479</v>
      </c>
      <c r="E140" s="148">
        <v>42320</v>
      </c>
      <c r="F140" s="149">
        <v>0.35138888888888892</v>
      </c>
      <c r="G140" s="149">
        <v>0.78194444444444444</v>
      </c>
      <c r="H140" s="147"/>
      <c r="I140" s="147"/>
      <c r="J140" s="147"/>
      <c r="K140" s="277"/>
      <c r="L140" s="121"/>
      <c r="M140" s="120"/>
      <c r="N140" s="116"/>
      <c r="O140" s="110">
        <f t="shared" si="22"/>
        <v>0.35138888888888892</v>
      </c>
      <c r="P140" s="110">
        <f t="shared" si="23"/>
        <v>0.78194444444444444</v>
      </c>
      <c r="Q140" s="134">
        <f t="shared" si="24"/>
        <v>0.14861111111111108</v>
      </c>
      <c r="R140" s="111">
        <f t="shared" si="29"/>
        <v>0.21944444444444444</v>
      </c>
      <c r="S140" s="111">
        <f t="shared" si="20"/>
        <v>0</v>
      </c>
      <c r="T140" s="108">
        <f t="shared" si="21"/>
        <v>0.35416666666666669</v>
      </c>
      <c r="U140" s="109"/>
      <c r="V140" s="108"/>
      <c r="W140" s="108"/>
      <c r="X140" s="112"/>
      <c r="Y140" s="112"/>
      <c r="Z140" s="112"/>
      <c r="AA140" s="176"/>
      <c r="AB140" s="109"/>
      <c r="AC140" s="138">
        <f t="shared" si="25"/>
        <v>1</v>
      </c>
      <c r="AD140" s="112">
        <f t="shared" si="26"/>
        <v>0</v>
      </c>
      <c r="AE140" s="112">
        <f t="shared" si="27"/>
        <v>0</v>
      </c>
      <c r="AF140" s="112">
        <f t="shared" si="28"/>
        <v>1</v>
      </c>
    </row>
    <row r="141" spans="1:32">
      <c r="A141" s="147">
        <v>889</v>
      </c>
      <c r="B141" s="226" t="s">
        <v>357</v>
      </c>
      <c r="C141" s="147" t="s">
        <v>358</v>
      </c>
      <c r="D141" s="147" t="s">
        <v>479</v>
      </c>
      <c r="E141" s="148">
        <v>42321</v>
      </c>
      <c r="F141" s="149">
        <v>0.3527777777777778</v>
      </c>
      <c r="G141" s="149">
        <v>0.77569444444444446</v>
      </c>
      <c r="H141" s="147"/>
      <c r="I141" s="147"/>
      <c r="J141" s="147"/>
      <c r="K141" s="277"/>
      <c r="L141" s="121"/>
      <c r="M141" s="120"/>
      <c r="N141" s="109"/>
      <c r="O141" s="110">
        <f t="shared" si="22"/>
        <v>0.3527777777777778</v>
      </c>
      <c r="P141" s="110">
        <f t="shared" si="23"/>
        <v>0.77569444444444446</v>
      </c>
      <c r="Q141" s="134">
        <f t="shared" si="24"/>
        <v>0.1472222222222222</v>
      </c>
      <c r="R141" s="111">
        <f t="shared" si="29"/>
        <v>0.21319444444444446</v>
      </c>
      <c r="S141" s="111">
        <f t="shared" si="20"/>
        <v>0</v>
      </c>
      <c r="T141" s="108">
        <f t="shared" si="21"/>
        <v>0.35416666666666669</v>
      </c>
      <c r="U141" s="109"/>
      <c r="V141" s="108"/>
      <c r="W141" s="108"/>
      <c r="X141" s="112"/>
      <c r="Y141" s="112"/>
      <c r="Z141" s="112"/>
      <c r="AA141" s="176"/>
      <c r="AB141" s="109"/>
      <c r="AC141" s="138">
        <f t="shared" si="25"/>
        <v>1</v>
      </c>
      <c r="AD141" s="112">
        <f t="shared" si="26"/>
        <v>0</v>
      </c>
      <c r="AE141" s="112">
        <f t="shared" si="27"/>
        <v>0</v>
      </c>
      <c r="AF141" s="112">
        <f t="shared" si="28"/>
        <v>1</v>
      </c>
    </row>
    <row r="142" spans="1:32" s="144" customFormat="1">
      <c r="A142" s="147">
        <v>890</v>
      </c>
      <c r="B142" s="226" t="s">
        <v>357</v>
      </c>
      <c r="C142" s="147" t="s">
        <v>358</v>
      </c>
      <c r="D142" s="147" t="s">
        <v>479</v>
      </c>
      <c r="E142" s="148">
        <v>42324</v>
      </c>
      <c r="F142" s="149">
        <v>0.34861111111111115</v>
      </c>
      <c r="G142" s="149">
        <v>0.78472222222222221</v>
      </c>
      <c r="H142" s="147"/>
      <c r="I142" s="147"/>
      <c r="J142" s="147"/>
      <c r="K142" s="277"/>
      <c r="L142" s="121"/>
      <c r="M142" s="120"/>
      <c r="N142" s="109"/>
      <c r="O142" s="110">
        <f t="shared" si="22"/>
        <v>0.34861111111111115</v>
      </c>
      <c r="P142" s="110">
        <f t="shared" si="23"/>
        <v>0.78472222222222221</v>
      </c>
      <c r="Q142" s="134">
        <f t="shared" si="24"/>
        <v>0.15138888888888885</v>
      </c>
      <c r="R142" s="111">
        <f t="shared" si="29"/>
        <v>0.22222222222222221</v>
      </c>
      <c r="S142" s="111">
        <f t="shared" si="20"/>
        <v>0</v>
      </c>
      <c r="T142" s="108">
        <f t="shared" si="21"/>
        <v>0.35416666666666669</v>
      </c>
      <c r="U142" s="109"/>
      <c r="V142" s="108"/>
      <c r="W142" s="108"/>
      <c r="X142" s="112"/>
      <c r="Y142" s="112"/>
      <c r="Z142" s="112"/>
      <c r="AA142" s="176"/>
      <c r="AB142" s="109"/>
      <c r="AC142" s="138">
        <f t="shared" si="25"/>
        <v>1</v>
      </c>
      <c r="AD142" s="112">
        <f t="shared" si="26"/>
        <v>0</v>
      </c>
      <c r="AE142" s="112">
        <f t="shared" si="27"/>
        <v>0</v>
      </c>
      <c r="AF142" s="112">
        <f t="shared" si="28"/>
        <v>1</v>
      </c>
    </row>
    <row r="143" spans="1:32">
      <c r="A143" s="147">
        <v>891</v>
      </c>
      <c r="B143" s="226" t="s">
        <v>357</v>
      </c>
      <c r="C143" s="147" t="s">
        <v>358</v>
      </c>
      <c r="D143" s="147" t="s">
        <v>479</v>
      </c>
      <c r="E143" s="148">
        <v>42325</v>
      </c>
      <c r="F143" s="149">
        <v>0.30972222222222223</v>
      </c>
      <c r="G143" s="149">
        <v>0.7631944444444444</v>
      </c>
      <c r="H143" s="147"/>
      <c r="I143" s="147"/>
      <c r="J143" s="147"/>
      <c r="K143" s="277"/>
      <c r="L143" s="121"/>
      <c r="M143" s="120"/>
      <c r="N143" s="116"/>
      <c r="O143" s="110">
        <f t="shared" si="22"/>
        <v>0.33333333333333331</v>
      </c>
      <c r="P143" s="110">
        <f t="shared" si="23"/>
        <v>0.7631944444444444</v>
      </c>
      <c r="Q143" s="134">
        <f t="shared" si="24"/>
        <v>0.16666666666666669</v>
      </c>
      <c r="R143" s="111">
        <f t="shared" si="29"/>
        <v>0.2006944444444444</v>
      </c>
      <c r="S143" s="111">
        <f t="shared" si="20"/>
        <v>0</v>
      </c>
      <c r="T143" s="108">
        <f t="shared" si="21"/>
        <v>0.35416666666666669</v>
      </c>
      <c r="U143" s="109"/>
      <c r="V143" s="108"/>
      <c r="W143" s="108"/>
      <c r="X143" s="112"/>
      <c r="Y143" s="112"/>
      <c r="Z143" s="112"/>
      <c r="AA143" s="176"/>
      <c r="AB143" s="109"/>
      <c r="AC143" s="138">
        <f t="shared" si="25"/>
        <v>1</v>
      </c>
      <c r="AD143" s="112">
        <f t="shared" si="26"/>
        <v>0</v>
      </c>
      <c r="AE143" s="112">
        <f t="shared" si="27"/>
        <v>0</v>
      </c>
      <c r="AF143" s="112">
        <f t="shared" si="28"/>
        <v>1</v>
      </c>
    </row>
    <row r="144" spans="1:32">
      <c r="A144" s="147">
        <v>892</v>
      </c>
      <c r="B144" s="226" t="s">
        <v>357</v>
      </c>
      <c r="C144" s="147" t="s">
        <v>358</v>
      </c>
      <c r="D144" s="147" t="s">
        <v>479</v>
      </c>
      <c r="E144" s="148">
        <v>42326</v>
      </c>
      <c r="F144" s="149">
        <v>0.33680555555555558</v>
      </c>
      <c r="G144" s="147"/>
      <c r="H144" s="147"/>
      <c r="I144" s="147"/>
      <c r="J144" s="147"/>
      <c r="K144" s="278">
        <v>0.81597222222222221</v>
      </c>
      <c r="L144" s="121"/>
      <c r="M144" s="120"/>
      <c r="N144" s="116"/>
      <c r="O144" s="110">
        <f t="shared" si="22"/>
        <v>0.33680555555555558</v>
      </c>
      <c r="P144" s="110">
        <f t="shared" si="23"/>
        <v>0.81597222222222221</v>
      </c>
      <c r="Q144" s="134">
        <f t="shared" si="24"/>
        <v>0.16319444444444442</v>
      </c>
      <c r="R144" s="111">
        <f t="shared" si="29"/>
        <v>0.25</v>
      </c>
      <c r="S144" s="111">
        <f t="shared" si="20"/>
        <v>0</v>
      </c>
      <c r="T144" s="108">
        <f t="shared" si="21"/>
        <v>0.35416666666666669</v>
      </c>
      <c r="U144" s="109"/>
      <c r="V144" s="108"/>
      <c r="W144" s="108"/>
      <c r="X144" s="112"/>
      <c r="Y144" s="112"/>
      <c r="Z144" s="112"/>
      <c r="AA144" s="176"/>
      <c r="AB144" s="109"/>
      <c r="AC144" s="138">
        <f t="shared" si="25"/>
        <v>1</v>
      </c>
      <c r="AD144" s="112">
        <f t="shared" si="26"/>
        <v>0</v>
      </c>
      <c r="AE144" s="112">
        <f t="shared" si="27"/>
        <v>0</v>
      </c>
      <c r="AF144" s="112">
        <f t="shared" si="28"/>
        <v>1</v>
      </c>
    </row>
    <row r="145" spans="1:32">
      <c r="A145" s="147">
        <v>893</v>
      </c>
      <c r="B145" s="226" t="s">
        <v>357</v>
      </c>
      <c r="C145" s="147" t="s">
        <v>358</v>
      </c>
      <c r="D145" s="147" t="s">
        <v>479</v>
      </c>
      <c r="E145" s="148">
        <v>42327</v>
      </c>
      <c r="F145" s="149">
        <v>0.35902777777777778</v>
      </c>
      <c r="G145" s="149">
        <v>0.78402777777777777</v>
      </c>
      <c r="H145" s="147"/>
      <c r="I145" s="147"/>
      <c r="J145" s="147"/>
      <c r="K145" s="277"/>
      <c r="L145" s="185"/>
      <c r="M145" s="120"/>
      <c r="N145" s="116"/>
      <c r="O145" s="110">
        <f t="shared" si="22"/>
        <v>0.35902777777777778</v>
      </c>
      <c r="P145" s="110">
        <f t="shared" si="23"/>
        <v>0.75</v>
      </c>
      <c r="Q145" s="134">
        <f t="shared" si="24"/>
        <v>0.14097222222222222</v>
      </c>
      <c r="R145" s="111">
        <f t="shared" si="29"/>
        <v>0.1875</v>
      </c>
      <c r="S145" s="111">
        <f t="shared" si="20"/>
        <v>2.5694444444444464E-2</v>
      </c>
      <c r="T145" s="108">
        <f t="shared" si="21"/>
        <v>0.32847222222222222</v>
      </c>
      <c r="U145" s="109"/>
      <c r="V145" s="108"/>
      <c r="W145" s="108"/>
      <c r="X145" s="112"/>
      <c r="Y145" s="112"/>
      <c r="Z145" s="112"/>
      <c r="AA145" s="176"/>
      <c r="AB145" s="109"/>
      <c r="AC145" s="138">
        <f t="shared" si="25"/>
        <v>0.92745098039215679</v>
      </c>
      <c r="AD145" s="112">
        <f t="shared" si="26"/>
        <v>0</v>
      </c>
      <c r="AE145" s="112">
        <f t="shared" si="27"/>
        <v>1</v>
      </c>
      <c r="AF145" s="112">
        <f t="shared" si="28"/>
        <v>1</v>
      </c>
    </row>
    <row r="146" spans="1:32">
      <c r="A146" s="147">
        <v>894</v>
      </c>
      <c r="B146" s="226" t="s">
        <v>521</v>
      </c>
      <c r="C146" s="147" t="s">
        <v>402</v>
      </c>
      <c r="D146" s="147" t="s">
        <v>505</v>
      </c>
      <c r="E146" s="148">
        <v>42303</v>
      </c>
      <c r="F146" s="149">
        <v>0.3527777777777778</v>
      </c>
      <c r="G146" s="149">
        <v>0.73472222222222217</v>
      </c>
      <c r="H146" s="147"/>
      <c r="I146" s="147"/>
      <c r="J146" s="147"/>
      <c r="K146" s="278"/>
      <c r="L146" s="121"/>
      <c r="M146" s="120"/>
      <c r="N146" s="109"/>
      <c r="O146" s="110">
        <f t="shared" si="22"/>
        <v>0.3527777777777778</v>
      </c>
      <c r="P146" s="110">
        <f t="shared" si="23"/>
        <v>0.73472222222222217</v>
      </c>
      <c r="Q146" s="134">
        <f t="shared" si="24"/>
        <v>0.1472222222222222</v>
      </c>
      <c r="R146" s="111">
        <f t="shared" si="29"/>
        <v>0.17222222222222217</v>
      </c>
      <c r="S146" s="111">
        <f t="shared" si="20"/>
        <v>0</v>
      </c>
      <c r="T146" s="108">
        <f t="shared" si="21"/>
        <v>0.35416666666666669</v>
      </c>
      <c r="U146" s="109"/>
      <c r="V146" s="108"/>
      <c r="W146" s="108"/>
      <c r="X146" s="112"/>
      <c r="Y146" s="112"/>
      <c r="Z146" s="112"/>
      <c r="AA146" s="176"/>
      <c r="AB146" s="109"/>
      <c r="AC146" s="138">
        <f t="shared" si="25"/>
        <v>1</v>
      </c>
      <c r="AD146" s="112">
        <f t="shared" si="26"/>
        <v>0</v>
      </c>
      <c r="AE146" s="112">
        <f t="shared" si="27"/>
        <v>0</v>
      </c>
      <c r="AF146" s="112">
        <f t="shared" si="28"/>
        <v>1</v>
      </c>
    </row>
    <row r="147" spans="1:32">
      <c r="A147" s="147">
        <v>895</v>
      </c>
      <c r="B147" s="226" t="s">
        <v>521</v>
      </c>
      <c r="C147" s="147" t="s">
        <v>402</v>
      </c>
      <c r="D147" s="147" t="s">
        <v>505</v>
      </c>
      <c r="E147" s="148">
        <v>42304</v>
      </c>
      <c r="F147" s="149">
        <v>0.35000000000000003</v>
      </c>
      <c r="G147" s="149">
        <v>0.36180555555555555</v>
      </c>
      <c r="H147" s="147"/>
      <c r="I147" s="147"/>
      <c r="J147" s="147"/>
      <c r="K147" s="277"/>
      <c r="L147" s="121"/>
      <c r="M147" s="120"/>
      <c r="N147" s="109"/>
      <c r="O147" s="110">
        <f t="shared" si="22"/>
        <v>0</v>
      </c>
      <c r="P147" s="110">
        <f t="shared" si="23"/>
        <v>0</v>
      </c>
      <c r="Q147" s="134">
        <f t="shared" si="24"/>
        <v>0</v>
      </c>
      <c r="R147" s="111">
        <f t="shared" si="29"/>
        <v>0</v>
      </c>
      <c r="S147" s="111">
        <f t="shared" si="20"/>
        <v>0</v>
      </c>
      <c r="T147" s="108">
        <f t="shared" si="21"/>
        <v>0</v>
      </c>
      <c r="U147" s="109"/>
      <c r="V147" s="108"/>
      <c r="W147" s="108"/>
      <c r="X147" s="112"/>
      <c r="Y147" s="112"/>
      <c r="Z147" s="112"/>
      <c r="AA147" s="176"/>
      <c r="AB147" s="109"/>
      <c r="AC147" s="138">
        <f t="shared" si="25"/>
        <v>0</v>
      </c>
      <c r="AD147" s="112">
        <f t="shared" si="26"/>
        <v>1</v>
      </c>
      <c r="AE147" s="112">
        <f t="shared" si="27"/>
        <v>0</v>
      </c>
      <c r="AF147" s="112">
        <f t="shared" si="28"/>
        <v>0</v>
      </c>
    </row>
    <row r="148" spans="1:32">
      <c r="A148" s="147">
        <v>896</v>
      </c>
      <c r="B148" s="226" t="s">
        <v>521</v>
      </c>
      <c r="C148" s="147" t="s">
        <v>402</v>
      </c>
      <c r="D148" s="147" t="s">
        <v>505</v>
      </c>
      <c r="E148" s="148">
        <v>42305</v>
      </c>
      <c r="F148" s="149">
        <v>0.3520833333333333</v>
      </c>
      <c r="G148" s="149">
        <v>0.7319444444444444</v>
      </c>
      <c r="H148" s="147"/>
      <c r="I148" s="147"/>
      <c r="J148" s="147"/>
      <c r="K148" s="277"/>
      <c r="L148" s="121"/>
      <c r="M148" s="120"/>
      <c r="N148" s="109"/>
      <c r="O148" s="110">
        <f t="shared" si="22"/>
        <v>0.3520833333333333</v>
      </c>
      <c r="P148" s="110">
        <f t="shared" si="23"/>
        <v>0.7319444444444444</v>
      </c>
      <c r="Q148" s="134">
        <f t="shared" si="24"/>
        <v>0.1479166666666667</v>
      </c>
      <c r="R148" s="111">
        <f t="shared" si="29"/>
        <v>0.1694444444444444</v>
      </c>
      <c r="S148" s="111">
        <f t="shared" si="20"/>
        <v>0</v>
      </c>
      <c r="T148" s="108">
        <f t="shared" si="21"/>
        <v>0.35416666666666669</v>
      </c>
      <c r="U148" s="109"/>
      <c r="V148" s="108"/>
      <c r="W148" s="108"/>
      <c r="X148" s="112"/>
      <c r="Y148" s="112"/>
      <c r="Z148" s="112"/>
      <c r="AA148" s="176"/>
      <c r="AB148" s="109"/>
      <c r="AC148" s="138">
        <f t="shared" si="25"/>
        <v>1</v>
      </c>
      <c r="AD148" s="112">
        <f t="shared" si="26"/>
        <v>0</v>
      </c>
      <c r="AE148" s="112">
        <f t="shared" si="27"/>
        <v>0</v>
      </c>
      <c r="AF148" s="112">
        <f t="shared" si="28"/>
        <v>1</v>
      </c>
    </row>
    <row r="149" spans="1:32" s="144" customFormat="1">
      <c r="A149" s="147">
        <v>897</v>
      </c>
      <c r="B149" s="226" t="s">
        <v>521</v>
      </c>
      <c r="C149" s="147" t="s">
        <v>402</v>
      </c>
      <c r="D149" s="147" t="s">
        <v>505</v>
      </c>
      <c r="E149" s="148">
        <v>42307</v>
      </c>
      <c r="F149" s="149">
        <v>0.3444444444444445</v>
      </c>
      <c r="G149" s="147"/>
      <c r="H149" s="147"/>
      <c r="I149" s="147"/>
      <c r="J149" s="147"/>
      <c r="K149" s="277"/>
      <c r="L149" s="121"/>
      <c r="M149" s="120"/>
      <c r="N149" s="116"/>
      <c r="O149" s="110">
        <f t="shared" si="22"/>
        <v>0</v>
      </c>
      <c r="P149" s="110">
        <f t="shared" si="23"/>
        <v>0</v>
      </c>
      <c r="Q149" s="134">
        <f t="shared" si="24"/>
        <v>0</v>
      </c>
      <c r="R149" s="111">
        <f t="shared" si="29"/>
        <v>0</v>
      </c>
      <c r="S149" s="111">
        <f t="shared" si="20"/>
        <v>0</v>
      </c>
      <c r="T149" s="108">
        <f t="shared" si="21"/>
        <v>0</v>
      </c>
      <c r="U149" s="109"/>
      <c r="V149" s="108"/>
      <c r="W149" s="108"/>
      <c r="X149" s="112"/>
      <c r="Y149" s="112"/>
      <c r="Z149" s="112"/>
      <c r="AA149" s="176"/>
      <c r="AB149" s="109"/>
      <c r="AC149" s="138">
        <f t="shared" si="25"/>
        <v>0</v>
      </c>
      <c r="AD149" s="112">
        <f t="shared" si="26"/>
        <v>1</v>
      </c>
      <c r="AE149" s="112">
        <f t="shared" si="27"/>
        <v>0</v>
      </c>
      <c r="AF149" s="112">
        <f t="shared" si="28"/>
        <v>0</v>
      </c>
    </row>
    <row r="150" spans="1:32">
      <c r="A150" s="147">
        <v>898</v>
      </c>
      <c r="B150" s="226" t="s">
        <v>521</v>
      </c>
      <c r="C150" s="147" t="s">
        <v>402</v>
      </c>
      <c r="D150" s="147" t="s">
        <v>505</v>
      </c>
      <c r="E150" s="148">
        <v>42310</v>
      </c>
      <c r="F150" s="149">
        <v>0.3520833333333333</v>
      </c>
      <c r="G150" s="149">
        <v>0.77847222222222223</v>
      </c>
      <c r="H150" s="147"/>
      <c r="I150" s="147"/>
      <c r="J150" s="147"/>
      <c r="K150" s="277"/>
      <c r="L150" s="121"/>
      <c r="M150" s="120"/>
      <c r="N150" s="116"/>
      <c r="O150" s="110">
        <f t="shared" si="22"/>
        <v>0.3520833333333333</v>
      </c>
      <c r="P150" s="110">
        <f t="shared" si="23"/>
        <v>0.77847222222222223</v>
      </c>
      <c r="Q150" s="134">
        <f t="shared" si="24"/>
        <v>0.1479166666666667</v>
      </c>
      <c r="R150" s="111">
        <f t="shared" si="29"/>
        <v>0.21597222222222223</v>
      </c>
      <c r="S150" s="111">
        <f t="shared" si="20"/>
        <v>0</v>
      </c>
      <c r="T150" s="108">
        <f t="shared" si="21"/>
        <v>0.35416666666666669</v>
      </c>
      <c r="U150" s="109"/>
      <c r="V150" s="108"/>
      <c r="W150" s="108"/>
      <c r="X150" s="112"/>
      <c r="Y150" s="112"/>
      <c r="Z150" s="112"/>
      <c r="AA150" s="176"/>
      <c r="AB150" s="109"/>
      <c r="AC150" s="138">
        <f t="shared" si="25"/>
        <v>1</v>
      </c>
      <c r="AD150" s="112">
        <f t="shared" si="26"/>
        <v>0</v>
      </c>
      <c r="AE150" s="112">
        <f t="shared" si="27"/>
        <v>0</v>
      </c>
      <c r="AF150" s="112">
        <f t="shared" si="28"/>
        <v>1</v>
      </c>
    </row>
    <row r="151" spans="1:32">
      <c r="A151" s="147">
        <v>899</v>
      </c>
      <c r="B151" s="226" t="s">
        <v>521</v>
      </c>
      <c r="C151" s="147" t="s">
        <v>402</v>
      </c>
      <c r="D151" s="147" t="s">
        <v>505</v>
      </c>
      <c r="E151" s="148">
        <v>42311</v>
      </c>
      <c r="F151" s="149">
        <v>0.35347222222222219</v>
      </c>
      <c r="G151" s="149">
        <v>0.7895833333333333</v>
      </c>
      <c r="H151" s="147"/>
      <c r="I151" s="147"/>
      <c r="J151" s="147"/>
      <c r="K151" s="277"/>
      <c r="L151" s="121"/>
      <c r="M151" s="120"/>
      <c r="N151" s="116"/>
      <c r="O151" s="110">
        <f t="shared" si="22"/>
        <v>0.35347222222222219</v>
      </c>
      <c r="P151" s="110">
        <f t="shared" si="23"/>
        <v>0.7895833333333333</v>
      </c>
      <c r="Q151" s="134">
        <f t="shared" si="24"/>
        <v>0.14652777777777781</v>
      </c>
      <c r="R151" s="111">
        <f t="shared" si="29"/>
        <v>0.2270833333333333</v>
      </c>
      <c r="S151" s="111">
        <f t="shared" si="20"/>
        <v>0</v>
      </c>
      <c r="T151" s="108">
        <f t="shared" si="21"/>
        <v>0.35416666666666669</v>
      </c>
      <c r="U151" s="109"/>
      <c r="V151" s="108"/>
      <c r="W151" s="108"/>
      <c r="X151" s="112"/>
      <c r="Y151" s="112"/>
      <c r="Z151" s="112"/>
      <c r="AA151" s="176"/>
      <c r="AB151" s="109"/>
      <c r="AC151" s="138">
        <f t="shared" si="25"/>
        <v>1</v>
      </c>
      <c r="AD151" s="112">
        <f t="shared" si="26"/>
        <v>0</v>
      </c>
      <c r="AE151" s="112">
        <f t="shared" si="27"/>
        <v>0</v>
      </c>
      <c r="AF151" s="112">
        <f t="shared" si="28"/>
        <v>1</v>
      </c>
    </row>
    <row r="152" spans="1:32">
      <c r="A152" s="147">
        <v>900</v>
      </c>
      <c r="B152" s="226" t="s">
        <v>521</v>
      </c>
      <c r="C152" s="147" t="s">
        <v>402</v>
      </c>
      <c r="D152" s="147" t="s">
        <v>505</v>
      </c>
      <c r="E152" s="148">
        <v>42312</v>
      </c>
      <c r="F152" s="149">
        <v>0.3520833333333333</v>
      </c>
      <c r="G152" s="149">
        <v>0.76944444444444438</v>
      </c>
      <c r="H152" s="147"/>
      <c r="I152" s="147"/>
      <c r="J152" s="147"/>
      <c r="K152" s="277"/>
      <c r="L152" s="121"/>
      <c r="M152" s="120"/>
      <c r="N152" s="116"/>
      <c r="O152" s="110">
        <f t="shared" si="22"/>
        <v>0.3520833333333333</v>
      </c>
      <c r="P152" s="110">
        <f t="shared" si="23"/>
        <v>0.76944444444444438</v>
      </c>
      <c r="Q152" s="134">
        <f t="shared" si="24"/>
        <v>0.1479166666666667</v>
      </c>
      <c r="R152" s="111">
        <f t="shared" si="29"/>
        <v>0.20694444444444438</v>
      </c>
      <c r="S152" s="111">
        <f t="shared" si="20"/>
        <v>0</v>
      </c>
      <c r="T152" s="108">
        <f t="shared" si="21"/>
        <v>0.35416666666666669</v>
      </c>
      <c r="U152" s="109"/>
      <c r="V152" s="108"/>
      <c r="W152" s="108"/>
      <c r="X152" s="112"/>
      <c r="Y152" s="112"/>
      <c r="Z152" s="112"/>
      <c r="AA152" s="176"/>
      <c r="AB152" s="109"/>
      <c r="AC152" s="138">
        <f t="shared" si="25"/>
        <v>1</v>
      </c>
      <c r="AD152" s="112">
        <f t="shared" si="26"/>
        <v>0</v>
      </c>
      <c r="AE152" s="112">
        <f t="shared" si="27"/>
        <v>0</v>
      </c>
      <c r="AF152" s="112">
        <f t="shared" si="28"/>
        <v>1</v>
      </c>
    </row>
    <row r="153" spans="1:32">
      <c r="A153" s="147">
        <v>901</v>
      </c>
      <c r="B153" s="226" t="s">
        <v>521</v>
      </c>
      <c r="C153" s="147" t="s">
        <v>402</v>
      </c>
      <c r="D153" s="147" t="s">
        <v>505</v>
      </c>
      <c r="E153" s="148">
        <v>42313</v>
      </c>
      <c r="F153" s="149">
        <v>0.35486111111111113</v>
      </c>
      <c r="G153" s="149">
        <v>0.87430555555555556</v>
      </c>
      <c r="H153" s="147"/>
      <c r="I153" s="147"/>
      <c r="J153" s="147"/>
      <c r="K153" s="277"/>
      <c r="L153" s="121"/>
      <c r="M153" s="120"/>
      <c r="N153" s="109"/>
      <c r="O153" s="110">
        <f t="shared" si="22"/>
        <v>0.35486111111111113</v>
      </c>
      <c r="P153" s="110">
        <f t="shared" si="23"/>
        <v>0.75</v>
      </c>
      <c r="Q153" s="134">
        <f t="shared" si="24"/>
        <v>0.14513888888888887</v>
      </c>
      <c r="R153" s="111">
        <f t="shared" si="29"/>
        <v>0.1875</v>
      </c>
      <c r="S153" s="111">
        <f t="shared" si="20"/>
        <v>2.1527777777777812E-2</v>
      </c>
      <c r="T153" s="108">
        <f t="shared" si="21"/>
        <v>0.33263888888888887</v>
      </c>
      <c r="U153" s="109"/>
      <c r="V153" s="108"/>
      <c r="W153" s="108"/>
      <c r="X153" s="112"/>
      <c r="Y153" s="112"/>
      <c r="Z153" s="112"/>
      <c r="AA153" s="176"/>
      <c r="AB153" s="109"/>
      <c r="AC153" s="138">
        <f t="shared" si="25"/>
        <v>0.93921568627450969</v>
      </c>
      <c r="AD153" s="112">
        <f t="shared" si="26"/>
        <v>0</v>
      </c>
      <c r="AE153" s="112">
        <f t="shared" si="27"/>
        <v>1</v>
      </c>
      <c r="AF153" s="112">
        <f t="shared" si="28"/>
        <v>1</v>
      </c>
    </row>
    <row r="154" spans="1:32">
      <c r="A154" s="147">
        <v>902</v>
      </c>
      <c r="B154" s="226" t="s">
        <v>521</v>
      </c>
      <c r="C154" s="147" t="s">
        <v>402</v>
      </c>
      <c r="D154" s="147" t="s">
        <v>505</v>
      </c>
      <c r="E154" s="148">
        <v>42314</v>
      </c>
      <c r="F154" s="149">
        <v>0.35347222222222219</v>
      </c>
      <c r="G154" s="149">
        <v>0.77569444444444446</v>
      </c>
      <c r="H154" s="147"/>
      <c r="I154" s="147"/>
      <c r="J154" s="147"/>
      <c r="K154" s="277"/>
      <c r="L154" s="121"/>
      <c r="M154" s="120"/>
      <c r="N154" s="109"/>
      <c r="O154" s="110">
        <f t="shared" si="22"/>
        <v>0.35347222222222219</v>
      </c>
      <c r="P154" s="110">
        <f t="shared" si="23"/>
        <v>0.77569444444444446</v>
      </c>
      <c r="Q154" s="134">
        <f t="shared" si="24"/>
        <v>0.14652777777777781</v>
      </c>
      <c r="R154" s="111">
        <f t="shared" si="29"/>
        <v>0.21319444444444446</v>
      </c>
      <c r="S154" s="111">
        <f t="shared" si="20"/>
        <v>0</v>
      </c>
      <c r="T154" s="108">
        <f t="shared" si="21"/>
        <v>0.35416666666666669</v>
      </c>
      <c r="U154" s="109"/>
      <c r="V154" s="108"/>
      <c r="W154" s="108"/>
      <c r="X154" s="112"/>
      <c r="Y154" s="112"/>
      <c r="Z154" s="112"/>
      <c r="AA154" s="176"/>
      <c r="AB154" s="109"/>
      <c r="AC154" s="138">
        <f t="shared" si="25"/>
        <v>1</v>
      </c>
      <c r="AD154" s="112">
        <f t="shared" si="26"/>
        <v>0</v>
      </c>
      <c r="AE154" s="112">
        <f t="shared" si="27"/>
        <v>0</v>
      </c>
      <c r="AF154" s="112">
        <f t="shared" si="28"/>
        <v>1</v>
      </c>
    </row>
    <row r="155" spans="1:32">
      <c r="A155" s="147">
        <v>903</v>
      </c>
      <c r="B155" s="226" t="s">
        <v>521</v>
      </c>
      <c r="C155" s="147" t="s">
        <v>402</v>
      </c>
      <c r="D155" s="147" t="s">
        <v>505</v>
      </c>
      <c r="E155" s="148">
        <v>42317</v>
      </c>
      <c r="F155" s="149">
        <v>0.35486111111111113</v>
      </c>
      <c r="G155" s="149">
        <v>0.76874999999999993</v>
      </c>
      <c r="H155" s="147"/>
      <c r="I155" s="147"/>
      <c r="J155" s="147"/>
      <c r="K155" s="278"/>
      <c r="L155" s="121"/>
      <c r="M155" s="120"/>
      <c r="N155" s="116"/>
      <c r="O155" s="110">
        <f t="shared" si="22"/>
        <v>0.35486111111111113</v>
      </c>
      <c r="P155" s="110">
        <f t="shared" si="23"/>
        <v>0.75</v>
      </c>
      <c r="Q155" s="134">
        <f t="shared" si="24"/>
        <v>0.14513888888888887</v>
      </c>
      <c r="R155" s="111">
        <f t="shared" si="29"/>
        <v>0.1875</v>
      </c>
      <c r="S155" s="111">
        <f t="shared" si="20"/>
        <v>2.1527777777777812E-2</v>
      </c>
      <c r="T155" s="108">
        <f t="shared" si="21"/>
        <v>0.33263888888888887</v>
      </c>
      <c r="U155" s="109"/>
      <c r="V155" s="108"/>
      <c r="W155" s="108"/>
      <c r="X155" s="112"/>
      <c r="Y155" s="112"/>
      <c r="Z155" s="112"/>
      <c r="AA155" s="176"/>
      <c r="AB155" s="109"/>
      <c r="AC155" s="138">
        <f t="shared" si="25"/>
        <v>0.93921568627450969</v>
      </c>
      <c r="AD155" s="112">
        <f t="shared" si="26"/>
        <v>0</v>
      </c>
      <c r="AE155" s="112">
        <f t="shared" si="27"/>
        <v>1</v>
      </c>
      <c r="AF155" s="112">
        <f t="shared" si="28"/>
        <v>1</v>
      </c>
    </row>
    <row r="156" spans="1:32">
      <c r="A156" s="147">
        <v>904</v>
      </c>
      <c r="B156" s="226" t="s">
        <v>521</v>
      </c>
      <c r="C156" s="147" t="s">
        <v>402</v>
      </c>
      <c r="D156" s="147" t="s">
        <v>505</v>
      </c>
      <c r="E156" s="148">
        <v>42318</v>
      </c>
      <c r="F156" s="149">
        <v>0.35416666666666669</v>
      </c>
      <c r="G156" s="149">
        <v>0.7680555555555556</v>
      </c>
      <c r="H156" s="147"/>
      <c r="I156" s="147"/>
      <c r="J156" s="147"/>
      <c r="K156" s="278"/>
      <c r="L156" s="121"/>
      <c r="M156" s="120"/>
      <c r="N156" s="116"/>
      <c r="O156" s="110">
        <f t="shared" si="22"/>
        <v>0.35416666666666669</v>
      </c>
      <c r="P156" s="110">
        <f t="shared" si="23"/>
        <v>0.7680555555555556</v>
      </c>
      <c r="Q156" s="134">
        <f t="shared" si="24"/>
        <v>0.14583333333333331</v>
      </c>
      <c r="R156" s="111">
        <f t="shared" si="29"/>
        <v>0.2055555555555556</v>
      </c>
      <c r="S156" s="111">
        <f t="shared" si="20"/>
        <v>0</v>
      </c>
      <c r="T156" s="108">
        <f t="shared" si="21"/>
        <v>0.35416666666666669</v>
      </c>
      <c r="U156" s="109"/>
      <c r="V156" s="108"/>
      <c r="W156" s="108"/>
      <c r="X156" s="112"/>
      <c r="Y156" s="112"/>
      <c r="Z156" s="112"/>
      <c r="AA156" s="176"/>
      <c r="AB156" s="109"/>
      <c r="AC156" s="138">
        <f t="shared" si="25"/>
        <v>1</v>
      </c>
      <c r="AD156" s="112">
        <f t="shared" si="26"/>
        <v>0</v>
      </c>
      <c r="AE156" s="112">
        <f t="shared" si="27"/>
        <v>0</v>
      </c>
      <c r="AF156" s="112">
        <f t="shared" si="28"/>
        <v>1</v>
      </c>
    </row>
    <row r="157" spans="1:32">
      <c r="A157" s="147">
        <v>905</v>
      </c>
      <c r="B157" s="226" t="s">
        <v>521</v>
      </c>
      <c r="C157" s="147" t="s">
        <v>402</v>
      </c>
      <c r="D157" s="147" t="s">
        <v>505</v>
      </c>
      <c r="E157" s="148">
        <v>42319</v>
      </c>
      <c r="F157" s="149">
        <v>0.3527777777777778</v>
      </c>
      <c r="G157" s="149">
        <v>0.7909722222222223</v>
      </c>
      <c r="H157" s="147"/>
      <c r="I157" s="147"/>
      <c r="J157" s="147"/>
      <c r="K157" s="278"/>
      <c r="L157" s="185"/>
      <c r="M157" s="120"/>
      <c r="N157" s="116"/>
      <c r="O157" s="110">
        <f t="shared" si="22"/>
        <v>0.3527777777777778</v>
      </c>
      <c r="P157" s="110">
        <f t="shared" si="23"/>
        <v>0.7909722222222223</v>
      </c>
      <c r="Q157" s="134">
        <f t="shared" si="24"/>
        <v>0.1472222222222222</v>
      </c>
      <c r="R157" s="111">
        <f t="shared" si="29"/>
        <v>0.2284722222222223</v>
      </c>
      <c r="S157" s="111">
        <f t="shared" si="20"/>
        <v>0</v>
      </c>
      <c r="T157" s="108">
        <f t="shared" si="21"/>
        <v>0.35416666666666669</v>
      </c>
      <c r="U157" s="109"/>
      <c r="V157" s="108"/>
      <c r="W157" s="108"/>
      <c r="X157" s="112"/>
      <c r="Y157" s="112"/>
      <c r="Z157" s="112"/>
      <c r="AA157" s="176"/>
      <c r="AB157" s="109"/>
      <c r="AC157" s="138">
        <f t="shared" si="25"/>
        <v>1</v>
      </c>
      <c r="AD157" s="112">
        <f t="shared" si="26"/>
        <v>0</v>
      </c>
      <c r="AE157" s="112">
        <f t="shared" si="27"/>
        <v>0</v>
      </c>
      <c r="AF157" s="112">
        <f t="shared" si="28"/>
        <v>1</v>
      </c>
    </row>
    <row r="158" spans="1:32">
      <c r="A158" s="147">
        <v>906</v>
      </c>
      <c r="B158" s="226" t="s">
        <v>521</v>
      </c>
      <c r="C158" s="147" t="s">
        <v>402</v>
      </c>
      <c r="D158" s="147" t="s">
        <v>505</v>
      </c>
      <c r="E158" s="148">
        <v>42320</v>
      </c>
      <c r="F158" s="149">
        <v>0.3527777777777778</v>
      </c>
      <c r="G158" s="149">
        <v>0.77847222222222223</v>
      </c>
      <c r="H158" s="147"/>
      <c r="I158" s="147"/>
      <c r="J158" s="147"/>
      <c r="K158" s="277"/>
      <c r="L158" s="121"/>
      <c r="M158" s="120"/>
      <c r="N158" s="116"/>
      <c r="O158" s="110">
        <f t="shared" si="22"/>
        <v>0.3527777777777778</v>
      </c>
      <c r="P158" s="110">
        <f t="shared" si="23"/>
        <v>0.77847222222222223</v>
      </c>
      <c r="Q158" s="134">
        <f t="shared" si="24"/>
        <v>0.1472222222222222</v>
      </c>
      <c r="R158" s="111">
        <f t="shared" si="29"/>
        <v>0.21597222222222223</v>
      </c>
      <c r="S158" s="111">
        <f t="shared" si="20"/>
        <v>0</v>
      </c>
      <c r="T158" s="108">
        <f t="shared" si="21"/>
        <v>0.35416666666666669</v>
      </c>
      <c r="U158" s="109"/>
      <c r="V158" s="108"/>
      <c r="W158" s="108"/>
      <c r="X158" s="112"/>
      <c r="Y158" s="112"/>
      <c r="Z158" s="112"/>
      <c r="AA158" s="176"/>
      <c r="AB158" s="109"/>
      <c r="AC158" s="138">
        <f t="shared" si="25"/>
        <v>1</v>
      </c>
      <c r="AD158" s="112">
        <f t="shared" si="26"/>
        <v>0</v>
      </c>
      <c r="AE158" s="112">
        <f t="shared" si="27"/>
        <v>0</v>
      </c>
      <c r="AF158" s="112">
        <f t="shared" si="28"/>
        <v>1</v>
      </c>
    </row>
    <row r="159" spans="1:32">
      <c r="A159" s="147">
        <v>907</v>
      </c>
      <c r="B159" s="226" t="s">
        <v>521</v>
      </c>
      <c r="C159" s="147" t="s">
        <v>402</v>
      </c>
      <c r="D159" s="147" t="s">
        <v>505</v>
      </c>
      <c r="E159" s="148">
        <v>42321</v>
      </c>
      <c r="F159" s="149">
        <v>0.35347222222222219</v>
      </c>
      <c r="G159" s="147"/>
      <c r="H159" s="147"/>
      <c r="I159" s="147"/>
      <c r="J159" s="147"/>
      <c r="K159" s="277"/>
      <c r="L159" s="121"/>
      <c r="M159" s="120"/>
      <c r="N159" s="109"/>
      <c r="O159" s="110">
        <f t="shared" si="22"/>
        <v>0</v>
      </c>
      <c r="P159" s="110">
        <f t="shared" si="23"/>
        <v>0</v>
      </c>
      <c r="Q159" s="134">
        <f t="shared" si="24"/>
        <v>0</v>
      </c>
      <c r="R159" s="111">
        <f t="shared" si="29"/>
        <v>0</v>
      </c>
      <c r="S159" s="111">
        <f t="shared" si="20"/>
        <v>0</v>
      </c>
      <c r="T159" s="108">
        <f t="shared" si="21"/>
        <v>0</v>
      </c>
      <c r="U159" s="109"/>
      <c r="V159" s="108"/>
      <c r="W159" s="108"/>
      <c r="X159" s="112"/>
      <c r="Y159" s="112"/>
      <c r="Z159" s="112"/>
      <c r="AA159" s="176"/>
      <c r="AB159" s="109"/>
      <c r="AC159" s="138">
        <f t="shared" si="25"/>
        <v>0</v>
      </c>
      <c r="AD159" s="112">
        <f t="shared" si="26"/>
        <v>1</v>
      </c>
      <c r="AE159" s="112">
        <f t="shared" si="27"/>
        <v>0</v>
      </c>
      <c r="AF159" s="112">
        <f t="shared" si="28"/>
        <v>0</v>
      </c>
    </row>
    <row r="160" spans="1:32">
      <c r="A160" s="147">
        <v>908</v>
      </c>
      <c r="B160" s="226" t="s">
        <v>521</v>
      </c>
      <c r="C160" s="147" t="s">
        <v>402</v>
      </c>
      <c r="D160" s="147" t="s">
        <v>505</v>
      </c>
      <c r="E160" s="148">
        <v>42324</v>
      </c>
      <c r="F160" s="149">
        <v>0.35000000000000003</v>
      </c>
      <c r="G160" s="149">
        <v>0.7909722222222223</v>
      </c>
      <c r="H160" s="147"/>
      <c r="I160" s="147"/>
      <c r="J160" s="147"/>
      <c r="K160" s="277"/>
      <c r="L160" s="121"/>
      <c r="M160" s="120"/>
      <c r="N160" s="109"/>
      <c r="O160" s="110">
        <f t="shared" si="22"/>
        <v>0.35000000000000003</v>
      </c>
      <c r="P160" s="110">
        <f t="shared" si="23"/>
        <v>0.7909722222222223</v>
      </c>
      <c r="Q160" s="134">
        <f t="shared" si="24"/>
        <v>0.14999999999999997</v>
      </c>
      <c r="R160" s="111">
        <f t="shared" si="29"/>
        <v>0.2284722222222223</v>
      </c>
      <c r="S160" s="111">
        <f t="shared" si="20"/>
        <v>0</v>
      </c>
      <c r="T160" s="108">
        <f t="shared" si="21"/>
        <v>0.35416666666666669</v>
      </c>
      <c r="U160" s="109"/>
      <c r="V160" s="108"/>
      <c r="W160" s="108"/>
      <c r="X160" s="112"/>
      <c r="Y160" s="112"/>
      <c r="Z160" s="112"/>
      <c r="AA160" s="176"/>
      <c r="AB160" s="109"/>
      <c r="AC160" s="138">
        <f t="shared" si="25"/>
        <v>1</v>
      </c>
      <c r="AD160" s="112">
        <f t="shared" si="26"/>
        <v>0</v>
      </c>
      <c r="AE160" s="112">
        <f t="shared" si="27"/>
        <v>0</v>
      </c>
      <c r="AF160" s="112">
        <f t="shared" si="28"/>
        <v>1</v>
      </c>
    </row>
    <row r="161" spans="1:32">
      <c r="A161" s="147">
        <v>909</v>
      </c>
      <c r="B161" s="226" t="s">
        <v>521</v>
      </c>
      <c r="C161" s="147" t="s">
        <v>402</v>
      </c>
      <c r="D161" s="147" t="s">
        <v>505</v>
      </c>
      <c r="E161" s="148">
        <v>42325</v>
      </c>
      <c r="F161" s="149">
        <v>0.3659722222222222</v>
      </c>
      <c r="G161" s="149">
        <v>0.78888888888888886</v>
      </c>
      <c r="H161" s="147"/>
      <c r="I161" s="147"/>
      <c r="J161" s="147"/>
      <c r="K161" s="277"/>
      <c r="L161" s="121"/>
      <c r="M161" s="120"/>
      <c r="N161" s="109"/>
      <c r="O161" s="110">
        <f t="shared" si="22"/>
        <v>0.3659722222222222</v>
      </c>
      <c r="P161" s="110">
        <f t="shared" si="23"/>
        <v>0.75</v>
      </c>
      <c r="Q161" s="134">
        <f t="shared" si="24"/>
        <v>0.1340277777777778</v>
      </c>
      <c r="R161" s="111">
        <f t="shared" si="29"/>
        <v>0.1875</v>
      </c>
      <c r="S161" s="111">
        <f t="shared" ref="S161:S223" si="30">+IF(AND(O161&gt;TIMEVALUE("8:30"),O161&lt;TIMEVALUE("10:00")),O161-TIMEVALUE("8:00"),0)</f>
        <v>3.2638888888888884E-2</v>
      </c>
      <c r="T161" s="108">
        <f t="shared" si="21"/>
        <v>0.3215277777777778</v>
      </c>
      <c r="U161" s="109"/>
      <c r="V161" s="108"/>
      <c r="W161" s="108"/>
      <c r="X161" s="112"/>
      <c r="Y161" s="112"/>
      <c r="Z161" s="112"/>
      <c r="AA161" s="176"/>
      <c r="AB161" s="109"/>
      <c r="AC161" s="138">
        <f t="shared" si="25"/>
        <v>0.90784313725490196</v>
      </c>
      <c r="AD161" s="112">
        <f t="shared" si="26"/>
        <v>0</v>
      </c>
      <c r="AE161" s="112">
        <f t="shared" si="27"/>
        <v>1</v>
      </c>
      <c r="AF161" s="112">
        <f t="shared" si="28"/>
        <v>1</v>
      </c>
    </row>
    <row r="162" spans="1:32">
      <c r="A162" s="147">
        <v>910</v>
      </c>
      <c r="B162" s="226" t="s">
        <v>521</v>
      </c>
      <c r="C162" s="147" t="s">
        <v>402</v>
      </c>
      <c r="D162" s="147" t="s">
        <v>505</v>
      </c>
      <c r="E162" s="148">
        <v>42326</v>
      </c>
      <c r="F162" s="149">
        <v>0.35138888888888892</v>
      </c>
      <c r="G162" s="149">
        <v>0.77500000000000002</v>
      </c>
      <c r="H162" s="147"/>
      <c r="I162" s="147"/>
      <c r="J162" s="147"/>
      <c r="K162" s="277"/>
      <c r="L162" s="121"/>
      <c r="M162" s="120"/>
      <c r="N162" s="116"/>
      <c r="O162" s="110">
        <f t="shared" si="22"/>
        <v>0.35138888888888892</v>
      </c>
      <c r="P162" s="110">
        <f t="shared" si="23"/>
        <v>0.77500000000000002</v>
      </c>
      <c r="Q162" s="134">
        <f t="shared" si="24"/>
        <v>0.14861111111111108</v>
      </c>
      <c r="R162" s="111">
        <f t="shared" si="29"/>
        <v>0.21250000000000002</v>
      </c>
      <c r="S162" s="111">
        <f t="shared" si="30"/>
        <v>0</v>
      </c>
      <c r="T162" s="108">
        <f t="shared" si="21"/>
        <v>0.35416666666666669</v>
      </c>
      <c r="U162" s="109"/>
      <c r="V162" s="108"/>
      <c r="W162" s="108"/>
      <c r="X162" s="112"/>
      <c r="Y162" s="112"/>
      <c r="Z162" s="112"/>
      <c r="AA162" s="176"/>
      <c r="AB162" s="109"/>
      <c r="AC162" s="138">
        <f t="shared" si="25"/>
        <v>1</v>
      </c>
      <c r="AD162" s="112">
        <f t="shared" si="26"/>
        <v>0</v>
      </c>
      <c r="AE162" s="112">
        <f t="shared" si="27"/>
        <v>0</v>
      </c>
      <c r="AF162" s="112">
        <f t="shared" si="28"/>
        <v>1</v>
      </c>
    </row>
    <row r="163" spans="1:32">
      <c r="A163" s="147">
        <v>911</v>
      </c>
      <c r="B163" s="226" t="s">
        <v>521</v>
      </c>
      <c r="C163" s="147" t="s">
        <v>402</v>
      </c>
      <c r="D163" s="147" t="s">
        <v>505</v>
      </c>
      <c r="E163" s="148">
        <v>42327</v>
      </c>
      <c r="F163" s="149">
        <v>0.3527777777777778</v>
      </c>
      <c r="G163" s="149">
        <v>0.87361111111111101</v>
      </c>
      <c r="H163" s="147"/>
      <c r="I163" s="147"/>
      <c r="J163" s="147"/>
      <c r="K163" s="278"/>
      <c r="L163" s="121"/>
      <c r="M163" s="120"/>
      <c r="N163" s="109"/>
      <c r="O163" s="110">
        <f t="shared" si="22"/>
        <v>0.3527777777777778</v>
      </c>
      <c r="P163" s="110">
        <f t="shared" si="23"/>
        <v>0.87361111111111101</v>
      </c>
      <c r="Q163" s="134">
        <f t="shared" si="24"/>
        <v>0.1472222222222222</v>
      </c>
      <c r="R163" s="111">
        <f t="shared" si="29"/>
        <v>0.25</v>
      </c>
      <c r="S163" s="111">
        <f t="shared" si="30"/>
        <v>0</v>
      </c>
      <c r="T163" s="108">
        <f t="shared" si="21"/>
        <v>0.35416666666666669</v>
      </c>
      <c r="U163" s="109"/>
      <c r="V163" s="108"/>
      <c r="W163" s="108"/>
      <c r="X163" s="112"/>
      <c r="Y163" s="112"/>
      <c r="Z163" s="112"/>
      <c r="AA163" s="176"/>
      <c r="AB163" s="109"/>
      <c r="AC163" s="138">
        <f t="shared" si="25"/>
        <v>1</v>
      </c>
      <c r="AD163" s="112">
        <f t="shared" si="26"/>
        <v>0</v>
      </c>
      <c r="AE163" s="112">
        <f t="shared" si="27"/>
        <v>0</v>
      </c>
      <c r="AF163" s="112">
        <f t="shared" si="28"/>
        <v>1</v>
      </c>
    </row>
    <row r="164" spans="1:32">
      <c r="A164" s="147">
        <v>13</v>
      </c>
      <c r="B164" s="226" t="s">
        <v>252</v>
      </c>
      <c r="C164" s="147" t="s">
        <v>7</v>
      </c>
      <c r="D164" s="147" t="s">
        <v>480</v>
      </c>
      <c r="E164" s="148">
        <v>42332</v>
      </c>
      <c r="F164" s="149">
        <v>0.3527777777777778</v>
      </c>
      <c r="G164" s="149">
        <v>0.77916666666666667</v>
      </c>
      <c r="H164" s="147"/>
      <c r="I164" s="147"/>
      <c r="J164" s="147"/>
      <c r="K164" s="277"/>
      <c r="L164" s="121"/>
      <c r="M164" s="120"/>
      <c r="N164" s="116"/>
      <c r="O164" s="110">
        <f t="shared" si="22"/>
        <v>0.3527777777777778</v>
      </c>
      <c r="P164" s="110">
        <f t="shared" si="23"/>
        <v>0.77916666666666667</v>
      </c>
      <c r="Q164" s="134">
        <f t="shared" si="24"/>
        <v>0.1472222222222222</v>
      </c>
      <c r="R164" s="111">
        <f t="shared" si="29"/>
        <v>0.21666666666666667</v>
      </c>
      <c r="S164" s="111">
        <f t="shared" si="30"/>
        <v>0</v>
      </c>
      <c r="T164" s="108">
        <f t="shared" si="21"/>
        <v>0.35416666666666669</v>
      </c>
      <c r="U164" s="109"/>
      <c r="V164" s="108"/>
      <c r="W164" s="108"/>
      <c r="X164" s="112"/>
      <c r="Y164" s="112"/>
      <c r="Z164" s="112"/>
      <c r="AA164" s="176"/>
      <c r="AB164" s="109"/>
      <c r="AC164" s="138">
        <f t="shared" si="25"/>
        <v>1</v>
      </c>
      <c r="AD164" s="112">
        <f t="shared" si="26"/>
        <v>0</v>
      </c>
      <c r="AE164" s="112">
        <f t="shared" si="27"/>
        <v>0</v>
      </c>
      <c r="AF164" s="112">
        <f t="shared" si="28"/>
        <v>1</v>
      </c>
    </row>
    <row r="165" spans="1:32">
      <c r="A165" s="147">
        <v>14</v>
      </c>
      <c r="B165" s="226" t="s">
        <v>8</v>
      </c>
      <c r="C165" s="147" t="s">
        <v>9</v>
      </c>
      <c r="D165" s="147" t="s">
        <v>479</v>
      </c>
      <c r="E165" s="148">
        <v>42328</v>
      </c>
      <c r="F165" s="149">
        <v>0.32013888888888892</v>
      </c>
      <c r="G165" s="149">
        <v>0.75416666666666676</v>
      </c>
      <c r="H165" s="147"/>
      <c r="I165" s="147"/>
      <c r="J165" s="147"/>
      <c r="K165" s="277"/>
      <c r="L165" s="121"/>
      <c r="M165" s="120"/>
      <c r="N165" s="109"/>
      <c r="O165" s="110">
        <f t="shared" si="22"/>
        <v>0.33333333333333331</v>
      </c>
      <c r="P165" s="110">
        <f t="shared" si="23"/>
        <v>0.75416666666666676</v>
      </c>
      <c r="Q165" s="134">
        <f t="shared" si="24"/>
        <v>0.16666666666666669</v>
      </c>
      <c r="R165" s="111">
        <f t="shared" si="29"/>
        <v>0.19166666666666676</v>
      </c>
      <c r="S165" s="111">
        <f t="shared" si="30"/>
        <v>0</v>
      </c>
      <c r="T165" s="108">
        <f t="shared" si="21"/>
        <v>0.35416666666666669</v>
      </c>
      <c r="U165" s="109"/>
      <c r="V165" s="108"/>
      <c r="W165" s="108"/>
      <c r="X165" s="112"/>
      <c r="Y165" s="112"/>
      <c r="Z165" s="112"/>
      <c r="AA165" s="176"/>
      <c r="AB165" s="109"/>
      <c r="AC165" s="138">
        <f t="shared" si="25"/>
        <v>1</v>
      </c>
      <c r="AD165" s="112">
        <f t="shared" si="26"/>
        <v>0</v>
      </c>
      <c r="AE165" s="112">
        <f t="shared" si="27"/>
        <v>0</v>
      </c>
      <c r="AF165" s="112">
        <f t="shared" si="28"/>
        <v>1</v>
      </c>
    </row>
    <row r="166" spans="1:32" ht="15.75" customHeight="1">
      <c r="A166" s="147">
        <v>15</v>
      </c>
      <c r="B166" s="226" t="s">
        <v>8</v>
      </c>
      <c r="C166" s="147" t="s">
        <v>9</v>
      </c>
      <c r="D166" s="147" t="s">
        <v>479</v>
      </c>
      <c r="E166" s="148">
        <v>42331</v>
      </c>
      <c r="F166" s="149">
        <v>0.32847222222222222</v>
      </c>
      <c r="G166" s="149">
        <v>0.3298611111111111</v>
      </c>
      <c r="H166" s="149">
        <v>0.4861111111111111</v>
      </c>
      <c r="I166" s="147"/>
      <c r="J166" s="147"/>
      <c r="K166" s="277"/>
      <c r="L166" s="121"/>
      <c r="M166" s="120"/>
      <c r="N166" s="116"/>
      <c r="O166" s="110">
        <f t="shared" si="22"/>
        <v>0.33333333333333331</v>
      </c>
      <c r="P166" s="110">
        <f t="shared" si="23"/>
        <v>0.4861111111111111</v>
      </c>
      <c r="Q166" s="134">
        <f t="shared" si="24"/>
        <v>0.15277777777777779</v>
      </c>
      <c r="R166" s="111">
        <f t="shared" si="29"/>
        <v>0</v>
      </c>
      <c r="S166" s="111">
        <f t="shared" si="30"/>
        <v>0</v>
      </c>
      <c r="T166" s="108">
        <f t="shared" si="21"/>
        <v>0.17708333333333334</v>
      </c>
      <c r="U166" s="109"/>
      <c r="V166" s="108"/>
      <c r="W166" s="108"/>
      <c r="X166" s="112"/>
      <c r="Y166" s="112"/>
      <c r="Z166" s="112"/>
      <c r="AA166" s="176"/>
      <c r="AB166" s="109"/>
      <c r="AC166" s="138">
        <f t="shared" si="25"/>
        <v>0.5</v>
      </c>
      <c r="AD166" s="112">
        <f t="shared" si="26"/>
        <v>0</v>
      </c>
      <c r="AE166" s="112">
        <f t="shared" si="27"/>
        <v>0</v>
      </c>
      <c r="AF166" s="112">
        <f t="shared" si="28"/>
        <v>0</v>
      </c>
    </row>
    <row r="167" spans="1:32">
      <c r="A167" s="147">
        <v>16</v>
      </c>
      <c r="B167" s="226" t="s">
        <v>8</v>
      </c>
      <c r="C167" s="147" t="s">
        <v>9</v>
      </c>
      <c r="D167" s="147" t="s">
        <v>479</v>
      </c>
      <c r="E167" s="148">
        <v>42332</v>
      </c>
      <c r="F167" s="149">
        <v>0.33124999999999999</v>
      </c>
      <c r="G167" s="149">
        <v>0.77708333333333324</v>
      </c>
      <c r="H167" s="149">
        <v>0.78402777777777777</v>
      </c>
      <c r="I167" s="147"/>
      <c r="J167" s="147"/>
      <c r="K167" s="277"/>
      <c r="L167" s="121"/>
      <c r="M167" s="120"/>
      <c r="N167" s="116"/>
      <c r="O167" s="110">
        <f t="shared" si="22"/>
        <v>0.33333333333333331</v>
      </c>
      <c r="P167" s="110">
        <f t="shared" si="23"/>
        <v>0.78402777777777777</v>
      </c>
      <c r="Q167" s="134">
        <f t="shared" si="24"/>
        <v>0.16666666666666669</v>
      </c>
      <c r="R167" s="111">
        <f t="shared" si="29"/>
        <v>0.22152777777777777</v>
      </c>
      <c r="S167" s="111">
        <f t="shared" si="30"/>
        <v>0</v>
      </c>
      <c r="T167" s="108">
        <f t="shared" si="21"/>
        <v>0.35416666666666669</v>
      </c>
      <c r="U167" s="109"/>
      <c r="V167" s="108"/>
      <c r="W167" s="108"/>
      <c r="X167" s="112"/>
      <c r="Y167" s="112"/>
      <c r="Z167" s="112"/>
      <c r="AA167" s="176"/>
      <c r="AB167" s="109"/>
      <c r="AC167" s="138">
        <f t="shared" si="25"/>
        <v>1</v>
      </c>
      <c r="AD167" s="112">
        <f t="shared" si="26"/>
        <v>0</v>
      </c>
      <c r="AE167" s="112">
        <f t="shared" si="27"/>
        <v>0</v>
      </c>
      <c r="AF167" s="112">
        <f t="shared" si="28"/>
        <v>1</v>
      </c>
    </row>
    <row r="168" spans="1:32">
      <c r="A168" s="147">
        <v>17</v>
      </c>
      <c r="B168" s="226" t="s">
        <v>481</v>
      </c>
      <c r="C168" s="147" t="s">
        <v>10</v>
      </c>
      <c r="D168" s="147" t="s">
        <v>479</v>
      </c>
      <c r="E168" s="148">
        <v>42328</v>
      </c>
      <c r="F168" s="149">
        <v>0.34791666666666665</v>
      </c>
      <c r="G168" s="149">
        <v>0.7715277777777777</v>
      </c>
      <c r="H168" s="147"/>
      <c r="I168" s="147"/>
      <c r="J168" s="147"/>
      <c r="K168" s="277"/>
      <c r="L168" s="185"/>
      <c r="M168" s="120"/>
      <c r="N168" s="116"/>
      <c r="O168" s="110">
        <f t="shared" si="22"/>
        <v>0.34791666666666665</v>
      </c>
      <c r="P168" s="110">
        <f t="shared" si="23"/>
        <v>0.7715277777777777</v>
      </c>
      <c r="Q168" s="134">
        <f t="shared" si="24"/>
        <v>0.15208333333333335</v>
      </c>
      <c r="R168" s="111">
        <f t="shared" si="29"/>
        <v>0.2090277777777777</v>
      </c>
      <c r="S168" s="111">
        <f t="shared" si="30"/>
        <v>0</v>
      </c>
      <c r="T168" s="108">
        <f t="shared" si="21"/>
        <v>0.35416666666666669</v>
      </c>
      <c r="U168" s="109"/>
      <c r="V168" s="108"/>
      <c r="W168" s="108"/>
      <c r="X168" s="112"/>
      <c r="Y168" s="112"/>
      <c r="Z168" s="112"/>
      <c r="AA168" s="176"/>
      <c r="AB168" s="109"/>
      <c r="AC168" s="138">
        <f t="shared" si="25"/>
        <v>1</v>
      </c>
      <c r="AD168" s="112">
        <f t="shared" si="26"/>
        <v>0</v>
      </c>
      <c r="AE168" s="112">
        <f t="shared" si="27"/>
        <v>0</v>
      </c>
      <c r="AF168" s="112">
        <f t="shared" si="28"/>
        <v>1</v>
      </c>
    </row>
    <row r="169" spans="1:32">
      <c r="A169" s="147">
        <v>18</v>
      </c>
      <c r="B169" s="226" t="s">
        <v>481</v>
      </c>
      <c r="C169" s="147" t="s">
        <v>10</v>
      </c>
      <c r="D169" s="147" t="s">
        <v>479</v>
      </c>
      <c r="E169" s="148">
        <v>42331</v>
      </c>
      <c r="F169" s="149">
        <v>0.34583333333333338</v>
      </c>
      <c r="G169" s="149">
        <v>0.77708333333333324</v>
      </c>
      <c r="H169" s="147"/>
      <c r="I169" s="147"/>
      <c r="J169" s="147"/>
      <c r="K169" s="277"/>
      <c r="L169" s="185"/>
      <c r="M169" s="120"/>
      <c r="N169" s="116"/>
      <c r="O169" s="110">
        <f t="shared" si="22"/>
        <v>0.34583333333333338</v>
      </c>
      <c r="P169" s="110">
        <f t="shared" si="23"/>
        <v>0.77708333333333324</v>
      </c>
      <c r="Q169" s="134">
        <f t="shared" si="24"/>
        <v>0.15416666666666662</v>
      </c>
      <c r="R169" s="111">
        <f t="shared" si="29"/>
        <v>0.21458333333333324</v>
      </c>
      <c r="S169" s="111">
        <f t="shared" si="30"/>
        <v>0</v>
      </c>
      <c r="T169" s="108">
        <f t="shared" si="21"/>
        <v>0.35416666666666669</v>
      </c>
      <c r="U169" s="109"/>
      <c r="V169" s="108"/>
      <c r="W169" s="108"/>
      <c r="X169" s="112"/>
      <c r="Y169" s="112"/>
      <c r="Z169" s="112"/>
      <c r="AA169" s="176"/>
      <c r="AB169" s="109"/>
      <c r="AC169" s="138">
        <f t="shared" si="25"/>
        <v>1</v>
      </c>
      <c r="AD169" s="112">
        <f t="shared" si="26"/>
        <v>0</v>
      </c>
      <c r="AE169" s="112">
        <f t="shared" si="27"/>
        <v>0</v>
      </c>
      <c r="AF169" s="112">
        <f t="shared" si="28"/>
        <v>1</v>
      </c>
    </row>
    <row r="170" spans="1:32">
      <c r="A170" s="147">
        <v>19</v>
      </c>
      <c r="B170" s="226" t="s">
        <v>481</v>
      </c>
      <c r="C170" s="147" t="s">
        <v>10</v>
      </c>
      <c r="D170" s="147" t="s">
        <v>479</v>
      </c>
      <c r="E170" s="148">
        <v>42332</v>
      </c>
      <c r="F170" s="149">
        <v>0.34027777777777773</v>
      </c>
      <c r="G170" s="149">
        <v>0.77916666666666667</v>
      </c>
      <c r="H170" s="147"/>
      <c r="I170" s="147"/>
      <c r="J170" s="147"/>
      <c r="K170" s="277"/>
      <c r="L170" s="121"/>
      <c r="M170" s="120"/>
      <c r="N170" s="109"/>
      <c r="O170" s="110">
        <f t="shared" si="22"/>
        <v>0.34027777777777773</v>
      </c>
      <c r="P170" s="110">
        <f t="shared" si="23"/>
        <v>0.77916666666666667</v>
      </c>
      <c r="Q170" s="134">
        <f t="shared" si="24"/>
        <v>0.15972222222222227</v>
      </c>
      <c r="R170" s="111">
        <f t="shared" si="29"/>
        <v>0.21666666666666667</v>
      </c>
      <c r="S170" s="111">
        <f t="shared" si="30"/>
        <v>0</v>
      </c>
      <c r="T170" s="108">
        <f t="shared" si="21"/>
        <v>0.35416666666666669</v>
      </c>
      <c r="U170" s="109"/>
      <c r="V170" s="108"/>
      <c r="W170" s="108"/>
      <c r="X170" s="112"/>
      <c r="Y170" s="112"/>
      <c r="Z170" s="112"/>
      <c r="AA170" s="176"/>
      <c r="AB170" s="109"/>
      <c r="AC170" s="138">
        <f t="shared" si="25"/>
        <v>1</v>
      </c>
      <c r="AD170" s="112">
        <f t="shared" si="26"/>
        <v>0</v>
      </c>
      <c r="AE170" s="112">
        <f t="shared" si="27"/>
        <v>0</v>
      </c>
      <c r="AF170" s="112">
        <f t="shared" si="28"/>
        <v>1</v>
      </c>
    </row>
    <row r="171" spans="1:32">
      <c r="A171" s="147">
        <v>49</v>
      </c>
      <c r="B171" s="226" t="s">
        <v>370</v>
      </c>
      <c r="C171" s="147" t="s">
        <v>201</v>
      </c>
      <c r="D171" s="147" t="s">
        <v>479</v>
      </c>
      <c r="E171" s="148">
        <v>42328</v>
      </c>
      <c r="F171" s="149">
        <v>0.79583333333333339</v>
      </c>
      <c r="G171" s="147"/>
      <c r="H171" s="147"/>
      <c r="I171" s="147"/>
      <c r="J171" s="147"/>
      <c r="K171" s="277"/>
      <c r="L171" s="121"/>
      <c r="M171" s="120"/>
      <c r="N171" s="109"/>
      <c r="O171" s="110">
        <f t="shared" si="22"/>
        <v>0</v>
      </c>
      <c r="P171" s="110">
        <f t="shared" si="23"/>
        <v>0</v>
      </c>
      <c r="Q171" s="134">
        <f t="shared" si="24"/>
        <v>0</v>
      </c>
      <c r="R171" s="111">
        <f t="shared" si="29"/>
        <v>0</v>
      </c>
      <c r="S171" s="111">
        <f t="shared" si="30"/>
        <v>0</v>
      </c>
      <c r="T171" s="108">
        <f t="shared" si="21"/>
        <v>0</v>
      </c>
      <c r="U171" s="109"/>
      <c r="V171" s="108"/>
      <c r="W171" s="108"/>
      <c r="X171" s="112"/>
      <c r="Y171" s="112"/>
      <c r="Z171" s="112"/>
      <c r="AA171" s="176"/>
      <c r="AB171" s="109"/>
      <c r="AC171" s="138">
        <f t="shared" si="25"/>
        <v>0</v>
      </c>
      <c r="AD171" s="112">
        <f t="shared" si="26"/>
        <v>1</v>
      </c>
      <c r="AE171" s="112">
        <f t="shared" si="27"/>
        <v>0</v>
      </c>
      <c r="AF171" s="112">
        <f t="shared" si="28"/>
        <v>0</v>
      </c>
    </row>
    <row r="172" spans="1:32">
      <c r="A172" s="147">
        <v>50</v>
      </c>
      <c r="B172" s="226" t="s">
        <v>370</v>
      </c>
      <c r="C172" s="147" t="s">
        <v>201</v>
      </c>
      <c r="D172" s="147" t="s">
        <v>479</v>
      </c>
      <c r="E172" s="148">
        <v>42331</v>
      </c>
      <c r="F172" s="149">
        <v>0.77986111111111101</v>
      </c>
      <c r="G172" s="147"/>
      <c r="H172" s="147"/>
      <c r="I172" s="147"/>
      <c r="J172" s="147"/>
      <c r="K172" s="277"/>
      <c r="L172" s="121"/>
      <c r="M172" s="120"/>
      <c r="N172" s="109"/>
      <c r="O172" s="110">
        <f t="shared" si="22"/>
        <v>0</v>
      </c>
      <c r="P172" s="110">
        <f t="shared" si="23"/>
        <v>0</v>
      </c>
      <c r="Q172" s="134">
        <f t="shared" si="24"/>
        <v>0</v>
      </c>
      <c r="R172" s="111">
        <f t="shared" si="29"/>
        <v>0</v>
      </c>
      <c r="S172" s="111">
        <f t="shared" si="30"/>
        <v>0</v>
      </c>
      <c r="T172" s="108">
        <f t="shared" si="21"/>
        <v>0</v>
      </c>
      <c r="U172" s="109"/>
      <c r="V172" s="108"/>
      <c r="W172" s="108"/>
      <c r="X172" s="112"/>
      <c r="Y172" s="112"/>
      <c r="Z172" s="112"/>
      <c r="AA172" s="176"/>
      <c r="AB172" s="109"/>
      <c r="AC172" s="138">
        <f t="shared" si="25"/>
        <v>0</v>
      </c>
      <c r="AD172" s="112">
        <f t="shared" si="26"/>
        <v>1</v>
      </c>
      <c r="AE172" s="112">
        <f t="shared" si="27"/>
        <v>0</v>
      </c>
      <c r="AF172" s="112">
        <f t="shared" si="28"/>
        <v>0</v>
      </c>
    </row>
    <row r="173" spans="1:32">
      <c r="A173" s="147">
        <v>51</v>
      </c>
      <c r="B173" s="226" t="s">
        <v>370</v>
      </c>
      <c r="C173" s="147" t="s">
        <v>201</v>
      </c>
      <c r="D173" s="147" t="s">
        <v>479</v>
      </c>
      <c r="E173" s="148">
        <v>42332</v>
      </c>
      <c r="F173" s="149">
        <v>0.36805555555555558</v>
      </c>
      <c r="G173" s="149">
        <v>0.77569444444444446</v>
      </c>
      <c r="H173" s="147"/>
      <c r="I173" s="147"/>
      <c r="J173" s="147"/>
      <c r="K173" s="278"/>
      <c r="L173" s="121"/>
      <c r="M173" s="120"/>
      <c r="N173" s="109"/>
      <c r="O173" s="110">
        <f t="shared" si="22"/>
        <v>0.36805555555555558</v>
      </c>
      <c r="P173" s="110">
        <f t="shared" si="23"/>
        <v>0.75</v>
      </c>
      <c r="Q173" s="134">
        <f t="shared" si="24"/>
        <v>0.13194444444444442</v>
      </c>
      <c r="R173" s="111">
        <f t="shared" si="29"/>
        <v>0.1875</v>
      </c>
      <c r="S173" s="111">
        <f t="shared" si="30"/>
        <v>3.4722222222222265E-2</v>
      </c>
      <c r="T173" s="108">
        <f t="shared" si="21"/>
        <v>0.31944444444444442</v>
      </c>
      <c r="U173" s="109"/>
      <c r="V173" s="108"/>
      <c r="W173" s="108"/>
      <c r="X173" s="112"/>
      <c r="Y173" s="112"/>
      <c r="Z173" s="112"/>
      <c r="AA173" s="176"/>
      <c r="AB173" s="109"/>
      <c r="AC173" s="138">
        <f t="shared" si="25"/>
        <v>0.90196078431372539</v>
      </c>
      <c r="AD173" s="112">
        <f t="shared" si="26"/>
        <v>0</v>
      </c>
      <c r="AE173" s="112">
        <f t="shared" si="27"/>
        <v>1</v>
      </c>
      <c r="AF173" s="112">
        <f t="shared" si="28"/>
        <v>1</v>
      </c>
    </row>
    <row r="174" spans="1:32">
      <c r="A174" s="147">
        <v>70</v>
      </c>
      <c r="B174" s="226" t="s">
        <v>253</v>
      </c>
      <c r="C174" s="147" t="s">
        <v>231</v>
      </c>
      <c r="D174" s="147" t="s">
        <v>480</v>
      </c>
      <c r="E174" s="148">
        <v>42328</v>
      </c>
      <c r="F174" s="149">
        <v>0.34583333333333338</v>
      </c>
      <c r="G174" s="149">
        <v>0.75694444444444453</v>
      </c>
      <c r="H174" s="147"/>
      <c r="I174" s="147"/>
      <c r="J174" s="147"/>
      <c r="K174" s="278"/>
      <c r="L174" s="185"/>
      <c r="M174" s="120"/>
      <c r="N174" s="116"/>
      <c r="O174" s="110">
        <f t="shared" si="22"/>
        <v>0.34583333333333338</v>
      </c>
      <c r="P174" s="110">
        <f t="shared" si="23"/>
        <v>0.75694444444444453</v>
      </c>
      <c r="Q174" s="134">
        <f t="shared" si="24"/>
        <v>0.15416666666666662</v>
      </c>
      <c r="R174" s="111">
        <f t="shared" si="29"/>
        <v>0.19444444444444453</v>
      </c>
      <c r="S174" s="111">
        <f t="shared" si="30"/>
        <v>0</v>
      </c>
      <c r="T174" s="108">
        <f t="shared" si="21"/>
        <v>0.35416666666666669</v>
      </c>
      <c r="U174" s="109"/>
      <c r="V174" s="108"/>
      <c r="W174" s="108"/>
      <c r="X174" s="112"/>
      <c r="Y174" s="112"/>
      <c r="Z174" s="112"/>
      <c r="AA174" s="176"/>
      <c r="AB174" s="109"/>
      <c r="AC174" s="138">
        <f t="shared" si="25"/>
        <v>1</v>
      </c>
      <c r="AD174" s="112">
        <f t="shared" si="26"/>
        <v>0</v>
      </c>
      <c r="AE174" s="112">
        <f t="shared" si="27"/>
        <v>0</v>
      </c>
      <c r="AF174" s="112">
        <f t="shared" si="28"/>
        <v>1</v>
      </c>
    </row>
    <row r="175" spans="1:32">
      <c r="A175" s="147">
        <v>71</v>
      </c>
      <c r="B175" s="226" t="s">
        <v>253</v>
      </c>
      <c r="C175" s="147" t="s">
        <v>231</v>
      </c>
      <c r="D175" s="147" t="s">
        <v>480</v>
      </c>
      <c r="E175" s="148">
        <v>42331</v>
      </c>
      <c r="F175" s="149">
        <v>0.35347222222222219</v>
      </c>
      <c r="G175" s="149">
        <v>0.80069444444444438</v>
      </c>
      <c r="H175" s="149">
        <v>0.8027777777777777</v>
      </c>
      <c r="I175" s="147"/>
      <c r="J175" s="147"/>
      <c r="K175" s="277"/>
      <c r="L175" s="185"/>
      <c r="M175" s="120"/>
      <c r="N175" s="116"/>
      <c r="O175" s="110">
        <f t="shared" si="22"/>
        <v>0.35347222222222219</v>
      </c>
      <c r="P175" s="110">
        <f t="shared" si="23"/>
        <v>0.8027777777777777</v>
      </c>
      <c r="Q175" s="134">
        <f t="shared" si="24"/>
        <v>0.14652777777777781</v>
      </c>
      <c r="R175" s="111">
        <f t="shared" si="29"/>
        <v>0.2402777777777777</v>
      </c>
      <c r="S175" s="111">
        <f t="shared" si="30"/>
        <v>0</v>
      </c>
      <c r="T175" s="108">
        <f t="shared" si="21"/>
        <v>0.35416666666666669</v>
      </c>
      <c r="U175" s="109"/>
      <c r="V175" s="108"/>
      <c r="W175" s="108"/>
      <c r="X175" s="112"/>
      <c r="Y175" s="112"/>
      <c r="Z175" s="112"/>
      <c r="AA175" s="176"/>
      <c r="AB175" s="109"/>
      <c r="AC175" s="138">
        <f t="shared" si="25"/>
        <v>1</v>
      </c>
      <c r="AD175" s="112">
        <f t="shared" si="26"/>
        <v>0</v>
      </c>
      <c r="AE175" s="112">
        <f t="shared" si="27"/>
        <v>0</v>
      </c>
      <c r="AF175" s="112">
        <f t="shared" si="28"/>
        <v>1</v>
      </c>
    </row>
    <row r="176" spans="1:32">
      <c r="A176" s="147">
        <v>72</v>
      </c>
      <c r="B176" s="226" t="s">
        <v>253</v>
      </c>
      <c r="C176" s="147" t="s">
        <v>231</v>
      </c>
      <c r="D176" s="147" t="s">
        <v>480</v>
      </c>
      <c r="E176" s="148">
        <v>42332</v>
      </c>
      <c r="F176" s="149">
        <v>0.41736111111111113</v>
      </c>
      <c r="G176" s="149">
        <v>0.75694444444444453</v>
      </c>
      <c r="H176" s="147"/>
      <c r="I176" s="147"/>
      <c r="J176" s="147"/>
      <c r="K176" s="278">
        <v>0.33333333333333331</v>
      </c>
      <c r="L176" s="185"/>
      <c r="M176" s="120"/>
      <c r="N176" s="116"/>
      <c r="O176" s="110">
        <f t="shared" si="22"/>
        <v>0.33333333333333331</v>
      </c>
      <c r="P176" s="110">
        <f t="shared" si="23"/>
        <v>0.75</v>
      </c>
      <c r="Q176" s="134">
        <f t="shared" si="24"/>
        <v>0.16666666666666669</v>
      </c>
      <c r="R176" s="111">
        <f t="shared" si="29"/>
        <v>0.1875</v>
      </c>
      <c r="S176" s="111">
        <f t="shared" si="30"/>
        <v>0</v>
      </c>
      <c r="T176" s="108">
        <f t="shared" si="21"/>
        <v>0.35416666666666669</v>
      </c>
      <c r="U176" s="109"/>
      <c r="V176" s="108"/>
      <c r="W176" s="108"/>
      <c r="X176" s="112"/>
      <c r="Y176" s="112"/>
      <c r="Z176" s="112"/>
      <c r="AA176" s="176"/>
      <c r="AB176" s="109"/>
      <c r="AC176" s="138">
        <f t="shared" si="25"/>
        <v>1</v>
      </c>
      <c r="AD176" s="112">
        <f t="shared" si="26"/>
        <v>0</v>
      </c>
      <c r="AE176" s="112">
        <f t="shared" si="27"/>
        <v>0</v>
      </c>
      <c r="AF176" s="112">
        <f t="shared" si="28"/>
        <v>1</v>
      </c>
    </row>
    <row r="177" spans="1:32">
      <c r="A177" s="147">
        <v>76</v>
      </c>
      <c r="B177" s="226" t="s">
        <v>247</v>
      </c>
      <c r="C177" s="147" t="s">
        <v>240</v>
      </c>
      <c r="D177" s="147" t="s">
        <v>479</v>
      </c>
      <c r="E177" s="148">
        <v>42328</v>
      </c>
      <c r="F177" s="149">
        <v>0.35138888888888892</v>
      </c>
      <c r="G177" s="149">
        <v>0.87569444444444444</v>
      </c>
      <c r="H177" s="147"/>
      <c r="I177" s="147"/>
      <c r="J177" s="147"/>
      <c r="K177" s="277"/>
      <c r="L177" s="121"/>
      <c r="M177" s="120"/>
      <c r="N177" s="109"/>
      <c r="O177" s="110">
        <f t="shared" si="22"/>
        <v>0.35138888888888892</v>
      </c>
      <c r="P177" s="110">
        <f t="shared" si="23"/>
        <v>0.87569444444444444</v>
      </c>
      <c r="Q177" s="134">
        <f t="shared" si="24"/>
        <v>0.14861111111111108</v>
      </c>
      <c r="R177" s="111">
        <f t="shared" si="29"/>
        <v>0.25</v>
      </c>
      <c r="S177" s="111">
        <f t="shared" si="30"/>
        <v>0</v>
      </c>
      <c r="T177" s="108">
        <f t="shared" si="21"/>
        <v>0.35416666666666669</v>
      </c>
      <c r="U177" s="109"/>
      <c r="V177" s="108"/>
      <c r="W177" s="108"/>
      <c r="X177" s="112"/>
      <c r="Y177" s="112"/>
      <c r="Z177" s="112"/>
      <c r="AA177" s="176"/>
      <c r="AB177" s="109"/>
      <c r="AC177" s="138">
        <f t="shared" si="25"/>
        <v>1</v>
      </c>
      <c r="AD177" s="112">
        <f t="shared" si="26"/>
        <v>0</v>
      </c>
      <c r="AE177" s="112">
        <f t="shared" si="27"/>
        <v>0</v>
      </c>
      <c r="AF177" s="112">
        <f t="shared" si="28"/>
        <v>1</v>
      </c>
    </row>
    <row r="178" spans="1:32">
      <c r="A178" s="147">
        <v>77</v>
      </c>
      <c r="B178" s="226" t="s">
        <v>247</v>
      </c>
      <c r="C178" s="147" t="s">
        <v>240</v>
      </c>
      <c r="D178" s="147" t="s">
        <v>479</v>
      </c>
      <c r="E178" s="148">
        <v>42331</v>
      </c>
      <c r="F178" s="149">
        <v>0.3520833333333333</v>
      </c>
      <c r="G178" s="149">
        <v>0.8027777777777777</v>
      </c>
      <c r="H178" s="147"/>
      <c r="I178" s="147"/>
      <c r="J178" s="147"/>
      <c r="K178" s="277"/>
      <c r="L178" s="121"/>
      <c r="M178" s="120"/>
      <c r="N178" s="109"/>
      <c r="O178" s="110">
        <f t="shared" si="22"/>
        <v>0.3520833333333333</v>
      </c>
      <c r="P178" s="110">
        <f t="shared" si="23"/>
        <v>0.8027777777777777</v>
      </c>
      <c r="Q178" s="134">
        <f t="shared" si="24"/>
        <v>0.1479166666666667</v>
      </c>
      <c r="R178" s="111">
        <f t="shared" si="29"/>
        <v>0.2402777777777777</v>
      </c>
      <c r="S178" s="111">
        <f t="shared" si="30"/>
        <v>0</v>
      </c>
      <c r="T178" s="108">
        <f t="shared" si="21"/>
        <v>0.35416666666666669</v>
      </c>
      <c r="U178" s="109"/>
      <c r="V178" s="108"/>
      <c r="W178" s="108"/>
      <c r="X178" s="112"/>
      <c r="Y178" s="112"/>
      <c r="Z178" s="112"/>
      <c r="AA178" s="176"/>
      <c r="AB178" s="109"/>
      <c r="AC178" s="138">
        <f t="shared" si="25"/>
        <v>1</v>
      </c>
      <c r="AD178" s="112">
        <f t="shared" si="26"/>
        <v>0</v>
      </c>
      <c r="AE178" s="112">
        <f t="shared" si="27"/>
        <v>0</v>
      </c>
      <c r="AF178" s="112">
        <f t="shared" si="28"/>
        <v>1</v>
      </c>
    </row>
    <row r="179" spans="1:32">
      <c r="A179" s="147">
        <v>78</v>
      </c>
      <c r="B179" s="226" t="s">
        <v>247</v>
      </c>
      <c r="C179" s="147" t="s">
        <v>240</v>
      </c>
      <c r="D179" s="147" t="s">
        <v>479</v>
      </c>
      <c r="E179" s="148">
        <v>42332</v>
      </c>
      <c r="F179" s="149">
        <v>0.35069444444444442</v>
      </c>
      <c r="G179" s="149">
        <v>0.77361111111111114</v>
      </c>
      <c r="H179" s="147"/>
      <c r="I179" s="147"/>
      <c r="J179" s="147"/>
      <c r="K179" s="277"/>
      <c r="L179" s="121"/>
      <c r="M179" s="120"/>
      <c r="N179" s="109"/>
      <c r="O179" s="110">
        <f t="shared" si="22"/>
        <v>0.35069444444444442</v>
      </c>
      <c r="P179" s="110">
        <f t="shared" si="23"/>
        <v>0.77361111111111114</v>
      </c>
      <c r="Q179" s="134">
        <f t="shared" si="24"/>
        <v>0.14930555555555558</v>
      </c>
      <c r="R179" s="111">
        <f t="shared" si="29"/>
        <v>0.21111111111111114</v>
      </c>
      <c r="S179" s="111">
        <f t="shared" si="30"/>
        <v>0</v>
      </c>
      <c r="T179" s="108">
        <f t="shared" si="21"/>
        <v>0.35416666666666669</v>
      </c>
      <c r="U179" s="109"/>
      <c r="V179" s="108"/>
      <c r="W179" s="108"/>
      <c r="X179" s="112"/>
      <c r="Y179" s="112"/>
      <c r="Z179" s="112"/>
      <c r="AA179" s="176"/>
      <c r="AB179" s="109"/>
      <c r="AC179" s="138">
        <f t="shared" si="25"/>
        <v>1</v>
      </c>
      <c r="AD179" s="112">
        <f t="shared" si="26"/>
        <v>0</v>
      </c>
      <c r="AE179" s="112">
        <f t="shared" si="27"/>
        <v>0</v>
      </c>
      <c r="AF179" s="112">
        <f t="shared" si="28"/>
        <v>1</v>
      </c>
    </row>
    <row r="180" spans="1:32">
      <c r="A180" s="147">
        <v>108</v>
      </c>
      <c r="B180" s="226" t="s">
        <v>354</v>
      </c>
      <c r="C180" s="147" t="s">
        <v>304</v>
      </c>
      <c r="D180" s="147" t="s">
        <v>505</v>
      </c>
      <c r="E180" s="148">
        <v>42331</v>
      </c>
      <c r="F180" s="149">
        <v>0.3444444444444445</v>
      </c>
      <c r="G180" s="149">
        <v>0.77500000000000002</v>
      </c>
      <c r="H180" s="147"/>
      <c r="I180" s="147"/>
      <c r="J180" s="147"/>
      <c r="K180" s="277"/>
      <c r="L180" s="121"/>
      <c r="M180" s="120"/>
      <c r="N180" s="109"/>
      <c r="O180" s="110">
        <f t="shared" si="22"/>
        <v>0.3444444444444445</v>
      </c>
      <c r="P180" s="110">
        <f t="shared" si="23"/>
        <v>0.77500000000000002</v>
      </c>
      <c r="Q180" s="134">
        <f t="shared" si="24"/>
        <v>0.1555555555555555</v>
      </c>
      <c r="R180" s="111">
        <f t="shared" si="29"/>
        <v>0.21250000000000002</v>
      </c>
      <c r="S180" s="111">
        <f t="shared" si="30"/>
        <v>0</v>
      </c>
      <c r="T180" s="108">
        <f t="shared" si="21"/>
        <v>0.35416666666666669</v>
      </c>
      <c r="U180" s="109"/>
      <c r="V180" s="108"/>
      <c r="W180" s="108"/>
      <c r="X180" s="112"/>
      <c r="Y180" s="112"/>
      <c r="Z180" s="112"/>
      <c r="AA180" s="176"/>
      <c r="AB180" s="109"/>
      <c r="AC180" s="138">
        <f t="shared" si="25"/>
        <v>1</v>
      </c>
      <c r="AD180" s="112">
        <f t="shared" si="26"/>
        <v>0</v>
      </c>
      <c r="AE180" s="112">
        <f t="shared" si="27"/>
        <v>0</v>
      </c>
      <c r="AF180" s="112">
        <f t="shared" si="28"/>
        <v>1</v>
      </c>
    </row>
    <row r="181" spans="1:32">
      <c r="A181" s="147">
        <v>109</v>
      </c>
      <c r="B181" s="226" t="s">
        <v>354</v>
      </c>
      <c r="C181" s="147" t="s">
        <v>304</v>
      </c>
      <c r="D181" s="147" t="s">
        <v>505</v>
      </c>
      <c r="E181" s="148">
        <v>42332</v>
      </c>
      <c r="F181" s="149">
        <v>0.3527777777777778</v>
      </c>
      <c r="G181" s="149">
        <v>0.76111111111111107</v>
      </c>
      <c r="H181" s="147"/>
      <c r="I181" s="147"/>
      <c r="J181" s="147"/>
      <c r="K181" s="277"/>
      <c r="L181" s="121"/>
      <c r="M181" s="120"/>
      <c r="N181" s="109"/>
      <c r="O181" s="110">
        <f t="shared" si="22"/>
        <v>0.3527777777777778</v>
      </c>
      <c r="P181" s="110">
        <f t="shared" si="23"/>
        <v>0.76111111111111107</v>
      </c>
      <c r="Q181" s="134">
        <f t="shared" si="24"/>
        <v>0.1472222222222222</v>
      </c>
      <c r="R181" s="111">
        <f t="shared" si="29"/>
        <v>0.19861111111111107</v>
      </c>
      <c r="S181" s="111">
        <f t="shared" si="30"/>
        <v>0</v>
      </c>
      <c r="T181" s="108">
        <f t="shared" si="21"/>
        <v>0.35416666666666669</v>
      </c>
      <c r="U181" s="109"/>
      <c r="V181" s="108"/>
      <c r="W181" s="108"/>
      <c r="X181" s="112"/>
      <c r="Y181" s="112"/>
      <c r="Z181" s="112"/>
      <c r="AA181" s="176"/>
      <c r="AB181" s="109"/>
      <c r="AC181" s="138">
        <f t="shared" si="25"/>
        <v>1</v>
      </c>
      <c r="AD181" s="112">
        <f t="shared" si="26"/>
        <v>0</v>
      </c>
      <c r="AE181" s="112">
        <f t="shared" si="27"/>
        <v>0</v>
      </c>
      <c r="AF181" s="112">
        <f t="shared" si="28"/>
        <v>1</v>
      </c>
    </row>
    <row r="182" spans="1:32">
      <c r="A182" s="147">
        <v>138</v>
      </c>
      <c r="B182" s="226" t="s">
        <v>357</v>
      </c>
      <c r="C182" s="147" t="s">
        <v>358</v>
      </c>
      <c r="D182" s="147" t="s">
        <v>479</v>
      </c>
      <c r="E182" s="148">
        <v>42328</v>
      </c>
      <c r="F182" s="149">
        <v>0.33819444444444446</v>
      </c>
      <c r="G182" s="149">
        <v>0.77083333333333337</v>
      </c>
      <c r="H182" s="147"/>
      <c r="I182" s="147"/>
      <c r="J182" s="147"/>
      <c r="K182" s="277"/>
      <c r="L182" s="121"/>
      <c r="M182" s="120"/>
      <c r="N182" s="109"/>
      <c r="O182" s="110">
        <f t="shared" si="22"/>
        <v>0.33819444444444446</v>
      </c>
      <c r="P182" s="110">
        <f t="shared" si="23"/>
        <v>0.77083333333333337</v>
      </c>
      <c r="Q182" s="134">
        <f t="shared" si="24"/>
        <v>0.16180555555555554</v>
      </c>
      <c r="R182" s="111">
        <f t="shared" si="29"/>
        <v>0.20833333333333337</v>
      </c>
      <c r="S182" s="111">
        <f t="shared" si="30"/>
        <v>0</v>
      </c>
      <c r="T182" s="108">
        <f t="shared" si="21"/>
        <v>0.35416666666666669</v>
      </c>
      <c r="U182" s="109"/>
      <c r="V182" s="108"/>
      <c r="W182" s="108"/>
      <c r="X182" s="112"/>
      <c r="Y182" s="112"/>
      <c r="Z182" s="112"/>
      <c r="AA182" s="176"/>
      <c r="AB182" s="109"/>
      <c r="AC182" s="138">
        <f t="shared" si="25"/>
        <v>1</v>
      </c>
      <c r="AD182" s="112">
        <f t="shared" si="26"/>
        <v>0</v>
      </c>
      <c r="AE182" s="112">
        <f t="shared" si="27"/>
        <v>0</v>
      </c>
      <c r="AF182" s="112">
        <f t="shared" si="28"/>
        <v>1</v>
      </c>
    </row>
    <row r="183" spans="1:32">
      <c r="A183" s="147">
        <v>140</v>
      </c>
      <c r="B183" s="226" t="s">
        <v>357</v>
      </c>
      <c r="C183" s="147" t="s">
        <v>358</v>
      </c>
      <c r="D183" s="147" t="s">
        <v>479</v>
      </c>
      <c r="E183" s="148">
        <v>42331</v>
      </c>
      <c r="F183" s="149">
        <v>0.34097222222222223</v>
      </c>
      <c r="G183" s="149">
        <v>0.94444444444444453</v>
      </c>
      <c r="H183" s="147"/>
      <c r="I183" s="147"/>
      <c r="J183" s="147"/>
      <c r="K183" s="277"/>
      <c r="L183" s="121"/>
      <c r="M183" s="120"/>
      <c r="N183" s="116"/>
      <c r="O183" s="110">
        <f t="shared" si="22"/>
        <v>0.34097222222222223</v>
      </c>
      <c r="P183" s="110">
        <f t="shared" si="23"/>
        <v>0.94444444444444453</v>
      </c>
      <c r="Q183" s="134">
        <f t="shared" si="24"/>
        <v>0.15902777777777777</v>
      </c>
      <c r="R183" s="111">
        <f t="shared" si="29"/>
        <v>0.25</v>
      </c>
      <c r="S183" s="111">
        <f t="shared" si="30"/>
        <v>0</v>
      </c>
      <c r="T183" s="108">
        <f t="shared" si="21"/>
        <v>0.35416666666666669</v>
      </c>
      <c r="U183" s="109"/>
      <c r="V183" s="108"/>
      <c r="W183" s="108"/>
      <c r="X183" s="112"/>
      <c r="Y183" s="112"/>
      <c r="Z183" s="112"/>
      <c r="AA183" s="176"/>
      <c r="AB183" s="109"/>
      <c r="AC183" s="138">
        <f t="shared" si="25"/>
        <v>1</v>
      </c>
      <c r="AD183" s="112">
        <f t="shared" si="26"/>
        <v>0</v>
      </c>
      <c r="AE183" s="112">
        <f t="shared" si="27"/>
        <v>0</v>
      </c>
      <c r="AF183" s="112">
        <f t="shared" si="28"/>
        <v>1</v>
      </c>
    </row>
    <row r="184" spans="1:32" s="144" customFormat="1">
      <c r="A184" s="147">
        <v>141</v>
      </c>
      <c r="B184" s="226" t="s">
        <v>357</v>
      </c>
      <c r="C184" s="147" t="s">
        <v>358</v>
      </c>
      <c r="D184" s="147" t="s">
        <v>479</v>
      </c>
      <c r="E184" s="148">
        <v>42332</v>
      </c>
      <c r="F184" s="149">
        <v>0.3125</v>
      </c>
      <c r="G184" s="149">
        <v>0.76736111111111116</v>
      </c>
      <c r="H184" s="147"/>
      <c r="I184" s="147"/>
      <c r="J184" s="147"/>
      <c r="K184" s="277"/>
      <c r="L184" s="121"/>
      <c r="M184" s="120"/>
      <c r="N184" s="109"/>
      <c r="O184" s="110">
        <f t="shared" si="22"/>
        <v>0.33333333333333331</v>
      </c>
      <c r="P184" s="110">
        <f t="shared" si="23"/>
        <v>0.76736111111111116</v>
      </c>
      <c r="Q184" s="134">
        <f t="shared" si="24"/>
        <v>0.16666666666666669</v>
      </c>
      <c r="R184" s="111">
        <f t="shared" si="29"/>
        <v>0.20486111111111116</v>
      </c>
      <c r="S184" s="111">
        <f t="shared" si="30"/>
        <v>0</v>
      </c>
      <c r="T184" s="108">
        <f t="shared" si="21"/>
        <v>0.35416666666666669</v>
      </c>
      <c r="U184" s="109"/>
      <c r="V184" s="108"/>
      <c r="W184" s="108"/>
      <c r="X184" s="112"/>
      <c r="Y184" s="112"/>
      <c r="Z184" s="112"/>
      <c r="AA184" s="176"/>
      <c r="AB184" s="109"/>
      <c r="AC184" s="138">
        <f t="shared" si="25"/>
        <v>1</v>
      </c>
      <c r="AD184" s="112">
        <f t="shared" si="26"/>
        <v>0</v>
      </c>
      <c r="AE184" s="112">
        <f t="shared" si="27"/>
        <v>0</v>
      </c>
      <c r="AF184" s="112">
        <f t="shared" si="28"/>
        <v>1</v>
      </c>
    </row>
    <row r="185" spans="1:32">
      <c r="A185" s="147">
        <v>142</v>
      </c>
      <c r="B185" s="226" t="s">
        <v>521</v>
      </c>
      <c r="C185" s="147" t="s">
        <v>402</v>
      </c>
      <c r="D185" s="147" t="s">
        <v>505</v>
      </c>
      <c r="E185" s="148">
        <v>42328</v>
      </c>
      <c r="F185" s="149">
        <v>0.35000000000000003</v>
      </c>
      <c r="G185" s="149">
        <v>0.74375000000000002</v>
      </c>
      <c r="H185" s="147"/>
      <c r="I185" s="147"/>
      <c r="J185" s="147"/>
      <c r="K185" s="277"/>
      <c r="L185" s="121"/>
      <c r="M185" s="120"/>
      <c r="N185" s="109"/>
      <c r="O185" s="110">
        <f t="shared" si="22"/>
        <v>0.35000000000000003</v>
      </c>
      <c r="P185" s="110">
        <f t="shared" si="23"/>
        <v>0.74375000000000002</v>
      </c>
      <c r="Q185" s="134">
        <f t="shared" si="24"/>
        <v>0.14999999999999997</v>
      </c>
      <c r="R185" s="111">
        <f t="shared" si="29"/>
        <v>0.18125000000000002</v>
      </c>
      <c r="S185" s="111">
        <f t="shared" si="30"/>
        <v>0</v>
      </c>
      <c r="T185" s="108">
        <f t="shared" si="21"/>
        <v>0.35416666666666669</v>
      </c>
      <c r="U185" s="109"/>
      <c r="V185" s="108"/>
      <c r="W185" s="108"/>
      <c r="X185" s="112"/>
      <c r="Y185" s="112"/>
      <c r="Z185" s="112"/>
      <c r="AA185" s="176"/>
      <c r="AB185" s="109"/>
      <c r="AC185" s="138">
        <f t="shared" si="25"/>
        <v>1</v>
      </c>
      <c r="AD185" s="112">
        <f t="shared" si="26"/>
        <v>0</v>
      </c>
      <c r="AE185" s="112">
        <f t="shared" si="27"/>
        <v>0</v>
      </c>
      <c r="AF185" s="112">
        <f t="shared" si="28"/>
        <v>1</v>
      </c>
    </row>
    <row r="186" spans="1:32">
      <c r="A186" s="147">
        <v>143</v>
      </c>
      <c r="B186" s="226" t="s">
        <v>521</v>
      </c>
      <c r="C186" s="147" t="s">
        <v>402</v>
      </c>
      <c r="D186" s="147" t="s">
        <v>505</v>
      </c>
      <c r="E186" s="148">
        <v>42332</v>
      </c>
      <c r="F186" s="149">
        <v>0.3611111111111111</v>
      </c>
      <c r="G186" s="149">
        <v>0.76527777777777783</v>
      </c>
      <c r="H186" s="147"/>
      <c r="I186" s="147"/>
      <c r="J186" s="147"/>
      <c r="K186" s="277"/>
      <c r="L186" s="185"/>
      <c r="M186" s="120"/>
      <c r="N186" s="116"/>
      <c r="O186" s="110">
        <f t="shared" si="22"/>
        <v>0.3611111111111111</v>
      </c>
      <c r="P186" s="110">
        <f t="shared" si="23"/>
        <v>0.75</v>
      </c>
      <c r="Q186" s="134">
        <f t="shared" si="24"/>
        <v>0.1388888888888889</v>
      </c>
      <c r="R186" s="111">
        <f t="shared" si="29"/>
        <v>0.1875</v>
      </c>
      <c r="S186" s="111">
        <f t="shared" si="30"/>
        <v>2.777777777777779E-2</v>
      </c>
      <c r="T186" s="108">
        <f t="shared" si="21"/>
        <v>0.3263888888888889</v>
      </c>
      <c r="U186" s="109"/>
      <c r="V186" s="108"/>
      <c r="W186" s="108"/>
      <c r="X186" s="112"/>
      <c r="Y186" s="112"/>
      <c r="Z186" s="112"/>
      <c r="AA186" s="176"/>
      <c r="AB186" s="109"/>
      <c r="AC186" s="138">
        <f t="shared" si="25"/>
        <v>0.92156862745098034</v>
      </c>
      <c r="AD186" s="112">
        <f t="shared" si="26"/>
        <v>0</v>
      </c>
      <c r="AE186" s="112">
        <f t="shared" si="27"/>
        <v>1</v>
      </c>
      <c r="AF186" s="112">
        <f t="shared" si="28"/>
        <v>1</v>
      </c>
    </row>
    <row r="187" spans="1:32">
      <c r="A187" s="147">
        <v>6</v>
      </c>
      <c r="B187" s="226" t="s">
        <v>252</v>
      </c>
      <c r="C187" s="147" t="s">
        <v>7</v>
      </c>
      <c r="D187" s="147" t="s">
        <v>480</v>
      </c>
      <c r="E187" s="148">
        <v>42333</v>
      </c>
      <c r="F187" s="149">
        <v>0.36041666666666666</v>
      </c>
      <c r="G187" s="149">
        <v>0.75902777777777775</v>
      </c>
      <c r="H187" s="149">
        <v>0.7597222222222223</v>
      </c>
      <c r="I187" s="147"/>
      <c r="J187" s="147"/>
      <c r="K187" s="277"/>
      <c r="L187" s="185"/>
      <c r="M187" s="120"/>
      <c r="N187" s="116"/>
      <c r="O187" s="110">
        <f t="shared" si="22"/>
        <v>0.36041666666666666</v>
      </c>
      <c r="P187" s="110">
        <f t="shared" si="23"/>
        <v>0.75</v>
      </c>
      <c r="Q187" s="134">
        <f t="shared" si="24"/>
        <v>0.13958333333333334</v>
      </c>
      <c r="R187" s="111">
        <f t="shared" si="29"/>
        <v>0.1875</v>
      </c>
      <c r="S187" s="111">
        <f t="shared" si="30"/>
        <v>2.7083333333333348E-2</v>
      </c>
      <c r="T187" s="108">
        <f t="shared" si="21"/>
        <v>0.32708333333333334</v>
      </c>
      <c r="U187" s="109"/>
      <c r="V187" s="108"/>
      <c r="W187" s="108"/>
      <c r="X187" s="112"/>
      <c r="Y187" s="112"/>
      <c r="Z187" s="112"/>
      <c r="AA187" s="176"/>
      <c r="AB187" s="109"/>
      <c r="AC187" s="138">
        <f t="shared" si="25"/>
        <v>0.92352941176470582</v>
      </c>
      <c r="AD187" s="112">
        <f t="shared" si="26"/>
        <v>0</v>
      </c>
      <c r="AE187" s="112">
        <f t="shared" si="27"/>
        <v>1</v>
      </c>
      <c r="AF187" s="112">
        <f t="shared" si="28"/>
        <v>1</v>
      </c>
    </row>
    <row r="188" spans="1:32">
      <c r="A188" s="147">
        <v>7</v>
      </c>
      <c r="B188" s="226" t="s">
        <v>8</v>
      </c>
      <c r="C188" s="147" t="s">
        <v>9</v>
      </c>
      <c r="D188" s="147" t="s">
        <v>479</v>
      </c>
      <c r="E188" s="148">
        <v>42333</v>
      </c>
      <c r="F188" s="149">
        <v>0.53333333333333333</v>
      </c>
      <c r="G188" s="147"/>
      <c r="H188" s="147"/>
      <c r="I188" s="147"/>
      <c r="J188" s="147"/>
      <c r="K188" s="277"/>
      <c r="L188" s="185"/>
      <c r="M188" s="120"/>
      <c r="N188" s="116"/>
      <c r="O188" s="110">
        <f t="shared" si="22"/>
        <v>0</v>
      </c>
      <c r="P188" s="110">
        <f t="shared" si="23"/>
        <v>0</v>
      </c>
      <c r="Q188" s="134">
        <f t="shared" si="24"/>
        <v>0</v>
      </c>
      <c r="R188" s="111">
        <f t="shared" si="29"/>
        <v>0</v>
      </c>
      <c r="S188" s="111">
        <f t="shared" si="30"/>
        <v>0</v>
      </c>
      <c r="T188" s="108">
        <f t="shared" si="21"/>
        <v>0</v>
      </c>
      <c r="U188" s="109"/>
      <c r="V188" s="108"/>
      <c r="W188" s="108"/>
      <c r="X188" s="112"/>
      <c r="Y188" s="112"/>
      <c r="Z188" s="112"/>
      <c r="AA188" s="176"/>
      <c r="AB188" s="109"/>
      <c r="AC188" s="138">
        <f t="shared" si="25"/>
        <v>0</v>
      </c>
      <c r="AD188" s="112">
        <f t="shared" si="26"/>
        <v>1</v>
      </c>
      <c r="AE188" s="112">
        <f t="shared" si="27"/>
        <v>0</v>
      </c>
      <c r="AF188" s="112">
        <f t="shared" si="28"/>
        <v>0</v>
      </c>
    </row>
    <row r="189" spans="1:32">
      <c r="A189" s="147">
        <v>8</v>
      </c>
      <c r="B189" s="226" t="s">
        <v>481</v>
      </c>
      <c r="C189" s="147" t="s">
        <v>10</v>
      </c>
      <c r="D189" s="147" t="s">
        <v>479</v>
      </c>
      <c r="E189" s="148">
        <v>42333</v>
      </c>
      <c r="F189" s="149">
        <v>0.35138888888888892</v>
      </c>
      <c r="G189" s="149">
        <v>0.78749999999999998</v>
      </c>
      <c r="H189" s="147"/>
      <c r="I189" s="147"/>
      <c r="J189" s="147"/>
      <c r="K189" s="277"/>
      <c r="L189" s="121"/>
      <c r="M189" s="120"/>
      <c r="N189" s="109"/>
      <c r="O189" s="110">
        <f t="shared" si="22"/>
        <v>0.35138888888888892</v>
      </c>
      <c r="P189" s="110">
        <f t="shared" si="23"/>
        <v>0.78749999999999998</v>
      </c>
      <c r="Q189" s="134">
        <f t="shared" si="24"/>
        <v>0.14861111111111108</v>
      </c>
      <c r="R189" s="111">
        <f t="shared" si="29"/>
        <v>0.22499999999999998</v>
      </c>
      <c r="S189" s="111">
        <f t="shared" si="30"/>
        <v>0</v>
      </c>
      <c r="T189" s="108">
        <f t="shared" si="21"/>
        <v>0.35416666666666669</v>
      </c>
      <c r="U189" s="109"/>
      <c r="V189" s="108"/>
      <c r="W189" s="108"/>
      <c r="X189" s="112"/>
      <c r="Y189" s="112"/>
      <c r="Z189" s="112"/>
      <c r="AA189" s="176"/>
      <c r="AB189" s="109"/>
      <c r="AC189" s="138">
        <f t="shared" si="25"/>
        <v>1</v>
      </c>
      <c r="AD189" s="112">
        <f t="shared" si="26"/>
        <v>0</v>
      </c>
      <c r="AE189" s="112">
        <f t="shared" si="27"/>
        <v>0</v>
      </c>
      <c r="AF189" s="112">
        <f t="shared" si="28"/>
        <v>1</v>
      </c>
    </row>
    <row r="190" spans="1:32">
      <c r="A190" s="147">
        <v>19</v>
      </c>
      <c r="B190" s="226" t="s">
        <v>370</v>
      </c>
      <c r="C190" s="147" t="s">
        <v>201</v>
      </c>
      <c r="D190" s="147" t="s">
        <v>479</v>
      </c>
      <c r="E190" s="148">
        <v>42333</v>
      </c>
      <c r="F190" s="149">
        <v>0.36805555555555558</v>
      </c>
      <c r="G190" s="149">
        <v>0.77569444444444446</v>
      </c>
      <c r="H190" s="147"/>
      <c r="I190" s="147"/>
      <c r="J190" s="147"/>
      <c r="K190" s="277"/>
      <c r="L190" s="121"/>
      <c r="M190" s="120"/>
      <c r="N190" s="109"/>
      <c r="O190" s="110">
        <f t="shared" si="22"/>
        <v>0.36805555555555558</v>
      </c>
      <c r="P190" s="110">
        <f t="shared" si="23"/>
        <v>0.75</v>
      </c>
      <c r="Q190" s="134">
        <f t="shared" si="24"/>
        <v>0.13194444444444442</v>
      </c>
      <c r="R190" s="111">
        <f t="shared" si="29"/>
        <v>0.1875</v>
      </c>
      <c r="S190" s="111">
        <f t="shared" si="30"/>
        <v>3.4722222222222265E-2</v>
      </c>
      <c r="T190" s="108">
        <f t="shared" si="21"/>
        <v>0.31944444444444442</v>
      </c>
      <c r="U190" s="109"/>
      <c r="V190" s="108"/>
      <c r="W190" s="108"/>
      <c r="X190" s="112"/>
      <c r="Y190" s="112"/>
      <c r="Z190" s="112"/>
      <c r="AA190" s="176"/>
      <c r="AB190" s="109"/>
      <c r="AC190" s="138">
        <f t="shared" si="25"/>
        <v>0.90196078431372539</v>
      </c>
      <c r="AD190" s="112">
        <f t="shared" si="26"/>
        <v>0</v>
      </c>
      <c r="AE190" s="112">
        <f t="shared" si="27"/>
        <v>1</v>
      </c>
      <c r="AF190" s="112">
        <f t="shared" si="28"/>
        <v>1</v>
      </c>
    </row>
    <row r="191" spans="1:32">
      <c r="A191" s="147">
        <v>26</v>
      </c>
      <c r="B191" s="226" t="s">
        <v>253</v>
      </c>
      <c r="C191" s="147" t="s">
        <v>231</v>
      </c>
      <c r="D191" s="147" t="s">
        <v>480</v>
      </c>
      <c r="E191" s="148">
        <v>42333</v>
      </c>
      <c r="F191" s="149">
        <v>0.35069444444444442</v>
      </c>
      <c r="G191" s="149">
        <v>0.75763888888888886</v>
      </c>
      <c r="H191" s="147"/>
      <c r="I191" s="147"/>
      <c r="J191" s="147"/>
      <c r="K191" s="277"/>
      <c r="L191" s="121"/>
      <c r="M191" s="120"/>
      <c r="N191" s="109"/>
      <c r="O191" s="110">
        <f t="shared" si="22"/>
        <v>0.35069444444444442</v>
      </c>
      <c r="P191" s="110">
        <f t="shared" si="23"/>
        <v>0.75763888888888886</v>
      </c>
      <c r="Q191" s="134">
        <f t="shared" si="24"/>
        <v>0.14930555555555558</v>
      </c>
      <c r="R191" s="111">
        <f t="shared" si="29"/>
        <v>0.19513888888888886</v>
      </c>
      <c r="S191" s="111">
        <f t="shared" si="30"/>
        <v>0</v>
      </c>
      <c r="T191" s="108">
        <f t="shared" si="21"/>
        <v>0.35416666666666669</v>
      </c>
      <c r="U191" s="109"/>
      <c r="V191" s="108"/>
      <c r="W191" s="108"/>
      <c r="X191" s="112"/>
      <c r="Y191" s="112"/>
      <c r="Z191" s="112"/>
      <c r="AA191" s="176"/>
      <c r="AB191" s="109"/>
      <c r="AC191" s="138">
        <f t="shared" si="25"/>
        <v>1</v>
      </c>
      <c r="AD191" s="112">
        <f t="shared" si="26"/>
        <v>0</v>
      </c>
      <c r="AE191" s="112">
        <f t="shared" si="27"/>
        <v>0</v>
      </c>
      <c r="AF191" s="112">
        <f t="shared" si="28"/>
        <v>1</v>
      </c>
    </row>
    <row r="192" spans="1:32">
      <c r="A192" s="147">
        <v>28</v>
      </c>
      <c r="B192" s="226" t="s">
        <v>247</v>
      </c>
      <c r="C192" s="147" t="s">
        <v>240</v>
      </c>
      <c r="D192" s="147" t="s">
        <v>479</v>
      </c>
      <c r="E192" s="148">
        <v>42333</v>
      </c>
      <c r="F192" s="149">
        <v>0.35069444444444442</v>
      </c>
      <c r="G192" s="149">
        <v>0.7680555555555556</v>
      </c>
      <c r="H192" s="147"/>
      <c r="I192" s="147"/>
      <c r="J192" s="147"/>
      <c r="K192" s="277"/>
      <c r="L192" s="121"/>
      <c r="M192" s="120"/>
      <c r="N192" s="109"/>
      <c r="O192" s="110">
        <f t="shared" si="22"/>
        <v>0.35069444444444442</v>
      </c>
      <c r="P192" s="110">
        <f t="shared" si="23"/>
        <v>0.7680555555555556</v>
      </c>
      <c r="Q192" s="134">
        <f t="shared" si="24"/>
        <v>0.14930555555555558</v>
      </c>
      <c r="R192" s="111">
        <f t="shared" si="29"/>
        <v>0.2055555555555556</v>
      </c>
      <c r="S192" s="111">
        <f t="shared" si="30"/>
        <v>0</v>
      </c>
      <c r="T192" s="108">
        <f t="shared" si="21"/>
        <v>0.35416666666666669</v>
      </c>
      <c r="U192" s="109"/>
      <c r="V192" s="108"/>
      <c r="W192" s="108"/>
      <c r="X192" s="112"/>
      <c r="Y192" s="112"/>
      <c r="Z192" s="112"/>
      <c r="AA192" s="176"/>
      <c r="AB192" s="109"/>
      <c r="AC192" s="138">
        <f t="shared" si="25"/>
        <v>1</v>
      </c>
      <c r="AD192" s="112">
        <f t="shared" si="26"/>
        <v>0</v>
      </c>
      <c r="AE192" s="112">
        <f t="shared" si="27"/>
        <v>0</v>
      </c>
      <c r="AF192" s="112">
        <f t="shared" si="28"/>
        <v>1</v>
      </c>
    </row>
    <row r="193" spans="1:32">
      <c r="A193" s="147">
        <v>37</v>
      </c>
      <c r="B193" s="226" t="s">
        <v>354</v>
      </c>
      <c r="C193" s="147" t="s">
        <v>304</v>
      </c>
      <c r="D193" s="147" t="s">
        <v>505</v>
      </c>
      <c r="E193" s="148">
        <v>42333</v>
      </c>
      <c r="F193" s="149">
        <v>0.35069444444444442</v>
      </c>
      <c r="G193" s="149">
        <v>0.76041666666666663</v>
      </c>
      <c r="H193" s="147"/>
      <c r="I193" s="147"/>
      <c r="J193" s="147"/>
      <c r="K193" s="277"/>
      <c r="L193" s="121"/>
      <c r="M193" s="120"/>
      <c r="N193" s="109"/>
      <c r="O193" s="110">
        <f t="shared" si="22"/>
        <v>0.35069444444444442</v>
      </c>
      <c r="P193" s="110">
        <f t="shared" si="23"/>
        <v>0.76041666666666663</v>
      </c>
      <c r="Q193" s="134">
        <f t="shared" si="24"/>
        <v>0.14930555555555558</v>
      </c>
      <c r="R193" s="111">
        <f t="shared" si="29"/>
        <v>0.19791666666666663</v>
      </c>
      <c r="S193" s="111">
        <f t="shared" si="30"/>
        <v>0</v>
      </c>
      <c r="T193" s="108">
        <f t="shared" si="21"/>
        <v>0.35416666666666669</v>
      </c>
      <c r="U193" s="109"/>
      <c r="V193" s="108"/>
      <c r="W193" s="108"/>
      <c r="X193" s="112"/>
      <c r="Y193" s="112"/>
      <c r="Z193" s="112"/>
      <c r="AA193" s="176"/>
      <c r="AB193" s="109"/>
      <c r="AC193" s="138">
        <f t="shared" si="25"/>
        <v>1</v>
      </c>
      <c r="AD193" s="112">
        <f t="shared" si="26"/>
        <v>0</v>
      </c>
      <c r="AE193" s="112">
        <f t="shared" si="27"/>
        <v>0</v>
      </c>
      <c r="AF193" s="112">
        <f t="shared" si="28"/>
        <v>1</v>
      </c>
    </row>
    <row r="194" spans="1:32">
      <c r="A194" s="147">
        <v>48</v>
      </c>
      <c r="B194" s="226" t="s">
        <v>357</v>
      </c>
      <c r="C194" s="147" t="s">
        <v>358</v>
      </c>
      <c r="D194" s="147" t="s">
        <v>479</v>
      </c>
      <c r="E194" s="148">
        <v>42333</v>
      </c>
      <c r="F194" s="149">
        <v>0.35000000000000003</v>
      </c>
      <c r="G194" s="149">
        <v>0.76944444444444438</v>
      </c>
      <c r="H194" s="147"/>
      <c r="I194" s="147"/>
      <c r="J194" s="147"/>
      <c r="K194" s="277"/>
      <c r="L194" s="121"/>
      <c r="M194" s="120"/>
      <c r="N194" s="109"/>
      <c r="O194" s="110">
        <f t="shared" si="22"/>
        <v>0.35000000000000003</v>
      </c>
      <c r="P194" s="110">
        <f t="shared" si="23"/>
        <v>0.76944444444444438</v>
      </c>
      <c r="Q194" s="134">
        <f t="shared" si="24"/>
        <v>0.14999999999999997</v>
      </c>
      <c r="R194" s="111">
        <f t="shared" si="29"/>
        <v>0.20694444444444438</v>
      </c>
      <c r="S194" s="111">
        <f t="shared" si="30"/>
        <v>0</v>
      </c>
      <c r="T194" s="108">
        <f t="shared" si="21"/>
        <v>0.35416666666666669</v>
      </c>
      <c r="U194" s="109"/>
      <c r="V194" s="108"/>
      <c r="W194" s="108"/>
      <c r="X194" s="112"/>
      <c r="Y194" s="112"/>
      <c r="Z194" s="112"/>
      <c r="AA194" s="176"/>
      <c r="AB194" s="109"/>
      <c r="AC194" s="138">
        <f t="shared" si="25"/>
        <v>1</v>
      </c>
      <c r="AD194" s="112">
        <f t="shared" si="26"/>
        <v>0</v>
      </c>
      <c r="AE194" s="112">
        <f t="shared" si="27"/>
        <v>0</v>
      </c>
      <c r="AF194" s="112">
        <f t="shared" si="28"/>
        <v>1</v>
      </c>
    </row>
    <row r="195" spans="1:32">
      <c r="A195" s="147">
        <v>49</v>
      </c>
      <c r="B195" s="226" t="s">
        <v>521</v>
      </c>
      <c r="C195" s="147" t="s">
        <v>402</v>
      </c>
      <c r="D195" s="147" t="s">
        <v>505</v>
      </c>
      <c r="E195" s="148">
        <v>42333</v>
      </c>
      <c r="F195" s="149">
        <v>0.3527777777777778</v>
      </c>
      <c r="G195" s="149">
        <v>0.76041666666666663</v>
      </c>
      <c r="H195" s="147"/>
      <c r="I195" s="147"/>
      <c r="J195" s="147"/>
      <c r="K195" s="277"/>
      <c r="L195" s="121"/>
      <c r="M195" s="120"/>
      <c r="N195" s="109"/>
      <c r="O195" s="110">
        <f t="shared" si="22"/>
        <v>0.3527777777777778</v>
      </c>
      <c r="P195" s="110">
        <f t="shared" si="23"/>
        <v>0.76041666666666663</v>
      </c>
      <c r="Q195" s="134">
        <f t="shared" si="24"/>
        <v>0.1472222222222222</v>
      </c>
      <c r="R195" s="111">
        <f t="shared" si="29"/>
        <v>0.19791666666666663</v>
      </c>
      <c r="S195" s="111">
        <f t="shared" si="30"/>
        <v>0</v>
      </c>
      <c r="T195" s="108">
        <f t="shared" si="21"/>
        <v>0.35416666666666669</v>
      </c>
      <c r="U195" s="109"/>
      <c r="V195" s="108"/>
      <c r="W195" s="108"/>
      <c r="X195" s="112"/>
      <c r="Y195" s="112"/>
      <c r="Z195" s="112"/>
      <c r="AA195" s="176"/>
      <c r="AB195" s="109"/>
      <c r="AC195" s="138">
        <f t="shared" si="25"/>
        <v>1</v>
      </c>
      <c r="AD195" s="112">
        <f t="shared" si="26"/>
        <v>0</v>
      </c>
      <c r="AE195" s="112">
        <f t="shared" si="27"/>
        <v>0</v>
      </c>
      <c r="AF195" s="112">
        <f t="shared" si="28"/>
        <v>1</v>
      </c>
    </row>
    <row r="196" spans="1:32">
      <c r="A196" s="147"/>
      <c r="B196" s="226"/>
      <c r="C196" s="147" t="s">
        <v>7</v>
      </c>
      <c r="D196" s="147"/>
      <c r="E196" s="148">
        <v>42328</v>
      </c>
      <c r="F196" s="149"/>
      <c r="G196" s="149"/>
      <c r="H196" s="147"/>
      <c r="I196" s="147"/>
      <c r="J196" s="147"/>
      <c r="K196" s="277"/>
      <c r="L196" s="121"/>
      <c r="M196" s="120"/>
      <c r="N196" s="109"/>
      <c r="O196" s="110">
        <f t="shared" si="22"/>
        <v>0</v>
      </c>
      <c r="P196" s="110">
        <f t="shared" si="23"/>
        <v>0</v>
      </c>
      <c r="Q196" s="134">
        <f t="shared" si="24"/>
        <v>0</v>
      </c>
      <c r="R196" s="111">
        <f t="shared" si="29"/>
        <v>0</v>
      </c>
      <c r="S196" s="111">
        <f t="shared" si="30"/>
        <v>0</v>
      </c>
      <c r="T196" s="108">
        <f t="shared" ref="T196:T259" si="31">+IF((Q196+R196+V196-W196)&gt;TIMEVALUE("4:30"),8.5/24,IF((Q196+R196+V196-W196)&gt;TIMEVALUE("00:00"),4.25/24,0))-IF((Q196+R196+V196-W196)&gt;S196,S196,0)</f>
        <v>0.35416666666666669</v>
      </c>
      <c r="U196" s="109"/>
      <c r="V196" s="108">
        <v>0.35416666666666669</v>
      </c>
      <c r="W196" s="108"/>
      <c r="X196" s="112"/>
      <c r="Y196" s="112">
        <v>1</v>
      </c>
      <c r="Z196" s="112"/>
      <c r="AA196" s="176" t="s">
        <v>638</v>
      </c>
      <c r="AB196" s="109"/>
      <c r="AC196" s="138">
        <f t="shared" si="25"/>
        <v>1</v>
      </c>
      <c r="AD196" s="112">
        <f t="shared" si="26"/>
        <v>0</v>
      </c>
      <c r="AE196" s="112">
        <f t="shared" si="27"/>
        <v>0</v>
      </c>
      <c r="AF196" s="112">
        <f t="shared" si="28"/>
        <v>1</v>
      </c>
    </row>
    <row r="197" spans="1:32" ht="17.25" customHeight="1">
      <c r="A197" s="147"/>
      <c r="B197" s="226"/>
      <c r="C197" s="147" t="s">
        <v>7</v>
      </c>
      <c r="D197" s="147"/>
      <c r="E197" s="148">
        <v>42331</v>
      </c>
      <c r="F197" s="149"/>
      <c r="G197" s="149"/>
      <c r="H197" s="147"/>
      <c r="I197" s="147"/>
      <c r="J197" s="147"/>
      <c r="K197" s="277"/>
      <c r="L197" s="121"/>
      <c r="M197" s="120"/>
      <c r="N197" s="109"/>
      <c r="O197" s="110">
        <f t="shared" ref="O197:O260" si="32">+IF(COUNT(F197:K197)=1,0,IF((MAX(F197:K197)-MIN(F197:K197))&lt;TIMEVALUE("1:00"),0,IF(F197&lt;TIMEVALUE("8:00"),1/3,MIN(F197:K197))))</f>
        <v>0</v>
      </c>
      <c r="P197" s="110">
        <f t="shared" ref="P197:P260" si="33">+IF(COUNT(F197:K197)=1,0,IF((MAX(F197:K197)-MIN(F197:K197))&lt;TIMEVALUE("1:00"),0,IF(MAX(F197:K197)&lt;TIMEVALUE("18:00"),MAX(F197:K197),IF(F197&gt;TIMEVALUE("8:30"),0.75,MAX(F197:K197)))))</f>
        <v>0</v>
      </c>
      <c r="Q197" s="134">
        <f t="shared" ref="Q197:Q260" si="34">+IF(OR(M197="KHAC",M197="PM",O197=TIMEVALUE("00:00")),0,IF(O197&gt;TIMEVALUE("10:00"),0,IF(MAX(F197:K197)&lt;TIMEVALUE("12:00"),MAX(F197:K197)-O197,TIMEVALUE("12:00")-O197)))</f>
        <v>0</v>
      </c>
      <c r="R197" s="111">
        <f t="shared" si="29"/>
        <v>0</v>
      </c>
      <c r="S197" s="111">
        <f t="shared" si="30"/>
        <v>0</v>
      </c>
      <c r="T197" s="108">
        <f t="shared" si="31"/>
        <v>0.35416666666666669</v>
      </c>
      <c r="U197" s="109"/>
      <c r="V197" s="108">
        <v>0.35416666666666669</v>
      </c>
      <c r="W197" s="108"/>
      <c r="X197" s="112"/>
      <c r="Y197" s="112">
        <v>1</v>
      </c>
      <c r="Z197" s="112"/>
      <c r="AA197" s="176" t="s">
        <v>639</v>
      </c>
      <c r="AB197" s="109"/>
      <c r="AC197" s="138">
        <f t="shared" ref="AC197:AC260" si="35">+T197/TIMEVALUE("8:30")</f>
        <v>1</v>
      </c>
      <c r="AD197" s="112">
        <f t="shared" ref="AD197:AD260" si="36">IF(COUNT(F197:K197)=0,0,IF(COUNT(F197:K197)=1,1,IF((MAX(F197:K197)-MIN(F197:K197))&lt;TIMEVALUE("1:00"),1,0+Z197)))</f>
        <v>0</v>
      </c>
      <c r="AE197" s="112">
        <f t="shared" ref="AE197:AE260" si="37">+IF(AND(F197&gt;TIMEVALUE("8:30"),F197&lt;TIMEVALUE("10:00")),1,IF(AND(F197&gt;TIMEVALUE("14:00"),F197&lt;TIMEVALUE("15:30")),1,0+X197))</f>
        <v>0</v>
      </c>
      <c r="AF197" s="112">
        <f t="shared" ref="AF197:AF260" si="38">+IF(OR(M197="Khac",M197="pm"),0,IF(AND(MAX(F197:K197)-MIN(F197:K197)&gt;TIMEVALUE("6:00"),AND(MAX(F197:K197)&gt;TIMEVALUE("14:00"),MIN(F197:K197)&lt;TIMEVALUE("11:30"))),1,0+Y197))</f>
        <v>1</v>
      </c>
    </row>
    <row r="198" spans="1:32">
      <c r="A198" s="147"/>
      <c r="B198" s="226"/>
      <c r="C198" s="147" t="s">
        <v>304</v>
      </c>
      <c r="D198" s="147"/>
      <c r="E198" s="148">
        <v>42328</v>
      </c>
      <c r="F198" s="149"/>
      <c r="G198" s="149"/>
      <c r="H198" s="147"/>
      <c r="I198" s="147"/>
      <c r="J198" s="147"/>
      <c r="K198" s="277"/>
      <c r="L198" s="121"/>
      <c r="M198" s="120"/>
      <c r="N198" s="109"/>
      <c r="O198" s="110">
        <f t="shared" si="32"/>
        <v>0</v>
      </c>
      <c r="P198" s="110">
        <f t="shared" si="33"/>
        <v>0</v>
      </c>
      <c r="Q198" s="134">
        <f t="shared" si="34"/>
        <v>0</v>
      </c>
      <c r="R198" s="111">
        <f t="shared" si="29"/>
        <v>0</v>
      </c>
      <c r="S198" s="111">
        <f t="shared" si="30"/>
        <v>0</v>
      </c>
      <c r="T198" s="108">
        <f t="shared" si="31"/>
        <v>0.35416666666666669</v>
      </c>
      <c r="U198" s="109"/>
      <c r="V198" s="108">
        <v>0.35416666666666669</v>
      </c>
      <c r="W198" s="108"/>
      <c r="X198" s="112"/>
      <c r="Y198" s="112">
        <v>1</v>
      </c>
      <c r="Z198" s="112"/>
      <c r="AA198" s="176" t="s">
        <v>639</v>
      </c>
      <c r="AB198" s="109"/>
      <c r="AC198" s="138">
        <f t="shared" si="35"/>
        <v>1</v>
      </c>
      <c r="AD198" s="112">
        <f t="shared" si="36"/>
        <v>0</v>
      </c>
      <c r="AE198" s="112">
        <f t="shared" si="37"/>
        <v>0</v>
      </c>
      <c r="AF198" s="112">
        <f t="shared" si="38"/>
        <v>1</v>
      </c>
    </row>
    <row r="199" spans="1:32">
      <c r="A199" s="147"/>
      <c r="B199" s="226"/>
      <c r="C199" s="147" t="s">
        <v>304</v>
      </c>
      <c r="D199" s="147"/>
      <c r="E199" s="148">
        <v>42313</v>
      </c>
      <c r="F199" s="149"/>
      <c r="G199" s="147"/>
      <c r="H199" s="147"/>
      <c r="I199" s="147"/>
      <c r="J199" s="147"/>
      <c r="K199" s="277"/>
      <c r="L199" s="121"/>
      <c r="M199" s="120"/>
      <c r="N199" s="116"/>
      <c r="O199" s="110">
        <f t="shared" si="32"/>
        <v>0</v>
      </c>
      <c r="P199" s="110">
        <f t="shared" si="33"/>
        <v>0</v>
      </c>
      <c r="Q199" s="134">
        <f t="shared" si="34"/>
        <v>0</v>
      </c>
      <c r="R199" s="111">
        <f t="shared" ref="R199:R262" si="39">+IF(OR(M199="khac",M199="pm",P199=TIMEVALUE("00:00"),MAX(F199:K199)&lt;TIMEVALUE("13:30"),MAX(F199:K199)&lt;TIMEVALUE("15:30"),MIN(F199:K199)&gt;TIMEVALUE("15:30")),0,IF(P199&lt;=TIMEVALUE("19:30"),P199-IF(MIN(F199:K199)&gt;TIMEVALUE("13:30"),O199,TIMEVALUE("13:30")),TIMEVALUE("19:30")-IF(MIN(F199:K199)&gt;TIMEVALUE("13:30"),O199,TIMEVALUE("13:30"))))</f>
        <v>0</v>
      </c>
      <c r="S199" s="111">
        <f t="shared" si="30"/>
        <v>0</v>
      </c>
      <c r="T199" s="108">
        <f t="shared" si="31"/>
        <v>0.35416666666666669</v>
      </c>
      <c r="U199" s="109"/>
      <c r="V199" s="108">
        <v>0.35416666666666669</v>
      </c>
      <c r="W199" s="108"/>
      <c r="X199" s="112"/>
      <c r="Y199" s="112">
        <v>1</v>
      </c>
      <c r="Z199" s="112"/>
      <c r="AA199" s="176" t="s">
        <v>644</v>
      </c>
      <c r="AB199" s="109"/>
      <c r="AC199" s="138">
        <f t="shared" si="35"/>
        <v>1</v>
      </c>
      <c r="AD199" s="112">
        <f t="shared" si="36"/>
        <v>0</v>
      </c>
      <c r="AE199" s="112">
        <f t="shared" si="37"/>
        <v>0</v>
      </c>
      <c r="AF199" s="112">
        <f t="shared" si="38"/>
        <v>1</v>
      </c>
    </row>
    <row r="200" spans="1:32">
      <c r="A200" s="147"/>
      <c r="B200" s="226"/>
      <c r="C200" s="147" t="s">
        <v>201</v>
      </c>
      <c r="D200" s="147"/>
      <c r="E200" s="148">
        <v>42304</v>
      </c>
      <c r="F200" s="149">
        <v>0.34861111111111115</v>
      </c>
      <c r="G200" s="149"/>
      <c r="H200" s="147"/>
      <c r="I200" s="147"/>
      <c r="J200" s="147"/>
      <c r="K200" s="278">
        <v>0.75624999999999998</v>
      </c>
      <c r="L200" s="121"/>
      <c r="M200" s="120"/>
      <c r="N200" s="116"/>
      <c r="O200" s="110">
        <f t="shared" si="32"/>
        <v>0.34861111111111115</v>
      </c>
      <c r="P200" s="110">
        <f t="shared" si="33"/>
        <v>0.75624999999999998</v>
      </c>
      <c r="Q200" s="134">
        <f t="shared" si="34"/>
        <v>0.15138888888888885</v>
      </c>
      <c r="R200" s="111">
        <f t="shared" si="39"/>
        <v>0.19374999999999998</v>
      </c>
      <c r="S200" s="111">
        <f t="shared" si="30"/>
        <v>0</v>
      </c>
      <c r="T200" s="108">
        <f t="shared" si="31"/>
        <v>0.35416666666666669</v>
      </c>
      <c r="U200" s="109"/>
      <c r="V200" s="108"/>
      <c r="W200" s="108"/>
      <c r="X200" s="112"/>
      <c r="Y200" s="112"/>
      <c r="Z200" s="112"/>
      <c r="AA200" s="176"/>
      <c r="AB200" s="109"/>
      <c r="AC200" s="138">
        <f t="shared" si="35"/>
        <v>1</v>
      </c>
      <c r="AD200" s="112">
        <f t="shared" si="36"/>
        <v>0</v>
      </c>
      <c r="AE200" s="112">
        <f t="shared" si="37"/>
        <v>0</v>
      </c>
      <c r="AF200" s="112">
        <f t="shared" si="38"/>
        <v>1</v>
      </c>
    </row>
    <row r="201" spans="1:32">
      <c r="A201" s="147"/>
      <c r="B201" s="226"/>
      <c r="C201" s="147" t="s">
        <v>9</v>
      </c>
      <c r="D201" s="147"/>
      <c r="E201" s="148">
        <v>42313</v>
      </c>
      <c r="F201" s="149"/>
      <c r="G201" s="149"/>
      <c r="H201" s="147"/>
      <c r="I201" s="147"/>
      <c r="J201" s="147"/>
      <c r="K201" s="277"/>
      <c r="L201" s="121"/>
      <c r="M201" s="120"/>
      <c r="N201" s="116"/>
      <c r="O201" s="110">
        <f t="shared" si="32"/>
        <v>0</v>
      </c>
      <c r="P201" s="110">
        <f t="shared" si="33"/>
        <v>0</v>
      </c>
      <c r="Q201" s="134">
        <f t="shared" si="34"/>
        <v>0</v>
      </c>
      <c r="R201" s="111">
        <f t="shared" si="39"/>
        <v>0</v>
      </c>
      <c r="S201" s="111">
        <f t="shared" si="30"/>
        <v>0</v>
      </c>
      <c r="T201" s="108">
        <f t="shared" si="31"/>
        <v>0.35416666666666669</v>
      </c>
      <c r="U201" s="109"/>
      <c r="V201" s="108">
        <v>0.35416666666666669</v>
      </c>
      <c r="W201" s="108"/>
      <c r="X201" s="112"/>
      <c r="Y201" s="112">
        <v>1</v>
      </c>
      <c r="Z201" s="112"/>
      <c r="AA201" s="176" t="s">
        <v>646</v>
      </c>
      <c r="AB201" s="109"/>
      <c r="AC201" s="138">
        <f t="shared" si="35"/>
        <v>1</v>
      </c>
      <c r="AD201" s="112">
        <f t="shared" si="36"/>
        <v>0</v>
      </c>
      <c r="AE201" s="112">
        <f t="shared" si="37"/>
        <v>0</v>
      </c>
      <c r="AF201" s="112">
        <f t="shared" si="38"/>
        <v>1</v>
      </c>
    </row>
    <row r="202" spans="1:32">
      <c r="A202" s="147"/>
      <c r="B202" s="226"/>
      <c r="C202" s="147" t="s">
        <v>9</v>
      </c>
      <c r="D202" s="147"/>
      <c r="E202" s="148">
        <v>42314</v>
      </c>
      <c r="F202" s="149"/>
      <c r="G202" s="149"/>
      <c r="H202" s="149"/>
      <c r="I202" s="147"/>
      <c r="J202" s="147"/>
      <c r="K202" s="277"/>
      <c r="L202" s="185"/>
      <c r="M202" s="120"/>
      <c r="N202" s="116"/>
      <c r="O202" s="110">
        <f t="shared" si="32"/>
        <v>0</v>
      </c>
      <c r="P202" s="110">
        <f t="shared" si="33"/>
        <v>0</v>
      </c>
      <c r="Q202" s="134">
        <f t="shared" si="34"/>
        <v>0</v>
      </c>
      <c r="R202" s="111">
        <f t="shared" si="39"/>
        <v>0</v>
      </c>
      <c r="S202" s="111">
        <f t="shared" si="30"/>
        <v>0</v>
      </c>
      <c r="T202" s="108">
        <f t="shared" si="31"/>
        <v>0.35416666666666669</v>
      </c>
      <c r="U202" s="109"/>
      <c r="V202" s="108">
        <v>0.35416666666666669</v>
      </c>
      <c r="W202" s="108"/>
      <c r="X202" s="112"/>
      <c r="Y202" s="112">
        <v>1</v>
      </c>
      <c r="Z202" s="112"/>
      <c r="AA202" s="176" t="s">
        <v>646</v>
      </c>
      <c r="AB202" s="109"/>
      <c r="AC202" s="138">
        <f t="shared" si="35"/>
        <v>1</v>
      </c>
      <c r="AD202" s="112">
        <f t="shared" si="36"/>
        <v>0</v>
      </c>
      <c r="AE202" s="112">
        <f t="shared" si="37"/>
        <v>0</v>
      </c>
      <c r="AF202" s="112">
        <f t="shared" si="38"/>
        <v>1</v>
      </c>
    </row>
    <row r="203" spans="1:32">
      <c r="A203" s="147"/>
      <c r="B203" s="226"/>
      <c r="C203" s="147"/>
      <c r="D203" s="147"/>
      <c r="E203" s="148"/>
      <c r="F203" s="149"/>
      <c r="G203" s="149"/>
      <c r="H203" s="149"/>
      <c r="I203" s="149"/>
      <c r="J203" s="147"/>
      <c r="K203" s="277"/>
      <c r="L203" s="121"/>
      <c r="M203" s="120"/>
      <c r="N203" s="109"/>
      <c r="O203" s="110">
        <f t="shared" si="32"/>
        <v>0</v>
      </c>
      <c r="P203" s="110">
        <f t="shared" si="33"/>
        <v>0</v>
      </c>
      <c r="Q203" s="134">
        <f t="shared" si="34"/>
        <v>0</v>
      </c>
      <c r="R203" s="111">
        <f t="shared" si="39"/>
        <v>0</v>
      </c>
      <c r="S203" s="111">
        <f t="shared" si="30"/>
        <v>0</v>
      </c>
      <c r="T203" s="108">
        <f t="shared" si="31"/>
        <v>0</v>
      </c>
      <c r="U203" s="109"/>
      <c r="V203" s="108"/>
      <c r="W203" s="108"/>
      <c r="X203" s="112"/>
      <c r="Y203" s="112"/>
      <c r="Z203" s="112"/>
      <c r="AA203" s="176"/>
      <c r="AB203" s="109"/>
      <c r="AC203" s="138">
        <f t="shared" si="35"/>
        <v>0</v>
      </c>
      <c r="AD203" s="112">
        <f t="shared" si="36"/>
        <v>0</v>
      </c>
      <c r="AE203" s="112">
        <f t="shared" si="37"/>
        <v>0</v>
      </c>
      <c r="AF203" s="112">
        <f t="shared" si="38"/>
        <v>0</v>
      </c>
    </row>
    <row r="204" spans="1:32">
      <c r="A204" s="147"/>
      <c r="B204" s="226"/>
      <c r="C204" s="147"/>
      <c r="D204" s="147"/>
      <c r="E204" s="148"/>
      <c r="F204" s="149"/>
      <c r="G204" s="149"/>
      <c r="H204" s="147"/>
      <c r="I204" s="147"/>
      <c r="J204" s="147"/>
      <c r="K204" s="277"/>
      <c r="L204" s="121"/>
      <c r="M204" s="120"/>
      <c r="N204" s="109"/>
      <c r="O204" s="110">
        <f t="shared" si="32"/>
        <v>0</v>
      </c>
      <c r="P204" s="110">
        <f t="shared" si="33"/>
        <v>0</v>
      </c>
      <c r="Q204" s="134">
        <f t="shared" si="34"/>
        <v>0</v>
      </c>
      <c r="R204" s="111">
        <f t="shared" si="39"/>
        <v>0</v>
      </c>
      <c r="S204" s="111">
        <f t="shared" si="30"/>
        <v>0</v>
      </c>
      <c r="T204" s="108">
        <f t="shared" si="31"/>
        <v>0</v>
      </c>
      <c r="U204" s="109"/>
      <c r="V204" s="108"/>
      <c r="W204" s="108"/>
      <c r="X204" s="112"/>
      <c r="Y204" s="112"/>
      <c r="Z204" s="112"/>
      <c r="AA204" s="176"/>
      <c r="AB204" s="109"/>
      <c r="AC204" s="138">
        <f t="shared" si="35"/>
        <v>0</v>
      </c>
      <c r="AD204" s="112">
        <f t="shared" si="36"/>
        <v>0</v>
      </c>
      <c r="AE204" s="112">
        <f t="shared" si="37"/>
        <v>0</v>
      </c>
      <c r="AF204" s="112">
        <f t="shared" si="38"/>
        <v>0</v>
      </c>
    </row>
    <row r="205" spans="1:32">
      <c r="A205" s="147"/>
      <c r="B205" s="226"/>
      <c r="C205" s="147"/>
      <c r="D205" s="147"/>
      <c r="E205" s="148"/>
      <c r="F205" s="149"/>
      <c r="G205" s="149"/>
      <c r="H205" s="147"/>
      <c r="I205" s="147"/>
      <c r="J205" s="147"/>
      <c r="K205" s="277"/>
      <c r="L205" s="121"/>
      <c r="M205" s="120"/>
      <c r="N205" s="109"/>
      <c r="O205" s="110">
        <f t="shared" si="32"/>
        <v>0</v>
      </c>
      <c r="P205" s="110">
        <f t="shared" si="33"/>
        <v>0</v>
      </c>
      <c r="Q205" s="134">
        <f t="shared" si="34"/>
        <v>0</v>
      </c>
      <c r="R205" s="111">
        <f t="shared" si="39"/>
        <v>0</v>
      </c>
      <c r="S205" s="111">
        <f t="shared" si="30"/>
        <v>0</v>
      </c>
      <c r="T205" s="108">
        <f t="shared" si="31"/>
        <v>0</v>
      </c>
      <c r="U205" s="109"/>
      <c r="V205" s="108"/>
      <c r="W205" s="108"/>
      <c r="X205" s="112"/>
      <c r="Y205" s="112"/>
      <c r="Z205" s="112"/>
      <c r="AA205" s="176"/>
      <c r="AB205" s="109"/>
      <c r="AC205" s="138">
        <f t="shared" si="35"/>
        <v>0</v>
      </c>
      <c r="AD205" s="112">
        <f t="shared" si="36"/>
        <v>0</v>
      </c>
      <c r="AE205" s="112">
        <f t="shared" si="37"/>
        <v>0</v>
      </c>
      <c r="AF205" s="112">
        <f t="shared" si="38"/>
        <v>0</v>
      </c>
    </row>
    <row r="206" spans="1:32">
      <c r="A206" s="147"/>
      <c r="B206" s="226"/>
      <c r="C206" s="147"/>
      <c r="D206" s="147"/>
      <c r="E206" s="148"/>
      <c r="F206" s="149"/>
      <c r="G206" s="149"/>
      <c r="H206" s="147"/>
      <c r="I206" s="147"/>
      <c r="J206" s="147"/>
      <c r="K206" s="277"/>
      <c r="L206" s="121"/>
      <c r="M206" s="120"/>
      <c r="N206" s="109"/>
      <c r="O206" s="110">
        <f t="shared" si="32"/>
        <v>0</v>
      </c>
      <c r="P206" s="110">
        <f t="shared" si="33"/>
        <v>0</v>
      </c>
      <c r="Q206" s="134">
        <f t="shared" si="34"/>
        <v>0</v>
      </c>
      <c r="R206" s="111">
        <f t="shared" si="39"/>
        <v>0</v>
      </c>
      <c r="S206" s="111">
        <f t="shared" si="30"/>
        <v>0</v>
      </c>
      <c r="T206" s="108">
        <f t="shared" si="31"/>
        <v>0</v>
      </c>
      <c r="U206" s="109"/>
      <c r="V206" s="108"/>
      <c r="W206" s="108"/>
      <c r="X206" s="112"/>
      <c r="Y206" s="112"/>
      <c r="Z206" s="112"/>
      <c r="AA206" s="176"/>
      <c r="AB206" s="109"/>
      <c r="AC206" s="138">
        <f t="shared" si="35"/>
        <v>0</v>
      </c>
      <c r="AD206" s="112">
        <f t="shared" si="36"/>
        <v>0</v>
      </c>
      <c r="AE206" s="112">
        <f t="shared" si="37"/>
        <v>0</v>
      </c>
      <c r="AF206" s="112">
        <f t="shared" si="38"/>
        <v>0</v>
      </c>
    </row>
    <row r="207" spans="1:32">
      <c r="A207" s="147"/>
      <c r="B207" s="226"/>
      <c r="C207" s="147"/>
      <c r="D207" s="147"/>
      <c r="E207" s="148"/>
      <c r="F207" s="149"/>
      <c r="G207" s="149"/>
      <c r="H207" s="147"/>
      <c r="I207" s="147"/>
      <c r="J207" s="147"/>
      <c r="K207" s="277"/>
      <c r="L207" s="121"/>
      <c r="M207" s="120"/>
      <c r="N207" s="109"/>
      <c r="O207" s="110">
        <f t="shared" si="32"/>
        <v>0</v>
      </c>
      <c r="P207" s="110">
        <f t="shared" si="33"/>
        <v>0</v>
      </c>
      <c r="Q207" s="134">
        <f t="shared" si="34"/>
        <v>0</v>
      </c>
      <c r="R207" s="111">
        <f t="shared" si="39"/>
        <v>0</v>
      </c>
      <c r="S207" s="111">
        <f t="shared" si="30"/>
        <v>0</v>
      </c>
      <c r="T207" s="108">
        <f t="shared" si="31"/>
        <v>0</v>
      </c>
      <c r="U207" s="109"/>
      <c r="V207" s="108"/>
      <c r="W207" s="108"/>
      <c r="X207" s="112"/>
      <c r="Y207" s="112"/>
      <c r="Z207" s="112"/>
      <c r="AA207" s="176"/>
      <c r="AB207" s="109"/>
      <c r="AC207" s="138">
        <f t="shared" si="35"/>
        <v>0</v>
      </c>
      <c r="AD207" s="112">
        <f t="shared" si="36"/>
        <v>0</v>
      </c>
      <c r="AE207" s="112">
        <f t="shared" si="37"/>
        <v>0</v>
      </c>
      <c r="AF207" s="112">
        <f t="shared" si="38"/>
        <v>0</v>
      </c>
    </row>
    <row r="208" spans="1:32">
      <c r="A208" s="147"/>
      <c r="B208" s="226"/>
      <c r="C208" s="147"/>
      <c r="D208" s="147"/>
      <c r="E208" s="148"/>
      <c r="F208" s="149"/>
      <c r="G208" s="149"/>
      <c r="H208" s="147"/>
      <c r="I208" s="147"/>
      <c r="J208" s="147"/>
      <c r="K208" s="277"/>
      <c r="L208" s="121"/>
      <c r="M208" s="120"/>
      <c r="N208" s="109"/>
      <c r="O208" s="110">
        <f t="shared" si="32"/>
        <v>0</v>
      </c>
      <c r="P208" s="110">
        <f t="shared" si="33"/>
        <v>0</v>
      </c>
      <c r="Q208" s="134">
        <f t="shared" si="34"/>
        <v>0</v>
      </c>
      <c r="R208" s="111">
        <f t="shared" si="39"/>
        <v>0</v>
      </c>
      <c r="S208" s="111">
        <f t="shared" si="30"/>
        <v>0</v>
      </c>
      <c r="T208" s="108">
        <f t="shared" si="31"/>
        <v>0</v>
      </c>
      <c r="U208" s="109"/>
      <c r="V208" s="108"/>
      <c r="W208" s="108"/>
      <c r="X208" s="112"/>
      <c r="Y208" s="112"/>
      <c r="Z208" s="112"/>
      <c r="AA208" s="176"/>
      <c r="AB208" s="109"/>
      <c r="AC208" s="138">
        <f t="shared" si="35"/>
        <v>0</v>
      </c>
      <c r="AD208" s="112">
        <f t="shared" si="36"/>
        <v>0</v>
      </c>
      <c r="AE208" s="112">
        <f t="shared" si="37"/>
        <v>0</v>
      </c>
      <c r="AF208" s="112">
        <f t="shared" si="38"/>
        <v>0</v>
      </c>
    </row>
    <row r="209" spans="1:32">
      <c r="A209" s="147"/>
      <c r="B209" s="226"/>
      <c r="C209" s="147"/>
      <c r="D209" s="147"/>
      <c r="E209" s="148"/>
      <c r="F209" s="149"/>
      <c r="G209" s="149"/>
      <c r="H209" s="147"/>
      <c r="I209" s="147"/>
      <c r="J209" s="147"/>
      <c r="K209" s="277"/>
      <c r="L209" s="121"/>
      <c r="M209" s="120"/>
      <c r="N209" s="109"/>
      <c r="O209" s="110">
        <f t="shared" si="32"/>
        <v>0</v>
      </c>
      <c r="P209" s="110">
        <f t="shared" si="33"/>
        <v>0</v>
      </c>
      <c r="Q209" s="134">
        <f t="shared" si="34"/>
        <v>0</v>
      </c>
      <c r="R209" s="111">
        <f t="shared" si="39"/>
        <v>0</v>
      </c>
      <c r="S209" s="111">
        <f t="shared" si="30"/>
        <v>0</v>
      </c>
      <c r="T209" s="108">
        <f t="shared" si="31"/>
        <v>0</v>
      </c>
      <c r="U209" s="109"/>
      <c r="V209" s="108"/>
      <c r="W209" s="108"/>
      <c r="X209" s="112"/>
      <c r="Y209" s="112"/>
      <c r="Z209" s="112"/>
      <c r="AA209" s="176"/>
      <c r="AB209" s="109"/>
      <c r="AC209" s="138">
        <f t="shared" si="35"/>
        <v>0</v>
      </c>
      <c r="AD209" s="112">
        <f t="shared" si="36"/>
        <v>0</v>
      </c>
      <c r="AE209" s="112">
        <f t="shared" si="37"/>
        <v>0</v>
      </c>
      <c r="AF209" s="112">
        <f t="shared" si="38"/>
        <v>0</v>
      </c>
    </row>
    <row r="210" spans="1:32">
      <c r="A210" s="147"/>
      <c r="B210" s="226"/>
      <c r="C210" s="147"/>
      <c r="D210" s="147"/>
      <c r="E210" s="148"/>
      <c r="F210" s="149"/>
      <c r="G210" s="149"/>
      <c r="H210" s="147"/>
      <c r="I210" s="147"/>
      <c r="J210" s="147"/>
      <c r="K210" s="277"/>
      <c r="L210" s="121"/>
      <c r="M210" s="120"/>
      <c r="N210" s="109"/>
      <c r="O210" s="110">
        <f t="shared" si="32"/>
        <v>0</v>
      </c>
      <c r="P210" s="110">
        <f t="shared" si="33"/>
        <v>0</v>
      </c>
      <c r="Q210" s="134">
        <f t="shared" si="34"/>
        <v>0</v>
      </c>
      <c r="R210" s="111">
        <f t="shared" si="39"/>
        <v>0</v>
      </c>
      <c r="S210" s="111">
        <f t="shared" si="30"/>
        <v>0</v>
      </c>
      <c r="T210" s="108">
        <f t="shared" si="31"/>
        <v>0</v>
      </c>
      <c r="U210" s="109"/>
      <c r="V210" s="108"/>
      <c r="W210" s="108"/>
      <c r="X210" s="112"/>
      <c r="Y210" s="112"/>
      <c r="Z210" s="112"/>
      <c r="AA210" s="176"/>
      <c r="AB210" s="109"/>
      <c r="AC210" s="138">
        <f t="shared" si="35"/>
        <v>0</v>
      </c>
      <c r="AD210" s="112">
        <f t="shared" si="36"/>
        <v>0</v>
      </c>
      <c r="AE210" s="112">
        <f t="shared" si="37"/>
        <v>0</v>
      </c>
      <c r="AF210" s="112">
        <f t="shared" si="38"/>
        <v>0</v>
      </c>
    </row>
    <row r="211" spans="1:32">
      <c r="A211" s="147"/>
      <c r="B211" s="226"/>
      <c r="C211" s="147"/>
      <c r="D211" s="147"/>
      <c r="E211" s="148"/>
      <c r="F211" s="149"/>
      <c r="G211" s="149"/>
      <c r="H211" s="147"/>
      <c r="I211" s="147"/>
      <c r="J211" s="147"/>
      <c r="K211" s="277"/>
      <c r="L211" s="121"/>
      <c r="M211" s="120"/>
      <c r="N211" s="109"/>
      <c r="O211" s="110">
        <f t="shared" si="32"/>
        <v>0</v>
      </c>
      <c r="P211" s="110">
        <f t="shared" si="33"/>
        <v>0</v>
      </c>
      <c r="Q211" s="134">
        <f t="shared" si="34"/>
        <v>0</v>
      </c>
      <c r="R211" s="111">
        <f t="shared" si="39"/>
        <v>0</v>
      </c>
      <c r="S211" s="111">
        <f t="shared" si="30"/>
        <v>0</v>
      </c>
      <c r="T211" s="108">
        <f t="shared" si="31"/>
        <v>0</v>
      </c>
      <c r="U211" s="109"/>
      <c r="V211" s="108"/>
      <c r="W211" s="108"/>
      <c r="X211" s="112"/>
      <c r="Y211" s="112"/>
      <c r="Z211" s="112"/>
      <c r="AA211" s="176"/>
      <c r="AB211" s="109"/>
      <c r="AC211" s="138">
        <f t="shared" si="35"/>
        <v>0</v>
      </c>
      <c r="AD211" s="112">
        <f t="shared" si="36"/>
        <v>0</v>
      </c>
      <c r="AE211" s="112">
        <f t="shared" si="37"/>
        <v>0</v>
      </c>
      <c r="AF211" s="112">
        <f t="shared" si="38"/>
        <v>0</v>
      </c>
    </row>
    <row r="212" spans="1:32">
      <c r="A212" s="147"/>
      <c r="B212" s="226"/>
      <c r="C212" s="147"/>
      <c r="D212" s="147"/>
      <c r="E212" s="148"/>
      <c r="F212" s="149"/>
      <c r="G212" s="149"/>
      <c r="H212" s="147"/>
      <c r="I212" s="147"/>
      <c r="J212" s="147"/>
      <c r="K212" s="277"/>
      <c r="L212" s="121"/>
      <c r="M212" s="120"/>
      <c r="N212" s="116"/>
      <c r="O212" s="110">
        <f t="shared" si="32"/>
        <v>0</v>
      </c>
      <c r="P212" s="110">
        <f t="shared" si="33"/>
        <v>0</v>
      </c>
      <c r="Q212" s="134">
        <f t="shared" si="34"/>
        <v>0</v>
      </c>
      <c r="R212" s="111">
        <f t="shared" si="39"/>
        <v>0</v>
      </c>
      <c r="S212" s="111">
        <f t="shared" si="30"/>
        <v>0</v>
      </c>
      <c r="T212" s="108">
        <f t="shared" si="31"/>
        <v>0</v>
      </c>
      <c r="U212" s="109"/>
      <c r="V212" s="108"/>
      <c r="W212" s="108"/>
      <c r="X212" s="112"/>
      <c r="Y212" s="112"/>
      <c r="Z212" s="112"/>
      <c r="AA212" s="176"/>
      <c r="AB212" s="109"/>
      <c r="AC212" s="138">
        <f t="shared" si="35"/>
        <v>0</v>
      </c>
      <c r="AD212" s="112">
        <f t="shared" si="36"/>
        <v>0</v>
      </c>
      <c r="AE212" s="112">
        <f t="shared" si="37"/>
        <v>0</v>
      </c>
      <c r="AF212" s="112">
        <f t="shared" si="38"/>
        <v>0</v>
      </c>
    </row>
    <row r="213" spans="1:32">
      <c r="A213" s="147"/>
      <c r="B213" s="226"/>
      <c r="C213" s="147"/>
      <c r="D213" s="147"/>
      <c r="E213" s="148"/>
      <c r="F213" s="149"/>
      <c r="G213" s="149"/>
      <c r="H213" s="147"/>
      <c r="I213" s="147"/>
      <c r="J213" s="147"/>
      <c r="K213" s="277"/>
      <c r="L213" s="121"/>
      <c r="M213" s="120"/>
      <c r="N213" s="116"/>
      <c r="O213" s="110">
        <f t="shared" si="32"/>
        <v>0</v>
      </c>
      <c r="P213" s="110">
        <f t="shared" si="33"/>
        <v>0</v>
      </c>
      <c r="Q213" s="134">
        <f t="shared" si="34"/>
        <v>0</v>
      </c>
      <c r="R213" s="111">
        <f t="shared" si="39"/>
        <v>0</v>
      </c>
      <c r="S213" s="111">
        <f t="shared" si="30"/>
        <v>0</v>
      </c>
      <c r="T213" s="108">
        <f t="shared" si="31"/>
        <v>0</v>
      </c>
      <c r="U213" s="109"/>
      <c r="V213" s="108"/>
      <c r="W213" s="108"/>
      <c r="X213" s="112"/>
      <c r="Y213" s="112"/>
      <c r="Z213" s="112"/>
      <c r="AA213" s="176"/>
      <c r="AB213" s="109"/>
      <c r="AC213" s="138">
        <f t="shared" si="35"/>
        <v>0</v>
      </c>
      <c r="AD213" s="112">
        <f t="shared" si="36"/>
        <v>0</v>
      </c>
      <c r="AE213" s="112">
        <f t="shared" si="37"/>
        <v>0</v>
      </c>
      <c r="AF213" s="112">
        <f t="shared" si="38"/>
        <v>0</v>
      </c>
    </row>
    <row r="214" spans="1:32">
      <c r="A214" s="147"/>
      <c r="B214" s="226"/>
      <c r="C214" s="147"/>
      <c r="D214" s="147"/>
      <c r="E214" s="148"/>
      <c r="F214" s="149"/>
      <c r="G214" s="149"/>
      <c r="H214" s="147"/>
      <c r="I214" s="147"/>
      <c r="J214" s="147"/>
      <c r="K214" s="277"/>
      <c r="L214" s="185"/>
      <c r="M214" s="120"/>
      <c r="N214" s="116"/>
      <c r="O214" s="110">
        <f t="shared" si="32"/>
        <v>0</v>
      </c>
      <c r="P214" s="110">
        <f t="shared" si="33"/>
        <v>0</v>
      </c>
      <c r="Q214" s="134">
        <f t="shared" si="34"/>
        <v>0</v>
      </c>
      <c r="R214" s="111">
        <f t="shared" si="39"/>
        <v>0</v>
      </c>
      <c r="S214" s="111">
        <f t="shared" si="30"/>
        <v>0</v>
      </c>
      <c r="T214" s="108">
        <f t="shared" si="31"/>
        <v>0</v>
      </c>
      <c r="U214" s="109"/>
      <c r="V214" s="108"/>
      <c r="W214" s="108"/>
      <c r="X214" s="112"/>
      <c r="Y214" s="112"/>
      <c r="Z214" s="112"/>
      <c r="AA214" s="176"/>
      <c r="AB214" s="109"/>
      <c r="AC214" s="138">
        <f t="shared" si="35"/>
        <v>0</v>
      </c>
      <c r="AD214" s="112">
        <f t="shared" si="36"/>
        <v>0</v>
      </c>
      <c r="AE214" s="112">
        <f t="shared" si="37"/>
        <v>0</v>
      </c>
      <c r="AF214" s="112">
        <f t="shared" si="38"/>
        <v>0</v>
      </c>
    </row>
    <row r="215" spans="1:32">
      <c r="A215" s="147"/>
      <c r="B215" s="226"/>
      <c r="C215" s="147"/>
      <c r="D215" s="147"/>
      <c r="E215" s="148"/>
      <c r="F215" s="149"/>
      <c r="G215" s="149"/>
      <c r="H215" s="147"/>
      <c r="I215" s="147"/>
      <c r="J215" s="147"/>
      <c r="K215" s="277"/>
      <c r="L215" s="185"/>
      <c r="M215" s="120"/>
      <c r="N215" s="116"/>
      <c r="O215" s="110">
        <f t="shared" si="32"/>
        <v>0</v>
      </c>
      <c r="P215" s="110">
        <f t="shared" si="33"/>
        <v>0</v>
      </c>
      <c r="Q215" s="134">
        <f t="shared" si="34"/>
        <v>0</v>
      </c>
      <c r="R215" s="111">
        <f t="shared" si="39"/>
        <v>0</v>
      </c>
      <c r="S215" s="111">
        <f t="shared" si="30"/>
        <v>0</v>
      </c>
      <c r="T215" s="108">
        <f t="shared" si="31"/>
        <v>0</v>
      </c>
      <c r="U215" s="109"/>
      <c r="V215" s="108"/>
      <c r="W215" s="108"/>
      <c r="X215" s="112"/>
      <c r="Y215" s="112"/>
      <c r="Z215" s="112"/>
      <c r="AA215" s="176"/>
      <c r="AB215" s="109"/>
      <c r="AC215" s="138">
        <f t="shared" si="35"/>
        <v>0</v>
      </c>
      <c r="AD215" s="112">
        <f t="shared" si="36"/>
        <v>0</v>
      </c>
      <c r="AE215" s="112">
        <f t="shared" si="37"/>
        <v>0</v>
      </c>
      <c r="AF215" s="112">
        <f t="shared" si="38"/>
        <v>0</v>
      </c>
    </row>
    <row r="216" spans="1:32">
      <c r="A216" s="147"/>
      <c r="B216" s="226"/>
      <c r="C216" s="147"/>
      <c r="D216" s="147"/>
      <c r="E216" s="148"/>
      <c r="F216" s="149"/>
      <c r="G216" s="149"/>
      <c r="H216" s="147"/>
      <c r="I216" s="147"/>
      <c r="J216" s="147"/>
      <c r="K216" s="277"/>
      <c r="L216" s="185"/>
      <c r="M216" s="120"/>
      <c r="N216" s="116"/>
      <c r="O216" s="110">
        <f t="shared" si="32"/>
        <v>0</v>
      </c>
      <c r="P216" s="110">
        <f t="shared" si="33"/>
        <v>0</v>
      </c>
      <c r="Q216" s="134">
        <f t="shared" si="34"/>
        <v>0</v>
      </c>
      <c r="R216" s="111">
        <f t="shared" si="39"/>
        <v>0</v>
      </c>
      <c r="S216" s="111">
        <f t="shared" si="30"/>
        <v>0</v>
      </c>
      <c r="T216" s="108">
        <f t="shared" si="31"/>
        <v>0</v>
      </c>
      <c r="U216" s="109"/>
      <c r="V216" s="108"/>
      <c r="W216" s="108"/>
      <c r="X216" s="112"/>
      <c r="Y216" s="112"/>
      <c r="Z216" s="112"/>
      <c r="AA216" s="176"/>
      <c r="AB216" s="109"/>
      <c r="AC216" s="138">
        <f t="shared" si="35"/>
        <v>0</v>
      </c>
      <c r="AD216" s="112">
        <f t="shared" si="36"/>
        <v>0</v>
      </c>
      <c r="AE216" s="112">
        <f t="shared" si="37"/>
        <v>0</v>
      </c>
      <c r="AF216" s="112">
        <f t="shared" si="38"/>
        <v>0</v>
      </c>
    </row>
    <row r="217" spans="1:32">
      <c r="A217" s="147"/>
      <c r="B217" s="226"/>
      <c r="C217" s="147"/>
      <c r="D217" s="147"/>
      <c r="E217" s="148"/>
      <c r="F217" s="149"/>
      <c r="G217" s="149"/>
      <c r="H217" s="149"/>
      <c r="I217" s="147"/>
      <c r="J217" s="147"/>
      <c r="K217" s="277"/>
      <c r="L217" s="185"/>
      <c r="M217" s="120"/>
      <c r="N217" s="116"/>
      <c r="O217" s="110">
        <f t="shared" si="32"/>
        <v>0</v>
      </c>
      <c r="P217" s="110">
        <f t="shared" si="33"/>
        <v>0</v>
      </c>
      <c r="Q217" s="134">
        <f t="shared" si="34"/>
        <v>0</v>
      </c>
      <c r="R217" s="111">
        <f t="shared" si="39"/>
        <v>0</v>
      </c>
      <c r="S217" s="111">
        <f t="shared" si="30"/>
        <v>0</v>
      </c>
      <c r="T217" s="108">
        <f t="shared" si="31"/>
        <v>0</v>
      </c>
      <c r="U217" s="109"/>
      <c r="V217" s="108"/>
      <c r="W217" s="108"/>
      <c r="X217" s="112"/>
      <c r="Y217" s="112"/>
      <c r="Z217" s="112"/>
      <c r="AA217" s="176"/>
      <c r="AB217" s="109"/>
      <c r="AC217" s="138">
        <f t="shared" si="35"/>
        <v>0</v>
      </c>
      <c r="AD217" s="112">
        <f t="shared" si="36"/>
        <v>0</v>
      </c>
      <c r="AE217" s="112">
        <f t="shared" si="37"/>
        <v>0</v>
      </c>
      <c r="AF217" s="112">
        <f t="shared" si="38"/>
        <v>0</v>
      </c>
    </row>
    <row r="218" spans="1:32">
      <c r="A218" s="147"/>
      <c r="B218" s="226"/>
      <c r="C218" s="147"/>
      <c r="D218" s="147"/>
      <c r="E218" s="148"/>
      <c r="F218" s="149"/>
      <c r="G218" s="149"/>
      <c r="H218" s="147"/>
      <c r="I218" s="147"/>
      <c r="J218" s="147"/>
      <c r="K218" s="277"/>
      <c r="L218" s="121"/>
      <c r="M218" s="120"/>
      <c r="N218" s="116"/>
      <c r="O218" s="110">
        <f t="shared" si="32"/>
        <v>0</v>
      </c>
      <c r="P218" s="110">
        <f t="shared" si="33"/>
        <v>0</v>
      </c>
      <c r="Q218" s="134">
        <f t="shared" si="34"/>
        <v>0</v>
      </c>
      <c r="R218" s="111">
        <f t="shared" si="39"/>
        <v>0</v>
      </c>
      <c r="S218" s="111">
        <f t="shared" si="30"/>
        <v>0</v>
      </c>
      <c r="T218" s="108">
        <f t="shared" si="31"/>
        <v>0</v>
      </c>
      <c r="U218" s="109"/>
      <c r="V218" s="108"/>
      <c r="W218" s="108"/>
      <c r="X218" s="112"/>
      <c r="Y218" s="112"/>
      <c r="Z218" s="112"/>
      <c r="AA218" s="176"/>
      <c r="AB218" s="109"/>
      <c r="AC218" s="138">
        <f t="shared" si="35"/>
        <v>0</v>
      </c>
      <c r="AD218" s="112">
        <f t="shared" si="36"/>
        <v>0</v>
      </c>
      <c r="AE218" s="112">
        <f t="shared" si="37"/>
        <v>0</v>
      </c>
      <c r="AF218" s="112">
        <f t="shared" si="38"/>
        <v>0</v>
      </c>
    </row>
    <row r="219" spans="1:32">
      <c r="A219" s="147"/>
      <c r="B219" s="226"/>
      <c r="C219" s="147"/>
      <c r="D219" s="147"/>
      <c r="E219" s="148"/>
      <c r="F219" s="149"/>
      <c r="G219" s="149"/>
      <c r="H219" s="147"/>
      <c r="I219" s="147"/>
      <c r="J219" s="147"/>
      <c r="K219" s="277"/>
      <c r="L219" s="121"/>
      <c r="M219" s="120"/>
      <c r="N219" s="116"/>
      <c r="O219" s="110">
        <f t="shared" si="32"/>
        <v>0</v>
      </c>
      <c r="P219" s="110">
        <f t="shared" si="33"/>
        <v>0</v>
      </c>
      <c r="Q219" s="134">
        <f t="shared" si="34"/>
        <v>0</v>
      </c>
      <c r="R219" s="111">
        <f t="shared" si="39"/>
        <v>0</v>
      </c>
      <c r="S219" s="111">
        <f t="shared" si="30"/>
        <v>0</v>
      </c>
      <c r="T219" s="108">
        <f t="shared" si="31"/>
        <v>0</v>
      </c>
      <c r="U219" s="109"/>
      <c r="V219" s="108"/>
      <c r="W219" s="108"/>
      <c r="X219" s="112"/>
      <c r="Y219" s="112"/>
      <c r="Z219" s="112"/>
      <c r="AA219" s="176"/>
      <c r="AB219" s="109"/>
      <c r="AC219" s="138">
        <f t="shared" si="35"/>
        <v>0</v>
      </c>
      <c r="AD219" s="112">
        <f t="shared" si="36"/>
        <v>0</v>
      </c>
      <c r="AE219" s="112">
        <f t="shared" si="37"/>
        <v>0</v>
      </c>
      <c r="AF219" s="112">
        <f t="shared" si="38"/>
        <v>0</v>
      </c>
    </row>
    <row r="220" spans="1:32">
      <c r="A220" s="147"/>
      <c r="B220" s="226"/>
      <c r="C220" s="147"/>
      <c r="D220" s="147"/>
      <c r="E220" s="148"/>
      <c r="F220" s="149"/>
      <c r="G220" s="149"/>
      <c r="H220" s="147"/>
      <c r="I220" s="147"/>
      <c r="J220" s="147"/>
      <c r="K220" s="277"/>
      <c r="L220" s="121"/>
      <c r="M220" s="120"/>
      <c r="N220" s="116"/>
      <c r="O220" s="110">
        <f t="shared" si="32"/>
        <v>0</v>
      </c>
      <c r="P220" s="110">
        <f t="shared" si="33"/>
        <v>0</v>
      </c>
      <c r="Q220" s="134">
        <f t="shared" si="34"/>
        <v>0</v>
      </c>
      <c r="R220" s="111">
        <f t="shared" si="39"/>
        <v>0</v>
      </c>
      <c r="S220" s="111">
        <f t="shared" si="30"/>
        <v>0</v>
      </c>
      <c r="T220" s="108">
        <f t="shared" si="31"/>
        <v>0</v>
      </c>
      <c r="U220" s="109"/>
      <c r="V220" s="108"/>
      <c r="W220" s="108"/>
      <c r="X220" s="112"/>
      <c r="Y220" s="112"/>
      <c r="Z220" s="112"/>
      <c r="AA220" s="176"/>
      <c r="AB220" s="109"/>
      <c r="AC220" s="138">
        <f t="shared" si="35"/>
        <v>0</v>
      </c>
      <c r="AD220" s="112">
        <f t="shared" si="36"/>
        <v>0</v>
      </c>
      <c r="AE220" s="112">
        <f t="shared" si="37"/>
        <v>0</v>
      </c>
      <c r="AF220" s="112">
        <f t="shared" si="38"/>
        <v>0</v>
      </c>
    </row>
    <row r="221" spans="1:32">
      <c r="A221" s="147"/>
      <c r="B221" s="226"/>
      <c r="C221" s="147"/>
      <c r="D221" s="147"/>
      <c r="E221" s="148"/>
      <c r="F221" s="149"/>
      <c r="G221" s="149"/>
      <c r="H221" s="147"/>
      <c r="I221" s="147"/>
      <c r="J221" s="147"/>
      <c r="K221" s="277"/>
      <c r="L221" s="121"/>
      <c r="M221" s="120"/>
      <c r="N221" s="109"/>
      <c r="O221" s="110">
        <f t="shared" si="32"/>
        <v>0</v>
      </c>
      <c r="P221" s="110">
        <f t="shared" si="33"/>
        <v>0</v>
      </c>
      <c r="Q221" s="134">
        <f t="shared" si="34"/>
        <v>0</v>
      </c>
      <c r="R221" s="111">
        <f t="shared" si="39"/>
        <v>0</v>
      </c>
      <c r="S221" s="111">
        <f t="shared" si="30"/>
        <v>0</v>
      </c>
      <c r="T221" s="108">
        <f t="shared" si="31"/>
        <v>0</v>
      </c>
      <c r="U221" s="109"/>
      <c r="V221" s="108"/>
      <c r="W221" s="108"/>
      <c r="X221" s="112"/>
      <c r="Y221" s="112"/>
      <c r="Z221" s="112"/>
      <c r="AA221" s="176"/>
      <c r="AB221" s="109"/>
      <c r="AC221" s="138">
        <f t="shared" si="35"/>
        <v>0</v>
      </c>
      <c r="AD221" s="112">
        <f t="shared" si="36"/>
        <v>0</v>
      </c>
      <c r="AE221" s="112">
        <f t="shared" si="37"/>
        <v>0</v>
      </c>
      <c r="AF221" s="112">
        <f t="shared" si="38"/>
        <v>0</v>
      </c>
    </row>
    <row r="222" spans="1:32">
      <c r="A222" s="147"/>
      <c r="B222" s="226"/>
      <c r="C222" s="147"/>
      <c r="D222" s="147"/>
      <c r="E222" s="148"/>
      <c r="F222" s="149"/>
      <c r="G222" s="149"/>
      <c r="H222" s="147"/>
      <c r="I222" s="147"/>
      <c r="J222" s="147"/>
      <c r="K222" s="277"/>
      <c r="L222" s="121"/>
      <c r="M222" s="120"/>
      <c r="N222" s="109"/>
      <c r="O222" s="110">
        <f t="shared" si="32"/>
        <v>0</v>
      </c>
      <c r="P222" s="110">
        <f t="shared" si="33"/>
        <v>0</v>
      </c>
      <c r="Q222" s="134">
        <f t="shared" si="34"/>
        <v>0</v>
      </c>
      <c r="R222" s="111">
        <f t="shared" si="39"/>
        <v>0</v>
      </c>
      <c r="S222" s="111">
        <f t="shared" si="30"/>
        <v>0</v>
      </c>
      <c r="T222" s="108">
        <f t="shared" si="31"/>
        <v>0</v>
      </c>
      <c r="U222" s="109"/>
      <c r="V222" s="108"/>
      <c r="W222" s="108"/>
      <c r="X222" s="112"/>
      <c r="Y222" s="112"/>
      <c r="Z222" s="112"/>
      <c r="AA222" s="176"/>
      <c r="AB222" s="109"/>
      <c r="AC222" s="138">
        <f t="shared" si="35"/>
        <v>0</v>
      </c>
      <c r="AD222" s="112">
        <f t="shared" si="36"/>
        <v>0</v>
      </c>
      <c r="AE222" s="112">
        <f t="shared" si="37"/>
        <v>0</v>
      </c>
      <c r="AF222" s="112">
        <f t="shared" si="38"/>
        <v>0</v>
      </c>
    </row>
    <row r="223" spans="1:32">
      <c r="A223" s="147"/>
      <c r="B223" s="226"/>
      <c r="C223" s="147"/>
      <c r="D223" s="147"/>
      <c r="E223" s="148"/>
      <c r="F223" s="149"/>
      <c r="G223" s="149"/>
      <c r="H223" s="147"/>
      <c r="I223" s="147"/>
      <c r="J223" s="147"/>
      <c r="K223" s="277"/>
      <c r="L223" s="121"/>
      <c r="M223" s="120"/>
      <c r="N223" s="109"/>
      <c r="O223" s="110">
        <f t="shared" si="32"/>
        <v>0</v>
      </c>
      <c r="P223" s="110">
        <f t="shared" si="33"/>
        <v>0</v>
      </c>
      <c r="Q223" s="134">
        <f t="shared" si="34"/>
        <v>0</v>
      </c>
      <c r="R223" s="111">
        <f t="shared" si="39"/>
        <v>0</v>
      </c>
      <c r="S223" s="111">
        <f t="shared" si="30"/>
        <v>0</v>
      </c>
      <c r="T223" s="108">
        <f t="shared" si="31"/>
        <v>0</v>
      </c>
      <c r="U223" s="109"/>
      <c r="V223" s="108"/>
      <c r="W223" s="108"/>
      <c r="X223" s="112"/>
      <c r="Y223" s="112"/>
      <c r="Z223" s="112"/>
      <c r="AA223" s="176"/>
      <c r="AB223" s="109"/>
      <c r="AC223" s="138">
        <f t="shared" si="35"/>
        <v>0</v>
      </c>
      <c r="AD223" s="112">
        <f t="shared" si="36"/>
        <v>0</v>
      </c>
      <c r="AE223" s="112">
        <f t="shared" si="37"/>
        <v>0</v>
      </c>
      <c r="AF223" s="112">
        <f t="shared" si="38"/>
        <v>0</v>
      </c>
    </row>
    <row r="224" spans="1:32">
      <c r="A224" s="147"/>
      <c r="B224" s="226"/>
      <c r="C224" s="147"/>
      <c r="D224" s="147"/>
      <c r="E224" s="148"/>
      <c r="F224" s="149"/>
      <c r="G224" s="149"/>
      <c r="H224" s="147"/>
      <c r="I224" s="147"/>
      <c r="J224" s="147"/>
      <c r="K224" s="277"/>
      <c r="L224" s="121"/>
      <c r="M224" s="120"/>
      <c r="N224" s="109"/>
      <c r="O224" s="110">
        <f t="shared" si="32"/>
        <v>0</v>
      </c>
      <c r="P224" s="110">
        <f t="shared" si="33"/>
        <v>0</v>
      </c>
      <c r="Q224" s="134">
        <f t="shared" si="34"/>
        <v>0</v>
      </c>
      <c r="R224" s="111">
        <f t="shared" si="39"/>
        <v>0</v>
      </c>
      <c r="S224" s="111">
        <f t="shared" ref="S224:S287" si="40">+IF(AND(O224&gt;TIMEVALUE("8:30"),O224&lt;TIMEVALUE("10:00")),O224-TIMEVALUE("8:00"),0)</f>
        <v>0</v>
      </c>
      <c r="T224" s="108">
        <f t="shared" si="31"/>
        <v>0</v>
      </c>
      <c r="U224" s="109"/>
      <c r="V224" s="108"/>
      <c r="W224" s="108"/>
      <c r="X224" s="112"/>
      <c r="Y224" s="112"/>
      <c r="Z224" s="112"/>
      <c r="AA224" s="176"/>
      <c r="AB224" s="109"/>
      <c r="AC224" s="138">
        <f t="shared" si="35"/>
        <v>0</v>
      </c>
      <c r="AD224" s="112">
        <f t="shared" si="36"/>
        <v>0</v>
      </c>
      <c r="AE224" s="112">
        <f t="shared" si="37"/>
        <v>0</v>
      </c>
      <c r="AF224" s="112">
        <f t="shared" si="38"/>
        <v>0</v>
      </c>
    </row>
    <row r="225" spans="1:32">
      <c r="A225" s="147"/>
      <c r="B225" s="226"/>
      <c r="C225" s="147"/>
      <c r="D225" s="147"/>
      <c r="E225" s="148"/>
      <c r="F225" s="149"/>
      <c r="G225" s="149"/>
      <c r="H225" s="147"/>
      <c r="I225" s="147"/>
      <c r="J225" s="147"/>
      <c r="K225" s="277"/>
      <c r="L225" s="121"/>
      <c r="M225" s="120"/>
      <c r="N225" s="109"/>
      <c r="O225" s="110">
        <f t="shared" si="32"/>
        <v>0</v>
      </c>
      <c r="P225" s="110">
        <f t="shared" si="33"/>
        <v>0</v>
      </c>
      <c r="Q225" s="134">
        <f t="shared" si="34"/>
        <v>0</v>
      </c>
      <c r="R225" s="111">
        <f t="shared" si="39"/>
        <v>0</v>
      </c>
      <c r="S225" s="111">
        <f t="shared" si="40"/>
        <v>0</v>
      </c>
      <c r="T225" s="108">
        <f t="shared" si="31"/>
        <v>0</v>
      </c>
      <c r="U225" s="109"/>
      <c r="V225" s="108"/>
      <c r="W225" s="108"/>
      <c r="X225" s="112"/>
      <c r="Y225" s="112"/>
      <c r="Z225" s="112"/>
      <c r="AA225" s="176"/>
      <c r="AB225" s="109"/>
      <c r="AC225" s="138">
        <f t="shared" si="35"/>
        <v>0</v>
      </c>
      <c r="AD225" s="112">
        <f t="shared" si="36"/>
        <v>0</v>
      </c>
      <c r="AE225" s="112">
        <f t="shared" si="37"/>
        <v>0</v>
      </c>
      <c r="AF225" s="112">
        <f t="shared" si="38"/>
        <v>0</v>
      </c>
    </row>
    <row r="226" spans="1:32">
      <c r="A226" s="147"/>
      <c r="B226" s="226"/>
      <c r="C226" s="147"/>
      <c r="D226" s="147"/>
      <c r="E226" s="148"/>
      <c r="F226" s="149"/>
      <c r="G226" s="147"/>
      <c r="H226" s="147"/>
      <c r="I226" s="147"/>
      <c r="J226" s="147"/>
      <c r="K226" s="277"/>
      <c r="L226" s="121"/>
      <c r="M226" s="120"/>
      <c r="N226" s="109"/>
      <c r="O226" s="110">
        <f t="shared" si="32"/>
        <v>0</v>
      </c>
      <c r="P226" s="110">
        <f t="shared" si="33"/>
        <v>0</v>
      </c>
      <c r="Q226" s="134">
        <f t="shared" si="34"/>
        <v>0</v>
      </c>
      <c r="R226" s="111">
        <f t="shared" si="39"/>
        <v>0</v>
      </c>
      <c r="S226" s="111">
        <f t="shared" si="40"/>
        <v>0</v>
      </c>
      <c r="T226" s="108">
        <f t="shared" si="31"/>
        <v>0</v>
      </c>
      <c r="U226" s="109"/>
      <c r="V226" s="108"/>
      <c r="W226" s="108"/>
      <c r="X226" s="112"/>
      <c r="Y226" s="112"/>
      <c r="Z226" s="112"/>
      <c r="AA226" s="176"/>
      <c r="AB226" s="109"/>
      <c r="AC226" s="138">
        <f t="shared" si="35"/>
        <v>0</v>
      </c>
      <c r="AD226" s="112">
        <f t="shared" si="36"/>
        <v>0</v>
      </c>
      <c r="AE226" s="112">
        <f t="shared" si="37"/>
        <v>0</v>
      </c>
      <c r="AF226" s="112">
        <f t="shared" si="38"/>
        <v>0</v>
      </c>
    </row>
    <row r="227" spans="1:32">
      <c r="A227" s="147"/>
      <c r="B227" s="226"/>
      <c r="C227" s="147"/>
      <c r="D227" s="147"/>
      <c r="E227" s="148"/>
      <c r="F227" s="149"/>
      <c r="G227" s="149"/>
      <c r="H227" s="149"/>
      <c r="I227" s="149"/>
      <c r="J227" s="147"/>
      <c r="K227" s="277"/>
      <c r="L227" s="121"/>
      <c r="M227" s="120"/>
      <c r="N227" s="109"/>
      <c r="O227" s="110">
        <f t="shared" si="32"/>
        <v>0</v>
      </c>
      <c r="P227" s="110">
        <f t="shared" si="33"/>
        <v>0</v>
      </c>
      <c r="Q227" s="134">
        <f t="shared" si="34"/>
        <v>0</v>
      </c>
      <c r="R227" s="111">
        <f t="shared" si="39"/>
        <v>0</v>
      </c>
      <c r="S227" s="111">
        <f t="shared" si="40"/>
        <v>0</v>
      </c>
      <c r="T227" s="108">
        <f t="shared" si="31"/>
        <v>0</v>
      </c>
      <c r="U227" s="109"/>
      <c r="V227" s="108"/>
      <c r="W227" s="108"/>
      <c r="X227" s="112"/>
      <c r="Y227" s="112"/>
      <c r="Z227" s="112"/>
      <c r="AA227" s="176"/>
      <c r="AB227" s="109"/>
      <c r="AC227" s="138">
        <f t="shared" si="35"/>
        <v>0</v>
      </c>
      <c r="AD227" s="112">
        <f t="shared" si="36"/>
        <v>0</v>
      </c>
      <c r="AE227" s="112">
        <f t="shared" si="37"/>
        <v>0</v>
      </c>
      <c r="AF227" s="112">
        <f t="shared" si="38"/>
        <v>0</v>
      </c>
    </row>
    <row r="228" spans="1:32">
      <c r="A228" s="147"/>
      <c r="B228" s="226"/>
      <c r="C228" s="147"/>
      <c r="D228" s="147"/>
      <c r="E228" s="148"/>
      <c r="F228" s="149"/>
      <c r="G228" s="149"/>
      <c r="H228" s="147"/>
      <c r="I228" s="147"/>
      <c r="J228" s="147"/>
      <c r="K228" s="277"/>
      <c r="L228" s="121"/>
      <c r="M228" s="120"/>
      <c r="N228" s="109"/>
      <c r="O228" s="110">
        <f t="shared" si="32"/>
        <v>0</v>
      </c>
      <c r="P228" s="110">
        <f t="shared" si="33"/>
        <v>0</v>
      </c>
      <c r="Q228" s="134">
        <f t="shared" si="34"/>
        <v>0</v>
      </c>
      <c r="R228" s="111">
        <f t="shared" si="39"/>
        <v>0</v>
      </c>
      <c r="S228" s="111">
        <f t="shared" si="40"/>
        <v>0</v>
      </c>
      <c r="T228" s="108">
        <f t="shared" si="31"/>
        <v>0</v>
      </c>
      <c r="U228" s="109"/>
      <c r="V228" s="108"/>
      <c r="W228" s="108"/>
      <c r="X228" s="112"/>
      <c r="Y228" s="112"/>
      <c r="Z228" s="112"/>
      <c r="AA228" s="176"/>
      <c r="AB228" s="109"/>
      <c r="AC228" s="138">
        <f t="shared" si="35"/>
        <v>0</v>
      </c>
      <c r="AD228" s="112">
        <f t="shared" si="36"/>
        <v>0</v>
      </c>
      <c r="AE228" s="112">
        <f t="shared" si="37"/>
        <v>0</v>
      </c>
      <c r="AF228" s="112">
        <f t="shared" si="38"/>
        <v>0</v>
      </c>
    </row>
    <row r="229" spans="1:32">
      <c r="A229" s="147"/>
      <c r="B229" s="226"/>
      <c r="C229" s="147"/>
      <c r="D229" s="147"/>
      <c r="E229" s="148"/>
      <c r="F229" s="149"/>
      <c r="G229" s="149"/>
      <c r="H229" s="147"/>
      <c r="I229" s="147"/>
      <c r="J229" s="147"/>
      <c r="K229" s="277"/>
      <c r="L229" s="121"/>
      <c r="M229" s="120"/>
      <c r="N229" s="109"/>
      <c r="O229" s="110">
        <f t="shared" si="32"/>
        <v>0</v>
      </c>
      <c r="P229" s="110">
        <f t="shared" si="33"/>
        <v>0</v>
      </c>
      <c r="Q229" s="134">
        <f t="shared" si="34"/>
        <v>0</v>
      </c>
      <c r="R229" s="111">
        <f t="shared" si="39"/>
        <v>0</v>
      </c>
      <c r="S229" s="111">
        <f t="shared" si="40"/>
        <v>0</v>
      </c>
      <c r="T229" s="108">
        <f t="shared" si="31"/>
        <v>0</v>
      </c>
      <c r="U229" s="109"/>
      <c r="V229" s="108"/>
      <c r="W229" s="108"/>
      <c r="X229" s="112"/>
      <c r="Y229" s="112"/>
      <c r="Z229" s="112"/>
      <c r="AA229" s="176"/>
      <c r="AB229" s="109"/>
      <c r="AC229" s="138">
        <f t="shared" si="35"/>
        <v>0</v>
      </c>
      <c r="AD229" s="112">
        <f t="shared" si="36"/>
        <v>0</v>
      </c>
      <c r="AE229" s="112">
        <f t="shared" si="37"/>
        <v>0</v>
      </c>
      <c r="AF229" s="112">
        <f t="shared" si="38"/>
        <v>0</v>
      </c>
    </row>
    <row r="230" spans="1:32">
      <c r="A230" s="147"/>
      <c r="B230" s="226"/>
      <c r="C230" s="147"/>
      <c r="D230" s="147"/>
      <c r="E230" s="148"/>
      <c r="F230" s="149"/>
      <c r="G230" s="149"/>
      <c r="H230" s="147"/>
      <c r="I230" s="147"/>
      <c r="J230" s="147"/>
      <c r="K230" s="277"/>
      <c r="L230" s="121"/>
      <c r="M230" s="120"/>
      <c r="N230" s="116"/>
      <c r="O230" s="110">
        <f t="shared" si="32"/>
        <v>0</v>
      </c>
      <c r="P230" s="110">
        <f t="shared" si="33"/>
        <v>0</v>
      </c>
      <c r="Q230" s="134">
        <f t="shared" si="34"/>
        <v>0</v>
      </c>
      <c r="R230" s="111">
        <f t="shared" si="39"/>
        <v>0</v>
      </c>
      <c r="S230" s="111">
        <f t="shared" si="40"/>
        <v>0</v>
      </c>
      <c r="T230" s="108">
        <f t="shared" si="31"/>
        <v>0</v>
      </c>
      <c r="U230" s="109"/>
      <c r="V230" s="108"/>
      <c r="W230" s="108"/>
      <c r="X230" s="112"/>
      <c r="Y230" s="112"/>
      <c r="Z230" s="112"/>
      <c r="AA230" s="176"/>
      <c r="AB230" s="109"/>
      <c r="AC230" s="138">
        <f t="shared" si="35"/>
        <v>0</v>
      </c>
      <c r="AD230" s="112">
        <f t="shared" si="36"/>
        <v>0</v>
      </c>
      <c r="AE230" s="112">
        <f t="shared" si="37"/>
        <v>0</v>
      </c>
      <c r="AF230" s="112">
        <f t="shared" si="38"/>
        <v>0</v>
      </c>
    </row>
    <row r="231" spans="1:32">
      <c r="A231" s="147"/>
      <c r="B231" s="226"/>
      <c r="C231" s="147"/>
      <c r="D231" s="147"/>
      <c r="E231" s="148"/>
      <c r="F231" s="149"/>
      <c r="G231" s="149"/>
      <c r="H231" s="147"/>
      <c r="I231" s="147"/>
      <c r="J231" s="147"/>
      <c r="K231" s="277"/>
      <c r="L231" s="121"/>
      <c r="M231" s="120"/>
      <c r="N231" s="116"/>
      <c r="O231" s="110">
        <f t="shared" si="32"/>
        <v>0</v>
      </c>
      <c r="P231" s="110">
        <f t="shared" si="33"/>
        <v>0</v>
      </c>
      <c r="Q231" s="134">
        <f t="shared" si="34"/>
        <v>0</v>
      </c>
      <c r="R231" s="111">
        <f t="shared" si="39"/>
        <v>0</v>
      </c>
      <c r="S231" s="111">
        <f t="shared" si="40"/>
        <v>0</v>
      </c>
      <c r="T231" s="108">
        <f t="shared" si="31"/>
        <v>0</v>
      </c>
      <c r="U231" s="109"/>
      <c r="V231" s="108"/>
      <c r="W231" s="108"/>
      <c r="X231" s="112"/>
      <c r="Y231" s="112"/>
      <c r="Z231" s="112"/>
      <c r="AA231" s="176"/>
      <c r="AB231" s="109"/>
      <c r="AC231" s="138">
        <f t="shared" si="35"/>
        <v>0</v>
      </c>
      <c r="AD231" s="112">
        <f t="shared" si="36"/>
        <v>0</v>
      </c>
      <c r="AE231" s="112">
        <f t="shared" si="37"/>
        <v>0</v>
      </c>
      <c r="AF231" s="112">
        <f t="shared" si="38"/>
        <v>0</v>
      </c>
    </row>
    <row r="232" spans="1:32">
      <c r="A232" s="147"/>
      <c r="B232" s="226"/>
      <c r="C232" s="147"/>
      <c r="D232" s="147"/>
      <c r="E232" s="148"/>
      <c r="F232" s="149"/>
      <c r="G232" s="149"/>
      <c r="H232" s="147"/>
      <c r="I232" s="147"/>
      <c r="J232" s="147"/>
      <c r="K232" s="277"/>
      <c r="L232" s="121"/>
      <c r="M232" s="120"/>
      <c r="N232" s="109"/>
      <c r="O232" s="110">
        <f t="shared" si="32"/>
        <v>0</v>
      </c>
      <c r="P232" s="110">
        <f t="shared" si="33"/>
        <v>0</v>
      </c>
      <c r="Q232" s="134">
        <f t="shared" si="34"/>
        <v>0</v>
      </c>
      <c r="R232" s="111">
        <f t="shared" si="39"/>
        <v>0</v>
      </c>
      <c r="S232" s="111">
        <f t="shared" si="40"/>
        <v>0</v>
      </c>
      <c r="T232" s="108">
        <f t="shared" si="31"/>
        <v>0</v>
      </c>
      <c r="U232" s="109"/>
      <c r="V232" s="108"/>
      <c r="W232" s="108"/>
      <c r="X232" s="112"/>
      <c r="Y232" s="112"/>
      <c r="Z232" s="112"/>
      <c r="AA232" s="176"/>
      <c r="AB232" s="109"/>
      <c r="AC232" s="138">
        <f t="shared" si="35"/>
        <v>0</v>
      </c>
      <c r="AD232" s="112">
        <f t="shared" si="36"/>
        <v>0</v>
      </c>
      <c r="AE232" s="112">
        <f t="shared" si="37"/>
        <v>0</v>
      </c>
      <c r="AF232" s="112">
        <f t="shared" si="38"/>
        <v>0</v>
      </c>
    </row>
    <row r="233" spans="1:32">
      <c r="A233" s="147"/>
      <c r="B233" s="226"/>
      <c r="C233" s="147"/>
      <c r="D233" s="147"/>
      <c r="E233" s="148"/>
      <c r="F233" s="149"/>
      <c r="G233" s="149"/>
      <c r="H233" s="147"/>
      <c r="I233" s="147"/>
      <c r="J233" s="147"/>
      <c r="K233" s="277"/>
      <c r="L233" s="121"/>
      <c r="M233" s="120"/>
      <c r="N233" s="109"/>
      <c r="O233" s="110">
        <f t="shared" si="32"/>
        <v>0</v>
      </c>
      <c r="P233" s="110">
        <f t="shared" si="33"/>
        <v>0</v>
      </c>
      <c r="Q233" s="134">
        <f t="shared" si="34"/>
        <v>0</v>
      </c>
      <c r="R233" s="111">
        <f t="shared" si="39"/>
        <v>0</v>
      </c>
      <c r="S233" s="111">
        <f t="shared" si="40"/>
        <v>0</v>
      </c>
      <c r="T233" s="108">
        <f t="shared" si="31"/>
        <v>0</v>
      </c>
      <c r="U233" s="109"/>
      <c r="V233" s="108"/>
      <c r="W233" s="108"/>
      <c r="X233" s="112"/>
      <c r="Y233" s="112"/>
      <c r="Z233" s="112"/>
      <c r="AA233" s="176"/>
      <c r="AB233" s="109"/>
      <c r="AC233" s="138">
        <f t="shared" si="35"/>
        <v>0</v>
      </c>
      <c r="AD233" s="112">
        <f t="shared" si="36"/>
        <v>0</v>
      </c>
      <c r="AE233" s="112">
        <f t="shared" si="37"/>
        <v>0</v>
      </c>
      <c r="AF233" s="112">
        <f t="shared" si="38"/>
        <v>0</v>
      </c>
    </row>
    <row r="234" spans="1:32">
      <c r="A234" s="147"/>
      <c r="B234" s="226"/>
      <c r="C234" s="147"/>
      <c r="D234" s="147"/>
      <c r="E234" s="148"/>
      <c r="F234" s="149"/>
      <c r="G234" s="149"/>
      <c r="H234" s="147"/>
      <c r="I234" s="147"/>
      <c r="J234" s="147"/>
      <c r="K234" s="277"/>
      <c r="L234" s="121"/>
      <c r="M234" s="120"/>
      <c r="N234" s="109"/>
      <c r="O234" s="110">
        <f t="shared" si="32"/>
        <v>0</v>
      </c>
      <c r="P234" s="110">
        <f t="shared" si="33"/>
        <v>0</v>
      </c>
      <c r="Q234" s="134">
        <f t="shared" si="34"/>
        <v>0</v>
      </c>
      <c r="R234" s="111">
        <f t="shared" si="39"/>
        <v>0</v>
      </c>
      <c r="S234" s="111">
        <f t="shared" si="40"/>
        <v>0</v>
      </c>
      <c r="T234" s="108">
        <f t="shared" si="31"/>
        <v>0</v>
      </c>
      <c r="U234" s="109"/>
      <c r="V234" s="108"/>
      <c r="W234" s="108"/>
      <c r="X234" s="112"/>
      <c r="Y234" s="112"/>
      <c r="Z234" s="112"/>
      <c r="AA234" s="176"/>
      <c r="AB234" s="109"/>
      <c r="AC234" s="138">
        <f t="shared" si="35"/>
        <v>0</v>
      </c>
      <c r="AD234" s="112">
        <f t="shared" si="36"/>
        <v>0</v>
      </c>
      <c r="AE234" s="112">
        <f t="shared" si="37"/>
        <v>0</v>
      </c>
      <c r="AF234" s="112">
        <f t="shared" si="38"/>
        <v>0</v>
      </c>
    </row>
    <row r="235" spans="1:32">
      <c r="A235" s="147"/>
      <c r="B235" s="226"/>
      <c r="C235" s="147"/>
      <c r="D235" s="147"/>
      <c r="E235" s="148"/>
      <c r="F235" s="149"/>
      <c r="G235" s="149"/>
      <c r="H235" s="147"/>
      <c r="I235" s="147"/>
      <c r="J235" s="147"/>
      <c r="K235" s="277"/>
      <c r="L235" s="121"/>
      <c r="M235" s="120"/>
      <c r="N235" s="109"/>
      <c r="O235" s="110">
        <f t="shared" si="32"/>
        <v>0</v>
      </c>
      <c r="P235" s="110">
        <f t="shared" si="33"/>
        <v>0</v>
      </c>
      <c r="Q235" s="134">
        <f t="shared" si="34"/>
        <v>0</v>
      </c>
      <c r="R235" s="111">
        <f t="shared" si="39"/>
        <v>0</v>
      </c>
      <c r="S235" s="111">
        <f t="shared" si="40"/>
        <v>0</v>
      </c>
      <c r="T235" s="108">
        <f t="shared" si="31"/>
        <v>0</v>
      </c>
      <c r="U235" s="109"/>
      <c r="V235" s="108"/>
      <c r="W235" s="108"/>
      <c r="X235" s="112"/>
      <c r="Y235" s="112"/>
      <c r="Z235" s="112"/>
      <c r="AA235" s="176"/>
      <c r="AB235" s="109"/>
      <c r="AC235" s="138">
        <f t="shared" si="35"/>
        <v>0</v>
      </c>
      <c r="AD235" s="112">
        <f t="shared" si="36"/>
        <v>0</v>
      </c>
      <c r="AE235" s="112">
        <f t="shared" si="37"/>
        <v>0</v>
      </c>
      <c r="AF235" s="112">
        <f t="shared" si="38"/>
        <v>0</v>
      </c>
    </row>
    <row r="236" spans="1:32">
      <c r="A236" s="147"/>
      <c r="B236" s="226"/>
      <c r="C236" s="147"/>
      <c r="D236" s="147"/>
      <c r="E236" s="148"/>
      <c r="F236" s="149"/>
      <c r="G236" s="149"/>
      <c r="H236" s="149"/>
      <c r="I236" s="147"/>
      <c r="J236" s="147"/>
      <c r="K236" s="277"/>
      <c r="L236" s="121"/>
      <c r="M236" s="120"/>
      <c r="N236" s="116"/>
      <c r="O236" s="110">
        <f t="shared" si="32"/>
        <v>0</v>
      </c>
      <c r="P236" s="110">
        <f t="shared" si="33"/>
        <v>0</v>
      </c>
      <c r="Q236" s="134">
        <f t="shared" si="34"/>
        <v>0</v>
      </c>
      <c r="R236" s="111">
        <f t="shared" si="39"/>
        <v>0</v>
      </c>
      <c r="S236" s="111">
        <f t="shared" si="40"/>
        <v>0</v>
      </c>
      <c r="T236" s="108">
        <f t="shared" si="31"/>
        <v>0</v>
      </c>
      <c r="U236" s="109"/>
      <c r="V236" s="108"/>
      <c r="W236" s="108"/>
      <c r="X236" s="112"/>
      <c r="Y236" s="112"/>
      <c r="Z236" s="112"/>
      <c r="AA236" s="176"/>
      <c r="AB236" s="109"/>
      <c r="AC236" s="138">
        <f t="shared" si="35"/>
        <v>0</v>
      </c>
      <c r="AD236" s="112">
        <f t="shared" si="36"/>
        <v>0</v>
      </c>
      <c r="AE236" s="112">
        <f t="shared" si="37"/>
        <v>0</v>
      </c>
      <c r="AF236" s="112">
        <f t="shared" si="38"/>
        <v>0</v>
      </c>
    </row>
    <row r="237" spans="1:32">
      <c r="A237" s="147"/>
      <c r="B237" s="226"/>
      <c r="C237" s="147"/>
      <c r="D237" s="147"/>
      <c r="E237" s="148"/>
      <c r="F237" s="149"/>
      <c r="G237" s="149"/>
      <c r="H237" s="147"/>
      <c r="I237" s="147"/>
      <c r="J237" s="147"/>
      <c r="K237" s="277"/>
      <c r="L237" s="121"/>
      <c r="M237" s="120"/>
      <c r="N237" s="116"/>
      <c r="O237" s="110">
        <f t="shared" si="32"/>
        <v>0</v>
      </c>
      <c r="P237" s="110">
        <f t="shared" si="33"/>
        <v>0</v>
      </c>
      <c r="Q237" s="134">
        <f t="shared" si="34"/>
        <v>0</v>
      </c>
      <c r="R237" s="111">
        <f t="shared" si="39"/>
        <v>0</v>
      </c>
      <c r="S237" s="111">
        <f t="shared" si="40"/>
        <v>0</v>
      </c>
      <c r="T237" s="108">
        <f t="shared" si="31"/>
        <v>0</v>
      </c>
      <c r="U237" s="109"/>
      <c r="V237" s="108"/>
      <c r="W237" s="108"/>
      <c r="X237" s="112"/>
      <c r="Y237" s="112"/>
      <c r="Z237" s="112"/>
      <c r="AA237" s="176"/>
      <c r="AB237" s="109"/>
      <c r="AC237" s="138">
        <f t="shared" si="35"/>
        <v>0</v>
      </c>
      <c r="AD237" s="112">
        <f t="shared" si="36"/>
        <v>0</v>
      </c>
      <c r="AE237" s="112">
        <f t="shared" si="37"/>
        <v>0</v>
      </c>
      <c r="AF237" s="112">
        <f t="shared" si="38"/>
        <v>0</v>
      </c>
    </row>
    <row r="238" spans="1:32">
      <c r="A238" s="147"/>
      <c r="B238" s="226"/>
      <c r="C238" s="147"/>
      <c r="D238" s="147"/>
      <c r="E238" s="148"/>
      <c r="F238" s="149"/>
      <c r="G238" s="149"/>
      <c r="H238" s="147"/>
      <c r="I238" s="147"/>
      <c r="J238" s="147"/>
      <c r="K238" s="277"/>
      <c r="L238" s="121"/>
      <c r="M238" s="120"/>
      <c r="N238" s="116"/>
      <c r="O238" s="110">
        <f t="shared" si="32"/>
        <v>0</v>
      </c>
      <c r="P238" s="110">
        <f t="shared" si="33"/>
        <v>0</v>
      </c>
      <c r="Q238" s="134">
        <f t="shared" si="34"/>
        <v>0</v>
      </c>
      <c r="R238" s="111">
        <f t="shared" si="39"/>
        <v>0</v>
      </c>
      <c r="S238" s="111">
        <f t="shared" si="40"/>
        <v>0</v>
      </c>
      <c r="T238" s="108">
        <f t="shared" si="31"/>
        <v>0</v>
      </c>
      <c r="U238" s="109"/>
      <c r="V238" s="108"/>
      <c r="W238" s="108"/>
      <c r="X238" s="112"/>
      <c r="Y238" s="112"/>
      <c r="Z238" s="112"/>
      <c r="AA238" s="176"/>
      <c r="AB238" s="109"/>
      <c r="AC238" s="138">
        <f t="shared" si="35"/>
        <v>0</v>
      </c>
      <c r="AD238" s="112">
        <f t="shared" si="36"/>
        <v>0</v>
      </c>
      <c r="AE238" s="112">
        <f t="shared" si="37"/>
        <v>0</v>
      </c>
      <c r="AF238" s="112">
        <f t="shared" si="38"/>
        <v>0</v>
      </c>
    </row>
    <row r="239" spans="1:32">
      <c r="A239" s="147"/>
      <c r="B239" s="226"/>
      <c r="C239" s="147"/>
      <c r="D239" s="147"/>
      <c r="E239" s="148"/>
      <c r="F239" s="149"/>
      <c r="G239" s="149"/>
      <c r="H239" s="147"/>
      <c r="I239" s="147"/>
      <c r="J239" s="147"/>
      <c r="K239" s="277"/>
      <c r="L239" s="121"/>
      <c r="M239" s="120"/>
      <c r="N239" s="116"/>
      <c r="O239" s="110">
        <f t="shared" si="32"/>
        <v>0</v>
      </c>
      <c r="P239" s="110">
        <f t="shared" si="33"/>
        <v>0</v>
      </c>
      <c r="Q239" s="134">
        <f t="shared" si="34"/>
        <v>0</v>
      </c>
      <c r="R239" s="111">
        <f t="shared" si="39"/>
        <v>0</v>
      </c>
      <c r="S239" s="111">
        <f t="shared" si="40"/>
        <v>0</v>
      </c>
      <c r="T239" s="108">
        <f t="shared" si="31"/>
        <v>0</v>
      </c>
      <c r="U239" s="109"/>
      <c r="V239" s="108"/>
      <c r="W239" s="108"/>
      <c r="X239" s="112"/>
      <c r="Y239" s="112"/>
      <c r="Z239" s="112"/>
      <c r="AA239" s="176"/>
      <c r="AB239" s="109"/>
      <c r="AC239" s="138">
        <f t="shared" si="35"/>
        <v>0</v>
      </c>
      <c r="AD239" s="112">
        <f t="shared" si="36"/>
        <v>0</v>
      </c>
      <c r="AE239" s="112">
        <f t="shared" si="37"/>
        <v>0</v>
      </c>
      <c r="AF239" s="112">
        <f t="shared" si="38"/>
        <v>0</v>
      </c>
    </row>
    <row r="240" spans="1:32">
      <c r="A240" s="147"/>
      <c r="B240" s="226"/>
      <c r="C240" s="147"/>
      <c r="D240" s="147"/>
      <c r="E240" s="148"/>
      <c r="F240" s="149"/>
      <c r="G240" s="149"/>
      <c r="H240" s="147"/>
      <c r="I240" s="147"/>
      <c r="J240" s="147"/>
      <c r="K240" s="277"/>
      <c r="L240" s="185"/>
      <c r="M240" s="120"/>
      <c r="N240" s="116"/>
      <c r="O240" s="110">
        <f t="shared" si="32"/>
        <v>0</v>
      </c>
      <c r="P240" s="110">
        <f t="shared" si="33"/>
        <v>0</v>
      </c>
      <c r="Q240" s="134">
        <f t="shared" si="34"/>
        <v>0</v>
      </c>
      <c r="R240" s="111">
        <f t="shared" si="39"/>
        <v>0</v>
      </c>
      <c r="S240" s="111">
        <f t="shared" si="40"/>
        <v>0</v>
      </c>
      <c r="T240" s="108">
        <f t="shared" si="31"/>
        <v>0</v>
      </c>
      <c r="U240" s="109"/>
      <c r="V240" s="108"/>
      <c r="W240" s="108"/>
      <c r="X240" s="112"/>
      <c r="Y240" s="112"/>
      <c r="Z240" s="112"/>
      <c r="AA240" s="176"/>
      <c r="AB240" s="109"/>
      <c r="AC240" s="138">
        <f t="shared" si="35"/>
        <v>0</v>
      </c>
      <c r="AD240" s="112">
        <f t="shared" si="36"/>
        <v>0</v>
      </c>
      <c r="AE240" s="112">
        <f t="shared" si="37"/>
        <v>0</v>
      </c>
      <c r="AF240" s="112">
        <f t="shared" si="38"/>
        <v>0</v>
      </c>
    </row>
    <row r="241" spans="1:32">
      <c r="A241" s="147"/>
      <c r="B241" s="226"/>
      <c r="C241" s="147"/>
      <c r="D241" s="147"/>
      <c r="E241" s="148"/>
      <c r="F241" s="149"/>
      <c r="G241" s="149"/>
      <c r="H241" s="147"/>
      <c r="I241" s="147"/>
      <c r="J241" s="147"/>
      <c r="K241" s="277"/>
      <c r="L241" s="185"/>
      <c r="M241" s="120"/>
      <c r="N241" s="116"/>
      <c r="O241" s="110">
        <f t="shared" si="32"/>
        <v>0</v>
      </c>
      <c r="P241" s="110">
        <f t="shared" si="33"/>
        <v>0</v>
      </c>
      <c r="Q241" s="134">
        <f t="shared" si="34"/>
        <v>0</v>
      </c>
      <c r="R241" s="111">
        <f t="shared" si="39"/>
        <v>0</v>
      </c>
      <c r="S241" s="111">
        <f t="shared" si="40"/>
        <v>0</v>
      </c>
      <c r="T241" s="108">
        <f t="shared" si="31"/>
        <v>0</v>
      </c>
      <c r="U241" s="109"/>
      <c r="V241" s="108"/>
      <c r="W241" s="108"/>
      <c r="X241" s="112"/>
      <c r="Y241" s="112"/>
      <c r="Z241" s="112"/>
      <c r="AA241" s="176"/>
      <c r="AB241" s="109"/>
      <c r="AC241" s="138">
        <f t="shared" si="35"/>
        <v>0</v>
      </c>
      <c r="AD241" s="112">
        <f t="shared" si="36"/>
        <v>0</v>
      </c>
      <c r="AE241" s="112">
        <f t="shared" si="37"/>
        <v>0</v>
      </c>
      <c r="AF241" s="112">
        <f t="shared" si="38"/>
        <v>0</v>
      </c>
    </row>
    <row r="242" spans="1:32">
      <c r="A242" s="147"/>
      <c r="B242" s="226"/>
      <c r="C242" s="147"/>
      <c r="D242" s="147"/>
      <c r="E242" s="148"/>
      <c r="F242" s="149"/>
      <c r="G242" s="149"/>
      <c r="H242" s="147"/>
      <c r="I242" s="147"/>
      <c r="J242" s="147"/>
      <c r="K242" s="277"/>
      <c r="L242" s="185"/>
      <c r="M242" s="120"/>
      <c r="N242" s="116"/>
      <c r="O242" s="110">
        <f t="shared" si="32"/>
        <v>0</v>
      </c>
      <c r="P242" s="110">
        <f t="shared" si="33"/>
        <v>0</v>
      </c>
      <c r="Q242" s="134">
        <f t="shared" si="34"/>
        <v>0</v>
      </c>
      <c r="R242" s="111">
        <f t="shared" si="39"/>
        <v>0</v>
      </c>
      <c r="S242" s="111">
        <f t="shared" si="40"/>
        <v>0</v>
      </c>
      <c r="T242" s="108">
        <f t="shared" si="31"/>
        <v>0</v>
      </c>
      <c r="U242" s="109"/>
      <c r="V242" s="108"/>
      <c r="W242" s="108"/>
      <c r="X242" s="112"/>
      <c r="Y242" s="112"/>
      <c r="Z242" s="112"/>
      <c r="AA242" s="176"/>
      <c r="AB242" s="109"/>
      <c r="AC242" s="138">
        <f t="shared" si="35"/>
        <v>0</v>
      </c>
      <c r="AD242" s="112">
        <f t="shared" si="36"/>
        <v>0</v>
      </c>
      <c r="AE242" s="112">
        <f t="shared" si="37"/>
        <v>0</v>
      </c>
      <c r="AF242" s="112">
        <f t="shared" si="38"/>
        <v>0</v>
      </c>
    </row>
    <row r="243" spans="1:32">
      <c r="A243" s="147"/>
      <c r="B243" s="226"/>
      <c r="C243" s="147"/>
      <c r="D243" s="147"/>
      <c r="E243" s="148"/>
      <c r="F243" s="149"/>
      <c r="G243" s="149"/>
      <c r="H243" s="147"/>
      <c r="I243" s="147"/>
      <c r="J243" s="147"/>
      <c r="K243" s="277"/>
      <c r="L243" s="121"/>
      <c r="M243" s="120"/>
      <c r="N243" s="109"/>
      <c r="O243" s="110">
        <f t="shared" si="32"/>
        <v>0</v>
      </c>
      <c r="P243" s="110">
        <f t="shared" si="33"/>
        <v>0</v>
      </c>
      <c r="Q243" s="134">
        <f t="shared" si="34"/>
        <v>0</v>
      </c>
      <c r="R243" s="111">
        <f t="shared" si="39"/>
        <v>0</v>
      </c>
      <c r="S243" s="111">
        <f t="shared" si="40"/>
        <v>0</v>
      </c>
      <c r="T243" s="108">
        <f t="shared" si="31"/>
        <v>0</v>
      </c>
      <c r="U243" s="109"/>
      <c r="V243" s="108"/>
      <c r="W243" s="108"/>
      <c r="X243" s="112"/>
      <c r="Y243" s="112"/>
      <c r="Z243" s="112"/>
      <c r="AA243" s="176"/>
      <c r="AB243" s="109"/>
      <c r="AC243" s="138">
        <f t="shared" si="35"/>
        <v>0</v>
      </c>
      <c r="AD243" s="112">
        <f t="shared" si="36"/>
        <v>0</v>
      </c>
      <c r="AE243" s="112">
        <f t="shared" si="37"/>
        <v>0</v>
      </c>
      <c r="AF243" s="112">
        <f t="shared" si="38"/>
        <v>0</v>
      </c>
    </row>
    <row r="244" spans="1:32">
      <c r="A244" s="147"/>
      <c r="B244" s="226"/>
      <c r="C244" s="147"/>
      <c r="D244" s="147"/>
      <c r="E244" s="148"/>
      <c r="F244" s="149"/>
      <c r="G244" s="149"/>
      <c r="H244" s="147"/>
      <c r="I244" s="147"/>
      <c r="J244" s="147"/>
      <c r="K244" s="277"/>
      <c r="L244" s="121"/>
      <c r="M244" s="120"/>
      <c r="N244" s="109"/>
      <c r="O244" s="110">
        <f t="shared" si="32"/>
        <v>0</v>
      </c>
      <c r="P244" s="110">
        <f t="shared" si="33"/>
        <v>0</v>
      </c>
      <c r="Q244" s="134">
        <f t="shared" si="34"/>
        <v>0</v>
      </c>
      <c r="R244" s="111">
        <f t="shared" si="39"/>
        <v>0</v>
      </c>
      <c r="S244" s="111">
        <f t="shared" si="40"/>
        <v>0</v>
      </c>
      <c r="T244" s="108">
        <f t="shared" si="31"/>
        <v>0</v>
      </c>
      <c r="U244" s="109"/>
      <c r="V244" s="108"/>
      <c r="W244" s="108"/>
      <c r="X244" s="112"/>
      <c r="Y244" s="112"/>
      <c r="Z244" s="112"/>
      <c r="AA244" s="176"/>
      <c r="AB244" s="109"/>
      <c r="AC244" s="138">
        <f t="shared" si="35"/>
        <v>0</v>
      </c>
      <c r="AD244" s="112">
        <f t="shared" si="36"/>
        <v>0</v>
      </c>
      <c r="AE244" s="112">
        <f t="shared" si="37"/>
        <v>0</v>
      </c>
      <c r="AF244" s="112">
        <f t="shared" si="38"/>
        <v>0</v>
      </c>
    </row>
    <row r="245" spans="1:32">
      <c r="A245" s="147"/>
      <c r="B245" s="226"/>
      <c r="C245" s="147"/>
      <c r="D245" s="147"/>
      <c r="E245" s="148"/>
      <c r="F245" s="149"/>
      <c r="G245" s="147"/>
      <c r="H245" s="147"/>
      <c r="I245" s="147"/>
      <c r="J245" s="147"/>
      <c r="K245" s="277"/>
      <c r="L245" s="121"/>
      <c r="M245" s="120"/>
      <c r="N245" s="109"/>
      <c r="O245" s="110">
        <f t="shared" si="32"/>
        <v>0</v>
      </c>
      <c r="P245" s="110">
        <f t="shared" si="33"/>
        <v>0</v>
      </c>
      <c r="Q245" s="134">
        <f t="shared" si="34"/>
        <v>0</v>
      </c>
      <c r="R245" s="111">
        <f t="shared" si="39"/>
        <v>0</v>
      </c>
      <c r="S245" s="111">
        <f t="shared" si="40"/>
        <v>0</v>
      </c>
      <c r="T245" s="108">
        <f t="shared" si="31"/>
        <v>0</v>
      </c>
      <c r="U245" s="109"/>
      <c r="V245" s="108"/>
      <c r="W245" s="108"/>
      <c r="X245" s="112"/>
      <c r="Y245" s="112"/>
      <c r="Z245" s="112"/>
      <c r="AA245" s="176"/>
      <c r="AB245" s="109"/>
      <c r="AC245" s="138">
        <f t="shared" si="35"/>
        <v>0</v>
      </c>
      <c r="AD245" s="112">
        <f t="shared" si="36"/>
        <v>0</v>
      </c>
      <c r="AE245" s="112">
        <f t="shared" si="37"/>
        <v>0</v>
      </c>
      <c r="AF245" s="112">
        <f t="shared" si="38"/>
        <v>0</v>
      </c>
    </row>
    <row r="246" spans="1:32">
      <c r="A246" s="147"/>
      <c r="B246" s="226"/>
      <c r="C246" s="147"/>
      <c r="D246" s="147"/>
      <c r="E246" s="148"/>
      <c r="F246" s="149"/>
      <c r="G246" s="149"/>
      <c r="H246" s="147"/>
      <c r="I246" s="147"/>
      <c r="J246" s="147"/>
      <c r="K246" s="277"/>
      <c r="L246" s="121"/>
      <c r="M246" s="120"/>
      <c r="N246" s="109"/>
      <c r="O246" s="110">
        <f t="shared" si="32"/>
        <v>0</v>
      </c>
      <c r="P246" s="110">
        <f t="shared" si="33"/>
        <v>0</v>
      </c>
      <c r="Q246" s="134">
        <f t="shared" si="34"/>
        <v>0</v>
      </c>
      <c r="R246" s="111">
        <f t="shared" si="39"/>
        <v>0</v>
      </c>
      <c r="S246" s="111">
        <f t="shared" si="40"/>
        <v>0</v>
      </c>
      <c r="T246" s="108">
        <f t="shared" si="31"/>
        <v>0</v>
      </c>
      <c r="U246" s="109"/>
      <c r="V246" s="108"/>
      <c r="W246" s="108"/>
      <c r="X246" s="112"/>
      <c r="Y246" s="112"/>
      <c r="Z246" s="112"/>
      <c r="AA246" s="176"/>
      <c r="AB246" s="109"/>
      <c r="AC246" s="138">
        <f t="shared" si="35"/>
        <v>0</v>
      </c>
      <c r="AD246" s="112">
        <f t="shared" si="36"/>
        <v>0</v>
      </c>
      <c r="AE246" s="112">
        <f t="shared" si="37"/>
        <v>0</v>
      </c>
      <c r="AF246" s="112">
        <f t="shared" si="38"/>
        <v>0</v>
      </c>
    </row>
    <row r="247" spans="1:32">
      <c r="A247" s="147"/>
      <c r="B247" s="226"/>
      <c r="C247" s="147"/>
      <c r="D247" s="147"/>
      <c r="E247" s="148"/>
      <c r="F247" s="149"/>
      <c r="G247" s="149"/>
      <c r="H247" s="147"/>
      <c r="I247" s="147"/>
      <c r="J247" s="147"/>
      <c r="K247" s="277"/>
      <c r="L247" s="121"/>
      <c r="M247" s="120"/>
      <c r="N247" s="109"/>
      <c r="O247" s="110">
        <f t="shared" si="32"/>
        <v>0</v>
      </c>
      <c r="P247" s="110">
        <f t="shared" si="33"/>
        <v>0</v>
      </c>
      <c r="Q247" s="134">
        <f t="shared" si="34"/>
        <v>0</v>
      </c>
      <c r="R247" s="111">
        <f t="shared" si="39"/>
        <v>0</v>
      </c>
      <c r="S247" s="111">
        <f t="shared" si="40"/>
        <v>0</v>
      </c>
      <c r="T247" s="108">
        <f t="shared" si="31"/>
        <v>0</v>
      </c>
      <c r="U247" s="109"/>
      <c r="V247" s="108"/>
      <c r="W247" s="108"/>
      <c r="X247" s="112"/>
      <c r="Y247" s="112"/>
      <c r="Z247" s="112"/>
      <c r="AA247" s="176"/>
      <c r="AB247" s="109"/>
      <c r="AC247" s="138">
        <f t="shared" si="35"/>
        <v>0</v>
      </c>
      <c r="AD247" s="112">
        <f t="shared" si="36"/>
        <v>0</v>
      </c>
      <c r="AE247" s="112">
        <f t="shared" si="37"/>
        <v>0</v>
      </c>
      <c r="AF247" s="112">
        <f t="shared" si="38"/>
        <v>0</v>
      </c>
    </row>
    <row r="248" spans="1:32">
      <c r="A248" s="147"/>
      <c r="B248" s="226"/>
      <c r="C248" s="147"/>
      <c r="D248" s="147"/>
      <c r="E248" s="148"/>
      <c r="F248" s="149"/>
      <c r="G248" s="149"/>
      <c r="H248" s="147"/>
      <c r="I248" s="147"/>
      <c r="J248" s="147"/>
      <c r="K248" s="277"/>
      <c r="L248" s="121"/>
      <c r="M248" s="120"/>
      <c r="N248" s="109"/>
      <c r="O248" s="110">
        <f t="shared" si="32"/>
        <v>0</v>
      </c>
      <c r="P248" s="110">
        <f t="shared" si="33"/>
        <v>0</v>
      </c>
      <c r="Q248" s="134">
        <f t="shared" si="34"/>
        <v>0</v>
      </c>
      <c r="R248" s="111">
        <f t="shared" si="39"/>
        <v>0</v>
      </c>
      <c r="S248" s="111">
        <f t="shared" si="40"/>
        <v>0</v>
      </c>
      <c r="T248" s="108">
        <f t="shared" si="31"/>
        <v>0</v>
      </c>
      <c r="U248" s="109"/>
      <c r="V248" s="108"/>
      <c r="W248" s="108"/>
      <c r="X248" s="112"/>
      <c r="Y248" s="112"/>
      <c r="Z248" s="112"/>
      <c r="AA248" s="176"/>
      <c r="AB248" s="109"/>
      <c r="AC248" s="138">
        <f t="shared" si="35"/>
        <v>0</v>
      </c>
      <c r="AD248" s="112">
        <f t="shared" si="36"/>
        <v>0</v>
      </c>
      <c r="AE248" s="112">
        <f t="shared" si="37"/>
        <v>0</v>
      </c>
      <c r="AF248" s="112">
        <f t="shared" si="38"/>
        <v>0</v>
      </c>
    </row>
    <row r="249" spans="1:32">
      <c r="A249" s="147"/>
      <c r="B249" s="226"/>
      <c r="C249" s="147"/>
      <c r="D249" s="147"/>
      <c r="E249" s="148"/>
      <c r="F249" s="149"/>
      <c r="G249" s="149"/>
      <c r="H249" s="149"/>
      <c r="I249" s="147"/>
      <c r="J249" s="147"/>
      <c r="K249" s="277"/>
      <c r="L249" s="121"/>
      <c r="M249" s="120"/>
      <c r="N249" s="116"/>
      <c r="O249" s="110">
        <f t="shared" si="32"/>
        <v>0</v>
      </c>
      <c r="P249" s="110">
        <f t="shared" si="33"/>
        <v>0</v>
      </c>
      <c r="Q249" s="134">
        <f t="shared" si="34"/>
        <v>0</v>
      </c>
      <c r="R249" s="111">
        <f t="shared" si="39"/>
        <v>0</v>
      </c>
      <c r="S249" s="111">
        <f t="shared" si="40"/>
        <v>0</v>
      </c>
      <c r="T249" s="108">
        <f t="shared" si="31"/>
        <v>0</v>
      </c>
      <c r="U249" s="109"/>
      <c r="V249" s="108"/>
      <c r="W249" s="108"/>
      <c r="X249" s="112"/>
      <c r="Y249" s="112"/>
      <c r="Z249" s="112"/>
      <c r="AA249" s="176"/>
      <c r="AB249" s="109"/>
      <c r="AC249" s="138">
        <f t="shared" si="35"/>
        <v>0</v>
      </c>
      <c r="AD249" s="112">
        <f t="shared" si="36"/>
        <v>0</v>
      </c>
      <c r="AE249" s="112">
        <f t="shared" si="37"/>
        <v>0</v>
      </c>
      <c r="AF249" s="112">
        <f t="shared" si="38"/>
        <v>0</v>
      </c>
    </row>
    <row r="250" spans="1:32">
      <c r="A250" s="147"/>
      <c r="B250" s="226"/>
      <c r="C250" s="147"/>
      <c r="D250" s="147"/>
      <c r="E250" s="148"/>
      <c r="F250" s="149"/>
      <c r="G250" s="149"/>
      <c r="H250" s="147"/>
      <c r="I250" s="147"/>
      <c r="J250" s="147"/>
      <c r="K250" s="277"/>
      <c r="L250" s="121"/>
      <c r="M250" s="120"/>
      <c r="N250" s="116"/>
      <c r="O250" s="110">
        <f t="shared" si="32"/>
        <v>0</v>
      </c>
      <c r="P250" s="110">
        <f t="shared" si="33"/>
        <v>0</v>
      </c>
      <c r="Q250" s="134">
        <f t="shared" si="34"/>
        <v>0</v>
      </c>
      <c r="R250" s="111">
        <f t="shared" si="39"/>
        <v>0</v>
      </c>
      <c r="S250" s="111">
        <f t="shared" si="40"/>
        <v>0</v>
      </c>
      <c r="T250" s="108">
        <f t="shared" si="31"/>
        <v>0</v>
      </c>
      <c r="U250" s="109"/>
      <c r="V250" s="108"/>
      <c r="W250" s="108"/>
      <c r="X250" s="112"/>
      <c r="Y250" s="112"/>
      <c r="Z250" s="112"/>
      <c r="AA250" s="176"/>
      <c r="AB250" s="109"/>
      <c r="AC250" s="138">
        <f t="shared" si="35"/>
        <v>0</v>
      </c>
      <c r="AD250" s="112">
        <f t="shared" si="36"/>
        <v>0</v>
      </c>
      <c r="AE250" s="112">
        <f t="shared" si="37"/>
        <v>0</v>
      </c>
      <c r="AF250" s="112">
        <f t="shared" si="38"/>
        <v>0</v>
      </c>
    </row>
    <row r="251" spans="1:32">
      <c r="A251" s="147"/>
      <c r="B251" s="226"/>
      <c r="C251" s="147"/>
      <c r="D251" s="147"/>
      <c r="E251" s="148"/>
      <c r="F251" s="149"/>
      <c r="G251" s="149"/>
      <c r="H251" s="147"/>
      <c r="I251" s="147"/>
      <c r="J251" s="147"/>
      <c r="K251" s="277"/>
      <c r="L251" s="121"/>
      <c r="M251" s="120"/>
      <c r="N251" s="116"/>
      <c r="O251" s="110">
        <f t="shared" si="32"/>
        <v>0</v>
      </c>
      <c r="P251" s="110">
        <f t="shared" si="33"/>
        <v>0</v>
      </c>
      <c r="Q251" s="134">
        <f t="shared" si="34"/>
        <v>0</v>
      </c>
      <c r="R251" s="111">
        <f t="shared" si="39"/>
        <v>0</v>
      </c>
      <c r="S251" s="111">
        <f t="shared" si="40"/>
        <v>0</v>
      </c>
      <c r="T251" s="108">
        <f t="shared" si="31"/>
        <v>0</v>
      </c>
      <c r="U251" s="109"/>
      <c r="V251" s="108"/>
      <c r="W251" s="108"/>
      <c r="X251" s="112"/>
      <c r="Y251" s="112"/>
      <c r="Z251" s="112"/>
      <c r="AA251" s="176"/>
      <c r="AB251" s="109"/>
      <c r="AC251" s="138">
        <f t="shared" si="35"/>
        <v>0</v>
      </c>
      <c r="AD251" s="112">
        <f t="shared" si="36"/>
        <v>0</v>
      </c>
      <c r="AE251" s="112">
        <f t="shared" si="37"/>
        <v>0</v>
      </c>
      <c r="AF251" s="112">
        <f t="shared" si="38"/>
        <v>0</v>
      </c>
    </row>
    <row r="252" spans="1:32">
      <c r="A252" s="147"/>
      <c r="B252" s="226"/>
      <c r="C252" s="147"/>
      <c r="D252" s="147"/>
      <c r="E252" s="148"/>
      <c r="F252" s="149"/>
      <c r="G252" s="149"/>
      <c r="H252" s="147"/>
      <c r="I252" s="147"/>
      <c r="J252" s="147"/>
      <c r="K252" s="277"/>
      <c r="L252" s="121"/>
      <c r="M252" s="120"/>
      <c r="N252" s="109"/>
      <c r="O252" s="110">
        <f t="shared" si="32"/>
        <v>0</v>
      </c>
      <c r="P252" s="110">
        <f t="shared" si="33"/>
        <v>0</v>
      </c>
      <c r="Q252" s="134">
        <f t="shared" si="34"/>
        <v>0</v>
      </c>
      <c r="R252" s="111">
        <f t="shared" si="39"/>
        <v>0</v>
      </c>
      <c r="S252" s="111">
        <f t="shared" si="40"/>
        <v>0</v>
      </c>
      <c r="T252" s="108">
        <f t="shared" si="31"/>
        <v>0</v>
      </c>
      <c r="U252" s="109"/>
      <c r="V252" s="108"/>
      <c r="W252" s="108"/>
      <c r="X252" s="112"/>
      <c r="Y252" s="112"/>
      <c r="Z252" s="112"/>
      <c r="AA252" s="176"/>
      <c r="AB252" s="109"/>
      <c r="AC252" s="138">
        <f t="shared" si="35"/>
        <v>0</v>
      </c>
      <c r="AD252" s="112">
        <f t="shared" si="36"/>
        <v>0</v>
      </c>
      <c r="AE252" s="112">
        <f t="shared" si="37"/>
        <v>0</v>
      </c>
      <c r="AF252" s="112">
        <f t="shared" si="38"/>
        <v>0</v>
      </c>
    </row>
    <row r="253" spans="1:32">
      <c r="A253" s="147"/>
      <c r="B253" s="226"/>
      <c r="C253" s="147"/>
      <c r="D253" s="147"/>
      <c r="E253" s="148"/>
      <c r="F253" s="149"/>
      <c r="G253" s="149"/>
      <c r="H253" s="147"/>
      <c r="I253" s="147"/>
      <c r="J253" s="147"/>
      <c r="K253" s="277"/>
      <c r="L253" s="121"/>
      <c r="M253" s="120"/>
      <c r="N253" s="109"/>
      <c r="O253" s="110">
        <f t="shared" si="32"/>
        <v>0</v>
      </c>
      <c r="P253" s="110">
        <f t="shared" si="33"/>
        <v>0</v>
      </c>
      <c r="Q253" s="134">
        <f t="shared" si="34"/>
        <v>0</v>
      </c>
      <c r="R253" s="111">
        <f t="shared" si="39"/>
        <v>0</v>
      </c>
      <c r="S253" s="111">
        <f t="shared" si="40"/>
        <v>0</v>
      </c>
      <c r="T253" s="108">
        <f t="shared" si="31"/>
        <v>0</v>
      </c>
      <c r="U253" s="109"/>
      <c r="V253" s="108"/>
      <c r="W253" s="108"/>
      <c r="X253" s="112"/>
      <c r="Y253" s="112"/>
      <c r="Z253" s="112"/>
      <c r="AA253" s="176"/>
      <c r="AB253" s="109"/>
      <c r="AC253" s="138">
        <f t="shared" si="35"/>
        <v>0</v>
      </c>
      <c r="AD253" s="112">
        <f t="shared" si="36"/>
        <v>0</v>
      </c>
      <c r="AE253" s="112">
        <f t="shared" si="37"/>
        <v>0</v>
      </c>
      <c r="AF253" s="112">
        <f t="shared" si="38"/>
        <v>0</v>
      </c>
    </row>
    <row r="254" spans="1:32">
      <c r="A254" s="147"/>
      <c r="B254" s="226"/>
      <c r="C254" s="147"/>
      <c r="D254" s="147"/>
      <c r="E254" s="148"/>
      <c r="F254" s="149"/>
      <c r="G254" s="149"/>
      <c r="H254" s="147"/>
      <c r="I254" s="147"/>
      <c r="J254" s="147"/>
      <c r="K254" s="277"/>
      <c r="L254" s="121"/>
      <c r="M254" s="120"/>
      <c r="N254" s="116"/>
      <c r="O254" s="110">
        <f t="shared" si="32"/>
        <v>0</v>
      </c>
      <c r="P254" s="110">
        <f t="shared" si="33"/>
        <v>0</v>
      </c>
      <c r="Q254" s="134">
        <f t="shared" si="34"/>
        <v>0</v>
      </c>
      <c r="R254" s="111">
        <f t="shared" si="39"/>
        <v>0</v>
      </c>
      <c r="S254" s="111">
        <f t="shared" si="40"/>
        <v>0</v>
      </c>
      <c r="T254" s="108">
        <f t="shared" si="31"/>
        <v>0</v>
      </c>
      <c r="U254" s="109"/>
      <c r="V254" s="108"/>
      <c r="W254" s="108"/>
      <c r="X254" s="112"/>
      <c r="Y254" s="112"/>
      <c r="Z254" s="112"/>
      <c r="AA254" s="176"/>
      <c r="AB254" s="109"/>
      <c r="AC254" s="138">
        <f t="shared" si="35"/>
        <v>0</v>
      </c>
      <c r="AD254" s="112">
        <f t="shared" si="36"/>
        <v>0</v>
      </c>
      <c r="AE254" s="112">
        <f t="shared" si="37"/>
        <v>0</v>
      </c>
      <c r="AF254" s="112">
        <f t="shared" si="38"/>
        <v>0</v>
      </c>
    </row>
    <row r="255" spans="1:32">
      <c r="A255" s="147"/>
      <c r="B255" s="226"/>
      <c r="C255" s="147"/>
      <c r="D255" s="147"/>
      <c r="E255" s="148"/>
      <c r="F255" s="149"/>
      <c r="G255" s="149"/>
      <c r="H255" s="149"/>
      <c r="I255" s="147"/>
      <c r="J255" s="147"/>
      <c r="K255" s="277"/>
      <c r="L255" s="121"/>
      <c r="M255" s="120"/>
      <c r="N255" s="116"/>
      <c r="O255" s="110">
        <f t="shared" si="32"/>
        <v>0</v>
      </c>
      <c r="P255" s="110">
        <f t="shared" si="33"/>
        <v>0</v>
      </c>
      <c r="Q255" s="134">
        <f t="shared" si="34"/>
        <v>0</v>
      </c>
      <c r="R255" s="111">
        <f t="shared" si="39"/>
        <v>0</v>
      </c>
      <c r="S255" s="111">
        <f t="shared" si="40"/>
        <v>0</v>
      </c>
      <c r="T255" s="108">
        <f t="shared" si="31"/>
        <v>0</v>
      </c>
      <c r="U255" s="109"/>
      <c r="V255" s="108"/>
      <c r="W255" s="108"/>
      <c r="X255" s="112"/>
      <c r="Y255" s="112"/>
      <c r="Z255" s="112"/>
      <c r="AA255" s="176"/>
      <c r="AB255" s="109"/>
      <c r="AC255" s="138">
        <f t="shared" si="35"/>
        <v>0</v>
      </c>
      <c r="AD255" s="112">
        <f t="shared" si="36"/>
        <v>0</v>
      </c>
      <c r="AE255" s="112">
        <f t="shared" si="37"/>
        <v>0</v>
      </c>
      <c r="AF255" s="112">
        <f t="shared" si="38"/>
        <v>0</v>
      </c>
    </row>
    <row r="256" spans="1:32">
      <c r="A256" s="147"/>
      <c r="B256" s="226"/>
      <c r="C256" s="147"/>
      <c r="D256" s="147"/>
      <c r="E256" s="148"/>
      <c r="F256" s="149"/>
      <c r="G256" s="149"/>
      <c r="H256" s="147"/>
      <c r="I256" s="147"/>
      <c r="J256" s="147"/>
      <c r="K256" s="277"/>
      <c r="L256" s="121"/>
      <c r="M256" s="120"/>
      <c r="N256" s="109"/>
      <c r="O256" s="110">
        <f t="shared" si="32"/>
        <v>0</v>
      </c>
      <c r="P256" s="110">
        <f t="shared" si="33"/>
        <v>0</v>
      </c>
      <c r="Q256" s="134">
        <f t="shared" si="34"/>
        <v>0</v>
      </c>
      <c r="R256" s="111">
        <f t="shared" si="39"/>
        <v>0</v>
      </c>
      <c r="S256" s="111">
        <f t="shared" si="40"/>
        <v>0</v>
      </c>
      <c r="T256" s="108">
        <f t="shared" si="31"/>
        <v>0</v>
      </c>
      <c r="U256" s="109"/>
      <c r="V256" s="108"/>
      <c r="W256" s="108"/>
      <c r="X256" s="112"/>
      <c r="Y256" s="112"/>
      <c r="Z256" s="112"/>
      <c r="AA256" s="176"/>
      <c r="AB256" s="109"/>
      <c r="AC256" s="138">
        <f t="shared" si="35"/>
        <v>0</v>
      </c>
      <c r="AD256" s="112">
        <f t="shared" si="36"/>
        <v>0</v>
      </c>
      <c r="AE256" s="112">
        <f t="shared" si="37"/>
        <v>0</v>
      </c>
      <c r="AF256" s="112">
        <f t="shared" si="38"/>
        <v>0</v>
      </c>
    </row>
    <row r="257" spans="1:32">
      <c r="A257" s="147"/>
      <c r="B257" s="226"/>
      <c r="C257" s="147"/>
      <c r="D257" s="147"/>
      <c r="E257" s="148"/>
      <c r="F257" s="149"/>
      <c r="G257" s="149"/>
      <c r="H257" s="147"/>
      <c r="I257" s="147"/>
      <c r="J257" s="147"/>
      <c r="K257" s="277"/>
      <c r="L257" s="121"/>
      <c r="M257" s="120"/>
      <c r="N257" s="109"/>
      <c r="O257" s="110">
        <f t="shared" si="32"/>
        <v>0</v>
      </c>
      <c r="P257" s="110">
        <f t="shared" si="33"/>
        <v>0</v>
      </c>
      <c r="Q257" s="134">
        <f t="shared" si="34"/>
        <v>0</v>
      </c>
      <c r="R257" s="111">
        <f t="shared" si="39"/>
        <v>0</v>
      </c>
      <c r="S257" s="111">
        <f t="shared" si="40"/>
        <v>0</v>
      </c>
      <c r="T257" s="108">
        <f t="shared" si="31"/>
        <v>0</v>
      </c>
      <c r="U257" s="109"/>
      <c r="V257" s="108"/>
      <c r="W257" s="108"/>
      <c r="X257" s="112"/>
      <c r="Y257" s="112"/>
      <c r="Z257" s="112"/>
      <c r="AA257" s="176"/>
      <c r="AB257" s="109"/>
      <c r="AC257" s="138">
        <f t="shared" si="35"/>
        <v>0</v>
      </c>
      <c r="AD257" s="112">
        <f t="shared" si="36"/>
        <v>0</v>
      </c>
      <c r="AE257" s="112">
        <f t="shared" si="37"/>
        <v>0</v>
      </c>
      <c r="AF257" s="112">
        <f t="shared" si="38"/>
        <v>0</v>
      </c>
    </row>
    <row r="258" spans="1:32">
      <c r="A258" s="147"/>
      <c r="B258" s="226"/>
      <c r="C258" s="147"/>
      <c r="D258" s="147"/>
      <c r="E258" s="148"/>
      <c r="F258" s="149"/>
      <c r="G258" s="147"/>
      <c r="H258" s="147"/>
      <c r="I258" s="147"/>
      <c r="J258" s="147"/>
      <c r="K258" s="277"/>
      <c r="L258" s="121"/>
      <c r="M258" s="120"/>
      <c r="N258" s="109"/>
      <c r="O258" s="110">
        <f t="shared" si="32"/>
        <v>0</v>
      </c>
      <c r="P258" s="110">
        <f t="shared" si="33"/>
        <v>0</v>
      </c>
      <c r="Q258" s="134">
        <f t="shared" si="34"/>
        <v>0</v>
      </c>
      <c r="R258" s="111">
        <f t="shared" si="39"/>
        <v>0</v>
      </c>
      <c r="S258" s="111">
        <f t="shared" si="40"/>
        <v>0</v>
      </c>
      <c r="T258" s="108">
        <f t="shared" si="31"/>
        <v>0</v>
      </c>
      <c r="U258" s="109"/>
      <c r="V258" s="108"/>
      <c r="W258" s="108"/>
      <c r="X258" s="112"/>
      <c r="Y258" s="112"/>
      <c r="Z258" s="112"/>
      <c r="AA258" s="176"/>
      <c r="AB258" s="109"/>
      <c r="AC258" s="138">
        <f t="shared" si="35"/>
        <v>0</v>
      </c>
      <c r="AD258" s="112">
        <f t="shared" si="36"/>
        <v>0</v>
      </c>
      <c r="AE258" s="112">
        <f t="shared" si="37"/>
        <v>0</v>
      </c>
      <c r="AF258" s="112">
        <f t="shared" si="38"/>
        <v>0</v>
      </c>
    </row>
    <row r="259" spans="1:32">
      <c r="A259" s="147"/>
      <c r="B259" s="226"/>
      <c r="C259" s="147"/>
      <c r="D259" s="147"/>
      <c r="E259" s="148"/>
      <c r="F259" s="149"/>
      <c r="G259" s="149"/>
      <c r="H259" s="147"/>
      <c r="I259" s="147"/>
      <c r="J259" s="147"/>
      <c r="K259" s="277"/>
      <c r="L259" s="121"/>
      <c r="M259" s="120"/>
      <c r="N259" s="116"/>
      <c r="O259" s="110">
        <f t="shared" si="32"/>
        <v>0</v>
      </c>
      <c r="P259" s="110">
        <f t="shared" si="33"/>
        <v>0</v>
      </c>
      <c r="Q259" s="134">
        <f t="shared" si="34"/>
        <v>0</v>
      </c>
      <c r="R259" s="111">
        <f t="shared" si="39"/>
        <v>0</v>
      </c>
      <c r="S259" s="111">
        <f t="shared" si="40"/>
        <v>0</v>
      </c>
      <c r="T259" s="108">
        <f t="shared" si="31"/>
        <v>0</v>
      </c>
      <c r="U259" s="109"/>
      <c r="V259" s="108"/>
      <c r="W259" s="108"/>
      <c r="X259" s="112"/>
      <c r="Y259" s="112"/>
      <c r="Z259" s="112"/>
      <c r="AA259" s="176"/>
      <c r="AB259" s="109"/>
      <c r="AC259" s="138">
        <f t="shared" si="35"/>
        <v>0</v>
      </c>
      <c r="AD259" s="112">
        <f t="shared" si="36"/>
        <v>0</v>
      </c>
      <c r="AE259" s="112">
        <f t="shared" si="37"/>
        <v>0</v>
      </c>
      <c r="AF259" s="112">
        <f t="shared" si="38"/>
        <v>0</v>
      </c>
    </row>
    <row r="260" spans="1:32">
      <c r="A260" s="147"/>
      <c r="B260" s="226"/>
      <c r="C260" s="147"/>
      <c r="D260" s="147"/>
      <c r="E260" s="148"/>
      <c r="F260" s="149"/>
      <c r="G260" s="149"/>
      <c r="H260" s="147"/>
      <c r="I260" s="147"/>
      <c r="J260" s="147"/>
      <c r="K260" s="277"/>
      <c r="L260" s="121"/>
      <c r="M260" s="120"/>
      <c r="N260" s="109"/>
      <c r="O260" s="110">
        <f t="shared" si="32"/>
        <v>0</v>
      </c>
      <c r="P260" s="110">
        <f t="shared" si="33"/>
        <v>0</v>
      </c>
      <c r="Q260" s="134">
        <f t="shared" si="34"/>
        <v>0</v>
      </c>
      <c r="R260" s="111">
        <f t="shared" si="39"/>
        <v>0</v>
      </c>
      <c r="S260" s="111">
        <f t="shared" si="40"/>
        <v>0</v>
      </c>
      <c r="T260" s="108">
        <f t="shared" ref="T260:T323" si="41">+IF((Q260+R260+V260-W260)&gt;TIMEVALUE("4:30"),8.5/24,IF((Q260+R260+V260-W260)&gt;TIMEVALUE("00:00"),4.25/24,0))-IF((Q260+R260+V260-W260)&gt;S260,S260,0)</f>
        <v>0</v>
      </c>
      <c r="U260" s="109"/>
      <c r="V260" s="108"/>
      <c r="W260" s="108"/>
      <c r="X260" s="112"/>
      <c r="Y260" s="112"/>
      <c r="Z260" s="112"/>
      <c r="AA260" s="176"/>
      <c r="AB260" s="109"/>
      <c r="AC260" s="138">
        <f t="shared" si="35"/>
        <v>0</v>
      </c>
      <c r="AD260" s="112">
        <f t="shared" si="36"/>
        <v>0</v>
      </c>
      <c r="AE260" s="112">
        <f t="shared" si="37"/>
        <v>0</v>
      </c>
      <c r="AF260" s="112">
        <f t="shared" si="38"/>
        <v>0</v>
      </c>
    </row>
    <row r="261" spans="1:32">
      <c r="A261" s="147"/>
      <c r="B261" s="226"/>
      <c r="C261" s="147"/>
      <c r="D261" s="147"/>
      <c r="E261" s="148"/>
      <c r="F261" s="149"/>
      <c r="G261" s="149"/>
      <c r="H261" s="147"/>
      <c r="I261" s="147"/>
      <c r="J261" s="147"/>
      <c r="K261" s="277"/>
      <c r="L261" s="121"/>
      <c r="M261" s="120"/>
      <c r="N261" s="109"/>
      <c r="O261" s="110">
        <f t="shared" ref="O261:O324" si="42">+IF(COUNT(F261:K261)=1,0,IF((MAX(F261:K261)-MIN(F261:K261))&lt;TIMEVALUE("1:00"),0,IF(F261&lt;TIMEVALUE("8:00"),1/3,MIN(F261:K261))))</f>
        <v>0</v>
      </c>
      <c r="P261" s="110">
        <f t="shared" ref="P261:P324" si="43">+IF(COUNT(F261:K261)=1,0,IF((MAX(F261:K261)-MIN(F261:K261))&lt;TIMEVALUE("1:00"),0,IF(MAX(F261:K261)&lt;TIMEVALUE("18:00"),MAX(F261:K261),IF(F261&gt;TIMEVALUE("8:30"),0.75,MAX(F261:K261)))))</f>
        <v>0</v>
      </c>
      <c r="Q261" s="134">
        <f t="shared" ref="Q261:Q324" si="44">+IF(OR(M261="KHAC",M261="PM",O261=TIMEVALUE("00:00")),0,IF(O261&gt;TIMEVALUE("10:00"),0,IF(MAX(F261:K261)&lt;TIMEVALUE("12:00"),MAX(F261:K261)-O261,TIMEVALUE("12:00")-O261)))</f>
        <v>0</v>
      </c>
      <c r="R261" s="111">
        <f t="shared" si="39"/>
        <v>0</v>
      </c>
      <c r="S261" s="111">
        <f t="shared" si="40"/>
        <v>0</v>
      </c>
      <c r="T261" s="108">
        <f t="shared" si="41"/>
        <v>0</v>
      </c>
      <c r="U261" s="109"/>
      <c r="V261" s="108"/>
      <c r="W261" s="108"/>
      <c r="X261" s="112"/>
      <c r="Y261" s="112"/>
      <c r="Z261" s="112"/>
      <c r="AA261" s="176"/>
      <c r="AB261" s="109"/>
      <c r="AC261" s="138">
        <f t="shared" ref="AC261:AC324" si="45">+T261/TIMEVALUE("8:30")</f>
        <v>0</v>
      </c>
      <c r="AD261" s="112">
        <f t="shared" ref="AD261:AD324" si="46">IF(COUNT(F261:K261)=0,0,IF(COUNT(F261:K261)=1,1,IF((MAX(F261:K261)-MIN(F261:K261))&lt;TIMEVALUE("1:00"),1,0+Z261)))</f>
        <v>0</v>
      </c>
      <c r="AE261" s="112">
        <f t="shared" ref="AE261:AE324" si="47">+IF(AND(F261&gt;TIMEVALUE("8:30"),F261&lt;TIMEVALUE("10:00")),1,IF(AND(F261&gt;TIMEVALUE("14:00"),F261&lt;TIMEVALUE("15:30")),1,0+X261))</f>
        <v>0</v>
      </c>
      <c r="AF261" s="112">
        <f t="shared" ref="AF261:AF324" si="48">+IF(OR(M261="Khac",M261="pm"),0,IF(AND(MAX(F261:K261)-MIN(F261:K261)&gt;TIMEVALUE("6:00"),AND(MAX(F261:K261)&gt;TIMEVALUE("14:00"),MIN(F261:K261)&lt;TIMEVALUE("11:30"))),1,0+Y261))</f>
        <v>0</v>
      </c>
    </row>
    <row r="262" spans="1:32">
      <c r="A262" s="147"/>
      <c r="B262" s="226"/>
      <c r="C262" s="147"/>
      <c r="D262" s="147"/>
      <c r="E262" s="148"/>
      <c r="F262" s="149"/>
      <c r="G262" s="149"/>
      <c r="H262" s="147"/>
      <c r="I262" s="147"/>
      <c r="J262" s="147"/>
      <c r="K262" s="277"/>
      <c r="L262" s="121"/>
      <c r="M262" s="120"/>
      <c r="N262" s="109"/>
      <c r="O262" s="110">
        <f t="shared" si="42"/>
        <v>0</v>
      </c>
      <c r="P262" s="110">
        <f t="shared" si="43"/>
        <v>0</v>
      </c>
      <c r="Q262" s="134">
        <f t="shared" si="44"/>
        <v>0</v>
      </c>
      <c r="R262" s="111">
        <f t="shared" si="39"/>
        <v>0</v>
      </c>
      <c r="S262" s="111">
        <f t="shared" si="40"/>
        <v>0</v>
      </c>
      <c r="T262" s="108">
        <f t="shared" si="41"/>
        <v>0</v>
      </c>
      <c r="U262" s="109"/>
      <c r="V262" s="108"/>
      <c r="W262" s="108"/>
      <c r="X262" s="112"/>
      <c r="Y262" s="112"/>
      <c r="Z262" s="112"/>
      <c r="AA262" s="176"/>
      <c r="AB262" s="109"/>
      <c r="AC262" s="138">
        <f t="shared" si="45"/>
        <v>0</v>
      </c>
      <c r="AD262" s="112">
        <f t="shared" si="46"/>
        <v>0</v>
      </c>
      <c r="AE262" s="112">
        <f t="shared" si="47"/>
        <v>0</v>
      </c>
      <c r="AF262" s="112">
        <f t="shared" si="48"/>
        <v>0</v>
      </c>
    </row>
    <row r="263" spans="1:32">
      <c r="A263" s="147"/>
      <c r="B263" s="226"/>
      <c r="C263" s="147"/>
      <c r="D263" s="147"/>
      <c r="E263" s="148"/>
      <c r="F263" s="149"/>
      <c r="G263" s="149"/>
      <c r="H263" s="147"/>
      <c r="I263" s="147"/>
      <c r="J263" s="147"/>
      <c r="K263" s="277"/>
      <c r="L263" s="121"/>
      <c r="M263" s="120"/>
      <c r="N263" s="116"/>
      <c r="O263" s="110">
        <f t="shared" si="42"/>
        <v>0</v>
      </c>
      <c r="P263" s="110">
        <f t="shared" si="43"/>
        <v>0</v>
      </c>
      <c r="Q263" s="134">
        <f t="shared" si="44"/>
        <v>0</v>
      </c>
      <c r="R263" s="111">
        <f t="shared" ref="R263:R326" si="49">+IF(OR(M263="khac",M263="pm",P263=TIMEVALUE("00:00"),MAX(F263:K263)&lt;TIMEVALUE("13:30"),MAX(F263:K263)&lt;TIMEVALUE("15:30"),MIN(F263:K263)&gt;TIMEVALUE("15:30")),0,IF(P263&lt;=TIMEVALUE("19:30"),P263-IF(MIN(F263:K263)&gt;TIMEVALUE("13:30"),O263,TIMEVALUE("13:30")),TIMEVALUE("19:30")-IF(MIN(F263:K263)&gt;TIMEVALUE("13:30"),O263,TIMEVALUE("13:30"))))</f>
        <v>0</v>
      </c>
      <c r="S263" s="111">
        <f t="shared" si="40"/>
        <v>0</v>
      </c>
      <c r="T263" s="108">
        <f t="shared" si="41"/>
        <v>0</v>
      </c>
      <c r="U263" s="109"/>
      <c r="V263" s="108"/>
      <c r="W263" s="108"/>
      <c r="X263" s="112"/>
      <c r="Y263" s="112"/>
      <c r="Z263" s="112"/>
      <c r="AA263" s="176"/>
      <c r="AB263" s="109"/>
      <c r="AC263" s="138">
        <f t="shared" si="45"/>
        <v>0</v>
      </c>
      <c r="AD263" s="112">
        <f t="shared" si="46"/>
        <v>0</v>
      </c>
      <c r="AE263" s="112">
        <f t="shared" si="47"/>
        <v>0</v>
      </c>
      <c r="AF263" s="112">
        <f t="shared" si="48"/>
        <v>0</v>
      </c>
    </row>
    <row r="264" spans="1:32">
      <c r="A264" s="147"/>
      <c r="B264" s="226"/>
      <c r="C264" s="147"/>
      <c r="D264" s="147"/>
      <c r="E264" s="148"/>
      <c r="F264" s="149"/>
      <c r="G264" s="149"/>
      <c r="H264" s="147"/>
      <c r="I264" s="147"/>
      <c r="J264" s="147"/>
      <c r="K264" s="277"/>
      <c r="L264" s="121"/>
      <c r="M264" s="120"/>
      <c r="N264" s="116"/>
      <c r="O264" s="110">
        <f t="shared" si="42"/>
        <v>0</v>
      </c>
      <c r="P264" s="110">
        <f t="shared" si="43"/>
        <v>0</v>
      </c>
      <c r="Q264" s="134">
        <f t="shared" si="44"/>
        <v>0</v>
      </c>
      <c r="R264" s="111">
        <f t="shared" si="49"/>
        <v>0</v>
      </c>
      <c r="S264" s="111">
        <f t="shared" si="40"/>
        <v>0</v>
      </c>
      <c r="T264" s="108">
        <f t="shared" si="41"/>
        <v>0</v>
      </c>
      <c r="U264" s="109"/>
      <c r="V264" s="108"/>
      <c r="W264" s="108"/>
      <c r="X264" s="112"/>
      <c r="Y264" s="112"/>
      <c r="Z264" s="112"/>
      <c r="AA264" s="176"/>
      <c r="AB264" s="109"/>
      <c r="AC264" s="138">
        <f t="shared" si="45"/>
        <v>0</v>
      </c>
      <c r="AD264" s="112">
        <f t="shared" si="46"/>
        <v>0</v>
      </c>
      <c r="AE264" s="112">
        <f t="shared" si="47"/>
        <v>0</v>
      </c>
      <c r="AF264" s="112">
        <f t="shared" si="48"/>
        <v>0</v>
      </c>
    </row>
    <row r="265" spans="1:32">
      <c r="A265" s="147"/>
      <c r="B265" s="226"/>
      <c r="C265" s="147"/>
      <c r="D265" s="147"/>
      <c r="E265" s="148"/>
      <c r="F265" s="149"/>
      <c r="G265" s="149"/>
      <c r="H265" s="149"/>
      <c r="I265" s="147"/>
      <c r="J265" s="147"/>
      <c r="K265" s="277"/>
      <c r="L265" s="121"/>
      <c r="M265" s="120"/>
      <c r="N265" s="116"/>
      <c r="O265" s="110">
        <f t="shared" si="42"/>
        <v>0</v>
      </c>
      <c r="P265" s="110">
        <f t="shared" si="43"/>
        <v>0</v>
      </c>
      <c r="Q265" s="134">
        <f t="shared" si="44"/>
        <v>0</v>
      </c>
      <c r="R265" s="111">
        <f t="shared" si="49"/>
        <v>0</v>
      </c>
      <c r="S265" s="111">
        <f t="shared" si="40"/>
        <v>0</v>
      </c>
      <c r="T265" s="108">
        <f t="shared" si="41"/>
        <v>0</v>
      </c>
      <c r="U265" s="109"/>
      <c r="V265" s="108"/>
      <c r="W265" s="108"/>
      <c r="X265" s="112"/>
      <c r="Y265" s="112"/>
      <c r="Z265" s="112"/>
      <c r="AA265" s="176"/>
      <c r="AB265" s="109"/>
      <c r="AC265" s="138">
        <f t="shared" si="45"/>
        <v>0</v>
      </c>
      <c r="AD265" s="112">
        <f t="shared" si="46"/>
        <v>0</v>
      </c>
      <c r="AE265" s="112">
        <f t="shared" si="47"/>
        <v>0</v>
      </c>
      <c r="AF265" s="112">
        <f t="shared" si="48"/>
        <v>0</v>
      </c>
    </row>
    <row r="266" spans="1:32">
      <c r="A266" s="147"/>
      <c r="B266" s="226"/>
      <c r="C266" s="147"/>
      <c r="D266" s="147"/>
      <c r="E266" s="148"/>
      <c r="F266" s="149"/>
      <c r="G266" s="149"/>
      <c r="H266" s="147"/>
      <c r="I266" s="147"/>
      <c r="J266" s="147"/>
      <c r="K266" s="277"/>
      <c r="L266" s="185"/>
      <c r="M266" s="120"/>
      <c r="N266" s="116"/>
      <c r="O266" s="110">
        <f t="shared" si="42"/>
        <v>0</v>
      </c>
      <c r="P266" s="110">
        <f t="shared" si="43"/>
        <v>0</v>
      </c>
      <c r="Q266" s="134">
        <f t="shared" si="44"/>
        <v>0</v>
      </c>
      <c r="R266" s="111">
        <f t="shared" si="49"/>
        <v>0</v>
      </c>
      <c r="S266" s="111">
        <f t="shared" si="40"/>
        <v>0</v>
      </c>
      <c r="T266" s="108">
        <f t="shared" si="41"/>
        <v>0</v>
      </c>
      <c r="U266" s="109"/>
      <c r="V266" s="108"/>
      <c r="W266" s="108"/>
      <c r="X266" s="112"/>
      <c r="Y266" s="112"/>
      <c r="Z266" s="112"/>
      <c r="AA266" s="176"/>
      <c r="AB266" s="109"/>
      <c r="AC266" s="138">
        <f t="shared" si="45"/>
        <v>0</v>
      </c>
      <c r="AD266" s="112">
        <f t="shared" si="46"/>
        <v>0</v>
      </c>
      <c r="AE266" s="112">
        <f t="shared" si="47"/>
        <v>0</v>
      </c>
      <c r="AF266" s="112">
        <f t="shared" si="48"/>
        <v>0</v>
      </c>
    </row>
    <row r="267" spans="1:32">
      <c r="A267" s="147"/>
      <c r="B267" s="226"/>
      <c r="C267" s="147"/>
      <c r="D267" s="147"/>
      <c r="E267" s="148"/>
      <c r="F267" s="149"/>
      <c r="G267" s="149"/>
      <c r="H267" s="147"/>
      <c r="I267" s="147"/>
      <c r="J267" s="147"/>
      <c r="K267" s="277"/>
      <c r="L267" s="185"/>
      <c r="M267" s="120"/>
      <c r="N267" s="116"/>
      <c r="O267" s="110">
        <f t="shared" si="42"/>
        <v>0</v>
      </c>
      <c r="P267" s="110">
        <f t="shared" si="43"/>
        <v>0</v>
      </c>
      <c r="Q267" s="134">
        <f t="shared" si="44"/>
        <v>0</v>
      </c>
      <c r="R267" s="111">
        <f t="shared" si="49"/>
        <v>0</v>
      </c>
      <c r="S267" s="111">
        <f t="shared" si="40"/>
        <v>0</v>
      </c>
      <c r="T267" s="108">
        <f t="shared" si="41"/>
        <v>0</v>
      </c>
      <c r="U267" s="109"/>
      <c r="V267" s="108"/>
      <c r="W267" s="108"/>
      <c r="X267" s="112"/>
      <c r="Y267" s="112"/>
      <c r="Z267" s="112"/>
      <c r="AA267" s="176"/>
      <c r="AB267" s="109"/>
      <c r="AC267" s="138">
        <f t="shared" si="45"/>
        <v>0</v>
      </c>
      <c r="AD267" s="112">
        <f t="shared" si="46"/>
        <v>0</v>
      </c>
      <c r="AE267" s="112">
        <f t="shared" si="47"/>
        <v>0</v>
      </c>
      <c r="AF267" s="112">
        <f t="shared" si="48"/>
        <v>0</v>
      </c>
    </row>
    <row r="268" spans="1:32">
      <c r="A268" s="147"/>
      <c r="B268" s="226"/>
      <c r="C268" s="147"/>
      <c r="D268" s="147"/>
      <c r="E268" s="148"/>
      <c r="F268" s="149"/>
      <c r="G268" s="149"/>
      <c r="H268" s="147"/>
      <c r="I268" s="147"/>
      <c r="J268" s="147"/>
      <c r="K268" s="277"/>
      <c r="L268" s="185"/>
      <c r="M268" s="120"/>
      <c r="N268" s="116"/>
      <c r="O268" s="110">
        <f t="shared" si="42"/>
        <v>0</v>
      </c>
      <c r="P268" s="110">
        <f t="shared" si="43"/>
        <v>0</v>
      </c>
      <c r="Q268" s="134">
        <f t="shared" si="44"/>
        <v>0</v>
      </c>
      <c r="R268" s="111">
        <f t="shared" si="49"/>
        <v>0</v>
      </c>
      <c r="S268" s="111">
        <f t="shared" si="40"/>
        <v>0</v>
      </c>
      <c r="T268" s="108">
        <f t="shared" si="41"/>
        <v>0</v>
      </c>
      <c r="U268" s="109"/>
      <c r="V268" s="108"/>
      <c r="W268" s="108"/>
      <c r="X268" s="112"/>
      <c r="Y268" s="112"/>
      <c r="Z268" s="112"/>
      <c r="AA268" s="176"/>
      <c r="AB268" s="109"/>
      <c r="AC268" s="138">
        <f t="shared" si="45"/>
        <v>0</v>
      </c>
      <c r="AD268" s="112">
        <f t="shared" si="46"/>
        <v>0</v>
      </c>
      <c r="AE268" s="112">
        <f t="shared" si="47"/>
        <v>0</v>
      </c>
      <c r="AF268" s="112">
        <f t="shared" si="48"/>
        <v>0</v>
      </c>
    </row>
    <row r="269" spans="1:32">
      <c r="A269" s="147"/>
      <c r="B269" s="226"/>
      <c r="C269" s="147"/>
      <c r="D269" s="147"/>
      <c r="E269" s="148"/>
      <c r="F269" s="149"/>
      <c r="G269" s="149"/>
      <c r="H269" s="147"/>
      <c r="I269" s="147"/>
      <c r="J269" s="147"/>
      <c r="K269" s="277"/>
      <c r="L269" s="121"/>
      <c r="M269" s="120"/>
      <c r="N269" s="109"/>
      <c r="O269" s="110">
        <f t="shared" si="42"/>
        <v>0</v>
      </c>
      <c r="P269" s="110">
        <f t="shared" si="43"/>
        <v>0</v>
      </c>
      <c r="Q269" s="134">
        <f t="shared" si="44"/>
        <v>0</v>
      </c>
      <c r="R269" s="111">
        <f t="shared" si="49"/>
        <v>0</v>
      </c>
      <c r="S269" s="111">
        <f t="shared" si="40"/>
        <v>0</v>
      </c>
      <c r="T269" s="108">
        <f t="shared" si="41"/>
        <v>0</v>
      </c>
      <c r="U269" s="109"/>
      <c r="V269" s="108"/>
      <c r="W269" s="108"/>
      <c r="X269" s="112"/>
      <c r="Y269" s="112"/>
      <c r="Z269" s="112"/>
      <c r="AA269" s="176"/>
      <c r="AB269" s="109"/>
      <c r="AC269" s="138">
        <f t="shared" si="45"/>
        <v>0</v>
      </c>
      <c r="AD269" s="112">
        <f t="shared" si="46"/>
        <v>0</v>
      </c>
      <c r="AE269" s="112">
        <f t="shared" si="47"/>
        <v>0</v>
      </c>
      <c r="AF269" s="112">
        <f t="shared" si="48"/>
        <v>0</v>
      </c>
    </row>
    <row r="270" spans="1:32">
      <c r="A270" s="147"/>
      <c r="B270" s="226"/>
      <c r="C270" s="147"/>
      <c r="D270" s="147"/>
      <c r="E270" s="148"/>
      <c r="F270" s="149"/>
      <c r="G270" s="149"/>
      <c r="H270" s="147"/>
      <c r="I270" s="147"/>
      <c r="J270" s="147"/>
      <c r="K270" s="277"/>
      <c r="L270" s="121"/>
      <c r="M270" s="120"/>
      <c r="N270" s="109"/>
      <c r="O270" s="110">
        <f t="shared" si="42"/>
        <v>0</v>
      </c>
      <c r="P270" s="110">
        <f t="shared" si="43"/>
        <v>0</v>
      </c>
      <c r="Q270" s="134">
        <f t="shared" si="44"/>
        <v>0</v>
      </c>
      <c r="R270" s="111">
        <f t="shared" si="49"/>
        <v>0</v>
      </c>
      <c r="S270" s="111">
        <f t="shared" si="40"/>
        <v>0</v>
      </c>
      <c r="T270" s="108">
        <f t="shared" si="41"/>
        <v>0</v>
      </c>
      <c r="U270" s="109"/>
      <c r="V270" s="108"/>
      <c r="W270" s="108"/>
      <c r="X270" s="112"/>
      <c r="Y270" s="112"/>
      <c r="Z270" s="112"/>
      <c r="AA270" s="176"/>
      <c r="AB270" s="109"/>
      <c r="AC270" s="138">
        <f t="shared" si="45"/>
        <v>0</v>
      </c>
      <c r="AD270" s="112">
        <f t="shared" si="46"/>
        <v>0</v>
      </c>
      <c r="AE270" s="112">
        <f t="shared" si="47"/>
        <v>0</v>
      </c>
      <c r="AF270" s="112">
        <f t="shared" si="48"/>
        <v>0</v>
      </c>
    </row>
    <row r="271" spans="1:32">
      <c r="A271" s="147"/>
      <c r="B271" s="226"/>
      <c r="C271" s="147"/>
      <c r="D271" s="147"/>
      <c r="E271" s="148"/>
      <c r="F271" s="149"/>
      <c r="G271" s="149"/>
      <c r="H271" s="147"/>
      <c r="I271" s="147"/>
      <c r="J271" s="147"/>
      <c r="K271" s="277"/>
      <c r="L271" s="121"/>
      <c r="M271" s="120"/>
      <c r="N271" s="109"/>
      <c r="O271" s="110">
        <f t="shared" si="42"/>
        <v>0</v>
      </c>
      <c r="P271" s="110">
        <f t="shared" si="43"/>
        <v>0</v>
      </c>
      <c r="Q271" s="134">
        <f t="shared" si="44"/>
        <v>0</v>
      </c>
      <c r="R271" s="111">
        <f t="shared" si="49"/>
        <v>0</v>
      </c>
      <c r="S271" s="111">
        <f t="shared" si="40"/>
        <v>0</v>
      </c>
      <c r="T271" s="108">
        <f t="shared" si="41"/>
        <v>0</v>
      </c>
      <c r="U271" s="109"/>
      <c r="V271" s="108"/>
      <c r="W271" s="108"/>
      <c r="X271" s="112"/>
      <c r="Y271" s="112"/>
      <c r="Z271" s="112"/>
      <c r="AA271" s="176"/>
      <c r="AB271" s="109"/>
      <c r="AC271" s="138">
        <f t="shared" si="45"/>
        <v>0</v>
      </c>
      <c r="AD271" s="112">
        <f t="shared" si="46"/>
        <v>0</v>
      </c>
      <c r="AE271" s="112">
        <f t="shared" si="47"/>
        <v>0</v>
      </c>
      <c r="AF271" s="112">
        <f t="shared" si="48"/>
        <v>0</v>
      </c>
    </row>
    <row r="272" spans="1:32">
      <c r="A272" s="147"/>
      <c r="B272" s="226"/>
      <c r="C272" s="147"/>
      <c r="D272" s="147"/>
      <c r="E272" s="148"/>
      <c r="F272" s="149"/>
      <c r="G272" s="149"/>
      <c r="H272" s="147"/>
      <c r="I272" s="147"/>
      <c r="J272" s="147"/>
      <c r="K272" s="277"/>
      <c r="L272" s="121"/>
      <c r="M272" s="120"/>
      <c r="N272" s="109"/>
      <c r="O272" s="110">
        <f t="shared" si="42"/>
        <v>0</v>
      </c>
      <c r="P272" s="110">
        <f t="shared" si="43"/>
        <v>0</v>
      </c>
      <c r="Q272" s="134">
        <f t="shared" si="44"/>
        <v>0</v>
      </c>
      <c r="R272" s="111">
        <f t="shared" si="49"/>
        <v>0</v>
      </c>
      <c r="S272" s="111">
        <f t="shared" si="40"/>
        <v>0</v>
      </c>
      <c r="T272" s="108">
        <f t="shared" si="41"/>
        <v>0</v>
      </c>
      <c r="U272" s="109"/>
      <c r="V272" s="108"/>
      <c r="W272" s="108"/>
      <c r="X272" s="112"/>
      <c r="Y272" s="112"/>
      <c r="Z272" s="112"/>
      <c r="AA272" s="176"/>
      <c r="AB272" s="109"/>
      <c r="AC272" s="138">
        <f t="shared" si="45"/>
        <v>0</v>
      </c>
      <c r="AD272" s="112">
        <f t="shared" si="46"/>
        <v>0</v>
      </c>
      <c r="AE272" s="112">
        <f t="shared" si="47"/>
        <v>0</v>
      </c>
      <c r="AF272" s="112">
        <f t="shared" si="48"/>
        <v>0</v>
      </c>
    </row>
    <row r="273" spans="1:32">
      <c r="A273" s="147"/>
      <c r="B273" s="226"/>
      <c r="C273" s="147"/>
      <c r="D273" s="147"/>
      <c r="E273" s="148"/>
      <c r="F273" s="149"/>
      <c r="G273" s="149"/>
      <c r="H273" s="147"/>
      <c r="I273" s="147"/>
      <c r="J273" s="147"/>
      <c r="K273" s="277"/>
      <c r="L273" s="121"/>
      <c r="M273" s="120"/>
      <c r="N273" s="116"/>
      <c r="O273" s="110">
        <f t="shared" si="42"/>
        <v>0</v>
      </c>
      <c r="P273" s="110">
        <f t="shared" si="43"/>
        <v>0</v>
      </c>
      <c r="Q273" s="134">
        <f t="shared" si="44"/>
        <v>0</v>
      </c>
      <c r="R273" s="111">
        <f t="shared" si="49"/>
        <v>0</v>
      </c>
      <c r="S273" s="111">
        <f t="shared" si="40"/>
        <v>0</v>
      </c>
      <c r="T273" s="108">
        <f t="shared" si="41"/>
        <v>0</v>
      </c>
      <c r="U273" s="109"/>
      <c r="V273" s="108"/>
      <c r="W273" s="108"/>
      <c r="X273" s="112"/>
      <c r="Y273" s="112"/>
      <c r="Z273" s="112"/>
      <c r="AA273" s="176"/>
      <c r="AB273" s="109"/>
      <c r="AC273" s="138">
        <f t="shared" si="45"/>
        <v>0</v>
      </c>
      <c r="AD273" s="112">
        <f t="shared" si="46"/>
        <v>0</v>
      </c>
      <c r="AE273" s="112">
        <f t="shared" si="47"/>
        <v>0</v>
      </c>
      <c r="AF273" s="112">
        <f t="shared" si="48"/>
        <v>0</v>
      </c>
    </row>
    <row r="274" spans="1:32">
      <c r="A274" s="147"/>
      <c r="B274" s="226"/>
      <c r="C274" s="147"/>
      <c r="D274" s="147"/>
      <c r="E274" s="148"/>
      <c r="F274" s="149"/>
      <c r="G274" s="149"/>
      <c r="H274" s="147"/>
      <c r="I274" s="147"/>
      <c r="J274" s="147"/>
      <c r="K274" s="277"/>
      <c r="L274" s="121"/>
      <c r="M274" s="120"/>
      <c r="N274" s="109"/>
      <c r="O274" s="110">
        <f t="shared" si="42"/>
        <v>0</v>
      </c>
      <c r="P274" s="110">
        <f t="shared" si="43"/>
        <v>0</v>
      </c>
      <c r="Q274" s="134">
        <f t="shared" si="44"/>
        <v>0</v>
      </c>
      <c r="R274" s="111">
        <f t="shared" si="49"/>
        <v>0</v>
      </c>
      <c r="S274" s="111">
        <f t="shared" si="40"/>
        <v>0</v>
      </c>
      <c r="T274" s="108">
        <f t="shared" si="41"/>
        <v>0</v>
      </c>
      <c r="U274" s="109"/>
      <c r="V274" s="108"/>
      <c r="W274" s="108"/>
      <c r="X274" s="112"/>
      <c r="Y274" s="112"/>
      <c r="Z274" s="112"/>
      <c r="AA274" s="176"/>
      <c r="AB274" s="109"/>
      <c r="AC274" s="138">
        <f t="shared" si="45"/>
        <v>0</v>
      </c>
      <c r="AD274" s="112">
        <f t="shared" si="46"/>
        <v>0</v>
      </c>
      <c r="AE274" s="112">
        <f t="shared" si="47"/>
        <v>0</v>
      </c>
      <c r="AF274" s="112">
        <f t="shared" si="48"/>
        <v>0</v>
      </c>
    </row>
    <row r="275" spans="1:32">
      <c r="A275" s="147"/>
      <c r="B275" s="226"/>
      <c r="C275" s="147"/>
      <c r="D275" s="147"/>
      <c r="E275" s="148"/>
      <c r="F275" s="149"/>
      <c r="G275" s="147"/>
      <c r="H275" s="147"/>
      <c r="I275" s="147"/>
      <c r="J275" s="147"/>
      <c r="K275" s="277"/>
      <c r="L275" s="121"/>
      <c r="M275" s="120"/>
      <c r="N275" s="109"/>
      <c r="O275" s="110">
        <f t="shared" si="42"/>
        <v>0</v>
      </c>
      <c r="P275" s="110">
        <f t="shared" si="43"/>
        <v>0</v>
      </c>
      <c r="Q275" s="134">
        <f t="shared" si="44"/>
        <v>0</v>
      </c>
      <c r="R275" s="111">
        <f t="shared" si="49"/>
        <v>0</v>
      </c>
      <c r="S275" s="111">
        <f t="shared" si="40"/>
        <v>0</v>
      </c>
      <c r="T275" s="108">
        <f t="shared" si="41"/>
        <v>0</v>
      </c>
      <c r="U275" s="109"/>
      <c r="V275" s="108"/>
      <c r="W275" s="108"/>
      <c r="X275" s="112"/>
      <c r="Y275" s="112"/>
      <c r="Z275" s="112"/>
      <c r="AA275" s="176"/>
      <c r="AB275" s="109"/>
      <c r="AC275" s="138">
        <f t="shared" si="45"/>
        <v>0</v>
      </c>
      <c r="AD275" s="112">
        <f t="shared" si="46"/>
        <v>0</v>
      </c>
      <c r="AE275" s="112">
        <f t="shared" si="47"/>
        <v>0</v>
      </c>
      <c r="AF275" s="112">
        <f t="shared" si="48"/>
        <v>0</v>
      </c>
    </row>
    <row r="276" spans="1:32">
      <c r="A276" s="147"/>
      <c r="B276" s="226"/>
      <c r="C276" s="147"/>
      <c r="D276" s="147"/>
      <c r="E276" s="148"/>
      <c r="F276" s="149"/>
      <c r="G276" s="149"/>
      <c r="H276" s="147"/>
      <c r="I276" s="147"/>
      <c r="J276" s="147"/>
      <c r="K276" s="277"/>
      <c r="L276" s="121"/>
      <c r="M276" s="120"/>
      <c r="N276" s="116"/>
      <c r="O276" s="110">
        <f t="shared" si="42"/>
        <v>0</v>
      </c>
      <c r="P276" s="110">
        <f t="shared" si="43"/>
        <v>0</v>
      </c>
      <c r="Q276" s="134">
        <f t="shared" si="44"/>
        <v>0</v>
      </c>
      <c r="R276" s="111">
        <f t="shared" si="49"/>
        <v>0</v>
      </c>
      <c r="S276" s="111">
        <f t="shared" si="40"/>
        <v>0</v>
      </c>
      <c r="T276" s="108">
        <f t="shared" si="41"/>
        <v>0</v>
      </c>
      <c r="U276" s="109"/>
      <c r="V276" s="108"/>
      <c r="W276" s="108"/>
      <c r="X276" s="112"/>
      <c r="Y276" s="112"/>
      <c r="Z276" s="112"/>
      <c r="AA276" s="176"/>
      <c r="AB276" s="109"/>
      <c r="AC276" s="138">
        <f t="shared" si="45"/>
        <v>0</v>
      </c>
      <c r="AD276" s="112">
        <f t="shared" si="46"/>
        <v>0</v>
      </c>
      <c r="AE276" s="112">
        <f t="shared" si="47"/>
        <v>0</v>
      </c>
      <c r="AF276" s="112">
        <f t="shared" si="48"/>
        <v>0</v>
      </c>
    </row>
    <row r="277" spans="1:32">
      <c r="A277" s="147"/>
      <c r="B277" s="226"/>
      <c r="C277" s="147"/>
      <c r="D277" s="147"/>
      <c r="E277" s="148"/>
      <c r="F277" s="149"/>
      <c r="G277" s="149"/>
      <c r="H277" s="147"/>
      <c r="I277" s="147"/>
      <c r="J277" s="147"/>
      <c r="K277" s="277"/>
      <c r="L277" s="121"/>
      <c r="M277" s="120"/>
      <c r="N277" s="109"/>
      <c r="O277" s="110">
        <f t="shared" si="42"/>
        <v>0</v>
      </c>
      <c r="P277" s="110">
        <f t="shared" si="43"/>
        <v>0</v>
      </c>
      <c r="Q277" s="134">
        <f t="shared" si="44"/>
        <v>0</v>
      </c>
      <c r="R277" s="111">
        <f t="shared" si="49"/>
        <v>0</v>
      </c>
      <c r="S277" s="111">
        <f t="shared" si="40"/>
        <v>0</v>
      </c>
      <c r="T277" s="108">
        <f t="shared" si="41"/>
        <v>0</v>
      </c>
      <c r="U277" s="109"/>
      <c r="V277" s="108"/>
      <c r="W277" s="108"/>
      <c r="X277" s="112"/>
      <c r="Y277" s="112"/>
      <c r="Z277" s="112"/>
      <c r="AA277" s="176"/>
      <c r="AB277" s="109"/>
      <c r="AC277" s="138">
        <f t="shared" si="45"/>
        <v>0</v>
      </c>
      <c r="AD277" s="112">
        <f t="shared" si="46"/>
        <v>0</v>
      </c>
      <c r="AE277" s="112">
        <f t="shared" si="47"/>
        <v>0</v>
      </c>
      <c r="AF277" s="112">
        <f t="shared" si="48"/>
        <v>0</v>
      </c>
    </row>
    <row r="278" spans="1:32">
      <c r="A278" s="147"/>
      <c r="B278" s="226"/>
      <c r="C278" s="147"/>
      <c r="D278" s="147"/>
      <c r="E278" s="148"/>
      <c r="F278" s="149"/>
      <c r="G278" s="149"/>
      <c r="H278" s="149"/>
      <c r="I278" s="147"/>
      <c r="J278" s="147"/>
      <c r="K278" s="277"/>
      <c r="L278" s="121"/>
      <c r="M278" s="120"/>
      <c r="N278" s="109"/>
      <c r="O278" s="110">
        <f t="shared" si="42"/>
        <v>0</v>
      </c>
      <c r="P278" s="110">
        <f t="shared" si="43"/>
        <v>0</v>
      </c>
      <c r="Q278" s="134">
        <f t="shared" si="44"/>
        <v>0</v>
      </c>
      <c r="R278" s="111">
        <f t="shared" si="49"/>
        <v>0</v>
      </c>
      <c r="S278" s="111">
        <f t="shared" si="40"/>
        <v>0</v>
      </c>
      <c r="T278" s="108">
        <f t="shared" si="41"/>
        <v>0</v>
      </c>
      <c r="U278" s="109"/>
      <c r="V278" s="108"/>
      <c r="W278" s="108"/>
      <c r="X278" s="112"/>
      <c r="Y278" s="112"/>
      <c r="Z278" s="112"/>
      <c r="AA278" s="176"/>
      <c r="AB278" s="109"/>
      <c r="AC278" s="138">
        <f t="shared" si="45"/>
        <v>0</v>
      </c>
      <c r="AD278" s="112">
        <f t="shared" si="46"/>
        <v>0</v>
      </c>
      <c r="AE278" s="112">
        <f t="shared" si="47"/>
        <v>0</v>
      </c>
      <c r="AF278" s="112">
        <f t="shared" si="48"/>
        <v>0</v>
      </c>
    </row>
    <row r="279" spans="1:32">
      <c r="A279" s="147"/>
      <c r="B279" s="226"/>
      <c r="C279" s="147"/>
      <c r="D279" s="147"/>
      <c r="E279" s="148"/>
      <c r="F279" s="149"/>
      <c r="G279" s="149"/>
      <c r="H279" s="147"/>
      <c r="I279" s="147"/>
      <c r="J279" s="147"/>
      <c r="K279" s="277"/>
      <c r="L279" s="121"/>
      <c r="M279" s="120"/>
      <c r="N279" s="109"/>
      <c r="O279" s="110">
        <f t="shared" si="42"/>
        <v>0</v>
      </c>
      <c r="P279" s="110">
        <f t="shared" si="43"/>
        <v>0</v>
      </c>
      <c r="Q279" s="134">
        <f t="shared" si="44"/>
        <v>0</v>
      </c>
      <c r="R279" s="111">
        <f t="shared" si="49"/>
        <v>0</v>
      </c>
      <c r="S279" s="111">
        <f t="shared" si="40"/>
        <v>0</v>
      </c>
      <c r="T279" s="108">
        <f t="shared" si="41"/>
        <v>0</v>
      </c>
      <c r="U279" s="109"/>
      <c r="V279" s="108"/>
      <c r="W279" s="108"/>
      <c r="X279" s="112"/>
      <c r="Y279" s="112"/>
      <c r="Z279" s="112"/>
      <c r="AA279" s="176"/>
      <c r="AB279" s="109"/>
      <c r="AC279" s="138">
        <f t="shared" si="45"/>
        <v>0</v>
      </c>
      <c r="AD279" s="112">
        <f t="shared" si="46"/>
        <v>0</v>
      </c>
      <c r="AE279" s="112">
        <f t="shared" si="47"/>
        <v>0</v>
      </c>
      <c r="AF279" s="112">
        <f t="shared" si="48"/>
        <v>0</v>
      </c>
    </row>
    <row r="280" spans="1:32">
      <c r="A280" s="147"/>
      <c r="B280" s="226"/>
      <c r="C280" s="147"/>
      <c r="D280" s="147"/>
      <c r="E280" s="148"/>
      <c r="F280" s="149"/>
      <c r="G280" s="149"/>
      <c r="H280" s="147"/>
      <c r="I280" s="147"/>
      <c r="J280" s="147"/>
      <c r="K280" s="277"/>
      <c r="L280" s="121"/>
      <c r="M280" s="120"/>
      <c r="N280" s="109"/>
      <c r="O280" s="110">
        <f t="shared" si="42"/>
        <v>0</v>
      </c>
      <c r="P280" s="110">
        <f t="shared" si="43"/>
        <v>0</v>
      </c>
      <c r="Q280" s="134">
        <f t="shared" si="44"/>
        <v>0</v>
      </c>
      <c r="R280" s="111">
        <f t="shared" si="49"/>
        <v>0</v>
      </c>
      <c r="S280" s="111">
        <f t="shared" si="40"/>
        <v>0</v>
      </c>
      <c r="T280" s="108">
        <f t="shared" si="41"/>
        <v>0</v>
      </c>
      <c r="U280" s="109"/>
      <c r="V280" s="108"/>
      <c r="W280" s="108"/>
      <c r="X280" s="112"/>
      <c r="Y280" s="112"/>
      <c r="Z280" s="112"/>
      <c r="AA280" s="176"/>
      <c r="AB280" s="109"/>
      <c r="AC280" s="138">
        <f t="shared" si="45"/>
        <v>0</v>
      </c>
      <c r="AD280" s="112">
        <f t="shared" si="46"/>
        <v>0</v>
      </c>
      <c r="AE280" s="112">
        <f t="shared" si="47"/>
        <v>0</v>
      </c>
      <c r="AF280" s="112">
        <f t="shared" si="48"/>
        <v>0</v>
      </c>
    </row>
    <row r="281" spans="1:32">
      <c r="A281" s="147"/>
      <c r="B281" s="226"/>
      <c r="C281" s="147"/>
      <c r="D281" s="147"/>
      <c r="E281" s="148"/>
      <c r="F281" s="149"/>
      <c r="G281" s="149"/>
      <c r="H281" s="147"/>
      <c r="I281" s="147"/>
      <c r="J281" s="147"/>
      <c r="K281" s="277"/>
      <c r="L281" s="121"/>
      <c r="M281" s="120"/>
      <c r="N281" s="116"/>
      <c r="O281" s="110">
        <f t="shared" si="42"/>
        <v>0</v>
      </c>
      <c r="P281" s="110">
        <f t="shared" si="43"/>
        <v>0</v>
      </c>
      <c r="Q281" s="134">
        <f t="shared" si="44"/>
        <v>0</v>
      </c>
      <c r="R281" s="111">
        <f t="shared" si="49"/>
        <v>0</v>
      </c>
      <c r="S281" s="111">
        <f t="shared" si="40"/>
        <v>0</v>
      </c>
      <c r="T281" s="108">
        <f t="shared" si="41"/>
        <v>0</v>
      </c>
      <c r="U281" s="109"/>
      <c r="V281" s="108"/>
      <c r="W281" s="108"/>
      <c r="X281" s="112"/>
      <c r="Y281" s="112"/>
      <c r="Z281" s="112"/>
      <c r="AA281" s="176"/>
      <c r="AB281" s="109"/>
      <c r="AC281" s="138">
        <f t="shared" si="45"/>
        <v>0</v>
      </c>
      <c r="AD281" s="112">
        <f t="shared" si="46"/>
        <v>0</v>
      </c>
      <c r="AE281" s="112">
        <f t="shared" si="47"/>
        <v>0</v>
      </c>
      <c r="AF281" s="112">
        <f t="shared" si="48"/>
        <v>0</v>
      </c>
    </row>
    <row r="282" spans="1:32">
      <c r="A282" s="147"/>
      <c r="B282" s="226"/>
      <c r="C282" s="147"/>
      <c r="D282" s="147"/>
      <c r="E282" s="148"/>
      <c r="F282" s="149"/>
      <c r="G282" s="149"/>
      <c r="H282" s="147"/>
      <c r="I282" s="147"/>
      <c r="J282" s="147"/>
      <c r="K282" s="277"/>
      <c r="L282" s="121"/>
      <c r="M282" s="120"/>
      <c r="N282" s="116"/>
      <c r="O282" s="110">
        <f t="shared" si="42"/>
        <v>0</v>
      </c>
      <c r="P282" s="110">
        <f t="shared" si="43"/>
        <v>0</v>
      </c>
      <c r="Q282" s="134">
        <f t="shared" si="44"/>
        <v>0</v>
      </c>
      <c r="R282" s="111">
        <f t="shared" si="49"/>
        <v>0</v>
      </c>
      <c r="S282" s="111">
        <f t="shared" si="40"/>
        <v>0</v>
      </c>
      <c r="T282" s="108">
        <f t="shared" si="41"/>
        <v>0</v>
      </c>
      <c r="U282" s="109"/>
      <c r="V282" s="108"/>
      <c r="W282" s="108"/>
      <c r="X282" s="112"/>
      <c r="Y282" s="112"/>
      <c r="Z282" s="112"/>
      <c r="AA282" s="176"/>
      <c r="AB282" s="109"/>
      <c r="AC282" s="138">
        <f t="shared" si="45"/>
        <v>0</v>
      </c>
      <c r="AD282" s="112">
        <f t="shared" si="46"/>
        <v>0</v>
      </c>
      <c r="AE282" s="112">
        <f t="shared" si="47"/>
        <v>0</v>
      </c>
      <c r="AF282" s="112">
        <f t="shared" si="48"/>
        <v>0</v>
      </c>
    </row>
    <row r="283" spans="1:32">
      <c r="A283" s="147"/>
      <c r="B283" s="226"/>
      <c r="C283" s="147"/>
      <c r="D283" s="147"/>
      <c r="E283" s="148"/>
      <c r="F283" s="149"/>
      <c r="G283" s="149"/>
      <c r="H283" s="147"/>
      <c r="I283" s="147"/>
      <c r="J283" s="147"/>
      <c r="K283" s="277"/>
      <c r="L283" s="121"/>
      <c r="M283" s="120"/>
      <c r="N283" s="116"/>
      <c r="O283" s="110">
        <f t="shared" si="42"/>
        <v>0</v>
      </c>
      <c r="P283" s="110">
        <f t="shared" si="43"/>
        <v>0</v>
      </c>
      <c r="Q283" s="134">
        <f t="shared" si="44"/>
        <v>0</v>
      </c>
      <c r="R283" s="111">
        <f t="shared" si="49"/>
        <v>0</v>
      </c>
      <c r="S283" s="111">
        <f t="shared" si="40"/>
        <v>0</v>
      </c>
      <c r="T283" s="108">
        <f t="shared" si="41"/>
        <v>0</v>
      </c>
      <c r="U283" s="109"/>
      <c r="V283" s="108"/>
      <c r="W283" s="108"/>
      <c r="X283" s="112"/>
      <c r="Y283" s="112"/>
      <c r="Z283" s="112"/>
      <c r="AA283" s="176"/>
      <c r="AB283" s="109"/>
      <c r="AC283" s="138">
        <f t="shared" si="45"/>
        <v>0</v>
      </c>
      <c r="AD283" s="112">
        <f t="shared" si="46"/>
        <v>0</v>
      </c>
      <c r="AE283" s="112">
        <f t="shared" si="47"/>
        <v>0</v>
      </c>
      <c r="AF283" s="112">
        <f t="shared" si="48"/>
        <v>0</v>
      </c>
    </row>
    <row r="284" spans="1:32">
      <c r="A284" s="147"/>
      <c r="B284" s="226"/>
      <c r="C284" s="147"/>
      <c r="D284" s="147"/>
      <c r="E284" s="148"/>
      <c r="F284" s="149"/>
      <c r="G284" s="149"/>
      <c r="H284" s="147"/>
      <c r="I284" s="147"/>
      <c r="J284" s="147"/>
      <c r="K284" s="277"/>
      <c r="L284" s="185"/>
      <c r="M284" s="120"/>
      <c r="N284" s="116"/>
      <c r="O284" s="110">
        <f t="shared" si="42"/>
        <v>0</v>
      </c>
      <c r="P284" s="110">
        <f t="shared" si="43"/>
        <v>0</v>
      </c>
      <c r="Q284" s="134">
        <f t="shared" si="44"/>
        <v>0</v>
      </c>
      <c r="R284" s="111">
        <f t="shared" si="49"/>
        <v>0</v>
      </c>
      <c r="S284" s="111">
        <f t="shared" si="40"/>
        <v>0</v>
      </c>
      <c r="T284" s="108">
        <f t="shared" si="41"/>
        <v>0</v>
      </c>
      <c r="U284" s="109"/>
      <c r="V284" s="108"/>
      <c r="W284" s="108"/>
      <c r="X284" s="112"/>
      <c r="Y284" s="112"/>
      <c r="Z284" s="112"/>
      <c r="AA284" s="176"/>
      <c r="AB284" s="109"/>
      <c r="AC284" s="138">
        <f t="shared" si="45"/>
        <v>0</v>
      </c>
      <c r="AD284" s="112">
        <f t="shared" si="46"/>
        <v>0</v>
      </c>
      <c r="AE284" s="112">
        <f t="shared" si="47"/>
        <v>0</v>
      </c>
      <c r="AF284" s="112">
        <f t="shared" si="48"/>
        <v>0</v>
      </c>
    </row>
    <row r="285" spans="1:32">
      <c r="A285" s="147"/>
      <c r="B285" s="226"/>
      <c r="C285" s="147"/>
      <c r="D285" s="147"/>
      <c r="E285" s="148"/>
      <c r="F285" s="149"/>
      <c r="G285" s="149"/>
      <c r="H285" s="147"/>
      <c r="I285" s="147"/>
      <c r="J285" s="147"/>
      <c r="K285" s="277"/>
      <c r="L285" s="185"/>
      <c r="M285" s="120"/>
      <c r="N285" s="116"/>
      <c r="O285" s="110">
        <f t="shared" si="42"/>
        <v>0</v>
      </c>
      <c r="P285" s="110">
        <f t="shared" si="43"/>
        <v>0</v>
      </c>
      <c r="Q285" s="134">
        <f t="shared" si="44"/>
        <v>0</v>
      </c>
      <c r="R285" s="111">
        <f t="shared" si="49"/>
        <v>0</v>
      </c>
      <c r="S285" s="111">
        <f t="shared" si="40"/>
        <v>0</v>
      </c>
      <c r="T285" s="108">
        <f t="shared" si="41"/>
        <v>0</v>
      </c>
      <c r="U285" s="109"/>
      <c r="V285" s="108"/>
      <c r="W285" s="108"/>
      <c r="X285" s="112"/>
      <c r="Y285" s="112"/>
      <c r="Z285" s="112"/>
      <c r="AA285" s="176"/>
      <c r="AB285" s="109"/>
      <c r="AC285" s="138">
        <f t="shared" si="45"/>
        <v>0</v>
      </c>
      <c r="AD285" s="112">
        <f t="shared" si="46"/>
        <v>0</v>
      </c>
      <c r="AE285" s="112">
        <f t="shared" si="47"/>
        <v>0</v>
      </c>
      <c r="AF285" s="112">
        <f t="shared" si="48"/>
        <v>0</v>
      </c>
    </row>
    <row r="286" spans="1:32">
      <c r="A286" s="147"/>
      <c r="B286" s="226"/>
      <c r="C286" s="147"/>
      <c r="D286" s="147"/>
      <c r="E286" s="148"/>
      <c r="F286" s="149"/>
      <c r="G286" s="149"/>
      <c r="H286" s="147"/>
      <c r="I286" s="147"/>
      <c r="J286" s="147"/>
      <c r="K286" s="277"/>
      <c r="L286" s="185"/>
      <c r="M286" s="120"/>
      <c r="N286" s="116"/>
      <c r="O286" s="110">
        <f t="shared" si="42"/>
        <v>0</v>
      </c>
      <c r="P286" s="110">
        <f t="shared" si="43"/>
        <v>0</v>
      </c>
      <c r="Q286" s="134">
        <f t="shared" si="44"/>
        <v>0</v>
      </c>
      <c r="R286" s="111">
        <f t="shared" si="49"/>
        <v>0</v>
      </c>
      <c r="S286" s="111">
        <f t="shared" si="40"/>
        <v>0</v>
      </c>
      <c r="T286" s="108">
        <f t="shared" si="41"/>
        <v>0</v>
      </c>
      <c r="U286" s="109"/>
      <c r="V286" s="108"/>
      <c r="W286" s="108"/>
      <c r="X286" s="112"/>
      <c r="Y286" s="112"/>
      <c r="Z286" s="112"/>
      <c r="AA286" s="176"/>
      <c r="AB286" s="109"/>
      <c r="AC286" s="138">
        <f t="shared" si="45"/>
        <v>0</v>
      </c>
      <c r="AD286" s="112">
        <f t="shared" si="46"/>
        <v>0</v>
      </c>
      <c r="AE286" s="112">
        <f t="shared" si="47"/>
        <v>0</v>
      </c>
      <c r="AF286" s="112">
        <f t="shared" si="48"/>
        <v>0</v>
      </c>
    </row>
    <row r="287" spans="1:32">
      <c r="A287" s="147"/>
      <c r="B287" s="226"/>
      <c r="C287" s="147"/>
      <c r="D287" s="147"/>
      <c r="E287" s="148"/>
      <c r="F287" s="149"/>
      <c r="G287" s="149"/>
      <c r="H287" s="147"/>
      <c r="I287" s="147"/>
      <c r="J287" s="147"/>
      <c r="K287" s="277"/>
      <c r="L287" s="121"/>
      <c r="M287" s="120"/>
      <c r="N287" s="109"/>
      <c r="O287" s="110">
        <f t="shared" si="42"/>
        <v>0</v>
      </c>
      <c r="P287" s="110">
        <f t="shared" si="43"/>
        <v>0</v>
      </c>
      <c r="Q287" s="134">
        <f t="shared" si="44"/>
        <v>0</v>
      </c>
      <c r="R287" s="111">
        <f t="shared" si="49"/>
        <v>0</v>
      </c>
      <c r="S287" s="111">
        <f t="shared" si="40"/>
        <v>0</v>
      </c>
      <c r="T287" s="108">
        <f t="shared" si="41"/>
        <v>0</v>
      </c>
      <c r="U287" s="109"/>
      <c r="V287" s="108"/>
      <c r="W287" s="108"/>
      <c r="X287" s="112"/>
      <c r="Y287" s="112"/>
      <c r="Z287" s="112"/>
      <c r="AA287" s="176"/>
      <c r="AB287" s="109"/>
      <c r="AC287" s="138">
        <f t="shared" si="45"/>
        <v>0</v>
      </c>
      <c r="AD287" s="112">
        <f t="shared" si="46"/>
        <v>0</v>
      </c>
      <c r="AE287" s="112">
        <f t="shared" si="47"/>
        <v>0</v>
      </c>
      <c r="AF287" s="112">
        <f t="shared" si="48"/>
        <v>0</v>
      </c>
    </row>
    <row r="288" spans="1:32">
      <c r="A288" s="147"/>
      <c r="B288" s="226"/>
      <c r="C288" s="147"/>
      <c r="D288" s="147"/>
      <c r="E288" s="148"/>
      <c r="F288" s="149"/>
      <c r="G288" s="149"/>
      <c r="H288" s="147"/>
      <c r="I288" s="147"/>
      <c r="J288" s="147"/>
      <c r="K288" s="277"/>
      <c r="L288" s="121"/>
      <c r="M288" s="120"/>
      <c r="N288" s="109"/>
      <c r="O288" s="110">
        <f t="shared" si="42"/>
        <v>0</v>
      </c>
      <c r="P288" s="110">
        <f t="shared" si="43"/>
        <v>0</v>
      </c>
      <c r="Q288" s="134">
        <f t="shared" si="44"/>
        <v>0</v>
      </c>
      <c r="R288" s="111">
        <f t="shared" si="49"/>
        <v>0</v>
      </c>
      <c r="S288" s="111">
        <f t="shared" ref="S288:S351" si="50">+IF(AND(O288&gt;TIMEVALUE("8:30"),O288&lt;TIMEVALUE("10:00")),O288-TIMEVALUE("8:00"),0)</f>
        <v>0</v>
      </c>
      <c r="T288" s="108">
        <f t="shared" si="41"/>
        <v>0</v>
      </c>
      <c r="U288" s="109"/>
      <c r="V288" s="108"/>
      <c r="W288" s="108"/>
      <c r="X288" s="112"/>
      <c r="Y288" s="112"/>
      <c r="Z288" s="112"/>
      <c r="AA288" s="176"/>
      <c r="AB288" s="109"/>
      <c r="AC288" s="138">
        <f t="shared" si="45"/>
        <v>0</v>
      </c>
      <c r="AD288" s="112">
        <f t="shared" si="46"/>
        <v>0</v>
      </c>
      <c r="AE288" s="112">
        <f t="shared" si="47"/>
        <v>0</v>
      </c>
      <c r="AF288" s="112">
        <f t="shared" si="48"/>
        <v>0</v>
      </c>
    </row>
    <row r="289" spans="1:32">
      <c r="A289" s="147"/>
      <c r="B289" s="226"/>
      <c r="C289" s="147"/>
      <c r="D289" s="147"/>
      <c r="E289" s="148"/>
      <c r="F289" s="149"/>
      <c r="G289" s="149"/>
      <c r="H289" s="147"/>
      <c r="I289" s="147"/>
      <c r="J289" s="147"/>
      <c r="K289" s="277"/>
      <c r="L289" s="121"/>
      <c r="M289" s="120"/>
      <c r="N289" s="109"/>
      <c r="O289" s="110">
        <f t="shared" si="42"/>
        <v>0</v>
      </c>
      <c r="P289" s="110">
        <f t="shared" si="43"/>
        <v>0</v>
      </c>
      <c r="Q289" s="134">
        <f t="shared" si="44"/>
        <v>0</v>
      </c>
      <c r="R289" s="111">
        <f t="shared" si="49"/>
        <v>0</v>
      </c>
      <c r="S289" s="111">
        <f t="shared" si="50"/>
        <v>0</v>
      </c>
      <c r="T289" s="108">
        <f t="shared" si="41"/>
        <v>0</v>
      </c>
      <c r="U289" s="109"/>
      <c r="V289" s="108"/>
      <c r="W289" s="108"/>
      <c r="X289" s="112"/>
      <c r="Y289" s="112"/>
      <c r="Z289" s="112"/>
      <c r="AA289" s="176"/>
      <c r="AB289" s="109"/>
      <c r="AC289" s="138">
        <f t="shared" si="45"/>
        <v>0</v>
      </c>
      <c r="AD289" s="112">
        <f t="shared" si="46"/>
        <v>0</v>
      </c>
      <c r="AE289" s="112">
        <f t="shared" si="47"/>
        <v>0</v>
      </c>
      <c r="AF289" s="112">
        <f t="shared" si="48"/>
        <v>0</v>
      </c>
    </row>
    <row r="290" spans="1:32">
      <c r="A290" s="147"/>
      <c r="B290" s="226"/>
      <c r="C290" s="147"/>
      <c r="D290" s="147"/>
      <c r="E290" s="148"/>
      <c r="F290" s="149"/>
      <c r="G290" s="149"/>
      <c r="H290" s="147"/>
      <c r="I290" s="147"/>
      <c r="J290" s="147"/>
      <c r="K290" s="277"/>
      <c r="L290" s="121"/>
      <c r="M290" s="120"/>
      <c r="N290" s="109"/>
      <c r="O290" s="110">
        <f t="shared" si="42"/>
        <v>0</v>
      </c>
      <c r="P290" s="110">
        <f t="shared" si="43"/>
        <v>0</v>
      </c>
      <c r="Q290" s="134">
        <f t="shared" si="44"/>
        <v>0</v>
      </c>
      <c r="R290" s="111">
        <f t="shared" si="49"/>
        <v>0</v>
      </c>
      <c r="S290" s="111">
        <f t="shared" si="50"/>
        <v>0</v>
      </c>
      <c r="T290" s="108">
        <f t="shared" si="41"/>
        <v>0</v>
      </c>
      <c r="U290" s="109"/>
      <c r="V290" s="108"/>
      <c r="W290" s="108"/>
      <c r="X290" s="112"/>
      <c r="Y290" s="112"/>
      <c r="Z290" s="112"/>
      <c r="AA290" s="176"/>
      <c r="AB290" s="109"/>
      <c r="AC290" s="138">
        <f t="shared" si="45"/>
        <v>0</v>
      </c>
      <c r="AD290" s="112">
        <f t="shared" si="46"/>
        <v>0</v>
      </c>
      <c r="AE290" s="112">
        <f t="shared" si="47"/>
        <v>0</v>
      </c>
      <c r="AF290" s="112">
        <f t="shared" si="48"/>
        <v>0</v>
      </c>
    </row>
    <row r="291" spans="1:32">
      <c r="A291" s="147"/>
      <c r="B291" s="226"/>
      <c r="C291" s="147"/>
      <c r="D291" s="147"/>
      <c r="E291" s="148"/>
      <c r="F291" s="149"/>
      <c r="G291" s="149"/>
      <c r="H291" s="147"/>
      <c r="I291" s="147"/>
      <c r="J291" s="147"/>
      <c r="K291" s="277"/>
      <c r="L291" s="121"/>
      <c r="M291" s="120"/>
      <c r="N291" s="109"/>
      <c r="O291" s="110">
        <f t="shared" si="42"/>
        <v>0</v>
      </c>
      <c r="P291" s="110">
        <f t="shared" si="43"/>
        <v>0</v>
      </c>
      <c r="Q291" s="134">
        <f t="shared" si="44"/>
        <v>0</v>
      </c>
      <c r="R291" s="111">
        <f t="shared" si="49"/>
        <v>0</v>
      </c>
      <c r="S291" s="111">
        <f t="shared" si="50"/>
        <v>0</v>
      </c>
      <c r="T291" s="108">
        <f t="shared" si="41"/>
        <v>0</v>
      </c>
      <c r="U291" s="109"/>
      <c r="V291" s="108"/>
      <c r="W291" s="108"/>
      <c r="X291" s="112"/>
      <c r="Y291" s="112"/>
      <c r="Z291" s="112"/>
      <c r="AA291" s="176"/>
      <c r="AB291" s="109"/>
      <c r="AC291" s="138">
        <f t="shared" si="45"/>
        <v>0</v>
      </c>
      <c r="AD291" s="112">
        <f t="shared" si="46"/>
        <v>0</v>
      </c>
      <c r="AE291" s="112">
        <f t="shared" si="47"/>
        <v>0</v>
      </c>
      <c r="AF291" s="112">
        <f t="shared" si="48"/>
        <v>0</v>
      </c>
    </row>
    <row r="292" spans="1:32">
      <c r="A292" s="147"/>
      <c r="B292" s="226"/>
      <c r="C292" s="147"/>
      <c r="D292" s="147"/>
      <c r="E292" s="148"/>
      <c r="F292" s="149"/>
      <c r="G292" s="149"/>
      <c r="H292" s="149"/>
      <c r="I292" s="147"/>
      <c r="J292" s="147"/>
      <c r="K292" s="277"/>
      <c r="L292" s="121"/>
      <c r="M292" s="120"/>
      <c r="N292" s="109"/>
      <c r="O292" s="110">
        <f t="shared" si="42"/>
        <v>0</v>
      </c>
      <c r="P292" s="110">
        <f t="shared" si="43"/>
        <v>0</v>
      </c>
      <c r="Q292" s="134">
        <f t="shared" si="44"/>
        <v>0</v>
      </c>
      <c r="R292" s="111">
        <f t="shared" si="49"/>
        <v>0</v>
      </c>
      <c r="S292" s="111">
        <f t="shared" si="50"/>
        <v>0</v>
      </c>
      <c r="T292" s="108">
        <f t="shared" si="41"/>
        <v>0</v>
      </c>
      <c r="U292" s="109"/>
      <c r="V292" s="108"/>
      <c r="W292" s="108"/>
      <c r="X292" s="112"/>
      <c r="Y292" s="112"/>
      <c r="Z292" s="112"/>
      <c r="AA292" s="176"/>
      <c r="AB292" s="109"/>
      <c r="AC292" s="138">
        <f t="shared" si="45"/>
        <v>0</v>
      </c>
      <c r="AD292" s="112">
        <f t="shared" si="46"/>
        <v>0</v>
      </c>
      <c r="AE292" s="112">
        <f t="shared" si="47"/>
        <v>0</v>
      </c>
      <c r="AF292" s="112">
        <f t="shared" si="48"/>
        <v>0</v>
      </c>
    </row>
    <row r="293" spans="1:32">
      <c r="A293" s="147"/>
      <c r="B293" s="226"/>
      <c r="C293" s="147"/>
      <c r="D293" s="147"/>
      <c r="E293" s="148"/>
      <c r="F293" s="149"/>
      <c r="G293" s="149"/>
      <c r="H293" s="147"/>
      <c r="I293" s="147"/>
      <c r="J293" s="147"/>
      <c r="K293" s="277"/>
      <c r="L293" s="121"/>
      <c r="M293" s="120"/>
      <c r="N293" s="116"/>
      <c r="O293" s="110">
        <f t="shared" si="42"/>
        <v>0</v>
      </c>
      <c r="P293" s="110">
        <f t="shared" si="43"/>
        <v>0</v>
      </c>
      <c r="Q293" s="134">
        <f t="shared" si="44"/>
        <v>0</v>
      </c>
      <c r="R293" s="111">
        <f t="shared" si="49"/>
        <v>0</v>
      </c>
      <c r="S293" s="111">
        <f t="shared" si="50"/>
        <v>0</v>
      </c>
      <c r="T293" s="108">
        <f t="shared" si="41"/>
        <v>0</v>
      </c>
      <c r="U293" s="109"/>
      <c r="V293" s="108"/>
      <c r="W293" s="108"/>
      <c r="X293" s="112"/>
      <c r="Y293" s="112"/>
      <c r="Z293" s="112"/>
      <c r="AA293" s="176"/>
      <c r="AB293" s="109"/>
      <c r="AC293" s="138">
        <f t="shared" si="45"/>
        <v>0</v>
      </c>
      <c r="AD293" s="112">
        <f t="shared" si="46"/>
        <v>0</v>
      </c>
      <c r="AE293" s="112">
        <f t="shared" si="47"/>
        <v>0</v>
      </c>
      <c r="AF293" s="112">
        <f t="shared" si="48"/>
        <v>0</v>
      </c>
    </row>
    <row r="294" spans="1:32">
      <c r="A294" s="147"/>
      <c r="B294" s="226"/>
      <c r="C294" s="147"/>
      <c r="D294" s="147"/>
      <c r="E294" s="148"/>
      <c r="F294" s="149"/>
      <c r="G294" s="149"/>
      <c r="H294" s="147"/>
      <c r="I294" s="147"/>
      <c r="J294" s="147"/>
      <c r="K294" s="277"/>
      <c r="L294" s="121"/>
      <c r="M294" s="120"/>
      <c r="N294" s="109"/>
      <c r="O294" s="110">
        <f t="shared" si="42"/>
        <v>0</v>
      </c>
      <c r="P294" s="110">
        <f t="shared" si="43"/>
        <v>0</v>
      </c>
      <c r="Q294" s="134">
        <f t="shared" si="44"/>
        <v>0</v>
      </c>
      <c r="R294" s="111">
        <f t="shared" si="49"/>
        <v>0</v>
      </c>
      <c r="S294" s="111">
        <f t="shared" si="50"/>
        <v>0</v>
      </c>
      <c r="T294" s="108">
        <f t="shared" si="41"/>
        <v>0</v>
      </c>
      <c r="U294" s="109"/>
      <c r="V294" s="108"/>
      <c r="W294" s="108"/>
      <c r="X294" s="112"/>
      <c r="Y294" s="112"/>
      <c r="Z294" s="112"/>
      <c r="AA294" s="176"/>
      <c r="AB294" s="109"/>
      <c r="AC294" s="138">
        <f t="shared" si="45"/>
        <v>0</v>
      </c>
      <c r="AD294" s="112">
        <f t="shared" si="46"/>
        <v>0</v>
      </c>
      <c r="AE294" s="112">
        <f t="shared" si="47"/>
        <v>0</v>
      </c>
      <c r="AF294" s="112">
        <f t="shared" si="48"/>
        <v>0</v>
      </c>
    </row>
    <row r="295" spans="1:32">
      <c r="A295" s="147"/>
      <c r="B295" s="226"/>
      <c r="C295" s="147"/>
      <c r="D295" s="147"/>
      <c r="E295" s="148"/>
      <c r="F295" s="149"/>
      <c r="G295" s="149"/>
      <c r="H295" s="147"/>
      <c r="I295" s="147"/>
      <c r="J295" s="147"/>
      <c r="K295" s="277"/>
      <c r="L295" s="121"/>
      <c r="M295" s="120"/>
      <c r="N295" s="116"/>
      <c r="O295" s="110">
        <f t="shared" si="42"/>
        <v>0</v>
      </c>
      <c r="P295" s="110">
        <f t="shared" si="43"/>
        <v>0</v>
      </c>
      <c r="Q295" s="134">
        <f t="shared" si="44"/>
        <v>0</v>
      </c>
      <c r="R295" s="111">
        <f t="shared" si="49"/>
        <v>0</v>
      </c>
      <c r="S295" s="111">
        <f t="shared" si="50"/>
        <v>0</v>
      </c>
      <c r="T295" s="108">
        <f t="shared" si="41"/>
        <v>0</v>
      </c>
      <c r="U295" s="109"/>
      <c r="V295" s="108"/>
      <c r="W295" s="108"/>
      <c r="X295" s="112"/>
      <c r="Y295" s="112"/>
      <c r="Z295" s="112"/>
      <c r="AA295" s="176"/>
      <c r="AB295" s="109"/>
      <c r="AC295" s="138">
        <f t="shared" si="45"/>
        <v>0</v>
      </c>
      <c r="AD295" s="112">
        <f t="shared" si="46"/>
        <v>0</v>
      </c>
      <c r="AE295" s="112">
        <f t="shared" si="47"/>
        <v>0</v>
      </c>
      <c r="AF295" s="112">
        <f t="shared" si="48"/>
        <v>0</v>
      </c>
    </row>
    <row r="296" spans="1:32">
      <c r="A296" s="147"/>
      <c r="B296" s="226"/>
      <c r="C296" s="147"/>
      <c r="D296" s="147"/>
      <c r="E296" s="148"/>
      <c r="F296" s="149"/>
      <c r="G296" s="149"/>
      <c r="H296" s="147"/>
      <c r="I296" s="147"/>
      <c r="J296" s="147"/>
      <c r="K296" s="277"/>
      <c r="L296" s="121"/>
      <c r="M296" s="120"/>
      <c r="N296" s="116"/>
      <c r="O296" s="110">
        <f t="shared" si="42"/>
        <v>0</v>
      </c>
      <c r="P296" s="110">
        <f t="shared" si="43"/>
        <v>0</v>
      </c>
      <c r="Q296" s="134">
        <f t="shared" si="44"/>
        <v>0</v>
      </c>
      <c r="R296" s="111">
        <f t="shared" si="49"/>
        <v>0</v>
      </c>
      <c r="S296" s="111">
        <f t="shared" si="50"/>
        <v>0</v>
      </c>
      <c r="T296" s="108">
        <f t="shared" si="41"/>
        <v>0</v>
      </c>
      <c r="U296" s="109"/>
      <c r="V296" s="108"/>
      <c r="W296" s="108"/>
      <c r="X296" s="112"/>
      <c r="Y296" s="112"/>
      <c r="Z296" s="112"/>
      <c r="AA296" s="176"/>
      <c r="AB296" s="109"/>
      <c r="AC296" s="138">
        <f t="shared" si="45"/>
        <v>0</v>
      </c>
      <c r="AD296" s="112">
        <f t="shared" si="46"/>
        <v>0</v>
      </c>
      <c r="AE296" s="112">
        <f t="shared" si="47"/>
        <v>0</v>
      </c>
      <c r="AF296" s="112">
        <f t="shared" si="48"/>
        <v>0</v>
      </c>
    </row>
    <row r="297" spans="1:32">
      <c r="A297" s="147"/>
      <c r="B297" s="226"/>
      <c r="C297" s="147"/>
      <c r="D297" s="147"/>
      <c r="E297" s="148"/>
      <c r="F297" s="149"/>
      <c r="G297" s="149"/>
      <c r="H297" s="147"/>
      <c r="I297" s="147"/>
      <c r="J297" s="147"/>
      <c r="K297" s="277"/>
      <c r="L297" s="121"/>
      <c r="M297" s="120"/>
      <c r="N297" s="116"/>
      <c r="O297" s="110">
        <f t="shared" si="42"/>
        <v>0</v>
      </c>
      <c r="P297" s="110">
        <f t="shared" si="43"/>
        <v>0</v>
      </c>
      <c r="Q297" s="134">
        <f t="shared" si="44"/>
        <v>0</v>
      </c>
      <c r="R297" s="111">
        <f t="shared" si="49"/>
        <v>0</v>
      </c>
      <c r="S297" s="111">
        <f t="shared" si="50"/>
        <v>0</v>
      </c>
      <c r="T297" s="108">
        <f t="shared" si="41"/>
        <v>0</v>
      </c>
      <c r="U297" s="109"/>
      <c r="V297" s="108"/>
      <c r="W297" s="108"/>
      <c r="X297" s="112"/>
      <c r="Y297" s="112"/>
      <c r="Z297" s="112"/>
      <c r="AA297" s="176"/>
      <c r="AB297" s="109"/>
      <c r="AC297" s="138">
        <f t="shared" si="45"/>
        <v>0</v>
      </c>
      <c r="AD297" s="112">
        <f t="shared" si="46"/>
        <v>0</v>
      </c>
      <c r="AE297" s="112">
        <f t="shared" si="47"/>
        <v>0</v>
      </c>
      <c r="AF297" s="112">
        <f t="shared" si="48"/>
        <v>0</v>
      </c>
    </row>
    <row r="298" spans="1:32">
      <c r="A298" s="147"/>
      <c r="B298" s="226"/>
      <c r="C298" s="147"/>
      <c r="D298" s="147"/>
      <c r="E298" s="148"/>
      <c r="F298" s="149"/>
      <c r="G298" s="149"/>
      <c r="H298" s="147"/>
      <c r="I298" s="147"/>
      <c r="J298" s="147"/>
      <c r="K298" s="277"/>
      <c r="L298" s="185"/>
      <c r="M298" s="120"/>
      <c r="N298" s="116"/>
      <c r="O298" s="110">
        <f t="shared" si="42"/>
        <v>0</v>
      </c>
      <c r="P298" s="110">
        <f t="shared" si="43"/>
        <v>0</v>
      </c>
      <c r="Q298" s="134">
        <f t="shared" si="44"/>
        <v>0</v>
      </c>
      <c r="R298" s="111">
        <f t="shared" si="49"/>
        <v>0</v>
      </c>
      <c r="S298" s="111">
        <f t="shared" si="50"/>
        <v>0</v>
      </c>
      <c r="T298" s="108">
        <f t="shared" si="41"/>
        <v>0</v>
      </c>
      <c r="U298" s="109"/>
      <c r="V298" s="108"/>
      <c r="W298" s="108"/>
      <c r="X298" s="112"/>
      <c r="Y298" s="112"/>
      <c r="Z298" s="112"/>
      <c r="AA298" s="176"/>
      <c r="AB298" s="109"/>
      <c r="AC298" s="138">
        <f t="shared" si="45"/>
        <v>0</v>
      </c>
      <c r="AD298" s="112">
        <f t="shared" si="46"/>
        <v>0</v>
      </c>
      <c r="AE298" s="112">
        <f t="shared" si="47"/>
        <v>0</v>
      </c>
      <c r="AF298" s="112">
        <f t="shared" si="48"/>
        <v>0</v>
      </c>
    </row>
    <row r="299" spans="1:32">
      <c r="A299" s="147"/>
      <c r="B299" s="226"/>
      <c r="C299" s="147"/>
      <c r="D299" s="147"/>
      <c r="E299" s="148"/>
      <c r="F299" s="149"/>
      <c r="G299" s="149"/>
      <c r="H299" s="147"/>
      <c r="I299" s="147"/>
      <c r="J299" s="147"/>
      <c r="K299" s="277"/>
      <c r="L299" s="121"/>
      <c r="M299" s="120"/>
      <c r="N299" s="109"/>
      <c r="O299" s="110">
        <f t="shared" si="42"/>
        <v>0</v>
      </c>
      <c r="P299" s="110">
        <f t="shared" si="43"/>
        <v>0</v>
      </c>
      <c r="Q299" s="134">
        <f t="shared" si="44"/>
        <v>0</v>
      </c>
      <c r="R299" s="111">
        <f t="shared" si="49"/>
        <v>0</v>
      </c>
      <c r="S299" s="111">
        <f t="shared" si="50"/>
        <v>0</v>
      </c>
      <c r="T299" s="108">
        <f t="shared" si="41"/>
        <v>0</v>
      </c>
      <c r="U299" s="109"/>
      <c r="V299" s="108"/>
      <c r="W299" s="108"/>
      <c r="X299" s="112"/>
      <c r="Y299" s="112"/>
      <c r="Z299" s="112"/>
      <c r="AA299" s="176"/>
      <c r="AB299" s="109"/>
      <c r="AC299" s="138">
        <f t="shared" si="45"/>
        <v>0</v>
      </c>
      <c r="AD299" s="112">
        <f t="shared" si="46"/>
        <v>0</v>
      </c>
      <c r="AE299" s="112">
        <f t="shared" si="47"/>
        <v>0</v>
      </c>
      <c r="AF299" s="112">
        <f t="shared" si="48"/>
        <v>0</v>
      </c>
    </row>
    <row r="300" spans="1:32">
      <c r="A300" s="147"/>
      <c r="B300" s="226"/>
      <c r="C300" s="147"/>
      <c r="D300" s="147"/>
      <c r="E300" s="148"/>
      <c r="F300" s="149"/>
      <c r="G300" s="149"/>
      <c r="H300" s="147"/>
      <c r="I300" s="147"/>
      <c r="J300" s="147"/>
      <c r="K300" s="277"/>
      <c r="L300" s="121"/>
      <c r="M300" s="120"/>
      <c r="N300" s="109"/>
      <c r="O300" s="110">
        <f t="shared" si="42"/>
        <v>0</v>
      </c>
      <c r="P300" s="110">
        <f t="shared" si="43"/>
        <v>0</v>
      </c>
      <c r="Q300" s="134">
        <f t="shared" si="44"/>
        <v>0</v>
      </c>
      <c r="R300" s="111">
        <f t="shared" si="49"/>
        <v>0</v>
      </c>
      <c r="S300" s="111">
        <f t="shared" si="50"/>
        <v>0</v>
      </c>
      <c r="T300" s="108">
        <f t="shared" si="41"/>
        <v>0</v>
      </c>
      <c r="U300" s="109"/>
      <c r="V300" s="108"/>
      <c r="W300" s="108"/>
      <c r="X300" s="112"/>
      <c r="Y300" s="112"/>
      <c r="Z300" s="112"/>
      <c r="AA300" s="176"/>
      <c r="AB300" s="109"/>
      <c r="AC300" s="138">
        <f t="shared" si="45"/>
        <v>0</v>
      </c>
      <c r="AD300" s="112">
        <f t="shared" si="46"/>
        <v>0</v>
      </c>
      <c r="AE300" s="112">
        <f t="shared" si="47"/>
        <v>0</v>
      </c>
      <c r="AF300" s="112">
        <f t="shared" si="48"/>
        <v>0</v>
      </c>
    </row>
    <row r="301" spans="1:32">
      <c r="A301" s="147"/>
      <c r="B301" s="226"/>
      <c r="C301" s="147"/>
      <c r="D301" s="147"/>
      <c r="E301" s="148"/>
      <c r="F301" s="149"/>
      <c r="G301" s="149"/>
      <c r="H301" s="147"/>
      <c r="I301" s="147"/>
      <c r="J301" s="147"/>
      <c r="K301" s="277"/>
      <c r="L301" s="121"/>
      <c r="M301" s="120"/>
      <c r="N301" s="109"/>
      <c r="O301" s="110">
        <f t="shared" si="42"/>
        <v>0</v>
      </c>
      <c r="P301" s="110">
        <f t="shared" si="43"/>
        <v>0</v>
      </c>
      <c r="Q301" s="134">
        <f t="shared" si="44"/>
        <v>0</v>
      </c>
      <c r="R301" s="111">
        <f t="shared" si="49"/>
        <v>0</v>
      </c>
      <c r="S301" s="111">
        <f t="shared" si="50"/>
        <v>0</v>
      </c>
      <c r="T301" s="108">
        <f t="shared" si="41"/>
        <v>0</v>
      </c>
      <c r="U301" s="109"/>
      <c r="V301" s="108"/>
      <c r="W301" s="108"/>
      <c r="X301" s="112"/>
      <c r="Y301" s="112"/>
      <c r="Z301" s="112"/>
      <c r="AA301" s="176"/>
      <c r="AB301" s="109"/>
      <c r="AC301" s="138">
        <f t="shared" si="45"/>
        <v>0</v>
      </c>
      <c r="AD301" s="112">
        <f t="shared" si="46"/>
        <v>0</v>
      </c>
      <c r="AE301" s="112">
        <f t="shared" si="47"/>
        <v>0</v>
      </c>
      <c r="AF301" s="112">
        <f t="shared" si="48"/>
        <v>0</v>
      </c>
    </row>
    <row r="302" spans="1:32">
      <c r="A302" s="147"/>
      <c r="B302" s="226"/>
      <c r="C302" s="147"/>
      <c r="D302" s="147"/>
      <c r="E302" s="148"/>
      <c r="F302" s="149"/>
      <c r="G302" s="149"/>
      <c r="H302" s="147"/>
      <c r="I302" s="147"/>
      <c r="J302" s="147"/>
      <c r="K302" s="277"/>
      <c r="L302" s="121"/>
      <c r="M302" s="120"/>
      <c r="N302" s="109"/>
      <c r="O302" s="110">
        <f t="shared" si="42"/>
        <v>0</v>
      </c>
      <c r="P302" s="110">
        <f t="shared" si="43"/>
        <v>0</v>
      </c>
      <c r="Q302" s="134">
        <f t="shared" si="44"/>
        <v>0</v>
      </c>
      <c r="R302" s="111">
        <f t="shared" si="49"/>
        <v>0</v>
      </c>
      <c r="S302" s="111">
        <f t="shared" si="50"/>
        <v>0</v>
      </c>
      <c r="T302" s="108">
        <f t="shared" si="41"/>
        <v>0</v>
      </c>
      <c r="U302" s="109"/>
      <c r="V302" s="108"/>
      <c r="W302" s="108"/>
      <c r="X302" s="112"/>
      <c r="Y302" s="112"/>
      <c r="Z302" s="112"/>
      <c r="AA302" s="176"/>
      <c r="AB302" s="109"/>
      <c r="AC302" s="138">
        <f t="shared" si="45"/>
        <v>0</v>
      </c>
      <c r="AD302" s="112">
        <f t="shared" si="46"/>
        <v>0</v>
      </c>
      <c r="AE302" s="112">
        <f t="shared" si="47"/>
        <v>0</v>
      </c>
      <c r="AF302" s="112">
        <f t="shared" si="48"/>
        <v>0</v>
      </c>
    </row>
    <row r="303" spans="1:32">
      <c r="A303" s="147"/>
      <c r="B303" s="226"/>
      <c r="C303" s="147"/>
      <c r="D303" s="147"/>
      <c r="E303" s="148"/>
      <c r="F303" s="149"/>
      <c r="G303" s="149"/>
      <c r="H303" s="147"/>
      <c r="I303" s="147"/>
      <c r="J303" s="147"/>
      <c r="K303" s="277"/>
      <c r="L303" s="121"/>
      <c r="M303" s="120"/>
      <c r="N303" s="116"/>
      <c r="O303" s="110">
        <f t="shared" si="42"/>
        <v>0</v>
      </c>
      <c r="P303" s="110">
        <f t="shared" si="43"/>
        <v>0</v>
      </c>
      <c r="Q303" s="134">
        <f t="shared" si="44"/>
        <v>0</v>
      </c>
      <c r="R303" s="111">
        <f t="shared" si="49"/>
        <v>0</v>
      </c>
      <c r="S303" s="111">
        <f t="shared" si="50"/>
        <v>0</v>
      </c>
      <c r="T303" s="108">
        <f t="shared" si="41"/>
        <v>0</v>
      </c>
      <c r="U303" s="109"/>
      <c r="V303" s="108"/>
      <c r="W303" s="108"/>
      <c r="X303" s="112"/>
      <c r="Y303" s="112"/>
      <c r="Z303" s="112"/>
      <c r="AA303" s="176"/>
      <c r="AB303" s="109"/>
      <c r="AC303" s="138">
        <f t="shared" si="45"/>
        <v>0</v>
      </c>
      <c r="AD303" s="112">
        <f t="shared" si="46"/>
        <v>0</v>
      </c>
      <c r="AE303" s="112">
        <f t="shared" si="47"/>
        <v>0</v>
      </c>
      <c r="AF303" s="112">
        <f t="shared" si="48"/>
        <v>0</v>
      </c>
    </row>
    <row r="304" spans="1:32">
      <c r="A304" s="147"/>
      <c r="B304" s="226"/>
      <c r="C304" s="147"/>
      <c r="D304" s="147"/>
      <c r="E304" s="148"/>
      <c r="F304" s="149"/>
      <c r="G304" s="149"/>
      <c r="H304" s="147"/>
      <c r="I304" s="147"/>
      <c r="J304" s="147"/>
      <c r="K304" s="277"/>
      <c r="L304" s="121"/>
      <c r="M304" s="120"/>
      <c r="N304" s="109"/>
      <c r="O304" s="110">
        <f t="shared" si="42"/>
        <v>0</v>
      </c>
      <c r="P304" s="110">
        <f t="shared" si="43"/>
        <v>0</v>
      </c>
      <c r="Q304" s="134">
        <f t="shared" si="44"/>
        <v>0</v>
      </c>
      <c r="R304" s="111">
        <f t="shared" si="49"/>
        <v>0</v>
      </c>
      <c r="S304" s="111">
        <f t="shared" si="50"/>
        <v>0</v>
      </c>
      <c r="T304" s="108">
        <f t="shared" si="41"/>
        <v>0</v>
      </c>
      <c r="U304" s="109"/>
      <c r="V304" s="108"/>
      <c r="W304" s="108"/>
      <c r="X304" s="112"/>
      <c r="Y304" s="112"/>
      <c r="Z304" s="112"/>
      <c r="AA304" s="176"/>
      <c r="AB304" s="109"/>
      <c r="AC304" s="138">
        <f t="shared" si="45"/>
        <v>0</v>
      </c>
      <c r="AD304" s="112">
        <f t="shared" si="46"/>
        <v>0</v>
      </c>
      <c r="AE304" s="112">
        <f t="shared" si="47"/>
        <v>0</v>
      </c>
      <c r="AF304" s="112">
        <f t="shared" si="48"/>
        <v>0</v>
      </c>
    </row>
    <row r="305" spans="1:32">
      <c r="A305" s="147"/>
      <c r="B305" s="226"/>
      <c r="C305" s="147"/>
      <c r="D305" s="147"/>
      <c r="E305" s="148"/>
      <c r="F305" s="149"/>
      <c r="G305" s="149"/>
      <c r="H305" s="147"/>
      <c r="I305" s="147"/>
      <c r="J305" s="147"/>
      <c r="K305" s="277"/>
      <c r="L305" s="121"/>
      <c r="M305" s="120"/>
      <c r="N305" s="109"/>
      <c r="O305" s="110">
        <f t="shared" si="42"/>
        <v>0</v>
      </c>
      <c r="P305" s="110">
        <f t="shared" si="43"/>
        <v>0</v>
      </c>
      <c r="Q305" s="134">
        <f t="shared" si="44"/>
        <v>0</v>
      </c>
      <c r="R305" s="111">
        <f t="shared" si="49"/>
        <v>0</v>
      </c>
      <c r="S305" s="111">
        <f t="shared" si="50"/>
        <v>0</v>
      </c>
      <c r="T305" s="108">
        <f t="shared" si="41"/>
        <v>0</v>
      </c>
      <c r="U305" s="109"/>
      <c r="V305" s="108"/>
      <c r="W305" s="108"/>
      <c r="X305" s="112"/>
      <c r="Y305" s="112"/>
      <c r="Z305" s="112"/>
      <c r="AA305" s="176"/>
      <c r="AB305" s="109"/>
      <c r="AC305" s="138">
        <f t="shared" si="45"/>
        <v>0</v>
      </c>
      <c r="AD305" s="112">
        <f t="shared" si="46"/>
        <v>0</v>
      </c>
      <c r="AE305" s="112">
        <f t="shared" si="47"/>
        <v>0</v>
      </c>
      <c r="AF305" s="112">
        <f t="shared" si="48"/>
        <v>0</v>
      </c>
    </row>
    <row r="306" spans="1:32">
      <c r="A306" s="147"/>
      <c r="B306" s="226"/>
      <c r="C306" s="147"/>
      <c r="D306" s="147"/>
      <c r="E306" s="148"/>
      <c r="F306" s="149"/>
      <c r="G306" s="149"/>
      <c r="H306" s="147"/>
      <c r="I306" s="147"/>
      <c r="J306" s="147"/>
      <c r="K306" s="277"/>
      <c r="L306" s="121"/>
      <c r="M306" s="120"/>
      <c r="N306" s="109"/>
      <c r="O306" s="110">
        <f t="shared" si="42"/>
        <v>0</v>
      </c>
      <c r="P306" s="110">
        <f t="shared" si="43"/>
        <v>0</v>
      </c>
      <c r="Q306" s="134">
        <f t="shared" si="44"/>
        <v>0</v>
      </c>
      <c r="R306" s="111">
        <f t="shared" si="49"/>
        <v>0</v>
      </c>
      <c r="S306" s="111">
        <f t="shared" si="50"/>
        <v>0</v>
      </c>
      <c r="T306" s="108">
        <f t="shared" si="41"/>
        <v>0</v>
      </c>
      <c r="U306" s="109"/>
      <c r="V306" s="108"/>
      <c r="W306" s="108"/>
      <c r="X306" s="112"/>
      <c r="Y306" s="112"/>
      <c r="Z306" s="112"/>
      <c r="AA306" s="176"/>
      <c r="AB306" s="109"/>
      <c r="AC306" s="138">
        <f t="shared" si="45"/>
        <v>0</v>
      </c>
      <c r="AD306" s="112">
        <f t="shared" si="46"/>
        <v>0</v>
      </c>
      <c r="AE306" s="112">
        <f t="shared" si="47"/>
        <v>0</v>
      </c>
      <c r="AF306" s="112">
        <f t="shared" si="48"/>
        <v>0</v>
      </c>
    </row>
    <row r="307" spans="1:32">
      <c r="A307" s="147"/>
      <c r="B307" s="226"/>
      <c r="C307" s="147"/>
      <c r="D307" s="147"/>
      <c r="E307" s="148"/>
      <c r="F307" s="149"/>
      <c r="G307" s="149"/>
      <c r="H307" s="147"/>
      <c r="I307" s="147"/>
      <c r="J307" s="147"/>
      <c r="K307" s="277"/>
      <c r="L307" s="121"/>
      <c r="M307" s="120"/>
      <c r="N307" s="109"/>
      <c r="O307" s="110">
        <f t="shared" si="42"/>
        <v>0</v>
      </c>
      <c r="P307" s="110">
        <f t="shared" si="43"/>
        <v>0</v>
      </c>
      <c r="Q307" s="134">
        <f t="shared" si="44"/>
        <v>0</v>
      </c>
      <c r="R307" s="111">
        <f t="shared" si="49"/>
        <v>0</v>
      </c>
      <c r="S307" s="111">
        <f t="shared" si="50"/>
        <v>0</v>
      </c>
      <c r="T307" s="108">
        <f t="shared" si="41"/>
        <v>0</v>
      </c>
      <c r="U307" s="109"/>
      <c r="V307" s="108"/>
      <c r="W307" s="108"/>
      <c r="X307" s="112"/>
      <c r="Y307" s="112"/>
      <c r="Z307" s="112"/>
      <c r="AA307" s="176"/>
      <c r="AB307" s="109"/>
      <c r="AC307" s="138">
        <f t="shared" si="45"/>
        <v>0</v>
      </c>
      <c r="AD307" s="112">
        <f t="shared" si="46"/>
        <v>0</v>
      </c>
      <c r="AE307" s="112">
        <f t="shared" si="47"/>
        <v>0</v>
      </c>
      <c r="AF307" s="112">
        <f t="shared" si="48"/>
        <v>0</v>
      </c>
    </row>
    <row r="308" spans="1:32">
      <c r="A308" s="147"/>
      <c r="B308" s="226"/>
      <c r="C308" s="147"/>
      <c r="D308" s="147"/>
      <c r="E308" s="148"/>
      <c r="F308" s="149"/>
      <c r="G308" s="149"/>
      <c r="H308" s="147"/>
      <c r="I308" s="147"/>
      <c r="J308" s="147"/>
      <c r="K308" s="277"/>
      <c r="L308" s="121"/>
      <c r="M308" s="120"/>
      <c r="N308" s="109"/>
      <c r="O308" s="110">
        <f t="shared" si="42"/>
        <v>0</v>
      </c>
      <c r="P308" s="110">
        <f t="shared" si="43"/>
        <v>0</v>
      </c>
      <c r="Q308" s="134">
        <f t="shared" si="44"/>
        <v>0</v>
      </c>
      <c r="R308" s="111">
        <f t="shared" si="49"/>
        <v>0</v>
      </c>
      <c r="S308" s="111">
        <f t="shared" si="50"/>
        <v>0</v>
      </c>
      <c r="T308" s="108">
        <f t="shared" si="41"/>
        <v>0</v>
      </c>
      <c r="U308" s="109"/>
      <c r="V308" s="108"/>
      <c r="W308" s="108"/>
      <c r="X308" s="112"/>
      <c r="Y308" s="112"/>
      <c r="Z308" s="112"/>
      <c r="AA308" s="176"/>
      <c r="AB308" s="109"/>
      <c r="AC308" s="138">
        <f t="shared" si="45"/>
        <v>0</v>
      </c>
      <c r="AD308" s="112">
        <f t="shared" si="46"/>
        <v>0</v>
      </c>
      <c r="AE308" s="112">
        <f t="shared" si="47"/>
        <v>0</v>
      </c>
      <c r="AF308" s="112">
        <f t="shared" si="48"/>
        <v>0</v>
      </c>
    </row>
    <row r="309" spans="1:32">
      <c r="A309" s="147"/>
      <c r="B309" s="226"/>
      <c r="C309" s="147"/>
      <c r="D309" s="147"/>
      <c r="E309" s="148"/>
      <c r="F309" s="149"/>
      <c r="G309" s="149"/>
      <c r="H309" s="147"/>
      <c r="I309" s="147"/>
      <c r="J309" s="147"/>
      <c r="K309" s="277"/>
      <c r="L309" s="121"/>
      <c r="M309" s="120"/>
      <c r="N309" s="109"/>
      <c r="O309" s="110">
        <f t="shared" si="42"/>
        <v>0</v>
      </c>
      <c r="P309" s="110">
        <f t="shared" si="43"/>
        <v>0</v>
      </c>
      <c r="Q309" s="134">
        <f t="shared" si="44"/>
        <v>0</v>
      </c>
      <c r="R309" s="111">
        <f t="shared" si="49"/>
        <v>0</v>
      </c>
      <c r="S309" s="111">
        <f t="shared" si="50"/>
        <v>0</v>
      </c>
      <c r="T309" s="108">
        <f t="shared" si="41"/>
        <v>0</v>
      </c>
      <c r="U309" s="109"/>
      <c r="V309" s="108"/>
      <c r="W309" s="108"/>
      <c r="X309" s="112"/>
      <c r="Y309" s="112"/>
      <c r="Z309" s="112"/>
      <c r="AA309" s="176"/>
      <c r="AB309" s="109"/>
      <c r="AC309" s="138">
        <f t="shared" si="45"/>
        <v>0</v>
      </c>
      <c r="AD309" s="112">
        <f t="shared" si="46"/>
        <v>0</v>
      </c>
      <c r="AE309" s="112">
        <f t="shared" si="47"/>
        <v>0</v>
      </c>
      <c r="AF309" s="112">
        <f t="shared" si="48"/>
        <v>0</v>
      </c>
    </row>
    <row r="310" spans="1:32">
      <c r="A310" s="147"/>
      <c r="B310" s="226"/>
      <c r="C310" s="147"/>
      <c r="D310" s="147"/>
      <c r="E310" s="148"/>
      <c r="F310" s="149"/>
      <c r="G310" s="149"/>
      <c r="H310" s="147"/>
      <c r="I310" s="147"/>
      <c r="J310" s="147"/>
      <c r="K310" s="277"/>
      <c r="L310" s="121"/>
      <c r="M310" s="120"/>
      <c r="N310" s="116"/>
      <c r="O310" s="110">
        <f t="shared" si="42"/>
        <v>0</v>
      </c>
      <c r="P310" s="110">
        <f t="shared" si="43"/>
        <v>0</v>
      </c>
      <c r="Q310" s="134">
        <f t="shared" si="44"/>
        <v>0</v>
      </c>
      <c r="R310" s="111">
        <f t="shared" si="49"/>
        <v>0</v>
      </c>
      <c r="S310" s="111">
        <f t="shared" si="50"/>
        <v>0</v>
      </c>
      <c r="T310" s="108">
        <f t="shared" si="41"/>
        <v>0</v>
      </c>
      <c r="U310" s="109"/>
      <c r="V310" s="108"/>
      <c r="W310" s="108"/>
      <c r="X310" s="112"/>
      <c r="Y310" s="112"/>
      <c r="Z310" s="112"/>
      <c r="AA310" s="176"/>
      <c r="AB310" s="109"/>
      <c r="AC310" s="138">
        <f t="shared" si="45"/>
        <v>0</v>
      </c>
      <c r="AD310" s="112">
        <f t="shared" si="46"/>
        <v>0</v>
      </c>
      <c r="AE310" s="112">
        <f t="shared" si="47"/>
        <v>0</v>
      </c>
      <c r="AF310" s="112">
        <f t="shared" si="48"/>
        <v>0</v>
      </c>
    </row>
    <row r="311" spans="1:32">
      <c r="A311" s="147"/>
      <c r="B311" s="226"/>
      <c r="C311" s="147"/>
      <c r="D311" s="147"/>
      <c r="E311" s="148"/>
      <c r="F311" s="149"/>
      <c r="G311" s="149"/>
      <c r="H311" s="147"/>
      <c r="I311" s="147"/>
      <c r="J311" s="147"/>
      <c r="K311" s="277"/>
      <c r="L311" s="121"/>
      <c r="M311" s="120"/>
      <c r="N311" s="109"/>
      <c r="O311" s="110">
        <f t="shared" si="42"/>
        <v>0</v>
      </c>
      <c r="P311" s="110">
        <f t="shared" si="43"/>
        <v>0</v>
      </c>
      <c r="Q311" s="134">
        <f t="shared" si="44"/>
        <v>0</v>
      </c>
      <c r="R311" s="111">
        <f t="shared" si="49"/>
        <v>0</v>
      </c>
      <c r="S311" s="111">
        <f t="shared" si="50"/>
        <v>0</v>
      </c>
      <c r="T311" s="108">
        <f t="shared" si="41"/>
        <v>0</v>
      </c>
      <c r="U311" s="109"/>
      <c r="V311" s="108"/>
      <c r="W311" s="108"/>
      <c r="X311" s="112"/>
      <c r="Y311" s="112"/>
      <c r="Z311" s="112"/>
      <c r="AA311" s="176"/>
      <c r="AB311" s="109"/>
      <c r="AC311" s="138">
        <f t="shared" si="45"/>
        <v>0</v>
      </c>
      <c r="AD311" s="112">
        <f t="shared" si="46"/>
        <v>0</v>
      </c>
      <c r="AE311" s="112">
        <f t="shared" si="47"/>
        <v>0</v>
      </c>
      <c r="AF311" s="112">
        <f t="shared" si="48"/>
        <v>0</v>
      </c>
    </row>
    <row r="312" spans="1:32">
      <c r="A312" s="147"/>
      <c r="B312" s="226"/>
      <c r="C312" s="147"/>
      <c r="D312" s="147"/>
      <c r="E312" s="148"/>
      <c r="F312" s="149"/>
      <c r="G312" s="149"/>
      <c r="H312" s="147"/>
      <c r="I312" s="147"/>
      <c r="J312" s="147"/>
      <c r="K312" s="277"/>
      <c r="L312" s="121"/>
      <c r="M312" s="120"/>
      <c r="N312" s="109"/>
      <c r="O312" s="110">
        <f t="shared" si="42"/>
        <v>0</v>
      </c>
      <c r="P312" s="110">
        <f t="shared" si="43"/>
        <v>0</v>
      </c>
      <c r="Q312" s="134">
        <f t="shared" si="44"/>
        <v>0</v>
      </c>
      <c r="R312" s="111">
        <f t="shared" si="49"/>
        <v>0</v>
      </c>
      <c r="S312" s="111">
        <f t="shared" si="50"/>
        <v>0</v>
      </c>
      <c r="T312" s="108">
        <f t="shared" si="41"/>
        <v>0</v>
      </c>
      <c r="U312" s="109"/>
      <c r="V312" s="108"/>
      <c r="W312" s="108"/>
      <c r="X312" s="112"/>
      <c r="Y312" s="112"/>
      <c r="Z312" s="112"/>
      <c r="AA312" s="177"/>
      <c r="AB312" s="109"/>
      <c r="AC312" s="138">
        <f t="shared" si="45"/>
        <v>0</v>
      </c>
      <c r="AD312" s="112">
        <f t="shared" si="46"/>
        <v>0</v>
      </c>
      <c r="AE312" s="112">
        <f t="shared" si="47"/>
        <v>0</v>
      </c>
      <c r="AF312" s="112">
        <f t="shared" si="48"/>
        <v>0</v>
      </c>
    </row>
    <row r="313" spans="1:32">
      <c r="A313" s="147"/>
      <c r="B313" s="226"/>
      <c r="C313" s="147"/>
      <c r="D313" s="147"/>
      <c r="E313" s="148"/>
      <c r="F313" s="149"/>
      <c r="G313" s="149"/>
      <c r="H313" s="149"/>
      <c r="I313" s="147"/>
      <c r="J313" s="147"/>
      <c r="K313" s="277"/>
      <c r="L313" s="121"/>
      <c r="M313" s="120"/>
      <c r="N313" s="116"/>
      <c r="O313" s="110">
        <f t="shared" si="42"/>
        <v>0</v>
      </c>
      <c r="P313" s="110">
        <f t="shared" si="43"/>
        <v>0</v>
      </c>
      <c r="Q313" s="134">
        <f t="shared" si="44"/>
        <v>0</v>
      </c>
      <c r="R313" s="111">
        <f t="shared" si="49"/>
        <v>0</v>
      </c>
      <c r="S313" s="111">
        <f t="shared" si="50"/>
        <v>0</v>
      </c>
      <c r="T313" s="108">
        <f t="shared" si="41"/>
        <v>0</v>
      </c>
      <c r="U313" s="109"/>
      <c r="V313" s="108"/>
      <c r="W313" s="108"/>
      <c r="X313" s="112"/>
      <c r="Y313" s="112"/>
      <c r="Z313" s="112"/>
      <c r="AA313" s="176"/>
      <c r="AB313" s="109"/>
      <c r="AC313" s="138">
        <f t="shared" si="45"/>
        <v>0</v>
      </c>
      <c r="AD313" s="112">
        <f t="shared" si="46"/>
        <v>0</v>
      </c>
      <c r="AE313" s="112">
        <f t="shared" si="47"/>
        <v>0</v>
      </c>
      <c r="AF313" s="112">
        <f t="shared" si="48"/>
        <v>0</v>
      </c>
    </row>
    <row r="314" spans="1:32">
      <c r="A314" s="147"/>
      <c r="B314" s="226"/>
      <c r="C314" s="147"/>
      <c r="D314" s="147"/>
      <c r="E314" s="148"/>
      <c r="F314" s="149"/>
      <c r="G314" s="149"/>
      <c r="H314" s="147"/>
      <c r="I314" s="147"/>
      <c r="J314" s="147"/>
      <c r="K314" s="277"/>
      <c r="L314" s="121"/>
      <c r="M314" s="120"/>
      <c r="N314" s="116"/>
      <c r="O314" s="110">
        <f t="shared" si="42"/>
        <v>0</v>
      </c>
      <c r="P314" s="110">
        <f t="shared" si="43"/>
        <v>0</v>
      </c>
      <c r="Q314" s="134">
        <f t="shared" si="44"/>
        <v>0</v>
      </c>
      <c r="R314" s="111">
        <f t="shared" si="49"/>
        <v>0</v>
      </c>
      <c r="S314" s="111">
        <f t="shared" si="50"/>
        <v>0</v>
      </c>
      <c r="T314" s="108">
        <f t="shared" si="41"/>
        <v>0</v>
      </c>
      <c r="U314" s="109"/>
      <c r="V314" s="108"/>
      <c r="W314" s="108"/>
      <c r="X314" s="112"/>
      <c r="Y314" s="112"/>
      <c r="Z314" s="112"/>
      <c r="AA314" s="176"/>
      <c r="AB314" s="109"/>
      <c r="AC314" s="138">
        <f t="shared" si="45"/>
        <v>0</v>
      </c>
      <c r="AD314" s="112">
        <f t="shared" si="46"/>
        <v>0</v>
      </c>
      <c r="AE314" s="112">
        <f t="shared" si="47"/>
        <v>0</v>
      </c>
      <c r="AF314" s="112">
        <f t="shared" si="48"/>
        <v>0</v>
      </c>
    </row>
    <row r="315" spans="1:32">
      <c r="A315" s="147"/>
      <c r="B315" s="226"/>
      <c r="C315" s="147"/>
      <c r="D315" s="147"/>
      <c r="E315" s="148"/>
      <c r="F315" s="149"/>
      <c r="G315" s="149"/>
      <c r="H315" s="147"/>
      <c r="I315" s="147"/>
      <c r="J315" s="147"/>
      <c r="K315" s="277"/>
      <c r="L315" s="121"/>
      <c r="M315" s="120"/>
      <c r="N315" s="116"/>
      <c r="O315" s="110">
        <f t="shared" si="42"/>
        <v>0</v>
      </c>
      <c r="P315" s="110">
        <f t="shared" si="43"/>
        <v>0</v>
      </c>
      <c r="Q315" s="134">
        <f t="shared" si="44"/>
        <v>0</v>
      </c>
      <c r="R315" s="111">
        <f t="shared" si="49"/>
        <v>0</v>
      </c>
      <c r="S315" s="111">
        <f t="shared" si="50"/>
        <v>0</v>
      </c>
      <c r="T315" s="108">
        <f t="shared" si="41"/>
        <v>0</v>
      </c>
      <c r="U315" s="109"/>
      <c r="V315" s="108"/>
      <c r="W315" s="108"/>
      <c r="X315" s="112"/>
      <c r="Y315" s="112"/>
      <c r="Z315" s="112"/>
      <c r="AA315" s="176"/>
      <c r="AB315" s="109"/>
      <c r="AC315" s="138">
        <f t="shared" si="45"/>
        <v>0</v>
      </c>
      <c r="AD315" s="112">
        <f t="shared" si="46"/>
        <v>0</v>
      </c>
      <c r="AE315" s="112">
        <f t="shared" si="47"/>
        <v>0</v>
      </c>
      <c r="AF315" s="112">
        <f t="shared" si="48"/>
        <v>0</v>
      </c>
    </row>
    <row r="316" spans="1:32">
      <c r="A316" s="147"/>
      <c r="B316" s="226"/>
      <c r="C316" s="147"/>
      <c r="D316" s="147"/>
      <c r="E316" s="148"/>
      <c r="F316" s="149"/>
      <c r="G316" s="149"/>
      <c r="H316" s="149"/>
      <c r="I316" s="147"/>
      <c r="J316" s="147"/>
      <c r="K316" s="277"/>
      <c r="L316" s="185"/>
      <c r="M316" s="120"/>
      <c r="N316" s="116"/>
      <c r="O316" s="110">
        <f t="shared" si="42"/>
        <v>0</v>
      </c>
      <c r="P316" s="110">
        <f t="shared" si="43"/>
        <v>0</v>
      </c>
      <c r="Q316" s="134">
        <f t="shared" si="44"/>
        <v>0</v>
      </c>
      <c r="R316" s="111">
        <f t="shared" si="49"/>
        <v>0</v>
      </c>
      <c r="S316" s="111">
        <f t="shared" si="50"/>
        <v>0</v>
      </c>
      <c r="T316" s="108">
        <f t="shared" si="41"/>
        <v>0</v>
      </c>
      <c r="U316" s="109"/>
      <c r="V316" s="108"/>
      <c r="W316" s="108"/>
      <c r="X316" s="112"/>
      <c r="Y316" s="112"/>
      <c r="Z316" s="112"/>
      <c r="AA316" s="176"/>
      <c r="AB316" s="109"/>
      <c r="AC316" s="138">
        <f t="shared" si="45"/>
        <v>0</v>
      </c>
      <c r="AD316" s="112">
        <f t="shared" si="46"/>
        <v>0</v>
      </c>
      <c r="AE316" s="112">
        <f t="shared" si="47"/>
        <v>0</v>
      </c>
      <c r="AF316" s="112">
        <f t="shared" si="48"/>
        <v>0</v>
      </c>
    </row>
    <row r="317" spans="1:32">
      <c r="A317" s="147"/>
      <c r="B317" s="226"/>
      <c r="C317" s="147"/>
      <c r="D317" s="147"/>
      <c r="E317" s="148"/>
      <c r="F317" s="149"/>
      <c r="G317" s="149"/>
      <c r="H317" s="147"/>
      <c r="I317" s="147"/>
      <c r="J317" s="147"/>
      <c r="K317" s="277"/>
      <c r="L317" s="121"/>
      <c r="M317" s="120"/>
      <c r="N317" s="116"/>
      <c r="O317" s="110">
        <f t="shared" si="42"/>
        <v>0</v>
      </c>
      <c r="P317" s="110">
        <f t="shared" si="43"/>
        <v>0</v>
      </c>
      <c r="Q317" s="134">
        <f t="shared" si="44"/>
        <v>0</v>
      </c>
      <c r="R317" s="111">
        <f t="shared" si="49"/>
        <v>0</v>
      </c>
      <c r="S317" s="111">
        <f t="shared" si="50"/>
        <v>0</v>
      </c>
      <c r="T317" s="108">
        <f t="shared" si="41"/>
        <v>0</v>
      </c>
      <c r="U317" s="109"/>
      <c r="V317" s="108"/>
      <c r="W317" s="108"/>
      <c r="X317" s="112"/>
      <c r="Y317" s="112"/>
      <c r="Z317" s="112"/>
      <c r="AA317" s="108"/>
      <c r="AB317" s="109"/>
      <c r="AC317" s="138">
        <f t="shared" si="45"/>
        <v>0</v>
      </c>
      <c r="AD317" s="112">
        <f t="shared" si="46"/>
        <v>0</v>
      </c>
      <c r="AE317" s="112">
        <f t="shared" si="47"/>
        <v>0</v>
      </c>
      <c r="AF317" s="112">
        <f t="shared" si="48"/>
        <v>0</v>
      </c>
    </row>
    <row r="318" spans="1:32">
      <c r="A318" s="147"/>
      <c r="B318" s="226"/>
      <c r="C318" s="147"/>
      <c r="D318" s="147"/>
      <c r="E318" s="148"/>
      <c r="F318" s="149"/>
      <c r="G318" s="149"/>
      <c r="H318" s="147"/>
      <c r="I318" s="147"/>
      <c r="J318" s="147"/>
      <c r="K318" s="277"/>
      <c r="L318" s="121"/>
      <c r="M318" s="120"/>
      <c r="N318" s="116"/>
      <c r="O318" s="110">
        <f t="shared" si="42"/>
        <v>0</v>
      </c>
      <c r="P318" s="110">
        <f t="shared" si="43"/>
        <v>0</v>
      </c>
      <c r="Q318" s="134">
        <f t="shared" si="44"/>
        <v>0</v>
      </c>
      <c r="R318" s="111">
        <f t="shared" si="49"/>
        <v>0</v>
      </c>
      <c r="S318" s="111">
        <f t="shared" si="50"/>
        <v>0</v>
      </c>
      <c r="T318" s="108">
        <f t="shared" si="41"/>
        <v>0</v>
      </c>
      <c r="U318" s="109"/>
      <c r="V318" s="108"/>
      <c r="W318" s="108"/>
      <c r="X318" s="112"/>
      <c r="Y318" s="112"/>
      <c r="Z318" s="112"/>
      <c r="AA318" s="176"/>
      <c r="AB318" s="109"/>
      <c r="AC318" s="138">
        <f t="shared" si="45"/>
        <v>0</v>
      </c>
      <c r="AD318" s="112">
        <f t="shared" si="46"/>
        <v>0</v>
      </c>
      <c r="AE318" s="112">
        <f t="shared" si="47"/>
        <v>0</v>
      </c>
      <c r="AF318" s="112">
        <f t="shared" si="48"/>
        <v>0</v>
      </c>
    </row>
    <row r="319" spans="1:32">
      <c r="A319" s="147"/>
      <c r="B319" s="226"/>
      <c r="C319" s="147"/>
      <c r="D319" s="147"/>
      <c r="E319" s="148"/>
      <c r="F319" s="149"/>
      <c r="G319" s="149"/>
      <c r="H319" s="149"/>
      <c r="I319" s="149"/>
      <c r="J319" s="147"/>
      <c r="K319" s="277"/>
      <c r="L319" s="121"/>
      <c r="M319" s="120"/>
      <c r="N319" s="116"/>
      <c r="O319" s="110">
        <f t="shared" si="42"/>
        <v>0</v>
      </c>
      <c r="P319" s="110">
        <f t="shared" si="43"/>
        <v>0</v>
      </c>
      <c r="Q319" s="134">
        <f t="shared" si="44"/>
        <v>0</v>
      </c>
      <c r="R319" s="111">
        <f t="shared" si="49"/>
        <v>0</v>
      </c>
      <c r="S319" s="111">
        <f t="shared" si="50"/>
        <v>0</v>
      </c>
      <c r="T319" s="108">
        <f t="shared" si="41"/>
        <v>0</v>
      </c>
      <c r="U319" s="109"/>
      <c r="V319" s="108"/>
      <c r="W319" s="108"/>
      <c r="X319" s="112"/>
      <c r="Y319" s="112"/>
      <c r="Z319" s="112"/>
      <c r="AA319" s="176"/>
      <c r="AB319" s="109"/>
      <c r="AC319" s="138">
        <f t="shared" si="45"/>
        <v>0</v>
      </c>
      <c r="AD319" s="112">
        <f t="shared" si="46"/>
        <v>0</v>
      </c>
      <c r="AE319" s="112">
        <f t="shared" si="47"/>
        <v>0</v>
      </c>
      <c r="AF319" s="112">
        <f t="shared" si="48"/>
        <v>0</v>
      </c>
    </row>
    <row r="320" spans="1:32">
      <c r="A320" s="147"/>
      <c r="B320" s="226"/>
      <c r="C320" s="147"/>
      <c r="D320" s="147"/>
      <c r="E320" s="148"/>
      <c r="F320" s="149"/>
      <c r="G320" s="149"/>
      <c r="H320" s="147"/>
      <c r="I320" s="147"/>
      <c r="J320" s="147"/>
      <c r="K320" s="277"/>
      <c r="L320" s="121"/>
      <c r="M320" s="120"/>
      <c r="N320" s="109"/>
      <c r="O320" s="110">
        <f t="shared" si="42"/>
        <v>0</v>
      </c>
      <c r="P320" s="110">
        <f t="shared" si="43"/>
        <v>0</v>
      </c>
      <c r="Q320" s="134">
        <f t="shared" si="44"/>
        <v>0</v>
      </c>
      <c r="R320" s="111">
        <f t="shared" si="49"/>
        <v>0</v>
      </c>
      <c r="S320" s="111">
        <f t="shared" si="50"/>
        <v>0</v>
      </c>
      <c r="T320" s="108">
        <f t="shared" si="41"/>
        <v>0</v>
      </c>
      <c r="U320" s="109"/>
      <c r="V320" s="108"/>
      <c r="W320" s="108"/>
      <c r="X320" s="112"/>
      <c r="Y320" s="112"/>
      <c r="Z320" s="112"/>
      <c r="AA320" s="176"/>
      <c r="AB320" s="109"/>
      <c r="AC320" s="138">
        <f t="shared" si="45"/>
        <v>0</v>
      </c>
      <c r="AD320" s="112">
        <f t="shared" si="46"/>
        <v>0</v>
      </c>
      <c r="AE320" s="112">
        <f t="shared" si="47"/>
        <v>0</v>
      </c>
      <c r="AF320" s="112">
        <f t="shared" si="48"/>
        <v>0</v>
      </c>
    </row>
    <row r="321" spans="1:32">
      <c r="A321" s="147"/>
      <c r="B321" s="226"/>
      <c r="C321" s="147"/>
      <c r="D321" s="147"/>
      <c r="E321" s="148"/>
      <c r="F321" s="149"/>
      <c r="G321" s="149"/>
      <c r="H321" s="147"/>
      <c r="I321" s="147"/>
      <c r="J321" s="147"/>
      <c r="K321" s="277"/>
      <c r="L321" s="121"/>
      <c r="M321" s="120"/>
      <c r="N321" s="109"/>
      <c r="O321" s="110">
        <f t="shared" si="42"/>
        <v>0</v>
      </c>
      <c r="P321" s="110">
        <f t="shared" si="43"/>
        <v>0</v>
      </c>
      <c r="Q321" s="134">
        <f t="shared" si="44"/>
        <v>0</v>
      </c>
      <c r="R321" s="111">
        <f t="shared" si="49"/>
        <v>0</v>
      </c>
      <c r="S321" s="111">
        <f t="shared" si="50"/>
        <v>0</v>
      </c>
      <c r="T321" s="108">
        <f t="shared" si="41"/>
        <v>0</v>
      </c>
      <c r="U321" s="109"/>
      <c r="V321" s="108"/>
      <c r="W321" s="108"/>
      <c r="X321" s="112"/>
      <c r="Y321" s="112"/>
      <c r="Z321" s="112"/>
      <c r="AA321" s="176"/>
      <c r="AB321" s="109"/>
      <c r="AC321" s="138">
        <f t="shared" si="45"/>
        <v>0</v>
      </c>
      <c r="AD321" s="112">
        <f t="shared" si="46"/>
        <v>0</v>
      </c>
      <c r="AE321" s="112">
        <f t="shared" si="47"/>
        <v>0</v>
      </c>
      <c r="AF321" s="112">
        <f t="shared" si="48"/>
        <v>0</v>
      </c>
    </row>
    <row r="322" spans="1:32">
      <c r="A322" s="147"/>
      <c r="B322" s="226"/>
      <c r="C322" s="147"/>
      <c r="D322" s="147"/>
      <c r="E322" s="148"/>
      <c r="F322" s="149"/>
      <c r="G322" s="149"/>
      <c r="H322" s="149"/>
      <c r="I322" s="147"/>
      <c r="J322" s="147"/>
      <c r="K322" s="277"/>
      <c r="L322" s="121"/>
      <c r="M322" s="120"/>
      <c r="N322" s="109"/>
      <c r="O322" s="110">
        <f t="shared" si="42"/>
        <v>0</v>
      </c>
      <c r="P322" s="110">
        <f t="shared" si="43"/>
        <v>0</v>
      </c>
      <c r="Q322" s="134">
        <f t="shared" si="44"/>
        <v>0</v>
      </c>
      <c r="R322" s="111">
        <f t="shared" si="49"/>
        <v>0</v>
      </c>
      <c r="S322" s="111">
        <f t="shared" si="50"/>
        <v>0</v>
      </c>
      <c r="T322" s="108">
        <f t="shared" si="41"/>
        <v>0</v>
      </c>
      <c r="U322" s="109"/>
      <c r="V322" s="108"/>
      <c r="W322" s="108"/>
      <c r="X322" s="112"/>
      <c r="Y322" s="112"/>
      <c r="Z322" s="112"/>
      <c r="AA322" s="176"/>
      <c r="AB322" s="109"/>
      <c r="AC322" s="138">
        <f t="shared" si="45"/>
        <v>0</v>
      </c>
      <c r="AD322" s="112">
        <f t="shared" si="46"/>
        <v>0</v>
      </c>
      <c r="AE322" s="112">
        <f t="shared" si="47"/>
        <v>0</v>
      </c>
      <c r="AF322" s="112">
        <f t="shared" si="48"/>
        <v>0</v>
      </c>
    </row>
    <row r="323" spans="1:32">
      <c r="A323" s="147"/>
      <c r="B323" s="226"/>
      <c r="C323" s="147"/>
      <c r="D323" s="147"/>
      <c r="E323" s="148"/>
      <c r="F323" s="149"/>
      <c r="G323" s="149"/>
      <c r="H323" s="149"/>
      <c r="I323" s="147"/>
      <c r="J323" s="147"/>
      <c r="K323" s="277"/>
      <c r="L323" s="121"/>
      <c r="M323" s="120"/>
      <c r="N323" s="109"/>
      <c r="O323" s="110">
        <f t="shared" si="42"/>
        <v>0</v>
      </c>
      <c r="P323" s="110">
        <f t="shared" si="43"/>
        <v>0</v>
      </c>
      <c r="Q323" s="134">
        <f t="shared" si="44"/>
        <v>0</v>
      </c>
      <c r="R323" s="111">
        <f t="shared" si="49"/>
        <v>0</v>
      </c>
      <c r="S323" s="111">
        <f t="shared" si="50"/>
        <v>0</v>
      </c>
      <c r="T323" s="108">
        <f t="shared" si="41"/>
        <v>0</v>
      </c>
      <c r="U323" s="109"/>
      <c r="V323" s="108"/>
      <c r="W323" s="108"/>
      <c r="X323" s="112"/>
      <c r="Y323" s="112"/>
      <c r="Z323" s="112"/>
      <c r="AA323" s="176"/>
      <c r="AB323" s="109"/>
      <c r="AC323" s="138">
        <f t="shared" si="45"/>
        <v>0</v>
      </c>
      <c r="AD323" s="112">
        <f t="shared" si="46"/>
        <v>0</v>
      </c>
      <c r="AE323" s="112">
        <f t="shared" si="47"/>
        <v>0</v>
      </c>
      <c r="AF323" s="112">
        <f t="shared" si="48"/>
        <v>0</v>
      </c>
    </row>
    <row r="324" spans="1:32">
      <c r="A324" s="147"/>
      <c r="B324" s="226"/>
      <c r="C324" s="147"/>
      <c r="D324" s="147"/>
      <c r="E324" s="148"/>
      <c r="F324" s="149"/>
      <c r="G324" s="149"/>
      <c r="H324" s="147"/>
      <c r="I324" s="147"/>
      <c r="J324" s="147"/>
      <c r="K324" s="277"/>
      <c r="L324" s="121"/>
      <c r="M324" s="120"/>
      <c r="N324" s="116"/>
      <c r="O324" s="110">
        <f t="shared" si="42"/>
        <v>0</v>
      </c>
      <c r="P324" s="110">
        <f t="shared" si="43"/>
        <v>0</v>
      </c>
      <c r="Q324" s="134">
        <f t="shared" si="44"/>
        <v>0</v>
      </c>
      <c r="R324" s="111">
        <f t="shared" si="49"/>
        <v>0</v>
      </c>
      <c r="S324" s="111">
        <f t="shared" si="50"/>
        <v>0</v>
      </c>
      <c r="T324" s="108">
        <f t="shared" ref="T324:T387" si="51">+IF((Q324+R324+V324-W324)&gt;TIMEVALUE("4:30"),8.5/24,IF((Q324+R324+V324-W324)&gt;TIMEVALUE("00:00"),4.25/24,0))-IF((Q324+R324+V324-W324)&gt;S324,S324,0)</f>
        <v>0</v>
      </c>
      <c r="U324" s="109"/>
      <c r="V324" s="108"/>
      <c r="W324" s="108"/>
      <c r="X324" s="112"/>
      <c r="Y324" s="112"/>
      <c r="Z324" s="112"/>
      <c r="AA324" s="176"/>
      <c r="AB324" s="109"/>
      <c r="AC324" s="138">
        <f t="shared" si="45"/>
        <v>0</v>
      </c>
      <c r="AD324" s="112">
        <f t="shared" si="46"/>
        <v>0</v>
      </c>
      <c r="AE324" s="112">
        <f t="shared" si="47"/>
        <v>0</v>
      </c>
      <c r="AF324" s="112">
        <f t="shared" si="48"/>
        <v>0</v>
      </c>
    </row>
    <row r="325" spans="1:32">
      <c r="A325" s="147"/>
      <c r="B325" s="226"/>
      <c r="C325" s="147"/>
      <c r="D325" s="147"/>
      <c r="E325" s="148"/>
      <c r="F325" s="149"/>
      <c r="G325" s="149"/>
      <c r="H325" s="147"/>
      <c r="I325" s="147"/>
      <c r="J325" s="147"/>
      <c r="K325" s="277"/>
      <c r="L325" s="121"/>
      <c r="M325" s="120"/>
      <c r="N325" s="109"/>
      <c r="O325" s="110">
        <f t="shared" ref="O325:O388" si="52">+IF(COUNT(F325:K325)=1,0,IF((MAX(F325:K325)-MIN(F325:K325))&lt;TIMEVALUE("1:00"),0,IF(F325&lt;TIMEVALUE("8:00"),1/3,MIN(F325:K325))))</f>
        <v>0</v>
      </c>
      <c r="P325" s="110">
        <f t="shared" ref="P325:P388" si="53">+IF(COUNT(F325:K325)=1,0,IF((MAX(F325:K325)-MIN(F325:K325))&lt;TIMEVALUE("1:00"),0,IF(MAX(F325:K325)&lt;TIMEVALUE("18:00"),MAX(F325:K325),IF(F325&gt;TIMEVALUE("8:30"),0.75,MAX(F325:K325)))))</f>
        <v>0</v>
      </c>
      <c r="Q325" s="134">
        <f t="shared" ref="Q325:Q388" si="54">+IF(OR(M325="KHAC",M325="PM",O325=TIMEVALUE("00:00")),0,IF(O325&gt;TIMEVALUE("10:00"),0,IF(MAX(F325:K325)&lt;TIMEVALUE("12:00"),MAX(F325:K325)-O325,TIMEVALUE("12:00")-O325)))</f>
        <v>0</v>
      </c>
      <c r="R325" s="111">
        <f t="shared" si="49"/>
        <v>0</v>
      </c>
      <c r="S325" s="111">
        <f t="shared" si="50"/>
        <v>0</v>
      </c>
      <c r="T325" s="108">
        <f t="shared" si="51"/>
        <v>0</v>
      </c>
      <c r="U325" s="109"/>
      <c r="V325" s="108"/>
      <c r="W325" s="108"/>
      <c r="X325" s="112"/>
      <c r="Y325" s="112"/>
      <c r="Z325" s="112"/>
      <c r="AA325" s="112"/>
      <c r="AB325" s="109"/>
      <c r="AC325" s="138">
        <f t="shared" ref="AC325:AC388" si="55">+T325/TIMEVALUE("8:30")</f>
        <v>0</v>
      </c>
      <c r="AD325" s="112">
        <f t="shared" ref="AD325:AD388" si="56">IF(COUNT(F325:K325)=0,0,IF(COUNT(F325:K325)=1,1,IF((MAX(F325:K325)-MIN(F325:K325))&lt;TIMEVALUE("1:00"),1,0+Z325)))</f>
        <v>0</v>
      </c>
      <c r="AE325" s="112">
        <f t="shared" ref="AE325:AE388" si="57">+IF(AND(F325&gt;TIMEVALUE("8:30"),F325&lt;TIMEVALUE("10:00")),1,IF(AND(F325&gt;TIMEVALUE("14:00"),F325&lt;TIMEVALUE("15:30")),1,0+X325))</f>
        <v>0</v>
      </c>
      <c r="AF325" s="112">
        <f t="shared" ref="AF325:AF388" si="58">+IF(OR(M325="Khac",M325="pm"),0,IF(AND(MAX(F325:K325)-MIN(F325:K325)&gt;TIMEVALUE("6:00"),AND(MAX(F325:K325)&gt;TIMEVALUE("14:00"),MIN(F325:K325)&lt;TIMEVALUE("11:30"))),1,0+Y325))</f>
        <v>0</v>
      </c>
    </row>
    <row r="326" spans="1:32">
      <c r="A326" s="147"/>
      <c r="B326" s="226"/>
      <c r="C326" s="147"/>
      <c r="D326" s="147"/>
      <c r="E326" s="148"/>
      <c r="F326" s="149"/>
      <c r="G326" s="149"/>
      <c r="H326" s="147"/>
      <c r="I326" s="147"/>
      <c r="J326" s="147"/>
      <c r="K326" s="277"/>
      <c r="L326" s="121"/>
      <c r="M326" s="120"/>
      <c r="N326" s="116"/>
      <c r="O326" s="110">
        <f t="shared" si="52"/>
        <v>0</v>
      </c>
      <c r="P326" s="110">
        <f t="shared" si="53"/>
        <v>0</v>
      </c>
      <c r="Q326" s="134">
        <f t="shared" si="54"/>
        <v>0</v>
      </c>
      <c r="R326" s="111">
        <f t="shared" si="49"/>
        <v>0</v>
      </c>
      <c r="S326" s="111">
        <f t="shared" si="50"/>
        <v>0</v>
      </c>
      <c r="T326" s="108">
        <f t="shared" si="51"/>
        <v>0</v>
      </c>
      <c r="U326" s="109"/>
      <c r="V326" s="108"/>
      <c r="W326" s="108"/>
      <c r="X326" s="112"/>
      <c r="Y326" s="112"/>
      <c r="Z326" s="112"/>
      <c r="AA326" s="176"/>
      <c r="AB326" s="109"/>
      <c r="AC326" s="138">
        <f t="shared" si="55"/>
        <v>0</v>
      </c>
      <c r="AD326" s="112">
        <f t="shared" si="56"/>
        <v>0</v>
      </c>
      <c r="AE326" s="112">
        <f t="shared" si="57"/>
        <v>0</v>
      </c>
      <c r="AF326" s="112">
        <f t="shared" si="58"/>
        <v>0</v>
      </c>
    </row>
    <row r="327" spans="1:32">
      <c r="A327" s="147"/>
      <c r="B327" s="226"/>
      <c r="C327" s="147"/>
      <c r="D327" s="147"/>
      <c r="E327" s="148"/>
      <c r="F327" s="149"/>
      <c r="G327" s="149"/>
      <c r="H327" s="149"/>
      <c r="I327" s="147"/>
      <c r="J327" s="147"/>
      <c r="K327" s="277"/>
      <c r="L327" s="121"/>
      <c r="M327" s="120"/>
      <c r="N327" s="109"/>
      <c r="O327" s="110">
        <f t="shared" si="52"/>
        <v>0</v>
      </c>
      <c r="P327" s="110">
        <f t="shared" si="53"/>
        <v>0</v>
      </c>
      <c r="Q327" s="134">
        <f t="shared" si="54"/>
        <v>0</v>
      </c>
      <c r="R327" s="111">
        <f t="shared" ref="R327:R390" si="59">+IF(OR(M327="khac",M327="pm",P327=TIMEVALUE("00:00"),MAX(F327:K327)&lt;TIMEVALUE("13:30"),MAX(F327:K327)&lt;TIMEVALUE("15:30"),MIN(F327:K327)&gt;TIMEVALUE("15:30")),0,IF(P327&lt;=TIMEVALUE("19:30"),P327-IF(MIN(F327:K327)&gt;TIMEVALUE("13:30"),O327,TIMEVALUE("13:30")),TIMEVALUE("19:30")-IF(MIN(F327:K327)&gt;TIMEVALUE("13:30"),O327,TIMEVALUE("13:30"))))</f>
        <v>0</v>
      </c>
      <c r="S327" s="111">
        <f t="shared" si="50"/>
        <v>0</v>
      </c>
      <c r="T327" s="108">
        <f t="shared" si="51"/>
        <v>0</v>
      </c>
      <c r="U327" s="109"/>
      <c r="V327" s="108"/>
      <c r="W327" s="108"/>
      <c r="X327" s="112"/>
      <c r="Y327" s="112"/>
      <c r="Z327" s="112"/>
      <c r="AA327" s="176"/>
      <c r="AB327" s="109"/>
      <c r="AC327" s="138">
        <f t="shared" si="55"/>
        <v>0</v>
      </c>
      <c r="AD327" s="112">
        <f t="shared" si="56"/>
        <v>0</v>
      </c>
      <c r="AE327" s="112">
        <f t="shared" si="57"/>
        <v>0</v>
      </c>
      <c r="AF327" s="112">
        <f t="shared" si="58"/>
        <v>0</v>
      </c>
    </row>
    <row r="328" spans="1:32">
      <c r="A328" s="147"/>
      <c r="B328" s="226"/>
      <c r="C328" s="147"/>
      <c r="D328" s="147"/>
      <c r="E328" s="148"/>
      <c r="F328" s="149"/>
      <c r="G328" s="147"/>
      <c r="H328" s="147"/>
      <c r="I328" s="147"/>
      <c r="J328" s="147"/>
      <c r="K328" s="277"/>
      <c r="L328" s="121"/>
      <c r="M328" s="120"/>
      <c r="N328" s="109"/>
      <c r="O328" s="110">
        <f t="shared" si="52"/>
        <v>0</v>
      </c>
      <c r="P328" s="110">
        <f t="shared" si="53"/>
        <v>0</v>
      </c>
      <c r="Q328" s="134">
        <f t="shared" si="54"/>
        <v>0</v>
      </c>
      <c r="R328" s="111">
        <f t="shared" si="59"/>
        <v>0</v>
      </c>
      <c r="S328" s="111">
        <f t="shared" si="50"/>
        <v>0</v>
      </c>
      <c r="T328" s="108">
        <f t="shared" si="51"/>
        <v>0</v>
      </c>
      <c r="U328" s="109"/>
      <c r="V328" s="108"/>
      <c r="W328" s="108"/>
      <c r="X328" s="112"/>
      <c r="Y328" s="112"/>
      <c r="Z328" s="112"/>
      <c r="AA328" s="176"/>
      <c r="AB328" s="109"/>
      <c r="AC328" s="138">
        <f t="shared" si="55"/>
        <v>0</v>
      </c>
      <c r="AD328" s="112">
        <f t="shared" si="56"/>
        <v>0</v>
      </c>
      <c r="AE328" s="112">
        <f t="shared" si="57"/>
        <v>0</v>
      </c>
      <c r="AF328" s="112">
        <f t="shared" si="58"/>
        <v>0</v>
      </c>
    </row>
    <row r="329" spans="1:32">
      <c r="A329" s="147"/>
      <c r="B329" s="226"/>
      <c r="C329" s="147"/>
      <c r="D329" s="147"/>
      <c r="E329" s="148"/>
      <c r="F329" s="149"/>
      <c r="G329" s="149"/>
      <c r="H329" s="147"/>
      <c r="I329" s="147"/>
      <c r="J329" s="147"/>
      <c r="K329" s="277"/>
      <c r="L329" s="121"/>
      <c r="M329" s="120"/>
      <c r="N329" s="116"/>
      <c r="O329" s="110">
        <f t="shared" si="52"/>
        <v>0</v>
      </c>
      <c r="P329" s="110">
        <f t="shared" si="53"/>
        <v>0</v>
      </c>
      <c r="Q329" s="134">
        <f t="shared" si="54"/>
        <v>0</v>
      </c>
      <c r="R329" s="111">
        <f t="shared" si="59"/>
        <v>0</v>
      </c>
      <c r="S329" s="111">
        <f t="shared" si="50"/>
        <v>0</v>
      </c>
      <c r="T329" s="108">
        <f t="shared" si="51"/>
        <v>0</v>
      </c>
      <c r="U329" s="109"/>
      <c r="V329" s="108"/>
      <c r="W329" s="108"/>
      <c r="X329" s="112"/>
      <c r="Y329" s="112"/>
      <c r="Z329" s="112"/>
      <c r="AA329" s="176"/>
      <c r="AB329" s="109"/>
      <c r="AC329" s="138">
        <f t="shared" si="55"/>
        <v>0</v>
      </c>
      <c r="AD329" s="112">
        <f t="shared" si="56"/>
        <v>0</v>
      </c>
      <c r="AE329" s="112">
        <f t="shared" si="57"/>
        <v>0</v>
      </c>
      <c r="AF329" s="112">
        <f t="shared" si="58"/>
        <v>0</v>
      </c>
    </row>
    <row r="330" spans="1:32">
      <c r="A330" s="147"/>
      <c r="B330" s="226"/>
      <c r="C330" s="147"/>
      <c r="D330" s="147"/>
      <c r="E330" s="148"/>
      <c r="F330" s="149"/>
      <c r="G330" s="149"/>
      <c r="H330" s="147"/>
      <c r="I330" s="147"/>
      <c r="J330" s="147"/>
      <c r="K330" s="277"/>
      <c r="L330" s="121"/>
      <c r="M330" s="120"/>
      <c r="N330" s="116"/>
      <c r="O330" s="110">
        <f t="shared" si="52"/>
        <v>0</v>
      </c>
      <c r="P330" s="110">
        <f t="shared" si="53"/>
        <v>0</v>
      </c>
      <c r="Q330" s="134">
        <f t="shared" si="54"/>
        <v>0</v>
      </c>
      <c r="R330" s="111">
        <f t="shared" si="59"/>
        <v>0</v>
      </c>
      <c r="S330" s="111">
        <f t="shared" si="50"/>
        <v>0</v>
      </c>
      <c r="T330" s="108">
        <f t="shared" si="51"/>
        <v>0</v>
      </c>
      <c r="U330" s="109"/>
      <c r="V330" s="108"/>
      <c r="W330" s="108"/>
      <c r="X330" s="112"/>
      <c r="Y330" s="112"/>
      <c r="Z330" s="112"/>
      <c r="AA330" s="176"/>
      <c r="AB330" s="109"/>
      <c r="AC330" s="138">
        <f t="shared" si="55"/>
        <v>0</v>
      </c>
      <c r="AD330" s="112">
        <f t="shared" si="56"/>
        <v>0</v>
      </c>
      <c r="AE330" s="112">
        <f t="shared" si="57"/>
        <v>0</v>
      </c>
      <c r="AF330" s="112">
        <f t="shared" si="58"/>
        <v>0</v>
      </c>
    </row>
    <row r="331" spans="1:32">
      <c r="A331" s="147"/>
      <c r="B331" s="226"/>
      <c r="C331" s="147"/>
      <c r="D331" s="147"/>
      <c r="E331" s="148"/>
      <c r="F331" s="149"/>
      <c r="G331" s="149"/>
      <c r="H331" s="147"/>
      <c r="I331" s="147"/>
      <c r="J331" s="147"/>
      <c r="K331" s="277"/>
      <c r="L331" s="121"/>
      <c r="M331" s="120"/>
      <c r="N331" s="116"/>
      <c r="O331" s="110">
        <f t="shared" si="52"/>
        <v>0</v>
      </c>
      <c r="P331" s="110">
        <f t="shared" si="53"/>
        <v>0</v>
      </c>
      <c r="Q331" s="134">
        <f t="shared" si="54"/>
        <v>0</v>
      </c>
      <c r="R331" s="111">
        <f t="shared" si="59"/>
        <v>0</v>
      </c>
      <c r="S331" s="111">
        <f t="shared" si="50"/>
        <v>0</v>
      </c>
      <c r="T331" s="108">
        <f t="shared" si="51"/>
        <v>0</v>
      </c>
      <c r="U331" s="109"/>
      <c r="V331" s="108"/>
      <c r="W331" s="108"/>
      <c r="X331" s="112"/>
      <c r="Y331" s="112"/>
      <c r="Z331" s="112"/>
      <c r="AA331" s="176"/>
      <c r="AB331" s="109"/>
      <c r="AC331" s="138">
        <f t="shared" si="55"/>
        <v>0</v>
      </c>
      <c r="AD331" s="112">
        <f t="shared" si="56"/>
        <v>0</v>
      </c>
      <c r="AE331" s="112">
        <f t="shared" si="57"/>
        <v>0</v>
      </c>
      <c r="AF331" s="112">
        <f t="shared" si="58"/>
        <v>0</v>
      </c>
    </row>
    <row r="332" spans="1:32">
      <c r="A332" s="147"/>
      <c r="B332" s="226"/>
      <c r="C332" s="147"/>
      <c r="D332" s="147"/>
      <c r="E332" s="148"/>
      <c r="F332" s="149"/>
      <c r="G332" s="149"/>
      <c r="H332" s="147"/>
      <c r="I332" s="147"/>
      <c r="J332" s="147"/>
      <c r="K332" s="277"/>
      <c r="L332" s="121"/>
      <c r="M332" s="120"/>
      <c r="N332" s="109"/>
      <c r="O332" s="110">
        <f t="shared" si="52"/>
        <v>0</v>
      </c>
      <c r="P332" s="110">
        <f t="shared" si="53"/>
        <v>0</v>
      </c>
      <c r="Q332" s="134">
        <f t="shared" si="54"/>
        <v>0</v>
      </c>
      <c r="R332" s="111">
        <f t="shared" si="59"/>
        <v>0</v>
      </c>
      <c r="S332" s="111">
        <f t="shared" si="50"/>
        <v>0</v>
      </c>
      <c r="T332" s="108">
        <f t="shared" si="51"/>
        <v>0</v>
      </c>
      <c r="U332" s="109"/>
      <c r="V332" s="108"/>
      <c r="W332" s="108"/>
      <c r="X332" s="112"/>
      <c r="Y332" s="112"/>
      <c r="Z332" s="112"/>
      <c r="AA332" s="176"/>
      <c r="AB332" s="109"/>
      <c r="AC332" s="138">
        <f t="shared" si="55"/>
        <v>0</v>
      </c>
      <c r="AD332" s="112">
        <f t="shared" si="56"/>
        <v>0</v>
      </c>
      <c r="AE332" s="112">
        <f t="shared" si="57"/>
        <v>0</v>
      </c>
      <c r="AF332" s="112">
        <f t="shared" si="58"/>
        <v>0</v>
      </c>
    </row>
    <row r="333" spans="1:32">
      <c r="A333" s="147"/>
      <c r="B333" s="226"/>
      <c r="C333" s="147"/>
      <c r="D333" s="147"/>
      <c r="E333" s="148"/>
      <c r="F333" s="149"/>
      <c r="G333" s="147"/>
      <c r="H333" s="147"/>
      <c r="I333" s="147"/>
      <c r="J333" s="147"/>
      <c r="K333" s="277"/>
      <c r="L333" s="121"/>
      <c r="M333" s="120"/>
      <c r="N333" s="116"/>
      <c r="O333" s="110">
        <f t="shared" si="52"/>
        <v>0</v>
      </c>
      <c r="P333" s="110">
        <f t="shared" si="53"/>
        <v>0</v>
      </c>
      <c r="Q333" s="134">
        <f t="shared" si="54"/>
        <v>0</v>
      </c>
      <c r="R333" s="111">
        <f t="shared" si="59"/>
        <v>0</v>
      </c>
      <c r="S333" s="111">
        <f t="shared" si="50"/>
        <v>0</v>
      </c>
      <c r="T333" s="108">
        <f t="shared" si="51"/>
        <v>0</v>
      </c>
      <c r="U333" s="109"/>
      <c r="V333" s="108"/>
      <c r="W333" s="108"/>
      <c r="X333" s="112"/>
      <c r="Y333" s="112"/>
      <c r="Z333" s="112"/>
      <c r="AA333" s="176"/>
      <c r="AB333" s="109"/>
      <c r="AC333" s="138">
        <f t="shared" si="55"/>
        <v>0</v>
      </c>
      <c r="AD333" s="112">
        <f t="shared" si="56"/>
        <v>0</v>
      </c>
      <c r="AE333" s="112">
        <f t="shared" si="57"/>
        <v>0</v>
      </c>
      <c r="AF333" s="112">
        <f t="shared" si="58"/>
        <v>0</v>
      </c>
    </row>
    <row r="334" spans="1:32">
      <c r="A334" s="147"/>
      <c r="B334" s="226"/>
      <c r="C334" s="147"/>
      <c r="D334" s="147"/>
      <c r="E334" s="148"/>
      <c r="F334" s="149"/>
      <c r="G334" s="149"/>
      <c r="H334" s="147"/>
      <c r="I334" s="147"/>
      <c r="J334" s="147"/>
      <c r="K334" s="277"/>
      <c r="L334" s="121"/>
      <c r="M334" s="120"/>
      <c r="N334" s="109"/>
      <c r="O334" s="110">
        <f t="shared" si="52"/>
        <v>0</v>
      </c>
      <c r="P334" s="110">
        <f t="shared" si="53"/>
        <v>0</v>
      </c>
      <c r="Q334" s="134">
        <f t="shared" si="54"/>
        <v>0</v>
      </c>
      <c r="R334" s="111">
        <f t="shared" si="59"/>
        <v>0</v>
      </c>
      <c r="S334" s="111">
        <f t="shared" si="50"/>
        <v>0</v>
      </c>
      <c r="T334" s="108">
        <f t="shared" si="51"/>
        <v>0</v>
      </c>
      <c r="U334" s="109"/>
      <c r="V334" s="108"/>
      <c r="W334" s="108"/>
      <c r="X334" s="112"/>
      <c r="Y334" s="112"/>
      <c r="Z334" s="112"/>
      <c r="AA334" s="176"/>
      <c r="AB334" s="109"/>
      <c r="AC334" s="138">
        <f t="shared" si="55"/>
        <v>0</v>
      </c>
      <c r="AD334" s="112">
        <f t="shared" si="56"/>
        <v>0</v>
      </c>
      <c r="AE334" s="112">
        <f t="shared" si="57"/>
        <v>0</v>
      </c>
      <c r="AF334" s="112">
        <f t="shared" si="58"/>
        <v>0</v>
      </c>
    </row>
    <row r="335" spans="1:32">
      <c r="A335" s="147"/>
      <c r="B335" s="226"/>
      <c r="C335" s="147"/>
      <c r="D335" s="147"/>
      <c r="E335" s="148"/>
      <c r="F335" s="149"/>
      <c r="G335" s="149"/>
      <c r="H335" s="147"/>
      <c r="I335" s="147"/>
      <c r="J335" s="147"/>
      <c r="K335" s="277"/>
      <c r="L335" s="121"/>
      <c r="M335" s="120"/>
      <c r="N335" s="109"/>
      <c r="O335" s="110">
        <f t="shared" si="52"/>
        <v>0</v>
      </c>
      <c r="P335" s="110">
        <f t="shared" si="53"/>
        <v>0</v>
      </c>
      <c r="Q335" s="134">
        <f t="shared" si="54"/>
        <v>0</v>
      </c>
      <c r="R335" s="111">
        <f t="shared" si="59"/>
        <v>0</v>
      </c>
      <c r="S335" s="111">
        <f t="shared" si="50"/>
        <v>0</v>
      </c>
      <c r="T335" s="108">
        <f t="shared" si="51"/>
        <v>0</v>
      </c>
      <c r="U335" s="109"/>
      <c r="V335" s="108"/>
      <c r="W335" s="108"/>
      <c r="X335" s="112"/>
      <c r="Y335" s="112"/>
      <c r="Z335" s="112"/>
      <c r="AA335" s="176"/>
      <c r="AB335" s="109"/>
      <c r="AC335" s="138">
        <f t="shared" si="55"/>
        <v>0</v>
      </c>
      <c r="AD335" s="112">
        <f t="shared" si="56"/>
        <v>0</v>
      </c>
      <c r="AE335" s="112">
        <f t="shared" si="57"/>
        <v>0</v>
      </c>
      <c r="AF335" s="112">
        <f t="shared" si="58"/>
        <v>0</v>
      </c>
    </row>
    <row r="336" spans="1:32">
      <c r="A336" s="147"/>
      <c r="B336" s="226"/>
      <c r="C336" s="147"/>
      <c r="D336" s="147"/>
      <c r="E336" s="148"/>
      <c r="F336" s="149"/>
      <c r="G336" s="149"/>
      <c r="H336" s="147"/>
      <c r="I336" s="147"/>
      <c r="J336" s="147"/>
      <c r="K336" s="277"/>
      <c r="L336" s="121"/>
      <c r="M336" s="120"/>
      <c r="N336" s="109"/>
      <c r="O336" s="110">
        <f t="shared" si="52"/>
        <v>0</v>
      </c>
      <c r="P336" s="110">
        <f t="shared" si="53"/>
        <v>0</v>
      </c>
      <c r="Q336" s="134">
        <f t="shared" si="54"/>
        <v>0</v>
      </c>
      <c r="R336" s="111">
        <f t="shared" si="59"/>
        <v>0</v>
      </c>
      <c r="S336" s="111">
        <f t="shared" si="50"/>
        <v>0</v>
      </c>
      <c r="T336" s="108">
        <f t="shared" si="51"/>
        <v>0</v>
      </c>
      <c r="U336" s="109"/>
      <c r="V336" s="108"/>
      <c r="W336" s="108"/>
      <c r="X336" s="112"/>
      <c r="Y336" s="112"/>
      <c r="Z336" s="112"/>
      <c r="AA336" s="176"/>
      <c r="AB336" s="109"/>
      <c r="AC336" s="138">
        <f t="shared" si="55"/>
        <v>0</v>
      </c>
      <c r="AD336" s="112">
        <f t="shared" si="56"/>
        <v>0</v>
      </c>
      <c r="AE336" s="112">
        <f t="shared" si="57"/>
        <v>0</v>
      </c>
      <c r="AF336" s="112">
        <f t="shared" si="58"/>
        <v>0</v>
      </c>
    </row>
    <row r="337" spans="1:32">
      <c r="A337" s="147"/>
      <c r="B337" s="226"/>
      <c r="C337" s="147"/>
      <c r="D337" s="147"/>
      <c r="E337" s="148"/>
      <c r="F337" s="149"/>
      <c r="G337" s="149"/>
      <c r="H337" s="147"/>
      <c r="I337" s="147"/>
      <c r="J337" s="147"/>
      <c r="K337" s="277"/>
      <c r="L337" s="121"/>
      <c r="M337" s="120"/>
      <c r="N337" s="109"/>
      <c r="O337" s="110">
        <f t="shared" si="52"/>
        <v>0</v>
      </c>
      <c r="P337" s="110">
        <f t="shared" si="53"/>
        <v>0</v>
      </c>
      <c r="Q337" s="134">
        <f t="shared" si="54"/>
        <v>0</v>
      </c>
      <c r="R337" s="111">
        <f t="shared" si="59"/>
        <v>0</v>
      </c>
      <c r="S337" s="111">
        <f t="shared" si="50"/>
        <v>0</v>
      </c>
      <c r="T337" s="108">
        <f t="shared" si="51"/>
        <v>0</v>
      </c>
      <c r="U337" s="109"/>
      <c r="V337" s="108"/>
      <c r="W337" s="108"/>
      <c r="X337" s="112"/>
      <c r="Y337" s="112"/>
      <c r="Z337" s="112"/>
      <c r="AA337" s="176"/>
      <c r="AB337" s="109"/>
      <c r="AC337" s="138">
        <f t="shared" si="55"/>
        <v>0</v>
      </c>
      <c r="AD337" s="112">
        <f t="shared" si="56"/>
        <v>0</v>
      </c>
      <c r="AE337" s="112">
        <f t="shared" si="57"/>
        <v>0</v>
      </c>
      <c r="AF337" s="112">
        <f t="shared" si="58"/>
        <v>0</v>
      </c>
    </row>
    <row r="338" spans="1:32">
      <c r="A338" s="147"/>
      <c r="B338" s="226"/>
      <c r="C338" s="147"/>
      <c r="D338" s="147"/>
      <c r="E338" s="148"/>
      <c r="F338" s="149"/>
      <c r="G338" s="149"/>
      <c r="H338" s="147"/>
      <c r="I338" s="147"/>
      <c r="J338" s="147"/>
      <c r="K338" s="277"/>
      <c r="L338" s="121"/>
      <c r="M338" s="120"/>
      <c r="N338" s="109"/>
      <c r="O338" s="110">
        <f t="shared" si="52"/>
        <v>0</v>
      </c>
      <c r="P338" s="110">
        <f t="shared" si="53"/>
        <v>0</v>
      </c>
      <c r="Q338" s="134">
        <f t="shared" si="54"/>
        <v>0</v>
      </c>
      <c r="R338" s="111">
        <f t="shared" si="59"/>
        <v>0</v>
      </c>
      <c r="S338" s="111">
        <f t="shared" si="50"/>
        <v>0</v>
      </c>
      <c r="T338" s="108">
        <f t="shared" si="51"/>
        <v>0</v>
      </c>
      <c r="U338" s="109"/>
      <c r="V338" s="108"/>
      <c r="W338" s="108"/>
      <c r="X338" s="112"/>
      <c r="Y338" s="112"/>
      <c r="Z338" s="112"/>
      <c r="AA338" s="176"/>
      <c r="AB338" s="109"/>
      <c r="AC338" s="138">
        <f t="shared" si="55"/>
        <v>0</v>
      </c>
      <c r="AD338" s="112">
        <f t="shared" si="56"/>
        <v>0</v>
      </c>
      <c r="AE338" s="112">
        <f t="shared" si="57"/>
        <v>0</v>
      </c>
      <c r="AF338" s="112">
        <f t="shared" si="58"/>
        <v>0</v>
      </c>
    </row>
    <row r="339" spans="1:32">
      <c r="A339" s="147"/>
      <c r="B339" s="226"/>
      <c r="C339" s="147"/>
      <c r="D339" s="147"/>
      <c r="E339" s="148"/>
      <c r="F339" s="149"/>
      <c r="G339" s="149"/>
      <c r="H339" s="147"/>
      <c r="I339" s="147"/>
      <c r="J339" s="147"/>
      <c r="K339" s="277"/>
      <c r="L339" s="121"/>
      <c r="M339" s="120"/>
      <c r="N339" s="109"/>
      <c r="O339" s="110">
        <f t="shared" si="52"/>
        <v>0</v>
      </c>
      <c r="P339" s="110">
        <f t="shared" si="53"/>
        <v>0</v>
      </c>
      <c r="Q339" s="134">
        <f t="shared" si="54"/>
        <v>0</v>
      </c>
      <c r="R339" s="111">
        <f t="shared" si="59"/>
        <v>0</v>
      </c>
      <c r="S339" s="111">
        <f t="shared" si="50"/>
        <v>0</v>
      </c>
      <c r="T339" s="108">
        <f t="shared" si="51"/>
        <v>0</v>
      </c>
      <c r="U339" s="109"/>
      <c r="V339" s="108"/>
      <c r="W339" s="108"/>
      <c r="X339" s="112"/>
      <c r="Y339" s="112"/>
      <c r="Z339" s="112"/>
      <c r="AA339" s="176"/>
      <c r="AB339" s="109"/>
      <c r="AC339" s="138">
        <f t="shared" si="55"/>
        <v>0</v>
      </c>
      <c r="AD339" s="112">
        <f t="shared" si="56"/>
        <v>0</v>
      </c>
      <c r="AE339" s="112">
        <f t="shared" si="57"/>
        <v>0</v>
      </c>
      <c r="AF339" s="112">
        <f t="shared" si="58"/>
        <v>0</v>
      </c>
    </row>
    <row r="340" spans="1:32">
      <c r="A340" s="147"/>
      <c r="B340" s="226"/>
      <c r="C340" s="147"/>
      <c r="D340" s="147"/>
      <c r="E340" s="148"/>
      <c r="F340" s="149"/>
      <c r="G340" s="149"/>
      <c r="H340" s="147"/>
      <c r="I340" s="147"/>
      <c r="J340" s="147"/>
      <c r="K340" s="277"/>
      <c r="L340" s="121"/>
      <c r="M340" s="120"/>
      <c r="N340" s="109"/>
      <c r="O340" s="110">
        <f t="shared" si="52"/>
        <v>0</v>
      </c>
      <c r="P340" s="110">
        <f t="shared" si="53"/>
        <v>0</v>
      </c>
      <c r="Q340" s="134">
        <f t="shared" si="54"/>
        <v>0</v>
      </c>
      <c r="R340" s="111">
        <f t="shared" si="59"/>
        <v>0</v>
      </c>
      <c r="S340" s="111">
        <f t="shared" si="50"/>
        <v>0</v>
      </c>
      <c r="T340" s="108">
        <f t="shared" si="51"/>
        <v>0</v>
      </c>
      <c r="U340" s="109"/>
      <c r="V340" s="108"/>
      <c r="W340" s="108"/>
      <c r="X340" s="112"/>
      <c r="Y340" s="112"/>
      <c r="Z340" s="112"/>
      <c r="AA340" s="176"/>
      <c r="AB340" s="109"/>
      <c r="AC340" s="138">
        <f t="shared" si="55"/>
        <v>0</v>
      </c>
      <c r="AD340" s="112">
        <f t="shared" si="56"/>
        <v>0</v>
      </c>
      <c r="AE340" s="112">
        <f t="shared" si="57"/>
        <v>0</v>
      </c>
      <c r="AF340" s="112">
        <f t="shared" si="58"/>
        <v>0</v>
      </c>
    </row>
    <row r="341" spans="1:32">
      <c r="A341" s="147"/>
      <c r="B341" s="226"/>
      <c r="C341" s="147"/>
      <c r="D341" s="147"/>
      <c r="E341" s="148"/>
      <c r="F341" s="149"/>
      <c r="G341" s="149"/>
      <c r="H341" s="147"/>
      <c r="I341" s="147"/>
      <c r="J341" s="147"/>
      <c r="K341" s="277"/>
      <c r="L341" s="185"/>
      <c r="M341" s="120"/>
      <c r="N341" s="116"/>
      <c r="O341" s="110">
        <f t="shared" si="52"/>
        <v>0</v>
      </c>
      <c r="P341" s="110">
        <f t="shared" si="53"/>
        <v>0</v>
      </c>
      <c r="Q341" s="134">
        <f t="shared" si="54"/>
        <v>0</v>
      </c>
      <c r="R341" s="111">
        <f t="shared" si="59"/>
        <v>0</v>
      </c>
      <c r="S341" s="111">
        <f t="shared" si="50"/>
        <v>0</v>
      </c>
      <c r="T341" s="108">
        <f t="shared" si="51"/>
        <v>0</v>
      </c>
      <c r="U341" s="109"/>
      <c r="V341" s="108"/>
      <c r="W341" s="108"/>
      <c r="X341" s="112"/>
      <c r="Y341" s="112"/>
      <c r="Z341" s="112"/>
      <c r="AA341" s="176"/>
      <c r="AB341" s="109"/>
      <c r="AC341" s="138">
        <f t="shared" si="55"/>
        <v>0</v>
      </c>
      <c r="AD341" s="112">
        <f t="shared" si="56"/>
        <v>0</v>
      </c>
      <c r="AE341" s="112">
        <f t="shared" si="57"/>
        <v>0</v>
      </c>
      <c r="AF341" s="112">
        <f t="shared" si="58"/>
        <v>0</v>
      </c>
    </row>
    <row r="342" spans="1:32">
      <c r="A342" s="147"/>
      <c r="B342" s="226"/>
      <c r="C342" s="147"/>
      <c r="D342" s="147"/>
      <c r="E342" s="148"/>
      <c r="F342" s="149"/>
      <c r="G342" s="149"/>
      <c r="H342" s="147"/>
      <c r="I342" s="147"/>
      <c r="J342" s="147"/>
      <c r="K342" s="277"/>
      <c r="L342" s="185"/>
      <c r="M342" s="120"/>
      <c r="N342" s="116"/>
      <c r="O342" s="110">
        <f t="shared" si="52"/>
        <v>0</v>
      </c>
      <c r="P342" s="110">
        <f t="shared" si="53"/>
        <v>0</v>
      </c>
      <c r="Q342" s="134">
        <f t="shared" si="54"/>
        <v>0</v>
      </c>
      <c r="R342" s="111">
        <f t="shared" si="59"/>
        <v>0</v>
      </c>
      <c r="S342" s="111">
        <f t="shared" si="50"/>
        <v>0</v>
      </c>
      <c r="T342" s="108">
        <f t="shared" si="51"/>
        <v>0</v>
      </c>
      <c r="U342" s="109"/>
      <c r="V342" s="108"/>
      <c r="W342" s="108"/>
      <c r="X342" s="112"/>
      <c r="Y342" s="112"/>
      <c r="Z342" s="112"/>
      <c r="AA342" s="176"/>
      <c r="AB342" s="109"/>
      <c r="AC342" s="138">
        <f t="shared" si="55"/>
        <v>0</v>
      </c>
      <c r="AD342" s="112">
        <f t="shared" si="56"/>
        <v>0</v>
      </c>
      <c r="AE342" s="112">
        <f t="shared" si="57"/>
        <v>0</v>
      </c>
      <c r="AF342" s="112">
        <f t="shared" si="58"/>
        <v>0</v>
      </c>
    </row>
    <row r="343" spans="1:32">
      <c r="A343" s="147"/>
      <c r="B343" s="226"/>
      <c r="C343" s="147"/>
      <c r="D343" s="147"/>
      <c r="E343" s="148"/>
      <c r="F343" s="149"/>
      <c r="G343" s="147"/>
      <c r="H343" s="147"/>
      <c r="I343" s="147"/>
      <c r="J343" s="147"/>
      <c r="K343" s="277"/>
      <c r="L343" s="121"/>
      <c r="M343" s="120"/>
      <c r="N343" s="116"/>
      <c r="O343" s="110">
        <f t="shared" si="52"/>
        <v>0</v>
      </c>
      <c r="P343" s="110">
        <f t="shared" si="53"/>
        <v>0</v>
      </c>
      <c r="Q343" s="134">
        <f t="shared" si="54"/>
        <v>0</v>
      </c>
      <c r="R343" s="111">
        <f t="shared" si="59"/>
        <v>0</v>
      </c>
      <c r="S343" s="111">
        <f t="shared" si="50"/>
        <v>0</v>
      </c>
      <c r="T343" s="108">
        <f t="shared" si="51"/>
        <v>0</v>
      </c>
      <c r="U343" s="109"/>
      <c r="V343" s="108"/>
      <c r="W343" s="108"/>
      <c r="X343" s="112"/>
      <c r="Y343" s="112"/>
      <c r="Z343" s="112"/>
      <c r="AA343" s="176"/>
      <c r="AB343" s="109"/>
      <c r="AC343" s="138">
        <f t="shared" si="55"/>
        <v>0</v>
      </c>
      <c r="AD343" s="112">
        <f t="shared" si="56"/>
        <v>0</v>
      </c>
      <c r="AE343" s="112">
        <f t="shared" si="57"/>
        <v>0</v>
      </c>
      <c r="AF343" s="112">
        <f t="shared" si="58"/>
        <v>0</v>
      </c>
    </row>
    <row r="344" spans="1:32">
      <c r="A344" s="147"/>
      <c r="B344" s="226"/>
      <c r="C344" s="147"/>
      <c r="D344" s="147"/>
      <c r="E344" s="148"/>
      <c r="F344" s="149"/>
      <c r="G344" s="149"/>
      <c r="H344" s="147"/>
      <c r="I344" s="147"/>
      <c r="J344" s="147"/>
      <c r="K344" s="277"/>
      <c r="L344" s="121"/>
      <c r="M344" s="120"/>
      <c r="N344" s="109"/>
      <c r="O344" s="110">
        <f t="shared" si="52"/>
        <v>0</v>
      </c>
      <c r="P344" s="110">
        <f t="shared" si="53"/>
        <v>0</v>
      </c>
      <c r="Q344" s="134">
        <f t="shared" si="54"/>
        <v>0</v>
      </c>
      <c r="R344" s="111">
        <f t="shared" si="59"/>
        <v>0</v>
      </c>
      <c r="S344" s="111">
        <f t="shared" si="50"/>
        <v>0</v>
      </c>
      <c r="T344" s="108">
        <f t="shared" si="51"/>
        <v>0</v>
      </c>
      <c r="U344" s="109"/>
      <c r="V344" s="108"/>
      <c r="W344" s="108"/>
      <c r="X344" s="112"/>
      <c r="Y344" s="112"/>
      <c r="Z344" s="112"/>
      <c r="AA344" s="176"/>
      <c r="AB344" s="109"/>
      <c r="AC344" s="138">
        <f t="shared" si="55"/>
        <v>0</v>
      </c>
      <c r="AD344" s="112">
        <f t="shared" si="56"/>
        <v>0</v>
      </c>
      <c r="AE344" s="112">
        <f t="shared" si="57"/>
        <v>0</v>
      </c>
      <c r="AF344" s="112">
        <f t="shared" si="58"/>
        <v>0</v>
      </c>
    </row>
    <row r="345" spans="1:32">
      <c r="A345" s="147"/>
      <c r="B345" s="226"/>
      <c r="C345" s="147"/>
      <c r="D345" s="147"/>
      <c r="E345" s="148"/>
      <c r="F345" s="149"/>
      <c r="G345" s="149"/>
      <c r="H345" s="147"/>
      <c r="I345" s="147"/>
      <c r="J345" s="147"/>
      <c r="K345" s="277"/>
      <c r="L345" s="121"/>
      <c r="M345" s="120"/>
      <c r="N345" s="109"/>
      <c r="O345" s="110">
        <f t="shared" si="52"/>
        <v>0</v>
      </c>
      <c r="P345" s="110">
        <f t="shared" si="53"/>
        <v>0</v>
      </c>
      <c r="Q345" s="134">
        <f t="shared" si="54"/>
        <v>0</v>
      </c>
      <c r="R345" s="111">
        <f t="shared" si="59"/>
        <v>0</v>
      </c>
      <c r="S345" s="111">
        <f t="shared" si="50"/>
        <v>0</v>
      </c>
      <c r="T345" s="108">
        <f t="shared" si="51"/>
        <v>0</v>
      </c>
      <c r="U345" s="109"/>
      <c r="V345" s="108"/>
      <c r="W345" s="108"/>
      <c r="X345" s="112"/>
      <c r="Y345" s="112"/>
      <c r="Z345" s="112"/>
      <c r="AA345" s="176"/>
      <c r="AB345" s="109"/>
      <c r="AC345" s="138">
        <f t="shared" si="55"/>
        <v>0</v>
      </c>
      <c r="AD345" s="112">
        <f t="shared" si="56"/>
        <v>0</v>
      </c>
      <c r="AE345" s="112">
        <f t="shared" si="57"/>
        <v>0</v>
      </c>
      <c r="AF345" s="112">
        <f t="shared" si="58"/>
        <v>0</v>
      </c>
    </row>
    <row r="346" spans="1:32">
      <c r="A346" s="147"/>
      <c r="B346" s="226"/>
      <c r="C346" s="147"/>
      <c r="D346" s="147"/>
      <c r="E346" s="148"/>
      <c r="F346" s="149"/>
      <c r="G346" s="149"/>
      <c r="H346" s="147"/>
      <c r="I346" s="147"/>
      <c r="J346" s="147"/>
      <c r="K346" s="277"/>
      <c r="L346" s="121"/>
      <c r="M346" s="120"/>
      <c r="N346" s="109"/>
      <c r="O346" s="110">
        <f t="shared" si="52"/>
        <v>0</v>
      </c>
      <c r="P346" s="110">
        <f t="shared" si="53"/>
        <v>0</v>
      </c>
      <c r="Q346" s="134">
        <f t="shared" si="54"/>
        <v>0</v>
      </c>
      <c r="R346" s="111">
        <f t="shared" si="59"/>
        <v>0</v>
      </c>
      <c r="S346" s="111">
        <f t="shared" si="50"/>
        <v>0</v>
      </c>
      <c r="T346" s="108">
        <f t="shared" si="51"/>
        <v>0</v>
      </c>
      <c r="U346" s="109"/>
      <c r="V346" s="108"/>
      <c r="W346" s="108"/>
      <c r="X346" s="112"/>
      <c r="Y346" s="112"/>
      <c r="Z346" s="112"/>
      <c r="AA346" s="176"/>
      <c r="AB346" s="109"/>
      <c r="AC346" s="138">
        <f t="shared" si="55"/>
        <v>0</v>
      </c>
      <c r="AD346" s="112">
        <f t="shared" si="56"/>
        <v>0</v>
      </c>
      <c r="AE346" s="112">
        <f t="shared" si="57"/>
        <v>0</v>
      </c>
      <c r="AF346" s="112">
        <f t="shared" si="58"/>
        <v>0</v>
      </c>
    </row>
    <row r="347" spans="1:32">
      <c r="A347" s="147"/>
      <c r="B347" s="226"/>
      <c r="C347" s="147"/>
      <c r="D347" s="147"/>
      <c r="E347" s="148"/>
      <c r="F347" s="149"/>
      <c r="G347" s="149"/>
      <c r="H347" s="149"/>
      <c r="I347" s="147"/>
      <c r="J347" s="147"/>
      <c r="K347" s="277"/>
      <c r="L347" s="121"/>
      <c r="M347" s="120"/>
      <c r="N347" s="109"/>
      <c r="O347" s="110">
        <f t="shared" si="52"/>
        <v>0</v>
      </c>
      <c r="P347" s="110">
        <f t="shared" si="53"/>
        <v>0</v>
      </c>
      <c r="Q347" s="134">
        <f t="shared" si="54"/>
        <v>0</v>
      </c>
      <c r="R347" s="111">
        <f t="shared" si="59"/>
        <v>0</v>
      </c>
      <c r="S347" s="111">
        <f t="shared" si="50"/>
        <v>0</v>
      </c>
      <c r="T347" s="108">
        <f t="shared" si="51"/>
        <v>0</v>
      </c>
      <c r="U347" s="109"/>
      <c r="V347" s="108"/>
      <c r="W347" s="108"/>
      <c r="X347" s="112"/>
      <c r="Y347" s="112"/>
      <c r="Z347" s="112"/>
      <c r="AA347" s="176"/>
      <c r="AB347" s="109"/>
      <c r="AC347" s="138">
        <f t="shared" si="55"/>
        <v>0</v>
      </c>
      <c r="AD347" s="112">
        <f t="shared" si="56"/>
        <v>0</v>
      </c>
      <c r="AE347" s="112">
        <f t="shared" si="57"/>
        <v>0</v>
      </c>
      <c r="AF347" s="112">
        <f t="shared" si="58"/>
        <v>0</v>
      </c>
    </row>
    <row r="348" spans="1:32">
      <c r="A348" s="147"/>
      <c r="B348" s="226"/>
      <c r="C348" s="147"/>
      <c r="D348" s="147"/>
      <c r="E348" s="148"/>
      <c r="F348" s="149"/>
      <c r="G348" s="149"/>
      <c r="H348" s="149"/>
      <c r="I348" s="147"/>
      <c r="J348" s="147"/>
      <c r="K348" s="277"/>
      <c r="L348" s="121"/>
      <c r="M348" s="120"/>
      <c r="N348" s="109"/>
      <c r="O348" s="110">
        <f t="shared" si="52"/>
        <v>0</v>
      </c>
      <c r="P348" s="110">
        <f t="shared" si="53"/>
        <v>0</v>
      </c>
      <c r="Q348" s="134">
        <f t="shared" si="54"/>
        <v>0</v>
      </c>
      <c r="R348" s="111">
        <f t="shared" si="59"/>
        <v>0</v>
      </c>
      <c r="S348" s="111">
        <f t="shared" si="50"/>
        <v>0</v>
      </c>
      <c r="T348" s="108">
        <f t="shared" si="51"/>
        <v>0</v>
      </c>
      <c r="U348" s="109"/>
      <c r="V348" s="108"/>
      <c r="W348" s="108"/>
      <c r="X348" s="112"/>
      <c r="Y348" s="112"/>
      <c r="Z348" s="112"/>
      <c r="AA348" s="176"/>
      <c r="AB348" s="109"/>
      <c r="AC348" s="138">
        <f t="shared" si="55"/>
        <v>0</v>
      </c>
      <c r="AD348" s="112">
        <f t="shared" si="56"/>
        <v>0</v>
      </c>
      <c r="AE348" s="112">
        <f t="shared" si="57"/>
        <v>0</v>
      </c>
      <c r="AF348" s="112">
        <f t="shared" si="58"/>
        <v>0</v>
      </c>
    </row>
    <row r="349" spans="1:32">
      <c r="A349" s="147"/>
      <c r="B349" s="226"/>
      <c r="C349" s="147"/>
      <c r="D349" s="147"/>
      <c r="E349" s="148"/>
      <c r="F349" s="149"/>
      <c r="G349" s="149"/>
      <c r="H349" s="147"/>
      <c r="I349" s="147"/>
      <c r="J349" s="147"/>
      <c r="K349" s="277"/>
      <c r="L349" s="121"/>
      <c r="M349" s="120"/>
      <c r="N349" s="109"/>
      <c r="O349" s="110">
        <f t="shared" si="52"/>
        <v>0</v>
      </c>
      <c r="P349" s="110">
        <f t="shared" si="53"/>
        <v>0</v>
      </c>
      <c r="Q349" s="134">
        <f t="shared" si="54"/>
        <v>0</v>
      </c>
      <c r="R349" s="111">
        <f t="shared" si="59"/>
        <v>0</v>
      </c>
      <c r="S349" s="111">
        <f t="shared" si="50"/>
        <v>0</v>
      </c>
      <c r="T349" s="108">
        <f t="shared" si="51"/>
        <v>0</v>
      </c>
      <c r="U349" s="109"/>
      <c r="V349" s="108"/>
      <c r="W349" s="108"/>
      <c r="X349" s="112"/>
      <c r="Y349" s="112"/>
      <c r="Z349" s="112"/>
      <c r="AA349" s="176"/>
      <c r="AB349" s="109"/>
      <c r="AC349" s="138">
        <f t="shared" si="55"/>
        <v>0</v>
      </c>
      <c r="AD349" s="112">
        <f t="shared" si="56"/>
        <v>0</v>
      </c>
      <c r="AE349" s="112">
        <f t="shared" si="57"/>
        <v>0</v>
      </c>
      <c r="AF349" s="112">
        <f t="shared" si="58"/>
        <v>0</v>
      </c>
    </row>
    <row r="350" spans="1:32">
      <c r="A350" s="147"/>
      <c r="B350" s="226"/>
      <c r="C350" s="147"/>
      <c r="D350" s="147"/>
      <c r="E350" s="148"/>
      <c r="F350" s="149"/>
      <c r="G350" s="149"/>
      <c r="H350" s="147"/>
      <c r="I350" s="147"/>
      <c r="J350" s="147"/>
      <c r="K350" s="277"/>
      <c r="L350" s="121"/>
      <c r="M350" s="120"/>
      <c r="N350" s="109"/>
      <c r="O350" s="110">
        <f t="shared" si="52"/>
        <v>0</v>
      </c>
      <c r="P350" s="110">
        <f t="shared" si="53"/>
        <v>0</v>
      </c>
      <c r="Q350" s="134">
        <f t="shared" si="54"/>
        <v>0</v>
      </c>
      <c r="R350" s="111">
        <f t="shared" si="59"/>
        <v>0</v>
      </c>
      <c r="S350" s="111">
        <f t="shared" si="50"/>
        <v>0</v>
      </c>
      <c r="T350" s="108">
        <f t="shared" si="51"/>
        <v>0</v>
      </c>
      <c r="U350" s="109"/>
      <c r="V350" s="108"/>
      <c r="W350" s="108"/>
      <c r="X350" s="112"/>
      <c r="Y350" s="112"/>
      <c r="Z350" s="112"/>
      <c r="AA350" s="176"/>
      <c r="AB350" s="109"/>
      <c r="AC350" s="138">
        <f t="shared" si="55"/>
        <v>0</v>
      </c>
      <c r="AD350" s="112">
        <f t="shared" si="56"/>
        <v>0</v>
      </c>
      <c r="AE350" s="112">
        <f t="shared" si="57"/>
        <v>0</v>
      </c>
      <c r="AF350" s="112">
        <f t="shared" si="58"/>
        <v>0</v>
      </c>
    </row>
    <row r="351" spans="1:32">
      <c r="A351" s="147"/>
      <c r="B351" s="226"/>
      <c r="C351" s="147"/>
      <c r="D351" s="147"/>
      <c r="E351" s="148"/>
      <c r="F351" s="149"/>
      <c r="G351" s="147"/>
      <c r="H351" s="147"/>
      <c r="I351" s="147"/>
      <c r="J351" s="147"/>
      <c r="K351" s="277"/>
      <c r="L351" s="121"/>
      <c r="M351" s="120"/>
      <c r="N351" s="109"/>
      <c r="O351" s="110">
        <f t="shared" si="52"/>
        <v>0</v>
      </c>
      <c r="P351" s="110">
        <f t="shared" si="53"/>
        <v>0</v>
      </c>
      <c r="Q351" s="134">
        <f t="shared" si="54"/>
        <v>0</v>
      </c>
      <c r="R351" s="111">
        <f t="shared" si="59"/>
        <v>0</v>
      </c>
      <c r="S351" s="111">
        <f t="shared" si="50"/>
        <v>0</v>
      </c>
      <c r="T351" s="108">
        <f t="shared" si="51"/>
        <v>0</v>
      </c>
      <c r="U351" s="109"/>
      <c r="V351" s="108"/>
      <c r="W351" s="108"/>
      <c r="X351" s="112"/>
      <c r="Y351" s="112"/>
      <c r="Z351" s="112"/>
      <c r="AA351" s="176"/>
      <c r="AB351" s="109"/>
      <c r="AC351" s="138">
        <f t="shared" si="55"/>
        <v>0</v>
      </c>
      <c r="AD351" s="112">
        <f t="shared" si="56"/>
        <v>0</v>
      </c>
      <c r="AE351" s="112">
        <f t="shared" si="57"/>
        <v>0</v>
      </c>
      <c r="AF351" s="112">
        <f t="shared" si="58"/>
        <v>0</v>
      </c>
    </row>
    <row r="352" spans="1:32">
      <c r="A352" s="147"/>
      <c r="B352" s="226"/>
      <c r="C352" s="147"/>
      <c r="D352" s="147"/>
      <c r="E352" s="148"/>
      <c r="F352" s="149"/>
      <c r="G352" s="147"/>
      <c r="H352" s="147"/>
      <c r="I352" s="147"/>
      <c r="J352" s="147"/>
      <c r="K352" s="277"/>
      <c r="L352" s="121"/>
      <c r="M352" s="120"/>
      <c r="N352" s="116"/>
      <c r="O352" s="110">
        <f t="shared" si="52"/>
        <v>0</v>
      </c>
      <c r="P352" s="110">
        <f t="shared" si="53"/>
        <v>0</v>
      </c>
      <c r="Q352" s="134">
        <f t="shared" si="54"/>
        <v>0</v>
      </c>
      <c r="R352" s="111">
        <f t="shared" si="59"/>
        <v>0</v>
      </c>
      <c r="S352" s="111">
        <f t="shared" ref="S352:S415" si="60">+IF(AND(O352&gt;TIMEVALUE("8:30"),O352&lt;TIMEVALUE("10:00")),O352-TIMEVALUE("8:00"),0)</f>
        <v>0</v>
      </c>
      <c r="T352" s="108">
        <f t="shared" si="51"/>
        <v>0</v>
      </c>
      <c r="U352" s="109"/>
      <c r="V352" s="108"/>
      <c r="W352" s="108"/>
      <c r="X352" s="112"/>
      <c r="Y352" s="112"/>
      <c r="Z352" s="112"/>
      <c r="AA352" s="176"/>
      <c r="AB352" s="109"/>
      <c r="AC352" s="138">
        <f t="shared" si="55"/>
        <v>0</v>
      </c>
      <c r="AD352" s="112">
        <f t="shared" si="56"/>
        <v>0</v>
      </c>
      <c r="AE352" s="112">
        <f t="shared" si="57"/>
        <v>0</v>
      </c>
      <c r="AF352" s="112">
        <f t="shared" si="58"/>
        <v>0</v>
      </c>
    </row>
    <row r="353" spans="1:32">
      <c r="A353" s="147"/>
      <c r="B353" s="226"/>
      <c r="C353" s="147"/>
      <c r="D353" s="147"/>
      <c r="E353" s="148"/>
      <c r="F353" s="149"/>
      <c r="G353" s="147"/>
      <c r="H353" s="147"/>
      <c r="I353" s="147"/>
      <c r="J353" s="147"/>
      <c r="K353" s="277"/>
      <c r="L353" s="121"/>
      <c r="M353" s="120"/>
      <c r="N353" s="116"/>
      <c r="O353" s="110">
        <f t="shared" si="52"/>
        <v>0</v>
      </c>
      <c r="P353" s="110">
        <f t="shared" si="53"/>
        <v>0</v>
      </c>
      <c r="Q353" s="134">
        <f t="shared" si="54"/>
        <v>0</v>
      </c>
      <c r="R353" s="111">
        <f t="shared" si="59"/>
        <v>0</v>
      </c>
      <c r="S353" s="111">
        <f t="shared" si="60"/>
        <v>0</v>
      </c>
      <c r="T353" s="108">
        <f t="shared" si="51"/>
        <v>0</v>
      </c>
      <c r="U353" s="109"/>
      <c r="V353" s="108"/>
      <c r="W353" s="108"/>
      <c r="X353" s="112"/>
      <c r="Y353" s="112"/>
      <c r="Z353" s="112"/>
      <c r="AA353" s="176"/>
      <c r="AB353" s="109"/>
      <c r="AC353" s="138">
        <f t="shared" si="55"/>
        <v>0</v>
      </c>
      <c r="AD353" s="112">
        <f t="shared" si="56"/>
        <v>0</v>
      </c>
      <c r="AE353" s="112">
        <f t="shared" si="57"/>
        <v>0</v>
      </c>
      <c r="AF353" s="112">
        <f t="shared" si="58"/>
        <v>0</v>
      </c>
    </row>
    <row r="354" spans="1:32">
      <c r="A354" s="147"/>
      <c r="B354" s="226"/>
      <c r="C354" s="147"/>
      <c r="D354" s="147"/>
      <c r="E354" s="148"/>
      <c r="F354" s="149"/>
      <c r="G354" s="147"/>
      <c r="H354" s="147"/>
      <c r="I354" s="147"/>
      <c r="J354" s="147"/>
      <c r="K354" s="277"/>
      <c r="L354" s="121"/>
      <c r="M354" s="120"/>
      <c r="N354" s="116"/>
      <c r="O354" s="110">
        <f t="shared" si="52"/>
        <v>0</v>
      </c>
      <c r="P354" s="110">
        <f t="shared" si="53"/>
        <v>0</v>
      </c>
      <c r="Q354" s="134">
        <f t="shared" si="54"/>
        <v>0</v>
      </c>
      <c r="R354" s="111">
        <f t="shared" si="59"/>
        <v>0</v>
      </c>
      <c r="S354" s="111">
        <f t="shared" si="60"/>
        <v>0</v>
      </c>
      <c r="T354" s="108">
        <f t="shared" si="51"/>
        <v>0</v>
      </c>
      <c r="U354" s="109"/>
      <c r="V354" s="108"/>
      <c r="W354" s="108"/>
      <c r="X354" s="112"/>
      <c r="Y354" s="112"/>
      <c r="Z354" s="112"/>
      <c r="AA354" s="176"/>
      <c r="AB354" s="109"/>
      <c r="AC354" s="138">
        <f t="shared" si="55"/>
        <v>0</v>
      </c>
      <c r="AD354" s="112">
        <f t="shared" si="56"/>
        <v>0</v>
      </c>
      <c r="AE354" s="112">
        <f t="shared" si="57"/>
        <v>0</v>
      </c>
      <c r="AF354" s="112">
        <f t="shared" si="58"/>
        <v>0</v>
      </c>
    </row>
    <row r="355" spans="1:32">
      <c r="A355" s="147"/>
      <c r="B355" s="226"/>
      <c r="C355" s="147"/>
      <c r="D355" s="147"/>
      <c r="E355" s="148"/>
      <c r="F355" s="149"/>
      <c r="G355" s="149"/>
      <c r="H355" s="149"/>
      <c r="I355" s="147"/>
      <c r="J355" s="147"/>
      <c r="K355" s="277"/>
      <c r="L355" s="185"/>
      <c r="M355" s="120"/>
      <c r="N355" s="116"/>
      <c r="O355" s="110">
        <f t="shared" si="52"/>
        <v>0</v>
      </c>
      <c r="P355" s="110">
        <f t="shared" si="53"/>
        <v>0</v>
      </c>
      <c r="Q355" s="134">
        <f t="shared" si="54"/>
        <v>0</v>
      </c>
      <c r="R355" s="111">
        <f t="shared" si="59"/>
        <v>0</v>
      </c>
      <c r="S355" s="111">
        <f t="shared" si="60"/>
        <v>0</v>
      </c>
      <c r="T355" s="108">
        <f t="shared" si="51"/>
        <v>0</v>
      </c>
      <c r="U355" s="109"/>
      <c r="V355" s="108"/>
      <c r="W355" s="108"/>
      <c r="X355" s="112"/>
      <c r="Y355" s="112"/>
      <c r="Z355" s="112"/>
      <c r="AA355" s="176"/>
      <c r="AB355" s="109"/>
      <c r="AC355" s="138">
        <f t="shared" si="55"/>
        <v>0</v>
      </c>
      <c r="AD355" s="112">
        <f t="shared" si="56"/>
        <v>0</v>
      </c>
      <c r="AE355" s="112">
        <f t="shared" si="57"/>
        <v>0</v>
      </c>
      <c r="AF355" s="112">
        <f t="shared" si="58"/>
        <v>0</v>
      </c>
    </row>
    <row r="356" spans="1:32">
      <c r="A356" s="147"/>
      <c r="B356" s="226"/>
      <c r="C356" s="147"/>
      <c r="D356" s="147"/>
      <c r="E356" s="148"/>
      <c r="F356" s="149"/>
      <c r="G356" s="147"/>
      <c r="H356" s="147"/>
      <c r="I356" s="147"/>
      <c r="J356" s="147"/>
      <c r="K356" s="277"/>
      <c r="L356" s="185"/>
      <c r="M356" s="120"/>
      <c r="N356" s="116"/>
      <c r="O356" s="110">
        <f t="shared" si="52"/>
        <v>0</v>
      </c>
      <c r="P356" s="110">
        <f t="shared" si="53"/>
        <v>0</v>
      </c>
      <c r="Q356" s="134">
        <f t="shared" si="54"/>
        <v>0</v>
      </c>
      <c r="R356" s="111">
        <f t="shared" si="59"/>
        <v>0</v>
      </c>
      <c r="S356" s="111">
        <f t="shared" si="60"/>
        <v>0</v>
      </c>
      <c r="T356" s="108">
        <f t="shared" si="51"/>
        <v>0</v>
      </c>
      <c r="U356" s="109"/>
      <c r="V356" s="108"/>
      <c r="W356" s="108"/>
      <c r="X356" s="112"/>
      <c r="Y356" s="112"/>
      <c r="Z356" s="112"/>
      <c r="AA356" s="176"/>
      <c r="AB356" s="109"/>
      <c r="AC356" s="138">
        <f t="shared" si="55"/>
        <v>0</v>
      </c>
      <c r="AD356" s="112">
        <f t="shared" si="56"/>
        <v>0</v>
      </c>
      <c r="AE356" s="112">
        <f t="shared" si="57"/>
        <v>0</v>
      </c>
      <c r="AF356" s="112">
        <f t="shared" si="58"/>
        <v>0</v>
      </c>
    </row>
    <row r="357" spans="1:32">
      <c r="A357" s="147"/>
      <c r="B357" s="226"/>
      <c r="C357" s="147"/>
      <c r="D357" s="147"/>
      <c r="E357" s="148"/>
      <c r="F357" s="149"/>
      <c r="G357" s="149"/>
      <c r="H357" s="147"/>
      <c r="I357" s="147"/>
      <c r="J357" s="147"/>
      <c r="K357" s="277"/>
      <c r="L357" s="185"/>
      <c r="M357" s="120"/>
      <c r="N357" s="116"/>
      <c r="O357" s="110">
        <f t="shared" si="52"/>
        <v>0</v>
      </c>
      <c r="P357" s="110">
        <f t="shared" si="53"/>
        <v>0</v>
      </c>
      <c r="Q357" s="134">
        <f t="shared" si="54"/>
        <v>0</v>
      </c>
      <c r="R357" s="111">
        <f t="shared" si="59"/>
        <v>0</v>
      </c>
      <c r="S357" s="111">
        <f t="shared" si="60"/>
        <v>0</v>
      </c>
      <c r="T357" s="108">
        <f t="shared" si="51"/>
        <v>0</v>
      </c>
      <c r="U357" s="109"/>
      <c r="V357" s="108"/>
      <c r="W357" s="108"/>
      <c r="X357" s="112"/>
      <c r="Y357" s="112"/>
      <c r="Z357" s="112"/>
      <c r="AA357" s="176"/>
      <c r="AB357" s="109"/>
      <c r="AC357" s="138">
        <f t="shared" si="55"/>
        <v>0</v>
      </c>
      <c r="AD357" s="112">
        <f t="shared" si="56"/>
        <v>0</v>
      </c>
      <c r="AE357" s="112">
        <f t="shared" si="57"/>
        <v>0</v>
      </c>
      <c r="AF357" s="112">
        <f t="shared" si="58"/>
        <v>0</v>
      </c>
    </row>
    <row r="358" spans="1:32">
      <c r="A358" s="147"/>
      <c r="B358" s="226"/>
      <c r="C358" s="147"/>
      <c r="D358" s="147"/>
      <c r="E358" s="148"/>
      <c r="F358" s="149"/>
      <c r="G358" s="149"/>
      <c r="H358" s="147"/>
      <c r="I358" s="147"/>
      <c r="J358" s="147"/>
      <c r="K358" s="277"/>
      <c r="L358" s="121"/>
      <c r="M358" s="120"/>
      <c r="N358" s="109"/>
      <c r="O358" s="110">
        <f t="shared" si="52"/>
        <v>0</v>
      </c>
      <c r="P358" s="110">
        <f t="shared" si="53"/>
        <v>0</v>
      </c>
      <c r="Q358" s="134">
        <f t="shared" si="54"/>
        <v>0</v>
      </c>
      <c r="R358" s="111">
        <f t="shared" si="59"/>
        <v>0</v>
      </c>
      <c r="S358" s="111">
        <f t="shared" si="60"/>
        <v>0</v>
      </c>
      <c r="T358" s="108">
        <f t="shared" si="51"/>
        <v>0</v>
      </c>
      <c r="U358" s="109"/>
      <c r="V358" s="108"/>
      <c r="W358" s="108"/>
      <c r="X358" s="112"/>
      <c r="Y358" s="112"/>
      <c r="Z358" s="112"/>
      <c r="AA358" s="176"/>
      <c r="AB358" s="109"/>
      <c r="AC358" s="138">
        <f t="shared" si="55"/>
        <v>0</v>
      </c>
      <c r="AD358" s="112">
        <f t="shared" si="56"/>
        <v>0</v>
      </c>
      <c r="AE358" s="112">
        <f t="shared" si="57"/>
        <v>0</v>
      </c>
      <c r="AF358" s="112">
        <f t="shared" si="58"/>
        <v>0</v>
      </c>
    </row>
    <row r="359" spans="1:32">
      <c r="A359" s="147"/>
      <c r="B359" s="226"/>
      <c r="C359" s="147"/>
      <c r="D359" s="147"/>
      <c r="E359" s="148"/>
      <c r="F359" s="149"/>
      <c r="G359" s="149"/>
      <c r="H359" s="147"/>
      <c r="I359" s="147"/>
      <c r="J359" s="147"/>
      <c r="K359" s="277"/>
      <c r="L359" s="121"/>
      <c r="M359" s="120"/>
      <c r="N359" s="109"/>
      <c r="O359" s="110">
        <f t="shared" si="52"/>
        <v>0</v>
      </c>
      <c r="P359" s="110">
        <f t="shared" si="53"/>
        <v>0</v>
      </c>
      <c r="Q359" s="134">
        <f t="shared" si="54"/>
        <v>0</v>
      </c>
      <c r="R359" s="111">
        <f t="shared" si="59"/>
        <v>0</v>
      </c>
      <c r="S359" s="111">
        <f t="shared" si="60"/>
        <v>0</v>
      </c>
      <c r="T359" s="108">
        <f t="shared" si="51"/>
        <v>0</v>
      </c>
      <c r="U359" s="109"/>
      <c r="V359" s="108"/>
      <c r="W359" s="108"/>
      <c r="X359" s="112"/>
      <c r="Y359" s="112"/>
      <c r="Z359" s="112"/>
      <c r="AA359" s="176"/>
      <c r="AB359" s="109"/>
      <c r="AC359" s="138">
        <f t="shared" si="55"/>
        <v>0</v>
      </c>
      <c r="AD359" s="112">
        <f t="shared" si="56"/>
        <v>0</v>
      </c>
      <c r="AE359" s="112">
        <f t="shared" si="57"/>
        <v>0</v>
      </c>
      <c r="AF359" s="112">
        <f t="shared" si="58"/>
        <v>0</v>
      </c>
    </row>
    <row r="360" spans="1:32">
      <c r="A360" s="147"/>
      <c r="B360" s="226"/>
      <c r="C360" s="147"/>
      <c r="D360" s="147"/>
      <c r="E360" s="148"/>
      <c r="F360" s="149"/>
      <c r="G360" s="149"/>
      <c r="H360" s="147"/>
      <c r="I360" s="147"/>
      <c r="J360" s="147"/>
      <c r="K360" s="277"/>
      <c r="L360" s="121"/>
      <c r="M360" s="120"/>
      <c r="N360" s="109"/>
      <c r="O360" s="110">
        <f t="shared" si="52"/>
        <v>0</v>
      </c>
      <c r="P360" s="110">
        <f t="shared" si="53"/>
        <v>0</v>
      </c>
      <c r="Q360" s="134">
        <f t="shared" si="54"/>
        <v>0</v>
      </c>
      <c r="R360" s="111">
        <f t="shared" si="59"/>
        <v>0</v>
      </c>
      <c r="S360" s="111">
        <f t="shared" si="60"/>
        <v>0</v>
      </c>
      <c r="T360" s="108">
        <f t="shared" si="51"/>
        <v>0</v>
      </c>
      <c r="U360" s="109"/>
      <c r="V360" s="108"/>
      <c r="W360" s="108"/>
      <c r="X360" s="112"/>
      <c r="Y360" s="112"/>
      <c r="Z360" s="112"/>
      <c r="AA360" s="176"/>
      <c r="AB360" s="109"/>
      <c r="AC360" s="138">
        <f t="shared" si="55"/>
        <v>0</v>
      </c>
      <c r="AD360" s="112">
        <f t="shared" si="56"/>
        <v>0</v>
      </c>
      <c r="AE360" s="112">
        <f t="shared" si="57"/>
        <v>0</v>
      </c>
      <c r="AF360" s="112">
        <f t="shared" si="58"/>
        <v>0</v>
      </c>
    </row>
    <row r="361" spans="1:32">
      <c r="A361" s="147"/>
      <c r="B361" s="226"/>
      <c r="C361" s="147"/>
      <c r="D361" s="147"/>
      <c r="E361" s="148"/>
      <c r="F361" s="149"/>
      <c r="G361" s="149"/>
      <c r="H361" s="147"/>
      <c r="I361" s="147"/>
      <c r="J361" s="147"/>
      <c r="K361" s="277"/>
      <c r="L361" s="121"/>
      <c r="M361" s="120"/>
      <c r="N361" s="116"/>
      <c r="O361" s="110">
        <f t="shared" si="52"/>
        <v>0</v>
      </c>
      <c r="P361" s="110">
        <f t="shared" si="53"/>
        <v>0</v>
      </c>
      <c r="Q361" s="134">
        <f t="shared" si="54"/>
        <v>0</v>
      </c>
      <c r="R361" s="111">
        <f t="shared" si="59"/>
        <v>0</v>
      </c>
      <c r="S361" s="111">
        <f t="shared" si="60"/>
        <v>0</v>
      </c>
      <c r="T361" s="108">
        <f t="shared" si="51"/>
        <v>0</v>
      </c>
      <c r="U361" s="109"/>
      <c r="V361" s="108"/>
      <c r="W361" s="108"/>
      <c r="X361" s="112"/>
      <c r="Y361" s="112"/>
      <c r="Z361" s="112"/>
      <c r="AA361" s="176"/>
      <c r="AB361" s="109"/>
      <c r="AC361" s="138">
        <f t="shared" si="55"/>
        <v>0</v>
      </c>
      <c r="AD361" s="112">
        <f t="shared" si="56"/>
        <v>0</v>
      </c>
      <c r="AE361" s="112">
        <f t="shared" si="57"/>
        <v>0</v>
      </c>
      <c r="AF361" s="112">
        <f t="shared" si="58"/>
        <v>0</v>
      </c>
    </row>
    <row r="362" spans="1:32">
      <c r="A362" s="147"/>
      <c r="B362" s="226"/>
      <c r="C362" s="147"/>
      <c r="D362" s="147"/>
      <c r="E362" s="148"/>
      <c r="F362" s="149"/>
      <c r="G362" s="147"/>
      <c r="H362" s="147"/>
      <c r="I362" s="147"/>
      <c r="J362" s="147"/>
      <c r="K362" s="277"/>
      <c r="L362" s="121"/>
      <c r="M362" s="120"/>
      <c r="N362" s="116"/>
      <c r="O362" s="110">
        <f t="shared" si="52"/>
        <v>0</v>
      </c>
      <c r="P362" s="110">
        <f t="shared" si="53"/>
        <v>0</v>
      </c>
      <c r="Q362" s="134">
        <f t="shared" si="54"/>
        <v>0</v>
      </c>
      <c r="R362" s="111">
        <f t="shared" si="59"/>
        <v>0</v>
      </c>
      <c r="S362" s="111">
        <f t="shared" si="60"/>
        <v>0</v>
      </c>
      <c r="T362" s="108">
        <f t="shared" si="51"/>
        <v>0</v>
      </c>
      <c r="U362" s="109"/>
      <c r="V362" s="108"/>
      <c r="W362" s="108"/>
      <c r="X362" s="112"/>
      <c r="Y362" s="112"/>
      <c r="Z362" s="112"/>
      <c r="AA362" s="176"/>
      <c r="AB362" s="109"/>
      <c r="AC362" s="138">
        <f t="shared" si="55"/>
        <v>0</v>
      </c>
      <c r="AD362" s="112">
        <f t="shared" si="56"/>
        <v>0</v>
      </c>
      <c r="AE362" s="112">
        <f t="shared" si="57"/>
        <v>0</v>
      </c>
      <c r="AF362" s="112">
        <f t="shared" si="58"/>
        <v>0</v>
      </c>
    </row>
    <row r="363" spans="1:32">
      <c r="A363" s="147"/>
      <c r="B363" s="226"/>
      <c r="C363" s="147"/>
      <c r="D363" s="147"/>
      <c r="E363" s="148"/>
      <c r="F363" s="149"/>
      <c r="G363" s="149"/>
      <c r="H363" s="147"/>
      <c r="I363" s="147"/>
      <c r="J363" s="147"/>
      <c r="K363" s="277"/>
      <c r="L363" s="121"/>
      <c r="M363" s="120"/>
      <c r="N363" s="109"/>
      <c r="O363" s="110">
        <f t="shared" si="52"/>
        <v>0</v>
      </c>
      <c r="P363" s="110">
        <f t="shared" si="53"/>
        <v>0</v>
      </c>
      <c r="Q363" s="134">
        <f t="shared" si="54"/>
        <v>0</v>
      </c>
      <c r="R363" s="111">
        <f t="shared" si="59"/>
        <v>0</v>
      </c>
      <c r="S363" s="111">
        <f t="shared" si="60"/>
        <v>0</v>
      </c>
      <c r="T363" s="108">
        <f t="shared" si="51"/>
        <v>0</v>
      </c>
      <c r="U363" s="109"/>
      <c r="V363" s="108"/>
      <c r="W363" s="108"/>
      <c r="X363" s="112"/>
      <c r="Y363" s="112"/>
      <c r="Z363" s="112"/>
      <c r="AA363" s="176"/>
      <c r="AB363" s="109"/>
      <c r="AC363" s="138">
        <f t="shared" si="55"/>
        <v>0</v>
      </c>
      <c r="AD363" s="112">
        <f t="shared" si="56"/>
        <v>0</v>
      </c>
      <c r="AE363" s="112">
        <f t="shared" si="57"/>
        <v>0</v>
      </c>
      <c r="AF363" s="112">
        <f t="shared" si="58"/>
        <v>0</v>
      </c>
    </row>
    <row r="364" spans="1:32">
      <c r="A364" s="147"/>
      <c r="B364" s="226"/>
      <c r="C364" s="147"/>
      <c r="D364" s="147"/>
      <c r="E364" s="148"/>
      <c r="F364" s="149"/>
      <c r="G364" s="149"/>
      <c r="H364" s="147"/>
      <c r="I364" s="147"/>
      <c r="J364" s="147"/>
      <c r="K364" s="277"/>
      <c r="L364" s="121"/>
      <c r="M364" s="120"/>
      <c r="N364" s="109"/>
      <c r="O364" s="110">
        <f t="shared" si="52"/>
        <v>0</v>
      </c>
      <c r="P364" s="110">
        <f t="shared" si="53"/>
        <v>0</v>
      </c>
      <c r="Q364" s="134">
        <f t="shared" si="54"/>
        <v>0</v>
      </c>
      <c r="R364" s="111">
        <f t="shared" si="59"/>
        <v>0</v>
      </c>
      <c r="S364" s="111">
        <f t="shared" si="60"/>
        <v>0</v>
      </c>
      <c r="T364" s="108">
        <f t="shared" si="51"/>
        <v>0</v>
      </c>
      <c r="U364" s="109"/>
      <c r="V364" s="108"/>
      <c r="W364" s="108"/>
      <c r="X364" s="112"/>
      <c r="Y364" s="112"/>
      <c r="Z364" s="112"/>
      <c r="AA364" s="176"/>
      <c r="AB364" s="109"/>
      <c r="AC364" s="138">
        <f t="shared" si="55"/>
        <v>0</v>
      </c>
      <c r="AD364" s="112">
        <f t="shared" si="56"/>
        <v>0</v>
      </c>
      <c r="AE364" s="112">
        <f t="shared" si="57"/>
        <v>0</v>
      </c>
      <c r="AF364" s="112">
        <f t="shared" si="58"/>
        <v>0</v>
      </c>
    </row>
    <row r="365" spans="1:32">
      <c r="A365" s="147"/>
      <c r="B365" s="226"/>
      <c r="C365" s="147"/>
      <c r="D365" s="147"/>
      <c r="E365" s="148"/>
      <c r="F365" s="149"/>
      <c r="G365" s="149"/>
      <c r="H365" s="147"/>
      <c r="I365" s="147"/>
      <c r="J365" s="147"/>
      <c r="K365" s="277"/>
      <c r="L365" s="121"/>
      <c r="M365" s="120"/>
      <c r="N365" s="109"/>
      <c r="O365" s="110">
        <f t="shared" si="52"/>
        <v>0</v>
      </c>
      <c r="P365" s="110">
        <f t="shared" si="53"/>
        <v>0</v>
      </c>
      <c r="Q365" s="134">
        <f t="shared" si="54"/>
        <v>0</v>
      </c>
      <c r="R365" s="111">
        <f t="shared" si="59"/>
        <v>0</v>
      </c>
      <c r="S365" s="111">
        <f t="shared" si="60"/>
        <v>0</v>
      </c>
      <c r="T365" s="108">
        <f t="shared" si="51"/>
        <v>0</v>
      </c>
      <c r="U365" s="109"/>
      <c r="V365" s="108"/>
      <c r="W365" s="108"/>
      <c r="X365" s="112"/>
      <c r="Y365" s="112"/>
      <c r="Z365" s="112"/>
      <c r="AA365" s="176"/>
      <c r="AB365" s="109"/>
      <c r="AC365" s="138">
        <f t="shared" si="55"/>
        <v>0</v>
      </c>
      <c r="AD365" s="112">
        <f t="shared" si="56"/>
        <v>0</v>
      </c>
      <c r="AE365" s="112">
        <f t="shared" si="57"/>
        <v>0</v>
      </c>
      <c r="AF365" s="112">
        <f t="shared" si="58"/>
        <v>0</v>
      </c>
    </row>
    <row r="366" spans="1:32">
      <c r="A366" s="147"/>
      <c r="B366" s="226"/>
      <c r="C366" s="147"/>
      <c r="D366" s="147"/>
      <c r="E366" s="148"/>
      <c r="F366" s="149"/>
      <c r="G366" s="149"/>
      <c r="H366" s="147"/>
      <c r="I366" s="147"/>
      <c r="J366" s="147"/>
      <c r="K366" s="277"/>
      <c r="L366" s="121"/>
      <c r="M366" s="120"/>
      <c r="N366" s="116"/>
      <c r="O366" s="110">
        <f t="shared" si="52"/>
        <v>0</v>
      </c>
      <c r="P366" s="110">
        <f t="shared" si="53"/>
        <v>0</v>
      </c>
      <c r="Q366" s="134">
        <f t="shared" si="54"/>
        <v>0</v>
      </c>
      <c r="R366" s="111">
        <f t="shared" si="59"/>
        <v>0</v>
      </c>
      <c r="S366" s="111">
        <f t="shared" si="60"/>
        <v>0</v>
      </c>
      <c r="T366" s="108">
        <f t="shared" si="51"/>
        <v>0</v>
      </c>
      <c r="U366" s="109"/>
      <c r="V366" s="108"/>
      <c r="W366" s="108"/>
      <c r="X366" s="112"/>
      <c r="Y366" s="112"/>
      <c r="Z366" s="112"/>
      <c r="AA366" s="176"/>
      <c r="AB366" s="109"/>
      <c r="AC366" s="138">
        <f t="shared" si="55"/>
        <v>0</v>
      </c>
      <c r="AD366" s="112">
        <f t="shared" si="56"/>
        <v>0</v>
      </c>
      <c r="AE366" s="112">
        <f t="shared" si="57"/>
        <v>0</v>
      </c>
      <c r="AF366" s="112">
        <f t="shared" si="58"/>
        <v>0</v>
      </c>
    </row>
    <row r="367" spans="1:32">
      <c r="A367" s="147"/>
      <c r="B367" s="226"/>
      <c r="C367" s="147"/>
      <c r="D367" s="147"/>
      <c r="E367" s="148"/>
      <c r="F367" s="149"/>
      <c r="G367" s="149"/>
      <c r="H367" s="147"/>
      <c r="I367" s="147"/>
      <c r="J367" s="147"/>
      <c r="K367" s="277"/>
      <c r="L367" s="121"/>
      <c r="M367" s="120"/>
      <c r="N367" s="116"/>
      <c r="O367" s="110">
        <f t="shared" si="52"/>
        <v>0</v>
      </c>
      <c r="P367" s="110">
        <f t="shared" si="53"/>
        <v>0</v>
      </c>
      <c r="Q367" s="134">
        <f t="shared" si="54"/>
        <v>0</v>
      </c>
      <c r="R367" s="111">
        <f t="shared" si="59"/>
        <v>0</v>
      </c>
      <c r="S367" s="111">
        <f t="shared" si="60"/>
        <v>0</v>
      </c>
      <c r="T367" s="108">
        <f t="shared" si="51"/>
        <v>0</v>
      </c>
      <c r="U367" s="109"/>
      <c r="V367" s="108"/>
      <c r="W367" s="108"/>
      <c r="X367" s="112"/>
      <c r="Y367" s="112"/>
      <c r="Z367" s="112"/>
      <c r="AA367" s="176"/>
      <c r="AB367" s="109"/>
      <c r="AC367" s="138">
        <f t="shared" si="55"/>
        <v>0</v>
      </c>
      <c r="AD367" s="112">
        <f t="shared" si="56"/>
        <v>0</v>
      </c>
      <c r="AE367" s="112">
        <f t="shared" si="57"/>
        <v>0</v>
      </c>
      <c r="AF367" s="112">
        <f t="shared" si="58"/>
        <v>0</v>
      </c>
    </row>
    <row r="368" spans="1:32">
      <c r="A368" s="147"/>
      <c r="B368" s="226"/>
      <c r="C368" s="147"/>
      <c r="D368" s="147"/>
      <c r="E368" s="148"/>
      <c r="F368" s="149"/>
      <c r="G368" s="149"/>
      <c r="H368" s="147"/>
      <c r="I368" s="147"/>
      <c r="J368" s="147"/>
      <c r="K368" s="277"/>
      <c r="L368" s="185"/>
      <c r="M368" s="120"/>
      <c r="N368" s="116"/>
      <c r="O368" s="110">
        <f t="shared" si="52"/>
        <v>0</v>
      </c>
      <c r="P368" s="110">
        <f t="shared" si="53"/>
        <v>0</v>
      </c>
      <c r="Q368" s="134">
        <f t="shared" si="54"/>
        <v>0</v>
      </c>
      <c r="R368" s="111">
        <f t="shared" si="59"/>
        <v>0</v>
      </c>
      <c r="S368" s="111">
        <f t="shared" si="60"/>
        <v>0</v>
      </c>
      <c r="T368" s="108">
        <f t="shared" si="51"/>
        <v>0</v>
      </c>
      <c r="U368" s="109"/>
      <c r="V368" s="108"/>
      <c r="W368" s="108"/>
      <c r="X368" s="112"/>
      <c r="Y368" s="112"/>
      <c r="Z368" s="112"/>
      <c r="AA368" s="176"/>
      <c r="AB368" s="109"/>
      <c r="AC368" s="138">
        <f t="shared" si="55"/>
        <v>0</v>
      </c>
      <c r="AD368" s="112">
        <f t="shared" si="56"/>
        <v>0</v>
      </c>
      <c r="AE368" s="112">
        <f t="shared" si="57"/>
        <v>0</v>
      </c>
      <c r="AF368" s="112">
        <f t="shared" si="58"/>
        <v>0</v>
      </c>
    </row>
    <row r="369" spans="1:32">
      <c r="A369" s="147"/>
      <c r="B369" s="226"/>
      <c r="C369" s="147"/>
      <c r="D369" s="147"/>
      <c r="E369" s="148"/>
      <c r="F369" s="149"/>
      <c r="G369" s="149"/>
      <c r="H369" s="147"/>
      <c r="I369" s="147"/>
      <c r="J369" s="147"/>
      <c r="K369" s="277"/>
      <c r="L369" s="121"/>
      <c r="M369" s="120"/>
      <c r="N369" s="109"/>
      <c r="O369" s="110">
        <f t="shared" si="52"/>
        <v>0</v>
      </c>
      <c r="P369" s="110">
        <f t="shared" si="53"/>
        <v>0</v>
      </c>
      <c r="Q369" s="134">
        <f t="shared" si="54"/>
        <v>0</v>
      </c>
      <c r="R369" s="111">
        <f t="shared" si="59"/>
        <v>0</v>
      </c>
      <c r="S369" s="111">
        <f t="shared" si="60"/>
        <v>0</v>
      </c>
      <c r="T369" s="108">
        <f t="shared" si="51"/>
        <v>0</v>
      </c>
      <c r="U369" s="109"/>
      <c r="V369" s="108"/>
      <c r="W369" s="108"/>
      <c r="X369" s="112"/>
      <c r="Y369" s="112"/>
      <c r="Z369" s="112"/>
      <c r="AA369" s="176"/>
      <c r="AB369" s="109"/>
      <c r="AC369" s="138">
        <f t="shared" si="55"/>
        <v>0</v>
      </c>
      <c r="AD369" s="112">
        <f t="shared" si="56"/>
        <v>0</v>
      </c>
      <c r="AE369" s="112">
        <f t="shared" si="57"/>
        <v>0</v>
      </c>
      <c r="AF369" s="112">
        <f t="shared" si="58"/>
        <v>0</v>
      </c>
    </row>
    <row r="370" spans="1:32">
      <c r="A370" s="147"/>
      <c r="B370" s="226"/>
      <c r="C370" s="147"/>
      <c r="D370" s="147"/>
      <c r="E370" s="148"/>
      <c r="F370" s="149"/>
      <c r="G370" s="149"/>
      <c r="H370" s="147"/>
      <c r="I370" s="147"/>
      <c r="J370" s="147"/>
      <c r="K370" s="277"/>
      <c r="L370" s="121"/>
      <c r="M370" s="120"/>
      <c r="N370" s="109"/>
      <c r="O370" s="110">
        <f t="shared" si="52"/>
        <v>0</v>
      </c>
      <c r="P370" s="110">
        <f t="shared" si="53"/>
        <v>0</v>
      </c>
      <c r="Q370" s="134">
        <f t="shared" si="54"/>
        <v>0</v>
      </c>
      <c r="R370" s="111">
        <f t="shared" si="59"/>
        <v>0</v>
      </c>
      <c r="S370" s="111">
        <f t="shared" si="60"/>
        <v>0</v>
      </c>
      <c r="T370" s="108">
        <f t="shared" si="51"/>
        <v>0</v>
      </c>
      <c r="U370" s="109"/>
      <c r="V370" s="108"/>
      <c r="W370" s="108"/>
      <c r="X370" s="112"/>
      <c r="Y370" s="112"/>
      <c r="Z370" s="112"/>
      <c r="AA370" s="176"/>
      <c r="AB370" s="109"/>
      <c r="AC370" s="138">
        <f t="shared" si="55"/>
        <v>0</v>
      </c>
      <c r="AD370" s="112">
        <f t="shared" si="56"/>
        <v>0</v>
      </c>
      <c r="AE370" s="112">
        <f t="shared" si="57"/>
        <v>0</v>
      </c>
      <c r="AF370" s="112">
        <f t="shared" si="58"/>
        <v>0</v>
      </c>
    </row>
    <row r="371" spans="1:32">
      <c r="A371" s="147"/>
      <c r="B371" s="226"/>
      <c r="C371" s="147"/>
      <c r="D371" s="147"/>
      <c r="E371" s="148"/>
      <c r="F371" s="149"/>
      <c r="G371" s="147"/>
      <c r="H371" s="147"/>
      <c r="I371" s="147"/>
      <c r="J371" s="147"/>
      <c r="K371" s="277"/>
      <c r="L371" s="121"/>
      <c r="M371" s="120"/>
      <c r="N371" s="109"/>
      <c r="O371" s="110">
        <f t="shared" si="52"/>
        <v>0</v>
      </c>
      <c r="P371" s="110">
        <f t="shared" si="53"/>
        <v>0</v>
      </c>
      <c r="Q371" s="134">
        <f t="shared" si="54"/>
        <v>0</v>
      </c>
      <c r="R371" s="111">
        <f t="shared" si="59"/>
        <v>0</v>
      </c>
      <c r="S371" s="111">
        <f t="shared" si="60"/>
        <v>0</v>
      </c>
      <c r="T371" s="108">
        <f t="shared" si="51"/>
        <v>0</v>
      </c>
      <c r="U371" s="109"/>
      <c r="V371" s="108"/>
      <c r="W371" s="108"/>
      <c r="X371" s="112"/>
      <c r="Y371" s="112"/>
      <c r="Z371" s="112"/>
      <c r="AA371" s="176"/>
      <c r="AB371" s="109"/>
      <c r="AC371" s="138">
        <f t="shared" si="55"/>
        <v>0</v>
      </c>
      <c r="AD371" s="112">
        <f t="shared" si="56"/>
        <v>0</v>
      </c>
      <c r="AE371" s="112">
        <f t="shared" si="57"/>
        <v>0</v>
      </c>
      <c r="AF371" s="112">
        <f t="shared" si="58"/>
        <v>0</v>
      </c>
    </row>
    <row r="372" spans="1:32">
      <c r="A372" s="147"/>
      <c r="B372" s="226"/>
      <c r="C372" s="147"/>
      <c r="D372" s="147"/>
      <c r="E372" s="148"/>
      <c r="F372" s="149"/>
      <c r="G372" s="149"/>
      <c r="H372" s="147"/>
      <c r="I372" s="147"/>
      <c r="J372" s="147"/>
      <c r="K372" s="277"/>
      <c r="L372" s="121"/>
      <c r="M372" s="120"/>
      <c r="N372" s="109"/>
      <c r="O372" s="110">
        <f t="shared" si="52"/>
        <v>0</v>
      </c>
      <c r="P372" s="110">
        <f t="shared" si="53"/>
        <v>0</v>
      </c>
      <c r="Q372" s="134">
        <f t="shared" si="54"/>
        <v>0</v>
      </c>
      <c r="R372" s="111">
        <f t="shared" si="59"/>
        <v>0</v>
      </c>
      <c r="S372" s="111">
        <f t="shared" si="60"/>
        <v>0</v>
      </c>
      <c r="T372" s="108">
        <f t="shared" si="51"/>
        <v>0</v>
      </c>
      <c r="U372" s="109"/>
      <c r="V372" s="108"/>
      <c r="W372" s="108"/>
      <c r="X372" s="112"/>
      <c r="Y372" s="112"/>
      <c r="Z372" s="112"/>
      <c r="AA372" s="176"/>
      <c r="AB372" s="109"/>
      <c r="AC372" s="138">
        <f t="shared" si="55"/>
        <v>0</v>
      </c>
      <c r="AD372" s="112">
        <f t="shared" si="56"/>
        <v>0</v>
      </c>
      <c r="AE372" s="112">
        <f t="shared" si="57"/>
        <v>0</v>
      </c>
      <c r="AF372" s="112">
        <f t="shared" si="58"/>
        <v>0</v>
      </c>
    </row>
    <row r="373" spans="1:32">
      <c r="A373" s="147"/>
      <c r="B373" s="226"/>
      <c r="C373" s="147"/>
      <c r="D373" s="147"/>
      <c r="E373" s="148"/>
      <c r="F373" s="149"/>
      <c r="G373" s="149"/>
      <c r="H373" s="147"/>
      <c r="I373" s="147"/>
      <c r="J373" s="147"/>
      <c r="K373" s="277"/>
      <c r="L373" s="121"/>
      <c r="M373" s="120"/>
      <c r="N373" s="109"/>
      <c r="O373" s="110">
        <f t="shared" si="52"/>
        <v>0</v>
      </c>
      <c r="P373" s="110">
        <f t="shared" si="53"/>
        <v>0</v>
      </c>
      <c r="Q373" s="134">
        <f t="shared" si="54"/>
        <v>0</v>
      </c>
      <c r="R373" s="111">
        <f t="shared" si="59"/>
        <v>0</v>
      </c>
      <c r="S373" s="111">
        <f t="shared" si="60"/>
        <v>0</v>
      </c>
      <c r="T373" s="108">
        <f t="shared" si="51"/>
        <v>0</v>
      </c>
      <c r="U373" s="109"/>
      <c r="V373" s="108"/>
      <c r="W373" s="108"/>
      <c r="X373" s="112"/>
      <c r="Y373" s="112"/>
      <c r="Z373" s="112"/>
      <c r="AA373" s="176"/>
      <c r="AB373" s="109"/>
      <c r="AC373" s="138">
        <f t="shared" si="55"/>
        <v>0</v>
      </c>
      <c r="AD373" s="112">
        <f t="shared" si="56"/>
        <v>0</v>
      </c>
      <c r="AE373" s="112">
        <f t="shared" si="57"/>
        <v>0</v>
      </c>
      <c r="AF373" s="112">
        <f t="shared" si="58"/>
        <v>0</v>
      </c>
    </row>
    <row r="374" spans="1:32">
      <c r="A374" s="147"/>
      <c r="B374" s="226"/>
      <c r="C374" s="147"/>
      <c r="D374" s="147"/>
      <c r="E374" s="148"/>
      <c r="F374" s="149"/>
      <c r="G374" s="149"/>
      <c r="H374" s="147"/>
      <c r="I374" s="147"/>
      <c r="J374" s="147"/>
      <c r="K374" s="277"/>
      <c r="L374" s="121"/>
      <c r="M374" s="120"/>
      <c r="N374" s="109"/>
      <c r="O374" s="110">
        <f t="shared" si="52"/>
        <v>0</v>
      </c>
      <c r="P374" s="110">
        <f t="shared" si="53"/>
        <v>0</v>
      </c>
      <c r="Q374" s="134">
        <f t="shared" si="54"/>
        <v>0</v>
      </c>
      <c r="R374" s="111">
        <f t="shared" si="59"/>
        <v>0</v>
      </c>
      <c r="S374" s="111">
        <f t="shared" si="60"/>
        <v>0</v>
      </c>
      <c r="T374" s="108">
        <f t="shared" si="51"/>
        <v>0</v>
      </c>
      <c r="U374" s="109"/>
      <c r="V374" s="108"/>
      <c r="W374" s="108"/>
      <c r="X374" s="112"/>
      <c r="Y374" s="112"/>
      <c r="Z374" s="112"/>
      <c r="AA374" s="176"/>
      <c r="AB374" s="109"/>
      <c r="AC374" s="138">
        <f t="shared" si="55"/>
        <v>0</v>
      </c>
      <c r="AD374" s="112">
        <f t="shared" si="56"/>
        <v>0</v>
      </c>
      <c r="AE374" s="112">
        <f t="shared" si="57"/>
        <v>0</v>
      </c>
      <c r="AF374" s="112">
        <f t="shared" si="58"/>
        <v>0</v>
      </c>
    </row>
    <row r="375" spans="1:32">
      <c r="A375" s="147"/>
      <c r="B375" s="226"/>
      <c r="C375" s="147"/>
      <c r="D375" s="147"/>
      <c r="E375" s="148"/>
      <c r="F375" s="149"/>
      <c r="G375" s="149"/>
      <c r="H375" s="147"/>
      <c r="I375" s="147"/>
      <c r="J375" s="147"/>
      <c r="K375" s="277"/>
      <c r="L375" s="121"/>
      <c r="M375" s="120"/>
      <c r="N375" s="109"/>
      <c r="O375" s="110">
        <f t="shared" si="52"/>
        <v>0</v>
      </c>
      <c r="P375" s="110">
        <f t="shared" si="53"/>
        <v>0</v>
      </c>
      <c r="Q375" s="134">
        <f t="shared" si="54"/>
        <v>0</v>
      </c>
      <c r="R375" s="111">
        <f t="shared" si="59"/>
        <v>0</v>
      </c>
      <c r="S375" s="111">
        <f t="shared" si="60"/>
        <v>0</v>
      </c>
      <c r="T375" s="108">
        <f t="shared" si="51"/>
        <v>0</v>
      </c>
      <c r="U375" s="109"/>
      <c r="V375" s="108"/>
      <c r="W375" s="108"/>
      <c r="X375" s="112"/>
      <c r="Y375" s="112"/>
      <c r="Z375" s="112"/>
      <c r="AA375" s="176"/>
      <c r="AB375" s="109"/>
      <c r="AC375" s="138">
        <f t="shared" si="55"/>
        <v>0</v>
      </c>
      <c r="AD375" s="112">
        <f t="shared" si="56"/>
        <v>0</v>
      </c>
      <c r="AE375" s="112">
        <f t="shared" si="57"/>
        <v>0</v>
      </c>
      <c r="AF375" s="112">
        <f t="shared" si="58"/>
        <v>0</v>
      </c>
    </row>
    <row r="376" spans="1:32">
      <c r="A376" s="147"/>
      <c r="B376" s="226"/>
      <c r="C376" s="147"/>
      <c r="D376" s="147"/>
      <c r="E376" s="148"/>
      <c r="F376" s="149"/>
      <c r="G376" s="149"/>
      <c r="H376" s="147"/>
      <c r="I376" s="147"/>
      <c r="J376" s="147"/>
      <c r="K376" s="277"/>
      <c r="L376" s="121"/>
      <c r="M376" s="120"/>
      <c r="N376" s="109"/>
      <c r="O376" s="110">
        <f t="shared" si="52"/>
        <v>0</v>
      </c>
      <c r="P376" s="110">
        <f t="shared" si="53"/>
        <v>0</v>
      </c>
      <c r="Q376" s="134">
        <f t="shared" si="54"/>
        <v>0</v>
      </c>
      <c r="R376" s="111">
        <f t="shared" si="59"/>
        <v>0</v>
      </c>
      <c r="S376" s="111">
        <f t="shared" si="60"/>
        <v>0</v>
      </c>
      <c r="T376" s="108">
        <f t="shared" si="51"/>
        <v>0</v>
      </c>
      <c r="U376" s="109"/>
      <c r="V376" s="108"/>
      <c r="W376" s="108"/>
      <c r="X376" s="112"/>
      <c r="Y376" s="112"/>
      <c r="Z376" s="112"/>
      <c r="AA376" s="176"/>
      <c r="AB376" s="109"/>
      <c r="AC376" s="138">
        <f t="shared" si="55"/>
        <v>0</v>
      </c>
      <c r="AD376" s="112">
        <f t="shared" si="56"/>
        <v>0</v>
      </c>
      <c r="AE376" s="112">
        <f t="shared" si="57"/>
        <v>0</v>
      </c>
      <c r="AF376" s="112">
        <f t="shared" si="58"/>
        <v>0</v>
      </c>
    </row>
    <row r="377" spans="1:32">
      <c r="A377" s="147"/>
      <c r="B377" s="226"/>
      <c r="C377" s="147"/>
      <c r="D377" s="147"/>
      <c r="E377" s="148"/>
      <c r="F377" s="149"/>
      <c r="G377" s="147"/>
      <c r="H377" s="147"/>
      <c r="I377" s="147"/>
      <c r="J377" s="147"/>
      <c r="K377" s="277"/>
      <c r="L377" s="121"/>
      <c r="M377" s="120"/>
      <c r="N377" s="116"/>
      <c r="O377" s="110">
        <f t="shared" si="52"/>
        <v>0</v>
      </c>
      <c r="P377" s="110">
        <f t="shared" si="53"/>
        <v>0</v>
      </c>
      <c r="Q377" s="134">
        <f t="shared" si="54"/>
        <v>0</v>
      </c>
      <c r="R377" s="111">
        <f t="shared" si="59"/>
        <v>0</v>
      </c>
      <c r="S377" s="111">
        <f t="shared" si="60"/>
        <v>0</v>
      </c>
      <c r="T377" s="108">
        <f t="shared" si="51"/>
        <v>0</v>
      </c>
      <c r="U377" s="109"/>
      <c r="V377" s="108"/>
      <c r="W377" s="108"/>
      <c r="X377" s="112"/>
      <c r="Y377" s="112"/>
      <c r="Z377" s="112"/>
      <c r="AA377" s="176"/>
      <c r="AB377" s="109"/>
      <c r="AC377" s="138">
        <f t="shared" si="55"/>
        <v>0</v>
      </c>
      <c r="AD377" s="112">
        <f t="shared" si="56"/>
        <v>0</v>
      </c>
      <c r="AE377" s="112">
        <f t="shared" si="57"/>
        <v>0</v>
      </c>
      <c r="AF377" s="112">
        <f t="shared" si="58"/>
        <v>0</v>
      </c>
    </row>
    <row r="378" spans="1:32">
      <c r="A378" s="147"/>
      <c r="B378" s="226"/>
      <c r="C378" s="147"/>
      <c r="D378" s="147"/>
      <c r="E378" s="148"/>
      <c r="F378" s="149"/>
      <c r="G378" s="147"/>
      <c r="H378" s="147"/>
      <c r="I378" s="147"/>
      <c r="J378" s="147"/>
      <c r="K378" s="277"/>
      <c r="L378" s="121"/>
      <c r="M378" s="120"/>
      <c r="N378" s="116"/>
      <c r="O378" s="110">
        <f t="shared" si="52"/>
        <v>0</v>
      </c>
      <c r="P378" s="110">
        <f t="shared" si="53"/>
        <v>0</v>
      </c>
      <c r="Q378" s="134">
        <f t="shared" si="54"/>
        <v>0</v>
      </c>
      <c r="R378" s="111">
        <f t="shared" si="59"/>
        <v>0</v>
      </c>
      <c r="S378" s="111">
        <f t="shared" si="60"/>
        <v>0</v>
      </c>
      <c r="T378" s="108">
        <f t="shared" si="51"/>
        <v>0</v>
      </c>
      <c r="U378" s="109"/>
      <c r="V378" s="108"/>
      <c r="W378" s="108"/>
      <c r="X378" s="112"/>
      <c r="Y378" s="112"/>
      <c r="Z378" s="112"/>
      <c r="AA378" s="176"/>
      <c r="AB378" s="109"/>
      <c r="AC378" s="138">
        <f t="shared" si="55"/>
        <v>0</v>
      </c>
      <c r="AD378" s="112">
        <f t="shared" si="56"/>
        <v>0</v>
      </c>
      <c r="AE378" s="112">
        <f t="shared" si="57"/>
        <v>0</v>
      </c>
      <c r="AF378" s="112">
        <f t="shared" si="58"/>
        <v>0</v>
      </c>
    </row>
    <row r="379" spans="1:32">
      <c r="A379" s="147"/>
      <c r="B379" s="226"/>
      <c r="C379" s="147"/>
      <c r="D379" s="147"/>
      <c r="E379" s="148"/>
      <c r="F379" s="149"/>
      <c r="G379" s="149"/>
      <c r="H379" s="147"/>
      <c r="I379" s="147"/>
      <c r="J379" s="147"/>
      <c r="K379" s="277"/>
      <c r="L379" s="185"/>
      <c r="M379" s="120"/>
      <c r="N379" s="116"/>
      <c r="O379" s="110">
        <f t="shared" si="52"/>
        <v>0</v>
      </c>
      <c r="P379" s="110">
        <f t="shared" si="53"/>
        <v>0</v>
      </c>
      <c r="Q379" s="134">
        <f t="shared" si="54"/>
        <v>0</v>
      </c>
      <c r="R379" s="111">
        <f t="shared" si="59"/>
        <v>0</v>
      </c>
      <c r="S379" s="111">
        <f t="shared" si="60"/>
        <v>0</v>
      </c>
      <c r="T379" s="108">
        <f t="shared" si="51"/>
        <v>0</v>
      </c>
      <c r="U379" s="109"/>
      <c r="V379" s="108"/>
      <c r="W379" s="108"/>
      <c r="X379" s="112"/>
      <c r="Y379" s="112"/>
      <c r="Z379" s="112"/>
      <c r="AA379" s="176"/>
      <c r="AB379" s="109"/>
      <c r="AC379" s="138">
        <f t="shared" si="55"/>
        <v>0</v>
      </c>
      <c r="AD379" s="112">
        <f t="shared" si="56"/>
        <v>0</v>
      </c>
      <c r="AE379" s="112">
        <f t="shared" si="57"/>
        <v>0</v>
      </c>
      <c r="AF379" s="112">
        <f t="shared" si="58"/>
        <v>0</v>
      </c>
    </row>
    <row r="380" spans="1:32">
      <c r="A380" s="147"/>
      <c r="B380" s="226"/>
      <c r="C380" s="147"/>
      <c r="D380" s="147"/>
      <c r="E380" s="148"/>
      <c r="F380" s="149"/>
      <c r="G380" s="149"/>
      <c r="H380" s="149"/>
      <c r="I380" s="147"/>
      <c r="J380" s="147"/>
      <c r="K380" s="277"/>
      <c r="L380" s="185"/>
      <c r="M380" s="120"/>
      <c r="N380" s="116"/>
      <c r="O380" s="110">
        <f t="shared" si="52"/>
        <v>0</v>
      </c>
      <c r="P380" s="110">
        <f t="shared" si="53"/>
        <v>0</v>
      </c>
      <c r="Q380" s="134">
        <f t="shared" si="54"/>
        <v>0</v>
      </c>
      <c r="R380" s="111">
        <f t="shared" si="59"/>
        <v>0</v>
      </c>
      <c r="S380" s="111">
        <f t="shared" si="60"/>
        <v>0</v>
      </c>
      <c r="T380" s="108">
        <f t="shared" si="51"/>
        <v>0</v>
      </c>
      <c r="U380" s="109"/>
      <c r="V380" s="108"/>
      <c r="W380" s="108"/>
      <c r="X380" s="112"/>
      <c r="Y380" s="112"/>
      <c r="Z380" s="112"/>
      <c r="AA380" s="176"/>
      <c r="AB380" s="109"/>
      <c r="AC380" s="138">
        <f t="shared" si="55"/>
        <v>0</v>
      </c>
      <c r="AD380" s="112">
        <f t="shared" si="56"/>
        <v>0</v>
      </c>
      <c r="AE380" s="112">
        <f t="shared" si="57"/>
        <v>0</v>
      </c>
      <c r="AF380" s="112">
        <f t="shared" si="58"/>
        <v>0</v>
      </c>
    </row>
    <row r="381" spans="1:32">
      <c r="A381" s="147"/>
      <c r="B381" s="226"/>
      <c r="C381" s="147"/>
      <c r="D381" s="147"/>
      <c r="E381" s="148"/>
      <c r="F381" s="149"/>
      <c r="G381" s="149"/>
      <c r="H381" s="147"/>
      <c r="I381" s="147"/>
      <c r="J381" s="147"/>
      <c r="K381" s="277"/>
      <c r="L381" s="121"/>
      <c r="M381" s="120"/>
      <c r="N381" s="116"/>
      <c r="O381" s="110">
        <f t="shared" si="52"/>
        <v>0</v>
      </c>
      <c r="P381" s="110">
        <f t="shared" si="53"/>
        <v>0</v>
      </c>
      <c r="Q381" s="134">
        <f t="shared" si="54"/>
        <v>0</v>
      </c>
      <c r="R381" s="111">
        <f t="shared" si="59"/>
        <v>0</v>
      </c>
      <c r="S381" s="111">
        <f t="shared" si="60"/>
        <v>0</v>
      </c>
      <c r="T381" s="108">
        <f t="shared" si="51"/>
        <v>0</v>
      </c>
      <c r="U381" s="109"/>
      <c r="V381" s="108"/>
      <c r="W381" s="108"/>
      <c r="X381" s="112"/>
      <c r="Y381" s="112"/>
      <c r="Z381" s="112"/>
      <c r="AA381" s="176"/>
      <c r="AB381" s="109"/>
      <c r="AC381" s="138">
        <f t="shared" si="55"/>
        <v>0</v>
      </c>
      <c r="AD381" s="112">
        <f t="shared" si="56"/>
        <v>0</v>
      </c>
      <c r="AE381" s="112">
        <f t="shared" si="57"/>
        <v>0</v>
      </c>
      <c r="AF381" s="112">
        <f t="shared" si="58"/>
        <v>0</v>
      </c>
    </row>
    <row r="382" spans="1:32">
      <c r="A382" s="147"/>
      <c r="B382" s="226"/>
      <c r="C382" s="147"/>
      <c r="D382" s="147"/>
      <c r="E382" s="148"/>
      <c r="F382" s="149"/>
      <c r="G382" s="149"/>
      <c r="H382" s="147"/>
      <c r="I382" s="147"/>
      <c r="J382" s="147"/>
      <c r="K382" s="277"/>
      <c r="L382" s="121"/>
      <c r="M382" s="120"/>
      <c r="N382" s="116"/>
      <c r="O382" s="110">
        <f t="shared" si="52"/>
        <v>0</v>
      </c>
      <c r="P382" s="110">
        <f t="shared" si="53"/>
        <v>0</v>
      </c>
      <c r="Q382" s="134">
        <f t="shared" si="54"/>
        <v>0</v>
      </c>
      <c r="R382" s="111">
        <f t="shared" si="59"/>
        <v>0</v>
      </c>
      <c r="S382" s="111">
        <f t="shared" si="60"/>
        <v>0</v>
      </c>
      <c r="T382" s="108">
        <f t="shared" si="51"/>
        <v>0</v>
      </c>
      <c r="U382" s="109"/>
      <c r="V382" s="108"/>
      <c r="W382" s="108"/>
      <c r="X382" s="112"/>
      <c r="Y382" s="112"/>
      <c r="Z382" s="112"/>
      <c r="AA382" s="176"/>
      <c r="AB382" s="109"/>
      <c r="AC382" s="138">
        <f t="shared" si="55"/>
        <v>0</v>
      </c>
      <c r="AD382" s="112">
        <f t="shared" si="56"/>
        <v>0</v>
      </c>
      <c r="AE382" s="112">
        <f t="shared" si="57"/>
        <v>0</v>
      </c>
      <c r="AF382" s="112">
        <f t="shared" si="58"/>
        <v>0</v>
      </c>
    </row>
    <row r="383" spans="1:32">
      <c r="A383" s="147"/>
      <c r="B383" s="226"/>
      <c r="C383" s="147"/>
      <c r="D383" s="147"/>
      <c r="E383" s="148"/>
      <c r="F383" s="149"/>
      <c r="G383" s="149"/>
      <c r="H383" s="147"/>
      <c r="I383" s="147"/>
      <c r="J383" s="147"/>
      <c r="K383" s="277"/>
      <c r="L383" s="121"/>
      <c r="M383" s="120"/>
      <c r="N383" s="109"/>
      <c r="O383" s="110">
        <f t="shared" si="52"/>
        <v>0</v>
      </c>
      <c r="P383" s="110">
        <f t="shared" si="53"/>
        <v>0</v>
      </c>
      <c r="Q383" s="134">
        <f t="shared" si="54"/>
        <v>0</v>
      </c>
      <c r="R383" s="111">
        <f t="shared" si="59"/>
        <v>0</v>
      </c>
      <c r="S383" s="111">
        <f t="shared" si="60"/>
        <v>0</v>
      </c>
      <c r="T383" s="108">
        <f t="shared" si="51"/>
        <v>0</v>
      </c>
      <c r="U383" s="109"/>
      <c r="V383" s="108"/>
      <c r="W383" s="108"/>
      <c r="X383" s="112"/>
      <c r="Y383" s="112"/>
      <c r="Z383" s="112"/>
      <c r="AA383" s="176"/>
      <c r="AB383" s="109"/>
      <c r="AC383" s="138">
        <f t="shared" si="55"/>
        <v>0</v>
      </c>
      <c r="AD383" s="112">
        <f t="shared" si="56"/>
        <v>0</v>
      </c>
      <c r="AE383" s="112">
        <f t="shared" si="57"/>
        <v>0</v>
      </c>
      <c r="AF383" s="112">
        <f t="shared" si="58"/>
        <v>0</v>
      </c>
    </row>
    <row r="384" spans="1:32">
      <c r="A384" s="147"/>
      <c r="B384" s="226"/>
      <c r="C384" s="147"/>
      <c r="D384" s="147"/>
      <c r="E384" s="148"/>
      <c r="F384" s="149"/>
      <c r="G384" s="149"/>
      <c r="H384" s="149"/>
      <c r="I384" s="147"/>
      <c r="J384" s="147"/>
      <c r="K384" s="277"/>
      <c r="L384" s="121"/>
      <c r="M384" s="120"/>
      <c r="N384" s="109"/>
      <c r="O384" s="110">
        <f t="shared" si="52"/>
        <v>0</v>
      </c>
      <c r="P384" s="110">
        <f t="shared" si="53"/>
        <v>0</v>
      </c>
      <c r="Q384" s="134">
        <f t="shared" si="54"/>
        <v>0</v>
      </c>
      <c r="R384" s="111">
        <f t="shared" si="59"/>
        <v>0</v>
      </c>
      <c r="S384" s="111">
        <f t="shared" si="60"/>
        <v>0</v>
      </c>
      <c r="T384" s="108">
        <f t="shared" si="51"/>
        <v>0</v>
      </c>
      <c r="U384" s="109"/>
      <c r="V384" s="108"/>
      <c r="W384" s="108"/>
      <c r="X384" s="112"/>
      <c r="Y384" s="112"/>
      <c r="Z384" s="112"/>
      <c r="AA384" s="176"/>
      <c r="AB384" s="109"/>
      <c r="AC384" s="138">
        <f t="shared" si="55"/>
        <v>0</v>
      </c>
      <c r="AD384" s="112">
        <f t="shared" si="56"/>
        <v>0</v>
      </c>
      <c r="AE384" s="112">
        <f t="shared" si="57"/>
        <v>0</v>
      </c>
      <c r="AF384" s="112">
        <f t="shared" si="58"/>
        <v>0</v>
      </c>
    </row>
    <row r="385" spans="1:32">
      <c r="A385" s="147"/>
      <c r="B385" s="226"/>
      <c r="C385" s="147"/>
      <c r="D385" s="147"/>
      <c r="E385" s="148"/>
      <c r="F385" s="149"/>
      <c r="G385" s="149"/>
      <c r="H385" s="147"/>
      <c r="I385" s="147"/>
      <c r="J385" s="147"/>
      <c r="K385" s="277"/>
      <c r="L385" s="121"/>
      <c r="M385" s="120"/>
      <c r="N385" s="109"/>
      <c r="O385" s="110">
        <f t="shared" si="52"/>
        <v>0</v>
      </c>
      <c r="P385" s="110">
        <f t="shared" si="53"/>
        <v>0</v>
      </c>
      <c r="Q385" s="134">
        <f t="shared" si="54"/>
        <v>0</v>
      </c>
      <c r="R385" s="111">
        <f t="shared" si="59"/>
        <v>0</v>
      </c>
      <c r="S385" s="111">
        <f t="shared" si="60"/>
        <v>0</v>
      </c>
      <c r="T385" s="108">
        <f t="shared" si="51"/>
        <v>0</v>
      </c>
      <c r="U385" s="109"/>
      <c r="V385" s="108"/>
      <c r="W385" s="108"/>
      <c r="X385" s="112"/>
      <c r="Y385" s="112"/>
      <c r="Z385" s="112"/>
      <c r="AA385" s="176"/>
      <c r="AB385" s="109"/>
      <c r="AC385" s="138">
        <f t="shared" si="55"/>
        <v>0</v>
      </c>
      <c r="AD385" s="112">
        <f t="shared" si="56"/>
        <v>0</v>
      </c>
      <c r="AE385" s="112">
        <f t="shared" si="57"/>
        <v>0</v>
      </c>
      <c r="AF385" s="112">
        <f t="shared" si="58"/>
        <v>0</v>
      </c>
    </row>
    <row r="386" spans="1:32">
      <c r="A386" s="147"/>
      <c r="B386" s="226"/>
      <c r="C386" s="147"/>
      <c r="D386" s="147"/>
      <c r="E386" s="148"/>
      <c r="F386" s="149"/>
      <c r="G386" s="147"/>
      <c r="H386" s="147"/>
      <c r="I386" s="147"/>
      <c r="J386" s="147"/>
      <c r="K386" s="277"/>
      <c r="L386" s="121"/>
      <c r="M386" s="120"/>
      <c r="N386" s="109"/>
      <c r="O386" s="110">
        <f t="shared" si="52"/>
        <v>0</v>
      </c>
      <c r="P386" s="110">
        <f t="shared" si="53"/>
        <v>0</v>
      </c>
      <c r="Q386" s="134">
        <f t="shared" si="54"/>
        <v>0</v>
      </c>
      <c r="R386" s="111">
        <f t="shared" si="59"/>
        <v>0</v>
      </c>
      <c r="S386" s="111">
        <f t="shared" si="60"/>
        <v>0</v>
      </c>
      <c r="T386" s="108">
        <f t="shared" si="51"/>
        <v>0</v>
      </c>
      <c r="U386" s="109"/>
      <c r="V386" s="108"/>
      <c r="W386" s="108"/>
      <c r="X386" s="112"/>
      <c r="Y386" s="112"/>
      <c r="Z386" s="112"/>
      <c r="AA386" s="176"/>
      <c r="AB386" s="109"/>
      <c r="AC386" s="138">
        <f t="shared" si="55"/>
        <v>0</v>
      </c>
      <c r="AD386" s="112">
        <f t="shared" si="56"/>
        <v>0</v>
      </c>
      <c r="AE386" s="112">
        <f t="shared" si="57"/>
        <v>0</v>
      </c>
      <c r="AF386" s="112">
        <f t="shared" si="58"/>
        <v>0</v>
      </c>
    </row>
    <row r="387" spans="1:32">
      <c r="A387" s="147"/>
      <c r="B387" s="226"/>
      <c r="C387" s="147"/>
      <c r="D387" s="147"/>
      <c r="E387" s="148"/>
      <c r="F387" s="149"/>
      <c r="G387" s="149"/>
      <c r="H387" s="147"/>
      <c r="I387" s="147"/>
      <c r="J387" s="147"/>
      <c r="K387" s="277"/>
      <c r="L387" s="121"/>
      <c r="M387" s="120"/>
      <c r="N387" s="109"/>
      <c r="O387" s="110">
        <f t="shared" si="52"/>
        <v>0</v>
      </c>
      <c r="P387" s="110">
        <f t="shared" si="53"/>
        <v>0</v>
      </c>
      <c r="Q387" s="134">
        <f t="shared" si="54"/>
        <v>0</v>
      </c>
      <c r="R387" s="111">
        <f t="shared" si="59"/>
        <v>0</v>
      </c>
      <c r="S387" s="111">
        <f t="shared" si="60"/>
        <v>0</v>
      </c>
      <c r="T387" s="108">
        <f t="shared" si="51"/>
        <v>0</v>
      </c>
      <c r="U387" s="109"/>
      <c r="V387" s="108"/>
      <c r="W387" s="108"/>
      <c r="X387" s="112"/>
      <c r="Y387" s="112"/>
      <c r="Z387" s="112"/>
      <c r="AA387" s="176"/>
      <c r="AB387" s="109"/>
      <c r="AC387" s="138">
        <f t="shared" si="55"/>
        <v>0</v>
      </c>
      <c r="AD387" s="112">
        <f t="shared" si="56"/>
        <v>0</v>
      </c>
      <c r="AE387" s="112">
        <f t="shared" si="57"/>
        <v>0</v>
      </c>
      <c r="AF387" s="112">
        <f t="shared" si="58"/>
        <v>0</v>
      </c>
    </row>
    <row r="388" spans="1:32">
      <c r="A388" s="147"/>
      <c r="B388" s="226"/>
      <c r="C388" s="147"/>
      <c r="D388" s="147"/>
      <c r="E388" s="148"/>
      <c r="F388" s="149"/>
      <c r="G388" s="149"/>
      <c r="H388" s="147"/>
      <c r="I388" s="147"/>
      <c r="J388" s="147"/>
      <c r="K388" s="277"/>
      <c r="L388" s="121"/>
      <c r="M388" s="120"/>
      <c r="N388" s="109"/>
      <c r="O388" s="110">
        <f t="shared" si="52"/>
        <v>0</v>
      </c>
      <c r="P388" s="110">
        <f t="shared" si="53"/>
        <v>0</v>
      </c>
      <c r="Q388" s="134">
        <f t="shared" si="54"/>
        <v>0</v>
      </c>
      <c r="R388" s="111">
        <f t="shared" si="59"/>
        <v>0</v>
      </c>
      <c r="S388" s="111">
        <f t="shared" si="60"/>
        <v>0</v>
      </c>
      <c r="T388" s="108">
        <f t="shared" ref="T388:T451" si="61">+IF((Q388+R388+V388-W388)&gt;TIMEVALUE("4:30"),8.5/24,IF((Q388+R388+V388-W388)&gt;TIMEVALUE("00:00"),4.25/24,0))-IF((Q388+R388+V388-W388)&gt;S388,S388,0)</f>
        <v>0</v>
      </c>
      <c r="U388" s="109"/>
      <c r="V388" s="108"/>
      <c r="W388" s="108"/>
      <c r="X388" s="112"/>
      <c r="Y388" s="112"/>
      <c r="Z388" s="112"/>
      <c r="AA388" s="176"/>
      <c r="AB388" s="109"/>
      <c r="AC388" s="138">
        <f t="shared" si="55"/>
        <v>0</v>
      </c>
      <c r="AD388" s="112">
        <f t="shared" si="56"/>
        <v>0</v>
      </c>
      <c r="AE388" s="112">
        <f t="shared" si="57"/>
        <v>0</v>
      </c>
      <c r="AF388" s="112">
        <f t="shared" si="58"/>
        <v>0</v>
      </c>
    </row>
    <row r="389" spans="1:32">
      <c r="A389" s="147"/>
      <c r="B389" s="226"/>
      <c r="C389" s="147"/>
      <c r="D389" s="147"/>
      <c r="E389" s="148"/>
      <c r="F389" s="149"/>
      <c r="G389" s="149"/>
      <c r="H389" s="149"/>
      <c r="I389" s="147"/>
      <c r="J389" s="147"/>
      <c r="K389" s="277"/>
      <c r="L389" s="121"/>
      <c r="M389" s="120"/>
      <c r="N389" s="109"/>
      <c r="O389" s="110">
        <f t="shared" ref="O389:O452" si="62">+IF(COUNT(F389:K389)=1,0,IF((MAX(F389:K389)-MIN(F389:K389))&lt;TIMEVALUE("1:00"),0,IF(F389&lt;TIMEVALUE("8:00"),1/3,MIN(F389:K389))))</f>
        <v>0</v>
      </c>
      <c r="P389" s="110">
        <f t="shared" ref="P389:P452" si="63">+IF(COUNT(F389:K389)=1,0,IF((MAX(F389:K389)-MIN(F389:K389))&lt;TIMEVALUE("1:00"),0,IF(MAX(F389:K389)&lt;TIMEVALUE("18:00"),MAX(F389:K389),IF(F389&gt;TIMEVALUE("8:30"),0.75,MAX(F389:K389)))))</f>
        <v>0</v>
      </c>
      <c r="Q389" s="134">
        <f t="shared" ref="Q389:Q452" si="64">+IF(OR(M389="KHAC",M389="PM",O389=TIMEVALUE("00:00")),0,IF(O389&gt;TIMEVALUE("10:00"),0,IF(MAX(F389:K389)&lt;TIMEVALUE("12:00"),MAX(F389:K389)-O389,TIMEVALUE("12:00")-O389)))</f>
        <v>0</v>
      </c>
      <c r="R389" s="111">
        <f t="shared" si="59"/>
        <v>0</v>
      </c>
      <c r="S389" s="111">
        <f t="shared" si="60"/>
        <v>0</v>
      </c>
      <c r="T389" s="108">
        <f t="shared" si="61"/>
        <v>0</v>
      </c>
      <c r="U389" s="109"/>
      <c r="V389" s="108"/>
      <c r="W389" s="108"/>
      <c r="X389" s="112"/>
      <c r="Y389" s="112"/>
      <c r="Z389" s="112"/>
      <c r="AA389" s="176"/>
      <c r="AB389" s="109"/>
      <c r="AC389" s="138">
        <f t="shared" ref="AC389:AC452" si="65">+T389/TIMEVALUE("8:30")</f>
        <v>0</v>
      </c>
      <c r="AD389" s="112">
        <f t="shared" ref="AD389:AD452" si="66">IF(COUNT(F389:K389)=0,0,IF(COUNT(F389:K389)=1,1,IF((MAX(F389:K389)-MIN(F389:K389))&lt;TIMEVALUE("1:00"),1,0+Z389)))</f>
        <v>0</v>
      </c>
      <c r="AE389" s="112">
        <f t="shared" ref="AE389:AE452" si="67">+IF(AND(F389&gt;TIMEVALUE("8:30"),F389&lt;TIMEVALUE("10:00")),1,IF(AND(F389&gt;TIMEVALUE("14:00"),F389&lt;TIMEVALUE("15:30")),1,0+X389))</f>
        <v>0</v>
      </c>
      <c r="AF389" s="112">
        <f t="shared" ref="AF389:AF452" si="68">+IF(OR(M389="Khac",M389="pm"),0,IF(AND(MAX(F389:K389)-MIN(F389:K389)&gt;TIMEVALUE("6:00"),AND(MAX(F389:K389)&gt;TIMEVALUE("14:00"),MIN(F389:K389)&lt;TIMEVALUE("11:30"))),1,0+Y389))</f>
        <v>0</v>
      </c>
    </row>
    <row r="390" spans="1:32">
      <c r="A390" s="147"/>
      <c r="B390" s="226"/>
      <c r="C390" s="147"/>
      <c r="D390" s="147"/>
      <c r="E390" s="148"/>
      <c r="F390" s="149"/>
      <c r="G390" s="149"/>
      <c r="H390" s="147"/>
      <c r="I390" s="147"/>
      <c r="J390" s="147"/>
      <c r="K390" s="277"/>
      <c r="L390" s="121"/>
      <c r="M390" s="120"/>
      <c r="N390" s="109"/>
      <c r="O390" s="110">
        <f t="shared" si="62"/>
        <v>0</v>
      </c>
      <c r="P390" s="110">
        <f t="shared" si="63"/>
        <v>0</v>
      </c>
      <c r="Q390" s="134">
        <f t="shared" si="64"/>
        <v>0</v>
      </c>
      <c r="R390" s="111">
        <f t="shared" si="59"/>
        <v>0</v>
      </c>
      <c r="S390" s="111">
        <f t="shared" si="60"/>
        <v>0</v>
      </c>
      <c r="T390" s="108">
        <f t="shared" si="61"/>
        <v>0</v>
      </c>
      <c r="U390" s="109"/>
      <c r="V390" s="108"/>
      <c r="W390" s="108"/>
      <c r="X390" s="112"/>
      <c r="Y390" s="112"/>
      <c r="Z390" s="112"/>
      <c r="AA390" s="176"/>
      <c r="AB390" s="109"/>
      <c r="AC390" s="138">
        <f t="shared" si="65"/>
        <v>0</v>
      </c>
      <c r="AD390" s="112">
        <f t="shared" si="66"/>
        <v>0</v>
      </c>
      <c r="AE390" s="112">
        <f t="shared" si="67"/>
        <v>0</v>
      </c>
      <c r="AF390" s="112">
        <f t="shared" si="68"/>
        <v>0</v>
      </c>
    </row>
    <row r="391" spans="1:32">
      <c r="A391" s="147"/>
      <c r="B391" s="226"/>
      <c r="C391" s="147"/>
      <c r="D391" s="147"/>
      <c r="E391" s="148"/>
      <c r="F391" s="149"/>
      <c r="G391" s="149"/>
      <c r="H391" s="147"/>
      <c r="I391" s="147"/>
      <c r="J391" s="147"/>
      <c r="K391" s="277"/>
      <c r="L391" s="121"/>
      <c r="M391" s="120"/>
      <c r="N391" s="116"/>
      <c r="O391" s="110">
        <f t="shared" si="62"/>
        <v>0</v>
      </c>
      <c r="P391" s="110">
        <f t="shared" si="63"/>
        <v>0</v>
      </c>
      <c r="Q391" s="134">
        <f t="shared" si="64"/>
        <v>0</v>
      </c>
      <c r="R391" s="111">
        <f t="shared" ref="R391:R454" si="69">+IF(OR(M391="khac",M391="pm",P391=TIMEVALUE("00:00"),MAX(F391:K391)&lt;TIMEVALUE("13:30"),MAX(F391:K391)&lt;TIMEVALUE("15:30"),MIN(F391:K391)&gt;TIMEVALUE("15:30")),0,IF(P391&lt;=TIMEVALUE("19:30"),P391-IF(MIN(F391:K391)&gt;TIMEVALUE("13:30"),O391,TIMEVALUE("13:30")),TIMEVALUE("19:30")-IF(MIN(F391:K391)&gt;TIMEVALUE("13:30"),O391,TIMEVALUE("13:30"))))</f>
        <v>0</v>
      </c>
      <c r="S391" s="111">
        <f t="shared" si="60"/>
        <v>0</v>
      </c>
      <c r="T391" s="108">
        <f t="shared" si="61"/>
        <v>0</v>
      </c>
      <c r="U391" s="109"/>
      <c r="V391" s="108"/>
      <c r="W391" s="108"/>
      <c r="X391" s="112"/>
      <c r="Y391" s="112"/>
      <c r="Z391" s="112"/>
      <c r="AA391" s="176"/>
      <c r="AB391" s="109"/>
      <c r="AC391" s="138">
        <f t="shared" si="65"/>
        <v>0</v>
      </c>
      <c r="AD391" s="112">
        <f t="shared" si="66"/>
        <v>0</v>
      </c>
      <c r="AE391" s="112">
        <f t="shared" si="67"/>
        <v>0</v>
      </c>
      <c r="AF391" s="112">
        <f t="shared" si="68"/>
        <v>0</v>
      </c>
    </row>
    <row r="392" spans="1:32">
      <c r="A392" s="147"/>
      <c r="B392" s="226"/>
      <c r="C392" s="147"/>
      <c r="D392" s="147"/>
      <c r="E392" s="148"/>
      <c r="F392" s="149"/>
      <c r="G392" s="149"/>
      <c r="H392" s="147"/>
      <c r="I392" s="147"/>
      <c r="J392" s="147"/>
      <c r="K392" s="277"/>
      <c r="L392" s="121"/>
      <c r="M392" s="120"/>
      <c r="N392" s="116"/>
      <c r="O392" s="110">
        <f t="shared" si="62"/>
        <v>0</v>
      </c>
      <c r="P392" s="110">
        <f t="shared" si="63"/>
        <v>0</v>
      </c>
      <c r="Q392" s="134">
        <f t="shared" si="64"/>
        <v>0</v>
      </c>
      <c r="R392" s="111">
        <f t="shared" si="69"/>
        <v>0</v>
      </c>
      <c r="S392" s="111">
        <f t="shared" si="60"/>
        <v>0</v>
      </c>
      <c r="T392" s="108">
        <f t="shared" si="61"/>
        <v>0</v>
      </c>
      <c r="U392" s="109"/>
      <c r="V392" s="108"/>
      <c r="W392" s="108"/>
      <c r="X392" s="112"/>
      <c r="Y392" s="112"/>
      <c r="Z392" s="112"/>
      <c r="AA392" s="176"/>
      <c r="AB392" s="109"/>
      <c r="AC392" s="138">
        <f t="shared" si="65"/>
        <v>0</v>
      </c>
      <c r="AD392" s="112">
        <f t="shared" si="66"/>
        <v>0</v>
      </c>
      <c r="AE392" s="112">
        <f t="shared" si="67"/>
        <v>0</v>
      </c>
      <c r="AF392" s="112">
        <f t="shared" si="68"/>
        <v>0</v>
      </c>
    </row>
    <row r="393" spans="1:32">
      <c r="A393" s="147"/>
      <c r="B393" s="226"/>
      <c r="C393" s="147"/>
      <c r="D393" s="147"/>
      <c r="E393" s="148"/>
      <c r="F393" s="149"/>
      <c r="G393" s="149"/>
      <c r="H393" s="147"/>
      <c r="I393" s="147"/>
      <c r="J393" s="149"/>
      <c r="K393" s="277"/>
      <c r="L393" s="185"/>
      <c r="M393" s="120"/>
      <c r="N393" s="116"/>
      <c r="O393" s="110">
        <f t="shared" si="62"/>
        <v>0</v>
      </c>
      <c r="P393" s="110">
        <f t="shared" si="63"/>
        <v>0</v>
      </c>
      <c r="Q393" s="134">
        <f t="shared" si="64"/>
        <v>0</v>
      </c>
      <c r="R393" s="111">
        <f t="shared" si="69"/>
        <v>0</v>
      </c>
      <c r="S393" s="111">
        <f t="shared" si="60"/>
        <v>0</v>
      </c>
      <c r="T393" s="108">
        <f t="shared" si="61"/>
        <v>0</v>
      </c>
      <c r="U393" s="109"/>
      <c r="V393" s="108"/>
      <c r="W393" s="108"/>
      <c r="X393" s="112"/>
      <c r="Y393" s="112"/>
      <c r="Z393" s="112"/>
      <c r="AA393" s="176"/>
      <c r="AB393" s="109"/>
      <c r="AC393" s="138">
        <f t="shared" si="65"/>
        <v>0</v>
      </c>
      <c r="AD393" s="112">
        <f t="shared" si="66"/>
        <v>0</v>
      </c>
      <c r="AE393" s="112">
        <f t="shared" si="67"/>
        <v>0</v>
      </c>
      <c r="AF393" s="112">
        <f t="shared" si="68"/>
        <v>0</v>
      </c>
    </row>
    <row r="394" spans="1:32">
      <c r="A394" s="147"/>
      <c r="B394" s="226"/>
      <c r="C394" s="147"/>
      <c r="D394" s="147"/>
      <c r="E394" s="148"/>
      <c r="F394" s="149"/>
      <c r="G394" s="149"/>
      <c r="H394" s="147"/>
      <c r="I394" s="147"/>
      <c r="J394" s="147"/>
      <c r="K394" s="277"/>
      <c r="L394" s="185"/>
      <c r="M394" s="120"/>
      <c r="N394" s="116"/>
      <c r="O394" s="110">
        <f t="shared" si="62"/>
        <v>0</v>
      </c>
      <c r="P394" s="110">
        <f t="shared" si="63"/>
        <v>0</v>
      </c>
      <c r="Q394" s="134">
        <f t="shared" si="64"/>
        <v>0</v>
      </c>
      <c r="R394" s="111">
        <f t="shared" si="69"/>
        <v>0</v>
      </c>
      <c r="S394" s="111">
        <f t="shared" si="60"/>
        <v>0</v>
      </c>
      <c r="T394" s="108">
        <f t="shared" si="61"/>
        <v>0</v>
      </c>
      <c r="U394" s="109"/>
      <c r="V394" s="108"/>
      <c r="W394" s="108"/>
      <c r="X394" s="112"/>
      <c r="Y394" s="112"/>
      <c r="Z394" s="112"/>
      <c r="AA394" s="176"/>
      <c r="AB394" s="109"/>
      <c r="AC394" s="138">
        <f t="shared" si="65"/>
        <v>0</v>
      </c>
      <c r="AD394" s="112">
        <f t="shared" si="66"/>
        <v>0</v>
      </c>
      <c r="AE394" s="112">
        <f t="shared" si="67"/>
        <v>0</v>
      </c>
      <c r="AF394" s="112">
        <f t="shared" si="68"/>
        <v>0</v>
      </c>
    </row>
    <row r="395" spans="1:32">
      <c r="A395" s="147"/>
      <c r="B395" s="226"/>
      <c r="C395" s="147"/>
      <c r="D395" s="147"/>
      <c r="E395" s="148"/>
      <c r="F395" s="149"/>
      <c r="G395" s="149"/>
      <c r="H395" s="147"/>
      <c r="I395" s="147"/>
      <c r="J395" s="147"/>
      <c r="K395" s="277"/>
      <c r="L395" s="185"/>
      <c r="M395" s="120"/>
      <c r="N395" s="116"/>
      <c r="O395" s="110">
        <f t="shared" si="62"/>
        <v>0</v>
      </c>
      <c r="P395" s="110">
        <f t="shared" si="63"/>
        <v>0</v>
      </c>
      <c r="Q395" s="134">
        <f t="shared" si="64"/>
        <v>0</v>
      </c>
      <c r="R395" s="111">
        <f t="shared" si="69"/>
        <v>0</v>
      </c>
      <c r="S395" s="111">
        <f t="shared" si="60"/>
        <v>0</v>
      </c>
      <c r="T395" s="108">
        <f t="shared" si="61"/>
        <v>0</v>
      </c>
      <c r="U395" s="109"/>
      <c r="V395" s="108"/>
      <c r="W395" s="108"/>
      <c r="X395" s="112"/>
      <c r="Y395" s="112"/>
      <c r="Z395" s="112"/>
      <c r="AA395" s="176"/>
      <c r="AB395" s="109"/>
      <c r="AC395" s="138">
        <f t="shared" si="65"/>
        <v>0</v>
      </c>
      <c r="AD395" s="112">
        <f t="shared" si="66"/>
        <v>0</v>
      </c>
      <c r="AE395" s="112">
        <f t="shared" si="67"/>
        <v>0</v>
      </c>
      <c r="AF395" s="112">
        <f t="shared" si="68"/>
        <v>0</v>
      </c>
    </row>
    <row r="396" spans="1:32">
      <c r="A396" s="147"/>
      <c r="B396" s="226"/>
      <c r="C396" s="147"/>
      <c r="D396" s="147"/>
      <c r="E396" s="148"/>
      <c r="F396" s="149"/>
      <c r="G396" s="149"/>
      <c r="H396" s="147"/>
      <c r="I396" s="147"/>
      <c r="J396" s="147"/>
      <c r="K396" s="277"/>
      <c r="L396" s="121"/>
      <c r="M396" s="120"/>
      <c r="N396" s="109"/>
      <c r="O396" s="110">
        <f t="shared" si="62"/>
        <v>0</v>
      </c>
      <c r="P396" s="110">
        <f t="shared" si="63"/>
        <v>0</v>
      </c>
      <c r="Q396" s="134">
        <f t="shared" si="64"/>
        <v>0</v>
      </c>
      <c r="R396" s="111">
        <f t="shared" si="69"/>
        <v>0</v>
      </c>
      <c r="S396" s="111">
        <f t="shared" si="60"/>
        <v>0</v>
      </c>
      <c r="T396" s="108">
        <f t="shared" si="61"/>
        <v>0</v>
      </c>
      <c r="U396" s="109"/>
      <c r="V396" s="108"/>
      <c r="W396" s="108"/>
      <c r="X396" s="112"/>
      <c r="Y396" s="112"/>
      <c r="Z396" s="112"/>
      <c r="AA396" s="176"/>
      <c r="AB396" s="109"/>
      <c r="AC396" s="138">
        <f t="shared" si="65"/>
        <v>0</v>
      </c>
      <c r="AD396" s="112">
        <f t="shared" si="66"/>
        <v>0</v>
      </c>
      <c r="AE396" s="112">
        <f t="shared" si="67"/>
        <v>0</v>
      </c>
      <c r="AF396" s="112">
        <f t="shared" si="68"/>
        <v>0</v>
      </c>
    </row>
    <row r="397" spans="1:32">
      <c r="A397" s="147"/>
      <c r="B397" s="226"/>
      <c r="C397" s="147"/>
      <c r="D397" s="147"/>
      <c r="E397" s="148"/>
      <c r="F397" s="149"/>
      <c r="G397" s="149"/>
      <c r="H397" s="147"/>
      <c r="I397" s="147"/>
      <c r="J397" s="147"/>
      <c r="K397" s="277"/>
      <c r="L397" s="121"/>
      <c r="M397" s="120"/>
      <c r="N397" s="109"/>
      <c r="O397" s="110">
        <f t="shared" si="62"/>
        <v>0</v>
      </c>
      <c r="P397" s="110">
        <f t="shared" si="63"/>
        <v>0</v>
      </c>
      <c r="Q397" s="134">
        <f t="shared" si="64"/>
        <v>0</v>
      </c>
      <c r="R397" s="111">
        <f t="shared" si="69"/>
        <v>0</v>
      </c>
      <c r="S397" s="111">
        <f t="shared" si="60"/>
        <v>0</v>
      </c>
      <c r="T397" s="108">
        <f t="shared" si="61"/>
        <v>0</v>
      </c>
      <c r="U397" s="109"/>
      <c r="V397" s="108"/>
      <c r="W397" s="108"/>
      <c r="X397" s="112"/>
      <c r="Y397" s="112"/>
      <c r="Z397" s="112"/>
      <c r="AA397" s="176"/>
      <c r="AB397" s="109"/>
      <c r="AC397" s="138">
        <f t="shared" si="65"/>
        <v>0</v>
      </c>
      <c r="AD397" s="112">
        <f t="shared" si="66"/>
        <v>0</v>
      </c>
      <c r="AE397" s="112">
        <f t="shared" si="67"/>
        <v>0</v>
      </c>
      <c r="AF397" s="112">
        <f t="shared" si="68"/>
        <v>0</v>
      </c>
    </row>
    <row r="398" spans="1:32">
      <c r="A398" s="147"/>
      <c r="B398" s="226"/>
      <c r="C398" s="147"/>
      <c r="D398" s="147"/>
      <c r="E398" s="148"/>
      <c r="F398" s="149"/>
      <c r="G398" s="147"/>
      <c r="H398" s="147"/>
      <c r="I398" s="147"/>
      <c r="J398" s="147"/>
      <c r="K398" s="277"/>
      <c r="L398" s="121"/>
      <c r="M398" s="120"/>
      <c r="N398" s="116"/>
      <c r="O398" s="110">
        <f t="shared" si="62"/>
        <v>0</v>
      </c>
      <c r="P398" s="110">
        <f t="shared" si="63"/>
        <v>0</v>
      </c>
      <c r="Q398" s="134">
        <f t="shared" si="64"/>
        <v>0</v>
      </c>
      <c r="R398" s="111">
        <f t="shared" si="69"/>
        <v>0</v>
      </c>
      <c r="S398" s="111">
        <f t="shared" si="60"/>
        <v>0</v>
      </c>
      <c r="T398" s="108">
        <f t="shared" si="61"/>
        <v>0</v>
      </c>
      <c r="U398" s="109"/>
      <c r="V398" s="108"/>
      <c r="W398" s="108"/>
      <c r="X398" s="112"/>
      <c r="Y398" s="112"/>
      <c r="Z398" s="112"/>
      <c r="AA398" s="176"/>
      <c r="AB398" s="109"/>
      <c r="AC398" s="138">
        <f t="shared" si="65"/>
        <v>0</v>
      </c>
      <c r="AD398" s="112">
        <f t="shared" si="66"/>
        <v>0</v>
      </c>
      <c r="AE398" s="112">
        <f t="shared" si="67"/>
        <v>0</v>
      </c>
      <c r="AF398" s="112">
        <f t="shared" si="68"/>
        <v>0</v>
      </c>
    </row>
    <row r="399" spans="1:32">
      <c r="A399" s="147"/>
      <c r="B399" s="226"/>
      <c r="C399" s="147"/>
      <c r="D399" s="147"/>
      <c r="E399" s="148"/>
      <c r="F399" s="149"/>
      <c r="G399" s="147"/>
      <c r="H399" s="147"/>
      <c r="I399" s="147"/>
      <c r="J399" s="147"/>
      <c r="K399" s="277"/>
      <c r="L399" s="121"/>
      <c r="M399" s="120"/>
      <c r="N399" s="116"/>
      <c r="O399" s="110">
        <f t="shared" si="62"/>
        <v>0</v>
      </c>
      <c r="P399" s="110">
        <f t="shared" si="63"/>
        <v>0</v>
      </c>
      <c r="Q399" s="134">
        <f t="shared" si="64"/>
        <v>0</v>
      </c>
      <c r="R399" s="111">
        <f t="shared" si="69"/>
        <v>0</v>
      </c>
      <c r="S399" s="111">
        <f t="shared" si="60"/>
        <v>0</v>
      </c>
      <c r="T399" s="108">
        <f t="shared" si="61"/>
        <v>0</v>
      </c>
      <c r="U399" s="109"/>
      <c r="V399" s="108"/>
      <c r="W399" s="108"/>
      <c r="X399" s="112"/>
      <c r="Y399" s="112"/>
      <c r="Z399" s="112"/>
      <c r="AA399" s="176"/>
      <c r="AB399" s="109"/>
      <c r="AC399" s="138">
        <f t="shared" si="65"/>
        <v>0</v>
      </c>
      <c r="AD399" s="112">
        <f t="shared" si="66"/>
        <v>0</v>
      </c>
      <c r="AE399" s="112">
        <f t="shared" si="67"/>
        <v>0</v>
      </c>
      <c r="AF399" s="112">
        <f t="shared" si="68"/>
        <v>0</v>
      </c>
    </row>
    <row r="400" spans="1:32">
      <c r="A400" s="147"/>
      <c r="B400" s="226"/>
      <c r="C400" s="147"/>
      <c r="D400" s="147"/>
      <c r="E400" s="148"/>
      <c r="F400" s="149"/>
      <c r="G400" s="147"/>
      <c r="H400" s="147"/>
      <c r="I400" s="147"/>
      <c r="J400" s="147"/>
      <c r="K400" s="277"/>
      <c r="L400" s="121"/>
      <c r="M400" s="120"/>
      <c r="N400" s="116"/>
      <c r="O400" s="110">
        <f t="shared" si="62"/>
        <v>0</v>
      </c>
      <c r="P400" s="110">
        <f t="shared" si="63"/>
        <v>0</v>
      </c>
      <c r="Q400" s="134">
        <f t="shared" si="64"/>
        <v>0</v>
      </c>
      <c r="R400" s="111">
        <f t="shared" si="69"/>
        <v>0</v>
      </c>
      <c r="S400" s="111">
        <f t="shared" si="60"/>
        <v>0</v>
      </c>
      <c r="T400" s="108">
        <f t="shared" si="61"/>
        <v>0</v>
      </c>
      <c r="U400" s="109"/>
      <c r="V400" s="108"/>
      <c r="W400" s="108"/>
      <c r="X400" s="112"/>
      <c r="Y400" s="112"/>
      <c r="Z400" s="112"/>
      <c r="AA400" s="176"/>
      <c r="AB400" s="109"/>
      <c r="AC400" s="138">
        <f t="shared" si="65"/>
        <v>0</v>
      </c>
      <c r="AD400" s="112">
        <f t="shared" si="66"/>
        <v>0</v>
      </c>
      <c r="AE400" s="112">
        <f t="shared" si="67"/>
        <v>0</v>
      </c>
      <c r="AF400" s="112">
        <f t="shared" si="68"/>
        <v>0</v>
      </c>
    </row>
    <row r="401" spans="1:32">
      <c r="A401" s="147"/>
      <c r="B401" s="226"/>
      <c r="C401" s="147"/>
      <c r="D401" s="147"/>
      <c r="E401" s="148"/>
      <c r="F401" s="149"/>
      <c r="G401" s="149"/>
      <c r="H401" s="147"/>
      <c r="I401" s="147"/>
      <c r="J401" s="147"/>
      <c r="K401" s="277"/>
      <c r="L401" s="121"/>
      <c r="M401" s="120"/>
      <c r="N401" s="116"/>
      <c r="O401" s="110">
        <f t="shared" si="62"/>
        <v>0</v>
      </c>
      <c r="P401" s="110">
        <f t="shared" si="63"/>
        <v>0</v>
      </c>
      <c r="Q401" s="134">
        <f t="shared" si="64"/>
        <v>0</v>
      </c>
      <c r="R401" s="111">
        <f t="shared" si="69"/>
        <v>0</v>
      </c>
      <c r="S401" s="111">
        <f t="shared" si="60"/>
        <v>0</v>
      </c>
      <c r="T401" s="108">
        <f t="shared" si="61"/>
        <v>0</v>
      </c>
      <c r="U401" s="109"/>
      <c r="V401" s="108"/>
      <c r="W401" s="108"/>
      <c r="X401" s="112"/>
      <c r="Y401" s="112"/>
      <c r="Z401" s="112"/>
      <c r="AA401" s="176"/>
      <c r="AB401" s="109"/>
      <c r="AC401" s="138">
        <f t="shared" si="65"/>
        <v>0</v>
      </c>
      <c r="AD401" s="112">
        <f t="shared" si="66"/>
        <v>0</v>
      </c>
      <c r="AE401" s="112">
        <f t="shared" si="67"/>
        <v>0</v>
      </c>
      <c r="AF401" s="112">
        <f t="shared" si="68"/>
        <v>0</v>
      </c>
    </row>
    <row r="402" spans="1:32">
      <c r="A402" s="147"/>
      <c r="B402" s="226"/>
      <c r="C402" s="147"/>
      <c r="D402" s="147"/>
      <c r="E402" s="148"/>
      <c r="F402" s="149"/>
      <c r="G402" s="149"/>
      <c r="H402" s="147"/>
      <c r="I402" s="147"/>
      <c r="J402" s="147"/>
      <c r="K402" s="277"/>
      <c r="L402" s="185"/>
      <c r="M402" s="120"/>
      <c r="N402" s="116"/>
      <c r="O402" s="110">
        <f t="shared" si="62"/>
        <v>0</v>
      </c>
      <c r="P402" s="110">
        <f t="shared" si="63"/>
        <v>0</v>
      </c>
      <c r="Q402" s="134">
        <f t="shared" si="64"/>
        <v>0</v>
      </c>
      <c r="R402" s="111">
        <f t="shared" si="69"/>
        <v>0</v>
      </c>
      <c r="S402" s="111">
        <f t="shared" si="60"/>
        <v>0</v>
      </c>
      <c r="T402" s="108">
        <f t="shared" si="61"/>
        <v>0</v>
      </c>
      <c r="U402" s="109"/>
      <c r="V402" s="108"/>
      <c r="W402" s="108"/>
      <c r="X402" s="112"/>
      <c r="Y402" s="112"/>
      <c r="Z402" s="112"/>
      <c r="AA402" s="176"/>
      <c r="AB402" s="109"/>
      <c r="AC402" s="138">
        <f t="shared" si="65"/>
        <v>0</v>
      </c>
      <c r="AD402" s="112">
        <f t="shared" si="66"/>
        <v>0</v>
      </c>
      <c r="AE402" s="112">
        <f t="shared" si="67"/>
        <v>0</v>
      </c>
      <c r="AF402" s="112">
        <f t="shared" si="68"/>
        <v>0</v>
      </c>
    </row>
    <row r="403" spans="1:32">
      <c r="A403" s="147"/>
      <c r="B403" s="226"/>
      <c r="C403" s="147"/>
      <c r="D403" s="147"/>
      <c r="E403" s="148"/>
      <c r="F403" s="149"/>
      <c r="G403" s="149"/>
      <c r="H403" s="147"/>
      <c r="I403" s="147"/>
      <c r="J403" s="147"/>
      <c r="K403" s="277"/>
      <c r="L403" s="185"/>
      <c r="M403" s="120"/>
      <c r="N403" s="116"/>
      <c r="O403" s="110">
        <f t="shared" si="62"/>
        <v>0</v>
      </c>
      <c r="P403" s="110">
        <f t="shared" si="63"/>
        <v>0</v>
      </c>
      <c r="Q403" s="134">
        <f t="shared" si="64"/>
        <v>0</v>
      </c>
      <c r="R403" s="111">
        <f t="shared" si="69"/>
        <v>0</v>
      </c>
      <c r="S403" s="111">
        <f t="shared" si="60"/>
        <v>0</v>
      </c>
      <c r="T403" s="108">
        <f t="shared" si="61"/>
        <v>0</v>
      </c>
      <c r="U403" s="109"/>
      <c r="V403" s="108"/>
      <c r="W403" s="108"/>
      <c r="X403" s="112"/>
      <c r="Y403" s="112"/>
      <c r="Z403" s="112"/>
      <c r="AA403" s="176"/>
      <c r="AB403" s="109"/>
      <c r="AC403" s="138">
        <f t="shared" si="65"/>
        <v>0</v>
      </c>
      <c r="AD403" s="112">
        <f t="shared" si="66"/>
        <v>0</v>
      </c>
      <c r="AE403" s="112">
        <f t="shared" si="67"/>
        <v>0</v>
      </c>
      <c r="AF403" s="112">
        <f t="shared" si="68"/>
        <v>0</v>
      </c>
    </row>
    <row r="404" spans="1:32">
      <c r="A404" s="147"/>
      <c r="B404" s="226"/>
      <c r="C404" s="147"/>
      <c r="D404" s="147"/>
      <c r="E404" s="148"/>
      <c r="F404" s="149"/>
      <c r="G404" s="149"/>
      <c r="H404" s="147"/>
      <c r="I404" s="147"/>
      <c r="J404" s="147"/>
      <c r="K404" s="277"/>
      <c r="L404" s="185"/>
      <c r="M404" s="120"/>
      <c r="N404" s="116"/>
      <c r="O404" s="110">
        <f t="shared" si="62"/>
        <v>0</v>
      </c>
      <c r="P404" s="110">
        <f t="shared" si="63"/>
        <v>0</v>
      </c>
      <c r="Q404" s="134">
        <f t="shared" si="64"/>
        <v>0</v>
      </c>
      <c r="R404" s="111">
        <f t="shared" si="69"/>
        <v>0</v>
      </c>
      <c r="S404" s="111">
        <f t="shared" si="60"/>
        <v>0</v>
      </c>
      <c r="T404" s="108">
        <f t="shared" si="61"/>
        <v>0</v>
      </c>
      <c r="U404" s="109"/>
      <c r="V404" s="108"/>
      <c r="W404" s="108"/>
      <c r="X404" s="112"/>
      <c r="Y404" s="112"/>
      <c r="Z404" s="112"/>
      <c r="AA404" s="176"/>
      <c r="AB404" s="109"/>
      <c r="AC404" s="138">
        <f t="shared" si="65"/>
        <v>0</v>
      </c>
      <c r="AD404" s="112">
        <f t="shared" si="66"/>
        <v>0</v>
      </c>
      <c r="AE404" s="112">
        <f t="shared" si="67"/>
        <v>0</v>
      </c>
      <c r="AF404" s="112">
        <f t="shared" si="68"/>
        <v>0</v>
      </c>
    </row>
    <row r="405" spans="1:32">
      <c r="A405" s="147"/>
      <c r="B405" s="226"/>
      <c r="C405" s="147"/>
      <c r="D405" s="147"/>
      <c r="E405" s="148"/>
      <c r="F405" s="149"/>
      <c r="G405" s="149"/>
      <c r="H405" s="147"/>
      <c r="I405" s="147"/>
      <c r="J405" s="147"/>
      <c r="K405" s="277"/>
      <c r="L405" s="185"/>
      <c r="M405" s="120"/>
      <c r="N405" s="116"/>
      <c r="O405" s="110">
        <f t="shared" si="62"/>
        <v>0</v>
      </c>
      <c r="P405" s="110">
        <f t="shared" si="63"/>
        <v>0</v>
      </c>
      <c r="Q405" s="134">
        <f t="shared" si="64"/>
        <v>0</v>
      </c>
      <c r="R405" s="111">
        <f t="shared" si="69"/>
        <v>0</v>
      </c>
      <c r="S405" s="111">
        <f t="shared" si="60"/>
        <v>0</v>
      </c>
      <c r="T405" s="108">
        <f t="shared" si="61"/>
        <v>0</v>
      </c>
      <c r="U405" s="109"/>
      <c r="V405" s="108"/>
      <c r="W405" s="108"/>
      <c r="X405" s="112"/>
      <c r="Y405" s="112"/>
      <c r="Z405" s="112"/>
      <c r="AA405" s="176"/>
      <c r="AB405" s="109"/>
      <c r="AC405" s="138">
        <f t="shared" si="65"/>
        <v>0</v>
      </c>
      <c r="AD405" s="112">
        <f t="shared" si="66"/>
        <v>0</v>
      </c>
      <c r="AE405" s="112">
        <f t="shared" si="67"/>
        <v>0</v>
      </c>
      <c r="AF405" s="112">
        <f t="shared" si="68"/>
        <v>0</v>
      </c>
    </row>
    <row r="406" spans="1:32">
      <c r="A406" s="147"/>
      <c r="B406" s="226"/>
      <c r="C406" s="147"/>
      <c r="D406" s="147"/>
      <c r="E406" s="148"/>
      <c r="F406" s="149"/>
      <c r="G406" s="149"/>
      <c r="H406" s="147"/>
      <c r="I406" s="147"/>
      <c r="J406" s="147"/>
      <c r="K406" s="277"/>
      <c r="L406" s="121"/>
      <c r="M406" s="120"/>
      <c r="N406" s="109"/>
      <c r="O406" s="110">
        <f t="shared" si="62"/>
        <v>0</v>
      </c>
      <c r="P406" s="110">
        <f t="shared" si="63"/>
        <v>0</v>
      </c>
      <c r="Q406" s="134">
        <f t="shared" si="64"/>
        <v>0</v>
      </c>
      <c r="R406" s="111">
        <f t="shared" si="69"/>
        <v>0</v>
      </c>
      <c r="S406" s="111">
        <f t="shared" si="60"/>
        <v>0</v>
      </c>
      <c r="T406" s="108">
        <f t="shared" si="61"/>
        <v>0</v>
      </c>
      <c r="U406" s="109"/>
      <c r="V406" s="108"/>
      <c r="W406" s="108"/>
      <c r="X406" s="112"/>
      <c r="Y406" s="112"/>
      <c r="Z406" s="112"/>
      <c r="AA406" s="176"/>
      <c r="AB406" s="109"/>
      <c r="AC406" s="138">
        <f t="shared" si="65"/>
        <v>0</v>
      </c>
      <c r="AD406" s="112">
        <f t="shared" si="66"/>
        <v>0</v>
      </c>
      <c r="AE406" s="112">
        <f t="shared" si="67"/>
        <v>0</v>
      </c>
      <c r="AF406" s="112">
        <f t="shared" si="68"/>
        <v>0</v>
      </c>
    </row>
    <row r="407" spans="1:32">
      <c r="A407" s="147"/>
      <c r="B407" s="226"/>
      <c r="C407" s="147"/>
      <c r="D407" s="147"/>
      <c r="E407" s="148"/>
      <c r="F407" s="149"/>
      <c r="G407" s="149"/>
      <c r="H407" s="147"/>
      <c r="I407" s="147"/>
      <c r="J407" s="147"/>
      <c r="K407" s="277"/>
      <c r="L407" s="121"/>
      <c r="M407" s="120"/>
      <c r="N407" s="109"/>
      <c r="O407" s="110">
        <f t="shared" si="62"/>
        <v>0</v>
      </c>
      <c r="P407" s="110">
        <f t="shared" si="63"/>
        <v>0</v>
      </c>
      <c r="Q407" s="134">
        <f t="shared" si="64"/>
        <v>0</v>
      </c>
      <c r="R407" s="111">
        <f t="shared" si="69"/>
        <v>0</v>
      </c>
      <c r="S407" s="111">
        <f t="shared" si="60"/>
        <v>0</v>
      </c>
      <c r="T407" s="108">
        <f t="shared" si="61"/>
        <v>0</v>
      </c>
      <c r="U407" s="109"/>
      <c r="V407" s="108"/>
      <c r="W407" s="108"/>
      <c r="X407" s="112"/>
      <c r="Y407" s="112"/>
      <c r="Z407" s="112"/>
      <c r="AA407" s="176"/>
      <c r="AB407" s="109"/>
      <c r="AC407" s="138">
        <f t="shared" si="65"/>
        <v>0</v>
      </c>
      <c r="AD407" s="112">
        <f t="shared" si="66"/>
        <v>0</v>
      </c>
      <c r="AE407" s="112">
        <f t="shared" si="67"/>
        <v>0</v>
      </c>
      <c r="AF407" s="112">
        <f t="shared" si="68"/>
        <v>0</v>
      </c>
    </row>
    <row r="408" spans="1:32">
      <c r="A408" s="147"/>
      <c r="B408" s="226"/>
      <c r="C408" s="147"/>
      <c r="D408" s="147"/>
      <c r="E408" s="148"/>
      <c r="F408" s="149"/>
      <c r="G408" s="149"/>
      <c r="H408" s="147"/>
      <c r="I408" s="147"/>
      <c r="J408" s="147"/>
      <c r="K408" s="277"/>
      <c r="L408" s="121"/>
      <c r="M408" s="120"/>
      <c r="N408" s="109"/>
      <c r="O408" s="110">
        <f t="shared" si="62"/>
        <v>0</v>
      </c>
      <c r="P408" s="110">
        <f t="shared" si="63"/>
        <v>0</v>
      </c>
      <c r="Q408" s="134">
        <f t="shared" si="64"/>
        <v>0</v>
      </c>
      <c r="R408" s="111">
        <f t="shared" si="69"/>
        <v>0</v>
      </c>
      <c r="S408" s="111">
        <f t="shared" si="60"/>
        <v>0</v>
      </c>
      <c r="T408" s="108">
        <f t="shared" si="61"/>
        <v>0</v>
      </c>
      <c r="U408" s="109"/>
      <c r="V408" s="108"/>
      <c r="W408" s="108"/>
      <c r="X408" s="112"/>
      <c r="Y408" s="112"/>
      <c r="Z408" s="112"/>
      <c r="AA408" s="176"/>
      <c r="AB408" s="109"/>
      <c r="AC408" s="138">
        <f t="shared" si="65"/>
        <v>0</v>
      </c>
      <c r="AD408" s="112">
        <f t="shared" si="66"/>
        <v>0</v>
      </c>
      <c r="AE408" s="112">
        <f t="shared" si="67"/>
        <v>0</v>
      </c>
      <c r="AF408" s="112">
        <f t="shared" si="68"/>
        <v>0</v>
      </c>
    </row>
    <row r="409" spans="1:32">
      <c r="A409" s="147"/>
      <c r="B409" s="226"/>
      <c r="C409" s="147"/>
      <c r="D409" s="147"/>
      <c r="E409" s="148"/>
      <c r="F409" s="149"/>
      <c r="G409" s="149"/>
      <c r="H409" s="147"/>
      <c r="I409" s="147"/>
      <c r="J409" s="147"/>
      <c r="K409" s="277"/>
      <c r="L409" s="121"/>
      <c r="M409" s="120"/>
      <c r="N409" s="116"/>
      <c r="O409" s="110">
        <f t="shared" si="62"/>
        <v>0</v>
      </c>
      <c r="P409" s="110">
        <f t="shared" si="63"/>
        <v>0</v>
      </c>
      <c r="Q409" s="134">
        <f t="shared" si="64"/>
        <v>0</v>
      </c>
      <c r="R409" s="111">
        <f t="shared" si="69"/>
        <v>0</v>
      </c>
      <c r="S409" s="111">
        <f t="shared" si="60"/>
        <v>0</v>
      </c>
      <c r="T409" s="108">
        <f t="shared" si="61"/>
        <v>0</v>
      </c>
      <c r="U409" s="109"/>
      <c r="V409" s="108"/>
      <c r="W409" s="108"/>
      <c r="X409" s="112"/>
      <c r="Y409" s="112"/>
      <c r="Z409" s="112"/>
      <c r="AA409" s="176"/>
      <c r="AB409" s="109"/>
      <c r="AC409" s="138">
        <f t="shared" si="65"/>
        <v>0</v>
      </c>
      <c r="AD409" s="112">
        <f t="shared" si="66"/>
        <v>0</v>
      </c>
      <c r="AE409" s="112">
        <f t="shared" si="67"/>
        <v>0</v>
      </c>
      <c r="AF409" s="112">
        <f t="shared" si="68"/>
        <v>0</v>
      </c>
    </row>
    <row r="410" spans="1:32">
      <c r="A410" s="147"/>
      <c r="B410" s="226"/>
      <c r="C410" s="147"/>
      <c r="D410" s="147"/>
      <c r="E410" s="148"/>
      <c r="F410" s="149"/>
      <c r="G410" s="147"/>
      <c r="H410" s="147"/>
      <c r="I410" s="147"/>
      <c r="J410" s="147"/>
      <c r="K410" s="277"/>
      <c r="L410" s="121"/>
      <c r="M410" s="120"/>
      <c r="N410" s="109"/>
      <c r="O410" s="110">
        <f t="shared" si="62"/>
        <v>0</v>
      </c>
      <c r="P410" s="110">
        <f t="shared" si="63"/>
        <v>0</v>
      </c>
      <c r="Q410" s="134">
        <f t="shared" si="64"/>
        <v>0</v>
      </c>
      <c r="R410" s="111">
        <f t="shared" si="69"/>
        <v>0</v>
      </c>
      <c r="S410" s="111">
        <f t="shared" si="60"/>
        <v>0</v>
      </c>
      <c r="T410" s="108">
        <f t="shared" si="61"/>
        <v>0</v>
      </c>
      <c r="U410" s="109"/>
      <c r="V410" s="108"/>
      <c r="W410" s="108"/>
      <c r="X410" s="112"/>
      <c r="Y410" s="112"/>
      <c r="Z410" s="112"/>
      <c r="AA410" s="176"/>
      <c r="AB410" s="109"/>
      <c r="AC410" s="138">
        <f t="shared" si="65"/>
        <v>0</v>
      </c>
      <c r="AD410" s="112">
        <f t="shared" si="66"/>
        <v>0</v>
      </c>
      <c r="AE410" s="112">
        <f t="shared" si="67"/>
        <v>0</v>
      </c>
      <c r="AF410" s="112">
        <f t="shared" si="68"/>
        <v>0</v>
      </c>
    </row>
    <row r="411" spans="1:32">
      <c r="A411" s="147"/>
      <c r="B411" s="226"/>
      <c r="C411" s="147"/>
      <c r="D411" s="147"/>
      <c r="E411" s="148"/>
      <c r="F411" s="149"/>
      <c r="G411" s="149"/>
      <c r="H411" s="147"/>
      <c r="I411" s="147"/>
      <c r="J411" s="147"/>
      <c r="K411" s="277"/>
      <c r="L411" s="121"/>
      <c r="M411" s="120"/>
      <c r="N411" s="109"/>
      <c r="O411" s="110">
        <f t="shared" si="62"/>
        <v>0</v>
      </c>
      <c r="P411" s="110">
        <f t="shared" si="63"/>
        <v>0</v>
      </c>
      <c r="Q411" s="134">
        <f t="shared" si="64"/>
        <v>0</v>
      </c>
      <c r="R411" s="111">
        <f t="shared" si="69"/>
        <v>0</v>
      </c>
      <c r="S411" s="111">
        <f t="shared" si="60"/>
        <v>0</v>
      </c>
      <c r="T411" s="108">
        <f t="shared" si="61"/>
        <v>0</v>
      </c>
      <c r="U411" s="109"/>
      <c r="V411" s="108"/>
      <c r="W411" s="108"/>
      <c r="X411" s="112"/>
      <c r="Y411" s="112"/>
      <c r="Z411" s="112"/>
      <c r="AA411" s="176"/>
      <c r="AB411" s="109"/>
      <c r="AC411" s="138">
        <f t="shared" si="65"/>
        <v>0</v>
      </c>
      <c r="AD411" s="112">
        <f t="shared" si="66"/>
        <v>0</v>
      </c>
      <c r="AE411" s="112">
        <f t="shared" si="67"/>
        <v>0</v>
      </c>
      <c r="AF411" s="112">
        <f t="shared" si="68"/>
        <v>0</v>
      </c>
    </row>
    <row r="412" spans="1:32">
      <c r="A412" s="147"/>
      <c r="B412" s="226"/>
      <c r="C412" s="147"/>
      <c r="D412" s="147"/>
      <c r="E412" s="148"/>
      <c r="F412" s="149"/>
      <c r="G412" s="147"/>
      <c r="H412" s="147"/>
      <c r="I412" s="147"/>
      <c r="J412" s="147"/>
      <c r="K412" s="277"/>
      <c r="L412" s="121"/>
      <c r="M412" s="120"/>
      <c r="N412" s="109"/>
      <c r="O412" s="110">
        <f t="shared" si="62"/>
        <v>0</v>
      </c>
      <c r="P412" s="110">
        <f t="shared" si="63"/>
        <v>0</v>
      </c>
      <c r="Q412" s="134">
        <f t="shared" si="64"/>
        <v>0</v>
      </c>
      <c r="R412" s="111">
        <f t="shared" si="69"/>
        <v>0</v>
      </c>
      <c r="S412" s="111">
        <f t="shared" si="60"/>
        <v>0</v>
      </c>
      <c r="T412" s="108">
        <f t="shared" si="61"/>
        <v>0</v>
      </c>
      <c r="U412" s="109"/>
      <c r="V412" s="108"/>
      <c r="W412" s="108"/>
      <c r="X412" s="112"/>
      <c r="Y412" s="112"/>
      <c r="Z412" s="112"/>
      <c r="AA412" s="176"/>
      <c r="AB412" s="109"/>
      <c r="AC412" s="138">
        <f t="shared" si="65"/>
        <v>0</v>
      </c>
      <c r="AD412" s="112">
        <f t="shared" si="66"/>
        <v>0</v>
      </c>
      <c r="AE412" s="112">
        <f t="shared" si="67"/>
        <v>0</v>
      </c>
      <c r="AF412" s="112">
        <f t="shared" si="68"/>
        <v>0</v>
      </c>
    </row>
    <row r="413" spans="1:32">
      <c r="A413" s="147"/>
      <c r="B413" s="226"/>
      <c r="C413" s="147"/>
      <c r="D413" s="147"/>
      <c r="E413" s="148"/>
      <c r="F413" s="149"/>
      <c r="G413" s="149"/>
      <c r="H413" s="147"/>
      <c r="I413" s="147"/>
      <c r="J413" s="147"/>
      <c r="K413" s="277"/>
      <c r="L413" s="121"/>
      <c r="M413" s="120"/>
      <c r="N413" s="109"/>
      <c r="O413" s="110">
        <f t="shared" si="62"/>
        <v>0</v>
      </c>
      <c r="P413" s="110">
        <f t="shared" si="63"/>
        <v>0</v>
      </c>
      <c r="Q413" s="134">
        <f t="shared" si="64"/>
        <v>0</v>
      </c>
      <c r="R413" s="111">
        <f t="shared" si="69"/>
        <v>0</v>
      </c>
      <c r="S413" s="111">
        <f t="shared" si="60"/>
        <v>0</v>
      </c>
      <c r="T413" s="108">
        <f t="shared" si="61"/>
        <v>0</v>
      </c>
      <c r="U413" s="109"/>
      <c r="V413" s="108"/>
      <c r="W413" s="108"/>
      <c r="X413" s="112"/>
      <c r="Y413" s="112"/>
      <c r="Z413" s="112"/>
      <c r="AA413" s="176"/>
      <c r="AB413" s="109"/>
      <c r="AC413" s="138">
        <f t="shared" si="65"/>
        <v>0</v>
      </c>
      <c r="AD413" s="112">
        <f t="shared" si="66"/>
        <v>0</v>
      </c>
      <c r="AE413" s="112">
        <f t="shared" si="67"/>
        <v>0</v>
      </c>
      <c r="AF413" s="112">
        <f t="shared" si="68"/>
        <v>0</v>
      </c>
    </row>
    <row r="414" spans="1:32">
      <c r="A414" s="147"/>
      <c r="B414" s="226"/>
      <c r="C414" s="147"/>
      <c r="D414" s="147"/>
      <c r="E414" s="148"/>
      <c r="F414" s="149"/>
      <c r="G414" s="147"/>
      <c r="H414" s="147"/>
      <c r="I414" s="147"/>
      <c r="J414" s="147"/>
      <c r="K414" s="277"/>
      <c r="L414" s="121"/>
      <c r="M414" s="120"/>
      <c r="N414" s="109"/>
      <c r="O414" s="110">
        <f t="shared" si="62"/>
        <v>0</v>
      </c>
      <c r="P414" s="110">
        <f t="shared" si="63"/>
        <v>0</v>
      </c>
      <c r="Q414" s="134">
        <f t="shared" si="64"/>
        <v>0</v>
      </c>
      <c r="R414" s="111">
        <f t="shared" si="69"/>
        <v>0</v>
      </c>
      <c r="S414" s="111">
        <f t="shared" si="60"/>
        <v>0</v>
      </c>
      <c r="T414" s="108">
        <f t="shared" si="61"/>
        <v>0</v>
      </c>
      <c r="U414" s="109"/>
      <c r="V414" s="108"/>
      <c r="W414" s="108"/>
      <c r="X414" s="112"/>
      <c r="Y414" s="112"/>
      <c r="Z414" s="112"/>
      <c r="AA414" s="176"/>
      <c r="AB414" s="109"/>
      <c r="AC414" s="138">
        <f t="shared" si="65"/>
        <v>0</v>
      </c>
      <c r="AD414" s="112">
        <f t="shared" si="66"/>
        <v>0</v>
      </c>
      <c r="AE414" s="112">
        <f t="shared" si="67"/>
        <v>0</v>
      </c>
      <c r="AF414" s="112">
        <f t="shared" si="68"/>
        <v>0</v>
      </c>
    </row>
    <row r="415" spans="1:32">
      <c r="A415" s="147"/>
      <c r="B415" s="226"/>
      <c r="C415" s="147"/>
      <c r="D415" s="147"/>
      <c r="E415" s="148"/>
      <c r="F415" s="149"/>
      <c r="G415" s="149"/>
      <c r="H415" s="147"/>
      <c r="I415" s="147"/>
      <c r="J415" s="147"/>
      <c r="K415" s="277"/>
      <c r="L415" s="121"/>
      <c r="M415" s="120"/>
      <c r="N415" s="109"/>
      <c r="O415" s="110">
        <f t="shared" si="62"/>
        <v>0</v>
      </c>
      <c r="P415" s="110">
        <f t="shared" si="63"/>
        <v>0</v>
      </c>
      <c r="Q415" s="134">
        <f t="shared" si="64"/>
        <v>0</v>
      </c>
      <c r="R415" s="111">
        <f t="shared" si="69"/>
        <v>0</v>
      </c>
      <c r="S415" s="111">
        <f t="shared" si="60"/>
        <v>0</v>
      </c>
      <c r="T415" s="108">
        <f t="shared" si="61"/>
        <v>0</v>
      </c>
      <c r="U415" s="109"/>
      <c r="V415" s="108"/>
      <c r="W415" s="108"/>
      <c r="X415" s="112"/>
      <c r="Y415" s="112"/>
      <c r="Z415" s="112"/>
      <c r="AA415" s="176"/>
      <c r="AB415" s="109"/>
      <c r="AC415" s="138">
        <f t="shared" si="65"/>
        <v>0</v>
      </c>
      <c r="AD415" s="112">
        <f t="shared" si="66"/>
        <v>0</v>
      </c>
      <c r="AE415" s="112">
        <f t="shared" si="67"/>
        <v>0</v>
      </c>
      <c r="AF415" s="112">
        <f t="shared" si="68"/>
        <v>0</v>
      </c>
    </row>
    <row r="416" spans="1:32">
      <c r="A416" s="147"/>
      <c r="B416" s="226"/>
      <c r="C416" s="147"/>
      <c r="D416" s="147"/>
      <c r="E416" s="148"/>
      <c r="F416" s="149"/>
      <c r="G416" s="149"/>
      <c r="H416" s="147"/>
      <c r="I416" s="147"/>
      <c r="J416" s="147"/>
      <c r="K416" s="277"/>
      <c r="L416" s="121"/>
      <c r="M416" s="120"/>
      <c r="N416" s="109"/>
      <c r="O416" s="110">
        <f t="shared" si="62"/>
        <v>0</v>
      </c>
      <c r="P416" s="110">
        <f t="shared" si="63"/>
        <v>0</v>
      </c>
      <c r="Q416" s="134">
        <f t="shared" si="64"/>
        <v>0</v>
      </c>
      <c r="R416" s="111">
        <f t="shared" si="69"/>
        <v>0</v>
      </c>
      <c r="S416" s="111">
        <f t="shared" ref="S416:S479" si="70">+IF(AND(O416&gt;TIMEVALUE("8:30"),O416&lt;TIMEVALUE("10:00")),O416-TIMEVALUE("8:00"),0)</f>
        <v>0</v>
      </c>
      <c r="T416" s="108">
        <f t="shared" si="61"/>
        <v>0</v>
      </c>
      <c r="U416" s="109"/>
      <c r="V416" s="108"/>
      <c r="W416" s="108"/>
      <c r="X416" s="112"/>
      <c r="Y416" s="112"/>
      <c r="Z416" s="112"/>
      <c r="AA416" s="176"/>
      <c r="AB416" s="109"/>
      <c r="AC416" s="138">
        <f t="shared" si="65"/>
        <v>0</v>
      </c>
      <c r="AD416" s="112">
        <f t="shared" si="66"/>
        <v>0</v>
      </c>
      <c r="AE416" s="112">
        <f t="shared" si="67"/>
        <v>0</v>
      </c>
      <c r="AF416" s="112">
        <f t="shared" si="68"/>
        <v>0</v>
      </c>
    </row>
    <row r="417" spans="1:32">
      <c r="A417" s="147"/>
      <c r="B417" s="226"/>
      <c r="C417" s="147"/>
      <c r="D417" s="147"/>
      <c r="E417" s="148"/>
      <c r="F417" s="149"/>
      <c r="G417" s="149"/>
      <c r="H417" s="147"/>
      <c r="I417" s="147"/>
      <c r="J417" s="147"/>
      <c r="K417" s="277"/>
      <c r="L417" s="121"/>
      <c r="M417" s="120"/>
      <c r="N417" s="116"/>
      <c r="O417" s="110">
        <f t="shared" si="62"/>
        <v>0</v>
      </c>
      <c r="P417" s="110">
        <f t="shared" si="63"/>
        <v>0</v>
      </c>
      <c r="Q417" s="134">
        <f t="shared" si="64"/>
        <v>0</v>
      </c>
      <c r="R417" s="111">
        <f t="shared" si="69"/>
        <v>0</v>
      </c>
      <c r="S417" s="111">
        <f t="shared" si="70"/>
        <v>0</v>
      </c>
      <c r="T417" s="108">
        <f t="shared" si="61"/>
        <v>0</v>
      </c>
      <c r="U417" s="109"/>
      <c r="V417" s="108"/>
      <c r="W417" s="108"/>
      <c r="X417" s="112"/>
      <c r="Y417" s="112"/>
      <c r="Z417" s="112"/>
      <c r="AA417" s="176"/>
      <c r="AB417" s="109"/>
      <c r="AC417" s="138">
        <f t="shared" si="65"/>
        <v>0</v>
      </c>
      <c r="AD417" s="112">
        <f t="shared" si="66"/>
        <v>0</v>
      </c>
      <c r="AE417" s="112">
        <f t="shared" si="67"/>
        <v>0</v>
      </c>
      <c r="AF417" s="112">
        <f t="shared" si="68"/>
        <v>0</v>
      </c>
    </row>
    <row r="418" spans="1:32">
      <c r="A418" s="147"/>
      <c r="B418" s="226"/>
      <c r="C418" s="147"/>
      <c r="D418" s="147"/>
      <c r="E418" s="148"/>
      <c r="F418" s="149"/>
      <c r="G418" s="149"/>
      <c r="H418" s="147"/>
      <c r="I418" s="147"/>
      <c r="J418" s="147"/>
      <c r="K418" s="277"/>
      <c r="L418" s="121"/>
      <c r="M418" s="120"/>
      <c r="N418" s="116"/>
      <c r="O418" s="110">
        <f t="shared" si="62"/>
        <v>0</v>
      </c>
      <c r="P418" s="110">
        <f t="shared" si="63"/>
        <v>0</v>
      </c>
      <c r="Q418" s="134">
        <f t="shared" si="64"/>
        <v>0</v>
      </c>
      <c r="R418" s="111">
        <f t="shared" si="69"/>
        <v>0</v>
      </c>
      <c r="S418" s="111">
        <f t="shared" si="70"/>
        <v>0</v>
      </c>
      <c r="T418" s="108">
        <f t="shared" si="61"/>
        <v>0</v>
      </c>
      <c r="U418" s="109"/>
      <c r="V418" s="108"/>
      <c r="W418" s="108"/>
      <c r="X418" s="112"/>
      <c r="Y418" s="112"/>
      <c r="Z418" s="112"/>
      <c r="AA418" s="176"/>
      <c r="AB418" s="109"/>
      <c r="AC418" s="138">
        <f t="shared" si="65"/>
        <v>0</v>
      </c>
      <c r="AD418" s="112">
        <f t="shared" si="66"/>
        <v>0</v>
      </c>
      <c r="AE418" s="112">
        <f t="shared" si="67"/>
        <v>0</v>
      </c>
      <c r="AF418" s="112">
        <f t="shared" si="68"/>
        <v>0</v>
      </c>
    </row>
    <row r="419" spans="1:32">
      <c r="A419" s="147"/>
      <c r="B419" s="226"/>
      <c r="C419" s="147"/>
      <c r="D419" s="147"/>
      <c r="E419" s="148"/>
      <c r="F419" s="149"/>
      <c r="G419" s="149"/>
      <c r="H419" s="147"/>
      <c r="I419" s="147"/>
      <c r="J419" s="147"/>
      <c r="K419" s="277"/>
      <c r="L419" s="185"/>
      <c r="M419" s="120"/>
      <c r="N419" s="116"/>
      <c r="O419" s="110">
        <f t="shared" si="62"/>
        <v>0</v>
      </c>
      <c r="P419" s="110">
        <f t="shared" si="63"/>
        <v>0</v>
      </c>
      <c r="Q419" s="134">
        <f t="shared" si="64"/>
        <v>0</v>
      </c>
      <c r="R419" s="111">
        <f t="shared" si="69"/>
        <v>0</v>
      </c>
      <c r="S419" s="111">
        <f t="shared" si="70"/>
        <v>0</v>
      </c>
      <c r="T419" s="108">
        <f t="shared" si="61"/>
        <v>0</v>
      </c>
      <c r="U419" s="109"/>
      <c r="V419" s="108"/>
      <c r="W419" s="108"/>
      <c r="X419" s="112"/>
      <c r="Y419" s="112"/>
      <c r="Z419" s="112"/>
      <c r="AA419" s="176"/>
      <c r="AB419" s="109"/>
      <c r="AC419" s="138">
        <f t="shared" si="65"/>
        <v>0</v>
      </c>
      <c r="AD419" s="112">
        <f t="shared" si="66"/>
        <v>0</v>
      </c>
      <c r="AE419" s="112">
        <f t="shared" si="67"/>
        <v>0</v>
      </c>
      <c r="AF419" s="112">
        <f t="shared" si="68"/>
        <v>0</v>
      </c>
    </row>
    <row r="420" spans="1:32">
      <c r="A420" s="147"/>
      <c r="B420" s="226"/>
      <c r="C420" s="147"/>
      <c r="D420" s="147"/>
      <c r="E420" s="148"/>
      <c r="F420" s="149"/>
      <c r="G420" s="149"/>
      <c r="H420" s="147"/>
      <c r="I420" s="147"/>
      <c r="J420" s="147"/>
      <c r="K420" s="277"/>
      <c r="L420" s="121"/>
      <c r="M420" s="120"/>
      <c r="N420" s="109"/>
      <c r="O420" s="110">
        <f t="shared" si="62"/>
        <v>0</v>
      </c>
      <c r="P420" s="110">
        <f t="shared" si="63"/>
        <v>0</v>
      </c>
      <c r="Q420" s="134">
        <f t="shared" si="64"/>
        <v>0</v>
      </c>
      <c r="R420" s="111">
        <f t="shared" si="69"/>
        <v>0</v>
      </c>
      <c r="S420" s="111">
        <f t="shared" si="70"/>
        <v>0</v>
      </c>
      <c r="T420" s="108">
        <f t="shared" si="61"/>
        <v>0</v>
      </c>
      <c r="U420" s="109"/>
      <c r="V420" s="108"/>
      <c r="W420" s="108"/>
      <c r="X420" s="112"/>
      <c r="Y420" s="112"/>
      <c r="Z420" s="112"/>
      <c r="AA420" s="176"/>
      <c r="AB420" s="109"/>
      <c r="AC420" s="138">
        <f t="shared" si="65"/>
        <v>0</v>
      </c>
      <c r="AD420" s="112">
        <f t="shared" si="66"/>
        <v>0</v>
      </c>
      <c r="AE420" s="112">
        <f t="shared" si="67"/>
        <v>0</v>
      </c>
      <c r="AF420" s="112">
        <f t="shared" si="68"/>
        <v>0</v>
      </c>
    </row>
    <row r="421" spans="1:32">
      <c r="A421" s="147"/>
      <c r="B421" s="226"/>
      <c r="C421" s="147"/>
      <c r="D421" s="147"/>
      <c r="E421" s="148"/>
      <c r="F421" s="149"/>
      <c r="G421" s="149"/>
      <c r="H421" s="147"/>
      <c r="I421" s="147"/>
      <c r="J421" s="147"/>
      <c r="K421" s="277"/>
      <c r="L421" s="121"/>
      <c r="M421" s="120"/>
      <c r="N421" s="109"/>
      <c r="O421" s="110">
        <f t="shared" si="62"/>
        <v>0</v>
      </c>
      <c r="P421" s="110">
        <f t="shared" si="63"/>
        <v>0</v>
      </c>
      <c r="Q421" s="134">
        <f t="shared" si="64"/>
        <v>0</v>
      </c>
      <c r="R421" s="111">
        <f t="shared" si="69"/>
        <v>0</v>
      </c>
      <c r="S421" s="111">
        <f t="shared" si="70"/>
        <v>0</v>
      </c>
      <c r="T421" s="108">
        <f t="shared" si="61"/>
        <v>0</v>
      </c>
      <c r="U421" s="109"/>
      <c r="V421" s="108"/>
      <c r="W421" s="108"/>
      <c r="X421" s="112"/>
      <c r="Y421" s="112"/>
      <c r="Z421" s="112"/>
      <c r="AA421" s="176"/>
      <c r="AB421" s="109"/>
      <c r="AC421" s="138">
        <f t="shared" si="65"/>
        <v>0</v>
      </c>
      <c r="AD421" s="112">
        <f t="shared" si="66"/>
        <v>0</v>
      </c>
      <c r="AE421" s="112">
        <f t="shared" si="67"/>
        <v>0</v>
      </c>
      <c r="AF421" s="112">
        <f t="shared" si="68"/>
        <v>0</v>
      </c>
    </row>
    <row r="422" spans="1:32">
      <c r="A422" s="147"/>
      <c r="B422" s="226"/>
      <c r="C422" s="147"/>
      <c r="D422" s="147"/>
      <c r="E422" s="148"/>
      <c r="F422" s="149"/>
      <c r="G422" s="149"/>
      <c r="H422" s="147"/>
      <c r="I422" s="147"/>
      <c r="J422" s="147"/>
      <c r="K422" s="277"/>
      <c r="L422" s="121"/>
      <c r="M422" s="120"/>
      <c r="N422" s="109"/>
      <c r="O422" s="110">
        <f t="shared" si="62"/>
        <v>0</v>
      </c>
      <c r="P422" s="110">
        <f t="shared" si="63"/>
        <v>0</v>
      </c>
      <c r="Q422" s="134">
        <f t="shared" si="64"/>
        <v>0</v>
      </c>
      <c r="R422" s="111">
        <f t="shared" si="69"/>
        <v>0</v>
      </c>
      <c r="S422" s="111">
        <f t="shared" si="70"/>
        <v>0</v>
      </c>
      <c r="T422" s="108">
        <f t="shared" si="61"/>
        <v>0</v>
      </c>
      <c r="U422" s="109"/>
      <c r="V422" s="108"/>
      <c r="W422" s="108"/>
      <c r="X422" s="112"/>
      <c r="Y422" s="112"/>
      <c r="Z422" s="112"/>
      <c r="AA422" s="176"/>
      <c r="AB422" s="109"/>
      <c r="AC422" s="138">
        <f t="shared" si="65"/>
        <v>0</v>
      </c>
      <c r="AD422" s="112">
        <f t="shared" si="66"/>
        <v>0</v>
      </c>
      <c r="AE422" s="112">
        <f t="shared" si="67"/>
        <v>0</v>
      </c>
      <c r="AF422" s="112">
        <f t="shared" si="68"/>
        <v>0</v>
      </c>
    </row>
    <row r="423" spans="1:32">
      <c r="A423" s="147"/>
      <c r="B423" s="226"/>
      <c r="C423" s="147"/>
      <c r="D423" s="147"/>
      <c r="E423" s="148"/>
      <c r="F423" s="149"/>
      <c r="G423" s="149"/>
      <c r="H423" s="149"/>
      <c r="I423" s="147"/>
      <c r="J423" s="147"/>
      <c r="K423" s="277"/>
      <c r="L423" s="121"/>
      <c r="M423" s="120"/>
      <c r="N423" s="109"/>
      <c r="O423" s="110">
        <f t="shared" si="62"/>
        <v>0</v>
      </c>
      <c r="P423" s="110">
        <f t="shared" si="63"/>
        <v>0</v>
      </c>
      <c r="Q423" s="134">
        <f t="shared" si="64"/>
        <v>0</v>
      </c>
      <c r="R423" s="111">
        <f t="shared" si="69"/>
        <v>0</v>
      </c>
      <c r="S423" s="111">
        <f t="shared" si="70"/>
        <v>0</v>
      </c>
      <c r="T423" s="108">
        <f t="shared" si="61"/>
        <v>0</v>
      </c>
      <c r="U423" s="109"/>
      <c r="V423" s="108"/>
      <c r="W423" s="108"/>
      <c r="X423" s="112"/>
      <c r="Y423" s="112"/>
      <c r="Z423" s="112"/>
      <c r="AA423" s="176"/>
      <c r="AB423" s="109"/>
      <c r="AC423" s="138">
        <f t="shared" si="65"/>
        <v>0</v>
      </c>
      <c r="AD423" s="112">
        <f t="shared" si="66"/>
        <v>0</v>
      </c>
      <c r="AE423" s="112">
        <f t="shared" si="67"/>
        <v>0</v>
      </c>
      <c r="AF423" s="112">
        <f t="shared" si="68"/>
        <v>0</v>
      </c>
    </row>
    <row r="424" spans="1:32">
      <c r="A424" s="147"/>
      <c r="B424" s="226"/>
      <c r="C424" s="147"/>
      <c r="D424" s="147"/>
      <c r="E424" s="148"/>
      <c r="F424" s="149"/>
      <c r="G424" s="147"/>
      <c r="H424" s="147"/>
      <c r="I424" s="147"/>
      <c r="J424" s="147"/>
      <c r="K424" s="277"/>
      <c r="L424" s="121"/>
      <c r="M424" s="120"/>
      <c r="N424" s="109"/>
      <c r="O424" s="110">
        <f t="shared" si="62"/>
        <v>0</v>
      </c>
      <c r="P424" s="110">
        <f t="shared" si="63"/>
        <v>0</v>
      </c>
      <c r="Q424" s="134">
        <f t="shared" si="64"/>
        <v>0</v>
      </c>
      <c r="R424" s="111">
        <f t="shared" si="69"/>
        <v>0</v>
      </c>
      <c r="S424" s="111">
        <f t="shared" si="70"/>
        <v>0</v>
      </c>
      <c r="T424" s="108">
        <f t="shared" si="61"/>
        <v>0</v>
      </c>
      <c r="U424" s="109"/>
      <c r="V424" s="108"/>
      <c r="W424" s="108"/>
      <c r="X424" s="112"/>
      <c r="Y424" s="112"/>
      <c r="Z424" s="112"/>
      <c r="AA424" s="176"/>
      <c r="AB424" s="109"/>
      <c r="AC424" s="138">
        <f t="shared" si="65"/>
        <v>0</v>
      </c>
      <c r="AD424" s="112">
        <f t="shared" si="66"/>
        <v>0</v>
      </c>
      <c r="AE424" s="112">
        <f t="shared" si="67"/>
        <v>0</v>
      </c>
      <c r="AF424" s="112">
        <f t="shared" si="68"/>
        <v>0</v>
      </c>
    </row>
    <row r="425" spans="1:32">
      <c r="A425" s="147"/>
      <c r="B425" s="226"/>
      <c r="C425" s="147"/>
      <c r="D425" s="147"/>
      <c r="E425" s="148"/>
      <c r="F425" s="149"/>
      <c r="G425" s="149"/>
      <c r="H425" s="147"/>
      <c r="I425" s="147"/>
      <c r="J425" s="147"/>
      <c r="K425" s="277"/>
      <c r="L425" s="121"/>
      <c r="M425" s="120"/>
      <c r="N425" s="116"/>
      <c r="O425" s="110">
        <f t="shared" si="62"/>
        <v>0</v>
      </c>
      <c r="P425" s="110">
        <f t="shared" si="63"/>
        <v>0</v>
      </c>
      <c r="Q425" s="134">
        <f t="shared" si="64"/>
        <v>0</v>
      </c>
      <c r="R425" s="111">
        <f t="shared" si="69"/>
        <v>0</v>
      </c>
      <c r="S425" s="111">
        <f t="shared" si="70"/>
        <v>0</v>
      </c>
      <c r="T425" s="108">
        <f t="shared" si="61"/>
        <v>0</v>
      </c>
      <c r="U425" s="109"/>
      <c r="V425" s="108"/>
      <c r="W425" s="108"/>
      <c r="X425" s="112"/>
      <c r="Y425" s="112"/>
      <c r="Z425" s="112"/>
      <c r="AA425" s="176"/>
      <c r="AB425" s="109"/>
      <c r="AC425" s="138">
        <f t="shared" si="65"/>
        <v>0</v>
      </c>
      <c r="AD425" s="112">
        <f t="shared" si="66"/>
        <v>0</v>
      </c>
      <c r="AE425" s="112">
        <f t="shared" si="67"/>
        <v>0</v>
      </c>
      <c r="AF425" s="112">
        <f t="shared" si="68"/>
        <v>0</v>
      </c>
    </row>
    <row r="426" spans="1:32">
      <c r="A426" s="147"/>
      <c r="B426" s="226"/>
      <c r="C426" s="147"/>
      <c r="D426" s="147"/>
      <c r="E426" s="148"/>
      <c r="F426" s="149"/>
      <c r="G426" s="149"/>
      <c r="H426" s="147"/>
      <c r="I426" s="147"/>
      <c r="J426" s="147"/>
      <c r="K426" s="277"/>
      <c r="L426" s="121"/>
      <c r="M426" s="120"/>
      <c r="N426" s="116"/>
      <c r="O426" s="110">
        <f t="shared" si="62"/>
        <v>0</v>
      </c>
      <c r="P426" s="110">
        <f t="shared" si="63"/>
        <v>0</v>
      </c>
      <c r="Q426" s="134">
        <f t="shared" si="64"/>
        <v>0</v>
      </c>
      <c r="R426" s="111">
        <f t="shared" si="69"/>
        <v>0</v>
      </c>
      <c r="S426" s="111">
        <f t="shared" si="70"/>
        <v>0</v>
      </c>
      <c r="T426" s="108">
        <f t="shared" si="61"/>
        <v>0</v>
      </c>
      <c r="U426" s="109"/>
      <c r="V426" s="108"/>
      <c r="W426" s="108"/>
      <c r="X426" s="112"/>
      <c r="Y426" s="112"/>
      <c r="Z426" s="112"/>
      <c r="AA426" s="176"/>
      <c r="AB426" s="109"/>
      <c r="AC426" s="138">
        <f t="shared" si="65"/>
        <v>0</v>
      </c>
      <c r="AD426" s="112">
        <f t="shared" si="66"/>
        <v>0</v>
      </c>
      <c r="AE426" s="112">
        <f t="shared" si="67"/>
        <v>0</v>
      </c>
      <c r="AF426" s="112">
        <f t="shared" si="68"/>
        <v>0</v>
      </c>
    </row>
    <row r="427" spans="1:32">
      <c r="A427" s="147"/>
      <c r="B427" s="226"/>
      <c r="C427" s="147"/>
      <c r="D427" s="147"/>
      <c r="E427" s="148"/>
      <c r="F427" s="149"/>
      <c r="G427" s="149"/>
      <c r="H427" s="147"/>
      <c r="I427" s="147"/>
      <c r="J427" s="147"/>
      <c r="K427" s="277"/>
      <c r="L427" s="121"/>
      <c r="M427" s="120"/>
      <c r="N427" s="116"/>
      <c r="O427" s="110">
        <f t="shared" si="62"/>
        <v>0</v>
      </c>
      <c r="P427" s="110">
        <f t="shared" si="63"/>
        <v>0</v>
      </c>
      <c r="Q427" s="134">
        <f t="shared" si="64"/>
        <v>0</v>
      </c>
      <c r="R427" s="111">
        <f t="shared" si="69"/>
        <v>0</v>
      </c>
      <c r="S427" s="111">
        <f t="shared" si="70"/>
        <v>0</v>
      </c>
      <c r="T427" s="108">
        <f t="shared" si="61"/>
        <v>0</v>
      </c>
      <c r="U427" s="109"/>
      <c r="V427" s="108"/>
      <c r="W427" s="108"/>
      <c r="X427" s="112"/>
      <c r="Y427" s="112"/>
      <c r="Z427" s="112"/>
      <c r="AA427" s="176"/>
      <c r="AB427" s="109"/>
      <c r="AC427" s="138">
        <f t="shared" si="65"/>
        <v>0</v>
      </c>
      <c r="AD427" s="112">
        <f t="shared" si="66"/>
        <v>0</v>
      </c>
      <c r="AE427" s="112">
        <f t="shared" si="67"/>
        <v>0</v>
      </c>
      <c r="AF427" s="112">
        <f t="shared" si="68"/>
        <v>0</v>
      </c>
    </row>
    <row r="428" spans="1:32">
      <c r="A428" s="147"/>
      <c r="B428" s="226"/>
      <c r="C428" s="147"/>
      <c r="D428" s="147"/>
      <c r="E428" s="148"/>
      <c r="F428" s="149"/>
      <c r="G428" s="147"/>
      <c r="H428" s="147"/>
      <c r="I428" s="147"/>
      <c r="J428" s="147"/>
      <c r="K428" s="277"/>
      <c r="L428" s="121"/>
      <c r="M428" s="120"/>
      <c r="N428" s="116"/>
      <c r="O428" s="110">
        <f t="shared" si="62"/>
        <v>0</v>
      </c>
      <c r="P428" s="110">
        <f t="shared" si="63"/>
        <v>0</v>
      </c>
      <c r="Q428" s="134">
        <f t="shared" si="64"/>
        <v>0</v>
      </c>
      <c r="R428" s="111">
        <f t="shared" si="69"/>
        <v>0</v>
      </c>
      <c r="S428" s="111">
        <f t="shared" si="70"/>
        <v>0</v>
      </c>
      <c r="T428" s="108">
        <f t="shared" si="61"/>
        <v>0</v>
      </c>
      <c r="U428" s="109"/>
      <c r="V428" s="108"/>
      <c r="W428" s="108"/>
      <c r="X428" s="112"/>
      <c r="Y428" s="112"/>
      <c r="Z428" s="112"/>
      <c r="AA428" s="176"/>
      <c r="AB428" s="109"/>
      <c r="AC428" s="138">
        <f t="shared" si="65"/>
        <v>0</v>
      </c>
      <c r="AD428" s="112">
        <f t="shared" si="66"/>
        <v>0</v>
      </c>
      <c r="AE428" s="112">
        <f t="shared" si="67"/>
        <v>0</v>
      </c>
      <c r="AF428" s="112">
        <f t="shared" si="68"/>
        <v>0</v>
      </c>
    </row>
    <row r="429" spans="1:32">
      <c r="A429" s="147"/>
      <c r="B429" s="226"/>
      <c r="C429" s="147"/>
      <c r="D429" s="147"/>
      <c r="E429" s="148"/>
      <c r="F429" s="149"/>
      <c r="G429" s="149"/>
      <c r="H429" s="147"/>
      <c r="I429" s="147"/>
      <c r="J429" s="147"/>
      <c r="K429" s="277"/>
      <c r="L429" s="185"/>
      <c r="M429" s="120"/>
      <c r="N429" s="116"/>
      <c r="O429" s="110">
        <f t="shared" si="62"/>
        <v>0</v>
      </c>
      <c r="P429" s="110">
        <f t="shared" si="63"/>
        <v>0</v>
      </c>
      <c r="Q429" s="134">
        <f t="shared" si="64"/>
        <v>0</v>
      </c>
      <c r="R429" s="111">
        <f t="shared" si="69"/>
        <v>0</v>
      </c>
      <c r="S429" s="111">
        <f t="shared" si="70"/>
        <v>0</v>
      </c>
      <c r="T429" s="108">
        <f t="shared" si="61"/>
        <v>0</v>
      </c>
      <c r="U429" s="109"/>
      <c r="V429" s="108"/>
      <c r="W429" s="108"/>
      <c r="X429" s="112"/>
      <c r="Y429" s="112"/>
      <c r="Z429" s="112"/>
      <c r="AA429" s="176"/>
      <c r="AB429" s="109"/>
      <c r="AC429" s="138">
        <f t="shared" si="65"/>
        <v>0</v>
      </c>
      <c r="AD429" s="112">
        <f t="shared" si="66"/>
        <v>0</v>
      </c>
      <c r="AE429" s="112">
        <f t="shared" si="67"/>
        <v>0</v>
      </c>
      <c r="AF429" s="112">
        <f t="shared" si="68"/>
        <v>0</v>
      </c>
    </row>
    <row r="430" spans="1:32">
      <c r="A430" s="147"/>
      <c r="B430" s="226"/>
      <c r="C430" s="147"/>
      <c r="D430" s="147"/>
      <c r="E430" s="148"/>
      <c r="F430" s="149"/>
      <c r="G430" s="149"/>
      <c r="H430" s="147"/>
      <c r="I430" s="147"/>
      <c r="J430" s="147"/>
      <c r="K430" s="277"/>
      <c r="L430" s="185"/>
      <c r="M430" s="120"/>
      <c r="N430" s="116"/>
      <c r="O430" s="110">
        <f t="shared" si="62"/>
        <v>0</v>
      </c>
      <c r="P430" s="110">
        <f t="shared" si="63"/>
        <v>0</v>
      </c>
      <c r="Q430" s="134">
        <f t="shared" si="64"/>
        <v>0</v>
      </c>
      <c r="R430" s="111">
        <f t="shared" si="69"/>
        <v>0</v>
      </c>
      <c r="S430" s="111">
        <f t="shared" si="70"/>
        <v>0</v>
      </c>
      <c r="T430" s="108">
        <f t="shared" si="61"/>
        <v>0</v>
      </c>
      <c r="U430" s="109"/>
      <c r="V430" s="108"/>
      <c r="W430" s="108"/>
      <c r="X430" s="112"/>
      <c r="Y430" s="112"/>
      <c r="Z430" s="112"/>
      <c r="AA430" s="176"/>
      <c r="AB430" s="109"/>
      <c r="AC430" s="138">
        <f t="shared" si="65"/>
        <v>0</v>
      </c>
      <c r="AD430" s="112">
        <f t="shared" si="66"/>
        <v>0</v>
      </c>
      <c r="AE430" s="112">
        <f t="shared" si="67"/>
        <v>0</v>
      </c>
      <c r="AF430" s="112">
        <f t="shared" si="68"/>
        <v>0</v>
      </c>
    </row>
    <row r="431" spans="1:32">
      <c r="A431" s="147"/>
      <c r="B431" s="226"/>
      <c r="C431" s="147"/>
      <c r="D431" s="147"/>
      <c r="E431" s="148"/>
      <c r="F431" s="149"/>
      <c r="G431" s="149"/>
      <c r="H431" s="147"/>
      <c r="I431" s="147"/>
      <c r="J431" s="147"/>
      <c r="K431" s="277"/>
      <c r="L431" s="185"/>
      <c r="M431" s="120"/>
      <c r="N431" s="116"/>
      <c r="O431" s="110">
        <f t="shared" si="62"/>
        <v>0</v>
      </c>
      <c r="P431" s="110">
        <f t="shared" si="63"/>
        <v>0</v>
      </c>
      <c r="Q431" s="134">
        <f t="shared" si="64"/>
        <v>0</v>
      </c>
      <c r="R431" s="111">
        <f t="shared" si="69"/>
        <v>0</v>
      </c>
      <c r="S431" s="111">
        <f t="shared" si="70"/>
        <v>0</v>
      </c>
      <c r="T431" s="108">
        <f t="shared" si="61"/>
        <v>0</v>
      </c>
      <c r="U431" s="109"/>
      <c r="V431" s="108"/>
      <c r="W431" s="108"/>
      <c r="X431" s="112"/>
      <c r="Y431" s="112"/>
      <c r="Z431" s="112"/>
      <c r="AA431" s="176"/>
      <c r="AB431" s="109"/>
      <c r="AC431" s="138">
        <f t="shared" si="65"/>
        <v>0</v>
      </c>
      <c r="AD431" s="112">
        <f t="shared" si="66"/>
        <v>0</v>
      </c>
      <c r="AE431" s="112">
        <f t="shared" si="67"/>
        <v>0</v>
      </c>
      <c r="AF431" s="112">
        <f t="shared" si="68"/>
        <v>0</v>
      </c>
    </row>
    <row r="432" spans="1:32">
      <c r="A432" s="147"/>
      <c r="B432" s="226"/>
      <c r="C432" s="147"/>
      <c r="D432" s="147"/>
      <c r="E432" s="148"/>
      <c r="F432" s="149"/>
      <c r="G432" s="149"/>
      <c r="H432" s="147"/>
      <c r="I432" s="147"/>
      <c r="J432" s="147"/>
      <c r="K432" s="277"/>
      <c r="L432" s="185"/>
      <c r="M432" s="120"/>
      <c r="N432" s="116"/>
      <c r="O432" s="110">
        <f t="shared" si="62"/>
        <v>0</v>
      </c>
      <c r="P432" s="110">
        <f t="shared" si="63"/>
        <v>0</v>
      </c>
      <c r="Q432" s="134">
        <f t="shared" si="64"/>
        <v>0</v>
      </c>
      <c r="R432" s="111">
        <f t="shared" si="69"/>
        <v>0</v>
      </c>
      <c r="S432" s="111">
        <f t="shared" si="70"/>
        <v>0</v>
      </c>
      <c r="T432" s="108">
        <f t="shared" si="61"/>
        <v>0</v>
      </c>
      <c r="U432" s="109"/>
      <c r="V432" s="108"/>
      <c r="W432" s="108"/>
      <c r="X432" s="112"/>
      <c r="Y432" s="112"/>
      <c r="Z432" s="112"/>
      <c r="AA432" s="176"/>
      <c r="AB432" s="109"/>
      <c r="AC432" s="138">
        <f t="shared" si="65"/>
        <v>0</v>
      </c>
      <c r="AD432" s="112">
        <f t="shared" si="66"/>
        <v>0</v>
      </c>
      <c r="AE432" s="112">
        <f t="shared" si="67"/>
        <v>0</v>
      </c>
      <c r="AF432" s="112">
        <f t="shared" si="68"/>
        <v>0</v>
      </c>
    </row>
    <row r="433" spans="1:32">
      <c r="A433" s="147"/>
      <c r="B433" s="226"/>
      <c r="C433" s="147"/>
      <c r="D433" s="147"/>
      <c r="E433" s="148"/>
      <c r="F433" s="149"/>
      <c r="G433" s="149"/>
      <c r="H433" s="147"/>
      <c r="I433" s="147"/>
      <c r="J433" s="147"/>
      <c r="K433" s="277"/>
      <c r="L433" s="121"/>
      <c r="M433" s="120"/>
      <c r="N433" s="109"/>
      <c r="O433" s="110">
        <f t="shared" si="62"/>
        <v>0</v>
      </c>
      <c r="P433" s="110">
        <f t="shared" si="63"/>
        <v>0</v>
      </c>
      <c r="Q433" s="134">
        <f t="shared" si="64"/>
        <v>0</v>
      </c>
      <c r="R433" s="111">
        <f t="shared" si="69"/>
        <v>0</v>
      </c>
      <c r="S433" s="111">
        <f t="shared" si="70"/>
        <v>0</v>
      </c>
      <c r="T433" s="108">
        <f t="shared" si="61"/>
        <v>0</v>
      </c>
      <c r="U433" s="109"/>
      <c r="V433" s="108"/>
      <c r="W433" s="108"/>
      <c r="X433" s="112"/>
      <c r="Y433" s="112"/>
      <c r="Z433" s="112"/>
      <c r="AA433" s="176"/>
      <c r="AB433" s="109"/>
      <c r="AC433" s="138">
        <f t="shared" si="65"/>
        <v>0</v>
      </c>
      <c r="AD433" s="112">
        <f t="shared" si="66"/>
        <v>0</v>
      </c>
      <c r="AE433" s="112">
        <f t="shared" si="67"/>
        <v>0</v>
      </c>
      <c r="AF433" s="112">
        <f t="shared" si="68"/>
        <v>0</v>
      </c>
    </row>
    <row r="434" spans="1:32">
      <c r="A434" s="147"/>
      <c r="B434" s="226"/>
      <c r="C434" s="147"/>
      <c r="D434" s="147"/>
      <c r="E434" s="148"/>
      <c r="F434" s="149"/>
      <c r="G434" s="149"/>
      <c r="H434" s="147"/>
      <c r="I434" s="147"/>
      <c r="J434" s="147"/>
      <c r="K434" s="277"/>
      <c r="L434" s="121"/>
      <c r="M434" s="120"/>
      <c r="N434" s="109"/>
      <c r="O434" s="110">
        <f t="shared" si="62"/>
        <v>0</v>
      </c>
      <c r="P434" s="110">
        <f t="shared" si="63"/>
        <v>0</v>
      </c>
      <c r="Q434" s="134">
        <f t="shared" si="64"/>
        <v>0</v>
      </c>
      <c r="R434" s="111">
        <f t="shared" si="69"/>
        <v>0</v>
      </c>
      <c r="S434" s="111">
        <f t="shared" si="70"/>
        <v>0</v>
      </c>
      <c r="T434" s="108">
        <f t="shared" si="61"/>
        <v>0</v>
      </c>
      <c r="U434" s="109"/>
      <c r="V434" s="108"/>
      <c r="W434" s="108"/>
      <c r="X434" s="112"/>
      <c r="Y434" s="112"/>
      <c r="Z434" s="112"/>
      <c r="AA434" s="176"/>
      <c r="AB434" s="109"/>
      <c r="AC434" s="138">
        <f t="shared" si="65"/>
        <v>0</v>
      </c>
      <c r="AD434" s="112">
        <f t="shared" si="66"/>
        <v>0</v>
      </c>
      <c r="AE434" s="112">
        <f t="shared" si="67"/>
        <v>0</v>
      </c>
      <c r="AF434" s="112">
        <f t="shared" si="68"/>
        <v>0</v>
      </c>
    </row>
    <row r="435" spans="1:32">
      <c r="A435" s="147"/>
      <c r="B435" s="226"/>
      <c r="C435" s="147"/>
      <c r="D435" s="147"/>
      <c r="E435" s="148"/>
      <c r="F435" s="149"/>
      <c r="G435" s="149"/>
      <c r="H435" s="147"/>
      <c r="I435" s="147"/>
      <c r="J435" s="147"/>
      <c r="K435" s="277"/>
      <c r="L435" s="121"/>
      <c r="M435" s="120"/>
      <c r="N435" s="109"/>
      <c r="O435" s="110">
        <f t="shared" si="62"/>
        <v>0</v>
      </c>
      <c r="P435" s="110">
        <f t="shared" si="63"/>
        <v>0</v>
      </c>
      <c r="Q435" s="134">
        <f t="shared" si="64"/>
        <v>0</v>
      </c>
      <c r="R435" s="111">
        <f t="shared" si="69"/>
        <v>0</v>
      </c>
      <c r="S435" s="111">
        <f t="shared" si="70"/>
        <v>0</v>
      </c>
      <c r="T435" s="108">
        <f t="shared" si="61"/>
        <v>0</v>
      </c>
      <c r="U435" s="109"/>
      <c r="V435" s="108"/>
      <c r="W435" s="108"/>
      <c r="X435" s="112"/>
      <c r="Y435" s="112"/>
      <c r="Z435" s="112"/>
      <c r="AA435" s="176"/>
      <c r="AB435" s="109"/>
      <c r="AC435" s="138">
        <f t="shared" si="65"/>
        <v>0</v>
      </c>
      <c r="AD435" s="112">
        <f t="shared" si="66"/>
        <v>0</v>
      </c>
      <c r="AE435" s="112">
        <f t="shared" si="67"/>
        <v>0</v>
      </c>
      <c r="AF435" s="112">
        <f t="shared" si="68"/>
        <v>0</v>
      </c>
    </row>
    <row r="436" spans="1:32">
      <c r="A436" s="147"/>
      <c r="B436" s="226"/>
      <c r="C436" s="147"/>
      <c r="D436" s="147"/>
      <c r="E436" s="148"/>
      <c r="F436" s="149"/>
      <c r="G436" s="149"/>
      <c r="H436" s="147"/>
      <c r="I436" s="147"/>
      <c r="J436" s="147"/>
      <c r="K436" s="277"/>
      <c r="L436" s="121"/>
      <c r="M436" s="120"/>
      <c r="N436" s="109"/>
      <c r="O436" s="110">
        <f t="shared" si="62"/>
        <v>0</v>
      </c>
      <c r="P436" s="110">
        <f t="shared" si="63"/>
        <v>0</v>
      </c>
      <c r="Q436" s="134">
        <f t="shared" si="64"/>
        <v>0</v>
      </c>
      <c r="R436" s="111">
        <f t="shared" si="69"/>
        <v>0</v>
      </c>
      <c r="S436" s="111">
        <f t="shared" si="70"/>
        <v>0</v>
      </c>
      <c r="T436" s="108">
        <f t="shared" si="61"/>
        <v>0</v>
      </c>
      <c r="U436" s="109"/>
      <c r="V436" s="108"/>
      <c r="W436" s="108"/>
      <c r="X436" s="112"/>
      <c r="Y436" s="112"/>
      <c r="Z436" s="112"/>
      <c r="AA436" s="176"/>
      <c r="AB436" s="109"/>
      <c r="AC436" s="138">
        <f t="shared" si="65"/>
        <v>0</v>
      </c>
      <c r="AD436" s="112">
        <f t="shared" si="66"/>
        <v>0</v>
      </c>
      <c r="AE436" s="112">
        <f t="shared" si="67"/>
        <v>0</v>
      </c>
      <c r="AF436" s="112">
        <f t="shared" si="68"/>
        <v>0</v>
      </c>
    </row>
    <row r="437" spans="1:32">
      <c r="A437" s="147"/>
      <c r="B437" s="226"/>
      <c r="C437" s="147"/>
      <c r="D437" s="147"/>
      <c r="E437" s="148"/>
      <c r="F437" s="149"/>
      <c r="G437" s="149"/>
      <c r="H437" s="147"/>
      <c r="I437" s="147"/>
      <c r="J437" s="147"/>
      <c r="K437" s="277"/>
      <c r="L437" s="121"/>
      <c r="M437" s="120"/>
      <c r="N437" s="109"/>
      <c r="O437" s="110">
        <f t="shared" si="62"/>
        <v>0</v>
      </c>
      <c r="P437" s="110">
        <f t="shared" si="63"/>
        <v>0</v>
      </c>
      <c r="Q437" s="134">
        <f t="shared" si="64"/>
        <v>0</v>
      </c>
      <c r="R437" s="111">
        <f t="shared" si="69"/>
        <v>0</v>
      </c>
      <c r="S437" s="111">
        <f t="shared" si="70"/>
        <v>0</v>
      </c>
      <c r="T437" s="108">
        <f t="shared" si="61"/>
        <v>0</v>
      </c>
      <c r="U437" s="109"/>
      <c r="V437" s="108"/>
      <c r="W437" s="108"/>
      <c r="X437" s="112"/>
      <c r="Y437" s="112"/>
      <c r="Z437" s="112"/>
      <c r="AA437" s="176"/>
      <c r="AB437" s="109"/>
      <c r="AC437" s="138">
        <f t="shared" si="65"/>
        <v>0</v>
      </c>
      <c r="AD437" s="112">
        <f t="shared" si="66"/>
        <v>0</v>
      </c>
      <c r="AE437" s="112">
        <f t="shared" si="67"/>
        <v>0</v>
      </c>
      <c r="AF437" s="112">
        <f t="shared" si="68"/>
        <v>0</v>
      </c>
    </row>
    <row r="438" spans="1:32">
      <c r="A438" s="147"/>
      <c r="B438" s="226"/>
      <c r="C438" s="147"/>
      <c r="D438" s="147"/>
      <c r="E438" s="148"/>
      <c r="F438" s="149"/>
      <c r="G438" s="149"/>
      <c r="H438" s="149"/>
      <c r="I438" s="147"/>
      <c r="J438" s="147"/>
      <c r="K438" s="277"/>
      <c r="L438" s="121"/>
      <c r="M438" s="120"/>
      <c r="N438" s="109"/>
      <c r="O438" s="110">
        <f t="shared" si="62"/>
        <v>0</v>
      </c>
      <c r="P438" s="110">
        <f t="shared" si="63"/>
        <v>0</v>
      </c>
      <c r="Q438" s="134">
        <f t="shared" si="64"/>
        <v>0</v>
      </c>
      <c r="R438" s="111">
        <f t="shared" si="69"/>
        <v>0</v>
      </c>
      <c r="S438" s="111">
        <f t="shared" si="70"/>
        <v>0</v>
      </c>
      <c r="T438" s="108">
        <f t="shared" si="61"/>
        <v>0</v>
      </c>
      <c r="U438" s="109"/>
      <c r="V438" s="108"/>
      <c r="W438" s="108"/>
      <c r="X438" s="112"/>
      <c r="Y438" s="112"/>
      <c r="Z438" s="112"/>
      <c r="AA438" s="176"/>
      <c r="AB438" s="109"/>
      <c r="AC438" s="138">
        <f t="shared" si="65"/>
        <v>0</v>
      </c>
      <c r="AD438" s="112">
        <f t="shared" si="66"/>
        <v>0</v>
      </c>
      <c r="AE438" s="112">
        <f t="shared" si="67"/>
        <v>0</v>
      </c>
      <c r="AF438" s="112">
        <f t="shared" si="68"/>
        <v>0</v>
      </c>
    </row>
    <row r="439" spans="1:32">
      <c r="A439" s="147"/>
      <c r="B439" s="226"/>
      <c r="C439" s="147"/>
      <c r="D439" s="147"/>
      <c r="E439" s="148"/>
      <c r="F439" s="149"/>
      <c r="G439" s="149"/>
      <c r="H439" s="147"/>
      <c r="I439" s="147"/>
      <c r="J439" s="147"/>
      <c r="K439" s="277"/>
      <c r="L439" s="121"/>
      <c r="M439" s="120"/>
      <c r="N439" s="109"/>
      <c r="O439" s="110">
        <f t="shared" si="62"/>
        <v>0</v>
      </c>
      <c r="P439" s="110">
        <f t="shared" si="63"/>
        <v>0</v>
      </c>
      <c r="Q439" s="134">
        <f t="shared" si="64"/>
        <v>0</v>
      </c>
      <c r="R439" s="111">
        <f t="shared" si="69"/>
        <v>0</v>
      </c>
      <c r="S439" s="111">
        <f t="shared" si="70"/>
        <v>0</v>
      </c>
      <c r="T439" s="108">
        <f t="shared" si="61"/>
        <v>0</v>
      </c>
      <c r="U439" s="109"/>
      <c r="V439" s="108"/>
      <c r="W439" s="108"/>
      <c r="X439" s="112"/>
      <c r="Y439" s="112"/>
      <c r="Z439" s="112"/>
      <c r="AA439" s="176"/>
      <c r="AB439" s="109"/>
      <c r="AC439" s="138">
        <f t="shared" si="65"/>
        <v>0</v>
      </c>
      <c r="AD439" s="112">
        <f t="shared" si="66"/>
        <v>0</v>
      </c>
      <c r="AE439" s="112">
        <f t="shared" si="67"/>
        <v>0</v>
      </c>
      <c r="AF439" s="112">
        <f t="shared" si="68"/>
        <v>0</v>
      </c>
    </row>
    <row r="440" spans="1:32">
      <c r="A440" s="147"/>
      <c r="B440" s="226"/>
      <c r="C440" s="147"/>
      <c r="D440" s="147"/>
      <c r="E440" s="148"/>
      <c r="F440" s="149"/>
      <c r="G440" s="149"/>
      <c r="H440" s="147"/>
      <c r="I440" s="147"/>
      <c r="J440" s="147"/>
      <c r="K440" s="277"/>
      <c r="L440" s="121"/>
      <c r="M440" s="120"/>
      <c r="N440" s="109"/>
      <c r="O440" s="110">
        <f t="shared" si="62"/>
        <v>0</v>
      </c>
      <c r="P440" s="110">
        <f t="shared" si="63"/>
        <v>0</v>
      </c>
      <c r="Q440" s="134">
        <f t="shared" si="64"/>
        <v>0</v>
      </c>
      <c r="R440" s="111">
        <f t="shared" si="69"/>
        <v>0</v>
      </c>
      <c r="S440" s="111">
        <f t="shared" si="70"/>
        <v>0</v>
      </c>
      <c r="T440" s="108">
        <f t="shared" si="61"/>
        <v>0</v>
      </c>
      <c r="U440" s="109"/>
      <c r="V440" s="108"/>
      <c r="W440" s="108"/>
      <c r="X440" s="112"/>
      <c r="Y440" s="112"/>
      <c r="Z440" s="112"/>
      <c r="AA440" s="176"/>
      <c r="AB440" s="109"/>
      <c r="AC440" s="138">
        <f t="shared" si="65"/>
        <v>0</v>
      </c>
      <c r="AD440" s="112">
        <f t="shared" si="66"/>
        <v>0</v>
      </c>
      <c r="AE440" s="112">
        <f t="shared" si="67"/>
        <v>0</v>
      </c>
      <c r="AF440" s="112">
        <f t="shared" si="68"/>
        <v>0</v>
      </c>
    </row>
    <row r="441" spans="1:32">
      <c r="A441" s="147"/>
      <c r="B441" s="226"/>
      <c r="C441" s="147"/>
      <c r="D441" s="147"/>
      <c r="E441" s="148"/>
      <c r="F441" s="149"/>
      <c r="G441" s="149"/>
      <c r="H441" s="147"/>
      <c r="I441" s="147"/>
      <c r="J441" s="147"/>
      <c r="K441" s="277"/>
      <c r="L441" s="121"/>
      <c r="M441" s="120"/>
      <c r="N441" s="116"/>
      <c r="O441" s="110">
        <f t="shared" si="62"/>
        <v>0</v>
      </c>
      <c r="P441" s="110">
        <f t="shared" si="63"/>
        <v>0</v>
      </c>
      <c r="Q441" s="134">
        <f t="shared" si="64"/>
        <v>0</v>
      </c>
      <c r="R441" s="111">
        <f t="shared" si="69"/>
        <v>0</v>
      </c>
      <c r="S441" s="111">
        <f t="shared" si="70"/>
        <v>0</v>
      </c>
      <c r="T441" s="108">
        <f t="shared" si="61"/>
        <v>0</v>
      </c>
      <c r="U441" s="109"/>
      <c r="V441" s="108"/>
      <c r="W441" s="108"/>
      <c r="X441" s="112"/>
      <c r="Y441" s="112"/>
      <c r="Z441" s="112"/>
      <c r="AA441" s="176"/>
      <c r="AB441" s="109"/>
      <c r="AC441" s="138">
        <f t="shared" si="65"/>
        <v>0</v>
      </c>
      <c r="AD441" s="112">
        <f t="shared" si="66"/>
        <v>0</v>
      </c>
      <c r="AE441" s="112">
        <f t="shared" si="67"/>
        <v>0</v>
      </c>
      <c r="AF441" s="112">
        <f t="shared" si="68"/>
        <v>0</v>
      </c>
    </row>
    <row r="442" spans="1:32">
      <c r="A442" s="147"/>
      <c r="B442" s="226"/>
      <c r="C442" s="147"/>
      <c r="D442" s="147"/>
      <c r="E442" s="148"/>
      <c r="F442" s="149"/>
      <c r="G442" s="147"/>
      <c r="H442" s="147"/>
      <c r="I442" s="147"/>
      <c r="J442" s="147"/>
      <c r="K442" s="277"/>
      <c r="L442" s="121"/>
      <c r="M442" s="120"/>
      <c r="N442" s="109"/>
      <c r="O442" s="110">
        <f t="shared" si="62"/>
        <v>0</v>
      </c>
      <c r="P442" s="110">
        <f t="shared" si="63"/>
        <v>0</v>
      </c>
      <c r="Q442" s="134">
        <f t="shared" si="64"/>
        <v>0</v>
      </c>
      <c r="R442" s="111">
        <f t="shared" si="69"/>
        <v>0</v>
      </c>
      <c r="S442" s="111">
        <f t="shared" si="70"/>
        <v>0</v>
      </c>
      <c r="T442" s="108">
        <f t="shared" si="61"/>
        <v>0</v>
      </c>
      <c r="U442" s="109"/>
      <c r="V442" s="108"/>
      <c r="W442" s="108"/>
      <c r="X442" s="112"/>
      <c r="Y442" s="112"/>
      <c r="Z442" s="112"/>
      <c r="AA442" s="176"/>
      <c r="AB442" s="109"/>
      <c r="AC442" s="138">
        <f t="shared" si="65"/>
        <v>0</v>
      </c>
      <c r="AD442" s="112">
        <f t="shared" si="66"/>
        <v>0</v>
      </c>
      <c r="AE442" s="112">
        <f t="shared" si="67"/>
        <v>0</v>
      </c>
      <c r="AF442" s="112">
        <f t="shared" si="68"/>
        <v>0</v>
      </c>
    </row>
    <row r="443" spans="1:32">
      <c r="A443" s="147"/>
      <c r="B443" s="226"/>
      <c r="C443" s="147"/>
      <c r="D443" s="147"/>
      <c r="E443" s="148"/>
      <c r="F443" s="149"/>
      <c r="G443" s="149"/>
      <c r="H443" s="147"/>
      <c r="I443" s="147"/>
      <c r="J443" s="147"/>
      <c r="K443" s="277"/>
      <c r="L443" s="121"/>
      <c r="M443" s="120"/>
      <c r="N443" s="109"/>
      <c r="O443" s="110">
        <f t="shared" si="62"/>
        <v>0</v>
      </c>
      <c r="P443" s="110">
        <f t="shared" si="63"/>
        <v>0</v>
      </c>
      <c r="Q443" s="134">
        <f t="shared" si="64"/>
        <v>0</v>
      </c>
      <c r="R443" s="111">
        <f t="shared" si="69"/>
        <v>0</v>
      </c>
      <c r="S443" s="111">
        <f t="shared" si="70"/>
        <v>0</v>
      </c>
      <c r="T443" s="108">
        <f t="shared" si="61"/>
        <v>0</v>
      </c>
      <c r="U443" s="109"/>
      <c r="V443" s="108"/>
      <c r="W443" s="108"/>
      <c r="X443" s="112"/>
      <c r="Y443" s="112"/>
      <c r="Z443" s="112"/>
      <c r="AA443" s="176"/>
      <c r="AB443" s="109"/>
      <c r="AC443" s="138">
        <f t="shared" si="65"/>
        <v>0</v>
      </c>
      <c r="AD443" s="112">
        <f t="shared" si="66"/>
        <v>0</v>
      </c>
      <c r="AE443" s="112">
        <f t="shared" si="67"/>
        <v>0</v>
      </c>
      <c r="AF443" s="112">
        <f t="shared" si="68"/>
        <v>0</v>
      </c>
    </row>
    <row r="444" spans="1:32">
      <c r="A444" s="147"/>
      <c r="B444" s="226"/>
      <c r="C444" s="147"/>
      <c r="D444" s="147"/>
      <c r="E444" s="148"/>
      <c r="F444" s="149"/>
      <c r="G444" s="149"/>
      <c r="H444" s="147"/>
      <c r="I444" s="147"/>
      <c r="J444" s="147"/>
      <c r="K444" s="277"/>
      <c r="L444" s="121"/>
      <c r="M444" s="120"/>
      <c r="N444" s="109"/>
      <c r="O444" s="110">
        <f t="shared" si="62"/>
        <v>0</v>
      </c>
      <c r="P444" s="110">
        <f t="shared" si="63"/>
        <v>0</v>
      </c>
      <c r="Q444" s="134">
        <f t="shared" si="64"/>
        <v>0</v>
      </c>
      <c r="R444" s="111">
        <f t="shared" si="69"/>
        <v>0</v>
      </c>
      <c r="S444" s="111">
        <f t="shared" si="70"/>
        <v>0</v>
      </c>
      <c r="T444" s="108">
        <f t="shared" si="61"/>
        <v>0</v>
      </c>
      <c r="U444" s="109"/>
      <c r="V444" s="108"/>
      <c r="W444" s="108"/>
      <c r="X444" s="112"/>
      <c r="Y444" s="112"/>
      <c r="Z444" s="112"/>
      <c r="AA444" s="176"/>
      <c r="AB444" s="109"/>
      <c r="AC444" s="138">
        <f t="shared" si="65"/>
        <v>0</v>
      </c>
      <c r="AD444" s="112">
        <f t="shared" si="66"/>
        <v>0</v>
      </c>
      <c r="AE444" s="112">
        <f t="shared" si="67"/>
        <v>0</v>
      </c>
      <c r="AF444" s="112">
        <f t="shared" si="68"/>
        <v>0</v>
      </c>
    </row>
    <row r="445" spans="1:32">
      <c r="A445" s="147"/>
      <c r="B445" s="226"/>
      <c r="C445" s="147"/>
      <c r="D445" s="147"/>
      <c r="E445" s="148"/>
      <c r="F445" s="149"/>
      <c r="G445" s="147"/>
      <c r="H445" s="147"/>
      <c r="I445" s="147"/>
      <c r="J445" s="147"/>
      <c r="K445" s="277"/>
      <c r="L445" s="121"/>
      <c r="M445" s="120"/>
      <c r="N445" s="116"/>
      <c r="O445" s="110">
        <f t="shared" si="62"/>
        <v>0</v>
      </c>
      <c r="P445" s="110">
        <f t="shared" si="63"/>
        <v>0</v>
      </c>
      <c r="Q445" s="134">
        <f t="shared" si="64"/>
        <v>0</v>
      </c>
      <c r="R445" s="111">
        <f t="shared" si="69"/>
        <v>0</v>
      </c>
      <c r="S445" s="111">
        <f t="shared" si="70"/>
        <v>0</v>
      </c>
      <c r="T445" s="108">
        <f t="shared" si="61"/>
        <v>0</v>
      </c>
      <c r="U445" s="109"/>
      <c r="V445" s="108"/>
      <c r="W445" s="108"/>
      <c r="X445" s="112"/>
      <c r="Y445" s="112"/>
      <c r="Z445" s="112"/>
      <c r="AA445" s="176"/>
      <c r="AB445" s="109"/>
      <c r="AC445" s="138">
        <f t="shared" si="65"/>
        <v>0</v>
      </c>
      <c r="AD445" s="112">
        <f t="shared" si="66"/>
        <v>0</v>
      </c>
      <c r="AE445" s="112">
        <f t="shared" si="67"/>
        <v>0</v>
      </c>
      <c r="AF445" s="112">
        <f t="shared" si="68"/>
        <v>0</v>
      </c>
    </row>
    <row r="446" spans="1:32">
      <c r="A446" s="147"/>
      <c r="B446" s="226"/>
      <c r="C446" s="147"/>
      <c r="D446" s="147"/>
      <c r="E446" s="148"/>
      <c r="F446" s="149"/>
      <c r="G446" s="149"/>
      <c r="H446" s="147"/>
      <c r="I446" s="147"/>
      <c r="J446" s="147"/>
      <c r="K446" s="277"/>
      <c r="L446" s="121"/>
      <c r="M446" s="120"/>
      <c r="N446" s="116"/>
      <c r="O446" s="110">
        <f t="shared" si="62"/>
        <v>0</v>
      </c>
      <c r="P446" s="110">
        <f t="shared" si="63"/>
        <v>0</v>
      </c>
      <c r="Q446" s="134">
        <f t="shared" si="64"/>
        <v>0</v>
      </c>
      <c r="R446" s="111">
        <f t="shared" si="69"/>
        <v>0</v>
      </c>
      <c r="S446" s="111">
        <f t="shared" si="70"/>
        <v>0</v>
      </c>
      <c r="T446" s="108">
        <f t="shared" si="61"/>
        <v>0</v>
      </c>
      <c r="U446" s="109"/>
      <c r="V446" s="108"/>
      <c r="W446" s="108"/>
      <c r="X446" s="112"/>
      <c r="Y446" s="112"/>
      <c r="Z446" s="112"/>
      <c r="AA446" s="176"/>
      <c r="AB446" s="109"/>
      <c r="AC446" s="138">
        <f t="shared" si="65"/>
        <v>0</v>
      </c>
      <c r="AD446" s="112">
        <f t="shared" si="66"/>
        <v>0</v>
      </c>
      <c r="AE446" s="112">
        <f t="shared" si="67"/>
        <v>0</v>
      </c>
      <c r="AF446" s="112">
        <f t="shared" si="68"/>
        <v>0</v>
      </c>
    </row>
    <row r="447" spans="1:32">
      <c r="A447" s="147"/>
      <c r="B447" s="226"/>
      <c r="C447" s="147"/>
      <c r="D447" s="147"/>
      <c r="E447" s="148"/>
      <c r="F447" s="149"/>
      <c r="G447" s="149"/>
      <c r="H447" s="147"/>
      <c r="I447" s="147"/>
      <c r="J447" s="147"/>
      <c r="K447" s="277"/>
      <c r="L447" s="121"/>
      <c r="M447" s="120"/>
      <c r="N447" s="116"/>
      <c r="O447" s="110">
        <f t="shared" si="62"/>
        <v>0</v>
      </c>
      <c r="P447" s="110">
        <f t="shared" si="63"/>
        <v>0</v>
      </c>
      <c r="Q447" s="134">
        <f t="shared" si="64"/>
        <v>0</v>
      </c>
      <c r="R447" s="111">
        <f t="shared" si="69"/>
        <v>0</v>
      </c>
      <c r="S447" s="111">
        <f t="shared" si="70"/>
        <v>0</v>
      </c>
      <c r="T447" s="108">
        <f t="shared" si="61"/>
        <v>0</v>
      </c>
      <c r="U447" s="109"/>
      <c r="V447" s="108"/>
      <c r="W447" s="108"/>
      <c r="X447" s="112"/>
      <c r="Y447" s="112"/>
      <c r="Z447" s="112"/>
      <c r="AA447" s="176"/>
      <c r="AB447" s="109"/>
      <c r="AC447" s="138">
        <f t="shared" si="65"/>
        <v>0</v>
      </c>
      <c r="AD447" s="112">
        <f t="shared" si="66"/>
        <v>0</v>
      </c>
      <c r="AE447" s="112">
        <f t="shared" si="67"/>
        <v>0</v>
      </c>
      <c r="AF447" s="112">
        <f t="shared" si="68"/>
        <v>0</v>
      </c>
    </row>
    <row r="448" spans="1:32">
      <c r="A448" s="147"/>
      <c r="B448" s="226"/>
      <c r="C448" s="147"/>
      <c r="D448" s="147"/>
      <c r="E448" s="148"/>
      <c r="F448" s="149"/>
      <c r="G448" s="149"/>
      <c r="H448" s="147"/>
      <c r="I448" s="147"/>
      <c r="J448" s="147"/>
      <c r="K448" s="277"/>
      <c r="L448" s="185"/>
      <c r="M448" s="120"/>
      <c r="N448" s="116"/>
      <c r="O448" s="110">
        <f t="shared" si="62"/>
        <v>0</v>
      </c>
      <c r="P448" s="110">
        <f t="shared" si="63"/>
        <v>0</v>
      </c>
      <c r="Q448" s="134">
        <f t="shared" si="64"/>
        <v>0</v>
      </c>
      <c r="R448" s="111">
        <f t="shared" si="69"/>
        <v>0</v>
      </c>
      <c r="S448" s="111">
        <f t="shared" si="70"/>
        <v>0</v>
      </c>
      <c r="T448" s="108">
        <f t="shared" si="61"/>
        <v>0</v>
      </c>
      <c r="U448" s="109"/>
      <c r="V448" s="108"/>
      <c r="W448" s="108"/>
      <c r="X448" s="112"/>
      <c r="Y448" s="112"/>
      <c r="Z448" s="112"/>
      <c r="AA448" s="176"/>
      <c r="AB448" s="109"/>
      <c r="AC448" s="138">
        <f t="shared" si="65"/>
        <v>0</v>
      </c>
      <c r="AD448" s="112">
        <f t="shared" si="66"/>
        <v>0</v>
      </c>
      <c r="AE448" s="112">
        <f t="shared" si="67"/>
        <v>0</v>
      </c>
      <c r="AF448" s="112">
        <f t="shared" si="68"/>
        <v>0</v>
      </c>
    </row>
    <row r="449" spans="1:32">
      <c r="A449" s="147"/>
      <c r="B449" s="226"/>
      <c r="C449" s="147"/>
      <c r="D449" s="147"/>
      <c r="E449" s="148"/>
      <c r="F449" s="149"/>
      <c r="G449" s="149"/>
      <c r="H449" s="149"/>
      <c r="I449" s="147"/>
      <c r="J449" s="147"/>
      <c r="K449" s="277"/>
      <c r="L449" s="121"/>
      <c r="M449" s="120"/>
      <c r="N449" s="116"/>
      <c r="O449" s="110">
        <f t="shared" si="62"/>
        <v>0</v>
      </c>
      <c r="P449" s="110">
        <f t="shared" si="63"/>
        <v>0</v>
      </c>
      <c r="Q449" s="134">
        <f t="shared" si="64"/>
        <v>0</v>
      </c>
      <c r="R449" s="111">
        <f t="shared" si="69"/>
        <v>0</v>
      </c>
      <c r="S449" s="111">
        <f t="shared" si="70"/>
        <v>0</v>
      </c>
      <c r="T449" s="108">
        <f t="shared" si="61"/>
        <v>0</v>
      </c>
      <c r="U449" s="109"/>
      <c r="V449" s="108"/>
      <c r="W449" s="108"/>
      <c r="X449" s="112"/>
      <c r="Y449" s="112"/>
      <c r="Z449" s="112"/>
      <c r="AA449" s="176"/>
      <c r="AB449" s="109"/>
      <c r="AC449" s="138">
        <f t="shared" si="65"/>
        <v>0</v>
      </c>
      <c r="AD449" s="112">
        <f t="shared" si="66"/>
        <v>0</v>
      </c>
      <c r="AE449" s="112">
        <f t="shared" si="67"/>
        <v>0</v>
      </c>
      <c r="AF449" s="112">
        <f t="shared" si="68"/>
        <v>0</v>
      </c>
    </row>
    <row r="450" spans="1:32">
      <c r="A450" s="147"/>
      <c r="B450" s="226"/>
      <c r="C450" s="147"/>
      <c r="D450" s="147"/>
      <c r="E450" s="148"/>
      <c r="F450" s="149"/>
      <c r="G450" s="149"/>
      <c r="H450" s="147"/>
      <c r="I450" s="147"/>
      <c r="J450" s="147"/>
      <c r="K450" s="277"/>
      <c r="L450" s="121"/>
      <c r="M450" s="120"/>
      <c r="N450" s="109"/>
      <c r="O450" s="110">
        <f t="shared" si="62"/>
        <v>0</v>
      </c>
      <c r="P450" s="110">
        <f t="shared" si="63"/>
        <v>0</v>
      </c>
      <c r="Q450" s="134">
        <f t="shared" si="64"/>
        <v>0</v>
      </c>
      <c r="R450" s="111">
        <f t="shared" si="69"/>
        <v>0</v>
      </c>
      <c r="S450" s="111">
        <f t="shared" si="70"/>
        <v>0</v>
      </c>
      <c r="T450" s="108">
        <f t="shared" si="61"/>
        <v>0</v>
      </c>
      <c r="U450" s="109"/>
      <c r="V450" s="108"/>
      <c r="W450" s="108"/>
      <c r="X450" s="112"/>
      <c r="Y450" s="112"/>
      <c r="Z450" s="112"/>
      <c r="AA450" s="176"/>
      <c r="AB450" s="109"/>
      <c r="AC450" s="138">
        <f t="shared" si="65"/>
        <v>0</v>
      </c>
      <c r="AD450" s="112">
        <f t="shared" si="66"/>
        <v>0</v>
      </c>
      <c r="AE450" s="112">
        <f t="shared" si="67"/>
        <v>0</v>
      </c>
      <c r="AF450" s="112">
        <f t="shared" si="68"/>
        <v>0</v>
      </c>
    </row>
    <row r="451" spans="1:32">
      <c r="A451" s="147"/>
      <c r="B451" s="226"/>
      <c r="C451" s="147"/>
      <c r="D451" s="147"/>
      <c r="E451" s="148"/>
      <c r="F451" s="149"/>
      <c r="G451" s="149"/>
      <c r="H451" s="147"/>
      <c r="I451" s="147"/>
      <c r="J451" s="147"/>
      <c r="K451" s="277"/>
      <c r="L451" s="121"/>
      <c r="M451" s="120"/>
      <c r="N451" s="116"/>
      <c r="O451" s="110">
        <f t="shared" si="62"/>
        <v>0</v>
      </c>
      <c r="P451" s="110">
        <f t="shared" si="63"/>
        <v>0</v>
      </c>
      <c r="Q451" s="134">
        <f t="shared" si="64"/>
        <v>0</v>
      </c>
      <c r="R451" s="111">
        <f t="shared" si="69"/>
        <v>0</v>
      </c>
      <c r="S451" s="111">
        <f t="shared" si="70"/>
        <v>0</v>
      </c>
      <c r="T451" s="108">
        <f t="shared" si="61"/>
        <v>0</v>
      </c>
      <c r="U451" s="109"/>
      <c r="V451" s="108"/>
      <c r="W451" s="108"/>
      <c r="X451" s="112"/>
      <c r="Y451" s="153"/>
      <c r="Z451" s="112"/>
      <c r="AA451" s="176"/>
      <c r="AB451" s="109"/>
      <c r="AC451" s="138">
        <f t="shared" si="65"/>
        <v>0</v>
      </c>
      <c r="AD451" s="112">
        <f t="shared" si="66"/>
        <v>0</v>
      </c>
      <c r="AE451" s="112">
        <f t="shared" si="67"/>
        <v>0</v>
      </c>
      <c r="AF451" s="112">
        <f t="shared" si="68"/>
        <v>0</v>
      </c>
    </row>
    <row r="452" spans="1:32">
      <c r="A452" s="147"/>
      <c r="B452" s="226"/>
      <c r="C452" s="147"/>
      <c r="D452" s="147"/>
      <c r="E452" s="148"/>
      <c r="F452" s="149"/>
      <c r="G452" s="149"/>
      <c r="H452" s="147"/>
      <c r="I452" s="147"/>
      <c r="J452" s="147"/>
      <c r="K452" s="277"/>
      <c r="L452" s="121"/>
      <c r="M452" s="120"/>
      <c r="N452" s="116"/>
      <c r="O452" s="110">
        <f t="shared" si="62"/>
        <v>0</v>
      </c>
      <c r="P452" s="110">
        <f t="shared" si="63"/>
        <v>0</v>
      </c>
      <c r="Q452" s="134">
        <f t="shared" si="64"/>
        <v>0</v>
      </c>
      <c r="R452" s="111">
        <f t="shared" si="69"/>
        <v>0</v>
      </c>
      <c r="S452" s="111">
        <f t="shared" si="70"/>
        <v>0</v>
      </c>
      <c r="T452" s="108">
        <f t="shared" ref="T452:T515" si="71">+IF((Q452+R452+V452-W452)&gt;TIMEVALUE("4:30"),8.5/24,IF((Q452+R452+V452-W452)&gt;TIMEVALUE("00:00"),4.25/24,0))-IF((Q452+R452+V452-W452)&gt;S452,S452,0)</f>
        <v>0</v>
      </c>
      <c r="U452" s="109"/>
      <c r="V452" s="108"/>
      <c r="W452" s="108"/>
      <c r="X452" s="112"/>
      <c r="Y452" s="112"/>
      <c r="Z452" s="112"/>
      <c r="AA452" s="176"/>
      <c r="AB452" s="109"/>
      <c r="AC452" s="138">
        <f t="shared" si="65"/>
        <v>0</v>
      </c>
      <c r="AD452" s="112">
        <f t="shared" si="66"/>
        <v>0</v>
      </c>
      <c r="AE452" s="112">
        <f t="shared" si="67"/>
        <v>0</v>
      </c>
      <c r="AF452" s="112">
        <f t="shared" si="68"/>
        <v>0</v>
      </c>
    </row>
    <row r="453" spans="1:32">
      <c r="A453" s="147"/>
      <c r="B453" s="226"/>
      <c r="C453" s="147"/>
      <c r="D453" s="147"/>
      <c r="E453" s="148"/>
      <c r="F453" s="149"/>
      <c r="G453" s="149"/>
      <c r="H453" s="147"/>
      <c r="I453" s="147"/>
      <c r="J453" s="147"/>
      <c r="K453" s="277"/>
      <c r="L453" s="121"/>
      <c r="M453" s="120"/>
      <c r="N453" s="151"/>
      <c r="O453" s="110">
        <f t="shared" ref="O453:O516" si="72">+IF(COUNT(F453:K453)=1,0,IF((MAX(F453:K453)-MIN(F453:K453))&lt;TIMEVALUE("1:00"),0,IF(F453&lt;TIMEVALUE("8:00"),1/3,MIN(F453:K453))))</f>
        <v>0</v>
      </c>
      <c r="P453" s="110">
        <f t="shared" ref="P453:P516" si="73">+IF(COUNT(F453:K453)=1,0,IF((MAX(F453:K453)-MIN(F453:K453))&lt;TIMEVALUE("1:00"),0,IF(MAX(F453:K453)&lt;TIMEVALUE("18:00"),MAX(F453:K453),IF(F453&gt;TIMEVALUE("8:30"),0.75,MAX(F453:K453)))))</f>
        <v>0</v>
      </c>
      <c r="Q453" s="134">
        <f t="shared" ref="Q453:Q516" si="74">+IF(OR(M453="KHAC",M453="PM",O453=TIMEVALUE("00:00")),0,IF(O453&gt;TIMEVALUE("10:00"),0,IF(MAX(F453:K453)&lt;TIMEVALUE("12:00"),MAX(F453:K453)-O453,TIMEVALUE("12:00")-O453)))</f>
        <v>0</v>
      </c>
      <c r="R453" s="111">
        <f t="shared" si="69"/>
        <v>0</v>
      </c>
      <c r="S453" s="111">
        <f t="shared" si="70"/>
        <v>0</v>
      </c>
      <c r="T453" s="108">
        <f t="shared" si="71"/>
        <v>0</v>
      </c>
      <c r="U453" s="109"/>
      <c r="V453" s="108"/>
      <c r="W453" s="108"/>
      <c r="X453" s="112"/>
      <c r="Y453" s="112"/>
      <c r="Z453" s="112"/>
      <c r="AA453" s="176"/>
      <c r="AB453" s="109"/>
      <c r="AC453" s="138">
        <f t="shared" ref="AC453:AC516" si="75">+T453/TIMEVALUE("8:30")</f>
        <v>0</v>
      </c>
      <c r="AD453" s="112">
        <f t="shared" ref="AD453:AD516" si="76">IF(COUNT(F453:K453)=0,0,IF(COUNT(F453:K453)=1,1,IF((MAX(F453:K453)-MIN(F453:K453))&lt;TIMEVALUE("1:00"),1,0+Z453)))</f>
        <v>0</v>
      </c>
      <c r="AE453" s="112">
        <f t="shared" ref="AE453:AE516" si="77">+IF(AND(F453&gt;TIMEVALUE("8:30"),F453&lt;TIMEVALUE("10:00")),1,IF(AND(F453&gt;TIMEVALUE("14:00"),F453&lt;TIMEVALUE("15:30")),1,0+X453))</f>
        <v>0</v>
      </c>
      <c r="AF453" s="112">
        <f t="shared" ref="AF453:AF516" si="78">+IF(OR(M453="Khac",M453="pm"),0,IF(AND(MAX(F453:K453)-MIN(F453:K453)&gt;TIMEVALUE("6:00"),AND(MAX(F453:K453)&gt;TIMEVALUE("14:00"),MIN(F453:K453)&lt;TIMEVALUE("11:30"))),1,0+Y453))</f>
        <v>0</v>
      </c>
    </row>
    <row r="454" spans="1:32">
      <c r="A454" s="147"/>
      <c r="B454" s="226"/>
      <c r="C454" s="147"/>
      <c r="D454" s="147"/>
      <c r="E454" s="148"/>
      <c r="F454" s="149"/>
      <c r="G454" s="149"/>
      <c r="H454" s="147"/>
      <c r="I454" s="147"/>
      <c r="J454" s="147"/>
      <c r="K454" s="277"/>
      <c r="L454" s="121"/>
      <c r="M454" s="120"/>
      <c r="N454" s="151"/>
      <c r="O454" s="110">
        <f t="shared" si="72"/>
        <v>0</v>
      </c>
      <c r="P454" s="110">
        <f t="shared" si="73"/>
        <v>0</v>
      </c>
      <c r="Q454" s="134">
        <f t="shared" si="74"/>
        <v>0</v>
      </c>
      <c r="R454" s="111">
        <f t="shared" si="69"/>
        <v>0</v>
      </c>
      <c r="S454" s="111">
        <f t="shared" si="70"/>
        <v>0</v>
      </c>
      <c r="T454" s="108">
        <f t="shared" si="71"/>
        <v>0</v>
      </c>
      <c r="U454" s="109"/>
      <c r="V454" s="108"/>
      <c r="W454" s="108"/>
      <c r="X454" s="112"/>
      <c r="Y454" s="112"/>
      <c r="Z454" s="112"/>
      <c r="AA454" s="176"/>
      <c r="AB454" s="109"/>
      <c r="AC454" s="138">
        <f t="shared" si="75"/>
        <v>0</v>
      </c>
      <c r="AD454" s="112">
        <f t="shared" si="76"/>
        <v>0</v>
      </c>
      <c r="AE454" s="112">
        <f t="shared" si="77"/>
        <v>0</v>
      </c>
      <c r="AF454" s="112">
        <f t="shared" si="78"/>
        <v>0</v>
      </c>
    </row>
    <row r="455" spans="1:32">
      <c r="A455" s="147"/>
      <c r="B455" s="226"/>
      <c r="C455" s="147"/>
      <c r="D455" s="147"/>
      <c r="E455" s="148"/>
      <c r="F455" s="149"/>
      <c r="G455" s="147"/>
      <c r="H455" s="147"/>
      <c r="I455" s="147"/>
      <c r="J455" s="147"/>
      <c r="K455" s="277"/>
      <c r="L455" s="121"/>
      <c r="M455" s="120"/>
      <c r="N455" s="151"/>
      <c r="O455" s="110">
        <f t="shared" si="72"/>
        <v>0</v>
      </c>
      <c r="P455" s="110">
        <f t="shared" si="73"/>
        <v>0</v>
      </c>
      <c r="Q455" s="134">
        <f t="shared" si="74"/>
        <v>0</v>
      </c>
      <c r="R455" s="111">
        <f t="shared" ref="R455:R518" si="79">+IF(OR(M455="khac",M455="pm",P455=TIMEVALUE("00:00"),MAX(F455:K455)&lt;TIMEVALUE("13:30"),MAX(F455:K455)&lt;TIMEVALUE("15:30"),MIN(F455:K455)&gt;TIMEVALUE("15:30")),0,IF(P455&lt;=TIMEVALUE("19:30"),P455-IF(MIN(F455:K455)&gt;TIMEVALUE("13:30"),O455,TIMEVALUE("13:30")),TIMEVALUE("19:30")-IF(MIN(F455:K455)&gt;TIMEVALUE("13:30"),O455,TIMEVALUE("13:30"))))</f>
        <v>0</v>
      </c>
      <c r="S455" s="111">
        <f t="shared" si="70"/>
        <v>0</v>
      </c>
      <c r="T455" s="108">
        <f t="shared" si="71"/>
        <v>0</v>
      </c>
      <c r="U455" s="109"/>
      <c r="V455" s="108"/>
      <c r="W455" s="108"/>
      <c r="X455" s="112"/>
      <c r="Y455" s="112"/>
      <c r="Z455" s="112"/>
      <c r="AA455" s="176"/>
      <c r="AB455" s="109"/>
      <c r="AC455" s="138">
        <f t="shared" si="75"/>
        <v>0</v>
      </c>
      <c r="AD455" s="112">
        <f t="shared" si="76"/>
        <v>0</v>
      </c>
      <c r="AE455" s="112">
        <f t="shared" si="77"/>
        <v>0</v>
      </c>
      <c r="AF455" s="112">
        <f t="shared" si="78"/>
        <v>0</v>
      </c>
    </row>
    <row r="456" spans="1:32">
      <c r="A456" s="147"/>
      <c r="B456" s="226"/>
      <c r="C456" s="147"/>
      <c r="D456" s="147"/>
      <c r="E456" s="148"/>
      <c r="F456" s="149"/>
      <c r="G456" s="149"/>
      <c r="H456" s="147"/>
      <c r="I456" s="147"/>
      <c r="J456" s="147"/>
      <c r="K456" s="277"/>
      <c r="L456" s="121"/>
      <c r="M456" s="120"/>
      <c r="O456" s="110">
        <f t="shared" si="72"/>
        <v>0</v>
      </c>
      <c r="P456" s="110">
        <f t="shared" si="73"/>
        <v>0</v>
      </c>
      <c r="Q456" s="134">
        <f t="shared" si="74"/>
        <v>0</v>
      </c>
      <c r="R456" s="111">
        <f t="shared" si="79"/>
        <v>0</v>
      </c>
      <c r="S456" s="111">
        <f t="shared" si="70"/>
        <v>0</v>
      </c>
      <c r="T456" s="108">
        <f t="shared" si="71"/>
        <v>0</v>
      </c>
      <c r="U456" s="109"/>
      <c r="V456" s="108"/>
      <c r="W456" s="108"/>
      <c r="X456" s="112"/>
      <c r="Y456" s="112"/>
      <c r="Z456" s="112"/>
      <c r="AA456" s="176"/>
      <c r="AB456" s="109"/>
      <c r="AC456" s="138">
        <f t="shared" si="75"/>
        <v>0</v>
      </c>
      <c r="AD456" s="112">
        <f t="shared" si="76"/>
        <v>0</v>
      </c>
      <c r="AE456" s="112">
        <f t="shared" si="77"/>
        <v>0</v>
      </c>
      <c r="AF456" s="112">
        <f t="shared" si="78"/>
        <v>0</v>
      </c>
    </row>
    <row r="457" spans="1:32">
      <c r="A457" s="147"/>
      <c r="B457" s="226"/>
      <c r="C457" s="147"/>
      <c r="D457" s="147"/>
      <c r="E457" s="148"/>
      <c r="F457" s="149"/>
      <c r="G457" s="149"/>
      <c r="H457" s="149"/>
      <c r="I457" s="147"/>
      <c r="J457" s="147"/>
      <c r="K457" s="277"/>
      <c r="L457" s="121"/>
      <c r="M457" s="120"/>
      <c r="N457" s="151"/>
      <c r="O457" s="110">
        <f t="shared" si="72"/>
        <v>0</v>
      </c>
      <c r="P457" s="110">
        <f t="shared" si="73"/>
        <v>0</v>
      </c>
      <c r="Q457" s="134">
        <f t="shared" si="74"/>
        <v>0</v>
      </c>
      <c r="R457" s="111">
        <f t="shared" si="79"/>
        <v>0</v>
      </c>
      <c r="S457" s="111">
        <f t="shared" si="70"/>
        <v>0</v>
      </c>
      <c r="T457" s="108">
        <f t="shared" si="71"/>
        <v>0</v>
      </c>
      <c r="U457" s="109"/>
      <c r="V457" s="108"/>
      <c r="W457" s="108"/>
      <c r="X457" s="112"/>
      <c r="Y457" s="112"/>
      <c r="Z457" s="112"/>
      <c r="AA457" s="176"/>
      <c r="AB457" s="109"/>
      <c r="AC457" s="138">
        <f t="shared" si="75"/>
        <v>0</v>
      </c>
      <c r="AD457" s="112">
        <f t="shared" si="76"/>
        <v>0</v>
      </c>
      <c r="AE457" s="112">
        <f t="shared" si="77"/>
        <v>0</v>
      </c>
      <c r="AF457" s="112">
        <f t="shared" si="78"/>
        <v>0</v>
      </c>
    </row>
    <row r="458" spans="1:32">
      <c r="A458" s="147"/>
      <c r="B458" s="226"/>
      <c r="C458" s="147"/>
      <c r="D458" s="147"/>
      <c r="E458" s="148"/>
      <c r="F458" s="149"/>
      <c r="G458" s="149"/>
      <c r="H458" s="147"/>
      <c r="I458" s="147"/>
      <c r="J458" s="147"/>
      <c r="K458" s="277"/>
      <c r="L458" s="121"/>
      <c r="M458" s="120"/>
      <c r="N458" s="151"/>
      <c r="O458" s="110">
        <f t="shared" si="72"/>
        <v>0</v>
      </c>
      <c r="P458" s="110">
        <f t="shared" si="73"/>
        <v>0</v>
      </c>
      <c r="Q458" s="134">
        <f t="shared" si="74"/>
        <v>0</v>
      </c>
      <c r="R458" s="111">
        <f t="shared" si="79"/>
        <v>0</v>
      </c>
      <c r="S458" s="111">
        <f t="shared" si="70"/>
        <v>0</v>
      </c>
      <c r="T458" s="108">
        <f t="shared" si="71"/>
        <v>0</v>
      </c>
      <c r="U458" s="109"/>
      <c r="V458" s="108"/>
      <c r="W458" s="108"/>
      <c r="X458" s="112"/>
      <c r="Y458" s="112"/>
      <c r="Z458" s="112"/>
      <c r="AA458" s="176"/>
      <c r="AB458" s="109"/>
      <c r="AC458" s="138">
        <f t="shared" si="75"/>
        <v>0</v>
      </c>
      <c r="AD458" s="112">
        <f t="shared" si="76"/>
        <v>0</v>
      </c>
      <c r="AE458" s="112">
        <f t="shared" si="77"/>
        <v>0</v>
      </c>
      <c r="AF458" s="112">
        <f t="shared" si="78"/>
        <v>0</v>
      </c>
    </row>
    <row r="459" spans="1:32">
      <c r="A459" s="147"/>
      <c r="B459" s="226"/>
      <c r="C459" s="147"/>
      <c r="D459" s="147"/>
      <c r="E459" s="148"/>
      <c r="F459" s="149"/>
      <c r="G459" s="149"/>
      <c r="H459" s="147"/>
      <c r="I459" s="147"/>
      <c r="J459" s="147"/>
      <c r="K459" s="277"/>
      <c r="L459" s="121"/>
      <c r="M459" s="120"/>
      <c r="O459" s="110">
        <f t="shared" si="72"/>
        <v>0</v>
      </c>
      <c r="P459" s="110">
        <f t="shared" si="73"/>
        <v>0</v>
      </c>
      <c r="Q459" s="134">
        <f t="shared" si="74"/>
        <v>0</v>
      </c>
      <c r="R459" s="111">
        <f t="shared" si="79"/>
        <v>0</v>
      </c>
      <c r="S459" s="111">
        <f t="shared" si="70"/>
        <v>0</v>
      </c>
      <c r="T459" s="108">
        <f t="shared" si="71"/>
        <v>0</v>
      </c>
      <c r="U459" s="109"/>
      <c r="V459" s="108"/>
      <c r="W459" s="108"/>
      <c r="X459" s="112"/>
      <c r="Y459" s="112"/>
      <c r="Z459" s="112"/>
      <c r="AA459" s="176"/>
      <c r="AB459" s="109"/>
      <c r="AC459" s="138">
        <f t="shared" si="75"/>
        <v>0</v>
      </c>
      <c r="AD459" s="112">
        <f t="shared" si="76"/>
        <v>0</v>
      </c>
      <c r="AE459" s="112">
        <f t="shared" si="77"/>
        <v>0</v>
      </c>
      <c r="AF459" s="112">
        <f t="shared" si="78"/>
        <v>0</v>
      </c>
    </row>
    <row r="460" spans="1:32">
      <c r="A460" s="147"/>
      <c r="B460" s="226"/>
      <c r="C460" s="147"/>
      <c r="D460" s="147"/>
      <c r="E460" s="148"/>
      <c r="F460" s="149"/>
      <c r="G460" s="147"/>
      <c r="H460" s="147"/>
      <c r="I460" s="147"/>
      <c r="J460" s="147"/>
      <c r="K460" s="277"/>
      <c r="L460" s="121"/>
      <c r="M460" s="120"/>
      <c r="N460" s="151"/>
      <c r="O460" s="110">
        <f t="shared" si="72"/>
        <v>0</v>
      </c>
      <c r="P460" s="110">
        <f t="shared" si="73"/>
        <v>0</v>
      </c>
      <c r="Q460" s="134">
        <f t="shared" si="74"/>
        <v>0</v>
      </c>
      <c r="R460" s="111">
        <f t="shared" si="79"/>
        <v>0</v>
      </c>
      <c r="S460" s="111">
        <f t="shared" si="70"/>
        <v>0</v>
      </c>
      <c r="T460" s="108">
        <f t="shared" si="71"/>
        <v>0</v>
      </c>
      <c r="U460" s="109"/>
      <c r="V460" s="108"/>
      <c r="W460" s="108"/>
      <c r="X460" s="112"/>
      <c r="Y460" s="112"/>
      <c r="Z460" s="112"/>
      <c r="AA460" s="176"/>
      <c r="AB460" s="109"/>
      <c r="AC460" s="138">
        <f t="shared" si="75"/>
        <v>0</v>
      </c>
      <c r="AD460" s="112">
        <f t="shared" si="76"/>
        <v>0</v>
      </c>
      <c r="AE460" s="112">
        <f t="shared" si="77"/>
        <v>0</v>
      </c>
      <c r="AF460" s="112">
        <f t="shared" si="78"/>
        <v>0</v>
      </c>
    </row>
    <row r="461" spans="1:32">
      <c r="A461" s="147"/>
      <c r="B461" s="226"/>
      <c r="C461" s="147"/>
      <c r="D461" s="147"/>
      <c r="E461" s="148"/>
      <c r="F461" s="149"/>
      <c r="G461" s="149"/>
      <c r="H461" s="147"/>
      <c r="I461" s="147"/>
      <c r="J461" s="147"/>
      <c r="K461" s="277"/>
      <c r="L461" s="121"/>
      <c r="M461" s="120"/>
      <c r="N461" s="151"/>
      <c r="O461" s="110">
        <f t="shared" si="72"/>
        <v>0</v>
      </c>
      <c r="P461" s="110">
        <f t="shared" si="73"/>
        <v>0</v>
      </c>
      <c r="Q461" s="134">
        <f t="shared" si="74"/>
        <v>0</v>
      </c>
      <c r="R461" s="111">
        <f t="shared" si="79"/>
        <v>0</v>
      </c>
      <c r="S461" s="111">
        <f t="shared" si="70"/>
        <v>0</v>
      </c>
      <c r="T461" s="108">
        <f t="shared" si="71"/>
        <v>0</v>
      </c>
      <c r="U461" s="109"/>
      <c r="V461" s="108"/>
      <c r="W461" s="108"/>
      <c r="X461" s="112"/>
      <c r="Y461" s="112"/>
      <c r="Z461" s="112"/>
      <c r="AA461" s="176"/>
      <c r="AB461" s="109"/>
      <c r="AC461" s="138">
        <f t="shared" si="75"/>
        <v>0</v>
      </c>
      <c r="AD461" s="112">
        <f t="shared" si="76"/>
        <v>0</v>
      </c>
      <c r="AE461" s="112">
        <f t="shared" si="77"/>
        <v>0</v>
      </c>
      <c r="AF461" s="112">
        <f t="shared" si="78"/>
        <v>0</v>
      </c>
    </row>
    <row r="462" spans="1:32">
      <c r="A462" s="147"/>
      <c r="B462" s="226"/>
      <c r="C462" s="147"/>
      <c r="D462" s="147"/>
      <c r="E462" s="148"/>
      <c r="F462" s="149"/>
      <c r="G462" s="149"/>
      <c r="H462" s="147"/>
      <c r="I462" s="147"/>
      <c r="J462" s="147"/>
      <c r="K462" s="277"/>
      <c r="L462" s="121"/>
      <c r="M462" s="120"/>
      <c r="N462" s="151"/>
      <c r="O462" s="110">
        <f t="shared" si="72"/>
        <v>0</v>
      </c>
      <c r="P462" s="110">
        <f t="shared" si="73"/>
        <v>0</v>
      </c>
      <c r="Q462" s="134">
        <f t="shared" si="74"/>
        <v>0</v>
      </c>
      <c r="R462" s="111">
        <f t="shared" si="79"/>
        <v>0</v>
      </c>
      <c r="S462" s="111">
        <f t="shared" si="70"/>
        <v>0</v>
      </c>
      <c r="T462" s="108">
        <f t="shared" si="71"/>
        <v>0</v>
      </c>
      <c r="U462" s="109"/>
      <c r="V462" s="108"/>
      <c r="W462" s="108"/>
      <c r="X462" s="112"/>
      <c r="Y462" s="112"/>
      <c r="Z462" s="112"/>
      <c r="AA462" s="176"/>
      <c r="AB462" s="109"/>
      <c r="AC462" s="138">
        <f t="shared" si="75"/>
        <v>0</v>
      </c>
      <c r="AD462" s="112">
        <f t="shared" si="76"/>
        <v>0</v>
      </c>
      <c r="AE462" s="112">
        <f t="shared" si="77"/>
        <v>0</v>
      </c>
      <c r="AF462" s="112">
        <f t="shared" si="78"/>
        <v>0</v>
      </c>
    </row>
    <row r="463" spans="1:32">
      <c r="A463" s="147"/>
      <c r="B463" s="226"/>
      <c r="C463" s="147"/>
      <c r="D463" s="147"/>
      <c r="E463" s="148"/>
      <c r="F463" s="149"/>
      <c r="G463" s="149"/>
      <c r="H463" s="147"/>
      <c r="I463" s="147"/>
      <c r="J463" s="147"/>
      <c r="K463" s="277"/>
      <c r="L463" s="121"/>
      <c r="M463" s="120"/>
      <c r="N463" s="151"/>
      <c r="O463" s="110">
        <f t="shared" si="72"/>
        <v>0</v>
      </c>
      <c r="P463" s="110">
        <f t="shared" si="73"/>
        <v>0</v>
      </c>
      <c r="Q463" s="134">
        <f t="shared" si="74"/>
        <v>0</v>
      </c>
      <c r="R463" s="111">
        <f t="shared" si="79"/>
        <v>0</v>
      </c>
      <c r="S463" s="111">
        <f t="shared" si="70"/>
        <v>0</v>
      </c>
      <c r="T463" s="108">
        <f t="shared" si="71"/>
        <v>0</v>
      </c>
      <c r="U463" s="109"/>
      <c r="V463" s="108"/>
      <c r="W463" s="108"/>
      <c r="X463" s="112"/>
      <c r="Y463" s="112"/>
      <c r="Z463" s="112"/>
      <c r="AA463" s="176"/>
      <c r="AB463" s="109"/>
      <c r="AC463" s="138">
        <f t="shared" si="75"/>
        <v>0</v>
      </c>
      <c r="AD463" s="112">
        <f t="shared" si="76"/>
        <v>0</v>
      </c>
      <c r="AE463" s="112">
        <f t="shared" si="77"/>
        <v>0</v>
      </c>
      <c r="AF463" s="112">
        <f t="shared" si="78"/>
        <v>0</v>
      </c>
    </row>
    <row r="464" spans="1:32">
      <c r="A464" s="147"/>
      <c r="B464" s="226"/>
      <c r="C464" s="147"/>
      <c r="D464" s="147"/>
      <c r="E464" s="148"/>
      <c r="F464" s="149"/>
      <c r="G464" s="149"/>
      <c r="H464" s="147"/>
      <c r="I464" s="147"/>
      <c r="J464" s="147"/>
      <c r="K464" s="277"/>
      <c r="L464" s="121"/>
      <c r="M464" s="120"/>
      <c r="O464" s="110">
        <f t="shared" si="72"/>
        <v>0</v>
      </c>
      <c r="P464" s="110">
        <f t="shared" si="73"/>
        <v>0</v>
      </c>
      <c r="Q464" s="134">
        <f t="shared" si="74"/>
        <v>0</v>
      </c>
      <c r="R464" s="111">
        <f t="shared" si="79"/>
        <v>0</v>
      </c>
      <c r="S464" s="111">
        <f t="shared" si="70"/>
        <v>0</v>
      </c>
      <c r="T464" s="108">
        <f t="shared" si="71"/>
        <v>0</v>
      </c>
      <c r="U464" s="109"/>
      <c r="V464" s="108"/>
      <c r="W464" s="108"/>
      <c r="X464" s="112"/>
      <c r="Y464" s="112"/>
      <c r="Z464" s="112"/>
      <c r="AA464" s="176"/>
      <c r="AB464" s="109"/>
      <c r="AC464" s="138">
        <f t="shared" si="75"/>
        <v>0</v>
      </c>
      <c r="AD464" s="112">
        <f t="shared" si="76"/>
        <v>0</v>
      </c>
      <c r="AE464" s="112">
        <f t="shared" si="77"/>
        <v>0</v>
      </c>
      <c r="AF464" s="112">
        <f t="shared" si="78"/>
        <v>0</v>
      </c>
    </row>
    <row r="465" spans="1:32">
      <c r="A465" s="147"/>
      <c r="B465" s="226"/>
      <c r="C465" s="147"/>
      <c r="D465" s="147"/>
      <c r="E465" s="148"/>
      <c r="F465" s="149"/>
      <c r="G465" s="149"/>
      <c r="H465" s="147"/>
      <c r="I465" s="147"/>
      <c r="J465" s="147"/>
      <c r="K465" s="277"/>
      <c r="L465" s="121"/>
      <c r="M465" s="120"/>
      <c r="O465" s="110">
        <f t="shared" si="72"/>
        <v>0</v>
      </c>
      <c r="P465" s="110">
        <f t="shared" si="73"/>
        <v>0</v>
      </c>
      <c r="Q465" s="134">
        <f t="shared" si="74"/>
        <v>0</v>
      </c>
      <c r="R465" s="111">
        <f t="shared" si="79"/>
        <v>0</v>
      </c>
      <c r="S465" s="111">
        <f t="shared" si="70"/>
        <v>0</v>
      </c>
      <c r="T465" s="108">
        <f t="shared" si="71"/>
        <v>0</v>
      </c>
      <c r="U465" s="109"/>
      <c r="V465" s="108"/>
      <c r="W465" s="108"/>
      <c r="X465" s="112"/>
      <c r="Y465" s="112"/>
      <c r="Z465" s="112"/>
      <c r="AA465" s="176"/>
      <c r="AB465" s="109"/>
      <c r="AC465" s="138">
        <f t="shared" si="75"/>
        <v>0</v>
      </c>
      <c r="AD465" s="112">
        <f t="shared" si="76"/>
        <v>0</v>
      </c>
      <c r="AE465" s="112">
        <f t="shared" si="77"/>
        <v>0</v>
      </c>
      <c r="AF465" s="112">
        <f t="shared" si="78"/>
        <v>0</v>
      </c>
    </row>
    <row r="466" spans="1:32">
      <c r="A466" s="147"/>
      <c r="B466" s="226"/>
      <c r="C466" s="147"/>
      <c r="D466" s="147"/>
      <c r="E466" s="148"/>
      <c r="F466" s="149"/>
      <c r="G466" s="149"/>
      <c r="H466" s="147"/>
      <c r="I466" s="147"/>
      <c r="J466" s="147"/>
      <c r="K466" s="277"/>
      <c r="L466" s="185"/>
      <c r="M466" s="120"/>
      <c r="O466" s="110">
        <f t="shared" si="72"/>
        <v>0</v>
      </c>
      <c r="P466" s="110">
        <f t="shared" si="73"/>
        <v>0</v>
      </c>
      <c r="Q466" s="134">
        <f t="shared" si="74"/>
        <v>0</v>
      </c>
      <c r="R466" s="111">
        <f t="shared" si="79"/>
        <v>0</v>
      </c>
      <c r="S466" s="111">
        <f t="shared" si="70"/>
        <v>0</v>
      </c>
      <c r="T466" s="108">
        <f t="shared" si="71"/>
        <v>0</v>
      </c>
      <c r="U466" s="109"/>
      <c r="V466" s="108"/>
      <c r="W466" s="108"/>
      <c r="X466" s="112"/>
      <c r="Y466" s="112"/>
      <c r="Z466" s="112"/>
      <c r="AA466" s="176"/>
      <c r="AB466" s="109"/>
      <c r="AC466" s="138">
        <f t="shared" si="75"/>
        <v>0</v>
      </c>
      <c r="AD466" s="112">
        <f t="shared" si="76"/>
        <v>0</v>
      </c>
      <c r="AE466" s="112">
        <f t="shared" si="77"/>
        <v>0</v>
      </c>
      <c r="AF466" s="112">
        <f t="shared" si="78"/>
        <v>0</v>
      </c>
    </row>
    <row r="467" spans="1:32">
      <c r="A467" s="147"/>
      <c r="B467" s="226"/>
      <c r="C467" s="147"/>
      <c r="D467" s="147"/>
      <c r="E467" s="148"/>
      <c r="F467" s="149"/>
      <c r="G467" s="149"/>
      <c r="H467" s="147"/>
      <c r="I467" s="147"/>
      <c r="J467" s="147"/>
      <c r="K467" s="277"/>
      <c r="L467" s="121"/>
      <c r="M467" s="120"/>
      <c r="N467" s="151"/>
      <c r="O467" s="110">
        <f t="shared" si="72"/>
        <v>0</v>
      </c>
      <c r="P467" s="110">
        <f t="shared" si="73"/>
        <v>0</v>
      </c>
      <c r="Q467" s="134">
        <f t="shared" si="74"/>
        <v>0</v>
      </c>
      <c r="R467" s="111">
        <f t="shared" si="79"/>
        <v>0</v>
      </c>
      <c r="S467" s="111">
        <f t="shared" si="70"/>
        <v>0</v>
      </c>
      <c r="T467" s="108">
        <f t="shared" si="71"/>
        <v>0</v>
      </c>
      <c r="U467" s="109"/>
      <c r="V467" s="108"/>
      <c r="W467" s="108"/>
      <c r="X467" s="112"/>
      <c r="Y467" s="153"/>
      <c r="Z467" s="112"/>
      <c r="AA467" s="176"/>
      <c r="AB467" s="109"/>
      <c r="AC467" s="138">
        <f t="shared" si="75"/>
        <v>0</v>
      </c>
      <c r="AD467" s="112">
        <f t="shared" si="76"/>
        <v>0</v>
      </c>
      <c r="AE467" s="112">
        <f t="shared" si="77"/>
        <v>0</v>
      </c>
      <c r="AF467" s="112">
        <f t="shared" si="78"/>
        <v>0</v>
      </c>
    </row>
    <row r="468" spans="1:32">
      <c r="A468" s="147"/>
      <c r="B468" s="226"/>
      <c r="C468" s="147"/>
      <c r="D468" s="147"/>
      <c r="E468" s="148"/>
      <c r="F468" s="149"/>
      <c r="G468" s="149"/>
      <c r="H468" s="147"/>
      <c r="I468" s="147"/>
      <c r="J468" s="147"/>
      <c r="K468" s="277"/>
      <c r="L468" s="121"/>
      <c r="M468" s="120"/>
      <c r="N468" s="151"/>
      <c r="O468" s="110">
        <f t="shared" si="72"/>
        <v>0</v>
      </c>
      <c r="P468" s="110">
        <f t="shared" si="73"/>
        <v>0</v>
      </c>
      <c r="Q468" s="134">
        <f t="shared" si="74"/>
        <v>0</v>
      </c>
      <c r="R468" s="111">
        <f t="shared" si="79"/>
        <v>0</v>
      </c>
      <c r="S468" s="111">
        <f t="shared" si="70"/>
        <v>0</v>
      </c>
      <c r="T468" s="108">
        <f t="shared" si="71"/>
        <v>0</v>
      </c>
      <c r="U468" s="109"/>
      <c r="V468" s="108"/>
      <c r="W468" s="108"/>
      <c r="X468" s="112"/>
      <c r="Y468" s="153"/>
      <c r="Z468" s="112"/>
      <c r="AA468" s="176"/>
      <c r="AB468" s="109"/>
      <c r="AC468" s="138">
        <f t="shared" si="75"/>
        <v>0</v>
      </c>
      <c r="AD468" s="112">
        <f t="shared" si="76"/>
        <v>0</v>
      </c>
      <c r="AE468" s="112">
        <f t="shared" si="77"/>
        <v>0</v>
      </c>
      <c r="AF468" s="112">
        <f t="shared" si="78"/>
        <v>0</v>
      </c>
    </row>
    <row r="469" spans="1:32">
      <c r="A469" s="147"/>
      <c r="B469" s="226"/>
      <c r="C469" s="147"/>
      <c r="D469" s="147"/>
      <c r="E469" s="148"/>
      <c r="F469" s="149"/>
      <c r="G469" s="149"/>
      <c r="H469" s="147"/>
      <c r="I469" s="147"/>
      <c r="J469" s="147"/>
      <c r="K469" s="277"/>
      <c r="L469" s="121"/>
      <c r="M469" s="120"/>
      <c r="N469" s="151"/>
      <c r="O469" s="110">
        <f t="shared" si="72"/>
        <v>0</v>
      </c>
      <c r="P469" s="110">
        <f t="shared" si="73"/>
        <v>0</v>
      </c>
      <c r="Q469" s="134">
        <f t="shared" si="74"/>
        <v>0</v>
      </c>
      <c r="R469" s="111">
        <f t="shared" si="79"/>
        <v>0</v>
      </c>
      <c r="S469" s="111">
        <f t="shared" si="70"/>
        <v>0</v>
      </c>
      <c r="T469" s="108">
        <f t="shared" si="71"/>
        <v>0</v>
      </c>
      <c r="U469" s="109"/>
      <c r="V469" s="108"/>
      <c r="W469" s="108"/>
      <c r="X469" s="112"/>
      <c r="Y469" s="112"/>
      <c r="Z469" s="112"/>
      <c r="AA469" s="176"/>
      <c r="AB469" s="109"/>
      <c r="AC469" s="138">
        <f t="shared" si="75"/>
        <v>0</v>
      </c>
      <c r="AD469" s="112">
        <f t="shared" si="76"/>
        <v>0</v>
      </c>
      <c r="AE469" s="112">
        <f t="shared" si="77"/>
        <v>0</v>
      </c>
      <c r="AF469" s="112">
        <f t="shared" si="78"/>
        <v>0</v>
      </c>
    </row>
    <row r="470" spans="1:32">
      <c r="A470" s="147"/>
      <c r="B470" s="226"/>
      <c r="C470" s="147"/>
      <c r="D470" s="147"/>
      <c r="E470" s="148"/>
      <c r="F470" s="149"/>
      <c r="G470" s="149"/>
      <c r="H470" s="147"/>
      <c r="I470" s="147"/>
      <c r="J470" s="147"/>
      <c r="K470" s="277"/>
      <c r="L470" s="121"/>
      <c r="M470" s="120"/>
      <c r="O470" s="110">
        <f t="shared" si="72"/>
        <v>0</v>
      </c>
      <c r="P470" s="110">
        <f t="shared" si="73"/>
        <v>0</v>
      </c>
      <c r="Q470" s="134">
        <f t="shared" si="74"/>
        <v>0</v>
      </c>
      <c r="R470" s="111">
        <f t="shared" si="79"/>
        <v>0</v>
      </c>
      <c r="S470" s="111">
        <f t="shared" si="70"/>
        <v>0</v>
      </c>
      <c r="T470" s="108">
        <f t="shared" si="71"/>
        <v>0</v>
      </c>
      <c r="U470" s="109"/>
      <c r="V470" s="108"/>
      <c r="W470" s="108"/>
      <c r="X470" s="112"/>
      <c r="Y470" s="112"/>
      <c r="Z470" s="112"/>
      <c r="AA470" s="176"/>
      <c r="AB470" s="109"/>
      <c r="AC470" s="138">
        <f t="shared" si="75"/>
        <v>0</v>
      </c>
      <c r="AD470" s="112">
        <f t="shared" si="76"/>
        <v>0</v>
      </c>
      <c r="AE470" s="112">
        <f t="shared" si="77"/>
        <v>0</v>
      </c>
      <c r="AF470" s="112">
        <f t="shared" si="78"/>
        <v>0</v>
      </c>
    </row>
    <row r="471" spans="1:32">
      <c r="A471" s="147"/>
      <c r="B471" s="226"/>
      <c r="C471" s="147"/>
      <c r="D471" s="147"/>
      <c r="E471" s="148"/>
      <c r="F471" s="149"/>
      <c r="G471" s="149"/>
      <c r="H471" s="147"/>
      <c r="I471" s="147"/>
      <c r="J471" s="147"/>
      <c r="K471" s="277"/>
      <c r="L471" s="121"/>
      <c r="M471" s="120"/>
      <c r="N471" s="151"/>
      <c r="O471" s="110">
        <f t="shared" si="72"/>
        <v>0</v>
      </c>
      <c r="P471" s="110">
        <f t="shared" si="73"/>
        <v>0</v>
      </c>
      <c r="Q471" s="134">
        <f t="shared" si="74"/>
        <v>0</v>
      </c>
      <c r="R471" s="111">
        <f t="shared" si="79"/>
        <v>0</v>
      </c>
      <c r="S471" s="111">
        <f t="shared" si="70"/>
        <v>0</v>
      </c>
      <c r="T471" s="108">
        <f t="shared" si="71"/>
        <v>0</v>
      </c>
      <c r="U471" s="109"/>
      <c r="V471" s="108"/>
      <c r="W471" s="108"/>
      <c r="X471" s="112"/>
      <c r="Y471" s="112"/>
      <c r="Z471" s="112"/>
      <c r="AA471" s="176"/>
      <c r="AB471" s="109"/>
      <c r="AC471" s="138">
        <f t="shared" si="75"/>
        <v>0</v>
      </c>
      <c r="AD471" s="112">
        <f t="shared" si="76"/>
        <v>0</v>
      </c>
      <c r="AE471" s="112">
        <f t="shared" si="77"/>
        <v>0</v>
      </c>
      <c r="AF471" s="112">
        <f t="shared" si="78"/>
        <v>0</v>
      </c>
    </row>
    <row r="472" spans="1:32">
      <c r="A472" s="147"/>
      <c r="B472" s="226"/>
      <c r="C472" s="147"/>
      <c r="D472" s="147"/>
      <c r="E472" s="148"/>
      <c r="F472" s="149"/>
      <c r="G472" s="149"/>
      <c r="H472" s="147"/>
      <c r="I472" s="147"/>
      <c r="J472" s="147"/>
      <c r="K472" s="277"/>
      <c r="L472" s="121"/>
      <c r="M472" s="120"/>
      <c r="N472" s="151"/>
      <c r="O472" s="110">
        <f t="shared" si="72"/>
        <v>0</v>
      </c>
      <c r="P472" s="110">
        <f t="shared" si="73"/>
        <v>0</v>
      </c>
      <c r="Q472" s="134">
        <f t="shared" si="74"/>
        <v>0</v>
      </c>
      <c r="R472" s="111">
        <f t="shared" si="79"/>
        <v>0</v>
      </c>
      <c r="S472" s="111">
        <f t="shared" si="70"/>
        <v>0</v>
      </c>
      <c r="T472" s="108">
        <f t="shared" si="71"/>
        <v>0</v>
      </c>
      <c r="U472" s="109"/>
      <c r="V472" s="108"/>
      <c r="W472" s="108"/>
      <c r="X472" s="112"/>
      <c r="Y472" s="112"/>
      <c r="Z472" s="112"/>
      <c r="AA472" s="176"/>
      <c r="AB472" s="109"/>
      <c r="AC472" s="138">
        <f t="shared" si="75"/>
        <v>0</v>
      </c>
      <c r="AD472" s="112">
        <f t="shared" si="76"/>
        <v>0</v>
      </c>
      <c r="AE472" s="112">
        <f t="shared" si="77"/>
        <v>0</v>
      </c>
      <c r="AF472" s="112">
        <f t="shared" si="78"/>
        <v>0</v>
      </c>
    </row>
    <row r="473" spans="1:32">
      <c r="A473" s="147"/>
      <c r="B473" s="226"/>
      <c r="C473" s="147"/>
      <c r="D473" s="147"/>
      <c r="E473" s="148"/>
      <c r="F473" s="149"/>
      <c r="G473" s="149"/>
      <c r="H473" s="147"/>
      <c r="I473" s="147"/>
      <c r="J473" s="147"/>
      <c r="K473" s="277"/>
      <c r="L473" s="121"/>
      <c r="M473" s="120"/>
      <c r="N473" s="151"/>
      <c r="O473" s="110">
        <f t="shared" si="72"/>
        <v>0</v>
      </c>
      <c r="P473" s="110">
        <f t="shared" si="73"/>
        <v>0</v>
      </c>
      <c r="Q473" s="134">
        <f t="shared" si="74"/>
        <v>0</v>
      </c>
      <c r="R473" s="111">
        <f t="shared" si="79"/>
        <v>0</v>
      </c>
      <c r="S473" s="111">
        <f t="shared" si="70"/>
        <v>0</v>
      </c>
      <c r="T473" s="108">
        <f t="shared" si="71"/>
        <v>0</v>
      </c>
      <c r="U473" s="109"/>
      <c r="V473" s="108"/>
      <c r="W473" s="108"/>
      <c r="X473" s="112"/>
      <c r="Y473" s="112"/>
      <c r="Z473" s="112"/>
      <c r="AA473" s="176"/>
      <c r="AB473" s="109"/>
      <c r="AC473" s="138">
        <f t="shared" si="75"/>
        <v>0</v>
      </c>
      <c r="AD473" s="112">
        <f t="shared" si="76"/>
        <v>0</v>
      </c>
      <c r="AE473" s="112">
        <f t="shared" si="77"/>
        <v>0</v>
      </c>
      <c r="AF473" s="112">
        <f t="shared" si="78"/>
        <v>0</v>
      </c>
    </row>
    <row r="474" spans="1:32">
      <c r="A474" s="147"/>
      <c r="B474" s="226"/>
      <c r="C474" s="147"/>
      <c r="D474" s="147"/>
      <c r="E474" s="148"/>
      <c r="F474" s="149"/>
      <c r="G474" s="147"/>
      <c r="H474" s="147"/>
      <c r="I474" s="147"/>
      <c r="J474" s="147"/>
      <c r="K474" s="277"/>
      <c r="L474" s="121"/>
      <c r="M474" s="120"/>
      <c r="N474" s="151"/>
      <c r="O474" s="110">
        <f t="shared" si="72"/>
        <v>0</v>
      </c>
      <c r="P474" s="110">
        <f t="shared" si="73"/>
        <v>0</v>
      </c>
      <c r="Q474" s="134">
        <f t="shared" si="74"/>
        <v>0</v>
      </c>
      <c r="R474" s="111">
        <f t="shared" si="79"/>
        <v>0</v>
      </c>
      <c r="S474" s="111">
        <f t="shared" si="70"/>
        <v>0</v>
      </c>
      <c r="T474" s="108">
        <f t="shared" si="71"/>
        <v>0</v>
      </c>
      <c r="U474" s="109"/>
      <c r="V474" s="108"/>
      <c r="W474" s="108"/>
      <c r="X474" s="112"/>
      <c r="Y474" s="112"/>
      <c r="Z474" s="112"/>
      <c r="AA474" s="176"/>
      <c r="AB474" s="109"/>
      <c r="AC474" s="138">
        <f t="shared" si="75"/>
        <v>0</v>
      </c>
      <c r="AD474" s="112">
        <f t="shared" si="76"/>
        <v>0</v>
      </c>
      <c r="AE474" s="112">
        <f t="shared" si="77"/>
        <v>0</v>
      </c>
      <c r="AF474" s="112">
        <f t="shared" si="78"/>
        <v>0</v>
      </c>
    </row>
    <row r="475" spans="1:32">
      <c r="A475" s="147"/>
      <c r="B475" s="226"/>
      <c r="C475" s="147"/>
      <c r="D475" s="147"/>
      <c r="E475" s="148"/>
      <c r="F475" s="149"/>
      <c r="G475" s="149"/>
      <c r="H475" s="147"/>
      <c r="I475" s="147"/>
      <c r="J475" s="147"/>
      <c r="K475" s="277"/>
      <c r="L475" s="121"/>
      <c r="M475" s="120"/>
      <c r="N475" s="151"/>
      <c r="O475" s="110">
        <f t="shared" si="72"/>
        <v>0</v>
      </c>
      <c r="P475" s="110">
        <f t="shared" si="73"/>
        <v>0</v>
      </c>
      <c r="Q475" s="134">
        <f t="shared" si="74"/>
        <v>0</v>
      </c>
      <c r="R475" s="111">
        <f t="shared" si="79"/>
        <v>0</v>
      </c>
      <c r="S475" s="111">
        <f t="shared" si="70"/>
        <v>0</v>
      </c>
      <c r="T475" s="108">
        <f t="shared" si="71"/>
        <v>0</v>
      </c>
      <c r="U475" s="109"/>
      <c r="V475" s="108"/>
      <c r="W475" s="108"/>
      <c r="X475" s="112"/>
      <c r="Y475" s="112"/>
      <c r="Z475" s="112"/>
      <c r="AA475" s="176"/>
      <c r="AB475" s="109"/>
      <c r="AC475" s="138">
        <f t="shared" si="75"/>
        <v>0</v>
      </c>
      <c r="AD475" s="112">
        <f t="shared" si="76"/>
        <v>0</v>
      </c>
      <c r="AE475" s="112">
        <f t="shared" si="77"/>
        <v>0</v>
      </c>
      <c r="AF475" s="112">
        <f t="shared" si="78"/>
        <v>0</v>
      </c>
    </row>
    <row r="476" spans="1:32">
      <c r="A476" s="147"/>
      <c r="B476" s="226"/>
      <c r="C476" s="147"/>
      <c r="D476" s="147"/>
      <c r="E476" s="148"/>
      <c r="F476" s="149"/>
      <c r="G476" s="149"/>
      <c r="H476" s="147"/>
      <c r="I476" s="147"/>
      <c r="J476" s="147"/>
      <c r="K476" s="277"/>
      <c r="L476" s="121"/>
      <c r="M476" s="120"/>
      <c r="N476" s="151"/>
      <c r="O476" s="110">
        <f t="shared" si="72"/>
        <v>0</v>
      </c>
      <c r="P476" s="110">
        <f t="shared" si="73"/>
        <v>0</v>
      </c>
      <c r="Q476" s="134">
        <f t="shared" si="74"/>
        <v>0</v>
      </c>
      <c r="R476" s="111">
        <f t="shared" si="79"/>
        <v>0</v>
      </c>
      <c r="S476" s="111">
        <f t="shared" si="70"/>
        <v>0</v>
      </c>
      <c r="T476" s="108">
        <f t="shared" si="71"/>
        <v>0</v>
      </c>
      <c r="U476" s="109"/>
      <c r="V476" s="108"/>
      <c r="W476" s="108"/>
      <c r="X476" s="112"/>
      <c r="Y476" s="112"/>
      <c r="Z476" s="112"/>
      <c r="AA476" s="176"/>
      <c r="AB476" s="109"/>
      <c r="AC476" s="138">
        <f t="shared" si="75"/>
        <v>0</v>
      </c>
      <c r="AD476" s="112">
        <f t="shared" si="76"/>
        <v>0</v>
      </c>
      <c r="AE476" s="112">
        <f t="shared" si="77"/>
        <v>0</v>
      </c>
      <c r="AF476" s="112">
        <f t="shared" si="78"/>
        <v>0</v>
      </c>
    </row>
    <row r="477" spans="1:32">
      <c r="A477" s="147"/>
      <c r="B477" s="226"/>
      <c r="C477" s="147"/>
      <c r="D477" s="147"/>
      <c r="E477" s="148"/>
      <c r="F477" s="149"/>
      <c r="G477" s="149"/>
      <c r="H477" s="147"/>
      <c r="I477" s="147"/>
      <c r="J477" s="147"/>
      <c r="K477" s="277"/>
      <c r="L477" s="121"/>
      <c r="M477" s="120"/>
      <c r="N477" s="151"/>
      <c r="O477" s="110">
        <f t="shared" si="72"/>
        <v>0</v>
      </c>
      <c r="P477" s="110">
        <f t="shared" si="73"/>
        <v>0</v>
      </c>
      <c r="Q477" s="134">
        <f t="shared" si="74"/>
        <v>0</v>
      </c>
      <c r="R477" s="111">
        <f t="shared" si="79"/>
        <v>0</v>
      </c>
      <c r="S477" s="111">
        <f t="shared" si="70"/>
        <v>0</v>
      </c>
      <c r="T477" s="108">
        <f t="shared" si="71"/>
        <v>0</v>
      </c>
      <c r="U477" s="109"/>
      <c r="V477" s="108"/>
      <c r="W477" s="108"/>
      <c r="X477" s="112"/>
      <c r="Y477" s="112"/>
      <c r="Z477" s="112"/>
      <c r="AA477" s="176"/>
      <c r="AB477" s="109"/>
      <c r="AC477" s="138">
        <f t="shared" si="75"/>
        <v>0</v>
      </c>
      <c r="AD477" s="112">
        <f t="shared" si="76"/>
        <v>0</v>
      </c>
      <c r="AE477" s="112">
        <f t="shared" si="77"/>
        <v>0</v>
      </c>
      <c r="AF477" s="112">
        <f t="shared" si="78"/>
        <v>0</v>
      </c>
    </row>
    <row r="478" spans="1:32">
      <c r="A478" s="147"/>
      <c r="B478" s="226"/>
      <c r="C478" s="147"/>
      <c r="D478" s="147"/>
      <c r="E478" s="148"/>
      <c r="F478" s="149"/>
      <c r="G478" s="149"/>
      <c r="H478" s="147"/>
      <c r="I478" s="147"/>
      <c r="J478" s="147"/>
      <c r="K478" s="277"/>
      <c r="L478" s="121"/>
      <c r="M478" s="120"/>
      <c r="O478" s="110">
        <f t="shared" si="72"/>
        <v>0</v>
      </c>
      <c r="P478" s="110">
        <f t="shared" si="73"/>
        <v>0</v>
      </c>
      <c r="Q478" s="134">
        <f t="shared" si="74"/>
        <v>0</v>
      </c>
      <c r="R478" s="111">
        <f t="shared" si="79"/>
        <v>0</v>
      </c>
      <c r="S478" s="111">
        <f t="shared" si="70"/>
        <v>0</v>
      </c>
      <c r="T478" s="108">
        <f t="shared" si="71"/>
        <v>0</v>
      </c>
      <c r="U478" s="109"/>
      <c r="V478" s="108"/>
      <c r="W478" s="108"/>
      <c r="X478" s="112"/>
      <c r="Y478" s="112"/>
      <c r="Z478" s="112"/>
      <c r="AA478" s="176"/>
      <c r="AB478" s="109"/>
      <c r="AC478" s="138">
        <f t="shared" si="75"/>
        <v>0</v>
      </c>
      <c r="AD478" s="112">
        <f t="shared" si="76"/>
        <v>0</v>
      </c>
      <c r="AE478" s="112">
        <f t="shared" si="77"/>
        <v>0</v>
      </c>
      <c r="AF478" s="112">
        <f t="shared" si="78"/>
        <v>0</v>
      </c>
    </row>
    <row r="479" spans="1:32">
      <c r="A479" s="147"/>
      <c r="B479" s="226"/>
      <c r="C479" s="147"/>
      <c r="D479" s="147"/>
      <c r="E479" s="148"/>
      <c r="F479" s="149"/>
      <c r="G479" s="149"/>
      <c r="H479" s="147"/>
      <c r="I479" s="147"/>
      <c r="J479" s="147"/>
      <c r="K479" s="277"/>
      <c r="L479" s="121"/>
      <c r="M479" s="120"/>
      <c r="O479" s="110">
        <f t="shared" si="72"/>
        <v>0</v>
      </c>
      <c r="P479" s="110">
        <f t="shared" si="73"/>
        <v>0</v>
      </c>
      <c r="Q479" s="134">
        <f t="shared" si="74"/>
        <v>0</v>
      </c>
      <c r="R479" s="111">
        <f t="shared" si="79"/>
        <v>0</v>
      </c>
      <c r="S479" s="111">
        <f t="shared" si="70"/>
        <v>0</v>
      </c>
      <c r="T479" s="108">
        <f t="shared" si="71"/>
        <v>0</v>
      </c>
      <c r="U479" s="109"/>
      <c r="V479" s="108"/>
      <c r="W479" s="108"/>
      <c r="X479" s="112"/>
      <c r="Y479" s="112"/>
      <c r="Z479" s="112"/>
      <c r="AA479" s="176"/>
      <c r="AB479" s="109"/>
      <c r="AC479" s="138">
        <f t="shared" si="75"/>
        <v>0</v>
      </c>
      <c r="AD479" s="112">
        <f t="shared" si="76"/>
        <v>0</v>
      </c>
      <c r="AE479" s="112">
        <f t="shared" si="77"/>
        <v>0</v>
      </c>
      <c r="AF479" s="112">
        <f t="shared" si="78"/>
        <v>0</v>
      </c>
    </row>
    <row r="480" spans="1:32">
      <c r="A480" s="147"/>
      <c r="B480" s="226"/>
      <c r="C480" s="147"/>
      <c r="D480" s="147"/>
      <c r="E480" s="148"/>
      <c r="F480" s="149"/>
      <c r="G480" s="149"/>
      <c r="H480" s="147"/>
      <c r="I480" s="147"/>
      <c r="J480" s="147"/>
      <c r="K480" s="277"/>
      <c r="L480" s="121"/>
      <c r="M480" s="120"/>
      <c r="O480" s="110">
        <f t="shared" si="72"/>
        <v>0</v>
      </c>
      <c r="P480" s="110">
        <f t="shared" si="73"/>
        <v>0</v>
      </c>
      <c r="Q480" s="134">
        <f t="shared" si="74"/>
        <v>0</v>
      </c>
      <c r="R480" s="111">
        <f t="shared" si="79"/>
        <v>0</v>
      </c>
      <c r="S480" s="111">
        <f t="shared" ref="S480:S543" si="80">+IF(AND(O480&gt;TIMEVALUE("8:30"),O480&lt;TIMEVALUE("10:00")),O480-TIMEVALUE("8:00"),0)</f>
        <v>0</v>
      </c>
      <c r="T480" s="108">
        <f t="shared" si="71"/>
        <v>0</v>
      </c>
      <c r="U480" s="109"/>
      <c r="V480" s="108"/>
      <c r="W480" s="108"/>
      <c r="X480" s="112"/>
      <c r="Y480" s="112"/>
      <c r="Z480" s="112"/>
      <c r="AA480" s="176"/>
      <c r="AB480" s="109"/>
      <c r="AC480" s="138">
        <f t="shared" si="75"/>
        <v>0</v>
      </c>
      <c r="AD480" s="112">
        <f t="shared" si="76"/>
        <v>0</v>
      </c>
      <c r="AE480" s="112">
        <f t="shared" si="77"/>
        <v>0</v>
      </c>
      <c r="AF480" s="112">
        <f t="shared" si="78"/>
        <v>0</v>
      </c>
    </row>
    <row r="481" spans="1:32">
      <c r="A481" s="147"/>
      <c r="B481" s="226"/>
      <c r="C481" s="147"/>
      <c r="D481" s="147"/>
      <c r="E481" s="148"/>
      <c r="F481" s="149"/>
      <c r="G481" s="149"/>
      <c r="H481" s="147"/>
      <c r="I481" s="147"/>
      <c r="J481" s="147"/>
      <c r="K481" s="277"/>
      <c r="L481" s="185"/>
      <c r="M481" s="120"/>
      <c r="O481" s="110">
        <f t="shared" si="72"/>
        <v>0</v>
      </c>
      <c r="P481" s="110">
        <f t="shared" si="73"/>
        <v>0</v>
      </c>
      <c r="Q481" s="134">
        <f t="shared" si="74"/>
        <v>0</v>
      </c>
      <c r="R481" s="111">
        <f t="shared" si="79"/>
        <v>0</v>
      </c>
      <c r="S481" s="111">
        <f t="shared" si="80"/>
        <v>0</v>
      </c>
      <c r="T481" s="108">
        <f t="shared" si="71"/>
        <v>0</v>
      </c>
      <c r="U481" s="109"/>
      <c r="V481" s="108"/>
      <c r="W481" s="108"/>
      <c r="X481" s="112"/>
      <c r="Y481" s="112"/>
      <c r="Z481" s="112"/>
      <c r="AA481" s="176"/>
      <c r="AB481" s="109"/>
      <c r="AC481" s="138">
        <f t="shared" si="75"/>
        <v>0</v>
      </c>
      <c r="AD481" s="112">
        <f t="shared" si="76"/>
        <v>0</v>
      </c>
      <c r="AE481" s="112">
        <f t="shared" si="77"/>
        <v>0</v>
      </c>
      <c r="AF481" s="112">
        <f t="shared" si="78"/>
        <v>0</v>
      </c>
    </row>
    <row r="482" spans="1:32">
      <c r="A482" s="147"/>
      <c r="B482" s="226"/>
      <c r="C482" s="147"/>
      <c r="D482" s="147"/>
      <c r="E482" s="148"/>
      <c r="F482" s="149"/>
      <c r="G482" s="149"/>
      <c r="H482" s="147"/>
      <c r="I482" s="147"/>
      <c r="J482" s="147"/>
      <c r="K482" s="277"/>
      <c r="L482" s="121"/>
      <c r="M482" s="120"/>
      <c r="N482" s="151"/>
      <c r="O482" s="110">
        <f t="shared" si="72"/>
        <v>0</v>
      </c>
      <c r="P482" s="110">
        <f t="shared" si="73"/>
        <v>0</v>
      </c>
      <c r="Q482" s="134">
        <f t="shared" si="74"/>
        <v>0</v>
      </c>
      <c r="R482" s="111">
        <f t="shared" si="79"/>
        <v>0</v>
      </c>
      <c r="S482" s="111">
        <f t="shared" si="80"/>
        <v>0</v>
      </c>
      <c r="T482" s="108">
        <f t="shared" si="71"/>
        <v>0</v>
      </c>
      <c r="U482" s="109"/>
      <c r="V482" s="108"/>
      <c r="W482" s="108"/>
      <c r="X482" s="112"/>
      <c r="Y482" s="112"/>
      <c r="Z482" s="112"/>
      <c r="AA482" s="176"/>
      <c r="AB482" s="109"/>
      <c r="AC482" s="138">
        <f t="shared" si="75"/>
        <v>0</v>
      </c>
      <c r="AD482" s="112">
        <f t="shared" si="76"/>
        <v>0</v>
      </c>
      <c r="AE482" s="112">
        <f t="shared" si="77"/>
        <v>0</v>
      </c>
      <c r="AF482" s="112">
        <f t="shared" si="78"/>
        <v>0</v>
      </c>
    </row>
    <row r="483" spans="1:32">
      <c r="A483" s="147"/>
      <c r="B483" s="226"/>
      <c r="C483" s="147"/>
      <c r="D483" s="147"/>
      <c r="E483" s="148"/>
      <c r="F483" s="149"/>
      <c r="G483" s="149"/>
      <c r="H483" s="147"/>
      <c r="I483" s="147"/>
      <c r="J483" s="147"/>
      <c r="K483" s="277"/>
      <c r="L483" s="121"/>
      <c r="M483" s="120"/>
      <c r="N483" s="151"/>
      <c r="O483" s="110">
        <f t="shared" si="72"/>
        <v>0</v>
      </c>
      <c r="P483" s="110">
        <f t="shared" si="73"/>
        <v>0</v>
      </c>
      <c r="Q483" s="134">
        <f t="shared" si="74"/>
        <v>0</v>
      </c>
      <c r="R483" s="111">
        <f t="shared" si="79"/>
        <v>0</v>
      </c>
      <c r="S483" s="111">
        <f t="shared" si="80"/>
        <v>0</v>
      </c>
      <c r="T483" s="108">
        <f t="shared" si="71"/>
        <v>0</v>
      </c>
      <c r="U483" s="109"/>
      <c r="V483" s="108"/>
      <c r="W483" s="108"/>
      <c r="X483" s="112"/>
      <c r="Y483" s="112"/>
      <c r="Z483" s="112"/>
      <c r="AA483" s="176"/>
      <c r="AB483" s="109"/>
      <c r="AC483" s="138">
        <f t="shared" si="75"/>
        <v>0</v>
      </c>
      <c r="AD483" s="112">
        <f t="shared" si="76"/>
        <v>0</v>
      </c>
      <c r="AE483" s="112">
        <f t="shared" si="77"/>
        <v>0</v>
      </c>
      <c r="AF483" s="112">
        <f t="shared" si="78"/>
        <v>0</v>
      </c>
    </row>
    <row r="484" spans="1:32">
      <c r="A484" s="147"/>
      <c r="B484" s="226"/>
      <c r="C484" s="147"/>
      <c r="D484" s="147"/>
      <c r="E484" s="148"/>
      <c r="F484" s="149"/>
      <c r="G484" s="149"/>
      <c r="H484" s="147"/>
      <c r="I484" s="147"/>
      <c r="J484" s="147"/>
      <c r="K484" s="277"/>
      <c r="L484" s="121"/>
      <c r="M484" s="120"/>
      <c r="N484" s="151"/>
      <c r="O484" s="110">
        <f t="shared" si="72"/>
        <v>0</v>
      </c>
      <c r="P484" s="110">
        <f t="shared" si="73"/>
        <v>0</v>
      </c>
      <c r="Q484" s="134">
        <f t="shared" si="74"/>
        <v>0</v>
      </c>
      <c r="R484" s="111">
        <f t="shared" si="79"/>
        <v>0</v>
      </c>
      <c r="S484" s="111">
        <f t="shared" si="80"/>
        <v>0</v>
      </c>
      <c r="T484" s="108">
        <f t="shared" si="71"/>
        <v>0</v>
      </c>
      <c r="U484" s="109"/>
      <c r="V484" s="108"/>
      <c r="W484" s="108"/>
      <c r="X484" s="112"/>
      <c r="Y484" s="112"/>
      <c r="Z484" s="112"/>
      <c r="AA484" s="176"/>
      <c r="AB484" s="109"/>
      <c r="AC484" s="138">
        <f t="shared" si="75"/>
        <v>0</v>
      </c>
      <c r="AD484" s="112">
        <f t="shared" si="76"/>
        <v>0</v>
      </c>
      <c r="AE484" s="112">
        <f t="shared" si="77"/>
        <v>0</v>
      </c>
      <c r="AF484" s="112">
        <f t="shared" si="78"/>
        <v>0</v>
      </c>
    </row>
    <row r="485" spans="1:32">
      <c r="A485" s="147"/>
      <c r="B485" s="226"/>
      <c r="C485" s="147"/>
      <c r="D485" s="147"/>
      <c r="E485" s="148"/>
      <c r="F485" s="149"/>
      <c r="G485" s="149"/>
      <c r="H485" s="147"/>
      <c r="I485" s="147"/>
      <c r="J485" s="147"/>
      <c r="K485" s="277"/>
      <c r="L485" s="121"/>
      <c r="M485" s="120"/>
      <c r="N485" s="151"/>
      <c r="O485" s="110">
        <f t="shared" si="72"/>
        <v>0</v>
      </c>
      <c r="P485" s="110">
        <f t="shared" si="73"/>
        <v>0</v>
      </c>
      <c r="Q485" s="134">
        <f t="shared" si="74"/>
        <v>0</v>
      </c>
      <c r="R485" s="111">
        <f t="shared" si="79"/>
        <v>0</v>
      </c>
      <c r="S485" s="111">
        <f t="shared" si="80"/>
        <v>0</v>
      </c>
      <c r="T485" s="108">
        <f t="shared" si="71"/>
        <v>0</v>
      </c>
      <c r="U485" s="109"/>
      <c r="V485" s="108"/>
      <c r="W485" s="108"/>
      <c r="X485" s="112"/>
      <c r="Y485" s="112"/>
      <c r="Z485" s="112"/>
      <c r="AA485" s="176"/>
      <c r="AB485" s="109"/>
      <c r="AC485" s="138">
        <f t="shared" si="75"/>
        <v>0</v>
      </c>
      <c r="AD485" s="112">
        <f t="shared" si="76"/>
        <v>0</v>
      </c>
      <c r="AE485" s="112">
        <f t="shared" si="77"/>
        <v>0</v>
      </c>
      <c r="AF485" s="112">
        <f t="shared" si="78"/>
        <v>0</v>
      </c>
    </row>
    <row r="486" spans="1:32">
      <c r="A486" s="147"/>
      <c r="B486" s="226"/>
      <c r="C486" s="147"/>
      <c r="D486" s="147"/>
      <c r="E486" s="148"/>
      <c r="F486" s="149"/>
      <c r="G486" s="149"/>
      <c r="H486" s="147"/>
      <c r="I486" s="147"/>
      <c r="J486" s="147"/>
      <c r="K486" s="277"/>
      <c r="L486" s="121"/>
      <c r="M486" s="120"/>
      <c r="N486" s="151"/>
      <c r="O486" s="110">
        <f t="shared" si="72"/>
        <v>0</v>
      </c>
      <c r="P486" s="110">
        <f t="shared" si="73"/>
        <v>0</v>
      </c>
      <c r="Q486" s="134">
        <f t="shared" si="74"/>
        <v>0</v>
      </c>
      <c r="R486" s="111">
        <f t="shared" si="79"/>
        <v>0</v>
      </c>
      <c r="S486" s="111">
        <f t="shared" si="80"/>
        <v>0</v>
      </c>
      <c r="T486" s="108">
        <f t="shared" si="71"/>
        <v>0</v>
      </c>
      <c r="U486" s="109"/>
      <c r="V486" s="108"/>
      <c r="W486" s="108"/>
      <c r="X486" s="112"/>
      <c r="Y486" s="112"/>
      <c r="Z486" s="112"/>
      <c r="AA486" s="176"/>
      <c r="AB486" s="109"/>
      <c r="AC486" s="138">
        <f t="shared" si="75"/>
        <v>0</v>
      </c>
      <c r="AD486" s="112">
        <f t="shared" si="76"/>
        <v>0</v>
      </c>
      <c r="AE486" s="112">
        <f t="shared" si="77"/>
        <v>0</v>
      </c>
      <c r="AF486" s="112">
        <f t="shared" si="78"/>
        <v>0</v>
      </c>
    </row>
    <row r="487" spans="1:32">
      <c r="A487" s="147"/>
      <c r="B487" s="226"/>
      <c r="C487" s="147"/>
      <c r="D487" s="147"/>
      <c r="E487" s="148"/>
      <c r="F487" s="149"/>
      <c r="G487" s="149"/>
      <c r="H487" s="147"/>
      <c r="I487" s="147"/>
      <c r="J487" s="147"/>
      <c r="K487" s="277"/>
      <c r="L487" s="121"/>
      <c r="M487" s="120"/>
      <c r="N487" s="151"/>
      <c r="O487" s="110">
        <f t="shared" si="72"/>
        <v>0</v>
      </c>
      <c r="P487" s="110">
        <f t="shared" si="73"/>
        <v>0</v>
      </c>
      <c r="Q487" s="134">
        <f t="shared" si="74"/>
        <v>0</v>
      </c>
      <c r="R487" s="111">
        <f t="shared" si="79"/>
        <v>0</v>
      </c>
      <c r="S487" s="111">
        <f t="shared" si="80"/>
        <v>0</v>
      </c>
      <c r="T487" s="108">
        <f t="shared" si="71"/>
        <v>0</v>
      </c>
      <c r="U487" s="109"/>
      <c r="V487" s="108"/>
      <c r="W487" s="108"/>
      <c r="X487" s="112"/>
      <c r="Y487" s="112"/>
      <c r="Z487" s="112"/>
      <c r="AA487" s="176"/>
      <c r="AB487" s="109"/>
      <c r="AC487" s="138">
        <f t="shared" si="75"/>
        <v>0</v>
      </c>
      <c r="AD487" s="112">
        <f t="shared" si="76"/>
        <v>0</v>
      </c>
      <c r="AE487" s="112">
        <f t="shared" si="77"/>
        <v>0</v>
      </c>
      <c r="AF487" s="112">
        <f t="shared" si="78"/>
        <v>0</v>
      </c>
    </row>
    <row r="488" spans="1:32">
      <c r="A488" s="147"/>
      <c r="B488" s="226"/>
      <c r="C488" s="147"/>
      <c r="D488" s="147"/>
      <c r="E488" s="148"/>
      <c r="F488" s="149"/>
      <c r="G488" s="149"/>
      <c r="H488" s="147"/>
      <c r="I488" s="147"/>
      <c r="J488" s="147"/>
      <c r="K488" s="277"/>
      <c r="L488" s="121"/>
      <c r="M488" s="120"/>
      <c r="N488" s="151"/>
      <c r="O488" s="110">
        <f t="shared" si="72"/>
        <v>0</v>
      </c>
      <c r="P488" s="110">
        <f t="shared" si="73"/>
        <v>0</v>
      </c>
      <c r="Q488" s="134">
        <f t="shared" si="74"/>
        <v>0</v>
      </c>
      <c r="R488" s="111">
        <f t="shared" si="79"/>
        <v>0</v>
      </c>
      <c r="S488" s="111">
        <f t="shared" si="80"/>
        <v>0</v>
      </c>
      <c r="T488" s="108">
        <f t="shared" si="71"/>
        <v>0</v>
      </c>
      <c r="U488" s="109"/>
      <c r="V488" s="108"/>
      <c r="W488" s="108"/>
      <c r="X488" s="112"/>
      <c r="Y488" s="112"/>
      <c r="Z488" s="112"/>
      <c r="AA488" s="176"/>
      <c r="AB488" s="109"/>
      <c r="AC488" s="138">
        <f t="shared" si="75"/>
        <v>0</v>
      </c>
      <c r="AD488" s="112">
        <f t="shared" si="76"/>
        <v>0</v>
      </c>
      <c r="AE488" s="112">
        <f t="shared" si="77"/>
        <v>0</v>
      </c>
      <c r="AF488" s="112">
        <f t="shared" si="78"/>
        <v>0</v>
      </c>
    </row>
    <row r="489" spans="1:32">
      <c r="A489" s="147"/>
      <c r="B489" s="226"/>
      <c r="C489" s="147"/>
      <c r="D489" s="147"/>
      <c r="E489" s="148"/>
      <c r="F489" s="149"/>
      <c r="G489" s="149"/>
      <c r="H489" s="147"/>
      <c r="I489" s="147"/>
      <c r="J489" s="147"/>
      <c r="K489" s="277"/>
      <c r="L489" s="121"/>
      <c r="M489" s="120"/>
      <c r="N489" s="151"/>
      <c r="O489" s="110">
        <f t="shared" si="72"/>
        <v>0</v>
      </c>
      <c r="P489" s="110">
        <f t="shared" si="73"/>
        <v>0</v>
      </c>
      <c r="Q489" s="134">
        <f t="shared" si="74"/>
        <v>0</v>
      </c>
      <c r="R489" s="111">
        <f t="shared" si="79"/>
        <v>0</v>
      </c>
      <c r="S489" s="111">
        <f t="shared" si="80"/>
        <v>0</v>
      </c>
      <c r="T489" s="108">
        <f t="shared" si="71"/>
        <v>0</v>
      </c>
      <c r="U489" s="109"/>
      <c r="V489" s="108"/>
      <c r="W489" s="108"/>
      <c r="X489" s="112"/>
      <c r="Y489" s="112"/>
      <c r="Z489" s="112"/>
      <c r="AA489" s="176"/>
      <c r="AB489" s="109"/>
      <c r="AC489" s="138">
        <f t="shared" si="75"/>
        <v>0</v>
      </c>
      <c r="AD489" s="112">
        <f t="shared" si="76"/>
        <v>0</v>
      </c>
      <c r="AE489" s="112">
        <f t="shared" si="77"/>
        <v>0</v>
      </c>
      <c r="AF489" s="112">
        <f t="shared" si="78"/>
        <v>0</v>
      </c>
    </row>
    <row r="490" spans="1:32">
      <c r="A490" s="147"/>
      <c r="B490" s="226"/>
      <c r="C490" s="147"/>
      <c r="D490" s="147"/>
      <c r="E490" s="148"/>
      <c r="F490" s="149"/>
      <c r="G490" s="147"/>
      <c r="H490" s="147"/>
      <c r="I490" s="147"/>
      <c r="J490" s="147"/>
      <c r="K490" s="277"/>
      <c r="L490" s="121"/>
      <c r="M490" s="120"/>
      <c r="N490" s="151"/>
      <c r="O490" s="110">
        <f t="shared" si="72"/>
        <v>0</v>
      </c>
      <c r="P490" s="110">
        <f t="shared" si="73"/>
        <v>0</v>
      </c>
      <c r="Q490" s="134">
        <f t="shared" si="74"/>
        <v>0</v>
      </c>
      <c r="R490" s="111">
        <f t="shared" si="79"/>
        <v>0</v>
      </c>
      <c r="S490" s="111">
        <f t="shared" si="80"/>
        <v>0</v>
      </c>
      <c r="T490" s="108">
        <f t="shared" si="71"/>
        <v>0</v>
      </c>
      <c r="U490" s="109"/>
      <c r="V490" s="108"/>
      <c r="W490" s="108"/>
      <c r="X490" s="112"/>
      <c r="Y490" s="112"/>
      <c r="Z490" s="112"/>
      <c r="AA490" s="176"/>
      <c r="AB490" s="109"/>
      <c r="AC490" s="138">
        <f t="shared" si="75"/>
        <v>0</v>
      </c>
      <c r="AD490" s="112">
        <f t="shared" si="76"/>
        <v>0</v>
      </c>
      <c r="AE490" s="112">
        <f t="shared" si="77"/>
        <v>0</v>
      </c>
      <c r="AF490" s="112">
        <f t="shared" si="78"/>
        <v>0</v>
      </c>
    </row>
    <row r="491" spans="1:32">
      <c r="A491" s="147"/>
      <c r="B491" s="226"/>
      <c r="C491" s="147"/>
      <c r="D491" s="147"/>
      <c r="E491" s="148"/>
      <c r="F491" s="149"/>
      <c r="G491" s="149"/>
      <c r="H491" s="147"/>
      <c r="I491" s="147"/>
      <c r="J491" s="147"/>
      <c r="K491" s="277"/>
      <c r="L491" s="121"/>
      <c r="M491" s="120"/>
      <c r="N491" s="151"/>
      <c r="O491" s="110">
        <f t="shared" si="72"/>
        <v>0</v>
      </c>
      <c r="P491" s="110">
        <f t="shared" si="73"/>
        <v>0</v>
      </c>
      <c r="Q491" s="134">
        <f t="shared" si="74"/>
        <v>0</v>
      </c>
      <c r="R491" s="111">
        <f t="shared" si="79"/>
        <v>0</v>
      </c>
      <c r="S491" s="111">
        <f t="shared" si="80"/>
        <v>0</v>
      </c>
      <c r="T491" s="108">
        <f t="shared" si="71"/>
        <v>0</v>
      </c>
      <c r="U491" s="109"/>
      <c r="V491" s="108"/>
      <c r="W491" s="108"/>
      <c r="X491" s="112"/>
      <c r="Y491" s="112"/>
      <c r="Z491" s="112"/>
      <c r="AA491" s="176"/>
      <c r="AB491" s="109"/>
      <c r="AC491" s="138">
        <f t="shared" si="75"/>
        <v>0</v>
      </c>
      <c r="AD491" s="112">
        <f t="shared" si="76"/>
        <v>0</v>
      </c>
      <c r="AE491" s="112">
        <f t="shared" si="77"/>
        <v>0</v>
      </c>
      <c r="AF491" s="112">
        <f t="shared" si="78"/>
        <v>0</v>
      </c>
    </row>
    <row r="492" spans="1:32">
      <c r="A492" s="147"/>
      <c r="B492" s="226"/>
      <c r="C492" s="147"/>
      <c r="D492" s="147"/>
      <c r="E492" s="148"/>
      <c r="F492" s="149"/>
      <c r="G492" s="149"/>
      <c r="H492" s="147"/>
      <c r="I492" s="147"/>
      <c r="J492" s="147"/>
      <c r="K492" s="277"/>
      <c r="L492" s="121"/>
      <c r="M492" s="120"/>
      <c r="O492" s="110">
        <f t="shared" si="72"/>
        <v>0</v>
      </c>
      <c r="P492" s="110">
        <f t="shared" si="73"/>
        <v>0</v>
      </c>
      <c r="Q492" s="134">
        <f t="shared" si="74"/>
        <v>0</v>
      </c>
      <c r="R492" s="111">
        <f t="shared" si="79"/>
        <v>0</v>
      </c>
      <c r="S492" s="111">
        <f t="shared" si="80"/>
        <v>0</v>
      </c>
      <c r="T492" s="108">
        <f t="shared" si="71"/>
        <v>0</v>
      </c>
      <c r="U492" s="109"/>
      <c r="V492" s="108"/>
      <c r="W492" s="108"/>
      <c r="X492" s="112"/>
      <c r="Y492" s="112"/>
      <c r="Z492" s="112"/>
      <c r="AA492" s="176"/>
      <c r="AB492" s="109"/>
      <c r="AC492" s="138">
        <f t="shared" si="75"/>
        <v>0</v>
      </c>
      <c r="AD492" s="112">
        <f t="shared" si="76"/>
        <v>0</v>
      </c>
      <c r="AE492" s="112">
        <f t="shared" si="77"/>
        <v>0</v>
      </c>
      <c r="AF492" s="112">
        <f t="shared" si="78"/>
        <v>0</v>
      </c>
    </row>
    <row r="493" spans="1:32">
      <c r="A493" s="147"/>
      <c r="B493" s="226"/>
      <c r="C493" s="147"/>
      <c r="D493" s="147"/>
      <c r="E493" s="148"/>
      <c r="F493" s="149"/>
      <c r="G493" s="149"/>
      <c r="H493" s="147"/>
      <c r="I493" s="147"/>
      <c r="J493" s="147"/>
      <c r="K493" s="277"/>
      <c r="L493" s="121"/>
      <c r="M493" s="120"/>
      <c r="O493" s="110">
        <f t="shared" si="72"/>
        <v>0</v>
      </c>
      <c r="P493" s="110">
        <f t="shared" si="73"/>
        <v>0</v>
      </c>
      <c r="Q493" s="134">
        <f t="shared" si="74"/>
        <v>0</v>
      </c>
      <c r="R493" s="111">
        <f t="shared" si="79"/>
        <v>0</v>
      </c>
      <c r="S493" s="111">
        <f t="shared" si="80"/>
        <v>0</v>
      </c>
      <c r="T493" s="108">
        <f t="shared" si="71"/>
        <v>0</v>
      </c>
      <c r="U493" s="109"/>
      <c r="V493" s="108"/>
      <c r="W493" s="108"/>
      <c r="X493" s="112"/>
      <c r="Y493" s="112"/>
      <c r="Z493" s="112"/>
      <c r="AA493" s="176"/>
      <c r="AB493" s="109"/>
      <c r="AC493" s="138">
        <f t="shared" si="75"/>
        <v>0</v>
      </c>
      <c r="AD493" s="112">
        <f t="shared" si="76"/>
        <v>0</v>
      </c>
      <c r="AE493" s="112">
        <f t="shared" si="77"/>
        <v>0</v>
      </c>
      <c r="AF493" s="112">
        <f t="shared" si="78"/>
        <v>0</v>
      </c>
    </row>
    <row r="494" spans="1:32">
      <c r="A494" s="147"/>
      <c r="B494" s="226"/>
      <c r="C494" s="147"/>
      <c r="D494" s="147"/>
      <c r="E494" s="148"/>
      <c r="F494" s="149"/>
      <c r="G494" s="149"/>
      <c r="H494" s="147"/>
      <c r="I494" s="147"/>
      <c r="J494" s="147"/>
      <c r="K494" s="277"/>
      <c r="L494" s="185"/>
      <c r="M494" s="120"/>
      <c r="O494" s="110">
        <f t="shared" si="72"/>
        <v>0</v>
      </c>
      <c r="P494" s="110">
        <f t="shared" si="73"/>
        <v>0</v>
      </c>
      <c r="Q494" s="134">
        <f t="shared" si="74"/>
        <v>0</v>
      </c>
      <c r="R494" s="111">
        <f t="shared" si="79"/>
        <v>0</v>
      </c>
      <c r="S494" s="111">
        <f t="shared" si="80"/>
        <v>0</v>
      </c>
      <c r="T494" s="108">
        <f t="shared" si="71"/>
        <v>0</v>
      </c>
      <c r="U494" s="109"/>
      <c r="V494" s="108"/>
      <c r="W494" s="108"/>
      <c r="X494" s="112"/>
      <c r="Y494" s="112"/>
      <c r="Z494" s="112"/>
      <c r="AA494" s="176"/>
      <c r="AB494" s="109"/>
      <c r="AC494" s="138">
        <f t="shared" si="75"/>
        <v>0</v>
      </c>
      <c r="AD494" s="112">
        <f t="shared" si="76"/>
        <v>0</v>
      </c>
      <c r="AE494" s="112">
        <f t="shared" si="77"/>
        <v>0</v>
      </c>
      <c r="AF494" s="112">
        <f t="shared" si="78"/>
        <v>0</v>
      </c>
    </row>
    <row r="495" spans="1:32">
      <c r="A495" s="147"/>
      <c r="B495" s="226"/>
      <c r="C495" s="147"/>
      <c r="D495" s="147"/>
      <c r="E495" s="148"/>
      <c r="F495" s="149"/>
      <c r="G495" s="147"/>
      <c r="H495" s="147"/>
      <c r="I495" s="147"/>
      <c r="J495" s="147"/>
      <c r="K495" s="277"/>
      <c r="L495" s="185"/>
      <c r="M495" s="120"/>
      <c r="O495" s="110">
        <f t="shared" si="72"/>
        <v>0</v>
      </c>
      <c r="P495" s="110">
        <f t="shared" si="73"/>
        <v>0</v>
      </c>
      <c r="Q495" s="134">
        <f t="shared" si="74"/>
        <v>0</v>
      </c>
      <c r="R495" s="111">
        <f t="shared" si="79"/>
        <v>0</v>
      </c>
      <c r="S495" s="111">
        <f t="shared" si="80"/>
        <v>0</v>
      </c>
      <c r="T495" s="108">
        <f t="shared" si="71"/>
        <v>0</v>
      </c>
      <c r="U495" s="109"/>
      <c r="V495" s="108"/>
      <c r="W495" s="108"/>
      <c r="X495" s="112"/>
      <c r="Y495" s="112"/>
      <c r="Z495" s="112"/>
      <c r="AA495" s="176"/>
      <c r="AB495" s="109"/>
      <c r="AC495" s="138">
        <f t="shared" si="75"/>
        <v>0</v>
      </c>
      <c r="AD495" s="112">
        <f t="shared" si="76"/>
        <v>0</v>
      </c>
      <c r="AE495" s="112">
        <f t="shared" si="77"/>
        <v>0</v>
      </c>
      <c r="AF495" s="112">
        <f t="shared" si="78"/>
        <v>0</v>
      </c>
    </row>
    <row r="496" spans="1:32">
      <c r="A496" s="147"/>
      <c r="B496" s="226"/>
      <c r="C496" s="147"/>
      <c r="D496" s="147"/>
      <c r="E496" s="148"/>
      <c r="F496" s="149"/>
      <c r="G496" s="149"/>
      <c r="H496" s="147"/>
      <c r="I496" s="147"/>
      <c r="J496" s="147"/>
      <c r="K496" s="277"/>
      <c r="L496" s="121"/>
      <c r="M496" s="120"/>
      <c r="N496" s="151"/>
      <c r="O496" s="110">
        <f t="shared" si="72"/>
        <v>0</v>
      </c>
      <c r="P496" s="110">
        <f t="shared" si="73"/>
        <v>0</v>
      </c>
      <c r="Q496" s="134">
        <f t="shared" si="74"/>
        <v>0</v>
      </c>
      <c r="R496" s="111">
        <f t="shared" si="79"/>
        <v>0</v>
      </c>
      <c r="S496" s="111">
        <f t="shared" si="80"/>
        <v>0</v>
      </c>
      <c r="T496" s="108">
        <f t="shared" si="71"/>
        <v>0</v>
      </c>
      <c r="U496" s="109"/>
      <c r="V496" s="108"/>
      <c r="W496" s="108"/>
      <c r="X496" s="112"/>
      <c r="Y496" s="112"/>
      <c r="Z496" s="112"/>
      <c r="AA496" s="176"/>
      <c r="AB496" s="109"/>
      <c r="AC496" s="138">
        <f t="shared" si="75"/>
        <v>0</v>
      </c>
      <c r="AD496" s="112">
        <f t="shared" si="76"/>
        <v>0</v>
      </c>
      <c r="AE496" s="112">
        <f t="shared" si="77"/>
        <v>0</v>
      </c>
      <c r="AF496" s="112">
        <f t="shared" si="78"/>
        <v>0</v>
      </c>
    </row>
    <row r="497" spans="1:32">
      <c r="A497" s="147"/>
      <c r="B497" s="226"/>
      <c r="C497" s="147"/>
      <c r="D497" s="147"/>
      <c r="E497" s="148"/>
      <c r="F497" s="149"/>
      <c r="G497" s="149"/>
      <c r="H497" s="147"/>
      <c r="I497" s="147"/>
      <c r="J497" s="147"/>
      <c r="K497" s="277"/>
      <c r="L497" s="121"/>
      <c r="M497" s="120"/>
      <c r="N497" s="151"/>
      <c r="O497" s="110">
        <f t="shared" si="72"/>
        <v>0</v>
      </c>
      <c r="P497" s="110">
        <f t="shared" si="73"/>
        <v>0</v>
      </c>
      <c r="Q497" s="134">
        <f t="shared" si="74"/>
        <v>0</v>
      </c>
      <c r="R497" s="111">
        <f t="shared" si="79"/>
        <v>0</v>
      </c>
      <c r="S497" s="111">
        <f t="shared" si="80"/>
        <v>0</v>
      </c>
      <c r="T497" s="108">
        <f t="shared" si="71"/>
        <v>0</v>
      </c>
      <c r="U497" s="109"/>
      <c r="V497" s="108"/>
      <c r="W497" s="108"/>
      <c r="X497" s="112"/>
      <c r="Y497" s="112"/>
      <c r="Z497" s="112"/>
      <c r="AA497" s="176"/>
      <c r="AB497" s="109"/>
      <c r="AC497" s="138">
        <f t="shared" si="75"/>
        <v>0</v>
      </c>
      <c r="AD497" s="112">
        <f t="shared" si="76"/>
        <v>0</v>
      </c>
      <c r="AE497" s="112">
        <f t="shared" si="77"/>
        <v>0</v>
      </c>
      <c r="AF497" s="112">
        <f t="shared" si="78"/>
        <v>0</v>
      </c>
    </row>
    <row r="498" spans="1:32">
      <c r="A498" s="147"/>
      <c r="B498" s="226"/>
      <c r="C498" s="147"/>
      <c r="D498" s="147"/>
      <c r="E498" s="148"/>
      <c r="F498" s="149"/>
      <c r="G498" s="149"/>
      <c r="H498" s="147"/>
      <c r="I498" s="147"/>
      <c r="J498" s="147"/>
      <c r="K498" s="277"/>
      <c r="L498" s="121"/>
      <c r="M498" s="120"/>
      <c r="N498" s="151"/>
      <c r="O498" s="110">
        <f t="shared" si="72"/>
        <v>0</v>
      </c>
      <c r="P498" s="110">
        <f t="shared" si="73"/>
        <v>0</v>
      </c>
      <c r="Q498" s="134">
        <f t="shared" si="74"/>
        <v>0</v>
      </c>
      <c r="R498" s="111">
        <f t="shared" si="79"/>
        <v>0</v>
      </c>
      <c r="S498" s="111">
        <f t="shared" si="80"/>
        <v>0</v>
      </c>
      <c r="T498" s="108">
        <f t="shared" si="71"/>
        <v>0</v>
      </c>
      <c r="U498" s="109"/>
      <c r="V498" s="108"/>
      <c r="W498" s="108"/>
      <c r="X498" s="112"/>
      <c r="Y498" s="112"/>
      <c r="Z498" s="112"/>
      <c r="AA498" s="176"/>
      <c r="AB498" s="109"/>
      <c r="AC498" s="138">
        <f t="shared" si="75"/>
        <v>0</v>
      </c>
      <c r="AD498" s="112">
        <f t="shared" si="76"/>
        <v>0</v>
      </c>
      <c r="AE498" s="112">
        <f t="shared" si="77"/>
        <v>0</v>
      </c>
      <c r="AF498" s="112">
        <f t="shared" si="78"/>
        <v>0</v>
      </c>
    </row>
    <row r="499" spans="1:32">
      <c r="A499" s="147"/>
      <c r="B499" s="226"/>
      <c r="C499" s="147"/>
      <c r="D499" s="147"/>
      <c r="E499" s="148"/>
      <c r="F499" s="149"/>
      <c r="G499" s="149"/>
      <c r="H499" s="147"/>
      <c r="I499" s="147"/>
      <c r="J499" s="147"/>
      <c r="K499" s="277"/>
      <c r="L499" s="121"/>
      <c r="M499" s="120"/>
      <c r="N499" s="151"/>
      <c r="O499" s="110">
        <f t="shared" si="72"/>
        <v>0</v>
      </c>
      <c r="P499" s="110">
        <f t="shared" si="73"/>
        <v>0</v>
      </c>
      <c r="Q499" s="134">
        <f t="shared" si="74"/>
        <v>0</v>
      </c>
      <c r="R499" s="111">
        <f t="shared" si="79"/>
        <v>0</v>
      </c>
      <c r="S499" s="111">
        <f t="shared" si="80"/>
        <v>0</v>
      </c>
      <c r="T499" s="108">
        <f t="shared" si="71"/>
        <v>0</v>
      </c>
      <c r="U499" s="109"/>
      <c r="V499" s="108"/>
      <c r="W499" s="108"/>
      <c r="X499" s="112"/>
      <c r="Y499" s="112"/>
      <c r="Z499" s="112"/>
      <c r="AA499" s="176"/>
      <c r="AB499" s="109"/>
      <c r="AC499" s="138">
        <f t="shared" si="75"/>
        <v>0</v>
      </c>
      <c r="AD499" s="112">
        <f t="shared" si="76"/>
        <v>0</v>
      </c>
      <c r="AE499" s="112">
        <f t="shared" si="77"/>
        <v>0</v>
      </c>
      <c r="AF499" s="112">
        <f t="shared" si="78"/>
        <v>0</v>
      </c>
    </row>
    <row r="500" spans="1:32">
      <c r="A500" s="147"/>
      <c r="B500" s="226"/>
      <c r="C500" s="147"/>
      <c r="D500" s="147"/>
      <c r="E500" s="148"/>
      <c r="F500" s="149"/>
      <c r="G500" s="149"/>
      <c r="H500" s="147"/>
      <c r="I500" s="147"/>
      <c r="J500" s="147"/>
      <c r="K500" s="277"/>
      <c r="L500" s="121"/>
      <c r="M500" s="120"/>
      <c r="O500" s="110">
        <f t="shared" si="72"/>
        <v>0</v>
      </c>
      <c r="P500" s="110">
        <f t="shared" si="73"/>
        <v>0</v>
      </c>
      <c r="Q500" s="134">
        <f t="shared" si="74"/>
        <v>0</v>
      </c>
      <c r="R500" s="111">
        <f t="shared" si="79"/>
        <v>0</v>
      </c>
      <c r="S500" s="111">
        <f t="shared" si="80"/>
        <v>0</v>
      </c>
      <c r="T500" s="108">
        <f t="shared" si="71"/>
        <v>0</v>
      </c>
      <c r="U500" s="109"/>
      <c r="V500" s="108"/>
      <c r="W500" s="108"/>
      <c r="X500" s="112"/>
      <c r="Y500" s="112"/>
      <c r="Z500" s="112"/>
      <c r="AA500" s="176"/>
      <c r="AB500" s="109"/>
      <c r="AC500" s="138">
        <f t="shared" si="75"/>
        <v>0</v>
      </c>
      <c r="AD500" s="112">
        <f t="shared" si="76"/>
        <v>0</v>
      </c>
      <c r="AE500" s="112">
        <f t="shared" si="77"/>
        <v>0</v>
      </c>
      <c r="AF500" s="112">
        <f t="shared" si="78"/>
        <v>0</v>
      </c>
    </row>
    <row r="501" spans="1:32">
      <c r="A501" s="147"/>
      <c r="B501" s="226"/>
      <c r="C501" s="147"/>
      <c r="D501" s="147"/>
      <c r="E501" s="148"/>
      <c r="F501" s="149"/>
      <c r="G501" s="149"/>
      <c r="H501" s="147"/>
      <c r="I501" s="147"/>
      <c r="J501" s="147"/>
      <c r="K501" s="277"/>
      <c r="L501" s="121"/>
      <c r="M501" s="120"/>
      <c r="N501" s="151"/>
      <c r="O501" s="110">
        <f t="shared" si="72"/>
        <v>0</v>
      </c>
      <c r="P501" s="110">
        <f t="shared" si="73"/>
        <v>0</v>
      </c>
      <c r="Q501" s="134">
        <f t="shared" si="74"/>
        <v>0</v>
      </c>
      <c r="R501" s="111">
        <f t="shared" si="79"/>
        <v>0</v>
      </c>
      <c r="S501" s="111">
        <f t="shared" si="80"/>
        <v>0</v>
      </c>
      <c r="T501" s="108">
        <f t="shared" si="71"/>
        <v>0</v>
      </c>
      <c r="U501" s="109"/>
      <c r="V501" s="108"/>
      <c r="W501" s="108"/>
      <c r="X501" s="112"/>
      <c r="Y501" s="112"/>
      <c r="Z501" s="112"/>
      <c r="AA501" s="176"/>
      <c r="AB501" s="109"/>
      <c r="AC501" s="138">
        <f t="shared" si="75"/>
        <v>0</v>
      </c>
      <c r="AD501" s="112">
        <f t="shared" si="76"/>
        <v>0</v>
      </c>
      <c r="AE501" s="112">
        <f t="shared" si="77"/>
        <v>0</v>
      </c>
      <c r="AF501" s="112">
        <f t="shared" si="78"/>
        <v>0</v>
      </c>
    </row>
    <row r="502" spans="1:32">
      <c r="A502" s="147"/>
      <c r="B502" s="226"/>
      <c r="C502" s="147"/>
      <c r="D502" s="147"/>
      <c r="E502" s="148"/>
      <c r="F502" s="149"/>
      <c r="G502" s="149"/>
      <c r="H502" s="147"/>
      <c r="I502" s="147"/>
      <c r="J502" s="147"/>
      <c r="K502" s="277"/>
      <c r="L502" s="121"/>
      <c r="M502" s="120"/>
      <c r="N502" s="151"/>
      <c r="O502" s="110">
        <f t="shared" si="72"/>
        <v>0</v>
      </c>
      <c r="P502" s="110">
        <f t="shared" si="73"/>
        <v>0</v>
      </c>
      <c r="Q502" s="134">
        <f t="shared" si="74"/>
        <v>0</v>
      </c>
      <c r="R502" s="111">
        <f t="shared" si="79"/>
        <v>0</v>
      </c>
      <c r="S502" s="111">
        <f t="shared" si="80"/>
        <v>0</v>
      </c>
      <c r="T502" s="108">
        <f t="shared" si="71"/>
        <v>0</v>
      </c>
      <c r="U502" s="109"/>
      <c r="V502" s="108"/>
      <c r="W502" s="108"/>
      <c r="X502" s="112"/>
      <c r="Y502" s="112"/>
      <c r="Z502" s="112"/>
      <c r="AA502" s="176"/>
      <c r="AB502" s="109"/>
      <c r="AC502" s="138">
        <f t="shared" si="75"/>
        <v>0</v>
      </c>
      <c r="AD502" s="112">
        <f t="shared" si="76"/>
        <v>0</v>
      </c>
      <c r="AE502" s="112">
        <f t="shared" si="77"/>
        <v>0</v>
      </c>
      <c r="AF502" s="112">
        <f t="shared" si="78"/>
        <v>0</v>
      </c>
    </row>
    <row r="503" spans="1:32">
      <c r="A503" s="147"/>
      <c r="B503" s="226"/>
      <c r="C503" s="147"/>
      <c r="D503" s="147"/>
      <c r="E503" s="148"/>
      <c r="F503" s="149"/>
      <c r="G503" s="149"/>
      <c r="H503" s="147"/>
      <c r="I503" s="147"/>
      <c r="J503" s="147"/>
      <c r="K503" s="277"/>
      <c r="L503" s="121"/>
      <c r="M503" s="120"/>
      <c r="N503" s="151"/>
      <c r="O503" s="110">
        <f t="shared" si="72"/>
        <v>0</v>
      </c>
      <c r="P503" s="110">
        <f t="shared" si="73"/>
        <v>0</v>
      </c>
      <c r="Q503" s="134">
        <f t="shared" si="74"/>
        <v>0</v>
      </c>
      <c r="R503" s="111">
        <f t="shared" si="79"/>
        <v>0</v>
      </c>
      <c r="S503" s="111">
        <f t="shared" si="80"/>
        <v>0</v>
      </c>
      <c r="T503" s="108">
        <f t="shared" si="71"/>
        <v>0</v>
      </c>
      <c r="U503" s="109"/>
      <c r="V503" s="108"/>
      <c r="W503" s="108"/>
      <c r="X503" s="112"/>
      <c r="Y503" s="112"/>
      <c r="Z503" s="112"/>
      <c r="AA503" s="176"/>
      <c r="AB503" s="109"/>
      <c r="AC503" s="138">
        <f t="shared" si="75"/>
        <v>0</v>
      </c>
      <c r="AD503" s="112">
        <f t="shared" si="76"/>
        <v>0</v>
      </c>
      <c r="AE503" s="112">
        <f t="shared" si="77"/>
        <v>0</v>
      </c>
      <c r="AF503" s="112">
        <f t="shared" si="78"/>
        <v>0</v>
      </c>
    </row>
    <row r="504" spans="1:32">
      <c r="A504" s="147"/>
      <c r="B504" s="226"/>
      <c r="C504" s="147"/>
      <c r="D504" s="147"/>
      <c r="E504" s="148"/>
      <c r="F504" s="149"/>
      <c r="G504" s="149"/>
      <c r="H504" s="147"/>
      <c r="I504" s="147"/>
      <c r="J504" s="147"/>
      <c r="K504" s="277"/>
      <c r="L504" s="121"/>
      <c r="M504" s="120"/>
      <c r="N504" s="151"/>
      <c r="O504" s="110">
        <f t="shared" si="72"/>
        <v>0</v>
      </c>
      <c r="P504" s="110">
        <f t="shared" si="73"/>
        <v>0</v>
      </c>
      <c r="Q504" s="134">
        <f t="shared" si="74"/>
        <v>0</v>
      </c>
      <c r="R504" s="111">
        <f t="shared" si="79"/>
        <v>0</v>
      </c>
      <c r="S504" s="111">
        <f t="shared" si="80"/>
        <v>0</v>
      </c>
      <c r="T504" s="108">
        <f t="shared" si="71"/>
        <v>0</v>
      </c>
      <c r="U504" s="109"/>
      <c r="V504" s="108"/>
      <c r="W504" s="108"/>
      <c r="X504" s="112"/>
      <c r="Y504" s="112"/>
      <c r="Z504" s="112"/>
      <c r="AA504" s="176"/>
      <c r="AB504" s="109"/>
      <c r="AC504" s="138">
        <f t="shared" si="75"/>
        <v>0</v>
      </c>
      <c r="AD504" s="112">
        <f t="shared" si="76"/>
        <v>0</v>
      </c>
      <c r="AE504" s="112">
        <f t="shared" si="77"/>
        <v>0</v>
      </c>
      <c r="AF504" s="112">
        <f t="shared" si="78"/>
        <v>0</v>
      </c>
    </row>
    <row r="505" spans="1:32">
      <c r="A505" s="147"/>
      <c r="B505" s="226"/>
      <c r="C505" s="147"/>
      <c r="D505" s="147"/>
      <c r="E505" s="148"/>
      <c r="F505" s="149"/>
      <c r="G505" s="149"/>
      <c r="H505" s="149"/>
      <c r="I505" s="147"/>
      <c r="J505" s="147"/>
      <c r="K505" s="277"/>
      <c r="L505" s="121"/>
      <c r="M505" s="120"/>
      <c r="O505" s="110">
        <f t="shared" si="72"/>
        <v>0</v>
      </c>
      <c r="P505" s="110">
        <f t="shared" si="73"/>
        <v>0</v>
      </c>
      <c r="Q505" s="134">
        <f t="shared" si="74"/>
        <v>0</v>
      </c>
      <c r="R505" s="111">
        <f t="shared" si="79"/>
        <v>0</v>
      </c>
      <c r="S505" s="111">
        <f t="shared" si="80"/>
        <v>0</v>
      </c>
      <c r="T505" s="108">
        <f t="shared" si="71"/>
        <v>0</v>
      </c>
      <c r="U505" s="109"/>
      <c r="V505" s="108"/>
      <c r="W505" s="108"/>
      <c r="X505" s="112"/>
      <c r="Y505" s="112"/>
      <c r="Z505" s="112"/>
      <c r="AA505" s="176"/>
      <c r="AB505" s="109"/>
      <c r="AC505" s="138">
        <f t="shared" si="75"/>
        <v>0</v>
      </c>
      <c r="AD505" s="112">
        <f t="shared" si="76"/>
        <v>0</v>
      </c>
      <c r="AE505" s="112">
        <f t="shared" si="77"/>
        <v>0</v>
      </c>
      <c r="AF505" s="112">
        <f t="shared" si="78"/>
        <v>0</v>
      </c>
    </row>
    <row r="506" spans="1:32">
      <c r="A506" s="147"/>
      <c r="B506" s="226"/>
      <c r="C506" s="147"/>
      <c r="D506" s="147"/>
      <c r="E506" s="148"/>
      <c r="F506" s="149"/>
      <c r="G506" s="149"/>
      <c r="H506" s="147"/>
      <c r="I506" s="147"/>
      <c r="J506" s="147"/>
      <c r="K506" s="277"/>
      <c r="L506" s="121"/>
      <c r="M506" s="120"/>
      <c r="O506" s="110">
        <f t="shared" si="72"/>
        <v>0</v>
      </c>
      <c r="P506" s="110">
        <f t="shared" si="73"/>
        <v>0</v>
      </c>
      <c r="Q506" s="134">
        <f t="shared" si="74"/>
        <v>0</v>
      </c>
      <c r="R506" s="111">
        <f t="shared" si="79"/>
        <v>0</v>
      </c>
      <c r="S506" s="111">
        <f t="shared" si="80"/>
        <v>0</v>
      </c>
      <c r="T506" s="108">
        <f t="shared" si="71"/>
        <v>0</v>
      </c>
      <c r="U506" s="109"/>
      <c r="V506" s="108"/>
      <c r="W506" s="108"/>
      <c r="X506" s="112"/>
      <c r="Y506" s="112"/>
      <c r="Z506" s="112"/>
      <c r="AA506" s="176"/>
      <c r="AB506" s="109"/>
      <c r="AC506" s="138">
        <f t="shared" si="75"/>
        <v>0</v>
      </c>
      <c r="AD506" s="112">
        <f t="shared" si="76"/>
        <v>0</v>
      </c>
      <c r="AE506" s="112">
        <f t="shared" si="77"/>
        <v>0</v>
      </c>
      <c r="AF506" s="112">
        <f t="shared" si="78"/>
        <v>0</v>
      </c>
    </row>
    <row r="507" spans="1:32">
      <c r="A507" s="147"/>
      <c r="B507" s="226"/>
      <c r="C507" s="147"/>
      <c r="D507" s="147"/>
      <c r="E507" s="148"/>
      <c r="F507" s="149"/>
      <c r="G507" s="149"/>
      <c r="H507" s="147"/>
      <c r="I507" s="147"/>
      <c r="J507" s="147"/>
      <c r="K507" s="277"/>
      <c r="L507" s="185"/>
      <c r="M507" s="120"/>
      <c r="O507" s="110">
        <f t="shared" si="72"/>
        <v>0</v>
      </c>
      <c r="P507" s="110">
        <f t="shared" si="73"/>
        <v>0</v>
      </c>
      <c r="Q507" s="134">
        <f t="shared" si="74"/>
        <v>0</v>
      </c>
      <c r="R507" s="111">
        <f t="shared" si="79"/>
        <v>0</v>
      </c>
      <c r="S507" s="111">
        <f t="shared" si="80"/>
        <v>0</v>
      </c>
      <c r="T507" s="108">
        <f t="shared" si="71"/>
        <v>0</v>
      </c>
      <c r="U507" s="109"/>
      <c r="V507" s="108"/>
      <c r="W507" s="108"/>
      <c r="X507" s="112"/>
      <c r="Y507" s="112"/>
      <c r="Z507" s="112"/>
      <c r="AA507" s="176"/>
      <c r="AB507" s="109"/>
      <c r="AC507" s="138">
        <f t="shared" si="75"/>
        <v>0</v>
      </c>
      <c r="AD507" s="112">
        <f t="shared" si="76"/>
        <v>0</v>
      </c>
      <c r="AE507" s="112">
        <f t="shared" si="77"/>
        <v>0</v>
      </c>
      <c r="AF507" s="112">
        <f t="shared" si="78"/>
        <v>0</v>
      </c>
    </row>
    <row r="508" spans="1:32">
      <c r="A508" s="147"/>
      <c r="B508" s="226"/>
      <c r="C508" s="147"/>
      <c r="D508" s="147"/>
      <c r="E508" s="148"/>
      <c r="F508" s="149"/>
      <c r="G508" s="149"/>
      <c r="H508" s="147"/>
      <c r="I508" s="147"/>
      <c r="J508" s="147"/>
      <c r="K508" s="277"/>
      <c r="L508" s="121"/>
      <c r="M508" s="120"/>
      <c r="N508" s="151"/>
      <c r="O508" s="110">
        <f t="shared" si="72"/>
        <v>0</v>
      </c>
      <c r="P508" s="110">
        <f t="shared" si="73"/>
        <v>0</v>
      </c>
      <c r="Q508" s="134">
        <f t="shared" si="74"/>
        <v>0</v>
      </c>
      <c r="R508" s="111">
        <f t="shared" si="79"/>
        <v>0</v>
      </c>
      <c r="S508" s="111">
        <f t="shared" si="80"/>
        <v>0</v>
      </c>
      <c r="T508" s="108">
        <f t="shared" si="71"/>
        <v>0</v>
      </c>
      <c r="U508" s="109"/>
      <c r="V508" s="108"/>
      <c r="W508" s="108"/>
      <c r="X508" s="112"/>
      <c r="Y508" s="112"/>
      <c r="Z508" s="112"/>
      <c r="AA508" s="176"/>
      <c r="AB508" s="109"/>
      <c r="AC508" s="138">
        <f t="shared" si="75"/>
        <v>0</v>
      </c>
      <c r="AD508" s="112">
        <f t="shared" si="76"/>
        <v>0</v>
      </c>
      <c r="AE508" s="112">
        <f t="shared" si="77"/>
        <v>0</v>
      </c>
      <c r="AF508" s="112">
        <f t="shared" si="78"/>
        <v>0</v>
      </c>
    </row>
    <row r="509" spans="1:32">
      <c r="A509" s="147"/>
      <c r="B509" s="226"/>
      <c r="C509" s="147"/>
      <c r="D509" s="147"/>
      <c r="E509" s="148"/>
      <c r="F509" s="149"/>
      <c r="G509" s="149"/>
      <c r="H509" s="147"/>
      <c r="I509" s="147"/>
      <c r="J509" s="147"/>
      <c r="K509" s="277"/>
      <c r="L509" s="121"/>
      <c r="M509" s="120"/>
      <c r="N509" s="151"/>
      <c r="O509" s="110">
        <f t="shared" si="72"/>
        <v>0</v>
      </c>
      <c r="P509" s="110">
        <f t="shared" si="73"/>
        <v>0</v>
      </c>
      <c r="Q509" s="134">
        <f t="shared" si="74"/>
        <v>0</v>
      </c>
      <c r="R509" s="111">
        <f t="shared" si="79"/>
        <v>0</v>
      </c>
      <c r="S509" s="111">
        <f t="shared" si="80"/>
        <v>0</v>
      </c>
      <c r="T509" s="108">
        <f t="shared" si="71"/>
        <v>0</v>
      </c>
      <c r="U509" s="109"/>
      <c r="V509" s="108"/>
      <c r="W509" s="108"/>
      <c r="X509" s="112"/>
      <c r="Y509" s="112"/>
      <c r="Z509" s="112"/>
      <c r="AA509" s="176"/>
      <c r="AB509" s="109"/>
      <c r="AC509" s="138">
        <f t="shared" si="75"/>
        <v>0</v>
      </c>
      <c r="AD509" s="112">
        <f t="shared" si="76"/>
        <v>0</v>
      </c>
      <c r="AE509" s="112">
        <f t="shared" si="77"/>
        <v>0</v>
      </c>
      <c r="AF509" s="112">
        <f t="shared" si="78"/>
        <v>0</v>
      </c>
    </row>
    <row r="510" spans="1:32">
      <c r="A510" s="147"/>
      <c r="B510" s="226"/>
      <c r="C510" s="147"/>
      <c r="D510" s="147"/>
      <c r="E510" s="148"/>
      <c r="F510" s="149"/>
      <c r="G510" s="149"/>
      <c r="H510" s="147"/>
      <c r="I510" s="147"/>
      <c r="J510" s="147"/>
      <c r="K510" s="277"/>
      <c r="L510" s="121"/>
      <c r="M510" s="120"/>
      <c r="N510" s="151"/>
      <c r="O510" s="110">
        <f t="shared" si="72"/>
        <v>0</v>
      </c>
      <c r="P510" s="110">
        <f t="shared" si="73"/>
        <v>0</v>
      </c>
      <c r="Q510" s="134">
        <f t="shared" si="74"/>
        <v>0</v>
      </c>
      <c r="R510" s="111">
        <f t="shared" si="79"/>
        <v>0</v>
      </c>
      <c r="S510" s="111">
        <f t="shared" si="80"/>
        <v>0</v>
      </c>
      <c r="T510" s="108">
        <f t="shared" si="71"/>
        <v>0</v>
      </c>
      <c r="U510" s="109"/>
      <c r="V510" s="108"/>
      <c r="W510" s="108"/>
      <c r="X510" s="112"/>
      <c r="Y510" s="112"/>
      <c r="Z510" s="112"/>
      <c r="AA510" s="176"/>
      <c r="AB510" s="109"/>
      <c r="AC510" s="138">
        <f t="shared" si="75"/>
        <v>0</v>
      </c>
      <c r="AD510" s="112">
        <f t="shared" si="76"/>
        <v>0</v>
      </c>
      <c r="AE510" s="112">
        <f t="shared" si="77"/>
        <v>0</v>
      </c>
      <c r="AF510" s="112">
        <f t="shared" si="78"/>
        <v>0</v>
      </c>
    </row>
    <row r="511" spans="1:32">
      <c r="A511" s="147"/>
      <c r="B511" s="226"/>
      <c r="C511" s="147"/>
      <c r="D511" s="147"/>
      <c r="E511" s="148"/>
      <c r="F511" s="149"/>
      <c r="G511" s="149"/>
      <c r="H511" s="147"/>
      <c r="I511" s="147"/>
      <c r="J511" s="147"/>
      <c r="K511" s="277"/>
      <c r="L511" s="121"/>
      <c r="M511" s="120"/>
      <c r="N511" s="151"/>
      <c r="O511" s="110">
        <f t="shared" si="72"/>
        <v>0</v>
      </c>
      <c r="P511" s="110">
        <f t="shared" si="73"/>
        <v>0</v>
      </c>
      <c r="Q511" s="134">
        <f t="shared" si="74"/>
        <v>0</v>
      </c>
      <c r="R511" s="111">
        <f t="shared" si="79"/>
        <v>0</v>
      </c>
      <c r="S511" s="111">
        <f t="shared" si="80"/>
        <v>0</v>
      </c>
      <c r="T511" s="108">
        <f t="shared" si="71"/>
        <v>0</v>
      </c>
      <c r="U511" s="109"/>
      <c r="V511" s="108"/>
      <c r="W511" s="108"/>
      <c r="X511" s="112"/>
      <c r="Y511" s="112"/>
      <c r="Z511" s="112"/>
      <c r="AA511" s="176"/>
      <c r="AB511" s="109"/>
      <c r="AC511" s="138">
        <f t="shared" si="75"/>
        <v>0</v>
      </c>
      <c r="AD511" s="112">
        <f t="shared" si="76"/>
        <v>0</v>
      </c>
      <c r="AE511" s="112">
        <f t="shared" si="77"/>
        <v>0</v>
      </c>
      <c r="AF511" s="112">
        <f t="shared" si="78"/>
        <v>0</v>
      </c>
    </row>
    <row r="512" spans="1:32">
      <c r="A512" s="147"/>
      <c r="B512" s="226"/>
      <c r="C512" s="147"/>
      <c r="D512" s="147"/>
      <c r="E512" s="148"/>
      <c r="F512" s="149"/>
      <c r="G512" s="149"/>
      <c r="H512" s="147"/>
      <c r="I512" s="147"/>
      <c r="J512" s="147"/>
      <c r="K512" s="277"/>
      <c r="L512" s="121"/>
      <c r="M512" s="120"/>
      <c r="N512" s="151"/>
      <c r="O512" s="110">
        <f t="shared" si="72"/>
        <v>0</v>
      </c>
      <c r="P512" s="110">
        <f t="shared" si="73"/>
        <v>0</v>
      </c>
      <c r="Q512" s="134">
        <f t="shared" si="74"/>
        <v>0</v>
      </c>
      <c r="R512" s="111">
        <f t="shared" si="79"/>
        <v>0</v>
      </c>
      <c r="S512" s="111">
        <f t="shared" si="80"/>
        <v>0</v>
      </c>
      <c r="T512" s="108">
        <f t="shared" si="71"/>
        <v>0</v>
      </c>
      <c r="U512" s="109"/>
      <c r="V512" s="108"/>
      <c r="W512" s="108"/>
      <c r="X512" s="112"/>
      <c r="Y512" s="112"/>
      <c r="Z512" s="112"/>
      <c r="AA512" s="176"/>
      <c r="AB512" s="109"/>
      <c r="AC512" s="138">
        <f t="shared" si="75"/>
        <v>0</v>
      </c>
      <c r="AD512" s="112">
        <f t="shared" si="76"/>
        <v>0</v>
      </c>
      <c r="AE512" s="112">
        <f t="shared" si="77"/>
        <v>0</v>
      </c>
      <c r="AF512" s="112">
        <f t="shared" si="78"/>
        <v>0</v>
      </c>
    </row>
    <row r="513" spans="1:32">
      <c r="A513" s="147"/>
      <c r="B513" s="226"/>
      <c r="C513" s="147"/>
      <c r="D513" s="147"/>
      <c r="E513" s="148"/>
      <c r="F513" s="149"/>
      <c r="G513" s="149"/>
      <c r="H513" s="147"/>
      <c r="I513" s="147"/>
      <c r="J513" s="147"/>
      <c r="K513" s="277"/>
      <c r="L513" s="121"/>
      <c r="M513" s="120"/>
      <c r="N513" s="151"/>
      <c r="O513" s="110">
        <f t="shared" si="72"/>
        <v>0</v>
      </c>
      <c r="P513" s="110">
        <f t="shared" si="73"/>
        <v>0</v>
      </c>
      <c r="Q513" s="134">
        <f t="shared" si="74"/>
        <v>0</v>
      </c>
      <c r="R513" s="111">
        <f t="shared" si="79"/>
        <v>0</v>
      </c>
      <c r="S513" s="111">
        <f t="shared" si="80"/>
        <v>0</v>
      </c>
      <c r="T513" s="108">
        <f t="shared" si="71"/>
        <v>0</v>
      </c>
      <c r="U513" s="109"/>
      <c r="V513" s="108"/>
      <c r="W513" s="108"/>
      <c r="X513" s="112"/>
      <c r="Y513" s="112"/>
      <c r="Z513" s="112"/>
      <c r="AA513" s="176"/>
      <c r="AB513" s="109"/>
      <c r="AC513" s="138">
        <f t="shared" si="75"/>
        <v>0</v>
      </c>
      <c r="AD513" s="112">
        <f t="shared" si="76"/>
        <v>0</v>
      </c>
      <c r="AE513" s="112">
        <f t="shared" si="77"/>
        <v>0</v>
      </c>
      <c r="AF513" s="112">
        <f t="shared" si="78"/>
        <v>0</v>
      </c>
    </row>
    <row r="514" spans="1:32">
      <c r="A514" s="147"/>
      <c r="B514" s="226"/>
      <c r="C514" s="147"/>
      <c r="D514" s="147"/>
      <c r="E514" s="148"/>
      <c r="F514" s="149"/>
      <c r="G514" s="149"/>
      <c r="H514" s="147"/>
      <c r="I514" s="147"/>
      <c r="J514" s="147"/>
      <c r="K514" s="277"/>
      <c r="L514" s="121"/>
      <c r="M514" s="120"/>
      <c r="N514" s="151"/>
      <c r="O514" s="110">
        <f t="shared" si="72"/>
        <v>0</v>
      </c>
      <c r="P514" s="110">
        <f t="shared" si="73"/>
        <v>0</v>
      </c>
      <c r="Q514" s="134">
        <f t="shared" si="74"/>
        <v>0</v>
      </c>
      <c r="R514" s="111">
        <f t="shared" si="79"/>
        <v>0</v>
      </c>
      <c r="S514" s="111">
        <f t="shared" si="80"/>
        <v>0</v>
      </c>
      <c r="T514" s="108">
        <f t="shared" si="71"/>
        <v>0</v>
      </c>
      <c r="U514" s="109"/>
      <c r="V514" s="108"/>
      <c r="W514" s="108"/>
      <c r="X514" s="112"/>
      <c r="Y514" s="112"/>
      <c r="Z514" s="112"/>
      <c r="AA514" s="176"/>
      <c r="AB514" s="109"/>
      <c r="AC514" s="138">
        <f t="shared" si="75"/>
        <v>0</v>
      </c>
      <c r="AD514" s="112">
        <f t="shared" si="76"/>
        <v>0</v>
      </c>
      <c r="AE514" s="112">
        <f t="shared" si="77"/>
        <v>0</v>
      </c>
      <c r="AF514" s="112">
        <f t="shared" si="78"/>
        <v>0</v>
      </c>
    </row>
    <row r="515" spans="1:32">
      <c r="A515" s="147"/>
      <c r="B515" s="226"/>
      <c r="C515" s="147"/>
      <c r="D515" s="147"/>
      <c r="E515" s="148"/>
      <c r="F515" s="149"/>
      <c r="G515" s="149"/>
      <c r="H515" s="147"/>
      <c r="I515" s="147"/>
      <c r="J515" s="147"/>
      <c r="K515" s="277"/>
      <c r="L515" s="121"/>
      <c r="M515" s="120"/>
      <c r="N515" s="151"/>
      <c r="O515" s="110">
        <f t="shared" si="72"/>
        <v>0</v>
      </c>
      <c r="P515" s="110">
        <f t="shared" si="73"/>
        <v>0</v>
      </c>
      <c r="Q515" s="134">
        <f t="shared" si="74"/>
        <v>0</v>
      </c>
      <c r="R515" s="111">
        <f t="shared" si="79"/>
        <v>0</v>
      </c>
      <c r="S515" s="111">
        <f t="shared" si="80"/>
        <v>0</v>
      </c>
      <c r="T515" s="108">
        <f t="shared" si="71"/>
        <v>0</v>
      </c>
      <c r="U515" s="109"/>
      <c r="V515" s="108"/>
      <c r="W515" s="108"/>
      <c r="X515" s="112"/>
      <c r="Y515" s="112"/>
      <c r="Z515" s="112"/>
      <c r="AA515" s="176"/>
      <c r="AB515" s="109"/>
      <c r="AC515" s="138">
        <f t="shared" si="75"/>
        <v>0</v>
      </c>
      <c r="AD515" s="112">
        <f t="shared" si="76"/>
        <v>0</v>
      </c>
      <c r="AE515" s="112">
        <f t="shared" si="77"/>
        <v>0</v>
      </c>
      <c r="AF515" s="112">
        <f t="shared" si="78"/>
        <v>0</v>
      </c>
    </row>
    <row r="516" spans="1:32">
      <c r="A516" s="147"/>
      <c r="B516" s="226"/>
      <c r="C516" s="147"/>
      <c r="D516" s="147"/>
      <c r="E516" s="148"/>
      <c r="F516" s="149"/>
      <c r="G516" s="149"/>
      <c r="H516" s="147"/>
      <c r="I516" s="147"/>
      <c r="J516" s="147"/>
      <c r="K516" s="277"/>
      <c r="L516" s="121"/>
      <c r="M516" s="120"/>
      <c r="O516" s="110">
        <f t="shared" si="72"/>
        <v>0</v>
      </c>
      <c r="P516" s="110">
        <f t="shared" si="73"/>
        <v>0</v>
      </c>
      <c r="Q516" s="134">
        <f t="shared" si="74"/>
        <v>0</v>
      </c>
      <c r="R516" s="111">
        <f t="shared" si="79"/>
        <v>0</v>
      </c>
      <c r="S516" s="111">
        <f t="shared" si="80"/>
        <v>0</v>
      </c>
      <c r="T516" s="108">
        <f t="shared" ref="T516:T579" si="81">+IF((Q516+R516+V516-W516)&gt;TIMEVALUE("4:30"),8.5/24,IF((Q516+R516+V516-W516)&gt;TIMEVALUE("00:00"),4.25/24,0))-IF((Q516+R516+V516-W516)&gt;S516,S516,0)</f>
        <v>0</v>
      </c>
      <c r="U516" s="109"/>
      <c r="V516" s="108"/>
      <c r="W516" s="108"/>
      <c r="X516" s="112"/>
      <c r="Y516" s="112"/>
      <c r="Z516" s="112"/>
      <c r="AA516" s="176"/>
      <c r="AB516" s="109"/>
      <c r="AC516" s="138">
        <f t="shared" si="75"/>
        <v>0</v>
      </c>
      <c r="AD516" s="112">
        <f t="shared" si="76"/>
        <v>0</v>
      </c>
      <c r="AE516" s="112">
        <f t="shared" si="77"/>
        <v>0</v>
      </c>
      <c r="AF516" s="112">
        <f t="shared" si="78"/>
        <v>0</v>
      </c>
    </row>
    <row r="517" spans="1:32">
      <c r="A517" s="147"/>
      <c r="B517" s="226"/>
      <c r="C517" s="147"/>
      <c r="D517" s="147"/>
      <c r="E517" s="148"/>
      <c r="F517" s="149"/>
      <c r="G517" s="147"/>
      <c r="H517" s="147"/>
      <c r="I517" s="147"/>
      <c r="J517" s="147"/>
      <c r="K517" s="277"/>
      <c r="L517" s="121"/>
      <c r="M517" s="120"/>
      <c r="O517" s="110">
        <f t="shared" ref="O517:O580" si="82">+IF(COUNT(F517:K517)=1,0,IF((MAX(F517:K517)-MIN(F517:K517))&lt;TIMEVALUE("1:00"),0,IF(F517&lt;TIMEVALUE("8:00"),1/3,MIN(F517:K517))))</f>
        <v>0</v>
      </c>
      <c r="P517" s="110">
        <f t="shared" ref="P517:P580" si="83">+IF(COUNT(F517:K517)=1,0,IF((MAX(F517:K517)-MIN(F517:K517))&lt;TIMEVALUE("1:00"),0,IF(MAX(F517:K517)&lt;TIMEVALUE("18:00"),MAX(F517:K517),IF(F517&gt;TIMEVALUE("8:30"),0.75,MAX(F517:K517)))))</f>
        <v>0</v>
      </c>
      <c r="Q517" s="134">
        <f t="shared" ref="Q517:Q580" si="84">+IF(OR(M517="KHAC",M517="PM",O517=TIMEVALUE("00:00")),0,IF(O517&gt;TIMEVALUE("10:00"),0,IF(MAX(F517:K517)&lt;TIMEVALUE("12:00"),MAX(F517:K517)-O517,TIMEVALUE("12:00")-O517)))</f>
        <v>0</v>
      </c>
      <c r="R517" s="111">
        <f t="shared" si="79"/>
        <v>0</v>
      </c>
      <c r="S517" s="111">
        <f t="shared" si="80"/>
        <v>0</v>
      </c>
      <c r="T517" s="108">
        <f t="shared" si="81"/>
        <v>0</v>
      </c>
      <c r="U517" s="109"/>
      <c r="V517" s="108"/>
      <c r="W517" s="108"/>
      <c r="X517" s="112"/>
      <c r="Y517" s="112"/>
      <c r="Z517" s="112"/>
      <c r="AA517" s="176"/>
      <c r="AB517" s="109"/>
      <c r="AC517" s="138">
        <f t="shared" ref="AC517:AC580" si="85">+T517/TIMEVALUE("8:30")</f>
        <v>0</v>
      </c>
      <c r="AD517" s="112">
        <f t="shared" ref="AD517:AD580" si="86">IF(COUNT(F517:K517)=0,0,IF(COUNT(F517:K517)=1,1,IF((MAX(F517:K517)-MIN(F517:K517))&lt;TIMEVALUE("1:00"),1,0+Z517)))</f>
        <v>0</v>
      </c>
      <c r="AE517" s="112">
        <f t="shared" ref="AE517:AE580" si="87">+IF(AND(F517&gt;TIMEVALUE("8:30"),F517&lt;TIMEVALUE("10:00")),1,IF(AND(F517&gt;TIMEVALUE("14:00"),F517&lt;TIMEVALUE("15:30")),1,0+X517))</f>
        <v>0</v>
      </c>
      <c r="AF517" s="112">
        <f t="shared" ref="AF517:AF580" si="88">+IF(OR(M517="Khac",M517="pm"),0,IF(AND(MAX(F517:K517)-MIN(F517:K517)&gt;TIMEVALUE("6:00"),AND(MAX(F517:K517)&gt;TIMEVALUE("14:00"),MIN(F517:K517)&lt;TIMEVALUE("11:30"))),1,0+Y517))</f>
        <v>0</v>
      </c>
    </row>
    <row r="518" spans="1:32">
      <c r="A518" s="147"/>
      <c r="B518" s="226"/>
      <c r="C518" s="147"/>
      <c r="D518" s="147"/>
      <c r="E518" s="148"/>
      <c r="F518" s="149"/>
      <c r="G518" s="149"/>
      <c r="H518" s="147"/>
      <c r="I518" s="147"/>
      <c r="J518" s="147"/>
      <c r="K518" s="277"/>
      <c r="L518" s="121"/>
      <c r="M518" s="120"/>
      <c r="N518" s="151"/>
      <c r="O518" s="110">
        <f t="shared" si="82"/>
        <v>0</v>
      </c>
      <c r="P518" s="110">
        <f t="shared" si="83"/>
        <v>0</v>
      </c>
      <c r="Q518" s="134">
        <f t="shared" si="84"/>
        <v>0</v>
      </c>
      <c r="R518" s="111">
        <f t="shared" si="79"/>
        <v>0</v>
      </c>
      <c r="S518" s="111">
        <f t="shared" si="80"/>
        <v>0</v>
      </c>
      <c r="T518" s="108">
        <f t="shared" si="81"/>
        <v>0</v>
      </c>
      <c r="U518" s="109"/>
      <c r="V518" s="108"/>
      <c r="W518" s="108"/>
      <c r="X518" s="112"/>
      <c r="Y518" s="112"/>
      <c r="Z518" s="112"/>
      <c r="AA518" s="176"/>
      <c r="AB518" s="109"/>
      <c r="AC518" s="138">
        <f t="shared" si="85"/>
        <v>0</v>
      </c>
      <c r="AD518" s="112">
        <f t="shared" si="86"/>
        <v>0</v>
      </c>
      <c r="AE518" s="112">
        <f t="shared" si="87"/>
        <v>0</v>
      </c>
      <c r="AF518" s="112">
        <f t="shared" si="88"/>
        <v>0</v>
      </c>
    </row>
    <row r="519" spans="1:32">
      <c r="A519" s="147"/>
      <c r="B519" s="226"/>
      <c r="C519" s="147"/>
      <c r="D519" s="147"/>
      <c r="E519" s="148"/>
      <c r="F519" s="149"/>
      <c r="G519" s="149"/>
      <c r="H519" s="147"/>
      <c r="I519" s="147"/>
      <c r="J519" s="147"/>
      <c r="K519" s="277"/>
      <c r="L519" s="121"/>
      <c r="M519" s="120"/>
      <c r="O519" s="110">
        <f t="shared" si="82"/>
        <v>0</v>
      </c>
      <c r="P519" s="110">
        <f t="shared" si="83"/>
        <v>0</v>
      </c>
      <c r="Q519" s="134">
        <f t="shared" si="84"/>
        <v>0</v>
      </c>
      <c r="R519" s="111">
        <f t="shared" ref="R519:R582" si="89">+IF(OR(M519="khac",M519="pm",P519=TIMEVALUE("00:00"),MAX(F519:K519)&lt;TIMEVALUE("13:30"),MAX(F519:K519)&lt;TIMEVALUE("15:30"),MIN(F519:K519)&gt;TIMEVALUE("15:30")),0,IF(P519&lt;=TIMEVALUE("19:30"),P519-IF(MIN(F519:K519)&gt;TIMEVALUE("13:30"),O519,TIMEVALUE("13:30")),TIMEVALUE("19:30")-IF(MIN(F519:K519)&gt;TIMEVALUE("13:30"),O519,TIMEVALUE("13:30"))))</f>
        <v>0</v>
      </c>
      <c r="S519" s="111">
        <f t="shared" si="80"/>
        <v>0</v>
      </c>
      <c r="T519" s="108">
        <f t="shared" si="81"/>
        <v>0</v>
      </c>
      <c r="U519" s="109"/>
      <c r="V519" s="108"/>
      <c r="W519" s="108"/>
      <c r="X519" s="112"/>
      <c r="Y519" s="112"/>
      <c r="Z519" s="112"/>
      <c r="AA519" s="176"/>
      <c r="AB519" s="109"/>
      <c r="AC519" s="138">
        <f t="shared" si="85"/>
        <v>0</v>
      </c>
      <c r="AD519" s="112">
        <f t="shared" si="86"/>
        <v>0</v>
      </c>
      <c r="AE519" s="112">
        <f t="shared" si="87"/>
        <v>0</v>
      </c>
      <c r="AF519" s="112">
        <f t="shared" si="88"/>
        <v>0</v>
      </c>
    </row>
    <row r="520" spans="1:32">
      <c r="A520" s="147"/>
      <c r="B520" s="226"/>
      <c r="C520" s="147"/>
      <c r="D520" s="147"/>
      <c r="E520" s="148"/>
      <c r="F520" s="149"/>
      <c r="G520" s="149"/>
      <c r="H520" s="147"/>
      <c r="I520" s="147"/>
      <c r="J520" s="147"/>
      <c r="K520" s="277"/>
      <c r="L520" s="121"/>
      <c r="M520" s="120"/>
      <c r="O520" s="110">
        <f t="shared" si="82"/>
        <v>0</v>
      </c>
      <c r="P520" s="110">
        <f t="shared" si="83"/>
        <v>0</v>
      </c>
      <c r="Q520" s="134">
        <f t="shared" si="84"/>
        <v>0</v>
      </c>
      <c r="R520" s="111">
        <f t="shared" si="89"/>
        <v>0</v>
      </c>
      <c r="S520" s="111">
        <f t="shared" si="80"/>
        <v>0</v>
      </c>
      <c r="T520" s="108">
        <f t="shared" si="81"/>
        <v>0</v>
      </c>
      <c r="U520" s="109"/>
      <c r="V520" s="108"/>
      <c r="W520" s="108"/>
      <c r="X520" s="112"/>
      <c r="Y520" s="112"/>
      <c r="Z520" s="112"/>
      <c r="AA520" s="176"/>
      <c r="AB520" s="109"/>
      <c r="AC520" s="138">
        <f t="shared" si="85"/>
        <v>0</v>
      </c>
      <c r="AD520" s="112">
        <f t="shared" si="86"/>
        <v>0</v>
      </c>
      <c r="AE520" s="112">
        <f t="shared" si="87"/>
        <v>0</v>
      </c>
      <c r="AF520" s="112">
        <f t="shared" si="88"/>
        <v>0</v>
      </c>
    </row>
    <row r="521" spans="1:32">
      <c r="A521" s="147"/>
      <c r="B521" s="226"/>
      <c r="C521" s="147"/>
      <c r="D521" s="147"/>
      <c r="E521" s="148"/>
      <c r="F521" s="149"/>
      <c r="G521" s="149"/>
      <c r="H521" s="147"/>
      <c r="I521" s="147"/>
      <c r="J521" s="147"/>
      <c r="K521" s="277"/>
      <c r="L521" s="121"/>
      <c r="M521" s="120"/>
      <c r="O521" s="110">
        <f t="shared" si="82"/>
        <v>0</v>
      </c>
      <c r="P521" s="110">
        <f t="shared" si="83"/>
        <v>0</v>
      </c>
      <c r="Q521" s="134">
        <f t="shared" si="84"/>
        <v>0</v>
      </c>
      <c r="R521" s="111">
        <f t="shared" si="89"/>
        <v>0</v>
      </c>
      <c r="S521" s="111">
        <f t="shared" si="80"/>
        <v>0</v>
      </c>
      <c r="T521" s="108">
        <f t="shared" si="81"/>
        <v>0</v>
      </c>
      <c r="U521" s="109"/>
      <c r="V521" s="108"/>
      <c r="W521" s="108"/>
      <c r="X521" s="112"/>
      <c r="Y521" s="112"/>
      <c r="Z521" s="112"/>
      <c r="AA521" s="176"/>
      <c r="AB521" s="109"/>
      <c r="AC521" s="138">
        <f t="shared" si="85"/>
        <v>0</v>
      </c>
      <c r="AD521" s="112">
        <f t="shared" si="86"/>
        <v>0</v>
      </c>
      <c r="AE521" s="112">
        <f t="shared" si="87"/>
        <v>0</v>
      </c>
      <c r="AF521" s="112">
        <f t="shared" si="88"/>
        <v>0</v>
      </c>
    </row>
    <row r="522" spans="1:32">
      <c r="A522" s="147"/>
      <c r="B522" s="226"/>
      <c r="C522" s="147"/>
      <c r="D522" s="147"/>
      <c r="E522" s="148"/>
      <c r="F522" s="149"/>
      <c r="G522" s="149"/>
      <c r="H522" s="147"/>
      <c r="I522" s="147"/>
      <c r="J522" s="147"/>
      <c r="K522" s="277"/>
      <c r="L522" s="185"/>
      <c r="M522" s="120"/>
      <c r="O522" s="110">
        <f t="shared" si="82"/>
        <v>0</v>
      </c>
      <c r="P522" s="110">
        <f t="shared" si="83"/>
        <v>0</v>
      </c>
      <c r="Q522" s="134">
        <f t="shared" si="84"/>
        <v>0</v>
      </c>
      <c r="R522" s="111">
        <f t="shared" si="89"/>
        <v>0</v>
      </c>
      <c r="S522" s="111">
        <f t="shared" si="80"/>
        <v>0</v>
      </c>
      <c r="T522" s="108">
        <f t="shared" si="81"/>
        <v>0</v>
      </c>
      <c r="U522" s="109"/>
      <c r="V522" s="108"/>
      <c r="W522" s="108"/>
      <c r="X522" s="112"/>
      <c r="Y522" s="112"/>
      <c r="Z522" s="112"/>
      <c r="AA522" s="176"/>
      <c r="AB522" s="109"/>
      <c r="AC522" s="138">
        <f t="shared" si="85"/>
        <v>0</v>
      </c>
      <c r="AD522" s="112">
        <f t="shared" si="86"/>
        <v>0</v>
      </c>
      <c r="AE522" s="112">
        <f t="shared" si="87"/>
        <v>0</v>
      </c>
      <c r="AF522" s="112">
        <f t="shared" si="88"/>
        <v>0</v>
      </c>
    </row>
    <row r="523" spans="1:32">
      <c r="A523" s="147"/>
      <c r="B523" s="226"/>
      <c r="C523" s="147"/>
      <c r="D523" s="147"/>
      <c r="E523" s="148"/>
      <c r="F523" s="149"/>
      <c r="G523" s="149"/>
      <c r="H523" s="147"/>
      <c r="I523" s="147"/>
      <c r="J523" s="147"/>
      <c r="K523" s="277"/>
      <c r="L523" s="121"/>
      <c r="M523" s="120"/>
      <c r="N523" s="151"/>
      <c r="O523" s="110">
        <f t="shared" si="82"/>
        <v>0</v>
      </c>
      <c r="P523" s="110">
        <f t="shared" si="83"/>
        <v>0</v>
      </c>
      <c r="Q523" s="134">
        <f t="shared" si="84"/>
        <v>0</v>
      </c>
      <c r="R523" s="111">
        <f t="shared" si="89"/>
        <v>0</v>
      </c>
      <c r="S523" s="111">
        <f t="shared" si="80"/>
        <v>0</v>
      </c>
      <c r="T523" s="108">
        <f t="shared" si="81"/>
        <v>0</v>
      </c>
      <c r="U523" s="109"/>
      <c r="V523" s="108"/>
      <c r="W523" s="108"/>
      <c r="X523" s="112"/>
      <c r="Y523" s="112"/>
      <c r="Z523" s="112"/>
      <c r="AA523" s="176"/>
      <c r="AB523" s="109"/>
      <c r="AC523" s="138">
        <f t="shared" si="85"/>
        <v>0</v>
      </c>
      <c r="AD523" s="112">
        <f t="shared" si="86"/>
        <v>0</v>
      </c>
      <c r="AE523" s="112">
        <f t="shared" si="87"/>
        <v>0</v>
      </c>
      <c r="AF523" s="112">
        <f t="shared" si="88"/>
        <v>0</v>
      </c>
    </row>
    <row r="524" spans="1:32">
      <c r="A524" s="147"/>
      <c r="B524" s="226"/>
      <c r="C524" s="147"/>
      <c r="D524" s="147"/>
      <c r="E524" s="148"/>
      <c r="F524" s="149"/>
      <c r="G524" s="149"/>
      <c r="H524" s="147"/>
      <c r="I524" s="147"/>
      <c r="J524" s="147"/>
      <c r="K524" s="277"/>
      <c r="L524" s="121"/>
      <c r="M524" s="120"/>
      <c r="N524" s="151"/>
      <c r="O524" s="110">
        <f t="shared" si="82"/>
        <v>0</v>
      </c>
      <c r="P524" s="110">
        <f t="shared" si="83"/>
        <v>0</v>
      </c>
      <c r="Q524" s="134">
        <f t="shared" si="84"/>
        <v>0</v>
      </c>
      <c r="R524" s="111">
        <f t="shared" si="89"/>
        <v>0</v>
      </c>
      <c r="S524" s="111">
        <f t="shared" si="80"/>
        <v>0</v>
      </c>
      <c r="T524" s="108">
        <f t="shared" si="81"/>
        <v>0</v>
      </c>
      <c r="U524" s="109"/>
      <c r="V524" s="108"/>
      <c r="W524" s="108"/>
      <c r="X524" s="112"/>
      <c r="Y524" s="112"/>
      <c r="Z524" s="112"/>
      <c r="AA524" s="176"/>
      <c r="AB524" s="109"/>
      <c r="AC524" s="138">
        <f t="shared" si="85"/>
        <v>0</v>
      </c>
      <c r="AD524" s="112">
        <f t="shared" si="86"/>
        <v>0</v>
      </c>
      <c r="AE524" s="112">
        <f t="shared" si="87"/>
        <v>0</v>
      </c>
      <c r="AF524" s="112">
        <f t="shared" si="88"/>
        <v>0</v>
      </c>
    </row>
    <row r="525" spans="1:32">
      <c r="A525" s="147"/>
      <c r="B525" s="226"/>
      <c r="C525" s="147"/>
      <c r="D525" s="147"/>
      <c r="E525" s="148"/>
      <c r="F525" s="149"/>
      <c r="G525" s="149"/>
      <c r="H525" s="147"/>
      <c r="I525" s="147"/>
      <c r="J525" s="149"/>
      <c r="K525" s="277"/>
      <c r="L525" s="121"/>
      <c r="M525" s="120"/>
      <c r="O525" s="110">
        <f t="shared" si="82"/>
        <v>0</v>
      </c>
      <c r="P525" s="110">
        <f t="shared" si="83"/>
        <v>0</v>
      </c>
      <c r="Q525" s="134">
        <f t="shared" si="84"/>
        <v>0</v>
      </c>
      <c r="R525" s="111">
        <f t="shared" si="89"/>
        <v>0</v>
      </c>
      <c r="S525" s="111">
        <f t="shared" si="80"/>
        <v>0</v>
      </c>
      <c r="T525" s="108">
        <f t="shared" si="81"/>
        <v>0</v>
      </c>
      <c r="U525" s="109"/>
      <c r="V525" s="108"/>
      <c r="W525" s="108"/>
      <c r="X525" s="112"/>
      <c r="Y525" s="112"/>
      <c r="Z525" s="112"/>
      <c r="AA525" s="176"/>
      <c r="AB525" s="109"/>
      <c r="AC525" s="138">
        <f t="shared" si="85"/>
        <v>0</v>
      </c>
      <c r="AD525" s="112">
        <f t="shared" si="86"/>
        <v>0</v>
      </c>
      <c r="AE525" s="112">
        <f t="shared" si="87"/>
        <v>0</v>
      </c>
      <c r="AF525" s="112">
        <f t="shared" si="88"/>
        <v>0</v>
      </c>
    </row>
    <row r="526" spans="1:32">
      <c r="A526" s="147"/>
      <c r="B526" s="226"/>
      <c r="C526" s="147"/>
      <c r="D526" s="147"/>
      <c r="E526" s="148"/>
      <c r="F526" s="149"/>
      <c r="G526" s="149"/>
      <c r="H526" s="149"/>
      <c r="I526" s="147"/>
      <c r="J526" s="147"/>
      <c r="K526" s="277"/>
      <c r="L526" s="121"/>
      <c r="M526" s="120"/>
      <c r="N526" s="151"/>
      <c r="O526" s="110">
        <f t="shared" si="82"/>
        <v>0</v>
      </c>
      <c r="P526" s="110">
        <f t="shared" si="83"/>
        <v>0</v>
      </c>
      <c r="Q526" s="134">
        <f t="shared" si="84"/>
        <v>0</v>
      </c>
      <c r="R526" s="111">
        <f t="shared" si="89"/>
        <v>0</v>
      </c>
      <c r="S526" s="111">
        <f t="shared" si="80"/>
        <v>0</v>
      </c>
      <c r="T526" s="108">
        <f t="shared" si="81"/>
        <v>0</v>
      </c>
      <c r="U526" s="109"/>
      <c r="V526" s="108"/>
      <c r="W526" s="108"/>
      <c r="X526" s="112"/>
      <c r="Y526" s="112"/>
      <c r="Z526" s="112"/>
      <c r="AA526" s="176"/>
      <c r="AB526" s="109"/>
      <c r="AC526" s="138">
        <f t="shared" si="85"/>
        <v>0</v>
      </c>
      <c r="AD526" s="112">
        <f t="shared" si="86"/>
        <v>0</v>
      </c>
      <c r="AE526" s="112">
        <f t="shared" si="87"/>
        <v>0</v>
      </c>
      <c r="AF526" s="112">
        <f t="shared" si="88"/>
        <v>0</v>
      </c>
    </row>
    <row r="527" spans="1:32">
      <c r="A527" s="147"/>
      <c r="B527" s="226"/>
      <c r="C527" s="147"/>
      <c r="D527" s="147"/>
      <c r="E527" s="148"/>
      <c r="F527" s="149"/>
      <c r="G527" s="149"/>
      <c r="H527" s="149"/>
      <c r="I527" s="147"/>
      <c r="J527" s="147"/>
      <c r="K527" s="277"/>
      <c r="L527" s="121"/>
      <c r="M527" s="120"/>
      <c r="N527" s="151"/>
      <c r="O527" s="110">
        <f t="shared" si="82"/>
        <v>0</v>
      </c>
      <c r="P527" s="110">
        <f t="shared" si="83"/>
        <v>0</v>
      </c>
      <c r="Q527" s="134">
        <f t="shared" si="84"/>
        <v>0</v>
      </c>
      <c r="R527" s="111">
        <f t="shared" si="89"/>
        <v>0</v>
      </c>
      <c r="S527" s="111">
        <f t="shared" si="80"/>
        <v>0</v>
      </c>
      <c r="T527" s="108">
        <f t="shared" si="81"/>
        <v>0</v>
      </c>
      <c r="U527" s="109"/>
      <c r="V527" s="108"/>
      <c r="W527" s="108"/>
      <c r="X527" s="112"/>
      <c r="Y527" s="112"/>
      <c r="Z527" s="112"/>
      <c r="AA527" s="176"/>
      <c r="AB527" s="109"/>
      <c r="AC527" s="138">
        <f t="shared" si="85"/>
        <v>0</v>
      </c>
      <c r="AD527" s="112">
        <f t="shared" si="86"/>
        <v>0</v>
      </c>
      <c r="AE527" s="112">
        <f t="shared" si="87"/>
        <v>0</v>
      </c>
      <c r="AF527" s="112">
        <f t="shared" si="88"/>
        <v>0</v>
      </c>
    </row>
    <row r="528" spans="1:32">
      <c r="A528" s="147"/>
      <c r="B528" s="226"/>
      <c r="C528" s="147"/>
      <c r="D528" s="147"/>
      <c r="E528" s="148"/>
      <c r="F528" s="149"/>
      <c r="G528" s="149"/>
      <c r="H528" s="147"/>
      <c r="I528" s="147"/>
      <c r="J528" s="147"/>
      <c r="K528" s="277"/>
      <c r="L528" s="121"/>
      <c r="M528" s="120"/>
      <c r="N528" s="151"/>
      <c r="O528" s="110">
        <f t="shared" si="82"/>
        <v>0</v>
      </c>
      <c r="P528" s="110">
        <f t="shared" si="83"/>
        <v>0</v>
      </c>
      <c r="Q528" s="134">
        <f t="shared" si="84"/>
        <v>0</v>
      </c>
      <c r="R528" s="111">
        <f t="shared" si="89"/>
        <v>0</v>
      </c>
      <c r="S528" s="111">
        <f t="shared" si="80"/>
        <v>0</v>
      </c>
      <c r="T528" s="108">
        <f t="shared" si="81"/>
        <v>0</v>
      </c>
      <c r="U528" s="109"/>
      <c r="V528" s="108"/>
      <c r="W528" s="108"/>
      <c r="X528" s="112"/>
      <c r="Y528" s="112"/>
      <c r="Z528" s="112"/>
      <c r="AA528" s="176"/>
      <c r="AB528" s="109"/>
      <c r="AC528" s="138">
        <f t="shared" si="85"/>
        <v>0</v>
      </c>
      <c r="AD528" s="112">
        <f t="shared" si="86"/>
        <v>0</v>
      </c>
      <c r="AE528" s="112">
        <f t="shared" si="87"/>
        <v>0</v>
      </c>
      <c r="AF528" s="112">
        <f t="shared" si="88"/>
        <v>0</v>
      </c>
    </row>
    <row r="529" spans="1:32">
      <c r="A529" s="147"/>
      <c r="B529" s="226"/>
      <c r="C529" s="147"/>
      <c r="D529" s="147"/>
      <c r="E529" s="148"/>
      <c r="F529" s="149"/>
      <c r="G529" s="149"/>
      <c r="H529" s="149"/>
      <c r="I529" s="147"/>
      <c r="J529" s="147"/>
      <c r="K529" s="277"/>
      <c r="L529" s="121"/>
      <c r="M529" s="120"/>
      <c r="O529" s="110">
        <f t="shared" si="82"/>
        <v>0</v>
      </c>
      <c r="P529" s="110">
        <f t="shared" si="83"/>
        <v>0</v>
      </c>
      <c r="Q529" s="134">
        <f t="shared" si="84"/>
        <v>0</v>
      </c>
      <c r="R529" s="111">
        <f t="shared" si="89"/>
        <v>0</v>
      </c>
      <c r="S529" s="111">
        <f t="shared" si="80"/>
        <v>0</v>
      </c>
      <c r="T529" s="108">
        <f t="shared" si="81"/>
        <v>0</v>
      </c>
      <c r="U529" s="109"/>
      <c r="V529" s="108"/>
      <c r="W529" s="108"/>
      <c r="X529" s="112"/>
      <c r="Y529" s="112"/>
      <c r="Z529" s="112"/>
      <c r="AA529" s="176"/>
      <c r="AB529" s="109"/>
      <c r="AC529" s="138">
        <f t="shared" si="85"/>
        <v>0</v>
      </c>
      <c r="AD529" s="112">
        <f t="shared" si="86"/>
        <v>0</v>
      </c>
      <c r="AE529" s="112">
        <f t="shared" si="87"/>
        <v>0</v>
      </c>
      <c r="AF529" s="112">
        <f t="shared" si="88"/>
        <v>0</v>
      </c>
    </row>
    <row r="530" spans="1:32">
      <c r="A530" s="147"/>
      <c r="B530" s="226"/>
      <c r="C530" s="147"/>
      <c r="D530" s="147"/>
      <c r="E530" s="148"/>
      <c r="F530" s="149"/>
      <c r="G530" s="149"/>
      <c r="H530" s="149"/>
      <c r="I530" s="147"/>
      <c r="J530" s="147"/>
      <c r="K530" s="277"/>
      <c r="L530" s="121"/>
      <c r="M530" s="120"/>
      <c r="O530" s="110">
        <f t="shared" si="82"/>
        <v>0</v>
      </c>
      <c r="P530" s="110">
        <f t="shared" si="83"/>
        <v>0</v>
      </c>
      <c r="Q530" s="134">
        <f t="shared" si="84"/>
        <v>0</v>
      </c>
      <c r="R530" s="111">
        <f t="shared" si="89"/>
        <v>0</v>
      </c>
      <c r="S530" s="111">
        <f t="shared" si="80"/>
        <v>0</v>
      </c>
      <c r="T530" s="108">
        <f t="shared" si="81"/>
        <v>0</v>
      </c>
      <c r="U530" s="109"/>
      <c r="V530" s="108"/>
      <c r="W530" s="108"/>
      <c r="X530" s="112"/>
      <c r="Y530" s="112"/>
      <c r="Z530" s="112"/>
      <c r="AA530" s="176"/>
      <c r="AB530" s="109"/>
      <c r="AC530" s="138">
        <f t="shared" si="85"/>
        <v>0</v>
      </c>
      <c r="AD530" s="112">
        <f t="shared" si="86"/>
        <v>0</v>
      </c>
      <c r="AE530" s="112">
        <f t="shared" si="87"/>
        <v>0</v>
      </c>
      <c r="AF530" s="112">
        <f t="shared" si="88"/>
        <v>0</v>
      </c>
    </row>
    <row r="531" spans="1:32">
      <c r="A531" s="147"/>
      <c r="B531" s="226"/>
      <c r="C531" s="147"/>
      <c r="D531" s="147"/>
      <c r="E531" s="148"/>
      <c r="F531" s="149"/>
      <c r="G531" s="149"/>
      <c r="H531" s="147"/>
      <c r="I531" s="147"/>
      <c r="J531" s="147"/>
      <c r="K531" s="277"/>
      <c r="L531" s="121"/>
      <c r="M531" s="120"/>
      <c r="O531" s="110">
        <f t="shared" si="82"/>
        <v>0</v>
      </c>
      <c r="P531" s="110">
        <f t="shared" si="83"/>
        <v>0</v>
      </c>
      <c r="Q531" s="134">
        <f t="shared" si="84"/>
        <v>0</v>
      </c>
      <c r="R531" s="111">
        <f t="shared" si="89"/>
        <v>0</v>
      </c>
      <c r="S531" s="111">
        <f t="shared" si="80"/>
        <v>0</v>
      </c>
      <c r="T531" s="108">
        <f t="shared" si="81"/>
        <v>0</v>
      </c>
      <c r="U531" s="109"/>
      <c r="V531" s="108"/>
      <c r="W531" s="108"/>
      <c r="X531" s="112"/>
      <c r="Y531" s="112"/>
      <c r="Z531" s="112"/>
      <c r="AA531" s="176"/>
      <c r="AB531" s="109"/>
      <c r="AC531" s="138">
        <f t="shared" si="85"/>
        <v>0</v>
      </c>
      <c r="AD531" s="112">
        <f t="shared" si="86"/>
        <v>0</v>
      </c>
      <c r="AE531" s="112">
        <f t="shared" si="87"/>
        <v>0</v>
      </c>
      <c r="AF531" s="112">
        <f t="shared" si="88"/>
        <v>0</v>
      </c>
    </row>
    <row r="532" spans="1:32">
      <c r="A532" s="147"/>
      <c r="B532" s="226"/>
      <c r="C532" s="147"/>
      <c r="D532" s="147"/>
      <c r="E532" s="148"/>
      <c r="F532" s="149"/>
      <c r="G532" s="149"/>
      <c r="H532" s="147"/>
      <c r="I532" s="147"/>
      <c r="J532" s="147"/>
      <c r="K532" s="277"/>
      <c r="L532" s="121"/>
      <c r="M532" s="120"/>
      <c r="N532" s="151"/>
      <c r="O532" s="110">
        <f t="shared" si="82"/>
        <v>0</v>
      </c>
      <c r="P532" s="110">
        <f t="shared" si="83"/>
        <v>0</v>
      </c>
      <c r="Q532" s="134">
        <f t="shared" si="84"/>
        <v>0</v>
      </c>
      <c r="R532" s="111">
        <f t="shared" si="89"/>
        <v>0</v>
      </c>
      <c r="S532" s="111">
        <f t="shared" si="80"/>
        <v>0</v>
      </c>
      <c r="T532" s="108">
        <f t="shared" si="81"/>
        <v>0</v>
      </c>
      <c r="U532" s="109"/>
      <c r="V532" s="108"/>
      <c r="W532" s="108"/>
      <c r="X532" s="112"/>
      <c r="Y532" s="112"/>
      <c r="Z532" s="112"/>
      <c r="AA532" s="176"/>
      <c r="AB532" s="109"/>
      <c r="AC532" s="138">
        <f t="shared" si="85"/>
        <v>0</v>
      </c>
      <c r="AD532" s="112">
        <f t="shared" si="86"/>
        <v>0</v>
      </c>
      <c r="AE532" s="112">
        <f t="shared" si="87"/>
        <v>0</v>
      </c>
      <c r="AF532" s="112">
        <f t="shared" si="88"/>
        <v>0</v>
      </c>
    </row>
    <row r="533" spans="1:32">
      <c r="A533" s="147"/>
      <c r="B533" s="226"/>
      <c r="C533" s="147"/>
      <c r="D533" s="147"/>
      <c r="E533" s="148"/>
      <c r="F533" s="149"/>
      <c r="G533" s="149"/>
      <c r="H533" s="147"/>
      <c r="I533" s="147"/>
      <c r="J533" s="147"/>
      <c r="K533" s="277"/>
      <c r="L533" s="121"/>
      <c r="M533" s="120"/>
      <c r="N533" s="151"/>
      <c r="O533" s="110">
        <f t="shared" si="82"/>
        <v>0</v>
      </c>
      <c r="P533" s="110">
        <f t="shared" si="83"/>
        <v>0</v>
      </c>
      <c r="Q533" s="134">
        <f t="shared" si="84"/>
        <v>0</v>
      </c>
      <c r="R533" s="111">
        <f t="shared" si="89"/>
        <v>0</v>
      </c>
      <c r="S533" s="111">
        <f t="shared" si="80"/>
        <v>0</v>
      </c>
      <c r="T533" s="108">
        <f t="shared" si="81"/>
        <v>0</v>
      </c>
      <c r="U533" s="109"/>
      <c r="V533" s="108"/>
      <c r="W533" s="108"/>
      <c r="X533" s="112"/>
      <c r="Y533" s="112"/>
      <c r="Z533" s="112"/>
      <c r="AA533" s="176"/>
      <c r="AB533" s="109"/>
      <c r="AC533" s="138">
        <f t="shared" si="85"/>
        <v>0</v>
      </c>
      <c r="AD533" s="112">
        <f t="shared" si="86"/>
        <v>0</v>
      </c>
      <c r="AE533" s="112">
        <f t="shared" si="87"/>
        <v>0</v>
      </c>
      <c r="AF533" s="112">
        <f t="shared" si="88"/>
        <v>0</v>
      </c>
    </row>
    <row r="534" spans="1:32">
      <c r="A534" s="147"/>
      <c r="B534" s="226"/>
      <c r="C534" s="147"/>
      <c r="D534" s="147"/>
      <c r="E534" s="148"/>
      <c r="F534" s="149"/>
      <c r="G534" s="149"/>
      <c r="H534" s="147"/>
      <c r="I534" s="147"/>
      <c r="J534" s="147"/>
      <c r="K534" s="277"/>
      <c r="L534" s="121"/>
      <c r="M534" s="120"/>
      <c r="N534" s="151"/>
      <c r="O534" s="110">
        <f t="shared" si="82"/>
        <v>0</v>
      </c>
      <c r="P534" s="110">
        <f t="shared" si="83"/>
        <v>0</v>
      </c>
      <c r="Q534" s="134">
        <f t="shared" si="84"/>
        <v>0</v>
      </c>
      <c r="R534" s="111">
        <f t="shared" si="89"/>
        <v>0</v>
      </c>
      <c r="S534" s="111">
        <f t="shared" si="80"/>
        <v>0</v>
      </c>
      <c r="T534" s="108">
        <f t="shared" si="81"/>
        <v>0</v>
      </c>
      <c r="U534" s="109"/>
      <c r="V534" s="108"/>
      <c r="W534" s="108"/>
      <c r="X534" s="112"/>
      <c r="Y534" s="112"/>
      <c r="Z534" s="112"/>
      <c r="AA534" s="176"/>
      <c r="AB534" s="109"/>
      <c r="AC534" s="138">
        <f t="shared" si="85"/>
        <v>0</v>
      </c>
      <c r="AD534" s="112">
        <f t="shared" si="86"/>
        <v>0</v>
      </c>
      <c r="AE534" s="112">
        <f t="shared" si="87"/>
        <v>0</v>
      </c>
      <c r="AF534" s="112">
        <f t="shared" si="88"/>
        <v>0</v>
      </c>
    </row>
    <row r="535" spans="1:32">
      <c r="A535" s="147"/>
      <c r="B535" s="226"/>
      <c r="C535" s="147"/>
      <c r="D535" s="147"/>
      <c r="E535" s="148"/>
      <c r="F535" s="149"/>
      <c r="G535" s="149"/>
      <c r="H535" s="147"/>
      <c r="I535" s="147"/>
      <c r="J535" s="147"/>
      <c r="K535" s="277"/>
      <c r="L535" s="121"/>
      <c r="M535" s="120"/>
      <c r="O535" s="110">
        <f t="shared" si="82"/>
        <v>0</v>
      </c>
      <c r="P535" s="110">
        <f t="shared" si="83"/>
        <v>0</v>
      </c>
      <c r="Q535" s="134">
        <f t="shared" si="84"/>
        <v>0</v>
      </c>
      <c r="R535" s="111">
        <f t="shared" si="89"/>
        <v>0</v>
      </c>
      <c r="S535" s="111">
        <f t="shared" si="80"/>
        <v>0</v>
      </c>
      <c r="T535" s="108">
        <f t="shared" si="81"/>
        <v>0</v>
      </c>
      <c r="U535" s="109"/>
      <c r="V535" s="108"/>
      <c r="W535" s="108"/>
      <c r="X535" s="112"/>
      <c r="Y535" s="112"/>
      <c r="Z535" s="112"/>
      <c r="AA535" s="176"/>
      <c r="AB535" s="109"/>
      <c r="AC535" s="138">
        <f t="shared" si="85"/>
        <v>0</v>
      </c>
      <c r="AD535" s="112">
        <f t="shared" si="86"/>
        <v>0</v>
      </c>
      <c r="AE535" s="112">
        <f t="shared" si="87"/>
        <v>0</v>
      </c>
      <c r="AF535" s="112">
        <f t="shared" si="88"/>
        <v>0</v>
      </c>
    </row>
    <row r="536" spans="1:32">
      <c r="A536" s="147"/>
      <c r="B536" s="226"/>
      <c r="C536" s="147"/>
      <c r="D536" s="147"/>
      <c r="E536" s="148"/>
      <c r="F536" s="149"/>
      <c r="G536" s="149"/>
      <c r="H536" s="149"/>
      <c r="I536" s="147"/>
      <c r="J536" s="147"/>
      <c r="K536" s="277"/>
      <c r="L536" s="121"/>
      <c r="M536" s="120"/>
      <c r="O536" s="110">
        <f t="shared" si="82"/>
        <v>0</v>
      </c>
      <c r="P536" s="110">
        <f t="shared" si="83"/>
        <v>0</v>
      </c>
      <c r="Q536" s="134">
        <f t="shared" si="84"/>
        <v>0</v>
      </c>
      <c r="R536" s="111">
        <f t="shared" si="89"/>
        <v>0</v>
      </c>
      <c r="S536" s="111">
        <f t="shared" si="80"/>
        <v>0</v>
      </c>
      <c r="T536" s="108">
        <f t="shared" si="81"/>
        <v>0</v>
      </c>
      <c r="U536" s="109"/>
      <c r="V536" s="108"/>
      <c r="W536" s="108"/>
      <c r="X536" s="112"/>
      <c r="Y536" s="112"/>
      <c r="Z536" s="112"/>
      <c r="AA536" s="176"/>
      <c r="AB536" s="109"/>
      <c r="AC536" s="138">
        <f t="shared" si="85"/>
        <v>0</v>
      </c>
      <c r="AD536" s="112">
        <f t="shared" si="86"/>
        <v>0</v>
      </c>
      <c r="AE536" s="112">
        <f t="shared" si="87"/>
        <v>0</v>
      </c>
      <c r="AF536" s="112">
        <f t="shared" si="88"/>
        <v>0</v>
      </c>
    </row>
    <row r="537" spans="1:32">
      <c r="A537" s="147"/>
      <c r="B537" s="226"/>
      <c r="C537" s="147"/>
      <c r="D537" s="147"/>
      <c r="E537" s="148"/>
      <c r="F537" s="149"/>
      <c r="G537" s="149"/>
      <c r="H537" s="147"/>
      <c r="I537" s="147"/>
      <c r="J537" s="147"/>
      <c r="K537" s="277"/>
      <c r="L537" s="185"/>
      <c r="M537" s="120"/>
      <c r="O537" s="110">
        <f t="shared" si="82"/>
        <v>0</v>
      </c>
      <c r="P537" s="110">
        <f t="shared" si="83"/>
        <v>0</v>
      </c>
      <c r="Q537" s="134">
        <f t="shared" si="84"/>
        <v>0</v>
      </c>
      <c r="R537" s="111">
        <f t="shared" si="89"/>
        <v>0</v>
      </c>
      <c r="S537" s="111">
        <f t="shared" si="80"/>
        <v>0</v>
      </c>
      <c r="T537" s="108">
        <f t="shared" si="81"/>
        <v>0</v>
      </c>
      <c r="U537" s="109"/>
      <c r="V537" s="108"/>
      <c r="W537" s="108"/>
      <c r="X537" s="112"/>
      <c r="Y537" s="112"/>
      <c r="Z537" s="112"/>
      <c r="AA537" s="176"/>
      <c r="AB537" s="109"/>
      <c r="AC537" s="138">
        <f t="shared" si="85"/>
        <v>0</v>
      </c>
      <c r="AD537" s="112">
        <f t="shared" si="86"/>
        <v>0</v>
      </c>
      <c r="AE537" s="112">
        <f t="shared" si="87"/>
        <v>0</v>
      </c>
      <c r="AF537" s="112">
        <f t="shared" si="88"/>
        <v>0</v>
      </c>
    </row>
    <row r="538" spans="1:32">
      <c r="A538" s="147"/>
      <c r="B538" s="226"/>
      <c r="C538" s="147"/>
      <c r="D538" s="147"/>
      <c r="E538" s="148"/>
      <c r="F538" s="149"/>
      <c r="G538" s="149"/>
      <c r="H538" s="147"/>
      <c r="I538" s="147"/>
      <c r="J538" s="147"/>
      <c r="K538" s="277"/>
      <c r="L538" s="185"/>
      <c r="M538" s="120"/>
      <c r="O538" s="110">
        <f t="shared" si="82"/>
        <v>0</v>
      </c>
      <c r="P538" s="110">
        <f t="shared" si="83"/>
        <v>0</v>
      </c>
      <c r="Q538" s="134">
        <f t="shared" si="84"/>
        <v>0</v>
      </c>
      <c r="R538" s="111">
        <f t="shared" si="89"/>
        <v>0</v>
      </c>
      <c r="S538" s="111">
        <f t="shared" si="80"/>
        <v>0</v>
      </c>
      <c r="T538" s="108">
        <f t="shared" si="81"/>
        <v>0</v>
      </c>
      <c r="U538" s="109"/>
      <c r="V538" s="108"/>
      <c r="W538" s="108"/>
      <c r="X538" s="112"/>
      <c r="Y538" s="112"/>
      <c r="Z538" s="112"/>
      <c r="AA538" s="176"/>
      <c r="AB538" s="109"/>
      <c r="AC538" s="138">
        <f t="shared" si="85"/>
        <v>0</v>
      </c>
      <c r="AD538" s="112">
        <f t="shared" si="86"/>
        <v>0</v>
      </c>
      <c r="AE538" s="112">
        <f t="shared" si="87"/>
        <v>0</v>
      </c>
      <c r="AF538" s="112">
        <f t="shared" si="88"/>
        <v>0</v>
      </c>
    </row>
    <row r="539" spans="1:32">
      <c r="A539" s="147"/>
      <c r="B539" s="226"/>
      <c r="C539" s="147"/>
      <c r="D539" s="147"/>
      <c r="E539" s="148"/>
      <c r="F539" s="149"/>
      <c r="G539" s="149"/>
      <c r="H539" s="147"/>
      <c r="I539" s="147"/>
      <c r="J539" s="147"/>
      <c r="K539" s="277"/>
      <c r="L539" s="185"/>
      <c r="M539" s="120"/>
      <c r="O539" s="110">
        <f t="shared" si="82"/>
        <v>0</v>
      </c>
      <c r="P539" s="110">
        <f t="shared" si="83"/>
        <v>0</v>
      </c>
      <c r="Q539" s="134">
        <f t="shared" si="84"/>
        <v>0</v>
      </c>
      <c r="R539" s="111">
        <f t="shared" si="89"/>
        <v>0</v>
      </c>
      <c r="S539" s="111">
        <f t="shared" si="80"/>
        <v>0</v>
      </c>
      <c r="T539" s="108">
        <f t="shared" si="81"/>
        <v>0</v>
      </c>
      <c r="U539" s="109"/>
      <c r="V539" s="108"/>
      <c r="W539" s="108"/>
      <c r="X539" s="112"/>
      <c r="Y539" s="112"/>
      <c r="Z539" s="112"/>
      <c r="AA539" s="176"/>
      <c r="AB539" s="109"/>
      <c r="AC539" s="138">
        <f t="shared" si="85"/>
        <v>0</v>
      </c>
      <c r="AD539" s="112">
        <f t="shared" si="86"/>
        <v>0</v>
      </c>
      <c r="AE539" s="112">
        <f t="shared" si="87"/>
        <v>0</v>
      </c>
      <c r="AF539" s="112">
        <f t="shared" si="88"/>
        <v>0</v>
      </c>
    </row>
    <row r="540" spans="1:32">
      <c r="A540" s="147"/>
      <c r="B540" s="226"/>
      <c r="C540" s="147"/>
      <c r="D540" s="147"/>
      <c r="E540" s="148"/>
      <c r="F540" s="149"/>
      <c r="G540" s="149"/>
      <c r="H540" s="147"/>
      <c r="I540" s="147"/>
      <c r="J540" s="147"/>
      <c r="K540" s="277"/>
      <c r="L540" s="185"/>
      <c r="M540" s="120"/>
      <c r="O540" s="110">
        <f t="shared" si="82"/>
        <v>0</v>
      </c>
      <c r="P540" s="110">
        <f t="shared" si="83"/>
        <v>0</v>
      </c>
      <c r="Q540" s="134">
        <f t="shared" si="84"/>
        <v>0</v>
      </c>
      <c r="R540" s="111">
        <f t="shared" si="89"/>
        <v>0</v>
      </c>
      <c r="S540" s="111">
        <f t="shared" si="80"/>
        <v>0</v>
      </c>
      <c r="T540" s="108">
        <f t="shared" si="81"/>
        <v>0</v>
      </c>
      <c r="U540" s="109"/>
      <c r="V540" s="108"/>
      <c r="W540" s="108"/>
      <c r="X540" s="112"/>
      <c r="Y540" s="112"/>
      <c r="Z540" s="112"/>
      <c r="AA540" s="214"/>
      <c r="AB540" s="109"/>
      <c r="AC540" s="138">
        <f t="shared" si="85"/>
        <v>0</v>
      </c>
      <c r="AD540" s="112">
        <f t="shared" si="86"/>
        <v>0</v>
      </c>
      <c r="AE540" s="112">
        <f t="shared" si="87"/>
        <v>0</v>
      </c>
      <c r="AF540" s="112">
        <f t="shared" si="88"/>
        <v>0</v>
      </c>
    </row>
    <row r="541" spans="1:32">
      <c r="A541" s="147"/>
      <c r="B541" s="226"/>
      <c r="C541" s="147"/>
      <c r="D541" s="147"/>
      <c r="E541" s="148"/>
      <c r="F541" s="149"/>
      <c r="G541" s="149"/>
      <c r="H541" s="147"/>
      <c r="I541" s="147"/>
      <c r="J541" s="147"/>
      <c r="K541" s="277"/>
      <c r="L541" s="121"/>
      <c r="M541" s="120"/>
      <c r="N541" s="151"/>
      <c r="O541" s="110">
        <f t="shared" si="82"/>
        <v>0</v>
      </c>
      <c r="P541" s="110">
        <f t="shared" si="83"/>
        <v>0</v>
      </c>
      <c r="Q541" s="134">
        <f t="shared" si="84"/>
        <v>0</v>
      </c>
      <c r="R541" s="111">
        <f t="shared" si="89"/>
        <v>0</v>
      </c>
      <c r="S541" s="111">
        <f t="shared" si="80"/>
        <v>0</v>
      </c>
      <c r="T541" s="108">
        <f t="shared" si="81"/>
        <v>0</v>
      </c>
      <c r="U541" s="109"/>
      <c r="V541" s="108"/>
      <c r="W541" s="108"/>
      <c r="X541" s="112"/>
      <c r="Y541" s="153"/>
      <c r="Z541" s="112"/>
      <c r="AA541" s="214"/>
      <c r="AB541" s="109"/>
      <c r="AC541" s="138">
        <f t="shared" si="85"/>
        <v>0</v>
      </c>
      <c r="AD541" s="112">
        <f t="shared" si="86"/>
        <v>0</v>
      </c>
      <c r="AE541" s="112">
        <f t="shared" si="87"/>
        <v>0</v>
      </c>
      <c r="AF541" s="112">
        <f t="shared" si="88"/>
        <v>0</v>
      </c>
    </row>
    <row r="542" spans="1:32">
      <c r="A542" s="147"/>
      <c r="B542" s="226"/>
      <c r="C542" s="147"/>
      <c r="D542" s="147"/>
      <c r="E542" s="148"/>
      <c r="F542" s="149"/>
      <c r="G542" s="149"/>
      <c r="H542" s="147"/>
      <c r="I542" s="147"/>
      <c r="J542" s="147"/>
      <c r="K542" s="277"/>
      <c r="L542" s="121"/>
      <c r="M542" s="120"/>
      <c r="O542" s="110">
        <f t="shared" si="82"/>
        <v>0</v>
      </c>
      <c r="P542" s="110">
        <f t="shared" si="83"/>
        <v>0</v>
      </c>
      <c r="Q542" s="134">
        <f t="shared" si="84"/>
        <v>0</v>
      </c>
      <c r="R542" s="111">
        <f t="shared" si="89"/>
        <v>0</v>
      </c>
      <c r="S542" s="111">
        <f t="shared" si="80"/>
        <v>0</v>
      </c>
      <c r="T542" s="108">
        <f t="shared" si="81"/>
        <v>0</v>
      </c>
      <c r="U542" s="109"/>
      <c r="V542" s="108"/>
      <c r="W542" s="108"/>
      <c r="X542" s="112"/>
      <c r="Y542" s="112"/>
      <c r="Z542" s="112"/>
      <c r="AA542" s="214"/>
      <c r="AB542" s="109"/>
      <c r="AC542" s="138">
        <f t="shared" si="85"/>
        <v>0</v>
      </c>
      <c r="AD542" s="112">
        <f t="shared" si="86"/>
        <v>0</v>
      </c>
      <c r="AE542" s="112">
        <f t="shared" si="87"/>
        <v>0</v>
      </c>
      <c r="AF542" s="112">
        <f t="shared" si="88"/>
        <v>0</v>
      </c>
    </row>
    <row r="543" spans="1:32">
      <c r="A543" s="147"/>
      <c r="B543" s="226"/>
      <c r="C543" s="147"/>
      <c r="D543" s="147"/>
      <c r="E543" s="148"/>
      <c r="F543" s="149"/>
      <c r="G543" s="149"/>
      <c r="H543" s="147"/>
      <c r="I543" s="147"/>
      <c r="J543" s="147"/>
      <c r="K543" s="277"/>
      <c r="L543" s="121"/>
      <c r="M543" s="120"/>
      <c r="O543" s="110">
        <f t="shared" si="82"/>
        <v>0</v>
      </c>
      <c r="P543" s="110">
        <f t="shared" si="83"/>
        <v>0</v>
      </c>
      <c r="Q543" s="134">
        <f t="shared" si="84"/>
        <v>0</v>
      </c>
      <c r="R543" s="111">
        <f t="shared" si="89"/>
        <v>0</v>
      </c>
      <c r="S543" s="111">
        <f t="shared" si="80"/>
        <v>0</v>
      </c>
      <c r="T543" s="108">
        <f t="shared" si="81"/>
        <v>0</v>
      </c>
      <c r="U543" s="109"/>
      <c r="V543" s="108"/>
      <c r="W543" s="108"/>
      <c r="X543" s="112"/>
      <c r="Y543" s="112"/>
      <c r="Z543" s="112"/>
      <c r="AA543" s="214"/>
      <c r="AB543" s="109"/>
      <c r="AC543" s="138">
        <f t="shared" si="85"/>
        <v>0</v>
      </c>
      <c r="AD543" s="112">
        <f t="shared" si="86"/>
        <v>0</v>
      </c>
      <c r="AE543" s="112">
        <f t="shared" si="87"/>
        <v>0</v>
      </c>
      <c r="AF543" s="112">
        <f t="shared" si="88"/>
        <v>0</v>
      </c>
    </row>
    <row r="544" spans="1:32">
      <c r="A544" s="147"/>
      <c r="B544" s="226"/>
      <c r="C544" s="147"/>
      <c r="D544" s="147"/>
      <c r="E544" s="148"/>
      <c r="F544" s="149"/>
      <c r="G544" s="149"/>
      <c r="H544" s="147"/>
      <c r="I544" s="147"/>
      <c r="J544" s="147"/>
      <c r="K544" s="277"/>
      <c r="L544" s="121"/>
      <c r="M544" s="120"/>
      <c r="N544" s="151"/>
      <c r="O544" s="110">
        <f t="shared" si="82"/>
        <v>0</v>
      </c>
      <c r="P544" s="110">
        <f t="shared" si="83"/>
        <v>0</v>
      </c>
      <c r="Q544" s="134">
        <f t="shared" si="84"/>
        <v>0</v>
      </c>
      <c r="R544" s="111">
        <f t="shared" si="89"/>
        <v>0</v>
      </c>
      <c r="S544" s="111">
        <f t="shared" ref="S544:S607" si="90">+IF(AND(O544&gt;TIMEVALUE("8:30"),O544&lt;TIMEVALUE("10:00")),O544-TIMEVALUE("8:00"),0)</f>
        <v>0</v>
      </c>
      <c r="T544" s="108">
        <f t="shared" si="81"/>
        <v>0</v>
      </c>
      <c r="U544" s="109"/>
      <c r="V544" s="108"/>
      <c r="W544" s="108"/>
      <c r="X544" s="112"/>
      <c r="Y544" s="112"/>
      <c r="Z544" s="112"/>
      <c r="AA544" s="214"/>
      <c r="AB544" s="109"/>
      <c r="AC544" s="138">
        <f t="shared" si="85"/>
        <v>0</v>
      </c>
      <c r="AD544" s="112">
        <f t="shared" si="86"/>
        <v>0</v>
      </c>
      <c r="AE544" s="112">
        <f t="shared" si="87"/>
        <v>0</v>
      </c>
      <c r="AF544" s="112">
        <f t="shared" si="88"/>
        <v>0</v>
      </c>
    </row>
    <row r="545" spans="1:32">
      <c r="A545" s="147"/>
      <c r="B545" s="226"/>
      <c r="C545" s="147"/>
      <c r="D545" s="147"/>
      <c r="E545" s="148"/>
      <c r="F545" s="149"/>
      <c r="G545" s="149"/>
      <c r="H545" s="147"/>
      <c r="I545" s="147"/>
      <c r="J545" s="147"/>
      <c r="K545" s="277"/>
      <c r="L545" s="121"/>
      <c r="M545" s="120"/>
      <c r="N545" s="151"/>
      <c r="O545" s="110">
        <f t="shared" si="82"/>
        <v>0</v>
      </c>
      <c r="P545" s="110">
        <f t="shared" si="83"/>
        <v>0</v>
      </c>
      <c r="Q545" s="134">
        <f t="shared" si="84"/>
        <v>0</v>
      </c>
      <c r="R545" s="111">
        <f t="shared" si="89"/>
        <v>0</v>
      </c>
      <c r="S545" s="111">
        <f t="shared" si="90"/>
        <v>0</v>
      </c>
      <c r="T545" s="108">
        <f t="shared" si="81"/>
        <v>0</v>
      </c>
      <c r="U545" s="109"/>
      <c r="V545" s="108"/>
      <c r="W545" s="108"/>
      <c r="X545" s="112"/>
      <c r="Y545" s="112"/>
      <c r="Z545" s="112"/>
      <c r="AA545" s="214"/>
      <c r="AB545" s="109"/>
      <c r="AC545" s="138">
        <f t="shared" si="85"/>
        <v>0</v>
      </c>
      <c r="AD545" s="112">
        <f t="shared" si="86"/>
        <v>0</v>
      </c>
      <c r="AE545" s="112">
        <f t="shared" si="87"/>
        <v>0</v>
      </c>
      <c r="AF545" s="112">
        <f t="shared" si="88"/>
        <v>0</v>
      </c>
    </row>
    <row r="546" spans="1:32">
      <c r="A546" s="147"/>
      <c r="B546" s="226"/>
      <c r="C546" s="147"/>
      <c r="D546" s="147"/>
      <c r="E546" s="148"/>
      <c r="F546" s="149"/>
      <c r="G546" s="149"/>
      <c r="H546" s="147"/>
      <c r="I546" s="147"/>
      <c r="J546" s="147"/>
      <c r="K546" s="277"/>
      <c r="L546" s="121"/>
      <c r="M546" s="120"/>
      <c r="O546" s="110">
        <f t="shared" si="82"/>
        <v>0</v>
      </c>
      <c r="P546" s="110">
        <f t="shared" si="83"/>
        <v>0</v>
      </c>
      <c r="Q546" s="134">
        <f t="shared" si="84"/>
        <v>0</v>
      </c>
      <c r="R546" s="111">
        <f t="shared" si="89"/>
        <v>0</v>
      </c>
      <c r="S546" s="111">
        <f t="shared" si="90"/>
        <v>0</v>
      </c>
      <c r="T546" s="108">
        <f t="shared" si="81"/>
        <v>0</v>
      </c>
      <c r="U546" s="109"/>
      <c r="V546" s="108"/>
      <c r="W546" s="108"/>
      <c r="X546" s="112"/>
      <c r="Y546" s="112"/>
      <c r="Z546" s="112"/>
      <c r="AA546" s="214"/>
      <c r="AB546" s="109"/>
      <c r="AC546" s="138">
        <f t="shared" si="85"/>
        <v>0</v>
      </c>
      <c r="AD546" s="112">
        <f t="shared" si="86"/>
        <v>0</v>
      </c>
      <c r="AE546" s="112">
        <f t="shared" si="87"/>
        <v>0</v>
      </c>
      <c r="AF546" s="112">
        <f t="shared" si="88"/>
        <v>0</v>
      </c>
    </row>
    <row r="547" spans="1:32">
      <c r="A547" s="147"/>
      <c r="B547" s="226"/>
      <c r="C547" s="147"/>
      <c r="D547" s="147"/>
      <c r="E547" s="148"/>
      <c r="F547" s="149"/>
      <c r="G547" s="149"/>
      <c r="H547" s="147"/>
      <c r="I547" s="147"/>
      <c r="J547" s="147"/>
      <c r="K547" s="277"/>
      <c r="L547" s="121"/>
      <c r="M547" s="120"/>
      <c r="N547" s="151"/>
      <c r="O547" s="110">
        <f t="shared" si="82"/>
        <v>0</v>
      </c>
      <c r="P547" s="110">
        <f t="shared" si="83"/>
        <v>0</v>
      </c>
      <c r="Q547" s="134">
        <f t="shared" si="84"/>
        <v>0</v>
      </c>
      <c r="R547" s="111">
        <f t="shared" si="89"/>
        <v>0</v>
      </c>
      <c r="S547" s="111">
        <f t="shared" si="90"/>
        <v>0</v>
      </c>
      <c r="T547" s="108">
        <f t="shared" si="81"/>
        <v>0</v>
      </c>
      <c r="U547" s="109"/>
      <c r="V547" s="108"/>
      <c r="W547" s="108"/>
      <c r="X547" s="112"/>
      <c r="Y547" s="112"/>
      <c r="Z547" s="112"/>
      <c r="AA547" s="214"/>
      <c r="AB547" s="109"/>
      <c r="AC547" s="138">
        <f t="shared" si="85"/>
        <v>0</v>
      </c>
      <c r="AD547" s="112">
        <f t="shared" si="86"/>
        <v>0</v>
      </c>
      <c r="AE547" s="112">
        <f t="shared" si="87"/>
        <v>0</v>
      </c>
      <c r="AF547" s="112">
        <f t="shared" si="88"/>
        <v>0</v>
      </c>
    </row>
    <row r="548" spans="1:32">
      <c r="A548" s="147"/>
      <c r="B548" s="226"/>
      <c r="C548" s="147"/>
      <c r="D548" s="147"/>
      <c r="E548" s="148"/>
      <c r="F548" s="149"/>
      <c r="G548" s="149"/>
      <c r="H548" s="147"/>
      <c r="I548" s="147"/>
      <c r="J548" s="147"/>
      <c r="K548" s="277"/>
      <c r="L548" s="121"/>
      <c r="M548" s="120"/>
      <c r="N548" s="151"/>
      <c r="O548" s="110">
        <f t="shared" si="82"/>
        <v>0</v>
      </c>
      <c r="P548" s="110">
        <f t="shared" si="83"/>
        <v>0</v>
      </c>
      <c r="Q548" s="134">
        <f t="shared" si="84"/>
        <v>0</v>
      </c>
      <c r="R548" s="111">
        <f t="shared" si="89"/>
        <v>0</v>
      </c>
      <c r="S548" s="111">
        <f t="shared" si="90"/>
        <v>0</v>
      </c>
      <c r="T548" s="108">
        <f t="shared" si="81"/>
        <v>0</v>
      </c>
      <c r="U548" s="109"/>
      <c r="V548" s="108"/>
      <c r="W548" s="108"/>
      <c r="X548" s="112"/>
      <c r="Y548" s="112"/>
      <c r="Z548" s="112"/>
      <c r="AA548" s="214"/>
      <c r="AB548" s="109"/>
      <c r="AC548" s="138">
        <f t="shared" si="85"/>
        <v>0</v>
      </c>
      <c r="AD548" s="112">
        <f t="shared" si="86"/>
        <v>0</v>
      </c>
      <c r="AE548" s="112">
        <f t="shared" si="87"/>
        <v>0</v>
      </c>
      <c r="AF548" s="112">
        <f t="shared" si="88"/>
        <v>0</v>
      </c>
    </row>
    <row r="549" spans="1:32">
      <c r="A549" s="147"/>
      <c r="B549" s="226"/>
      <c r="C549" s="147"/>
      <c r="D549" s="147"/>
      <c r="E549" s="148"/>
      <c r="F549" s="149"/>
      <c r="G549" s="149"/>
      <c r="H549" s="147"/>
      <c r="I549" s="147"/>
      <c r="J549" s="147"/>
      <c r="K549" s="277"/>
      <c r="L549" s="121"/>
      <c r="M549" s="120"/>
      <c r="O549" s="110">
        <f t="shared" si="82"/>
        <v>0</v>
      </c>
      <c r="P549" s="110">
        <f t="shared" si="83"/>
        <v>0</v>
      </c>
      <c r="Q549" s="134">
        <f t="shared" si="84"/>
        <v>0</v>
      </c>
      <c r="R549" s="111">
        <f t="shared" si="89"/>
        <v>0</v>
      </c>
      <c r="S549" s="111">
        <f t="shared" si="90"/>
        <v>0</v>
      </c>
      <c r="T549" s="108">
        <f t="shared" si="81"/>
        <v>0</v>
      </c>
      <c r="U549" s="109"/>
      <c r="V549" s="108"/>
      <c r="W549" s="108"/>
      <c r="X549" s="112"/>
      <c r="Y549" s="112"/>
      <c r="Z549" s="112"/>
      <c r="AA549" s="214"/>
      <c r="AB549" s="109"/>
      <c r="AC549" s="138">
        <f t="shared" si="85"/>
        <v>0</v>
      </c>
      <c r="AD549" s="112">
        <f t="shared" si="86"/>
        <v>0</v>
      </c>
      <c r="AE549" s="112">
        <f t="shared" si="87"/>
        <v>0</v>
      </c>
      <c r="AF549" s="112">
        <f t="shared" si="88"/>
        <v>0</v>
      </c>
    </row>
    <row r="550" spans="1:32" ht="16.5" customHeight="1">
      <c r="A550" s="147"/>
      <c r="B550" s="226"/>
      <c r="C550" s="147"/>
      <c r="D550" s="147"/>
      <c r="E550" s="148"/>
      <c r="F550" s="149"/>
      <c r="G550" s="149"/>
      <c r="H550" s="147"/>
      <c r="I550" s="147"/>
      <c r="J550" s="147"/>
      <c r="K550" s="277"/>
      <c r="L550" s="121"/>
      <c r="M550" s="120"/>
      <c r="O550" s="110">
        <f t="shared" si="82"/>
        <v>0</v>
      </c>
      <c r="P550" s="110">
        <f t="shared" si="83"/>
        <v>0</v>
      </c>
      <c r="Q550" s="134">
        <f t="shared" si="84"/>
        <v>0</v>
      </c>
      <c r="R550" s="111">
        <f t="shared" si="89"/>
        <v>0</v>
      </c>
      <c r="S550" s="111">
        <f t="shared" si="90"/>
        <v>0</v>
      </c>
      <c r="T550" s="108">
        <f t="shared" si="81"/>
        <v>0</v>
      </c>
      <c r="U550" s="109"/>
      <c r="V550" s="108"/>
      <c r="W550" s="108"/>
      <c r="X550" s="112"/>
      <c r="Y550" s="112"/>
      <c r="Z550" s="112"/>
      <c r="AA550" s="214"/>
      <c r="AB550" s="109"/>
      <c r="AC550" s="138">
        <f t="shared" si="85"/>
        <v>0</v>
      </c>
      <c r="AD550" s="112">
        <f t="shared" si="86"/>
        <v>0</v>
      </c>
      <c r="AE550" s="112">
        <f t="shared" si="87"/>
        <v>0</v>
      </c>
      <c r="AF550" s="112">
        <f t="shared" si="88"/>
        <v>0</v>
      </c>
    </row>
    <row r="551" spans="1:32">
      <c r="A551" s="147"/>
      <c r="B551" s="226"/>
      <c r="C551" s="147"/>
      <c r="D551" s="147"/>
      <c r="E551" s="148"/>
      <c r="F551" s="149"/>
      <c r="G551" s="149"/>
      <c r="H551" s="147"/>
      <c r="I551" s="147"/>
      <c r="J551" s="147"/>
      <c r="K551" s="277"/>
      <c r="L551" s="121"/>
      <c r="M551" s="120"/>
      <c r="O551" s="110">
        <f t="shared" si="82"/>
        <v>0</v>
      </c>
      <c r="P551" s="110">
        <f t="shared" si="83"/>
        <v>0</v>
      </c>
      <c r="Q551" s="134">
        <f t="shared" si="84"/>
        <v>0</v>
      </c>
      <c r="R551" s="111">
        <f t="shared" si="89"/>
        <v>0</v>
      </c>
      <c r="S551" s="111">
        <f t="shared" si="90"/>
        <v>0</v>
      </c>
      <c r="T551" s="108">
        <f t="shared" si="81"/>
        <v>0</v>
      </c>
      <c r="U551" s="109"/>
      <c r="V551" s="108"/>
      <c r="W551" s="108"/>
      <c r="X551" s="112"/>
      <c r="Y551" s="112"/>
      <c r="Z551" s="112"/>
      <c r="AA551" s="214"/>
      <c r="AB551" s="109"/>
      <c r="AC551" s="138">
        <f t="shared" si="85"/>
        <v>0</v>
      </c>
      <c r="AD551" s="112">
        <f t="shared" si="86"/>
        <v>0</v>
      </c>
      <c r="AE551" s="112">
        <f t="shared" si="87"/>
        <v>0</v>
      </c>
      <c r="AF551" s="112">
        <f t="shared" si="88"/>
        <v>0</v>
      </c>
    </row>
    <row r="552" spans="1:32">
      <c r="A552" s="147"/>
      <c r="B552" s="226"/>
      <c r="C552" s="147"/>
      <c r="D552" s="147"/>
      <c r="E552" s="148"/>
      <c r="F552" s="149"/>
      <c r="G552" s="149"/>
      <c r="H552" s="147"/>
      <c r="I552" s="147"/>
      <c r="J552" s="147"/>
      <c r="K552" s="277"/>
      <c r="L552" s="185"/>
      <c r="M552" s="120"/>
      <c r="O552" s="110">
        <f t="shared" si="82"/>
        <v>0</v>
      </c>
      <c r="P552" s="110">
        <f t="shared" si="83"/>
        <v>0</v>
      </c>
      <c r="Q552" s="134">
        <f t="shared" si="84"/>
        <v>0</v>
      </c>
      <c r="R552" s="111">
        <f t="shared" si="89"/>
        <v>0</v>
      </c>
      <c r="S552" s="111">
        <f t="shared" si="90"/>
        <v>0</v>
      </c>
      <c r="T552" s="108">
        <f t="shared" si="81"/>
        <v>0</v>
      </c>
      <c r="U552" s="109"/>
      <c r="V552" s="108"/>
      <c r="W552" s="108"/>
      <c r="X552" s="112"/>
      <c r="Y552" s="112"/>
      <c r="Z552" s="112"/>
      <c r="AA552" s="214"/>
      <c r="AB552" s="109"/>
      <c r="AC552" s="138">
        <f t="shared" si="85"/>
        <v>0</v>
      </c>
      <c r="AD552" s="112">
        <f t="shared" si="86"/>
        <v>0</v>
      </c>
      <c r="AE552" s="112">
        <f t="shared" si="87"/>
        <v>0</v>
      </c>
      <c r="AF552" s="112">
        <f t="shared" si="88"/>
        <v>0</v>
      </c>
    </row>
    <row r="553" spans="1:32">
      <c r="A553" s="147"/>
      <c r="B553" s="226"/>
      <c r="C553" s="147"/>
      <c r="D553" s="147"/>
      <c r="E553" s="148"/>
      <c r="F553" s="149"/>
      <c r="G553" s="149"/>
      <c r="H553" s="149"/>
      <c r="I553" s="147"/>
      <c r="J553" s="147"/>
      <c r="K553" s="277"/>
      <c r="L553" s="185"/>
      <c r="M553" s="120"/>
      <c r="O553" s="110">
        <f t="shared" si="82"/>
        <v>0</v>
      </c>
      <c r="P553" s="110">
        <f t="shared" si="83"/>
        <v>0</v>
      </c>
      <c r="Q553" s="134">
        <f t="shared" si="84"/>
        <v>0</v>
      </c>
      <c r="R553" s="111">
        <f t="shared" si="89"/>
        <v>0</v>
      </c>
      <c r="S553" s="111">
        <f t="shared" si="90"/>
        <v>0</v>
      </c>
      <c r="T553" s="108">
        <f t="shared" si="81"/>
        <v>0</v>
      </c>
      <c r="U553" s="109"/>
      <c r="V553" s="108"/>
      <c r="W553" s="108"/>
      <c r="X553" s="112"/>
      <c r="Y553" s="112"/>
      <c r="Z553" s="112"/>
      <c r="AA553" s="214"/>
      <c r="AB553" s="109"/>
      <c r="AC553" s="138">
        <f t="shared" si="85"/>
        <v>0</v>
      </c>
      <c r="AD553" s="112">
        <f t="shared" si="86"/>
        <v>0</v>
      </c>
      <c r="AE553" s="112">
        <f t="shared" si="87"/>
        <v>0</v>
      </c>
      <c r="AF553" s="112">
        <f t="shared" si="88"/>
        <v>0</v>
      </c>
    </row>
    <row r="554" spans="1:32">
      <c r="A554" s="147"/>
      <c r="B554" s="226"/>
      <c r="C554" s="147"/>
      <c r="D554" s="147"/>
      <c r="E554" s="148"/>
      <c r="F554" s="149"/>
      <c r="G554" s="149"/>
      <c r="H554" s="147"/>
      <c r="I554" s="147"/>
      <c r="J554" s="147"/>
      <c r="K554" s="277"/>
      <c r="L554" s="185"/>
      <c r="M554" s="120"/>
      <c r="O554" s="110">
        <f t="shared" si="82"/>
        <v>0</v>
      </c>
      <c r="P554" s="110">
        <f t="shared" si="83"/>
        <v>0</v>
      </c>
      <c r="Q554" s="134">
        <f t="shared" si="84"/>
        <v>0</v>
      </c>
      <c r="R554" s="111">
        <f t="shared" si="89"/>
        <v>0</v>
      </c>
      <c r="S554" s="111">
        <f t="shared" si="90"/>
        <v>0</v>
      </c>
      <c r="T554" s="108">
        <f t="shared" si="81"/>
        <v>0</v>
      </c>
      <c r="U554" s="109"/>
      <c r="V554" s="108"/>
      <c r="W554" s="108"/>
      <c r="X554" s="112"/>
      <c r="Y554" s="112"/>
      <c r="Z554" s="112"/>
      <c r="AA554" s="214"/>
      <c r="AB554" s="109"/>
      <c r="AC554" s="138">
        <f t="shared" si="85"/>
        <v>0</v>
      </c>
      <c r="AD554" s="112">
        <f t="shared" si="86"/>
        <v>0</v>
      </c>
      <c r="AE554" s="112">
        <f t="shared" si="87"/>
        <v>0</v>
      </c>
      <c r="AF554" s="112">
        <f t="shared" si="88"/>
        <v>0</v>
      </c>
    </row>
    <row r="555" spans="1:32">
      <c r="A555" s="147"/>
      <c r="B555" s="226"/>
      <c r="C555" s="147"/>
      <c r="D555" s="147"/>
      <c r="E555" s="148"/>
      <c r="F555" s="149"/>
      <c r="G555" s="147"/>
      <c r="H555" s="147"/>
      <c r="I555" s="147"/>
      <c r="J555" s="147"/>
      <c r="K555" s="277"/>
      <c r="L555" s="121"/>
      <c r="M555" s="120"/>
      <c r="N555" s="151"/>
      <c r="O555" s="110">
        <f t="shared" si="82"/>
        <v>0</v>
      </c>
      <c r="P555" s="110">
        <f t="shared" si="83"/>
        <v>0</v>
      </c>
      <c r="Q555" s="134">
        <f t="shared" si="84"/>
        <v>0</v>
      </c>
      <c r="R555" s="111">
        <f t="shared" si="89"/>
        <v>0</v>
      </c>
      <c r="S555" s="111">
        <f t="shared" si="90"/>
        <v>0</v>
      </c>
      <c r="T555" s="108">
        <f t="shared" si="81"/>
        <v>0</v>
      </c>
      <c r="U555" s="109"/>
      <c r="V555" s="108"/>
      <c r="W555" s="108"/>
      <c r="X555" s="112"/>
      <c r="Y555" s="112"/>
      <c r="Z555" s="112"/>
      <c r="AA555" s="176"/>
      <c r="AB555" s="109"/>
      <c r="AC555" s="138">
        <f t="shared" si="85"/>
        <v>0</v>
      </c>
      <c r="AD555" s="112">
        <f t="shared" si="86"/>
        <v>0</v>
      </c>
      <c r="AE555" s="112">
        <f t="shared" si="87"/>
        <v>0</v>
      </c>
      <c r="AF555" s="112">
        <f t="shared" si="88"/>
        <v>0</v>
      </c>
    </row>
    <row r="556" spans="1:32">
      <c r="A556" s="147"/>
      <c r="B556" s="226"/>
      <c r="C556" s="147"/>
      <c r="D556" s="147"/>
      <c r="E556" s="148"/>
      <c r="F556" s="149"/>
      <c r="G556" s="149"/>
      <c r="H556" s="147"/>
      <c r="I556" s="147"/>
      <c r="J556" s="147"/>
      <c r="K556" s="277"/>
      <c r="L556" s="121"/>
      <c r="M556" s="120"/>
      <c r="N556" s="151"/>
      <c r="O556" s="110">
        <f t="shared" si="82"/>
        <v>0</v>
      </c>
      <c r="P556" s="110">
        <f t="shared" si="83"/>
        <v>0</v>
      </c>
      <c r="Q556" s="134">
        <f t="shared" si="84"/>
        <v>0</v>
      </c>
      <c r="R556" s="111">
        <f t="shared" si="89"/>
        <v>0</v>
      </c>
      <c r="S556" s="111">
        <f t="shared" si="90"/>
        <v>0</v>
      </c>
      <c r="T556" s="108">
        <f t="shared" si="81"/>
        <v>0</v>
      </c>
      <c r="U556" s="109"/>
      <c r="V556" s="152"/>
      <c r="W556" s="152"/>
      <c r="X556" s="153"/>
      <c r="Y556" s="112"/>
      <c r="Z556" s="153"/>
      <c r="AA556" s="214"/>
      <c r="AB556" s="109"/>
      <c r="AC556" s="138">
        <f t="shared" si="85"/>
        <v>0</v>
      </c>
      <c r="AD556" s="112">
        <f t="shared" si="86"/>
        <v>0</v>
      </c>
      <c r="AE556" s="112">
        <f t="shared" si="87"/>
        <v>0</v>
      </c>
      <c r="AF556" s="112">
        <f t="shared" si="88"/>
        <v>0</v>
      </c>
    </row>
    <row r="557" spans="1:32">
      <c r="A557" s="147"/>
      <c r="B557" s="226"/>
      <c r="C557" s="147"/>
      <c r="D557" s="147"/>
      <c r="E557" s="148"/>
      <c r="F557" s="149"/>
      <c r="G557" s="149"/>
      <c r="H557" s="147"/>
      <c r="I557" s="147"/>
      <c r="J557" s="147"/>
      <c r="K557" s="277"/>
      <c r="L557" s="121"/>
      <c r="M557" s="120"/>
      <c r="N557" s="151"/>
      <c r="O557" s="110">
        <f t="shared" si="82"/>
        <v>0</v>
      </c>
      <c r="P557" s="110">
        <f t="shared" si="83"/>
        <v>0</v>
      </c>
      <c r="Q557" s="134">
        <f t="shared" si="84"/>
        <v>0</v>
      </c>
      <c r="R557" s="111">
        <f t="shared" si="89"/>
        <v>0</v>
      </c>
      <c r="S557" s="111">
        <f t="shared" si="90"/>
        <v>0</v>
      </c>
      <c r="T557" s="108">
        <f t="shared" si="81"/>
        <v>0</v>
      </c>
      <c r="U557" s="109"/>
      <c r="V557" s="108"/>
      <c r="W557" s="108"/>
      <c r="X557" s="112"/>
      <c r="Y557" s="112"/>
      <c r="Z557" s="112"/>
      <c r="AA557" s="214"/>
      <c r="AB557" s="109"/>
      <c r="AC557" s="138">
        <f t="shared" si="85"/>
        <v>0</v>
      </c>
      <c r="AD557" s="112">
        <f t="shared" si="86"/>
        <v>0</v>
      </c>
      <c r="AE557" s="112">
        <f t="shared" si="87"/>
        <v>0</v>
      </c>
      <c r="AF557" s="112">
        <f t="shared" si="88"/>
        <v>0</v>
      </c>
    </row>
    <row r="558" spans="1:32">
      <c r="A558" s="147"/>
      <c r="B558" s="226"/>
      <c r="C558" s="147"/>
      <c r="D558" s="147"/>
      <c r="E558" s="148"/>
      <c r="F558" s="149"/>
      <c r="G558" s="149"/>
      <c r="H558" s="147"/>
      <c r="I558" s="147"/>
      <c r="J558" s="147"/>
      <c r="K558" s="277"/>
      <c r="L558" s="121"/>
      <c r="M558" s="120"/>
      <c r="O558" s="110">
        <f t="shared" si="82"/>
        <v>0</v>
      </c>
      <c r="P558" s="110">
        <f t="shared" si="83"/>
        <v>0</v>
      </c>
      <c r="Q558" s="134">
        <f t="shared" si="84"/>
        <v>0</v>
      </c>
      <c r="R558" s="111">
        <f t="shared" si="89"/>
        <v>0</v>
      </c>
      <c r="S558" s="111">
        <f t="shared" si="90"/>
        <v>0</v>
      </c>
      <c r="T558" s="108">
        <f t="shared" si="81"/>
        <v>0</v>
      </c>
      <c r="U558" s="109"/>
      <c r="V558" s="108"/>
      <c r="W558" s="108"/>
      <c r="X558" s="112"/>
      <c r="Y558" s="112"/>
      <c r="Z558" s="112"/>
      <c r="AA558" s="176"/>
      <c r="AB558" s="109"/>
      <c r="AC558" s="138">
        <f t="shared" si="85"/>
        <v>0</v>
      </c>
      <c r="AD558" s="112">
        <f t="shared" si="86"/>
        <v>0</v>
      </c>
      <c r="AE558" s="112">
        <f t="shared" si="87"/>
        <v>0</v>
      </c>
      <c r="AF558" s="112">
        <f t="shared" si="88"/>
        <v>0</v>
      </c>
    </row>
    <row r="559" spans="1:32">
      <c r="A559" s="147"/>
      <c r="B559" s="226"/>
      <c r="C559" s="147"/>
      <c r="D559" s="147"/>
      <c r="E559" s="148"/>
      <c r="F559" s="149"/>
      <c r="G559" s="149"/>
      <c r="H559" s="147"/>
      <c r="I559" s="147"/>
      <c r="J559" s="147"/>
      <c r="K559" s="277"/>
      <c r="L559" s="121"/>
      <c r="M559" s="120"/>
      <c r="N559" s="151"/>
      <c r="O559" s="110">
        <f t="shared" si="82"/>
        <v>0</v>
      </c>
      <c r="P559" s="110">
        <f t="shared" si="83"/>
        <v>0</v>
      </c>
      <c r="Q559" s="134">
        <f t="shared" si="84"/>
        <v>0</v>
      </c>
      <c r="R559" s="111">
        <f t="shared" si="89"/>
        <v>0</v>
      </c>
      <c r="S559" s="111">
        <f t="shared" si="90"/>
        <v>0</v>
      </c>
      <c r="T559" s="108">
        <f t="shared" si="81"/>
        <v>0</v>
      </c>
      <c r="U559" s="109"/>
      <c r="V559" s="108"/>
      <c r="W559" s="108"/>
      <c r="X559" s="112"/>
      <c r="Y559" s="112"/>
      <c r="Z559" s="112"/>
      <c r="AA559" s="214"/>
      <c r="AB559" s="109"/>
      <c r="AC559" s="138">
        <f t="shared" si="85"/>
        <v>0</v>
      </c>
      <c r="AD559" s="112">
        <f t="shared" si="86"/>
        <v>0</v>
      </c>
      <c r="AE559" s="112">
        <f t="shared" si="87"/>
        <v>0</v>
      </c>
      <c r="AF559" s="112">
        <f t="shared" si="88"/>
        <v>0</v>
      </c>
    </row>
    <row r="560" spans="1:32">
      <c r="A560" s="147"/>
      <c r="B560" s="226"/>
      <c r="C560" s="147"/>
      <c r="D560" s="147"/>
      <c r="E560" s="148"/>
      <c r="F560" s="149"/>
      <c r="G560" s="149"/>
      <c r="H560" s="147"/>
      <c r="I560" s="147"/>
      <c r="J560" s="147"/>
      <c r="K560" s="277"/>
      <c r="L560" s="121"/>
      <c r="M560" s="120"/>
      <c r="N560" s="151"/>
      <c r="O560" s="110">
        <f t="shared" si="82"/>
        <v>0</v>
      </c>
      <c r="P560" s="110">
        <f t="shared" si="83"/>
        <v>0</v>
      </c>
      <c r="Q560" s="134">
        <f t="shared" si="84"/>
        <v>0</v>
      </c>
      <c r="R560" s="111">
        <f t="shared" si="89"/>
        <v>0</v>
      </c>
      <c r="S560" s="111">
        <f t="shared" si="90"/>
        <v>0</v>
      </c>
      <c r="T560" s="108">
        <f t="shared" si="81"/>
        <v>0</v>
      </c>
      <c r="U560" s="109"/>
      <c r="V560" s="108"/>
      <c r="W560" s="108"/>
      <c r="X560" s="112"/>
      <c r="Y560" s="112"/>
      <c r="Z560" s="112"/>
      <c r="AA560" s="214"/>
      <c r="AB560" s="109"/>
      <c r="AC560" s="138">
        <f t="shared" si="85"/>
        <v>0</v>
      </c>
      <c r="AD560" s="112">
        <f t="shared" si="86"/>
        <v>0</v>
      </c>
      <c r="AE560" s="112">
        <f t="shared" si="87"/>
        <v>0</v>
      </c>
      <c r="AF560" s="112">
        <f t="shared" si="88"/>
        <v>0</v>
      </c>
    </row>
    <row r="561" spans="1:32">
      <c r="A561" s="147"/>
      <c r="B561" s="226"/>
      <c r="C561" s="147"/>
      <c r="D561" s="147"/>
      <c r="E561" s="148"/>
      <c r="F561" s="149"/>
      <c r="G561" s="149"/>
      <c r="H561" s="147"/>
      <c r="I561" s="147"/>
      <c r="J561" s="147"/>
      <c r="K561" s="277"/>
      <c r="L561" s="121"/>
      <c r="M561" s="120"/>
      <c r="N561" s="151"/>
      <c r="O561" s="110">
        <f t="shared" si="82"/>
        <v>0</v>
      </c>
      <c r="P561" s="110">
        <f t="shared" si="83"/>
        <v>0</v>
      </c>
      <c r="Q561" s="134">
        <f t="shared" si="84"/>
        <v>0</v>
      </c>
      <c r="R561" s="111">
        <f t="shared" si="89"/>
        <v>0</v>
      </c>
      <c r="S561" s="111">
        <f t="shared" si="90"/>
        <v>0</v>
      </c>
      <c r="T561" s="108">
        <f t="shared" si="81"/>
        <v>0</v>
      </c>
      <c r="U561" s="109"/>
      <c r="V561" s="108"/>
      <c r="W561" s="108"/>
      <c r="X561" s="112"/>
      <c r="Y561" s="112"/>
      <c r="Z561" s="112"/>
      <c r="AA561" s="214"/>
      <c r="AB561" s="109"/>
      <c r="AC561" s="138">
        <f t="shared" si="85"/>
        <v>0</v>
      </c>
      <c r="AD561" s="112">
        <f t="shared" si="86"/>
        <v>0</v>
      </c>
      <c r="AE561" s="112">
        <f t="shared" si="87"/>
        <v>0</v>
      </c>
      <c r="AF561" s="112">
        <f t="shared" si="88"/>
        <v>0</v>
      </c>
    </row>
    <row r="562" spans="1:32">
      <c r="A562" s="147"/>
      <c r="B562" s="226"/>
      <c r="C562" s="147"/>
      <c r="D562" s="147"/>
      <c r="E562" s="148"/>
      <c r="F562" s="149"/>
      <c r="G562" s="149"/>
      <c r="H562" s="147"/>
      <c r="I562" s="147"/>
      <c r="J562" s="147"/>
      <c r="K562" s="277"/>
      <c r="L562" s="121"/>
      <c r="M562" s="120"/>
      <c r="O562" s="110">
        <f t="shared" si="82"/>
        <v>0</v>
      </c>
      <c r="P562" s="110">
        <f t="shared" si="83"/>
        <v>0</v>
      </c>
      <c r="Q562" s="134">
        <f t="shared" si="84"/>
        <v>0</v>
      </c>
      <c r="R562" s="111">
        <f t="shared" si="89"/>
        <v>0</v>
      </c>
      <c r="S562" s="111">
        <f t="shared" si="90"/>
        <v>0</v>
      </c>
      <c r="T562" s="108">
        <f t="shared" si="81"/>
        <v>0</v>
      </c>
      <c r="U562" s="109"/>
      <c r="V562" s="108"/>
      <c r="W562" s="108"/>
      <c r="X562" s="112"/>
      <c r="Y562" s="112"/>
      <c r="Z562" s="112"/>
      <c r="AA562" s="214"/>
      <c r="AB562" s="109"/>
      <c r="AC562" s="138">
        <f t="shared" si="85"/>
        <v>0</v>
      </c>
      <c r="AD562" s="112">
        <f t="shared" si="86"/>
        <v>0</v>
      </c>
      <c r="AE562" s="112">
        <f t="shared" si="87"/>
        <v>0</v>
      </c>
      <c r="AF562" s="112">
        <f t="shared" si="88"/>
        <v>0</v>
      </c>
    </row>
    <row r="563" spans="1:32">
      <c r="A563" s="147"/>
      <c r="B563" s="226"/>
      <c r="C563" s="147"/>
      <c r="D563" s="147"/>
      <c r="E563" s="148"/>
      <c r="F563" s="149"/>
      <c r="G563" s="147"/>
      <c r="H563" s="147"/>
      <c r="I563" s="147"/>
      <c r="J563" s="147"/>
      <c r="K563" s="277"/>
      <c r="L563" s="121"/>
      <c r="M563" s="120"/>
      <c r="O563" s="110">
        <f t="shared" si="82"/>
        <v>0</v>
      </c>
      <c r="P563" s="110">
        <f t="shared" si="83"/>
        <v>0</v>
      </c>
      <c r="Q563" s="134">
        <f t="shared" si="84"/>
        <v>0</v>
      </c>
      <c r="R563" s="111">
        <f t="shared" si="89"/>
        <v>0</v>
      </c>
      <c r="S563" s="111">
        <f t="shared" si="90"/>
        <v>0</v>
      </c>
      <c r="T563" s="108">
        <f t="shared" si="81"/>
        <v>0</v>
      </c>
      <c r="U563" s="109"/>
      <c r="V563" s="108"/>
      <c r="W563" s="108"/>
      <c r="X563" s="112"/>
      <c r="Y563" s="112"/>
      <c r="Z563" s="112"/>
      <c r="AA563" s="214"/>
      <c r="AB563" s="109"/>
      <c r="AC563" s="138">
        <f t="shared" si="85"/>
        <v>0</v>
      </c>
      <c r="AD563" s="112">
        <f t="shared" si="86"/>
        <v>0</v>
      </c>
      <c r="AE563" s="112">
        <f t="shared" si="87"/>
        <v>0</v>
      </c>
      <c r="AF563" s="112">
        <f t="shared" si="88"/>
        <v>0</v>
      </c>
    </row>
    <row r="564" spans="1:32">
      <c r="A564" s="147"/>
      <c r="B564" s="226"/>
      <c r="C564" s="147"/>
      <c r="D564" s="147"/>
      <c r="E564" s="148"/>
      <c r="F564" s="149"/>
      <c r="G564" s="147"/>
      <c r="H564" s="147"/>
      <c r="I564" s="147"/>
      <c r="J564" s="147"/>
      <c r="K564" s="277"/>
      <c r="L564" s="121"/>
      <c r="M564" s="120"/>
      <c r="O564" s="110">
        <f t="shared" si="82"/>
        <v>0</v>
      </c>
      <c r="P564" s="110">
        <f t="shared" si="83"/>
        <v>0</v>
      </c>
      <c r="Q564" s="134">
        <f t="shared" si="84"/>
        <v>0</v>
      </c>
      <c r="R564" s="111">
        <f t="shared" si="89"/>
        <v>0</v>
      </c>
      <c r="S564" s="111">
        <f t="shared" si="90"/>
        <v>0</v>
      </c>
      <c r="T564" s="108">
        <f t="shared" si="81"/>
        <v>0</v>
      </c>
      <c r="U564" s="109"/>
      <c r="V564" s="108"/>
      <c r="W564" s="108"/>
      <c r="X564" s="112"/>
      <c r="Y564" s="112"/>
      <c r="Z564" s="112"/>
      <c r="AA564" s="214"/>
      <c r="AB564" s="109"/>
      <c r="AC564" s="138">
        <f t="shared" si="85"/>
        <v>0</v>
      </c>
      <c r="AD564" s="112">
        <f t="shared" si="86"/>
        <v>0</v>
      </c>
      <c r="AE564" s="112">
        <f t="shared" si="87"/>
        <v>0</v>
      </c>
      <c r="AF564" s="112">
        <f t="shared" si="88"/>
        <v>0</v>
      </c>
    </row>
    <row r="565" spans="1:32">
      <c r="A565" s="147"/>
      <c r="B565" s="226"/>
      <c r="C565" s="147"/>
      <c r="D565" s="147"/>
      <c r="E565" s="148"/>
      <c r="F565" s="149"/>
      <c r="G565" s="149"/>
      <c r="H565" s="147"/>
      <c r="I565" s="147"/>
      <c r="J565" s="147"/>
      <c r="K565" s="277"/>
      <c r="L565" s="185"/>
      <c r="M565" s="120"/>
      <c r="O565" s="110">
        <f t="shared" si="82"/>
        <v>0</v>
      </c>
      <c r="P565" s="110">
        <f t="shared" si="83"/>
        <v>0</v>
      </c>
      <c r="Q565" s="134">
        <f t="shared" si="84"/>
        <v>0</v>
      </c>
      <c r="R565" s="111">
        <f t="shared" si="89"/>
        <v>0</v>
      </c>
      <c r="S565" s="111">
        <f t="shared" si="90"/>
        <v>0</v>
      </c>
      <c r="T565" s="108">
        <f t="shared" si="81"/>
        <v>0</v>
      </c>
      <c r="U565" s="109"/>
      <c r="V565" s="108"/>
      <c r="W565" s="108"/>
      <c r="X565" s="112"/>
      <c r="Y565" s="112"/>
      <c r="Z565" s="112"/>
      <c r="AA565" s="214"/>
      <c r="AB565" s="109"/>
      <c r="AC565" s="138">
        <f t="shared" si="85"/>
        <v>0</v>
      </c>
      <c r="AD565" s="112">
        <f t="shared" si="86"/>
        <v>0</v>
      </c>
      <c r="AE565" s="112">
        <f t="shared" si="87"/>
        <v>0</v>
      </c>
      <c r="AF565" s="112">
        <f t="shared" si="88"/>
        <v>0</v>
      </c>
    </row>
    <row r="566" spans="1:32">
      <c r="A566" s="147"/>
      <c r="B566" s="226"/>
      <c r="C566" s="147"/>
      <c r="D566" s="147"/>
      <c r="E566" s="148"/>
      <c r="F566" s="149"/>
      <c r="G566" s="149"/>
      <c r="H566" s="147"/>
      <c r="I566" s="147"/>
      <c r="J566" s="147"/>
      <c r="K566" s="277"/>
      <c r="L566" s="185"/>
      <c r="M566" s="120"/>
      <c r="O566" s="110">
        <f t="shared" si="82"/>
        <v>0</v>
      </c>
      <c r="P566" s="110">
        <f t="shared" si="83"/>
        <v>0</v>
      </c>
      <c r="Q566" s="134">
        <f t="shared" si="84"/>
        <v>0</v>
      </c>
      <c r="R566" s="111">
        <f t="shared" si="89"/>
        <v>0</v>
      </c>
      <c r="S566" s="111">
        <f t="shared" si="90"/>
        <v>0</v>
      </c>
      <c r="T566" s="108">
        <f t="shared" si="81"/>
        <v>0</v>
      </c>
      <c r="U566" s="109"/>
      <c r="V566" s="108"/>
      <c r="W566" s="108"/>
      <c r="X566" s="112"/>
      <c r="Y566" s="112"/>
      <c r="Z566" s="112"/>
      <c r="AA566" s="214"/>
      <c r="AB566" s="109"/>
      <c r="AC566" s="138">
        <f t="shared" si="85"/>
        <v>0</v>
      </c>
      <c r="AD566" s="112">
        <f t="shared" si="86"/>
        <v>0</v>
      </c>
      <c r="AE566" s="112">
        <f t="shared" si="87"/>
        <v>0</v>
      </c>
      <c r="AF566" s="112">
        <f t="shared" si="88"/>
        <v>0</v>
      </c>
    </row>
    <row r="567" spans="1:32">
      <c r="A567" s="147"/>
      <c r="B567" s="226"/>
      <c r="C567" s="147"/>
      <c r="D567" s="147"/>
      <c r="E567" s="148"/>
      <c r="F567" s="149"/>
      <c r="G567" s="147"/>
      <c r="H567" s="147"/>
      <c r="I567" s="147"/>
      <c r="J567" s="147"/>
      <c r="K567" s="277"/>
      <c r="L567" s="185"/>
      <c r="M567" s="120"/>
      <c r="O567" s="110">
        <f t="shared" si="82"/>
        <v>0</v>
      </c>
      <c r="P567" s="110">
        <f t="shared" si="83"/>
        <v>0</v>
      </c>
      <c r="Q567" s="134">
        <f t="shared" si="84"/>
        <v>0</v>
      </c>
      <c r="R567" s="111">
        <f t="shared" si="89"/>
        <v>0</v>
      </c>
      <c r="S567" s="111">
        <f t="shared" si="90"/>
        <v>0</v>
      </c>
      <c r="T567" s="108">
        <f t="shared" si="81"/>
        <v>0</v>
      </c>
      <c r="U567" s="109"/>
      <c r="V567" s="108"/>
      <c r="W567" s="108"/>
      <c r="X567" s="112"/>
      <c r="Y567" s="112"/>
      <c r="Z567" s="112"/>
      <c r="AA567" s="214"/>
      <c r="AB567" s="109"/>
      <c r="AC567" s="138">
        <f t="shared" si="85"/>
        <v>0</v>
      </c>
      <c r="AD567" s="112">
        <f t="shared" si="86"/>
        <v>0</v>
      </c>
      <c r="AE567" s="112">
        <f t="shared" si="87"/>
        <v>0</v>
      </c>
      <c r="AF567" s="112">
        <f t="shared" si="88"/>
        <v>0</v>
      </c>
    </row>
    <row r="568" spans="1:32">
      <c r="A568" s="147"/>
      <c r="B568" s="226"/>
      <c r="C568" s="147"/>
      <c r="D568" s="147"/>
      <c r="E568" s="148"/>
      <c r="F568" s="149"/>
      <c r="G568" s="147"/>
      <c r="H568" s="147"/>
      <c r="I568" s="147"/>
      <c r="J568" s="147"/>
      <c r="K568" s="277"/>
      <c r="L568" s="121"/>
      <c r="M568" s="120"/>
      <c r="O568" s="110">
        <f t="shared" si="82"/>
        <v>0</v>
      </c>
      <c r="P568" s="110">
        <f t="shared" si="83"/>
        <v>0</v>
      </c>
      <c r="Q568" s="134">
        <f t="shared" si="84"/>
        <v>0</v>
      </c>
      <c r="R568" s="111">
        <f t="shared" si="89"/>
        <v>0</v>
      </c>
      <c r="S568" s="111">
        <f t="shared" si="90"/>
        <v>0</v>
      </c>
      <c r="T568" s="108">
        <f t="shared" si="81"/>
        <v>0</v>
      </c>
      <c r="U568" s="109"/>
      <c r="V568" s="108"/>
      <c r="W568" s="108"/>
      <c r="X568" s="112"/>
      <c r="Y568" s="112"/>
      <c r="Z568" s="112"/>
      <c r="AA568" s="214"/>
      <c r="AB568" s="109"/>
      <c r="AC568" s="138">
        <f t="shared" si="85"/>
        <v>0</v>
      </c>
      <c r="AD568" s="112">
        <f t="shared" si="86"/>
        <v>0</v>
      </c>
      <c r="AE568" s="112">
        <f t="shared" si="87"/>
        <v>0</v>
      </c>
      <c r="AF568" s="112">
        <f t="shared" si="88"/>
        <v>0</v>
      </c>
    </row>
    <row r="569" spans="1:32">
      <c r="A569" s="147"/>
      <c r="B569" s="226"/>
      <c r="C569" s="147"/>
      <c r="D569" s="147"/>
      <c r="E569" s="148"/>
      <c r="F569" s="149"/>
      <c r="G569" s="149"/>
      <c r="H569" s="147"/>
      <c r="I569" s="147"/>
      <c r="J569" s="147"/>
      <c r="K569" s="277"/>
      <c r="L569" s="121"/>
      <c r="M569" s="120"/>
      <c r="N569" s="151"/>
      <c r="O569" s="110">
        <f t="shared" si="82"/>
        <v>0</v>
      </c>
      <c r="P569" s="110">
        <f t="shared" si="83"/>
        <v>0</v>
      </c>
      <c r="Q569" s="134">
        <f t="shared" si="84"/>
        <v>0</v>
      </c>
      <c r="R569" s="111">
        <f t="shared" si="89"/>
        <v>0</v>
      </c>
      <c r="S569" s="111">
        <f t="shared" si="90"/>
        <v>0</v>
      </c>
      <c r="T569" s="108">
        <f t="shared" si="81"/>
        <v>0</v>
      </c>
      <c r="U569" s="109"/>
      <c r="V569" s="108"/>
      <c r="W569" s="108"/>
      <c r="X569" s="112"/>
      <c r="Y569" s="112"/>
      <c r="Z569" s="112"/>
      <c r="AA569" s="214"/>
      <c r="AB569" s="109"/>
      <c r="AC569" s="138">
        <f t="shared" si="85"/>
        <v>0</v>
      </c>
      <c r="AD569" s="112">
        <f t="shared" si="86"/>
        <v>0</v>
      </c>
      <c r="AE569" s="112">
        <f t="shared" si="87"/>
        <v>0</v>
      </c>
      <c r="AF569" s="112">
        <f t="shared" si="88"/>
        <v>0</v>
      </c>
    </row>
    <row r="570" spans="1:32">
      <c r="A570" s="147"/>
      <c r="B570" s="226"/>
      <c r="C570" s="147"/>
      <c r="D570" s="147"/>
      <c r="E570" s="148"/>
      <c r="F570" s="149"/>
      <c r="G570" s="149"/>
      <c r="H570" s="147"/>
      <c r="I570" s="147"/>
      <c r="J570" s="147"/>
      <c r="K570" s="277"/>
      <c r="L570" s="121"/>
      <c r="M570" s="120"/>
      <c r="N570" s="151"/>
      <c r="O570" s="110">
        <f t="shared" si="82"/>
        <v>0</v>
      </c>
      <c r="P570" s="110">
        <f t="shared" si="83"/>
        <v>0</v>
      </c>
      <c r="Q570" s="134">
        <f t="shared" si="84"/>
        <v>0</v>
      </c>
      <c r="R570" s="111">
        <f t="shared" si="89"/>
        <v>0</v>
      </c>
      <c r="S570" s="111">
        <f t="shared" si="90"/>
        <v>0</v>
      </c>
      <c r="T570" s="108">
        <f t="shared" si="81"/>
        <v>0</v>
      </c>
      <c r="U570" s="109"/>
      <c r="V570" s="108"/>
      <c r="W570" s="108"/>
      <c r="X570" s="112"/>
      <c r="Y570" s="112"/>
      <c r="Z570" s="112"/>
      <c r="AA570" s="214"/>
      <c r="AB570" s="109"/>
      <c r="AC570" s="138">
        <f t="shared" si="85"/>
        <v>0</v>
      </c>
      <c r="AD570" s="112">
        <f t="shared" si="86"/>
        <v>0</v>
      </c>
      <c r="AE570" s="112">
        <f t="shared" si="87"/>
        <v>0</v>
      </c>
      <c r="AF570" s="112">
        <f t="shared" si="88"/>
        <v>0</v>
      </c>
    </row>
    <row r="571" spans="1:32">
      <c r="A571" s="147"/>
      <c r="B571" s="226"/>
      <c r="C571" s="147"/>
      <c r="D571" s="147"/>
      <c r="E571" s="148"/>
      <c r="F571" s="149"/>
      <c r="G571" s="149"/>
      <c r="H571" s="147"/>
      <c r="I571" s="147"/>
      <c r="J571" s="147"/>
      <c r="K571" s="277"/>
      <c r="L571" s="121"/>
      <c r="M571" s="120"/>
      <c r="N571" s="151"/>
      <c r="O571" s="110">
        <f t="shared" si="82"/>
        <v>0</v>
      </c>
      <c r="P571" s="110">
        <f t="shared" si="83"/>
        <v>0</v>
      </c>
      <c r="Q571" s="134">
        <f t="shared" si="84"/>
        <v>0</v>
      </c>
      <c r="R571" s="111">
        <f t="shared" si="89"/>
        <v>0</v>
      </c>
      <c r="S571" s="111">
        <f t="shared" si="90"/>
        <v>0</v>
      </c>
      <c r="T571" s="108">
        <f t="shared" si="81"/>
        <v>0</v>
      </c>
      <c r="U571" s="109"/>
      <c r="V571" s="108"/>
      <c r="W571" s="108"/>
      <c r="X571" s="112"/>
      <c r="Y571" s="112"/>
      <c r="Z571" s="112"/>
      <c r="AA571" s="214"/>
      <c r="AB571" s="109"/>
      <c r="AC571" s="138">
        <f t="shared" si="85"/>
        <v>0</v>
      </c>
      <c r="AD571" s="112">
        <f t="shared" si="86"/>
        <v>0</v>
      </c>
      <c r="AE571" s="112">
        <f t="shared" si="87"/>
        <v>0</v>
      </c>
      <c r="AF571" s="112">
        <f t="shared" si="88"/>
        <v>0</v>
      </c>
    </row>
    <row r="572" spans="1:32">
      <c r="A572" s="147"/>
      <c r="B572" s="226"/>
      <c r="C572" s="147"/>
      <c r="D572" s="147"/>
      <c r="E572" s="148"/>
      <c r="F572" s="149"/>
      <c r="G572" s="149"/>
      <c r="H572" s="147"/>
      <c r="I572" s="147"/>
      <c r="J572" s="147"/>
      <c r="K572" s="277"/>
      <c r="L572" s="121"/>
      <c r="M572" s="120"/>
      <c r="N572" s="151"/>
      <c r="O572" s="110">
        <f t="shared" si="82"/>
        <v>0</v>
      </c>
      <c r="P572" s="110">
        <f t="shared" si="83"/>
        <v>0</v>
      </c>
      <c r="Q572" s="134">
        <f t="shared" si="84"/>
        <v>0</v>
      </c>
      <c r="R572" s="111">
        <f t="shared" si="89"/>
        <v>0</v>
      </c>
      <c r="S572" s="111">
        <f t="shared" si="90"/>
        <v>0</v>
      </c>
      <c r="T572" s="108">
        <f t="shared" si="81"/>
        <v>0</v>
      </c>
      <c r="U572" s="109"/>
      <c r="V572" s="108"/>
      <c r="W572" s="108"/>
      <c r="X572" s="112"/>
      <c r="Y572" s="112"/>
      <c r="Z572" s="112"/>
      <c r="AA572" s="214"/>
      <c r="AB572" s="109"/>
      <c r="AC572" s="138">
        <f t="shared" si="85"/>
        <v>0</v>
      </c>
      <c r="AD572" s="112">
        <f t="shared" si="86"/>
        <v>0</v>
      </c>
      <c r="AE572" s="112">
        <f t="shared" si="87"/>
        <v>0</v>
      </c>
      <c r="AF572" s="112">
        <f t="shared" si="88"/>
        <v>0</v>
      </c>
    </row>
    <row r="573" spans="1:32">
      <c r="A573" s="147"/>
      <c r="B573" s="226"/>
      <c r="C573" s="147"/>
      <c r="D573" s="147"/>
      <c r="E573" s="148"/>
      <c r="F573" s="149"/>
      <c r="G573" s="149"/>
      <c r="H573" s="147"/>
      <c r="I573" s="147"/>
      <c r="J573" s="147"/>
      <c r="K573" s="277"/>
      <c r="L573" s="121"/>
      <c r="M573" s="120"/>
      <c r="N573" s="151"/>
      <c r="O573" s="110">
        <f t="shared" si="82"/>
        <v>0</v>
      </c>
      <c r="P573" s="110">
        <f t="shared" si="83"/>
        <v>0</v>
      </c>
      <c r="Q573" s="134">
        <f t="shared" si="84"/>
        <v>0</v>
      </c>
      <c r="R573" s="111">
        <f t="shared" si="89"/>
        <v>0</v>
      </c>
      <c r="S573" s="111">
        <f t="shared" si="90"/>
        <v>0</v>
      </c>
      <c r="T573" s="108">
        <f t="shared" si="81"/>
        <v>0</v>
      </c>
      <c r="U573" s="109"/>
      <c r="V573" s="108"/>
      <c r="W573" s="108"/>
      <c r="X573" s="112"/>
      <c r="Y573" s="112"/>
      <c r="Z573" s="112"/>
      <c r="AA573" s="214"/>
      <c r="AB573" s="109"/>
      <c r="AC573" s="138">
        <f t="shared" si="85"/>
        <v>0</v>
      </c>
      <c r="AD573" s="112">
        <f t="shared" si="86"/>
        <v>0</v>
      </c>
      <c r="AE573" s="112">
        <f t="shared" si="87"/>
        <v>0</v>
      </c>
      <c r="AF573" s="112">
        <f t="shared" si="88"/>
        <v>0</v>
      </c>
    </row>
    <row r="574" spans="1:32">
      <c r="A574" s="147"/>
      <c r="B574" s="226"/>
      <c r="C574" s="147"/>
      <c r="D574" s="147"/>
      <c r="E574" s="148"/>
      <c r="F574" s="149"/>
      <c r="G574" s="149"/>
      <c r="H574" s="147"/>
      <c r="I574" s="147"/>
      <c r="J574" s="147"/>
      <c r="K574" s="277"/>
      <c r="L574" s="121"/>
      <c r="M574" s="120"/>
      <c r="N574" s="151"/>
      <c r="O574" s="110">
        <f t="shared" si="82"/>
        <v>0</v>
      </c>
      <c r="P574" s="110">
        <f t="shared" si="83"/>
        <v>0</v>
      </c>
      <c r="Q574" s="134">
        <f t="shared" si="84"/>
        <v>0</v>
      </c>
      <c r="R574" s="111">
        <f t="shared" si="89"/>
        <v>0</v>
      </c>
      <c r="S574" s="111">
        <f t="shared" si="90"/>
        <v>0</v>
      </c>
      <c r="T574" s="108">
        <f t="shared" si="81"/>
        <v>0</v>
      </c>
      <c r="U574" s="109"/>
      <c r="V574" s="108"/>
      <c r="W574" s="152"/>
      <c r="X574" s="153"/>
      <c r="Y574" s="153"/>
      <c r="Z574" s="153"/>
      <c r="AA574" s="214"/>
      <c r="AB574" s="109"/>
      <c r="AC574" s="138">
        <f t="shared" si="85"/>
        <v>0</v>
      </c>
      <c r="AD574" s="112">
        <f t="shared" si="86"/>
        <v>0</v>
      </c>
      <c r="AE574" s="112">
        <f t="shared" si="87"/>
        <v>0</v>
      </c>
      <c r="AF574" s="112">
        <f t="shared" si="88"/>
        <v>0</v>
      </c>
    </row>
    <row r="575" spans="1:32">
      <c r="A575" s="147"/>
      <c r="B575" s="226"/>
      <c r="C575" s="147"/>
      <c r="D575" s="147"/>
      <c r="E575" s="148"/>
      <c r="F575" s="149"/>
      <c r="G575" s="149"/>
      <c r="H575" s="147"/>
      <c r="I575" s="147"/>
      <c r="J575" s="147"/>
      <c r="K575" s="277"/>
      <c r="L575" s="121"/>
      <c r="M575" s="120"/>
      <c r="N575" s="151"/>
      <c r="O575" s="110">
        <f t="shared" si="82"/>
        <v>0</v>
      </c>
      <c r="P575" s="110">
        <f t="shared" si="83"/>
        <v>0</v>
      </c>
      <c r="Q575" s="134">
        <f t="shared" si="84"/>
        <v>0</v>
      </c>
      <c r="R575" s="111">
        <f t="shared" si="89"/>
        <v>0</v>
      </c>
      <c r="S575" s="111">
        <f t="shared" si="90"/>
        <v>0</v>
      </c>
      <c r="T575" s="108">
        <f t="shared" si="81"/>
        <v>0</v>
      </c>
      <c r="U575" s="109"/>
      <c r="V575" s="108"/>
      <c r="W575" s="108"/>
      <c r="X575" s="112"/>
      <c r="Y575" s="112"/>
      <c r="Z575" s="112"/>
      <c r="AA575" s="214"/>
      <c r="AB575" s="109"/>
      <c r="AC575" s="138">
        <f t="shared" si="85"/>
        <v>0</v>
      </c>
      <c r="AD575" s="112">
        <f t="shared" si="86"/>
        <v>0</v>
      </c>
      <c r="AE575" s="112">
        <f t="shared" si="87"/>
        <v>0</v>
      </c>
      <c r="AF575" s="112">
        <f t="shared" si="88"/>
        <v>0</v>
      </c>
    </row>
    <row r="576" spans="1:32">
      <c r="A576" s="147"/>
      <c r="B576" s="226"/>
      <c r="C576" s="147"/>
      <c r="D576" s="147"/>
      <c r="E576" s="148"/>
      <c r="F576" s="149"/>
      <c r="G576" s="149"/>
      <c r="H576" s="147"/>
      <c r="I576" s="147"/>
      <c r="J576" s="147"/>
      <c r="K576" s="277"/>
      <c r="L576" s="121"/>
      <c r="M576" s="120"/>
      <c r="N576" s="151"/>
      <c r="O576" s="110">
        <f t="shared" si="82"/>
        <v>0</v>
      </c>
      <c r="P576" s="110">
        <f t="shared" si="83"/>
        <v>0</v>
      </c>
      <c r="Q576" s="134">
        <f t="shared" si="84"/>
        <v>0</v>
      </c>
      <c r="R576" s="111">
        <f t="shared" si="89"/>
        <v>0</v>
      </c>
      <c r="S576" s="111">
        <f t="shared" si="90"/>
        <v>0</v>
      </c>
      <c r="T576" s="108">
        <f t="shared" si="81"/>
        <v>0</v>
      </c>
      <c r="U576" s="109"/>
      <c r="V576" s="108"/>
      <c r="W576" s="108"/>
      <c r="X576" s="112"/>
      <c r="Y576" s="112"/>
      <c r="Z576" s="112"/>
      <c r="AA576" s="214"/>
      <c r="AB576" s="109"/>
      <c r="AC576" s="138">
        <f t="shared" si="85"/>
        <v>0</v>
      </c>
      <c r="AD576" s="112">
        <f t="shared" si="86"/>
        <v>0</v>
      </c>
      <c r="AE576" s="112">
        <f t="shared" si="87"/>
        <v>0</v>
      </c>
      <c r="AF576" s="112">
        <f t="shared" si="88"/>
        <v>0</v>
      </c>
    </row>
    <row r="577" spans="1:32">
      <c r="A577" s="147"/>
      <c r="B577" s="226"/>
      <c r="C577" s="147"/>
      <c r="D577" s="147"/>
      <c r="E577" s="148"/>
      <c r="F577" s="149"/>
      <c r="G577" s="149"/>
      <c r="H577" s="147"/>
      <c r="I577" s="147"/>
      <c r="J577" s="147"/>
      <c r="K577" s="277"/>
      <c r="L577" s="121"/>
      <c r="M577" s="120"/>
      <c r="N577" s="151"/>
      <c r="O577" s="110">
        <f t="shared" si="82"/>
        <v>0</v>
      </c>
      <c r="P577" s="110">
        <f t="shared" si="83"/>
        <v>0</v>
      </c>
      <c r="Q577" s="134">
        <f t="shared" si="84"/>
        <v>0</v>
      </c>
      <c r="R577" s="111">
        <f t="shared" si="89"/>
        <v>0</v>
      </c>
      <c r="S577" s="111">
        <f t="shared" si="90"/>
        <v>0</v>
      </c>
      <c r="T577" s="108">
        <f t="shared" si="81"/>
        <v>0</v>
      </c>
      <c r="U577" s="109"/>
      <c r="V577" s="108"/>
      <c r="W577" s="108"/>
      <c r="X577" s="112"/>
      <c r="Y577" s="112"/>
      <c r="Z577" s="112"/>
      <c r="AA577" s="214"/>
      <c r="AB577" s="109"/>
      <c r="AC577" s="138">
        <f t="shared" si="85"/>
        <v>0</v>
      </c>
      <c r="AD577" s="112">
        <f t="shared" si="86"/>
        <v>0</v>
      </c>
      <c r="AE577" s="112">
        <f t="shared" si="87"/>
        <v>0</v>
      </c>
      <c r="AF577" s="112">
        <f t="shared" si="88"/>
        <v>0</v>
      </c>
    </row>
    <row r="578" spans="1:32">
      <c r="A578" s="147"/>
      <c r="B578" s="226"/>
      <c r="C578" s="147"/>
      <c r="D578" s="147"/>
      <c r="E578" s="148"/>
      <c r="F578" s="149"/>
      <c r="G578" s="149"/>
      <c r="H578" s="147"/>
      <c r="I578" s="147"/>
      <c r="J578" s="147"/>
      <c r="K578" s="277"/>
      <c r="L578" s="121"/>
      <c r="M578" s="120"/>
      <c r="N578" s="151"/>
      <c r="O578" s="110">
        <f t="shared" si="82"/>
        <v>0</v>
      </c>
      <c r="P578" s="110">
        <f t="shared" si="83"/>
        <v>0</v>
      </c>
      <c r="Q578" s="134">
        <f t="shared" si="84"/>
        <v>0</v>
      </c>
      <c r="R578" s="111">
        <f t="shared" si="89"/>
        <v>0</v>
      </c>
      <c r="S578" s="111">
        <f t="shared" si="90"/>
        <v>0</v>
      </c>
      <c r="T578" s="108">
        <f t="shared" si="81"/>
        <v>0</v>
      </c>
      <c r="U578" s="109"/>
      <c r="V578" s="108"/>
      <c r="W578" s="108"/>
      <c r="X578" s="112"/>
      <c r="Y578" s="112"/>
      <c r="Z578" s="112"/>
      <c r="AA578" s="214"/>
      <c r="AB578" s="109"/>
      <c r="AC578" s="138">
        <f t="shared" si="85"/>
        <v>0</v>
      </c>
      <c r="AD578" s="112">
        <f t="shared" si="86"/>
        <v>0</v>
      </c>
      <c r="AE578" s="112">
        <f t="shared" si="87"/>
        <v>0</v>
      </c>
      <c r="AF578" s="112">
        <f t="shared" si="88"/>
        <v>0</v>
      </c>
    </row>
    <row r="579" spans="1:32">
      <c r="A579" s="147"/>
      <c r="B579" s="226"/>
      <c r="C579" s="147"/>
      <c r="D579" s="147"/>
      <c r="E579" s="148"/>
      <c r="F579" s="149"/>
      <c r="G579" s="149"/>
      <c r="H579" s="147"/>
      <c r="I579" s="147"/>
      <c r="J579" s="147"/>
      <c r="K579" s="277"/>
      <c r="L579" s="121"/>
      <c r="M579" s="120"/>
      <c r="N579" s="151"/>
      <c r="O579" s="110">
        <f t="shared" si="82"/>
        <v>0</v>
      </c>
      <c r="P579" s="110">
        <f t="shared" si="83"/>
        <v>0</v>
      </c>
      <c r="Q579" s="134">
        <f t="shared" si="84"/>
        <v>0</v>
      </c>
      <c r="R579" s="111">
        <f t="shared" si="89"/>
        <v>0</v>
      </c>
      <c r="S579" s="111">
        <f t="shared" si="90"/>
        <v>0</v>
      </c>
      <c r="T579" s="108">
        <f t="shared" si="81"/>
        <v>0</v>
      </c>
      <c r="U579" s="109"/>
      <c r="V579" s="108"/>
      <c r="W579" s="108"/>
      <c r="X579" s="112"/>
      <c r="Y579" s="112"/>
      <c r="Z579" s="112"/>
      <c r="AA579" s="214"/>
      <c r="AB579" s="109"/>
      <c r="AC579" s="138">
        <f t="shared" si="85"/>
        <v>0</v>
      </c>
      <c r="AD579" s="112">
        <f t="shared" si="86"/>
        <v>0</v>
      </c>
      <c r="AE579" s="112">
        <f t="shared" si="87"/>
        <v>0</v>
      </c>
      <c r="AF579" s="112">
        <f t="shared" si="88"/>
        <v>0</v>
      </c>
    </row>
    <row r="580" spans="1:32">
      <c r="A580" s="147"/>
      <c r="B580" s="226"/>
      <c r="C580" s="147"/>
      <c r="D580" s="147"/>
      <c r="E580" s="148"/>
      <c r="F580" s="149"/>
      <c r="G580" s="149"/>
      <c r="H580" s="147"/>
      <c r="I580" s="147"/>
      <c r="J580" s="147"/>
      <c r="K580" s="277"/>
      <c r="L580" s="121"/>
      <c r="M580" s="120"/>
      <c r="N580" s="151"/>
      <c r="O580" s="110">
        <f t="shared" si="82"/>
        <v>0</v>
      </c>
      <c r="P580" s="110">
        <f t="shared" si="83"/>
        <v>0</v>
      </c>
      <c r="Q580" s="134">
        <f t="shared" si="84"/>
        <v>0</v>
      </c>
      <c r="R580" s="111">
        <f t="shared" si="89"/>
        <v>0</v>
      </c>
      <c r="S580" s="111">
        <f t="shared" si="90"/>
        <v>0</v>
      </c>
      <c r="T580" s="108">
        <f t="shared" ref="T580:T643" si="91">+IF((Q580+R580+V580-W580)&gt;TIMEVALUE("4:30"),8.5/24,IF((Q580+R580+V580-W580)&gt;TIMEVALUE("00:00"),4.25/24,0))-IF((Q580+R580+V580-W580)&gt;S580,S580,0)</f>
        <v>0</v>
      </c>
      <c r="U580" s="109"/>
      <c r="V580" s="108"/>
      <c r="W580" s="108"/>
      <c r="X580" s="112"/>
      <c r="Y580" s="112"/>
      <c r="Z580" s="112"/>
      <c r="AA580" s="176"/>
      <c r="AB580" s="109"/>
      <c r="AC580" s="138">
        <f t="shared" si="85"/>
        <v>0</v>
      </c>
      <c r="AD580" s="112">
        <f t="shared" si="86"/>
        <v>0</v>
      </c>
      <c r="AE580" s="112">
        <f t="shared" si="87"/>
        <v>0</v>
      </c>
      <c r="AF580" s="112">
        <f t="shared" si="88"/>
        <v>0</v>
      </c>
    </row>
    <row r="581" spans="1:32">
      <c r="A581" s="147"/>
      <c r="B581" s="226"/>
      <c r="C581" s="147"/>
      <c r="D581" s="147"/>
      <c r="E581" s="148"/>
      <c r="F581" s="149"/>
      <c r="G581" s="149"/>
      <c r="H581" s="147"/>
      <c r="I581" s="147"/>
      <c r="J581" s="147"/>
      <c r="K581" s="277"/>
      <c r="L581" s="121"/>
      <c r="M581" s="120"/>
      <c r="N581" s="151"/>
      <c r="O581" s="110">
        <f t="shared" ref="O581:O644" si="92">+IF(COUNT(F581:K581)=1,0,IF((MAX(F581:K581)-MIN(F581:K581))&lt;TIMEVALUE("1:00"),0,IF(F581&lt;TIMEVALUE("8:00"),1/3,MIN(F581:K581))))</f>
        <v>0</v>
      </c>
      <c r="P581" s="110">
        <f t="shared" ref="P581:P644" si="93">+IF(COUNT(F581:K581)=1,0,IF((MAX(F581:K581)-MIN(F581:K581))&lt;TIMEVALUE("1:00"),0,IF(MAX(F581:K581)&lt;TIMEVALUE("18:00"),MAX(F581:K581),IF(F581&gt;TIMEVALUE("8:30"),0.75,MAX(F581:K581)))))</f>
        <v>0</v>
      </c>
      <c r="Q581" s="134">
        <f t="shared" ref="Q581:Q644" si="94">+IF(OR(M581="KHAC",M581="PM",O581=TIMEVALUE("00:00")),0,IF(O581&gt;TIMEVALUE("10:00"),0,IF(MAX(F581:K581)&lt;TIMEVALUE("12:00"),MAX(F581:K581)-O581,TIMEVALUE("12:00")-O581)))</f>
        <v>0</v>
      </c>
      <c r="R581" s="111">
        <f t="shared" si="89"/>
        <v>0</v>
      </c>
      <c r="S581" s="111">
        <f t="shared" si="90"/>
        <v>0</v>
      </c>
      <c r="T581" s="108">
        <f t="shared" si="91"/>
        <v>0</v>
      </c>
      <c r="U581" s="109"/>
      <c r="V581" s="108"/>
      <c r="W581" s="108"/>
      <c r="X581" s="112"/>
      <c r="Y581" s="112"/>
      <c r="Z581" s="112"/>
      <c r="AA581" s="176"/>
      <c r="AB581" s="109"/>
      <c r="AC581" s="138">
        <f t="shared" ref="AC581:AC644" si="95">+T581/TIMEVALUE("8:30")</f>
        <v>0</v>
      </c>
      <c r="AD581" s="112">
        <f t="shared" ref="AD581:AD644" si="96">IF(COUNT(F581:K581)=0,0,IF(COUNT(F581:K581)=1,1,IF((MAX(F581:K581)-MIN(F581:K581))&lt;TIMEVALUE("1:00"),1,0+Z581)))</f>
        <v>0</v>
      </c>
      <c r="AE581" s="112">
        <f t="shared" ref="AE581:AE644" si="97">+IF(AND(F581&gt;TIMEVALUE("8:30"),F581&lt;TIMEVALUE("10:00")),1,IF(AND(F581&gt;TIMEVALUE("14:00"),F581&lt;TIMEVALUE("15:30")),1,0+X581))</f>
        <v>0</v>
      </c>
      <c r="AF581" s="112">
        <f t="shared" ref="AF581:AF644" si="98">+IF(OR(M581="Khac",M581="pm"),0,IF(AND(MAX(F581:K581)-MIN(F581:K581)&gt;TIMEVALUE("6:00"),AND(MAX(F581:K581)&gt;TIMEVALUE("14:00"),MIN(F581:K581)&lt;TIMEVALUE("11:30"))),1,0+Y581))</f>
        <v>0</v>
      </c>
    </row>
    <row r="582" spans="1:32">
      <c r="A582" s="147"/>
      <c r="B582" s="226"/>
      <c r="C582" s="147"/>
      <c r="D582" s="147"/>
      <c r="E582" s="148"/>
      <c r="F582" s="149"/>
      <c r="G582" s="149"/>
      <c r="H582" s="149"/>
      <c r="I582" s="147"/>
      <c r="J582" s="147"/>
      <c r="K582" s="277"/>
      <c r="L582" s="121"/>
      <c r="M582" s="120"/>
      <c r="N582" s="151"/>
      <c r="O582" s="110">
        <f t="shared" si="92"/>
        <v>0</v>
      </c>
      <c r="P582" s="110">
        <f t="shared" si="93"/>
        <v>0</v>
      </c>
      <c r="Q582" s="134">
        <f t="shared" si="94"/>
        <v>0</v>
      </c>
      <c r="R582" s="111">
        <f t="shared" si="89"/>
        <v>0</v>
      </c>
      <c r="S582" s="111">
        <f t="shared" si="90"/>
        <v>0</v>
      </c>
      <c r="T582" s="108">
        <f t="shared" si="91"/>
        <v>0</v>
      </c>
      <c r="U582" s="109"/>
      <c r="V582" s="108"/>
      <c r="W582" s="108"/>
      <c r="X582" s="112"/>
      <c r="Y582" s="112"/>
      <c r="Z582" s="112"/>
      <c r="AA582" s="214"/>
      <c r="AB582" s="109"/>
      <c r="AC582" s="138">
        <f t="shared" si="95"/>
        <v>0</v>
      </c>
      <c r="AD582" s="112">
        <f t="shared" si="96"/>
        <v>0</v>
      </c>
      <c r="AE582" s="112">
        <f t="shared" si="97"/>
        <v>0</v>
      </c>
      <c r="AF582" s="112">
        <f t="shared" si="98"/>
        <v>0</v>
      </c>
    </row>
    <row r="583" spans="1:32">
      <c r="A583" s="147"/>
      <c r="B583" s="226"/>
      <c r="C583" s="147"/>
      <c r="D583" s="147"/>
      <c r="E583" s="148"/>
      <c r="F583" s="149"/>
      <c r="G583" s="149"/>
      <c r="H583" s="147"/>
      <c r="I583" s="147"/>
      <c r="J583" s="147"/>
      <c r="K583" s="277"/>
      <c r="L583" s="121"/>
      <c r="M583" s="120"/>
      <c r="N583" s="151"/>
      <c r="O583" s="110">
        <f t="shared" si="92"/>
        <v>0</v>
      </c>
      <c r="P583" s="110">
        <f t="shared" si="93"/>
        <v>0</v>
      </c>
      <c r="Q583" s="134">
        <f t="shared" si="94"/>
        <v>0</v>
      </c>
      <c r="R583" s="111">
        <f t="shared" ref="R583:R646" si="99">+IF(OR(M583="khac",M583="pm",P583=TIMEVALUE("00:00"),MAX(F583:K583)&lt;TIMEVALUE("13:30"),MAX(F583:K583)&lt;TIMEVALUE("15:30"),MIN(F583:K583)&gt;TIMEVALUE("15:30")),0,IF(P583&lt;=TIMEVALUE("19:30"),P583-IF(MIN(F583:K583)&gt;TIMEVALUE("13:30"),O583,TIMEVALUE("13:30")),TIMEVALUE("19:30")-IF(MIN(F583:K583)&gt;TIMEVALUE("13:30"),O583,TIMEVALUE("13:30"))))</f>
        <v>0</v>
      </c>
      <c r="S583" s="111">
        <f t="shared" si="90"/>
        <v>0</v>
      </c>
      <c r="T583" s="108">
        <f t="shared" si="91"/>
        <v>0</v>
      </c>
      <c r="U583" s="109"/>
      <c r="V583" s="108"/>
      <c r="W583" s="108"/>
      <c r="X583" s="112"/>
      <c r="Y583" s="112"/>
      <c r="Z583" s="112"/>
      <c r="AA583" s="214"/>
      <c r="AB583" s="109"/>
      <c r="AC583" s="138">
        <f t="shared" si="95"/>
        <v>0</v>
      </c>
      <c r="AD583" s="112">
        <f t="shared" si="96"/>
        <v>0</v>
      </c>
      <c r="AE583" s="112">
        <f t="shared" si="97"/>
        <v>0</v>
      </c>
      <c r="AF583" s="112">
        <f t="shared" si="98"/>
        <v>0</v>
      </c>
    </row>
    <row r="584" spans="1:32">
      <c r="A584" s="147"/>
      <c r="B584" s="226"/>
      <c r="C584" s="147"/>
      <c r="D584" s="147"/>
      <c r="E584" s="148"/>
      <c r="F584" s="149"/>
      <c r="G584" s="149"/>
      <c r="H584" s="149"/>
      <c r="I584" s="147"/>
      <c r="J584" s="147"/>
      <c r="K584" s="277"/>
      <c r="L584" s="121"/>
      <c r="M584" s="120"/>
      <c r="N584" s="151"/>
      <c r="O584" s="110">
        <f t="shared" si="92"/>
        <v>0</v>
      </c>
      <c r="P584" s="110">
        <f t="shared" si="93"/>
        <v>0</v>
      </c>
      <c r="Q584" s="134">
        <f t="shared" si="94"/>
        <v>0</v>
      </c>
      <c r="R584" s="111">
        <f t="shared" si="99"/>
        <v>0</v>
      </c>
      <c r="S584" s="111">
        <f t="shared" si="90"/>
        <v>0</v>
      </c>
      <c r="T584" s="108">
        <f t="shared" si="91"/>
        <v>0</v>
      </c>
      <c r="U584" s="109"/>
      <c r="V584" s="108"/>
      <c r="W584" s="108"/>
      <c r="X584" s="112"/>
      <c r="Y584" s="112"/>
      <c r="Z584" s="112"/>
      <c r="AA584" s="214"/>
      <c r="AB584" s="109"/>
      <c r="AC584" s="138">
        <f t="shared" si="95"/>
        <v>0</v>
      </c>
      <c r="AD584" s="112">
        <f t="shared" si="96"/>
        <v>0</v>
      </c>
      <c r="AE584" s="112">
        <f t="shared" si="97"/>
        <v>0</v>
      </c>
      <c r="AF584" s="112">
        <f t="shared" si="98"/>
        <v>0</v>
      </c>
    </row>
    <row r="585" spans="1:32">
      <c r="A585" s="147"/>
      <c r="B585" s="226"/>
      <c r="C585" s="147"/>
      <c r="D585" s="147"/>
      <c r="E585" s="148"/>
      <c r="F585" s="149"/>
      <c r="G585" s="149"/>
      <c r="H585" s="147"/>
      <c r="I585" s="147"/>
      <c r="J585" s="147"/>
      <c r="K585" s="277"/>
      <c r="L585" s="121"/>
      <c r="M585" s="120"/>
      <c r="N585" s="151"/>
      <c r="O585" s="110">
        <f t="shared" si="92"/>
        <v>0</v>
      </c>
      <c r="P585" s="110">
        <f t="shared" si="93"/>
        <v>0</v>
      </c>
      <c r="Q585" s="134">
        <f t="shared" si="94"/>
        <v>0</v>
      </c>
      <c r="R585" s="111">
        <f t="shared" si="99"/>
        <v>0</v>
      </c>
      <c r="S585" s="111">
        <f t="shared" si="90"/>
        <v>0</v>
      </c>
      <c r="T585" s="108">
        <f t="shared" si="91"/>
        <v>0</v>
      </c>
      <c r="U585" s="109"/>
      <c r="V585" s="108"/>
      <c r="W585" s="108"/>
      <c r="X585" s="112"/>
      <c r="Y585" s="112"/>
      <c r="Z585" s="112"/>
      <c r="AA585" s="214"/>
      <c r="AB585" s="109"/>
      <c r="AC585" s="138">
        <f t="shared" si="95"/>
        <v>0</v>
      </c>
      <c r="AD585" s="112">
        <f t="shared" si="96"/>
        <v>0</v>
      </c>
      <c r="AE585" s="112">
        <f t="shared" si="97"/>
        <v>0</v>
      </c>
      <c r="AF585" s="112">
        <f t="shared" si="98"/>
        <v>0</v>
      </c>
    </row>
    <row r="586" spans="1:32">
      <c r="A586" s="147"/>
      <c r="B586" s="226"/>
      <c r="C586" s="147"/>
      <c r="D586" s="147"/>
      <c r="E586" s="148"/>
      <c r="F586" s="149"/>
      <c r="G586" s="149"/>
      <c r="H586" s="147"/>
      <c r="I586" s="147"/>
      <c r="J586" s="147"/>
      <c r="K586" s="277"/>
      <c r="L586" s="121"/>
      <c r="M586" s="120"/>
      <c r="N586" s="151"/>
      <c r="O586" s="110">
        <f t="shared" si="92"/>
        <v>0</v>
      </c>
      <c r="P586" s="110">
        <f t="shared" si="93"/>
        <v>0</v>
      </c>
      <c r="Q586" s="134">
        <f t="shared" si="94"/>
        <v>0</v>
      </c>
      <c r="R586" s="111">
        <f t="shared" si="99"/>
        <v>0</v>
      </c>
      <c r="S586" s="111">
        <f t="shared" si="90"/>
        <v>0</v>
      </c>
      <c r="T586" s="108">
        <f t="shared" si="91"/>
        <v>0</v>
      </c>
      <c r="U586" s="109"/>
      <c r="V586" s="108"/>
      <c r="W586" s="108"/>
      <c r="X586" s="112"/>
      <c r="Y586" s="112"/>
      <c r="Z586" s="112"/>
      <c r="AA586" s="214"/>
      <c r="AB586" s="109"/>
      <c r="AC586" s="138">
        <f t="shared" si="95"/>
        <v>0</v>
      </c>
      <c r="AD586" s="112">
        <f t="shared" si="96"/>
        <v>0</v>
      </c>
      <c r="AE586" s="112">
        <f t="shared" si="97"/>
        <v>0</v>
      </c>
      <c r="AF586" s="112">
        <f t="shared" si="98"/>
        <v>0</v>
      </c>
    </row>
    <row r="587" spans="1:32">
      <c r="A587" s="147"/>
      <c r="B587" s="226"/>
      <c r="C587" s="147"/>
      <c r="D587" s="147"/>
      <c r="E587" s="148"/>
      <c r="F587" s="149"/>
      <c r="G587" s="149"/>
      <c r="H587" s="147"/>
      <c r="I587" s="147"/>
      <c r="J587" s="147"/>
      <c r="K587" s="277"/>
      <c r="L587" s="121"/>
      <c r="M587" s="120"/>
      <c r="N587" s="151"/>
      <c r="O587" s="110">
        <f t="shared" si="92"/>
        <v>0</v>
      </c>
      <c r="P587" s="110">
        <f t="shared" si="93"/>
        <v>0</v>
      </c>
      <c r="Q587" s="134">
        <f t="shared" si="94"/>
        <v>0</v>
      </c>
      <c r="R587" s="111">
        <f t="shared" si="99"/>
        <v>0</v>
      </c>
      <c r="S587" s="111">
        <f t="shared" si="90"/>
        <v>0</v>
      </c>
      <c r="T587" s="108">
        <f t="shared" si="91"/>
        <v>0</v>
      </c>
      <c r="U587" s="109"/>
      <c r="V587" s="108"/>
      <c r="W587" s="108"/>
      <c r="X587" s="112"/>
      <c r="Y587" s="112"/>
      <c r="Z587" s="112"/>
      <c r="AA587" s="214"/>
      <c r="AB587" s="109"/>
      <c r="AC587" s="138">
        <f t="shared" si="95"/>
        <v>0</v>
      </c>
      <c r="AD587" s="112">
        <f t="shared" si="96"/>
        <v>0</v>
      </c>
      <c r="AE587" s="112">
        <f t="shared" si="97"/>
        <v>0</v>
      </c>
      <c r="AF587" s="112">
        <f t="shared" si="98"/>
        <v>0</v>
      </c>
    </row>
    <row r="588" spans="1:32">
      <c r="A588" s="147"/>
      <c r="B588" s="226"/>
      <c r="C588" s="147"/>
      <c r="D588" s="147"/>
      <c r="E588" s="148"/>
      <c r="F588" s="149"/>
      <c r="G588" s="149"/>
      <c r="H588" s="147"/>
      <c r="I588" s="147"/>
      <c r="J588" s="147"/>
      <c r="K588" s="277"/>
      <c r="L588" s="121"/>
      <c r="M588" s="120"/>
      <c r="N588" s="151"/>
      <c r="O588" s="110">
        <f t="shared" si="92"/>
        <v>0</v>
      </c>
      <c r="P588" s="110">
        <f t="shared" si="93"/>
        <v>0</v>
      </c>
      <c r="Q588" s="134">
        <f t="shared" si="94"/>
        <v>0</v>
      </c>
      <c r="R588" s="111">
        <f t="shared" si="99"/>
        <v>0</v>
      </c>
      <c r="S588" s="111">
        <f t="shared" si="90"/>
        <v>0</v>
      </c>
      <c r="T588" s="108">
        <f t="shared" si="91"/>
        <v>0</v>
      </c>
      <c r="U588" s="109"/>
      <c r="V588" s="108"/>
      <c r="W588" s="108"/>
      <c r="X588" s="112"/>
      <c r="Y588" s="112"/>
      <c r="Z588" s="112"/>
      <c r="AA588" s="176"/>
      <c r="AB588" s="109"/>
      <c r="AC588" s="138">
        <f t="shared" si="95"/>
        <v>0</v>
      </c>
      <c r="AD588" s="112">
        <f t="shared" si="96"/>
        <v>0</v>
      </c>
      <c r="AE588" s="112">
        <f t="shared" si="97"/>
        <v>0</v>
      </c>
      <c r="AF588" s="112">
        <f t="shared" si="98"/>
        <v>0</v>
      </c>
    </row>
    <row r="589" spans="1:32">
      <c r="A589" s="147"/>
      <c r="B589" s="226"/>
      <c r="C589" s="147"/>
      <c r="D589" s="147"/>
      <c r="E589" s="148"/>
      <c r="F589" s="149"/>
      <c r="G589" s="149"/>
      <c r="H589" s="147"/>
      <c r="I589" s="147"/>
      <c r="J589" s="147"/>
      <c r="K589" s="277"/>
      <c r="L589" s="121"/>
      <c r="M589" s="120"/>
      <c r="O589" s="110">
        <f t="shared" si="92"/>
        <v>0</v>
      </c>
      <c r="P589" s="110">
        <f t="shared" si="93"/>
        <v>0</v>
      </c>
      <c r="Q589" s="134">
        <f t="shared" si="94"/>
        <v>0</v>
      </c>
      <c r="R589" s="111">
        <f t="shared" si="99"/>
        <v>0</v>
      </c>
      <c r="S589" s="111">
        <f t="shared" si="90"/>
        <v>0</v>
      </c>
      <c r="T589" s="108">
        <f t="shared" si="91"/>
        <v>0</v>
      </c>
      <c r="U589" s="109"/>
      <c r="V589" s="108"/>
      <c r="W589" s="108"/>
      <c r="X589" s="112"/>
      <c r="Y589" s="112"/>
      <c r="Z589" s="112"/>
      <c r="AA589" s="176"/>
      <c r="AB589" s="109"/>
      <c r="AC589" s="138">
        <f t="shared" si="95"/>
        <v>0</v>
      </c>
      <c r="AD589" s="112">
        <f t="shared" si="96"/>
        <v>0</v>
      </c>
      <c r="AE589" s="112">
        <f t="shared" si="97"/>
        <v>0</v>
      </c>
      <c r="AF589" s="112">
        <f t="shared" si="98"/>
        <v>0</v>
      </c>
    </row>
    <row r="590" spans="1:32">
      <c r="A590" s="147"/>
      <c r="B590" s="226"/>
      <c r="C590" s="147"/>
      <c r="D590" s="147"/>
      <c r="E590" s="148"/>
      <c r="F590" s="149"/>
      <c r="G590" s="149"/>
      <c r="H590" s="147"/>
      <c r="I590" s="147"/>
      <c r="J590" s="147"/>
      <c r="K590" s="277"/>
      <c r="L590" s="121"/>
      <c r="M590" s="120"/>
      <c r="N590" s="151"/>
      <c r="O590" s="110">
        <f t="shared" si="92"/>
        <v>0</v>
      </c>
      <c r="P590" s="110">
        <f t="shared" si="93"/>
        <v>0</v>
      </c>
      <c r="Q590" s="134">
        <f t="shared" si="94"/>
        <v>0</v>
      </c>
      <c r="R590" s="111">
        <f t="shared" si="99"/>
        <v>0</v>
      </c>
      <c r="S590" s="111">
        <f t="shared" si="90"/>
        <v>0</v>
      </c>
      <c r="T590" s="108">
        <f t="shared" si="91"/>
        <v>0</v>
      </c>
      <c r="U590" s="109"/>
      <c r="V590" s="108"/>
      <c r="W590" s="108"/>
      <c r="X590" s="112"/>
      <c r="Y590" s="112"/>
      <c r="Z590" s="112"/>
      <c r="AA590" s="176"/>
      <c r="AB590" s="109"/>
      <c r="AC590" s="138">
        <f t="shared" si="95"/>
        <v>0</v>
      </c>
      <c r="AD590" s="112">
        <f t="shared" si="96"/>
        <v>0</v>
      </c>
      <c r="AE590" s="112">
        <f t="shared" si="97"/>
        <v>0</v>
      </c>
      <c r="AF590" s="112">
        <f t="shared" si="98"/>
        <v>0</v>
      </c>
    </row>
    <row r="591" spans="1:32">
      <c r="A591" s="147"/>
      <c r="B591" s="226"/>
      <c r="C591" s="147"/>
      <c r="D591" s="147"/>
      <c r="E591" s="148"/>
      <c r="F591" s="149"/>
      <c r="G591" s="149"/>
      <c r="H591" s="147"/>
      <c r="I591" s="147"/>
      <c r="J591" s="147"/>
      <c r="K591" s="277"/>
      <c r="L591" s="121"/>
      <c r="M591" s="120"/>
      <c r="N591" s="151"/>
      <c r="O591" s="110">
        <f t="shared" si="92"/>
        <v>0</v>
      </c>
      <c r="P591" s="110">
        <f t="shared" si="93"/>
        <v>0</v>
      </c>
      <c r="Q591" s="134">
        <f t="shared" si="94"/>
        <v>0</v>
      </c>
      <c r="R591" s="111">
        <f t="shared" si="99"/>
        <v>0</v>
      </c>
      <c r="S591" s="111">
        <f t="shared" si="90"/>
        <v>0</v>
      </c>
      <c r="T591" s="108">
        <f t="shared" si="91"/>
        <v>0</v>
      </c>
      <c r="U591" s="109"/>
      <c r="V591" s="108"/>
      <c r="W591" s="108"/>
      <c r="X591" s="112"/>
      <c r="Y591" s="112"/>
      <c r="Z591" s="112"/>
      <c r="AA591" s="176"/>
      <c r="AB591" s="109"/>
      <c r="AC591" s="138">
        <f t="shared" si="95"/>
        <v>0</v>
      </c>
      <c r="AD591" s="112">
        <f t="shared" si="96"/>
        <v>0</v>
      </c>
      <c r="AE591" s="112">
        <f t="shared" si="97"/>
        <v>0</v>
      </c>
      <c r="AF591" s="112">
        <f t="shared" si="98"/>
        <v>0</v>
      </c>
    </row>
    <row r="592" spans="1:32">
      <c r="A592" s="147"/>
      <c r="B592" s="226"/>
      <c r="C592" s="147"/>
      <c r="D592" s="147"/>
      <c r="E592" s="148"/>
      <c r="F592" s="149"/>
      <c r="G592" s="149"/>
      <c r="H592" s="147"/>
      <c r="I592" s="147"/>
      <c r="J592" s="147"/>
      <c r="K592" s="277"/>
      <c r="L592" s="121"/>
      <c r="M592" s="120"/>
      <c r="N592" s="151"/>
      <c r="O592" s="110">
        <f t="shared" si="92"/>
        <v>0</v>
      </c>
      <c r="P592" s="110">
        <f t="shared" si="93"/>
        <v>0</v>
      </c>
      <c r="Q592" s="134">
        <f t="shared" si="94"/>
        <v>0</v>
      </c>
      <c r="R592" s="111">
        <f t="shared" si="99"/>
        <v>0</v>
      </c>
      <c r="S592" s="111">
        <f t="shared" si="90"/>
        <v>0</v>
      </c>
      <c r="T592" s="108">
        <f t="shared" si="91"/>
        <v>0</v>
      </c>
      <c r="U592" s="109"/>
      <c r="V592" s="108"/>
      <c r="W592" s="108"/>
      <c r="X592" s="112"/>
      <c r="Y592" s="112"/>
      <c r="Z592" s="112"/>
      <c r="AA592" s="176"/>
      <c r="AB592" s="109"/>
      <c r="AC592" s="138">
        <f t="shared" si="95"/>
        <v>0</v>
      </c>
      <c r="AD592" s="112">
        <f t="shared" si="96"/>
        <v>0</v>
      </c>
      <c r="AE592" s="112">
        <f t="shared" si="97"/>
        <v>0</v>
      </c>
      <c r="AF592" s="112">
        <f t="shared" si="98"/>
        <v>0</v>
      </c>
    </row>
    <row r="593" spans="1:32">
      <c r="A593" s="147"/>
      <c r="B593" s="226"/>
      <c r="C593" s="147"/>
      <c r="D593" s="147"/>
      <c r="E593" s="148"/>
      <c r="F593" s="149"/>
      <c r="G593" s="149"/>
      <c r="H593" s="147"/>
      <c r="I593" s="147"/>
      <c r="J593" s="147"/>
      <c r="K593" s="277"/>
      <c r="L593" s="121"/>
      <c r="M593" s="120"/>
      <c r="N593" s="151"/>
      <c r="O593" s="110">
        <f t="shared" si="92"/>
        <v>0</v>
      </c>
      <c r="P593" s="110">
        <f t="shared" si="93"/>
        <v>0</v>
      </c>
      <c r="Q593" s="134">
        <f t="shared" si="94"/>
        <v>0</v>
      </c>
      <c r="R593" s="111">
        <f t="shared" si="99"/>
        <v>0</v>
      </c>
      <c r="S593" s="111">
        <f t="shared" si="90"/>
        <v>0</v>
      </c>
      <c r="T593" s="108">
        <f t="shared" si="91"/>
        <v>0</v>
      </c>
      <c r="U593" s="109"/>
      <c r="V593" s="108"/>
      <c r="W593" s="108"/>
      <c r="X593" s="112"/>
      <c r="Y593" s="112"/>
      <c r="Z593" s="112"/>
      <c r="AA593" s="176"/>
      <c r="AB593" s="109"/>
      <c r="AC593" s="138">
        <f t="shared" si="95"/>
        <v>0</v>
      </c>
      <c r="AD593" s="112">
        <f t="shared" si="96"/>
        <v>0</v>
      </c>
      <c r="AE593" s="112">
        <f t="shared" si="97"/>
        <v>0</v>
      </c>
      <c r="AF593" s="112">
        <f t="shared" si="98"/>
        <v>0</v>
      </c>
    </row>
    <row r="594" spans="1:32">
      <c r="A594" s="147"/>
      <c r="B594" s="226"/>
      <c r="C594" s="147"/>
      <c r="D594" s="147"/>
      <c r="E594" s="148"/>
      <c r="F594" s="149"/>
      <c r="G594" s="149"/>
      <c r="H594" s="147"/>
      <c r="I594" s="147"/>
      <c r="J594" s="147"/>
      <c r="K594" s="277"/>
      <c r="L594" s="121"/>
      <c r="M594" s="120"/>
      <c r="N594" s="151"/>
      <c r="O594" s="110">
        <f t="shared" si="92"/>
        <v>0</v>
      </c>
      <c r="P594" s="110">
        <f t="shared" si="93"/>
        <v>0</v>
      </c>
      <c r="Q594" s="134">
        <f t="shared" si="94"/>
        <v>0</v>
      </c>
      <c r="R594" s="111">
        <f t="shared" si="99"/>
        <v>0</v>
      </c>
      <c r="S594" s="111">
        <f t="shared" si="90"/>
        <v>0</v>
      </c>
      <c r="T594" s="108">
        <f t="shared" si="91"/>
        <v>0</v>
      </c>
      <c r="U594" s="109"/>
      <c r="V594" s="108"/>
      <c r="W594" s="108"/>
      <c r="X594" s="112"/>
      <c r="Y594" s="112"/>
      <c r="Z594" s="112"/>
      <c r="AA594" s="176"/>
      <c r="AB594" s="109"/>
      <c r="AC594" s="138">
        <f t="shared" si="95"/>
        <v>0</v>
      </c>
      <c r="AD594" s="112">
        <f t="shared" si="96"/>
        <v>0</v>
      </c>
      <c r="AE594" s="112">
        <f t="shared" si="97"/>
        <v>0</v>
      </c>
      <c r="AF594" s="112">
        <f t="shared" si="98"/>
        <v>0</v>
      </c>
    </row>
    <row r="595" spans="1:32">
      <c r="A595" s="147"/>
      <c r="B595" s="226"/>
      <c r="C595" s="147"/>
      <c r="D595" s="147"/>
      <c r="E595" s="148"/>
      <c r="F595" s="149"/>
      <c r="G595" s="149"/>
      <c r="H595" s="149"/>
      <c r="I595" s="147"/>
      <c r="J595" s="147"/>
      <c r="K595" s="277"/>
      <c r="L595" s="121"/>
      <c r="M595" s="120"/>
      <c r="N595" s="151"/>
      <c r="O595" s="110">
        <f t="shared" si="92"/>
        <v>0</v>
      </c>
      <c r="P595" s="110">
        <f t="shared" si="93"/>
        <v>0</v>
      </c>
      <c r="Q595" s="134">
        <f t="shared" si="94"/>
        <v>0</v>
      </c>
      <c r="R595" s="111">
        <f t="shared" si="99"/>
        <v>0</v>
      </c>
      <c r="S595" s="111">
        <f t="shared" si="90"/>
        <v>0</v>
      </c>
      <c r="T595" s="108">
        <f t="shared" si="91"/>
        <v>0</v>
      </c>
      <c r="U595" s="109"/>
      <c r="V595" s="108"/>
      <c r="W595" s="108"/>
      <c r="X595" s="112"/>
      <c r="Y595" s="112"/>
      <c r="Z595" s="112"/>
      <c r="AA595" s="176"/>
      <c r="AB595" s="109"/>
      <c r="AC595" s="138">
        <f t="shared" si="95"/>
        <v>0</v>
      </c>
      <c r="AD595" s="112">
        <f t="shared" si="96"/>
        <v>0</v>
      </c>
      <c r="AE595" s="112">
        <f t="shared" si="97"/>
        <v>0</v>
      </c>
      <c r="AF595" s="112">
        <f t="shared" si="98"/>
        <v>0</v>
      </c>
    </row>
    <row r="596" spans="1:32">
      <c r="A596" s="147"/>
      <c r="B596" s="226"/>
      <c r="C596" s="147"/>
      <c r="D596" s="147"/>
      <c r="E596" s="148"/>
      <c r="F596" s="149"/>
      <c r="G596" s="149"/>
      <c r="H596" s="149"/>
      <c r="I596" s="147"/>
      <c r="J596" s="147"/>
      <c r="K596" s="277"/>
      <c r="L596" s="121"/>
      <c r="M596" s="120"/>
      <c r="O596" s="110">
        <f t="shared" si="92"/>
        <v>0</v>
      </c>
      <c r="P596" s="110">
        <f t="shared" si="93"/>
        <v>0</v>
      </c>
      <c r="Q596" s="134">
        <f t="shared" si="94"/>
        <v>0</v>
      </c>
      <c r="R596" s="111">
        <f t="shared" si="99"/>
        <v>0</v>
      </c>
      <c r="S596" s="111">
        <f t="shared" si="90"/>
        <v>0</v>
      </c>
      <c r="T596" s="108">
        <f t="shared" si="91"/>
        <v>0</v>
      </c>
      <c r="U596" s="109"/>
      <c r="V596" s="108"/>
      <c r="W596" s="108"/>
      <c r="X596" s="112"/>
      <c r="Y596" s="112"/>
      <c r="Z596" s="112"/>
      <c r="AA596" s="176"/>
      <c r="AB596" s="109"/>
      <c r="AC596" s="138">
        <f t="shared" si="95"/>
        <v>0</v>
      </c>
      <c r="AD596" s="112">
        <f t="shared" si="96"/>
        <v>0</v>
      </c>
      <c r="AE596" s="112">
        <f t="shared" si="97"/>
        <v>0</v>
      </c>
      <c r="AF596" s="112">
        <f t="shared" si="98"/>
        <v>0</v>
      </c>
    </row>
    <row r="597" spans="1:32">
      <c r="A597" s="147"/>
      <c r="B597" s="226"/>
      <c r="C597" s="147"/>
      <c r="D597" s="147"/>
      <c r="E597" s="148"/>
      <c r="F597" s="149"/>
      <c r="G597" s="149"/>
      <c r="H597" s="147"/>
      <c r="I597" s="147"/>
      <c r="J597" s="147"/>
      <c r="K597" s="277"/>
      <c r="L597" s="121"/>
      <c r="M597" s="120"/>
      <c r="O597" s="110">
        <f t="shared" si="92"/>
        <v>0</v>
      </c>
      <c r="P597" s="110">
        <f t="shared" si="93"/>
        <v>0</v>
      </c>
      <c r="Q597" s="134">
        <f t="shared" si="94"/>
        <v>0</v>
      </c>
      <c r="R597" s="111">
        <f t="shared" si="99"/>
        <v>0</v>
      </c>
      <c r="S597" s="111">
        <f t="shared" si="90"/>
        <v>0</v>
      </c>
      <c r="T597" s="108">
        <f t="shared" si="91"/>
        <v>0</v>
      </c>
      <c r="U597" s="109"/>
      <c r="V597" s="108"/>
      <c r="W597" s="108"/>
      <c r="X597" s="112"/>
      <c r="Y597" s="112"/>
      <c r="Z597" s="112"/>
      <c r="AA597" s="214"/>
      <c r="AB597" s="109"/>
      <c r="AC597" s="138">
        <f t="shared" si="95"/>
        <v>0</v>
      </c>
      <c r="AD597" s="112">
        <f t="shared" si="96"/>
        <v>0</v>
      </c>
      <c r="AE597" s="112">
        <f t="shared" si="97"/>
        <v>0</v>
      </c>
      <c r="AF597" s="112">
        <f t="shared" si="98"/>
        <v>0</v>
      </c>
    </row>
    <row r="598" spans="1:32">
      <c r="A598" s="147"/>
      <c r="B598" s="226"/>
      <c r="C598" s="147"/>
      <c r="D598" s="147"/>
      <c r="E598" s="148"/>
      <c r="F598" s="149"/>
      <c r="G598" s="149"/>
      <c r="H598" s="147"/>
      <c r="I598" s="147"/>
      <c r="J598" s="147"/>
      <c r="K598" s="277"/>
      <c r="L598" s="121"/>
      <c r="M598" s="120"/>
      <c r="O598" s="110">
        <f t="shared" si="92"/>
        <v>0</v>
      </c>
      <c r="P598" s="110">
        <f t="shared" si="93"/>
        <v>0</v>
      </c>
      <c r="Q598" s="134">
        <f t="shared" si="94"/>
        <v>0</v>
      </c>
      <c r="R598" s="111">
        <f t="shared" si="99"/>
        <v>0</v>
      </c>
      <c r="S598" s="111">
        <f t="shared" si="90"/>
        <v>0</v>
      </c>
      <c r="T598" s="108">
        <f t="shared" si="91"/>
        <v>0</v>
      </c>
      <c r="U598" s="109"/>
      <c r="V598" s="108"/>
      <c r="W598" s="108"/>
      <c r="X598" s="112"/>
      <c r="Y598" s="112"/>
      <c r="Z598" s="112"/>
      <c r="AA598" s="214"/>
      <c r="AB598" s="109"/>
      <c r="AC598" s="138">
        <f t="shared" si="95"/>
        <v>0</v>
      </c>
      <c r="AD598" s="112">
        <f t="shared" si="96"/>
        <v>0</v>
      </c>
      <c r="AE598" s="112">
        <f t="shared" si="97"/>
        <v>0</v>
      </c>
      <c r="AF598" s="112">
        <f t="shared" si="98"/>
        <v>0</v>
      </c>
    </row>
    <row r="599" spans="1:32">
      <c r="A599" s="147"/>
      <c r="B599" s="226"/>
      <c r="C599" s="147"/>
      <c r="D599" s="147"/>
      <c r="E599" s="148"/>
      <c r="F599" s="149"/>
      <c r="G599" s="147"/>
      <c r="H599" s="147"/>
      <c r="I599" s="147"/>
      <c r="J599" s="147"/>
      <c r="K599" s="277"/>
      <c r="L599" s="185"/>
      <c r="M599" s="120"/>
      <c r="O599" s="110">
        <f t="shared" si="92"/>
        <v>0</v>
      </c>
      <c r="P599" s="110">
        <f t="shared" si="93"/>
        <v>0</v>
      </c>
      <c r="Q599" s="134">
        <f t="shared" si="94"/>
        <v>0</v>
      </c>
      <c r="R599" s="111">
        <f t="shared" si="99"/>
        <v>0</v>
      </c>
      <c r="S599" s="111">
        <f t="shared" si="90"/>
        <v>0</v>
      </c>
      <c r="T599" s="108">
        <f t="shared" si="91"/>
        <v>0</v>
      </c>
      <c r="U599" s="109"/>
      <c r="V599" s="108"/>
      <c r="W599" s="108"/>
      <c r="X599" s="112"/>
      <c r="Y599" s="112"/>
      <c r="Z599" s="112"/>
      <c r="AA599" s="176"/>
      <c r="AB599" s="109"/>
      <c r="AC599" s="138">
        <f t="shared" si="95"/>
        <v>0</v>
      </c>
      <c r="AD599" s="112">
        <f t="shared" si="96"/>
        <v>0</v>
      </c>
      <c r="AE599" s="112">
        <f t="shared" si="97"/>
        <v>0</v>
      </c>
      <c r="AF599" s="112">
        <f t="shared" si="98"/>
        <v>0</v>
      </c>
    </row>
    <row r="600" spans="1:32">
      <c r="A600" s="147"/>
      <c r="B600" s="226"/>
      <c r="C600" s="147"/>
      <c r="D600" s="147"/>
      <c r="E600" s="148"/>
      <c r="F600" s="149"/>
      <c r="G600" s="147"/>
      <c r="H600" s="147"/>
      <c r="I600" s="147"/>
      <c r="J600" s="147"/>
      <c r="K600" s="277"/>
      <c r="L600" s="185"/>
      <c r="M600" s="120"/>
      <c r="O600" s="110">
        <f t="shared" si="92"/>
        <v>0</v>
      </c>
      <c r="P600" s="110">
        <f t="shared" si="93"/>
        <v>0</v>
      </c>
      <c r="Q600" s="134">
        <f t="shared" si="94"/>
        <v>0</v>
      </c>
      <c r="R600" s="111">
        <f t="shared" si="99"/>
        <v>0</v>
      </c>
      <c r="S600" s="111">
        <f t="shared" si="90"/>
        <v>0</v>
      </c>
      <c r="T600" s="108">
        <f t="shared" si="91"/>
        <v>0</v>
      </c>
      <c r="U600" s="109"/>
      <c r="V600" s="108"/>
      <c r="W600" s="108"/>
      <c r="X600" s="112"/>
      <c r="Y600" s="112"/>
      <c r="Z600" s="112"/>
      <c r="AA600" s="214"/>
      <c r="AB600" s="109"/>
      <c r="AC600" s="138">
        <f t="shared" si="95"/>
        <v>0</v>
      </c>
      <c r="AD600" s="112">
        <f t="shared" si="96"/>
        <v>0</v>
      </c>
      <c r="AE600" s="112">
        <f t="shared" si="97"/>
        <v>0</v>
      </c>
      <c r="AF600" s="112">
        <f t="shared" si="98"/>
        <v>0</v>
      </c>
    </row>
    <row r="601" spans="1:32">
      <c r="A601" s="147"/>
      <c r="B601" s="226"/>
      <c r="C601" s="147"/>
      <c r="D601" s="147"/>
      <c r="E601" s="148"/>
      <c r="F601" s="149"/>
      <c r="G601" s="149"/>
      <c r="H601" s="147"/>
      <c r="I601" s="147"/>
      <c r="J601" s="147"/>
      <c r="K601" s="277"/>
      <c r="L601" s="185"/>
      <c r="M601" s="120"/>
      <c r="O601" s="110">
        <f t="shared" si="92"/>
        <v>0</v>
      </c>
      <c r="P601" s="110">
        <f t="shared" si="93"/>
        <v>0</v>
      </c>
      <c r="Q601" s="134">
        <f t="shared" si="94"/>
        <v>0</v>
      </c>
      <c r="R601" s="111">
        <f t="shared" si="99"/>
        <v>0</v>
      </c>
      <c r="S601" s="111">
        <f t="shared" si="90"/>
        <v>0</v>
      </c>
      <c r="T601" s="108">
        <f t="shared" si="91"/>
        <v>0</v>
      </c>
      <c r="U601" s="109"/>
      <c r="V601" s="108"/>
      <c r="W601" s="108"/>
      <c r="X601" s="112"/>
      <c r="Y601" s="112"/>
      <c r="Z601" s="112"/>
      <c r="AA601" s="214"/>
      <c r="AB601" s="109"/>
      <c r="AC601" s="138">
        <f t="shared" si="95"/>
        <v>0</v>
      </c>
      <c r="AD601" s="112">
        <f t="shared" si="96"/>
        <v>0</v>
      </c>
      <c r="AE601" s="112">
        <f t="shared" si="97"/>
        <v>0</v>
      </c>
      <c r="AF601" s="112">
        <f t="shared" si="98"/>
        <v>0</v>
      </c>
    </row>
    <row r="602" spans="1:32">
      <c r="A602" s="147"/>
      <c r="B602" s="226"/>
      <c r="C602" s="147"/>
      <c r="D602" s="147"/>
      <c r="E602" s="148"/>
      <c r="F602" s="149"/>
      <c r="G602" s="149"/>
      <c r="H602" s="147"/>
      <c r="I602" s="147"/>
      <c r="J602" s="147"/>
      <c r="K602" s="277"/>
      <c r="L602" s="121"/>
      <c r="M602" s="120"/>
      <c r="N602" s="151"/>
      <c r="O602" s="110">
        <f t="shared" si="92"/>
        <v>0</v>
      </c>
      <c r="P602" s="110">
        <f t="shared" si="93"/>
        <v>0</v>
      </c>
      <c r="Q602" s="134">
        <f t="shared" si="94"/>
        <v>0</v>
      </c>
      <c r="R602" s="111">
        <f t="shared" si="99"/>
        <v>0</v>
      </c>
      <c r="S602" s="111">
        <f t="shared" si="90"/>
        <v>0</v>
      </c>
      <c r="T602" s="108">
        <f t="shared" si="91"/>
        <v>0</v>
      </c>
      <c r="U602" s="109"/>
      <c r="V602" s="108"/>
      <c r="W602" s="108"/>
      <c r="X602" s="112"/>
      <c r="Y602" s="112"/>
      <c r="Z602" s="112"/>
      <c r="AA602" s="214"/>
      <c r="AB602" s="109"/>
      <c r="AC602" s="138">
        <f t="shared" si="95"/>
        <v>0</v>
      </c>
      <c r="AD602" s="112">
        <f t="shared" si="96"/>
        <v>0</v>
      </c>
      <c r="AE602" s="112">
        <f t="shared" si="97"/>
        <v>0</v>
      </c>
      <c r="AF602" s="112">
        <f t="shared" si="98"/>
        <v>0</v>
      </c>
    </row>
    <row r="603" spans="1:32">
      <c r="A603" s="147"/>
      <c r="B603" s="226"/>
      <c r="C603" s="147"/>
      <c r="D603" s="147"/>
      <c r="E603" s="148"/>
      <c r="F603" s="149"/>
      <c r="G603" s="149"/>
      <c r="H603" s="147"/>
      <c r="I603" s="147"/>
      <c r="J603" s="147"/>
      <c r="K603" s="277"/>
      <c r="L603" s="121"/>
      <c r="M603" s="120"/>
      <c r="N603" s="151"/>
      <c r="O603" s="110">
        <f t="shared" si="92"/>
        <v>0</v>
      </c>
      <c r="P603" s="110">
        <f t="shared" si="93"/>
        <v>0</v>
      </c>
      <c r="Q603" s="134">
        <f t="shared" si="94"/>
        <v>0</v>
      </c>
      <c r="R603" s="111">
        <f t="shared" si="99"/>
        <v>0</v>
      </c>
      <c r="S603" s="111">
        <f t="shared" si="90"/>
        <v>0</v>
      </c>
      <c r="T603" s="108">
        <f t="shared" si="91"/>
        <v>0</v>
      </c>
      <c r="U603" s="109"/>
      <c r="V603" s="108"/>
      <c r="W603" s="108"/>
      <c r="X603" s="112"/>
      <c r="Y603" s="112"/>
      <c r="Z603" s="112"/>
      <c r="AA603" s="214"/>
      <c r="AB603" s="109"/>
      <c r="AC603" s="138">
        <f t="shared" si="95"/>
        <v>0</v>
      </c>
      <c r="AD603" s="112">
        <f t="shared" si="96"/>
        <v>0</v>
      </c>
      <c r="AE603" s="112">
        <f t="shared" si="97"/>
        <v>0</v>
      </c>
      <c r="AF603" s="112">
        <f t="shared" si="98"/>
        <v>0</v>
      </c>
    </row>
    <row r="604" spans="1:32">
      <c r="A604" s="147"/>
      <c r="B604" s="226"/>
      <c r="C604" s="147"/>
      <c r="D604" s="147"/>
      <c r="E604" s="148"/>
      <c r="F604" s="149"/>
      <c r="G604" s="149"/>
      <c r="H604" s="147"/>
      <c r="I604" s="147"/>
      <c r="J604" s="147"/>
      <c r="K604" s="277"/>
      <c r="L604" s="121"/>
      <c r="M604" s="120"/>
      <c r="N604" s="151"/>
      <c r="O604" s="110">
        <f t="shared" si="92"/>
        <v>0</v>
      </c>
      <c r="P604" s="110">
        <f t="shared" si="93"/>
        <v>0</v>
      </c>
      <c r="Q604" s="134">
        <f t="shared" si="94"/>
        <v>0</v>
      </c>
      <c r="R604" s="111">
        <f t="shared" si="99"/>
        <v>0</v>
      </c>
      <c r="S604" s="111">
        <f t="shared" si="90"/>
        <v>0</v>
      </c>
      <c r="T604" s="108">
        <f t="shared" si="91"/>
        <v>0</v>
      </c>
      <c r="U604" s="109"/>
      <c r="V604" s="108"/>
      <c r="W604" s="108"/>
      <c r="X604" s="112"/>
      <c r="Y604" s="153"/>
      <c r="Z604" s="112"/>
      <c r="AA604" s="214"/>
      <c r="AB604" s="109"/>
      <c r="AC604" s="138">
        <f t="shared" si="95"/>
        <v>0</v>
      </c>
      <c r="AD604" s="112">
        <f t="shared" si="96"/>
        <v>0</v>
      </c>
      <c r="AE604" s="112">
        <f t="shared" si="97"/>
        <v>0</v>
      </c>
      <c r="AF604" s="112">
        <f t="shared" si="98"/>
        <v>0</v>
      </c>
    </row>
    <row r="605" spans="1:32">
      <c r="A605" s="147"/>
      <c r="B605" s="226"/>
      <c r="C605" s="147"/>
      <c r="D605" s="147"/>
      <c r="E605" s="148"/>
      <c r="F605" s="149"/>
      <c r="G605" s="149"/>
      <c r="H605" s="147"/>
      <c r="I605" s="147"/>
      <c r="J605" s="147"/>
      <c r="K605" s="277"/>
      <c r="L605" s="121"/>
      <c r="M605" s="120"/>
      <c r="N605" s="151"/>
      <c r="O605" s="110">
        <f t="shared" si="92"/>
        <v>0</v>
      </c>
      <c r="P605" s="110">
        <f t="shared" si="93"/>
        <v>0</v>
      </c>
      <c r="Q605" s="134">
        <f t="shared" si="94"/>
        <v>0</v>
      </c>
      <c r="R605" s="111">
        <f t="shared" si="99"/>
        <v>0</v>
      </c>
      <c r="S605" s="111">
        <f t="shared" si="90"/>
        <v>0</v>
      </c>
      <c r="T605" s="108">
        <f t="shared" si="91"/>
        <v>0</v>
      </c>
      <c r="U605" s="109"/>
      <c r="V605" s="108"/>
      <c r="W605" s="108"/>
      <c r="X605" s="112"/>
      <c r="Y605" s="112"/>
      <c r="Z605" s="112"/>
      <c r="AA605" s="214"/>
      <c r="AB605" s="109"/>
      <c r="AC605" s="138">
        <f t="shared" si="95"/>
        <v>0</v>
      </c>
      <c r="AD605" s="112">
        <f t="shared" si="96"/>
        <v>0</v>
      </c>
      <c r="AE605" s="112">
        <f t="shared" si="97"/>
        <v>0</v>
      </c>
      <c r="AF605" s="112">
        <f t="shared" si="98"/>
        <v>0</v>
      </c>
    </row>
    <row r="606" spans="1:32">
      <c r="A606" s="147"/>
      <c r="B606" s="226"/>
      <c r="C606" s="147"/>
      <c r="D606" s="147"/>
      <c r="E606" s="148"/>
      <c r="F606" s="149"/>
      <c r="G606" s="149"/>
      <c r="H606" s="147"/>
      <c r="I606" s="147"/>
      <c r="J606" s="147"/>
      <c r="K606" s="277"/>
      <c r="L606" s="121"/>
      <c r="M606" s="120"/>
      <c r="N606" s="151"/>
      <c r="O606" s="110">
        <f t="shared" si="92"/>
        <v>0</v>
      </c>
      <c r="P606" s="110">
        <f t="shared" si="93"/>
        <v>0</v>
      </c>
      <c r="Q606" s="134">
        <f t="shared" si="94"/>
        <v>0</v>
      </c>
      <c r="R606" s="111">
        <f t="shared" si="99"/>
        <v>0</v>
      </c>
      <c r="S606" s="111">
        <f t="shared" si="90"/>
        <v>0</v>
      </c>
      <c r="T606" s="108">
        <f t="shared" si="91"/>
        <v>0</v>
      </c>
      <c r="U606" s="109"/>
      <c r="V606" s="108"/>
      <c r="W606" s="108"/>
      <c r="X606" s="112"/>
      <c r="Y606" s="112"/>
      <c r="Z606" s="112"/>
      <c r="AA606" s="176"/>
      <c r="AB606" s="109"/>
      <c r="AC606" s="138">
        <f t="shared" si="95"/>
        <v>0</v>
      </c>
      <c r="AD606" s="112">
        <f t="shared" si="96"/>
        <v>0</v>
      </c>
      <c r="AE606" s="112">
        <f t="shared" si="97"/>
        <v>0</v>
      </c>
      <c r="AF606" s="112">
        <f t="shared" si="98"/>
        <v>0</v>
      </c>
    </row>
    <row r="607" spans="1:32">
      <c r="A607" s="147"/>
      <c r="B607" s="226"/>
      <c r="C607" s="147"/>
      <c r="D607" s="147"/>
      <c r="E607" s="148"/>
      <c r="F607" s="149"/>
      <c r="G607" s="149"/>
      <c r="H607" s="147"/>
      <c r="I607" s="147"/>
      <c r="J607" s="147"/>
      <c r="K607" s="277"/>
      <c r="L607" s="121"/>
      <c r="M607" s="120"/>
      <c r="O607" s="110">
        <f t="shared" si="92"/>
        <v>0</v>
      </c>
      <c r="P607" s="110">
        <f t="shared" si="93"/>
        <v>0</v>
      </c>
      <c r="Q607" s="134">
        <f t="shared" si="94"/>
        <v>0</v>
      </c>
      <c r="R607" s="111">
        <f t="shared" si="99"/>
        <v>0</v>
      </c>
      <c r="S607" s="111">
        <f t="shared" si="90"/>
        <v>0</v>
      </c>
      <c r="T607" s="108">
        <f t="shared" si="91"/>
        <v>0</v>
      </c>
      <c r="U607" s="109"/>
      <c r="V607" s="108"/>
      <c r="W607" s="108"/>
      <c r="X607" s="112"/>
      <c r="Y607" s="112"/>
      <c r="Z607" s="112"/>
      <c r="AA607" s="214"/>
      <c r="AB607" s="109"/>
      <c r="AC607" s="138">
        <f t="shared" si="95"/>
        <v>0</v>
      </c>
      <c r="AD607" s="112">
        <f t="shared" si="96"/>
        <v>0</v>
      </c>
      <c r="AE607" s="112">
        <f t="shared" si="97"/>
        <v>0</v>
      </c>
      <c r="AF607" s="112">
        <f t="shared" si="98"/>
        <v>0</v>
      </c>
    </row>
    <row r="608" spans="1:32">
      <c r="A608" s="147"/>
      <c r="B608" s="226"/>
      <c r="C608" s="147"/>
      <c r="D608" s="147"/>
      <c r="E608" s="148"/>
      <c r="F608" s="149"/>
      <c r="G608" s="149"/>
      <c r="H608" s="149"/>
      <c r="I608" s="149"/>
      <c r="J608" s="147"/>
      <c r="K608" s="277"/>
      <c r="L608" s="121"/>
      <c r="M608" s="120"/>
      <c r="O608" s="110">
        <f t="shared" si="92"/>
        <v>0</v>
      </c>
      <c r="P608" s="110">
        <f t="shared" si="93"/>
        <v>0</v>
      </c>
      <c r="Q608" s="134">
        <f t="shared" si="94"/>
        <v>0</v>
      </c>
      <c r="R608" s="111">
        <f t="shared" si="99"/>
        <v>0</v>
      </c>
      <c r="S608" s="111">
        <f t="shared" ref="S608:S671" si="100">+IF(AND(O608&gt;TIMEVALUE("8:30"),O608&lt;TIMEVALUE("10:00")),O608-TIMEVALUE("8:00"),0)</f>
        <v>0</v>
      </c>
      <c r="T608" s="108">
        <f t="shared" si="91"/>
        <v>0</v>
      </c>
      <c r="U608" s="109"/>
      <c r="V608" s="108"/>
      <c r="W608" s="108"/>
      <c r="X608" s="112"/>
      <c r="Y608" s="112"/>
      <c r="Z608" s="112"/>
      <c r="AA608" s="176"/>
      <c r="AB608" s="109"/>
      <c r="AC608" s="138">
        <f t="shared" si="95"/>
        <v>0</v>
      </c>
      <c r="AD608" s="112">
        <f t="shared" si="96"/>
        <v>0</v>
      </c>
      <c r="AE608" s="112">
        <f t="shared" si="97"/>
        <v>0</v>
      </c>
      <c r="AF608" s="112">
        <f t="shared" si="98"/>
        <v>0</v>
      </c>
    </row>
    <row r="609" spans="1:32">
      <c r="A609" s="147"/>
      <c r="B609" s="226"/>
      <c r="C609" s="147"/>
      <c r="D609" s="147"/>
      <c r="E609" s="148"/>
      <c r="F609" s="149"/>
      <c r="G609" s="149"/>
      <c r="H609" s="147"/>
      <c r="I609" s="147"/>
      <c r="J609" s="147"/>
      <c r="K609" s="277"/>
      <c r="L609" s="121"/>
      <c r="M609" s="120"/>
      <c r="O609" s="110">
        <f t="shared" si="92"/>
        <v>0</v>
      </c>
      <c r="P609" s="110">
        <f t="shared" si="93"/>
        <v>0</v>
      </c>
      <c r="Q609" s="134">
        <f t="shared" si="94"/>
        <v>0</v>
      </c>
      <c r="R609" s="111">
        <f t="shared" si="99"/>
        <v>0</v>
      </c>
      <c r="S609" s="111">
        <f t="shared" si="100"/>
        <v>0</v>
      </c>
      <c r="T609" s="108">
        <f t="shared" si="91"/>
        <v>0</v>
      </c>
      <c r="U609" s="109"/>
      <c r="V609" s="108"/>
      <c r="W609" s="108"/>
      <c r="X609" s="112"/>
      <c r="Y609" s="112"/>
      <c r="Z609" s="112"/>
      <c r="AA609" s="176"/>
      <c r="AB609" s="109"/>
      <c r="AC609" s="138">
        <f t="shared" si="95"/>
        <v>0</v>
      </c>
      <c r="AD609" s="112">
        <f t="shared" si="96"/>
        <v>0</v>
      </c>
      <c r="AE609" s="112">
        <f t="shared" si="97"/>
        <v>0</v>
      </c>
      <c r="AF609" s="112">
        <f t="shared" si="98"/>
        <v>0</v>
      </c>
    </row>
    <row r="610" spans="1:32">
      <c r="A610" s="147"/>
      <c r="B610" s="226"/>
      <c r="C610" s="147"/>
      <c r="D610" s="147"/>
      <c r="E610" s="148"/>
      <c r="F610" s="149"/>
      <c r="G610" s="149"/>
      <c r="H610" s="147"/>
      <c r="I610" s="147"/>
      <c r="J610" s="147"/>
      <c r="K610" s="277"/>
      <c r="L610" s="121"/>
      <c r="M610" s="120"/>
      <c r="O610" s="110">
        <f t="shared" si="92"/>
        <v>0</v>
      </c>
      <c r="P610" s="110">
        <f t="shared" si="93"/>
        <v>0</v>
      </c>
      <c r="Q610" s="134">
        <f t="shared" si="94"/>
        <v>0</v>
      </c>
      <c r="R610" s="111">
        <f t="shared" si="99"/>
        <v>0</v>
      </c>
      <c r="S610" s="111">
        <f t="shared" si="100"/>
        <v>0</v>
      </c>
      <c r="T610" s="108">
        <f t="shared" si="91"/>
        <v>0</v>
      </c>
      <c r="U610" s="109"/>
      <c r="V610" s="108"/>
      <c r="W610" s="108"/>
      <c r="X610" s="112"/>
      <c r="Y610" s="112"/>
      <c r="Z610" s="112"/>
      <c r="AA610" s="176"/>
      <c r="AB610" s="109"/>
      <c r="AC610" s="138">
        <f t="shared" si="95"/>
        <v>0</v>
      </c>
      <c r="AD610" s="112">
        <f t="shared" si="96"/>
        <v>0</v>
      </c>
      <c r="AE610" s="112">
        <f t="shared" si="97"/>
        <v>0</v>
      </c>
      <c r="AF610" s="112">
        <f t="shared" si="98"/>
        <v>0</v>
      </c>
    </row>
    <row r="611" spans="1:32">
      <c r="A611" s="147"/>
      <c r="B611" s="226"/>
      <c r="C611" s="147"/>
      <c r="D611" s="147"/>
      <c r="E611" s="148"/>
      <c r="F611" s="149"/>
      <c r="G611" s="149"/>
      <c r="H611" s="147"/>
      <c r="I611" s="147"/>
      <c r="J611" s="147"/>
      <c r="K611" s="277"/>
      <c r="L611" s="121"/>
      <c r="M611" s="120"/>
      <c r="O611" s="110">
        <f t="shared" si="92"/>
        <v>0</v>
      </c>
      <c r="P611" s="110">
        <f t="shared" si="93"/>
        <v>0</v>
      </c>
      <c r="Q611" s="134">
        <f t="shared" si="94"/>
        <v>0</v>
      </c>
      <c r="R611" s="111">
        <f t="shared" si="99"/>
        <v>0</v>
      </c>
      <c r="S611" s="111">
        <f t="shared" si="100"/>
        <v>0</v>
      </c>
      <c r="T611" s="108">
        <f t="shared" si="91"/>
        <v>0</v>
      </c>
      <c r="U611" s="109"/>
      <c r="V611" s="108"/>
      <c r="W611" s="108"/>
      <c r="X611" s="112"/>
      <c r="Y611" s="112"/>
      <c r="Z611" s="112"/>
      <c r="AA611" s="176"/>
      <c r="AB611" s="109"/>
      <c r="AC611" s="138">
        <f t="shared" si="95"/>
        <v>0</v>
      </c>
      <c r="AD611" s="112">
        <f t="shared" si="96"/>
        <v>0</v>
      </c>
      <c r="AE611" s="112">
        <f t="shared" si="97"/>
        <v>0</v>
      </c>
      <c r="AF611" s="112">
        <f t="shared" si="98"/>
        <v>0</v>
      </c>
    </row>
    <row r="612" spans="1:32">
      <c r="A612" s="147"/>
      <c r="B612" s="226"/>
      <c r="C612" s="147"/>
      <c r="D612" s="147"/>
      <c r="E612" s="148"/>
      <c r="F612" s="149"/>
      <c r="G612" s="149"/>
      <c r="H612" s="147"/>
      <c r="I612" s="147"/>
      <c r="J612" s="147"/>
      <c r="K612" s="277"/>
      <c r="L612" s="121"/>
      <c r="M612" s="120"/>
      <c r="O612" s="110">
        <f t="shared" si="92"/>
        <v>0</v>
      </c>
      <c r="P612" s="110">
        <f t="shared" si="93"/>
        <v>0</v>
      </c>
      <c r="Q612" s="134">
        <f t="shared" si="94"/>
        <v>0</v>
      </c>
      <c r="R612" s="111">
        <f t="shared" si="99"/>
        <v>0</v>
      </c>
      <c r="S612" s="111">
        <f t="shared" si="100"/>
        <v>0</v>
      </c>
      <c r="T612" s="108">
        <f t="shared" si="91"/>
        <v>0</v>
      </c>
      <c r="U612" s="109"/>
      <c r="V612" s="108"/>
      <c r="W612" s="108"/>
      <c r="X612" s="112"/>
      <c r="Y612" s="112"/>
      <c r="Z612" s="112"/>
      <c r="AA612" s="176"/>
      <c r="AB612" s="109"/>
      <c r="AC612" s="138">
        <f t="shared" si="95"/>
        <v>0</v>
      </c>
      <c r="AD612" s="112">
        <f t="shared" si="96"/>
        <v>0</v>
      </c>
      <c r="AE612" s="112">
        <f t="shared" si="97"/>
        <v>0</v>
      </c>
      <c r="AF612" s="112">
        <f t="shared" si="98"/>
        <v>0</v>
      </c>
    </row>
    <row r="613" spans="1:32">
      <c r="A613" s="147"/>
      <c r="B613" s="226"/>
      <c r="C613" s="147"/>
      <c r="D613" s="147"/>
      <c r="E613" s="148"/>
      <c r="F613" s="149"/>
      <c r="G613" s="147"/>
      <c r="H613" s="147"/>
      <c r="I613" s="147"/>
      <c r="J613" s="147"/>
      <c r="K613" s="277"/>
      <c r="L613" s="121"/>
      <c r="M613" s="120"/>
      <c r="O613" s="110">
        <f t="shared" si="92"/>
        <v>0</v>
      </c>
      <c r="P613" s="110">
        <f t="shared" si="93"/>
        <v>0</v>
      </c>
      <c r="Q613" s="134">
        <f t="shared" si="94"/>
        <v>0</v>
      </c>
      <c r="R613" s="111">
        <f t="shared" si="99"/>
        <v>0</v>
      </c>
      <c r="S613" s="111">
        <f t="shared" si="100"/>
        <v>0</v>
      </c>
      <c r="T613" s="108">
        <f t="shared" si="91"/>
        <v>0</v>
      </c>
      <c r="U613" s="109"/>
      <c r="V613" s="108"/>
      <c r="W613" s="108"/>
      <c r="X613" s="112"/>
      <c r="Y613" s="112"/>
      <c r="Z613" s="112"/>
      <c r="AA613" s="176"/>
      <c r="AB613" s="109"/>
      <c r="AC613" s="138">
        <f t="shared" si="95"/>
        <v>0</v>
      </c>
      <c r="AD613" s="112">
        <f t="shared" si="96"/>
        <v>0</v>
      </c>
      <c r="AE613" s="112">
        <f t="shared" si="97"/>
        <v>0</v>
      </c>
      <c r="AF613" s="112">
        <f t="shared" si="98"/>
        <v>0</v>
      </c>
    </row>
    <row r="614" spans="1:32">
      <c r="A614" s="147"/>
      <c r="B614" s="226"/>
      <c r="C614" s="147"/>
      <c r="D614" s="147"/>
      <c r="E614" s="148"/>
      <c r="F614" s="149"/>
      <c r="G614" s="149"/>
      <c r="H614" s="147"/>
      <c r="I614" s="147"/>
      <c r="J614" s="147"/>
      <c r="K614" s="277"/>
      <c r="L614" s="121"/>
      <c r="M614" s="120"/>
      <c r="O614" s="110">
        <f t="shared" si="92"/>
        <v>0</v>
      </c>
      <c r="P614" s="110">
        <f t="shared" si="93"/>
        <v>0</v>
      </c>
      <c r="Q614" s="134">
        <f t="shared" si="94"/>
        <v>0</v>
      </c>
      <c r="R614" s="111">
        <f t="shared" si="99"/>
        <v>0</v>
      </c>
      <c r="S614" s="111">
        <f t="shared" si="100"/>
        <v>0</v>
      </c>
      <c r="T614" s="108">
        <f t="shared" si="91"/>
        <v>0</v>
      </c>
      <c r="U614" s="109"/>
      <c r="V614" s="108"/>
      <c r="W614" s="108"/>
      <c r="X614" s="112"/>
      <c r="Y614" s="112"/>
      <c r="Z614" s="112"/>
      <c r="AA614" s="176"/>
      <c r="AB614" s="109"/>
      <c r="AC614" s="138">
        <f t="shared" si="95"/>
        <v>0</v>
      </c>
      <c r="AD614" s="112">
        <f t="shared" si="96"/>
        <v>0</v>
      </c>
      <c r="AE614" s="112">
        <f t="shared" si="97"/>
        <v>0</v>
      </c>
      <c r="AF614" s="112">
        <f t="shared" si="98"/>
        <v>0</v>
      </c>
    </row>
    <row r="615" spans="1:32">
      <c r="A615" s="147"/>
      <c r="B615" s="226"/>
      <c r="C615" s="147"/>
      <c r="D615" s="147"/>
      <c r="E615" s="148"/>
      <c r="F615" s="149"/>
      <c r="G615" s="149"/>
      <c r="H615" s="147"/>
      <c r="I615" s="147"/>
      <c r="J615" s="147"/>
      <c r="K615" s="277"/>
      <c r="L615" s="121"/>
      <c r="M615" s="120"/>
      <c r="O615" s="110">
        <f t="shared" si="92"/>
        <v>0</v>
      </c>
      <c r="P615" s="110">
        <f t="shared" si="93"/>
        <v>0</v>
      </c>
      <c r="Q615" s="134">
        <f t="shared" si="94"/>
        <v>0</v>
      </c>
      <c r="R615" s="111">
        <f t="shared" si="99"/>
        <v>0</v>
      </c>
      <c r="S615" s="111">
        <f t="shared" si="100"/>
        <v>0</v>
      </c>
      <c r="T615" s="108">
        <f t="shared" si="91"/>
        <v>0</v>
      </c>
      <c r="U615" s="109"/>
      <c r="V615" s="108"/>
      <c r="W615" s="108"/>
      <c r="X615" s="112"/>
      <c r="Y615" s="112"/>
      <c r="Z615" s="112"/>
      <c r="AA615" s="176"/>
      <c r="AB615" s="109"/>
      <c r="AC615" s="138">
        <f t="shared" si="95"/>
        <v>0</v>
      </c>
      <c r="AD615" s="112">
        <f t="shared" si="96"/>
        <v>0</v>
      </c>
      <c r="AE615" s="112">
        <f t="shared" si="97"/>
        <v>0</v>
      </c>
      <c r="AF615" s="112">
        <f t="shared" si="98"/>
        <v>0</v>
      </c>
    </row>
    <row r="616" spans="1:32">
      <c r="A616" s="147"/>
      <c r="B616" s="226"/>
      <c r="C616" s="147"/>
      <c r="D616" s="147"/>
      <c r="E616" s="148"/>
      <c r="F616" s="149"/>
      <c r="G616" s="149"/>
      <c r="H616" s="147"/>
      <c r="I616" s="147"/>
      <c r="J616" s="147"/>
      <c r="K616" s="277"/>
      <c r="L616" s="121"/>
      <c r="M616" s="120"/>
      <c r="O616" s="110">
        <f t="shared" si="92"/>
        <v>0</v>
      </c>
      <c r="P616" s="110">
        <f t="shared" si="93"/>
        <v>0</v>
      </c>
      <c r="Q616" s="134">
        <f t="shared" si="94"/>
        <v>0</v>
      </c>
      <c r="R616" s="111">
        <f t="shared" si="99"/>
        <v>0</v>
      </c>
      <c r="S616" s="111">
        <f t="shared" si="100"/>
        <v>0</v>
      </c>
      <c r="T616" s="108">
        <f t="shared" si="91"/>
        <v>0</v>
      </c>
      <c r="U616" s="109"/>
      <c r="V616" s="108"/>
      <c r="W616" s="108"/>
      <c r="X616" s="112"/>
      <c r="Y616" s="112"/>
      <c r="Z616" s="112"/>
      <c r="AA616" s="176"/>
      <c r="AB616" s="109"/>
      <c r="AC616" s="138">
        <f t="shared" si="95"/>
        <v>0</v>
      </c>
      <c r="AD616" s="112">
        <f t="shared" si="96"/>
        <v>0</v>
      </c>
      <c r="AE616" s="112">
        <f t="shared" si="97"/>
        <v>0</v>
      </c>
      <c r="AF616" s="112">
        <f t="shared" si="98"/>
        <v>0</v>
      </c>
    </row>
    <row r="617" spans="1:32">
      <c r="A617" s="147"/>
      <c r="B617" s="226"/>
      <c r="C617" s="147"/>
      <c r="D617" s="147"/>
      <c r="E617" s="148"/>
      <c r="F617" s="149"/>
      <c r="G617" s="149"/>
      <c r="H617" s="147"/>
      <c r="I617" s="147"/>
      <c r="J617" s="147"/>
      <c r="K617" s="277"/>
      <c r="L617" s="121"/>
      <c r="M617" s="120"/>
      <c r="O617" s="110">
        <f t="shared" si="92"/>
        <v>0</v>
      </c>
      <c r="P617" s="110">
        <f t="shared" si="93"/>
        <v>0</v>
      </c>
      <c r="Q617" s="134">
        <f t="shared" si="94"/>
        <v>0</v>
      </c>
      <c r="R617" s="111">
        <f t="shared" si="99"/>
        <v>0</v>
      </c>
      <c r="S617" s="111">
        <f t="shared" si="100"/>
        <v>0</v>
      </c>
      <c r="T617" s="108">
        <f t="shared" si="91"/>
        <v>0</v>
      </c>
      <c r="U617" s="109"/>
      <c r="V617" s="108"/>
      <c r="W617" s="108"/>
      <c r="X617" s="112"/>
      <c r="Y617" s="112"/>
      <c r="Z617" s="112"/>
      <c r="AA617" s="176"/>
      <c r="AB617" s="109"/>
      <c r="AC617" s="138">
        <f t="shared" si="95"/>
        <v>0</v>
      </c>
      <c r="AD617" s="112">
        <f t="shared" si="96"/>
        <v>0</v>
      </c>
      <c r="AE617" s="112">
        <f t="shared" si="97"/>
        <v>0</v>
      </c>
      <c r="AF617" s="112">
        <f t="shared" si="98"/>
        <v>0</v>
      </c>
    </row>
    <row r="618" spans="1:32">
      <c r="A618" s="147"/>
      <c r="B618" s="226"/>
      <c r="C618" s="147"/>
      <c r="D618" s="147"/>
      <c r="E618" s="148"/>
      <c r="F618" s="149"/>
      <c r="G618" s="149"/>
      <c r="H618" s="147"/>
      <c r="I618" s="147"/>
      <c r="J618" s="147"/>
      <c r="K618" s="277"/>
      <c r="L618" s="121"/>
      <c r="M618" s="120"/>
      <c r="O618" s="110">
        <f t="shared" si="92"/>
        <v>0</v>
      </c>
      <c r="P618" s="110">
        <f t="shared" si="93"/>
        <v>0</v>
      </c>
      <c r="Q618" s="134">
        <f t="shared" si="94"/>
        <v>0</v>
      </c>
      <c r="R618" s="111">
        <f t="shared" si="99"/>
        <v>0</v>
      </c>
      <c r="S618" s="111">
        <f t="shared" si="100"/>
        <v>0</v>
      </c>
      <c r="T618" s="108">
        <f t="shared" si="91"/>
        <v>0</v>
      </c>
      <c r="U618" s="109"/>
      <c r="V618" s="108"/>
      <c r="W618" s="108"/>
      <c r="X618" s="112"/>
      <c r="Y618" s="112"/>
      <c r="Z618" s="112"/>
      <c r="AA618" s="176"/>
      <c r="AB618" s="109"/>
      <c r="AC618" s="138">
        <f t="shared" si="95"/>
        <v>0</v>
      </c>
      <c r="AD618" s="112">
        <f t="shared" si="96"/>
        <v>0</v>
      </c>
      <c r="AE618" s="112">
        <f t="shared" si="97"/>
        <v>0</v>
      </c>
      <c r="AF618" s="112">
        <f t="shared" si="98"/>
        <v>0</v>
      </c>
    </row>
    <row r="619" spans="1:32">
      <c r="A619" s="147"/>
      <c r="B619" s="226"/>
      <c r="C619" s="147"/>
      <c r="D619" s="147"/>
      <c r="E619" s="148"/>
      <c r="F619" s="149"/>
      <c r="G619" s="149"/>
      <c r="H619" s="147"/>
      <c r="I619" s="147"/>
      <c r="J619" s="147"/>
      <c r="K619" s="277"/>
      <c r="L619" s="121"/>
      <c r="M619" s="120"/>
      <c r="O619" s="110">
        <f t="shared" si="92"/>
        <v>0</v>
      </c>
      <c r="P619" s="110">
        <f t="shared" si="93"/>
        <v>0</v>
      </c>
      <c r="Q619" s="134">
        <f t="shared" si="94"/>
        <v>0</v>
      </c>
      <c r="R619" s="111">
        <f t="shared" si="99"/>
        <v>0</v>
      </c>
      <c r="S619" s="111">
        <f t="shared" si="100"/>
        <v>0</v>
      </c>
      <c r="T619" s="108">
        <f t="shared" si="91"/>
        <v>0</v>
      </c>
      <c r="U619" s="109"/>
      <c r="V619" s="108"/>
      <c r="W619" s="108"/>
      <c r="X619" s="112"/>
      <c r="Y619" s="112"/>
      <c r="Z619" s="112"/>
      <c r="AA619" s="176"/>
      <c r="AB619" s="109"/>
      <c r="AC619" s="138">
        <f t="shared" si="95"/>
        <v>0</v>
      </c>
      <c r="AD619" s="112">
        <f t="shared" si="96"/>
        <v>0</v>
      </c>
      <c r="AE619" s="112">
        <f t="shared" si="97"/>
        <v>0</v>
      </c>
      <c r="AF619" s="112">
        <f t="shared" si="98"/>
        <v>0</v>
      </c>
    </row>
    <row r="620" spans="1:32">
      <c r="A620" s="147"/>
      <c r="B620" s="226"/>
      <c r="C620" s="147"/>
      <c r="D620" s="147"/>
      <c r="E620" s="148"/>
      <c r="F620" s="149"/>
      <c r="G620" s="149"/>
      <c r="H620" s="147"/>
      <c r="I620" s="147"/>
      <c r="J620" s="147"/>
      <c r="K620" s="277"/>
      <c r="L620" s="121"/>
      <c r="M620" s="120"/>
      <c r="O620" s="110">
        <f t="shared" si="92"/>
        <v>0</v>
      </c>
      <c r="P620" s="110">
        <f t="shared" si="93"/>
        <v>0</v>
      </c>
      <c r="Q620" s="134">
        <f t="shared" si="94"/>
        <v>0</v>
      </c>
      <c r="R620" s="111">
        <f t="shared" si="99"/>
        <v>0</v>
      </c>
      <c r="S620" s="111">
        <f t="shared" si="100"/>
        <v>0</v>
      </c>
      <c r="T620" s="108">
        <f t="shared" si="91"/>
        <v>0</v>
      </c>
      <c r="U620" s="109"/>
      <c r="V620" s="108"/>
      <c r="W620" s="108"/>
      <c r="X620" s="112"/>
      <c r="Y620" s="112"/>
      <c r="Z620" s="112"/>
      <c r="AA620" s="176"/>
      <c r="AB620" s="109"/>
      <c r="AC620" s="138">
        <f t="shared" si="95"/>
        <v>0</v>
      </c>
      <c r="AD620" s="112">
        <f t="shared" si="96"/>
        <v>0</v>
      </c>
      <c r="AE620" s="112">
        <f t="shared" si="97"/>
        <v>0</v>
      </c>
      <c r="AF620" s="112">
        <f t="shared" si="98"/>
        <v>0</v>
      </c>
    </row>
    <row r="621" spans="1:32">
      <c r="A621" s="147"/>
      <c r="B621" s="226"/>
      <c r="C621" s="147"/>
      <c r="D621" s="147"/>
      <c r="E621" s="148"/>
      <c r="F621" s="149"/>
      <c r="G621" s="149"/>
      <c r="H621" s="147"/>
      <c r="I621" s="147"/>
      <c r="J621" s="147"/>
      <c r="K621" s="277"/>
      <c r="L621" s="121"/>
      <c r="M621" s="120"/>
      <c r="O621" s="110">
        <f t="shared" si="92"/>
        <v>0</v>
      </c>
      <c r="P621" s="110">
        <f t="shared" si="93"/>
        <v>0</v>
      </c>
      <c r="Q621" s="134">
        <f t="shared" si="94"/>
        <v>0</v>
      </c>
      <c r="R621" s="111">
        <f t="shared" si="99"/>
        <v>0</v>
      </c>
      <c r="S621" s="111">
        <f t="shared" si="100"/>
        <v>0</v>
      </c>
      <c r="T621" s="108">
        <f t="shared" si="91"/>
        <v>0</v>
      </c>
      <c r="U621" s="109"/>
      <c r="V621" s="108"/>
      <c r="W621" s="108"/>
      <c r="X621" s="112"/>
      <c r="Y621" s="112"/>
      <c r="Z621" s="112"/>
      <c r="AA621" s="176"/>
      <c r="AB621" s="109"/>
      <c r="AC621" s="138">
        <f t="shared" si="95"/>
        <v>0</v>
      </c>
      <c r="AD621" s="112">
        <f t="shared" si="96"/>
        <v>0</v>
      </c>
      <c r="AE621" s="112">
        <f t="shared" si="97"/>
        <v>0</v>
      </c>
      <c r="AF621" s="112">
        <f t="shared" si="98"/>
        <v>0</v>
      </c>
    </row>
    <row r="622" spans="1:32">
      <c r="A622" s="147"/>
      <c r="B622" s="226"/>
      <c r="C622" s="147"/>
      <c r="D622" s="147"/>
      <c r="E622" s="148"/>
      <c r="F622" s="149"/>
      <c r="G622" s="149"/>
      <c r="H622" s="147"/>
      <c r="I622" s="147"/>
      <c r="J622" s="147"/>
      <c r="K622" s="277"/>
      <c r="L622" s="121"/>
      <c r="M622" s="120"/>
      <c r="O622" s="110">
        <f t="shared" si="92"/>
        <v>0</v>
      </c>
      <c r="P622" s="110">
        <f t="shared" si="93"/>
        <v>0</v>
      </c>
      <c r="Q622" s="134">
        <f t="shared" si="94"/>
        <v>0</v>
      </c>
      <c r="R622" s="111">
        <f t="shared" si="99"/>
        <v>0</v>
      </c>
      <c r="S622" s="111">
        <f t="shared" si="100"/>
        <v>0</v>
      </c>
      <c r="T622" s="108">
        <f t="shared" si="91"/>
        <v>0</v>
      </c>
      <c r="U622" s="109"/>
      <c r="V622" s="108"/>
      <c r="W622" s="108"/>
      <c r="X622" s="112"/>
      <c r="Y622" s="112"/>
      <c r="Z622" s="112"/>
      <c r="AA622" s="176"/>
      <c r="AB622" s="109"/>
      <c r="AC622" s="138">
        <f t="shared" si="95"/>
        <v>0</v>
      </c>
      <c r="AD622" s="112">
        <f t="shared" si="96"/>
        <v>0</v>
      </c>
      <c r="AE622" s="112">
        <f t="shared" si="97"/>
        <v>0</v>
      </c>
      <c r="AF622" s="112">
        <f t="shared" si="98"/>
        <v>0</v>
      </c>
    </row>
    <row r="623" spans="1:32">
      <c r="A623" s="147"/>
      <c r="B623" s="226"/>
      <c r="C623" s="147"/>
      <c r="D623" s="147"/>
      <c r="E623" s="148"/>
      <c r="F623" s="149"/>
      <c r="G623" s="149"/>
      <c r="H623" s="147"/>
      <c r="I623" s="147"/>
      <c r="J623" s="147"/>
      <c r="K623" s="277"/>
      <c r="L623" s="121"/>
      <c r="M623" s="120"/>
      <c r="O623" s="110">
        <f t="shared" si="92"/>
        <v>0</v>
      </c>
      <c r="P623" s="110">
        <f t="shared" si="93"/>
        <v>0</v>
      </c>
      <c r="Q623" s="134">
        <f t="shared" si="94"/>
        <v>0</v>
      </c>
      <c r="R623" s="111">
        <f t="shared" si="99"/>
        <v>0</v>
      </c>
      <c r="S623" s="111">
        <f t="shared" si="100"/>
        <v>0</v>
      </c>
      <c r="T623" s="108">
        <f t="shared" si="91"/>
        <v>0</v>
      </c>
      <c r="U623" s="109"/>
      <c r="V623" s="108"/>
      <c r="W623" s="108"/>
      <c r="X623" s="112"/>
      <c r="Y623" s="112"/>
      <c r="Z623" s="112"/>
      <c r="AA623" s="176"/>
      <c r="AB623" s="109"/>
      <c r="AC623" s="138">
        <f t="shared" si="95"/>
        <v>0</v>
      </c>
      <c r="AD623" s="112">
        <f t="shared" si="96"/>
        <v>0</v>
      </c>
      <c r="AE623" s="112">
        <f t="shared" si="97"/>
        <v>0</v>
      </c>
      <c r="AF623" s="112">
        <f t="shared" si="98"/>
        <v>0</v>
      </c>
    </row>
    <row r="624" spans="1:32">
      <c r="A624" s="147"/>
      <c r="B624" s="226"/>
      <c r="C624" s="147"/>
      <c r="D624" s="147"/>
      <c r="E624" s="148"/>
      <c r="F624" s="149"/>
      <c r="G624" s="149"/>
      <c r="H624" s="149"/>
      <c r="I624" s="147"/>
      <c r="J624" s="147"/>
      <c r="K624" s="277"/>
      <c r="L624" s="121"/>
      <c r="M624" s="120"/>
      <c r="O624" s="110">
        <f t="shared" si="92"/>
        <v>0</v>
      </c>
      <c r="P624" s="110">
        <f t="shared" si="93"/>
        <v>0</v>
      </c>
      <c r="Q624" s="134">
        <f t="shared" si="94"/>
        <v>0</v>
      </c>
      <c r="R624" s="111">
        <f t="shared" si="99"/>
        <v>0</v>
      </c>
      <c r="S624" s="111">
        <f t="shared" si="100"/>
        <v>0</v>
      </c>
      <c r="T624" s="108">
        <f t="shared" si="91"/>
        <v>0</v>
      </c>
      <c r="U624" s="109"/>
      <c r="V624" s="108"/>
      <c r="W624" s="108"/>
      <c r="X624" s="112"/>
      <c r="Y624" s="112"/>
      <c r="Z624" s="112"/>
      <c r="AA624" s="176"/>
      <c r="AB624" s="109"/>
      <c r="AC624" s="138">
        <f t="shared" si="95"/>
        <v>0</v>
      </c>
      <c r="AD624" s="112">
        <f t="shared" si="96"/>
        <v>0</v>
      </c>
      <c r="AE624" s="112">
        <f t="shared" si="97"/>
        <v>0</v>
      </c>
      <c r="AF624" s="112">
        <f t="shared" si="98"/>
        <v>0</v>
      </c>
    </row>
    <row r="625" spans="1:32">
      <c r="A625" s="147"/>
      <c r="B625" s="226"/>
      <c r="C625" s="147"/>
      <c r="D625" s="147"/>
      <c r="E625" s="148"/>
      <c r="F625" s="149"/>
      <c r="G625" s="149"/>
      <c r="H625" s="149"/>
      <c r="I625" s="147"/>
      <c r="J625" s="147"/>
      <c r="K625" s="277"/>
      <c r="L625" s="121"/>
      <c r="M625" s="120"/>
      <c r="O625" s="110">
        <f t="shared" si="92"/>
        <v>0</v>
      </c>
      <c r="P625" s="110">
        <f t="shared" si="93"/>
        <v>0</v>
      </c>
      <c r="Q625" s="134">
        <f t="shared" si="94"/>
        <v>0</v>
      </c>
      <c r="R625" s="111">
        <f t="shared" si="99"/>
        <v>0</v>
      </c>
      <c r="S625" s="111">
        <f t="shared" si="100"/>
        <v>0</v>
      </c>
      <c r="T625" s="108">
        <f t="shared" si="91"/>
        <v>0</v>
      </c>
      <c r="U625" s="109"/>
      <c r="V625" s="108"/>
      <c r="W625" s="108"/>
      <c r="X625" s="112"/>
      <c r="Y625" s="112"/>
      <c r="Z625" s="112"/>
      <c r="AA625" s="176"/>
      <c r="AB625" s="109"/>
      <c r="AC625" s="138">
        <f t="shared" si="95"/>
        <v>0</v>
      </c>
      <c r="AD625" s="112">
        <f t="shared" si="96"/>
        <v>0</v>
      </c>
      <c r="AE625" s="112">
        <f t="shared" si="97"/>
        <v>0</v>
      </c>
      <c r="AF625" s="112">
        <f t="shared" si="98"/>
        <v>0</v>
      </c>
    </row>
    <row r="626" spans="1:32">
      <c r="A626" s="147"/>
      <c r="B626" s="226"/>
      <c r="C626" s="147"/>
      <c r="D626" s="147"/>
      <c r="E626" s="148"/>
      <c r="F626" s="149"/>
      <c r="G626" s="149"/>
      <c r="H626" s="149"/>
      <c r="I626" s="147"/>
      <c r="J626" s="147"/>
      <c r="K626" s="277"/>
      <c r="L626" s="121"/>
      <c r="M626" s="120"/>
      <c r="O626" s="110">
        <f t="shared" si="92"/>
        <v>0</v>
      </c>
      <c r="P626" s="110">
        <f t="shared" si="93"/>
        <v>0</v>
      </c>
      <c r="Q626" s="134">
        <f t="shared" si="94"/>
        <v>0</v>
      </c>
      <c r="R626" s="111">
        <f t="shared" si="99"/>
        <v>0</v>
      </c>
      <c r="S626" s="111">
        <f t="shared" si="100"/>
        <v>0</v>
      </c>
      <c r="T626" s="108">
        <f t="shared" si="91"/>
        <v>0</v>
      </c>
      <c r="U626" s="109"/>
      <c r="V626" s="108"/>
      <c r="W626" s="108"/>
      <c r="X626" s="112"/>
      <c r="Y626" s="112"/>
      <c r="Z626" s="112"/>
      <c r="AA626" s="176"/>
      <c r="AB626" s="109"/>
      <c r="AC626" s="138">
        <f t="shared" si="95"/>
        <v>0</v>
      </c>
      <c r="AD626" s="112">
        <f t="shared" si="96"/>
        <v>0</v>
      </c>
      <c r="AE626" s="112">
        <f t="shared" si="97"/>
        <v>0</v>
      </c>
      <c r="AF626" s="112">
        <f t="shared" si="98"/>
        <v>0</v>
      </c>
    </row>
    <row r="627" spans="1:32">
      <c r="A627" s="147"/>
      <c r="B627" s="226"/>
      <c r="C627" s="147"/>
      <c r="D627" s="147"/>
      <c r="E627" s="148"/>
      <c r="F627" s="149"/>
      <c r="G627" s="149"/>
      <c r="H627" s="147"/>
      <c r="I627" s="147"/>
      <c r="J627" s="147"/>
      <c r="K627" s="277"/>
      <c r="L627" s="121"/>
      <c r="M627" s="120"/>
      <c r="O627" s="110">
        <f t="shared" si="92"/>
        <v>0</v>
      </c>
      <c r="P627" s="110">
        <f t="shared" si="93"/>
        <v>0</v>
      </c>
      <c r="Q627" s="134">
        <f t="shared" si="94"/>
        <v>0</v>
      </c>
      <c r="R627" s="111">
        <f t="shared" si="99"/>
        <v>0</v>
      </c>
      <c r="S627" s="111">
        <f t="shared" si="100"/>
        <v>0</v>
      </c>
      <c r="T627" s="108">
        <f t="shared" si="91"/>
        <v>0</v>
      </c>
      <c r="U627" s="109"/>
      <c r="V627" s="108"/>
      <c r="W627" s="108"/>
      <c r="X627" s="112"/>
      <c r="Y627" s="112"/>
      <c r="Z627" s="112"/>
      <c r="AA627" s="176"/>
      <c r="AB627" s="109"/>
      <c r="AC627" s="138">
        <f t="shared" si="95"/>
        <v>0</v>
      </c>
      <c r="AD627" s="112">
        <f t="shared" si="96"/>
        <v>0</v>
      </c>
      <c r="AE627" s="112">
        <f t="shared" si="97"/>
        <v>0</v>
      </c>
      <c r="AF627" s="112">
        <f t="shared" si="98"/>
        <v>0</v>
      </c>
    </row>
    <row r="628" spans="1:32">
      <c r="A628" s="147"/>
      <c r="B628" s="226"/>
      <c r="C628" s="147"/>
      <c r="D628" s="147"/>
      <c r="E628" s="148"/>
      <c r="F628" s="149"/>
      <c r="G628" s="149"/>
      <c r="H628" s="147"/>
      <c r="I628" s="147"/>
      <c r="J628" s="147"/>
      <c r="K628" s="277"/>
      <c r="L628" s="121"/>
      <c r="M628" s="120"/>
      <c r="O628" s="110">
        <f t="shared" si="92"/>
        <v>0</v>
      </c>
      <c r="P628" s="110">
        <f t="shared" si="93"/>
        <v>0</v>
      </c>
      <c r="Q628" s="134">
        <f t="shared" si="94"/>
        <v>0</v>
      </c>
      <c r="R628" s="111">
        <f t="shared" si="99"/>
        <v>0</v>
      </c>
      <c r="S628" s="111">
        <f t="shared" si="100"/>
        <v>0</v>
      </c>
      <c r="T628" s="108">
        <f t="shared" si="91"/>
        <v>0</v>
      </c>
      <c r="U628" s="109"/>
      <c r="V628" s="108"/>
      <c r="W628" s="108"/>
      <c r="X628" s="112"/>
      <c r="Y628" s="112"/>
      <c r="Z628" s="112"/>
      <c r="AA628" s="176"/>
      <c r="AB628" s="109"/>
      <c r="AC628" s="138">
        <f t="shared" si="95"/>
        <v>0</v>
      </c>
      <c r="AD628" s="112">
        <f t="shared" si="96"/>
        <v>0</v>
      </c>
      <c r="AE628" s="112">
        <f t="shared" si="97"/>
        <v>0</v>
      </c>
      <c r="AF628" s="112">
        <f t="shared" si="98"/>
        <v>0</v>
      </c>
    </row>
    <row r="629" spans="1:32">
      <c r="A629" s="147"/>
      <c r="B629" s="226"/>
      <c r="C629" s="147"/>
      <c r="D629" s="147"/>
      <c r="E629" s="148"/>
      <c r="F629" s="149"/>
      <c r="G629" s="149"/>
      <c r="H629" s="147"/>
      <c r="I629" s="147"/>
      <c r="J629" s="147"/>
      <c r="K629" s="277"/>
      <c r="L629" s="121"/>
      <c r="M629" s="120"/>
      <c r="O629" s="110">
        <f t="shared" si="92"/>
        <v>0</v>
      </c>
      <c r="P629" s="110">
        <f t="shared" si="93"/>
        <v>0</v>
      </c>
      <c r="Q629" s="134">
        <f t="shared" si="94"/>
        <v>0</v>
      </c>
      <c r="R629" s="111">
        <f t="shared" si="99"/>
        <v>0</v>
      </c>
      <c r="S629" s="111">
        <f t="shared" si="100"/>
        <v>0</v>
      </c>
      <c r="T629" s="108">
        <f t="shared" si="91"/>
        <v>0</v>
      </c>
      <c r="U629" s="109"/>
      <c r="V629" s="108"/>
      <c r="W629" s="108"/>
      <c r="X629" s="112"/>
      <c r="Y629" s="112"/>
      <c r="Z629" s="112"/>
      <c r="AA629" s="176"/>
      <c r="AB629" s="109"/>
      <c r="AC629" s="138">
        <f t="shared" si="95"/>
        <v>0</v>
      </c>
      <c r="AD629" s="112">
        <f t="shared" si="96"/>
        <v>0</v>
      </c>
      <c r="AE629" s="112">
        <f t="shared" si="97"/>
        <v>0</v>
      </c>
      <c r="AF629" s="112">
        <f t="shared" si="98"/>
        <v>0</v>
      </c>
    </row>
    <row r="630" spans="1:32">
      <c r="A630" s="147"/>
      <c r="B630" s="226"/>
      <c r="C630" s="147"/>
      <c r="D630" s="147"/>
      <c r="E630" s="148"/>
      <c r="F630" s="149"/>
      <c r="G630" s="149"/>
      <c r="H630" s="147"/>
      <c r="I630" s="147"/>
      <c r="J630" s="147"/>
      <c r="K630" s="277"/>
      <c r="L630" s="121"/>
      <c r="M630" s="120"/>
      <c r="O630" s="110">
        <f t="shared" si="92"/>
        <v>0</v>
      </c>
      <c r="P630" s="110">
        <f t="shared" si="93"/>
        <v>0</v>
      </c>
      <c r="Q630" s="134">
        <f t="shared" si="94"/>
        <v>0</v>
      </c>
      <c r="R630" s="111">
        <f t="shared" si="99"/>
        <v>0</v>
      </c>
      <c r="S630" s="111">
        <f t="shared" si="100"/>
        <v>0</v>
      </c>
      <c r="T630" s="108">
        <f t="shared" si="91"/>
        <v>0</v>
      </c>
      <c r="U630" s="109"/>
      <c r="V630" s="108"/>
      <c r="W630" s="108"/>
      <c r="X630" s="112"/>
      <c r="Y630" s="112"/>
      <c r="Z630" s="112"/>
      <c r="AA630" s="176"/>
      <c r="AB630" s="109"/>
      <c r="AC630" s="138">
        <f t="shared" si="95"/>
        <v>0</v>
      </c>
      <c r="AD630" s="112">
        <f t="shared" si="96"/>
        <v>0</v>
      </c>
      <c r="AE630" s="112">
        <f t="shared" si="97"/>
        <v>0</v>
      </c>
      <c r="AF630" s="112">
        <f t="shared" si="98"/>
        <v>0</v>
      </c>
    </row>
    <row r="631" spans="1:32">
      <c r="A631" s="147"/>
      <c r="B631" s="226"/>
      <c r="C631" s="147"/>
      <c r="D631" s="147"/>
      <c r="E631" s="148"/>
      <c r="F631" s="149"/>
      <c r="G631" s="149"/>
      <c r="H631" s="147"/>
      <c r="I631" s="147"/>
      <c r="J631" s="147"/>
      <c r="K631" s="277"/>
      <c r="L631" s="121"/>
      <c r="M631" s="120"/>
      <c r="O631" s="110">
        <f t="shared" si="92"/>
        <v>0</v>
      </c>
      <c r="P631" s="110">
        <f t="shared" si="93"/>
        <v>0</v>
      </c>
      <c r="Q631" s="134">
        <f t="shared" si="94"/>
        <v>0</v>
      </c>
      <c r="R631" s="111">
        <f t="shared" si="99"/>
        <v>0</v>
      </c>
      <c r="S631" s="111">
        <f t="shared" si="100"/>
        <v>0</v>
      </c>
      <c r="T631" s="108">
        <f t="shared" si="91"/>
        <v>0</v>
      </c>
      <c r="U631" s="109"/>
      <c r="V631" s="108"/>
      <c r="W631" s="108"/>
      <c r="X631" s="112"/>
      <c r="Y631" s="112"/>
      <c r="Z631" s="112"/>
      <c r="AA631" s="176"/>
      <c r="AB631" s="109"/>
      <c r="AC631" s="138">
        <f t="shared" si="95"/>
        <v>0</v>
      </c>
      <c r="AD631" s="112">
        <f t="shared" si="96"/>
        <v>0</v>
      </c>
      <c r="AE631" s="112">
        <f t="shared" si="97"/>
        <v>0</v>
      </c>
      <c r="AF631" s="112">
        <f t="shared" si="98"/>
        <v>0</v>
      </c>
    </row>
    <row r="632" spans="1:32">
      <c r="A632" s="147"/>
      <c r="B632" s="226"/>
      <c r="C632" s="147"/>
      <c r="D632" s="147"/>
      <c r="E632" s="148"/>
      <c r="F632" s="149"/>
      <c r="G632" s="149"/>
      <c r="H632" s="147"/>
      <c r="I632" s="147"/>
      <c r="J632" s="147"/>
      <c r="K632" s="277"/>
      <c r="L632" s="121"/>
      <c r="M632" s="120"/>
      <c r="O632" s="110">
        <f t="shared" si="92"/>
        <v>0</v>
      </c>
      <c r="P632" s="110">
        <f t="shared" si="93"/>
        <v>0</v>
      </c>
      <c r="Q632" s="134">
        <f t="shared" si="94"/>
        <v>0</v>
      </c>
      <c r="R632" s="111">
        <f t="shared" si="99"/>
        <v>0</v>
      </c>
      <c r="S632" s="111">
        <f t="shared" si="100"/>
        <v>0</v>
      </c>
      <c r="T632" s="108">
        <f t="shared" si="91"/>
        <v>0</v>
      </c>
      <c r="U632" s="109"/>
      <c r="V632" s="108"/>
      <c r="W632" s="108"/>
      <c r="X632" s="112"/>
      <c r="Y632" s="112"/>
      <c r="Z632" s="112"/>
      <c r="AA632" s="176"/>
      <c r="AB632" s="109"/>
      <c r="AC632" s="138">
        <f t="shared" si="95"/>
        <v>0</v>
      </c>
      <c r="AD632" s="112">
        <f t="shared" si="96"/>
        <v>0</v>
      </c>
      <c r="AE632" s="112">
        <f t="shared" si="97"/>
        <v>0</v>
      </c>
      <c r="AF632" s="112">
        <f t="shared" si="98"/>
        <v>0</v>
      </c>
    </row>
    <row r="633" spans="1:32">
      <c r="A633" s="147"/>
      <c r="B633" s="226"/>
      <c r="C633" s="147"/>
      <c r="D633" s="147"/>
      <c r="E633" s="148"/>
      <c r="F633" s="149"/>
      <c r="G633" s="149"/>
      <c r="H633" s="147"/>
      <c r="I633" s="147"/>
      <c r="J633" s="147"/>
      <c r="K633" s="277"/>
      <c r="L633" s="121"/>
      <c r="M633" s="120"/>
      <c r="O633" s="110">
        <f t="shared" si="92"/>
        <v>0</v>
      </c>
      <c r="P633" s="110">
        <f t="shared" si="93"/>
        <v>0</v>
      </c>
      <c r="Q633" s="134">
        <f t="shared" si="94"/>
        <v>0</v>
      </c>
      <c r="R633" s="111">
        <f t="shared" si="99"/>
        <v>0</v>
      </c>
      <c r="S633" s="111">
        <f t="shared" si="100"/>
        <v>0</v>
      </c>
      <c r="T633" s="108">
        <f t="shared" si="91"/>
        <v>0</v>
      </c>
      <c r="U633" s="109"/>
      <c r="V633" s="108"/>
      <c r="W633" s="108"/>
      <c r="X633" s="112"/>
      <c r="Y633" s="112"/>
      <c r="Z633" s="112"/>
      <c r="AA633" s="176"/>
      <c r="AB633" s="109"/>
      <c r="AC633" s="138">
        <f t="shared" si="95"/>
        <v>0</v>
      </c>
      <c r="AD633" s="112">
        <f t="shared" si="96"/>
        <v>0</v>
      </c>
      <c r="AE633" s="112">
        <f t="shared" si="97"/>
        <v>0</v>
      </c>
      <c r="AF633" s="112">
        <f t="shared" si="98"/>
        <v>0</v>
      </c>
    </row>
    <row r="634" spans="1:32">
      <c r="A634" s="147"/>
      <c r="B634" s="226"/>
      <c r="C634" s="147"/>
      <c r="D634" s="147"/>
      <c r="E634" s="148"/>
      <c r="F634" s="149"/>
      <c r="G634" s="149"/>
      <c r="H634" s="149"/>
      <c r="I634" s="147"/>
      <c r="J634" s="147"/>
      <c r="K634" s="277"/>
      <c r="L634" s="121"/>
      <c r="M634" s="120"/>
      <c r="O634" s="110">
        <f t="shared" si="92"/>
        <v>0</v>
      </c>
      <c r="P634" s="110">
        <f t="shared" si="93"/>
        <v>0</v>
      </c>
      <c r="Q634" s="134">
        <f t="shared" si="94"/>
        <v>0</v>
      </c>
      <c r="R634" s="111">
        <f t="shared" si="99"/>
        <v>0</v>
      </c>
      <c r="S634" s="111">
        <f t="shared" si="100"/>
        <v>0</v>
      </c>
      <c r="T634" s="108">
        <f t="shared" si="91"/>
        <v>0</v>
      </c>
      <c r="U634" s="109"/>
      <c r="V634" s="108"/>
      <c r="W634" s="108"/>
      <c r="X634" s="112"/>
      <c r="Y634" s="112"/>
      <c r="Z634" s="112"/>
      <c r="AA634" s="176"/>
      <c r="AB634" s="109"/>
      <c r="AC634" s="138">
        <f t="shared" si="95"/>
        <v>0</v>
      </c>
      <c r="AD634" s="112">
        <f t="shared" si="96"/>
        <v>0</v>
      </c>
      <c r="AE634" s="112">
        <f t="shared" si="97"/>
        <v>0</v>
      </c>
      <c r="AF634" s="112">
        <f t="shared" si="98"/>
        <v>0</v>
      </c>
    </row>
    <row r="635" spans="1:32">
      <c r="A635" s="147"/>
      <c r="B635" s="226"/>
      <c r="C635" s="147"/>
      <c r="D635" s="147"/>
      <c r="E635" s="148"/>
      <c r="F635" s="149"/>
      <c r="G635" s="149"/>
      <c r="H635" s="147"/>
      <c r="I635" s="147"/>
      <c r="J635" s="147"/>
      <c r="K635" s="277"/>
      <c r="L635" s="121"/>
      <c r="M635" s="120"/>
      <c r="O635" s="110">
        <f t="shared" si="92"/>
        <v>0</v>
      </c>
      <c r="P635" s="110">
        <f t="shared" si="93"/>
        <v>0</v>
      </c>
      <c r="Q635" s="134">
        <f t="shared" si="94"/>
        <v>0</v>
      </c>
      <c r="R635" s="111">
        <f t="shared" si="99"/>
        <v>0</v>
      </c>
      <c r="S635" s="111">
        <f t="shared" si="100"/>
        <v>0</v>
      </c>
      <c r="T635" s="108">
        <f t="shared" si="91"/>
        <v>0</v>
      </c>
      <c r="U635" s="109"/>
      <c r="V635" s="108"/>
      <c r="W635" s="108"/>
      <c r="X635" s="112"/>
      <c r="Y635" s="112"/>
      <c r="Z635" s="112"/>
      <c r="AA635" s="176"/>
      <c r="AB635" s="109"/>
      <c r="AC635" s="138">
        <f t="shared" si="95"/>
        <v>0</v>
      </c>
      <c r="AD635" s="112">
        <f t="shared" si="96"/>
        <v>0</v>
      </c>
      <c r="AE635" s="112">
        <f t="shared" si="97"/>
        <v>0</v>
      </c>
      <c r="AF635" s="112">
        <f t="shared" si="98"/>
        <v>0</v>
      </c>
    </row>
    <row r="636" spans="1:32">
      <c r="A636" s="147"/>
      <c r="B636" s="226"/>
      <c r="C636" s="147"/>
      <c r="D636" s="147"/>
      <c r="E636" s="148"/>
      <c r="F636" s="149"/>
      <c r="G636" s="149"/>
      <c r="H636" s="147"/>
      <c r="I636" s="147"/>
      <c r="J636" s="147"/>
      <c r="K636" s="277"/>
      <c r="L636" s="121"/>
      <c r="M636" s="120"/>
      <c r="O636" s="110">
        <f t="shared" si="92"/>
        <v>0</v>
      </c>
      <c r="P636" s="110">
        <f t="shared" si="93"/>
        <v>0</v>
      </c>
      <c r="Q636" s="134">
        <f t="shared" si="94"/>
        <v>0</v>
      </c>
      <c r="R636" s="111">
        <f t="shared" si="99"/>
        <v>0</v>
      </c>
      <c r="S636" s="111">
        <f t="shared" si="100"/>
        <v>0</v>
      </c>
      <c r="T636" s="108">
        <f t="shared" si="91"/>
        <v>0</v>
      </c>
      <c r="U636" s="109"/>
      <c r="V636" s="108"/>
      <c r="W636" s="108"/>
      <c r="X636" s="112"/>
      <c r="Y636" s="112"/>
      <c r="Z636" s="112"/>
      <c r="AA636" s="176"/>
      <c r="AB636" s="109"/>
      <c r="AC636" s="138">
        <f t="shared" si="95"/>
        <v>0</v>
      </c>
      <c r="AD636" s="112">
        <f t="shared" si="96"/>
        <v>0</v>
      </c>
      <c r="AE636" s="112">
        <f t="shared" si="97"/>
        <v>0</v>
      </c>
      <c r="AF636" s="112">
        <f t="shared" si="98"/>
        <v>0</v>
      </c>
    </row>
    <row r="637" spans="1:32">
      <c r="A637" s="147"/>
      <c r="B637" s="226"/>
      <c r="C637" s="147"/>
      <c r="D637" s="147"/>
      <c r="E637" s="148"/>
      <c r="F637" s="149"/>
      <c r="G637" s="149"/>
      <c r="H637" s="147"/>
      <c r="I637" s="147"/>
      <c r="J637" s="147"/>
      <c r="K637" s="277"/>
      <c r="L637" s="121"/>
      <c r="M637" s="120"/>
      <c r="O637" s="110">
        <f t="shared" si="92"/>
        <v>0</v>
      </c>
      <c r="P637" s="110">
        <f t="shared" si="93"/>
        <v>0</v>
      </c>
      <c r="Q637" s="134">
        <f t="shared" si="94"/>
        <v>0</v>
      </c>
      <c r="R637" s="111">
        <f t="shared" si="99"/>
        <v>0</v>
      </c>
      <c r="S637" s="111">
        <f t="shared" si="100"/>
        <v>0</v>
      </c>
      <c r="T637" s="108">
        <f t="shared" si="91"/>
        <v>0</v>
      </c>
      <c r="U637" s="109"/>
      <c r="V637" s="108"/>
      <c r="W637" s="108"/>
      <c r="X637" s="112"/>
      <c r="Y637" s="112"/>
      <c r="Z637" s="112"/>
      <c r="AA637" s="176"/>
      <c r="AB637" s="109"/>
      <c r="AC637" s="138">
        <f t="shared" si="95"/>
        <v>0</v>
      </c>
      <c r="AD637" s="112">
        <f t="shared" si="96"/>
        <v>0</v>
      </c>
      <c r="AE637" s="112">
        <f t="shared" si="97"/>
        <v>0</v>
      </c>
      <c r="AF637" s="112">
        <f t="shared" si="98"/>
        <v>0</v>
      </c>
    </row>
    <row r="638" spans="1:32">
      <c r="A638" s="147"/>
      <c r="B638" s="226"/>
      <c r="C638" s="147"/>
      <c r="D638" s="147"/>
      <c r="E638" s="148"/>
      <c r="F638" s="149"/>
      <c r="G638" s="149"/>
      <c r="H638" s="149"/>
      <c r="I638" s="147"/>
      <c r="J638" s="147"/>
      <c r="K638" s="277"/>
      <c r="L638" s="121"/>
      <c r="M638" s="120"/>
      <c r="O638" s="110">
        <f t="shared" si="92"/>
        <v>0</v>
      </c>
      <c r="P638" s="110">
        <f t="shared" si="93"/>
        <v>0</v>
      </c>
      <c r="Q638" s="134">
        <f t="shared" si="94"/>
        <v>0</v>
      </c>
      <c r="R638" s="111">
        <f t="shared" si="99"/>
        <v>0</v>
      </c>
      <c r="S638" s="111">
        <f t="shared" si="100"/>
        <v>0</v>
      </c>
      <c r="T638" s="108">
        <f t="shared" si="91"/>
        <v>0</v>
      </c>
      <c r="U638" s="109"/>
      <c r="V638" s="108"/>
      <c r="W638" s="108"/>
      <c r="X638" s="112"/>
      <c r="Y638" s="112"/>
      <c r="Z638" s="112"/>
      <c r="AA638" s="176"/>
      <c r="AB638" s="109"/>
      <c r="AC638" s="138">
        <f t="shared" si="95"/>
        <v>0</v>
      </c>
      <c r="AD638" s="112">
        <f t="shared" si="96"/>
        <v>0</v>
      </c>
      <c r="AE638" s="112">
        <f t="shared" si="97"/>
        <v>0</v>
      </c>
      <c r="AF638" s="112">
        <f t="shared" si="98"/>
        <v>0</v>
      </c>
    </row>
    <row r="639" spans="1:32">
      <c r="A639" s="147"/>
      <c r="B639" s="226"/>
      <c r="C639" s="147"/>
      <c r="D639" s="147"/>
      <c r="E639" s="148"/>
      <c r="F639" s="149"/>
      <c r="G639" s="149"/>
      <c r="H639" s="149"/>
      <c r="I639" s="147"/>
      <c r="J639" s="147"/>
      <c r="K639" s="277"/>
      <c r="L639" s="121"/>
      <c r="M639" s="120"/>
      <c r="O639" s="110">
        <f t="shared" si="92"/>
        <v>0</v>
      </c>
      <c r="P639" s="110">
        <f t="shared" si="93"/>
        <v>0</v>
      </c>
      <c r="Q639" s="134">
        <f t="shared" si="94"/>
        <v>0</v>
      </c>
      <c r="R639" s="111">
        <f t="shared" si="99"/>
        <v>0</v>
      </c>
      <c r="S639" s="111">
        <f t="shared" si="100"/>
        <v>0</v>
      </c>
      <c r="T639" s="108">
        <f t="shared" si="91"/>
        <v>0</v>
      </c>
      <c r="U639" s="109"/>
      <c r="V639" s="108"/>
      <c r="W639" s="108"/>
      <c r="X639" s="112"/>
      <c r="Y639" s="112"/>
      <c r="Z639" s="112"/>
      <c r="AA639" s="176"/>
      <c r="AB639" s="109"/>
      <c r="AC639" s="138">
        <f t="shared" si="95"/>
        <v>0</v>
      </c>
      <c r="AD639" s="112">
        <f t="shared" si="96"/>
        <v>0</v>
      </c>
      <c r="AE639" s="112">
        <f t="shared" si="97"/>
        <v>0</v>
      </c>
      <c r="AF639" s="112">
        <f t="shared" si="98"/>
        <v>0</v>
      </c>
    </row>
    <row r="640" spans="1:32">
      <c r="A640" s="147"/>
      <c r="B640" s="226"/>
      <c r="C640" s="147"/>
      <c r="D640" s="147"/>
      <c r="E640" s="148"/>
      <c r="F640" s="149"/>
      <c r="G640" s="149"/>
      <c r="H640" s="147"/>
      <c r="I640" s="147"/>
      <c r="J640" s="147"/>
      <c r="K640" s="277"/>
      <c r="L640" s="121"/>
      <c r="M640" s="120"/>
      <c r="O640" s="110">
        <f t="shared" si="92"/>
        <v>0</v>
      </c>
      <c r="P640" s="110">
        <f t="shared" si="93"/>
        <v>0</v>
      </c>
      <c r="Q640" s="134">
        <f t="shared" si="94"/>
        <v>0</v>
      </c>
      <c r="R640" s="111">
        <f t="shared" si="99"/>
        <v>0</v>
      </c>
      <c r="S640" s="111">
        <f t="shared" si="100"/>
        <v>0</v>
      </c>
      <c r="T640" s="108">
        <f t="shared" si="91"/>
        <v>0</v>
      </c>
      <c r="U640" s="109"/>
      <c r="V640" s="108"/>
      <c r="W640" s="108"/>
      <c r="X640" s="112"/>
      <c r="Y640" s="112"/>
      <c r="Z640" s="112"/>
      <c r="AA640" s="176"/>
      <c r="AB640" s="109"/>
      <c r="AC640" s="138">
        <f t="shared" si="95"/>
        <v>0</v>
      </c>
      <c r="AD640" s="112">
        <f t="shared" si="96"/>
        <v>0</v>
      </c>
      <c r="AE640" s="112">
        <f t="shared" si="97"/>
        <v>0</v>
      </c>
      <c r="AF640" s="112">
        <f t="shared" si="98"/>
        <v>0</v>
      </c>
    </row>
    <row r="641" spans="1:32">
      <c r="A641" s="147"/>
      <c r="B641" s="226"/>
      <c r="C641" s="147"/>
      <c r="D641" s="147"/>
      <c r="E641" s="148"/>
      <c r="F641" s="149"/>
      <c r="G641" s="149"/>
      <c r="H641" s="147"/>
      <c r="I641" s="147"/>
      <c r="J641" s="147"/>
      <c r="K641" s="277"/>
      <c r="L641" s="121"/>
      <c r="M641" s="120"/>
      <c r="O641" s="110">
        <f t="shared" si="92"/>
        <v>0</v>
      </c>
      <c r="P641" s="110">
        <f t="shared" si="93"/>
        <v>0</v>
      </c>
      <c r="Q641" s="134">
        <f t="shared" si="94"/>
        <v>0</v>
      </c>
      <c r="R641" s="111">
        <f t="shared" si="99"/>
        <v>0</v>
      </c>
      <c r="S641" s="111">
        <f t="shared" si="100"/>
        <v>0</v>
      </c>
      <c r="T641" s="108">
        <f t="shared" si="91"/>
        <v>0</v>
      </c>
      <c r="U641" s="109"/>
      <c r="V641" s="108"/>
      <c r="W641" s="108"/>
      <c r="X641" s="112"/>
      <c r="Y641" s="112"/>
      <c r="Z641" s="112"/>
      <c r="AA641" s="176"/>
      <c r="AB641" s="109"/>
      <c r="AC641" s="138">
        <f t="shared" si="95"/>
        <v>0</v>
      </c>
      <c r="AD641" s="112">
        <f t="shared" si="96"/>
        <v>0</v>
      </c>
      <c r="AE641" s="112">
        <f t="shared" si="97"/>
        <v>0</v>
      </c>
      <c r="AF641" s="112">
        <f t="shared" si="98"/>
        <v>0</v>
      </c>
    </row>
    <row r="642" spans="1:32">
      <c r="A642" s="147"/>
      <c r="B642" s="226"/>
      <c r="C642" s="147"/>
      <c r="D642" s="147"/>
      <c r="E642" s="148"/>
      <c r="F642" s="149"/>
      <c r="G642" s="149"/>
      <c r="H642" s="147"/>
      <c r="I642" s="147"/>
      <c r="J642" s="147"/>
      <c r="K642" s="277"/>
      <c r="L642" s="121"/>
      <c r="M642" s="120"/>
      <c r="O642" s="110">
        <f t="shared" si="92"/>
        <v>0</v>
      </c>
      <c r="P642" s="110">
        <f t="shared" si="93"/>
        <v>0</v>
      </c>
      <c r="Q642" s="134">
        <f t="shared" si="94"/>
        <v>0</v>
      </c>
      <c r="R642" s="111">
        <f t="shared" si="99"/>
        <v>0</v>
      </c>
      <c r="S642" s="111">
        <f t="shared" si="100"/>
        <v>0</v>
      </c>
      <c r="T642" s="108">
        <f t="shared" si="91"/>
        <v>0</v>
      </c>
      <c r="U642" s="109"/>
      <c r="V642" s="108"/>
      <c r="W642" s="108"/>
      <c r="X642" s="112"/>
      <c r="Y642" s="112"/>
      <c r="Z642" s="112"/>
      <c r="AA642" s="176"/>
      <c r="AB642" s="109"/>
      <c r="AC642" s="138">
        <f t="shared" si="95"/>
        <v>0</v>
      </c>
      <c r="AD642" s="112">
        <f t="shared" si="96"/>
        <v>0</v>
      </c>
      <c r="AE642" s="112">
        <f t="shared" si="97"/>
        <v>0</v>
      </c>
      <c r="AF642" s="112">
        <f t="shared" si="98"/>
        <v>0</v>
      </c>
    </row>
    <row r="643" spans="1:32">
      <c r="A643" s="147"/>
      <c r="B643" s="226"/>
      <c r="C643" s="147"/>
      <c r="D643" s="147"/>
      <c r="E643" s="148"/>
      <c r="F643" s="149"/>
      <c r="G643" s="149"/>
      <c r="H643" s="147"/>
      <c r="I643" s="147"/>
      <c r="J643" s="147"/>
      <c r="K643" s="277"/>
      <c r="L643" s="121"/>
      <c r="M643" s="120"/>
      <c r="O643" s="110">
        <f t="shared" si="92"/>
        <v>0</v>
      </c>
      <c r="P643" s="110">
        <f t="shared" si="93"/>
        <v>0</v>
      </c>
      <c r="Q643" s="134">
        <f t="shared" si="94"/>
        <v>0</v>
      </c>
      <c r="R643" s="111">
        <f t="shared" si="99"/>
        <v>0</v>
      </c>
      <c r="S643" s="111">
        <f t="shared" si="100"/>
        <v>0</v>
      </c>
      <c r="T643" s="108">
        <f t="shared" si="91"/>
        <v>0</v>
      </c>
      <c r="U643" s="109"/>
      <c r="V643" s="108"/>
      <c r="W643" s="108"/>
      <c r="X643" s="112"/>
      <c r="Y643" s="112"/>
      <c r="Z643" s="112"/>
      <c r="AA643" s="176"/>
      <c r="AB643" s="109"/>
      <c r="AC643" s="138">
        <f t="shared" si="95"/>
        <v>0</v>
      </c>
      <c r="AD643" s="112">
        <f t="shared" si="96"/>
        <v>0</v>
      </c>
      <c r="AE643" s="112">
        <f t="shared" si="97"/>
        <v>0</v>
      </c>
      <c r="AF643" s="112">
        <f t="shared" si="98"/>
        <v>0</v>
      </c>
    </row>
    <row r="644" spans="1:32">
      <c r="A644" s="147"/>
      <c r="B644" s="226"/>
      <c r="C644" s="147"/>
      <c r="D644" s="147"/>
      <c r="E644" s="148"/>
      <c r="F644" s="149"/>
      <c r="G644" s="149"/>
      <c r="H644" s="147"/>
      <c r="I644" s="147"/>
      <c r="J644" s="147"/>
      <c r="K644" s="277"/>
      <c r="L644" s="121"/>
      <c r="M644" s="120"/>
      <c r="O644" s="110">
        <f t="shared" si="92"/>
        <v>0</v>
      </c>
      <c r="P644" s="110">
        <f t="shared" si="93"/>
        <v>0</v>
      </c>
      <c r="Q644" s="134">
        <f t="shared" si="94"/>
        <v>0</v>
      </c>
      <c r="R644" s="111">
        <f t="shared" si="99"/>
        <v>0</v>
      </c>
      <c r="S644" s="111">
        <f t="shared" si="100"/>
        <v>0</v>
      </c>
      <c r="T644" s="108">
        <f t="shared" ref="T644:T707" si="101">+IF((Q644+R644+V644-W644)&gt;TIMEVALUE("4:30"),8.5/24,IF((Q644+R644+V644-W644)&gt;TIMEVALUE("00:00"),4.25/24,0))-IF((Q644+R644+V644-W644)&gt;S644,S644,0)</f>
        <v>0</v>
      </c>
      <c r="U644" s="109"/>
      <c r="V644" s="108"/>
      <c r="W644" s="108"/>
      <c r="X644" s="112"/>
      <c r="Y644" s="112"/>
      <c r="Z644" s="112"/>
      <c r="AA644" s="176"/>
      <c r="AB644" s="109"/>
      <c r="AC644" s="138">
        <f t="shared" si="95"/>
        <v>0</v>
      </c>
      <c r="AD644" s="112">
        <f t="shared" si="96"/>
        <v>0</v>
      </c>
      <c r="AE644" s="112">
        <f t="shared" si="97"/>
        <v>0</v>
      </c>
      <c r="AF644" s="112">
        <f t="shared" si="98"/>
        <v>0</v>
      </c>
    </row>
    <row r="645" spans="1:32">
      <c r="A645" s="147"/>
      <c r="B645" s="226"/>
      <c r="C645" s="147"/>
      <c r="D645" s="147"/>
      <c r="E645" s="148"/>
      <c r="F645" s="149"/>
      <c r="G645" s="149"/>
      <c r="H645" s="147"/>
      <c r="I645" s="147"/>
      <c r="J645" s="147"/>
      <c r="K645" s="277"/>
      <c r="L645" s="121"/>
      <c r="M645" s="120"/>
      <c r="O645" s="110">
        <f t="shared" ref="O645:O708" si="102">+IF(COUNT(F645:K645)=1,0,IF((MAX(F645:K645)-MIN(F645:K645))&lt;TIMEVALUE("1:00"),0,IF(F645&lt;TIMEVALUE("8:00"),1/3,MIN(F645:K645))))</f>
        <v>0</v>
      </c>
      <c r="P645" s="110">
        <f t="shared" ref="P645:P708" si="103">+IF(COUNT(F645:K645)=1,0,IF((MAX(F645:K645)-MIN(F645:K645))&lt;TIMEVALUE("1:00"),0,IF(MAX(F645:K645)&lt;TIMEVALUE("18:00"),MAX(F645:K645),IF(F645&gt;TIMEVALUE("8:30"),0.75,MAX(F645:K645)))))</f>
        <v>0</v>
      </c>
      <c r="Q645" s="134">
        <f t="shared" ref="Q645:Q708" si="104">+IF(OR(M645="KHAC",M645="PM",O645=TIMEVALUE("00:00")),0,IF(O645&gt;TIMEVALUE("10:00"),0,IF(MAX(F645:K645)&lt;TIMEVALUE("12:00"),MAX(F645:K645)-O645,TIMEVALUE("12:00")-O645)))</f>
        <v>0</v>
      </c>
      <c r="R645" s="111">
        <f t="shared" si="99"/>
        <v>0</v>
      </c>
      <c r="S645" s="111">
        <f t="shared" si="100"/>
        <v>0</v>
      </c>
      <c r="T645" s="108">
        <f t="shared" si="101"/>
        <v>0</v>
      </c>
      <c r="U645" s="109"/>
      <c r="V645" s="108"/>
      <c r="W645" s="108"/>
      <c r="X645" s="112"/>
      <c r="Y645" s="112"/>
      <c r="Z645" s="112"/>
      <c r="AA645" s="176"/>
      <c r="AB645" s="109"/>
      <c r="AC645" s="138">
        <f t="shared" ref="AC645:AC708" si="105">+T645/TIMEVALUE("8:30")</f>
        <v>0</v>
      </c>
      <c r="AD645" s="112">
        <f t="shared" ref="AD645:AD708" si="106">IF(COUNT(F645:K645)=0,0,IF(COUNT(F645:K645)=1,1,IF((MAX(F645:K645)-MIN(F645:K645))&lt;TIMEVALUE("1:00"),1,0+Z645)))</f>
        <v>0</v>
      </c>
      <c r="AE645" s="112">
        <f t="shared" ref="AE645:AE708" si="107">+IF(AND(F645&gt;TIMEVALUE("8:30"),F645&lt;TIMEVALUE("10:00")),1,IF(AND(F645&gt;TIMEVALUE("14:00"),F645&lt;TIMEVALUE("15:30")),1,0+X645))</f>
        <v>0</v>
      </c>
      <c r="AF645" s="112">
        <f t="shared" ref="AF645:AF708" si="108">+IF(OR(M645="Khac",M645="pm"),0,IF(AND(MAX(F645:K645)-MIN(F645:K645)&gt;TIMEVALUE("6:00"),AND(MAX(F645:K645)&gt;TIMEVALUE("14:00"),MIN(F645:K645)&lt;TIMEVALUE("11:30"))),1,0+Y645))</f>
        <v>0</v>
      </c>
    </row>
    <row r="646" spans="1:32">
      <c r="A646" s="147"/>
      <c r="B646" s="226"/>
      <c r="C646" s="147"/>
      <c r="D646" s="147"/>
      <c r="E646" s="148"/>
      <c r="F646" s="149"/>
      <c r="G646" s="149"/>
      <c r="H646" s="147"/>
      <c r="I646" s="147"/>
      <c r="J646" s="147"/>
      <c r="K646" s="277"/>
      <c r="L646" s="121"/>
      <c r="M646" s="120"/>
      <c r="O646" s="110">
        <f t="shared" si="102"/>
        <v>0</v>
      </c>
      <c r="P646" s="110">
        <f t="shared" si="103"/>
        <v>0</v>
      </c>
      <c r="Q646" s="134">
        <f t="shared" si="104"/>
        <v>0</v>
      </c>
      <c r="R646" s="111">
        <f t="shared" si="99"/>
        <v>0</v>
      </c>
      <c r="S646" s="111">
        <f t="shared" si="100"/>
        <v>0</v>
      </c>
      <c r="T646" s="108">
        <f t="shared" si="101"/>
        <v>0</v>
      </c>
      <c r="U646" s="109"/>
      <c r="V646" s="108"/>
      <c r="W646" s="108"/>
      <c r="X646" s="112"/>
      <c r="Y646" s="112"/>
      <c r="Z646" s="112"/>
      <c r="AA646" s="176"/>
      <c r="AB646" s="109"/>
      <c r="AC646" s="138">
        <f t="shared" si="105"/>
        <v>0</v>
      </c>
      <c r="AD646" s="112">
        <f t="shared" si="106"/>
        <v>0</v>
      </c>
      <c r="AE646" s="112">
        <f t="shared" si="107"/>
        <v>0</v>
      </c>
      <c r="AF646" s="112">
        <f t="shared" si="108"/>
        <v>0</v>
      </c>
    </row>
    <row r="647" spans="1:32">
      <c r="A647" s="147"/>
      <c r="B647" s="226"/>
      <c r="C647" s="147"/>
      <c r="D647" s="147"/>
      <c r="E647" s="148"/>
      <c r="F647" s="149"/>
      <c r="G647" s="147"/>
      <c r="H647" s="147"/>
      <c r="I647" s="147"/>
      <c r="J647" s="147"/>
      <c r="K647" s="277"/>
      <c r="L647" s="121"/>
      <c r="M647" s="120"/>
      <c r="O647" s="110">
        <f t="shared" si="102"/>
        <v>0</v>
      </c>
      <c r="P647" s="110">
        <f t="shared" si="103"/>
        <v>0</v>
      </c>
      <c r="Q647" s="134">
        <f t="shared" si="104"/>
        <v>0</v>
      </c>
      <c r="R647" s="111">
        <f t="shared" ref="R647:R710" si="109">+IF(OR(M647="khac",M647="pm",P647=TIMEVALUE("00:00"),MAX(F647:K647)&lt;TIMEVALUE("13:30"),MAX(F647:K647)&lt;TIMEVALUE("15:30"),MIN(F647:K647)&gt;TIMEVALUE("15:30")),0,IF(P647&lt;=TIMEVALUE("19:30"),P647-IF(MIN(F647:K647)&gt;TIMEVALUE("13:30"),O647,TIMEVALUE("13:30")),TIMEVALUE("19:30")-IF(MIN(F647:K647)&gt;TIMEVALUE("13:30"),O647,TIMEVALUE("13:30"))))</f>
        <v>0</v>
      </c>
      <c r="S647" s="111">
        <f t="shared" si="100"/>
        <v>0</v>
      </c>
      <c r="T647" s="108">
        <f t="shared" si="101"/>
        <v>0</v>
      </c>
      <c r="U647" s="109"/>
      <c r="V647" s="108"/>
      <c r="W647" s="108"/>
      <c r="X647" s="112"/>
      <c r="Y647" s="112"/>
      <c r="Z647" s="112"/>
      <c r="AA647" s="176"/>
      <c r="AB647" s="109"/>
      <c r="AC647" s="138">
        <f t="shared" si="105"/>
        <v>0</v>
      </c>
      <c r="AD647" s="112">
        <f t="shared" si="106"/>
        <v>0</v>
      </c>
      <c r="AE647" s="112">
        <f t="shared" si="107"/>
        <v>0</v>
      </c>
      <c r="AF647" s="112">
        <f t="shared" si="108"/>
        <v>0</v>
      </c>
    </row>
    <row r="648" spans="1:32">
      <c r="A648" s="147"/>
      <c r="B648" s="226"/>
      <c r="C648" s="147"/>
      <c r="D648" s="147"/>
      <c r="E648" s="148"/>
      <c r="F648" s="149"/>
      <c r="G648" s="147"/>
      <c r="H648" s="147"/>
      <c r="I648" s="147"/>
      <c r="J648" s="147"/>
      <c r="K648" s="277"/>
      <c r="L648" s="121"/>
      <c r="M648" s="120"/>
      <c r="O648" s="110">
        <f t="shared" si="102"/>
        <v>0</v>
      </c>
      <c r="P648" s="110">
        <f t="shared" si="103"/>
        <v>0</v>
      </c>
      <c r="Q648" s="134">
        <f t="shared" si="104"/>
        <v>0</v>
      </c>
      <c r="R648" s="111">
        <f t="shared" si="109"/>
        <v>0</v>
      </c>
      <c r="S648" s="111">
        <f t="shared" si="100"/>
        <v>0</v>
      </c>
      <c r="T648" s="108">
        <f t="shared" si="101"/>
        <v>0</v>
      </c>
      <c r="U648" s="109"/>
      <c r="V648" s="108"/>
      <c r="W648" s="108"/>
      <c r="X648" s="112"/>
      <c r="Y648" s="112"/>
      <c r="Z648" s="112"/>
      <c r="AA648" s="176"/>
      <c r="AB648" s="109"/>
      <c r="AC648" s="138">
        <f t="shared" si="105"/>
        <v>0</v>
      </c>
      <c r="AD648" s="112">
        <f t="shared" si="106"/>
        <v>0</v>
      </c>
      <c r="AE648" s="112">
        <f t="shared" si="107"/>
        <v>0</v>
      </c>
      <c r="AF648" s="112">
        <f t="shared" si="108"/>
        <v>0</v>
      </c>
    </row>
    <row r="649" spans="1:32">
      <c r="A649" s="147"/>
      <c r="B649" s="226"/>
      <c r="C649" s="147"/>
      <c r="D649" s="147"/>
      <c r="E649" s="148"/>
      <c r="F649" s="149"/>
      <c r="G649" s="149"/>
      <c r="H649" s="147"/>
      <c r="I649" s="147"/>
      <c r="J649" s="147"/>
      <c r="K649" s="277"/>
      <c r="L649" s="121"/>
      <c r="M649" s="120"/>
      <c r="O649" s="110">
        <f t="shared" si="102"/>
        <v>0</v>
      </c>
      <c r="P649" s="110">
        <f t="shared" si="103"/>
        <v>0</v>
      </c>
      <c r="Q649" s="134">
        <f t="shared" si="104"/>
        <v>0</v>
      </c>
      <c r="R649" s="111">
        <f t="shared" si="109"/>
        <v>0</v>
      </c>
      <c r="S649" s="111">
        <f t="shared" si="100"/>
        <v>0</v>
      </c>
      <c r="T649" s="108">
        <f t="shared" si="101"/>
        <v>0</v>
      </c>
      <c r="U649" s="109"/>
      <c r="V649" s="108"/>
      <c r="W649" s="108"/>
      <c r="X649" s="112"/>
      <c r="Y649" s="112"/>
      <c r="Z649" s="112"/>
      <c r="AA649" s="176"/>
      <c r="AB649" s="109"/>
      <c r="AC649" s="138">
        <f t="shared" si="105"/>
        <v>0</v>
      </c>
      <c r="AD649" s="112">
        <f t="shared" si="106"/>
        <v>0</v>
      </c>
      <c r="AE649" s="112">
        <f t="shared" si="107"/>
        <v>0</v>
      </c>
      <c r="AF649" s="112">
        <f t="shared" si="108"/>
        <v>0</v>
      </c>
    </row>
    <row r="650" spans="1:32">
      <c r="A650" s="147"/>
      <c r="B650" s="226"/>
      <c r="C650" s="147"/>
      <c r="D650" s="147"/>
      <c r="E650" s="148"/>
      <c r="F650" s="149"/>
      <c r="G650" s="149"/>
      <c r="H650" s="149"/>
      <c r="I650" s="147"/>
      <c r="J650" s="147"/>
      <c r="K650" s="277"/>
      <c r="L650" s="121"/>
      <c r="M650" s="120"/>
      <c r="O650" s="110">
        <f t="shared" si="102"/>
        <v>0</v>
      </c>
      <c r="P650" s="110">
        <f t="shared" si="103"/>
        <v>0</v>
      </c>
      <c r="Q650" s="134">
        <f t="shared" si="104"/>
        <v>0</v>
      </c>
      <c r="R650" s="111">
        <f t="shared" si="109"/>
        <v>0</v>
      </c>
      <c r="S650" s="111">
        <f t="shared" si="100"/>
        <v>0</v>
      </c>
      <c r="T650" s="108">
        <f t="shared" si="101"/>
        <v>0</v>
      </c>
      <c r="U650" s="109"/>
      <c r="V650" s="108"/>
      <c r="W650" s="108"/>
      <c r="X650" s="112"/>
      <c r="Y650" s="112"/>
      <c r="Z650" s="112"/>
      <c r="AA650" s="176"/>
      <c r="AB650" s="109"/>
      <c r="AC650" s="138">
        <f t="shared" si="105"/>
        <v>0</v>
      </c>
      <c r="AD650" s="112">
        <f t="shared" si="106"/>
        <v>0</v>
      </c>
      <c r="AE650" s="112">
        <f t="shared" si="107"/>
        <v>0</v>
      </c>
      <c r="AF650" s="112">
        <f t="shared" si="108"/>
        <v>0</v>
      </c>
    </row>
    <row r="651" spans="1:32">
      <c r="A651" s="147"/>
      <c r="B651" s="226"/>
      <c r="C651" s="147"/>
      <c r="D651" s="147"/>
      <c r="E651" s="148"/>
      <c r="F651" s="149"/>
      <c r="G651" s="149"/>
      <c r="H651" s="147"/>
      <c r="I651" s="147"/>
      <c r="J651" s="147"/>
      <c r="K651" s="277"/>
      <c r="L651" s="121"/>
      <c r="M651" s="120"/>
      <c r="O651" s="110">
        <f t="shared" si="102"/>
        <v>0</v>
      </c>
      <c r="P651" s="110">
        <f t="shared" si="103"/>
        <v>0</v>
      </c>
      <c r="Q651" s="134">
        <f t="shared" si="104"/>
        <v>0</v>
      </c>
      <c r="R651" s="111">
        <f t="shared" si="109"/>
        <v>0</v>
      </c>
      <c r="S651" s="111">
        <f t="shared" si="100"/>
        <v>0</v>
      </c>
      <c r="T651" s="108">
        <f t="shared" si="101"/>
        <v>0</v>
      </c>
      <c r="U651" s="109"/>
      <c r="V651" s="108"/>
      <c r="W651" s="108"/>
      <c r="X651" s="112"/>
      <c r="Y651" s="112"/>
      <c r="Z651" s="112"/>
      <c r="AA651" s="176"/>
      <c r="AB651" s="109"/>
      <c r="AC651" s="138">
        <f t="shared" si="105"/>
        <v>0</v>
      </c>
      <c r="AD651" s="112">
        <f t="shared" si="106"/>
        <v>0</v>
      </c>
      <c r="AE651" s="112">
        <f t="shared" si="107"/>
        <v>0</v>
      </c>
      <c r="AF651" s="112">
        <f t="shared" si="108"/>
        <v>0</v>
      </c>
    </row>
    <row r="652" spans="1:32">
      <c r="A652" s="147"/>
      <c r="B652" s="226"/>
      <c r="C652" s="147"/>
      <c r="D652" s="147"/>
      <c r="E652" s="148"/>
      <c r="F652" s="149"/>
      <c r="G652" s="149"/>
      <c r="H652" s="147"/>
      <c r="I652" s="147"/>
      <c r="J652" s="147"/>
      <c r="K652" s="277"/>
      <c r="L652" s="121"/>
      <c r="M652" s="120"/>
      <c r="O652" s="110">
        <f t="shared" si="102"/>
        <v>0</v>
      </c>
      <c r="P652" s="110">
        <f t="shared" si="103"/>
        <v>0</v>
      </c>
      <c r="Q652" s="134">
        <f t="shared" si="104"/>
        <v>0</v>
      </c>
      <c r="R652" s="111">
        <f t="shared" si="109"/>
        <v>0</v>
      </c>
      <c r="S652" s="111">
        <f t="shared" si="100"/>
        <v>0</v>
      </c>
      <c r="T652" s="108">
        <f t="shared" si="101"/>
        <v>0</v>
      </c>
      <c r="U652" s="109"/>
      <c r="V652" s="108"/>
      <c r="W652" s="108"/>
      <c r="X652" s="112"/>
      <c r="Y652" s="112"/>
      <c r="Z652" s="112"/>
      <c r="AA652" s="176"/>
      <c r="AB652" s="109"/>
      <c r="AC652" s="138">
        <f t="shared" si="105"/>
        <v>0</v>
      </c>
      <c r="AD652" s="112">
        <f t="shared" si="106"/>
        <v>0</v>
      </c>
      <c r="AE652" s="112">
        <f t="shared" si="107"/>
        <v>0</v>
      </c>
      <c r="AF652" s="112">
        <f t="shared" si="108"/>
        <v>0</v>
      </c>
    </row>
    <row r="653" spans="1:32">
      <c r="A653" s="147"/>
      <c r="B653" s="226"/>
      <c r="C653" s="147"/>
      <c r="D653" s="147"/>
      <c r="E653" s="148"/>
      <c r="F653" s="149"/>
      <c r="G653" s="149"/>
      <c r="H653" s="147"/>
      <c r="I653" s="147"/>
      <c r="J653" s="147"/>
      <c r="K653" s="277"/>
      <c r="L653" s="121"/>
      <c r="M653" s="120"/>
      <c r="O653" s="110">
        <f t="shared" si="102"/>
        <v>0</v>
      </c>
      <c r="P653" s="110">
        <f t="shared" si="103"/>
        <v>0</v>
      </c>
      <c r="Q653" s="134">
        <f t="shared" si="104"/>
        <v>0</v>
      </c>
      <c r="R653" s="111">
        <f t="shared" si="109"/>
        <v>0</v>
      </c>
      <c r="S653" s="111">
        <f t="shared" si="100"/>
        <v>0</v>
      </c>
      <c r="T653" s="108">
        <f t="shared" si="101"/>
        <v>0</v>
      </c>
      <c r="U653" s="109"/>
      <c r="V653" s="108"/>
      <c r="W653" s="108"/>
      <c r="X653" s="112"/>
      <c r="Y653" s="112"/>
      <c r="Z653" s="112"/>
      <c r="AA653" s="176"/>
      <c r="AB653" s="109"/>
      <c r="AC653" s="138">
        <f t="shared" si="105"/>
        <v>0</v>
      </c>
      <c r="AD653" s="112">
        <f t="shared" si="106"/>
        <v>0</v>
      </c>
      <c r="AE653" s="112">
        <f t="shared" si="107"/>
        <v>0</v>
      </c>
      <c r="AF653" s="112">
        <f t="shared" si="108"/>
        <v>0</v>
      </c>
    </row>
    <row r="654" spans="1:32">
      <c r="A654" s="147"/>
      <c r="B654" s="226"/>
      <c r="C654" s="147"/>
      <c r="D654" s="147"/>
      <c r="E654" s="148"/>
      <c r="F654" s="149"/>
      <c r="G654" s="147"/>
      <c r="H654" s="147"/>
      <c r="I654" s="147"/>
      <c r="J654" s="147"/>
      <c r="K654" s="277"/>
      <c r="L654" s="121"/>
      <c r="M654" s="120"/>
      <c r="O654" s="110">
        <f t="shared" si="102"/>
        <v>0</v>
      </c>
      <c r="P654" s="110">
        <f t="shared" si="103"/>
        <v>0</v>
      </c>
      <c r="Q654" s="134">
        <f t="shared" si="104"/>
        <v>0</v>
      </c>
      <c r="R654" s="111">
        <f t="shared" si="109"/>
        <v>0</v>
      </c>
      <c r="S654" s="111">
        <f t="shared" si="100"/>
        <v>0</v>
      </c>
      <c r="T654" s="108">
        <f t="shared" si="101"/>
        <v>0</v>
      </c>
      <c r="U654" s="109"/>
      <c r="V654" s="108"/>
      <c r="W654" s="108"/>
      <c r="X654" s="112"/>
      <c r="Y654" s="112"/>
      <c r="Z654" s="112"/>
      <c r="AA654" s="176"/>
      <c r="AB654" s="109"/>
      <c r="AC654" s="138">
        <f t="shared" si="105"/>
        <v>0</v>
      </c>
      <c r="AD654" s="112">
        <f t="shared" si="106"/>
        <v>0</v>
      </c>
      <c r="AE654" s="112">
        <f t="shared" si="107"/>
        <v>0</v>
      </c>
      <c r="AF654" s="112">
        <f t="shared" si="108"/>
        <v>0</v>
      </c>
    </row>
    <row r="655" spans="1:32">
      <c r="A655" s="147"/>
      <c r="B655" s="226"/>
      <c r="C655" s="147"/>
      <c r="D655" s="147"/>
      <c r="E655" s="148"/>
      <c r="F655" s="149"/>
      <c r="G655" s="149"/>
      <c r="H655" s="147"/>
      <c r="I655" s="147"/>
      <c r="J655" s="147"/>
      <c r="K655" s="277"/>
      <c r="L655" s="121"/>
      <c r="M655" s="120"/>
      <c r="O655" s="110">
        <f t="shared" si="102"/>
        <v>0</v>
      </c>
      <c r="P655" s="110">
        <f t="shared" si="103"/>
        <v>0</v>
      </c>
      <c r="Q655" s="134">
        <f t="shared" si="104"/>
        <v>0</v>
      </c>
      <c r="R655" s="111">
        <f t="shared" si="109"/>
        <v>0</v>
      </c>
      <c r="S655" s="111">
        <f t="shared" si="100"/>
        <v>0</v>
      </c>
      <c r="T655" s="108">
        <f t="shared" si="101"/>
        <v>0</v>
      </c>
      <c r="U655" s="109"/>
      <c r="V655" s="108"/>
      <c r="W655" s="108"/>
      <c r="X655" s="112"/>
      <c r="Y655" s="112"/>
      <c r="Z655" s="112"/>
      <c r="AA655" s="176"/>
      <c r="AB655" s="109"/>
      <c r="AC655" s="138">
        <f t="shared" si="105"/>
        <v>0</v>
      </c>
      <c r="AD655" s="112">
        <f t="shared" si="106"/>
        <v>0</v>
      </c>
      <c r="AE655" s="112">
        <f t="shared" si="107"/>
        <v>0</v>
      </c>
      <c r="AF655" s="112">
        <f t="shared" si="108"/>
        <v>0</v>
      </c>
    </row>
    <row r="656" spans="1:32">
      <c r="A656" s="147"/>
      <c r="B656" s="226"/>
      <c r="C656" s="147"/>
      <c r="D656" s="147"/>
      <c r="E656" s="148"/>
      <c r="F656" s="149"/>
      <c r="G656" s="149"/>
      <c r="H656" s="147"/>
      <c r="I656" s="147"/>
      <c r="J656" s="147"/>
      <c r="K656" s="277"/>
      <c r="L656" s="121"/>
      <c r="M656" s="120"/>
      <c r="O656" s="110">
        <f t="shared" si="102"/>
        <v>0</v>
      </c>
      <c r="P656" s="110">
        <f t="shared" si="103"/>
        <v>0</v>
      </c>
      <c r="Q656" s="134">
        <f t="shared" si="104"/>
        <v>0</v>
      </c>
      <c r="R656" s="111">
        <f t="shared" si="109"/>
        <v>0</v>
      </c>
      <c r="S656" s="111">
        <f t="shared" si="100"/>
        <v>0</v>
      </c>
      <c r="T656" s="108">
        <f t="shared" si="101"/>
        <v>0</v>
      </c>
      <c r="U656" s="109"/>
      <c r="V656" s="108"/>
      <c r="W656" s="108"/>
      <c r="X656" s="112"/>
      <c r="Y656" s="112"/>
      <c r="Z656" s="112"/>
      <c r="AA656" s="176"/>
      <c r="AB656" s="109"/>
      <c r="AC656" s="138">
        <f t="shared" si="105"/>
        <v>0</v>
      </c>
      <c r="AD656" s="112">
        <f t="shared" si="106"/>
        <v>0</v>
      </c>
      <c r="AE656" s="112">
        <f t="shared" si="107"/>
        <v>0</v>
      </c>
      <c r="AF656" s="112">
        <f t="shared" si="108"/>
        <v>0</v>
      </c>
    </row>
    <row r="657" spans="1:32">
      <c r="A657" s="147"/>
      <c r="B657" s="226"/>
      <c r="C657" s="147"/>
      <c r="D657" s="147"/>
      <c r="E657" s="148"/>
      <c r="F657" s="149"/>
      <c r="G657" s="149"/>
      <c r="H657" s="147"/>
      <c r="I657" s="147"/>
      <c r="J657" s="147"/>
      <c r="K657" s="277"/>
      <c r="L657" s="121"/>
      <c r="M657" s="120"/>
      <c r="O657" s="110">
        <f t="shared" si="102"/>
        <v>0</v>
      </c>
      <c r="P657" s="110">
        <f t="shared" si="103"/>
        <v>0</v>
      </c>
      <c r="Q657" s="134">
        <f t="shared" si="104"/>
        <v>0</v>
      </c>
      <c r="R657" s="111">
        <f t="shared" si="109"/>
        <v>0</v>
      </c>
      <c r="S657" s="111">
        <f t="shared" si="100"/>
        <v>0</v>
      </c>
      <c r="T657" s="108">
        <f t="shared" si="101"/>
        <v>0</v>
      </c>
      <c r="U657" s="109"/>
      <c r="V657" s="108"/>
      <c r="W657" s="108"/>
      <c r="X657" s="112"/>
      <c r="Y657" s="112"/>
      <c r="Z657" s="112"/>
      <c r="AA657" s="176"/>
      <c r="AB657" s="109"/>
      <c r="AC657" s="138">
        <f t="shared" si="105"/>
        <v>0</v>
      </c>
      <c r="AD657" s="112">
        <f t="shared" si="106"/>
        <v>0</v>
      </c>
      <c r="AE657" s="112">
        <f t="shared" si="107"/>
        <v>0</v>
      </c>
      <c r="AF657" s="112">
        <f t="shared" si="108"/>
        <v>0</v>
      </c>
    </row>
    <row r="658" spans="1:32">
      <c r="A658" s="147"/>
      <c r="B658" s="226"/>
      <c r="C658" s="147"/>
      <c r="D658" s="147"/>
      <c r="E658" s="148"/>
      <c r="F658" s="149"/>
      <c r="G658" s="149"/>
      <c r="H658" s="149"/>
      <c r="I658" s="147"/>
      <c r="J658" s="147"/>
      <c r="K658" s="277"/>
      <c r="L658" s="121"/>
      <c r="M658" s="120"/>
      <c r="O658" s="110">
        <f t="shared" si="102"/>
        <v>0</v>
      </c>
      <c r="P658" s="110">
        <f t="shared" si="103"/>
        <v>0</v>
      </c>
      <c r="Q658" s="134">
        <f t="shared" si="104"/>
        <v>0</v>
      </c>
      <c r="R658" s="111">
        <f t="shared" si="109"/>
        <v>0</v>
      </c>
      <c r="S658" s="111">
        <f t="shared" si="100"/>
        <v>0</v>
      </c>
      <c r="T658" s="108">
        <f t="shared" si="101"/>
        <v>0</v>
      </c>
      <c r="U658" s="109"/>
      <c r="V658" s="108"/>
      <c r="W658" s="108"/>
      <c r="X658" s="112"/>
      <c r="Y658" s="112"/>
      <c r="Z658" s="112"/>
      <c r="AA658" s="176"/>
      <c r="AB658" s="109"/>
      <c r="AC658" s="138">
        <f t="shared" si="105"/>
        <v>0</v>
      </c>
      <c r="AD658" s="112">
        <f t="shared" si="106"/>
        <v>0</v>
      </c>
      <c r="AE658" s="112">
        <f t="shared" si="107"/>
        <v>0</v>
      </c>
      <c r="AF658" s="112">
        <f t="shared" si="108"/>
        <v>0</v>
      </c>
    </row>
    <row r="659" spans="1:32">
      <c r="A659" s="147"/>
      <c r="B659" s="226"/>
      <c r="C659" s="147"/>
      <c r="D659" s="147"/>
      <c r="E659" s="148"/>
      <c r="F659" s="149"/>
      <c r="G659" s="149"/>
      <c r="H659" s="149"/>
      <c r="I659" s="147"/>
      <c r="J659" s="147"/>
      <c r="K659" s="277"/>
      <c r="L659" s="121"/>
      <c r="M659" s="120"/>
      <c r="O659" s="110">
        <f t="shared" si="102"/>
        <v>0</v>
      </c>
      <c r="P659" s="110">
        <f t="shared" si="103"/>
        <v>0</v>
      </c>
      <c r="Q659" s="134">
        <f t="shared" si="104"/>
        <v>0</v>
      </c>
      <c r="R659" s="111">
        <f t="shared" si="109"/>
        <v>0</v>
      </c>
      <c r="S659" s="111">
        <f t="shared" si="100"/>
        <v>0</v>
      </c>
      <c r="T659" s="108">
        <f t="shared" si="101"/>
        <v>0</v>
      </c>
      <c r="U659" s="109"/>
      <c r="V659" s="108"/>
      <c r="W659" s="108"/>
      <c r="X659" s="112"/>
      <c r="Y659" s="112"/>
      <c r="Z659" s="112"/>
      <c r="AA659" s="176"/>
      <c r="AB659" s="109"/>
      <c r="AC659" s="138">
        <f t="shared" si="105"/>
        <v>0</v>
      </c>
      <c r="AD659" s="112">
        <f t="shared" si="106"/>
        <v>0</v>
      </c>
      <c r="AE659" s="112">
        <f t="shared" si="107"/>
        <v>0</v>
      </c>
      <c r="AF659" s="112">
        <f t="shared" si="108"/>
        <v>0</v>
      </c>
    </row>
    <row r="660" spans="1:32">
      <c r="A660" s="147"/>
      <c r="B660" s="226"/>
      <c r="C660" s="147"/>
      <c r="D660" s="147"/>
      <c r="E660" s="148"/>
      <c r="F660" s="149"/>
      <c r="G660" s="149"/>
      <c r="H660" s="149"/>
      <c r="I660" s="147"/>
      <c r="J660" s="147"/>
      <c r="K660" s="277"/>
      <c r="L660" s="121"/>
      <c r="M660" s="120"/>
      <c r="O660" s="110">
        <f t="shared" si="102"/>
        <v>0</v>
      </c>
      <c r="P660" s="110">
        <f t="shared" si="103"/>
        <v>0</v>
      </c>
      <c r="Q660" s="134">
        <f t="shared" si="104"/>
        <v>0</v>
      </c>
      <c r="R660" s="111">
        <f t="shared" si="109"/>
        <v>0</v>
      </c>
      <c r="S660" s="111">
        <f t="shared" si="100"/>
        <v>0</v>
      </c>
      <c r="T660" s="108">
        <f t="shared" si="101"/>
        <v>0</v>
      </c>
      <c r="U660" s="109"/>
      <c r="V660" s="108"/>
      <c r="W660" s="108"/>
      <c r="X660" s="112"/>
      <c r="Y660" s="112"/>
      <c r="Z660" s="112"/>
      <c r="AA660" s="176"/>
      <c r="AB660" s="109"/>
      <c r="AC660" s="138">
        <f t="shared" si="105"/>
        <v>0</v>
      </c>
      <c r="AD660" s="112">
        <f t="shared" si="106"/>
        <v>0</v>
      </c>
      <c r="AE660" s="112">
        <f t="shared" si="107"/>
        <v>0</v>
      </c>
      <c r="AF660" s="112">
        <f t="shared" si="108"/>
        <v>0</v>
      </c>
    </row>
    <row r="661" spans="1:32">
      <c r="A661" s="147"/>
      <c r="B661" s="226"/>
      <c r="C661" s="147"/>
      <c r="D661" s="147"/>
      <c r="E661" s="148"/>
      <c r="F661" s="149"/>
      <c r="G661" s="149"/>
      <c r="H661" s="147"/>
      <c r="I661" s="147"/>
      <c r="J661" s="147"/>
      <c r="K661" s="277"/>
      <c r="L661" s="121"/>
      <c r="M661" s="120"/>
      <c r="O661" s="110">
        <f t="shared" si="102"/>
        <v>0</v>
      </c>
      <c r="P661" s="110">
        <f t="shared" si="103"/>
        <v>0</v>
      </c>
      <c r="Q661" s="134">
        <f t="shared" si="104"/>
        <v>0</v>
      </c>
      <c r="R661" s="111">
        <f t="shared" si="109"/>
        <v>0</v>
      </c>
      <c r="S661" s="111">
        <f t="shared" si="100"/>
        <v>0</v>
      </c>
      <c r="T661" s="108">
        <f t="shared" si="101"/>
        <v>0</v>
      </c>
      <c r="U661" s="109"/>
      <c r="V661" s="108"/>
      <c r="W661" s="108"/>
      <c r="X661" s="112"/>
      <c r="Y661" s="112"/>
      <c r="Z661" s="112"/>
      <c r="AA661" s="176"/>
      <c r="AB661" s="109"/>
      <c r="AC661" s="138">
        <f t="shared" si="105"/>
        <v>0</v>
      </c>
      <c r="AD661" s="112">
        <f t="shared" si="106"/>
        <v>0</v>
      </c>
      <c r="AE661" s="112">
        <f t="shared" si="107"/>
        <v>0</v>
      </c>
      <c r="AF661" s="112">
        <f t="shared" si="108"/>
        <v>0</v>
      </c>
    </row>
    <row r="662" spans="1:32">
      <c r="A662" s="147"/>
      <c r="B662" s="226"/>
      <c r="C662" s="147"/>
      <c r="D662" s="147"/>
      <c r="E662" s="148"/>
      <c r="F662" s="149"/>
      <c r="G662" s="149"/>
      <c r="H662" s="147"/>
      <c r="I662" s="147"/>
      <c r="J662" s="147"/>
      <c r="K662" s="277"/>
      <c r="L662" s="121"/>
      <c r="M662" s="120"/>
      <c r="O662" s="110">
        <f t="shared" si="102"/>
        <v>0</v>
      </c>
      <c r="P662" s="110">
        <f t="shared" si="103"/>
        <v>0</v>
      </c>
      <c r="Q662" s="134">
        <f t="shared" si="104"/>
        <v>0</v>
      </c>
      <c r="R662" s="111">
        <f t="shared" si="109"/>
        <v>0</v>
      </c>
      <c r="S662" s="111">
        <f t="shared" si="100"/>
        <v>0</v>
      </c>
      <c r="T662" s="108">
        <f t="shared" si="101"/>
        <v>0</v>
      </c>
      <c r="U662" s="109"/>
      <c r="V662" s="108"/>
      <c r="W662" s="108"/>
      <c r="X662" s="112"/>
      <c r="Y662" s="112"/>
      <c r="Z662" s="112"/>
      <c r="AA662" s="176"/>
      <c r="AB662" s="109"/>
      <c r="AC662" s="138">
        <f t="shared" si="105"/>
        <v>0</v>
      </c>
      <c r="AD662" s="112">
        <f t="shared" si="106"/>
        <v>0</v>
      </c>
      <c r="AE662" s="112">
        <f t="shared" si="107"/>
        <v>0</v>
      </c>
      <c r="AF662" s="112">
        <f t="shared" si="108"/>
        <v>0</v>
      </c>
    </row>
    <row r="663" spans="1:32">
      <c r="A663" s="147"/>
      <c r="B663" s="226"/>
      <c r="C663" s="147"/>
      <c r="D663" s="147"/>
      <c r="E663" s="148"/>
      <c r="F663" s="149"/>
      <c r="G663" s="147"/>
      <c r="H663" s="147"/>
      <c r="I663" s="147"/>
      <c r="J663" s="147"/>
      <c r="K663" s="277"/>
      <c r="L663" s="121"/>
      <c r="M663" s="120"/>
      <c r="O663" s="110">
        <f t="shared" si="102"/>
        <v>0</v>
      </c>
      <c r="P663" s="110">
        <f t="shared" si="103"/>
        <v>0</v>
      </c>
      <c r="Q663" s="134">
        <f t="shared" si="104"/>
        <v>0</v>
      </c>
      <c r="R663" s="111">
        <f t="shared" si="109"/>
        <v>0</v>
      </c>
      <c r="S663" s="111">
        <f t="shared" si="100"/>
        <v>0</v>
      </c>
      <c r="T663" s="108">
        <f t="shared" si="101"/>
        <v>0</v>
      </c>
      <c r="U663" s="109"/>
      <c r="V663" s="108"/>
      <c r="W663" s="108"/>
      <c r="X663" s="112"/>
      <c r="Y663" s="112"/>
      <c r="Z663" s="112"/>
      <c r="AA663" s="176"/>
      <c r="AB663" s="109"/>
      <c r="AC663" s="138">
        <f t="shared" si="105"/>
        <v>0</v>
      </c>
      <c r="AD663" s="112">
        <f t="shared" si="106"/>
        <v>0</v>
      </c>
      <c r="AE663" s="112">
        <f t="shared" si="107"/>
        <v>0</v>
      </c>
      <c r="AF663" s="112">
        <f t="shared" si="108"/>
        <v>0</v>
      </c>
    </row>
    <row r="664" spans="1:32">
      <c r="A664" s="147"/>
      <c r="B664" s="226"/>
      <c r="C664" s="147"/>
      <c r="D664" s="147"/>
      <c r="E664" s="148"/>
      <c r="F664" s="149"/>
      <c r="G664" s="149"/>
      <c r="H664" s="147"/>
      <c r="I664" s="147"/>
      <c r="J664" s="147"/>
      <c r="K664" s="277"/>
      <c r="L664" s="121"/>
      <c r="M664" s="120"/>
      <c r="O664" s="110">
        <f t="shared" si="102"/>
        <v>0</v>
      </c>
      <c r="P664" s="110">
        <f t="shared" si="103"/>
        <v>0</v>
      </c>
      <c r="Q664" s="134">
        <f t="shared" si="104"/>
        <v>0</v>
      </c>
      <c r="R664" s="111">
        <f t="shared" si="109"/>
        <v>0</v>
      </c>
      <c r="S664" s="111">
        <f t="shared" si="100"/>
        <v>0</v>
      </c>
      <c r="T664" s="108">
        <f t="shared" si="101"/>
        <v>0</v>
      </c>
      <c r="U664" s="109"/>
      <c r="V664" s="108"/>
      <c r="W664" s="108"/>
      <c r="X664" s="112"/>
      <c r="Y664" s="112"/>
      <c r="Z664" s="112"/>
      <c r="AA664" s="176"/>
      <c r="AB664" s="109"/>
      <c r="AC664" s="138">
        <f t="shared" si="105"/>
        <v>0</v>
      </c>
      <c r="AD664" s="112">
        <f t="shared" si="106"/>
        <v>0</v>
      </c>
      <c r="AE664" s="112">
        <f t="shared" si="107"/>
        <v>0</v>
      </c>
      <c r="AF664" s="112">
        <f t="shared" si="108"/>
        <v>0</v>
      </c>
    </row>
    <row r="665" spans="1:32">
      <c r="A665" s="147"/>
      <c r="B665" s="226"/>
      <c r="C665" s="147"/>
      <c r="D665" s="147"/>
      <c r="E665" s="148"/>
      <c r="F665" s="149"/>
      <c r="G665" s="149"/>
      <c r="H665" s="147"/>
      <c r="I665" s="147"/>
      <c r="J665" s="147"/>
      <c r="K665" s="277"/>
      <c r="L665" s="121"/>
      <c r="M665" s="120"/>
      <c r="O665" s="110">
        <f t="shared" si="102"/>
        <v>0</v>
      </c>
      <c r="P665" s="110">
        <f t="shared" si="103"/>
        <v>0</v>
      </c>
      <c r="Q665" s="134">
        <f t="shared" si="104"/>
        <v>0</v>
      </c>
      <c r="R665" s="111">
        <f t="shared" si="109"/>
        <v>0</v>
      </c>
      <c r="S665" s="111">
        <f t="shared" si="100"/>
        <v>0</v>
      </c>
      <c r="T665" s="108">
        <f t="shared" si="101"/>
        <v>0</v>
      </c>
      <c r="U665" s="109"/>
      <c r="V665" s="108"/>
      <c r="W665" s="108"/>
      <c r="X665" s="112"/>
      <c r="Y665" s="112"/>
      <c r="Z665" s="112"/>
      <c r="AA665" s="176"/>
      <c r="AB665" s="109"/>
      <c r="AC665" s="138">
        <f t="shared" si="105"/>
        <v>0</v>
      </c>
      <c r="AD665" s="112">
        <f t="shared" si="106"/>
        <v>0</v>
      </c>
      <c r="AE665" s="112">
        <f t="shared" si="107"/>
        <v>0</v>
      </c>
      <c r="AF665" s="112">
        <f t="shared" si="108"/>
        <v>0</v>
      </c>
    </row>
    <row r="666" spans="1:32">
      <c r="A666" s="147"/>
      <c r="B666" s="226"/>
      <c r="C666" s="147"/>
      <c r="D666" s="147"/>
      <c r="E666" s="148"/>
      <c r="F666" s="149"/>
      <c r="G666" s="149"/>
      <c r="H666" s="147"/>
      <c r="I666" s="147"/>
      <c r="J666" s="147"/>
      <c r="K666" s="277"/>
      <c r="L666" s="121"/>
      <c r="M666" s="120"/>
      <c r="O666" s="110">
        <f t="shared" si="102"/>
        <v>0</v>
      </c>
      <c r="P666" s="110">
        <f t="shared" si="103"/>
        <v>0</v>
      </c>
      <c r="Q666" s="134">
        <f t="shared" si="104"/>
        <v>0</v>
      </c>
      <c r="R666" s="111">
        <f t="shared" si="109"/>
        <v>0</v>
      </c>
      <c r="S666" s="111">
        <f t="shared" si="100"/>
        <v>0</v>
      </c>
      <c r="T666" s="108">
        <f t="shared" si="101"/>
        <v>0</v>
      </c>
      <c r="U666" s="109"/>
      <c r="V666" s="108"/>
      <c r="W666" s="108"/>
      <c r="X666" s="112"/>
      <c r="Y666" s="112"/>
      <c r="Z666" s="112"/>
      <c r="AA666" s="176"/>
      <c r="AB666" s="109"/>
      <c r="AC666" s="138">
        <f t="shared" si="105"/>
        <v>0</v>
      </c>
      <c r="AD666" s="112">
        <f t="shared" si="106"/>
        <v>0</v>
      </c>
      <c r="AE666" s="112">
        <f t="shared" si="107"/>
        <v>0</v>
      </c>
      <c r="AF666" s="112">
        <f t="shared" si="108"/>
        <v>0</v>
      </c>
    </row>
    <row r="667" spans="1:32">
      <c r="A667" s="147"/>
      <c r="B667" s="226"/>
      <c r="C667" s="147"/>
      <c r="D667" s="147"/>
      <c r="E667" s="148"/>
      <c r="F667" s="149"/>
      <c r="G667" s="149"/>
      <c r="H667" s="147"/>
      <c r="I667" s="147"/>
      <c r="J667" s="147"/>
      <c r="K667" s="277"/>
      <c r="L667" s="121"/>
      <c r="M667" s="120"/>
      <c r="O667" s="110">
        <f t="shared" si="102"/>
        <v>0</v>
      </c>
      <c r="P667" s="110">
        <f t="shared" si="103"/>
        <v>0</v>
      </c>
      <c r="Q667" s="134">
        <f t="shared" si="104"/>
        <v>0</v>
      </c>
      <c r="R667" s="111">
        <f t="shared" si="109"/>
        <v>0</v>
      </c>
      <c r="S667" s="111">
        <f t="shared" si="100"/>
        <v>0</v>
      </c>
      <c r="T667" s="108">
        <f t="shared" si="101"/>
        <v>0</v>
      </c>
      <c r="U667" s="109"/>
      <c r="V667" s="108"/>
      <c r="W667" s="108"/>
      <c r="X667" s="112"/>
      <c r="Y667" s="112"/>
      <c r="Z667" s="112"/>
      <c r="AA667" s="176"/>
      <c r="AB667" s="109"/>
      <c r="AC667" s="138">
        <f t="shared" si="105"/>
        <v>0</v>
      </c>
      <c r="AD667" s="112">
        <f t="shared" si="106"/>
        <v>0</v>
      </c>
      <c r="AE667" s="112">
        <f t="shared" si="107"/>
        <v>0</v>
      </c>
      <c r="AF667" s="112">
        <f t="shared" si="108"/>
        <v>0</v>
      </c>
    </row>
    <row r="668" spans="1:32">
      <c r="A668" s="147"/>
      <c r="B668" s="226"/>
      <c r="C668" s="147"/>
      <c r="D668" s="147"/>
      <c r="E668" s="148"/>
      <c r="F668" s="149"/>
      <c r="G668" s="149"/>
      <c r="H668" s="147"/>
      <c r="I668" s="147"/>
      <c r="J668" s="147"/>
      <c r="K668" s="277"/>
      <c r="L668" s="121"/>
      <c r="M668" s="120"/>
      <c r="O668" s="110">
        <f t="shared" si="102"/>
        <v>0</v>
      </c>
      <c r="P668" s="110">
        <f t="shared" si="103"/>
        <v>0</v>
      </c>
      <c r="Q668" s="134">
        <f t="shared" si="104"/>
        <v>0</v>
      </c>
      <c r="R668" s="111">
        <f t="shared" si="109"/>
        <v>0</v>
      </c>
      <c r="S668" s="111">
        <f t="shared" si="100"/>
        <v>0</v>
      </c>
      <c r="T668" s="108">
        <f t="shared" si="101"/>
        <v>0</v>
      </c>
      <c r="U668" s="109"/>
      <c r="V668" s="108"/>
      <c r="W668" s="108"/>
      <c r="X668" s="112"/>
      <c r="Y668" s="112"/>
      <c r="Z668" s="112"/>
      <c r="AA668" s="176"/>
      <c r="AB668" s="109"/>
      <c r="AC668" s="138">
        <f t="shared" si="105"/>
        <v>0</v>
      </c>
      <c r="AD668" s="112">
        <f t="shared" si="106"/>
        <v>0</v>
      </c>
      <c r="AE668" s="112">
        <f t="shared" si="107"/>
        <v>0</v>
      </c>
      <c r="AF668" s="112">
        <f t="shared" si="108"/>
        <v>0</v>
      </c>
    </row>
    <row r="669" spans="1:32">
      <c r="A669" s="147"/>
      <c r="B669" s="226"/>
      <c r="C669" s="147"/>
      <c r="D669" s="147"/>
      <c r="E669" s="148"/>
      <c r="F669" s="149"/>
      <c r="G669" s="149"/>
      <c r="H669" s="147"/>
      <c r="I669" s="147"/>
      <c r="J669" s="147"/>
      <c r="K669" s="277"/>
      <c r="L669" s="121"/>
      <c r="M669" s="120"/>
      <c r="O669" s="110">
        <f t="shared" si="102"/>
        <v>0</v>
      </c>
      <c r="P669" s="110">
        <f t="shared" si="103"/>
        <v>0</v>
      </c>
      <c r="Q669" s="134">
        <f t="shared" si="104"/>
        <v>0</v>
      </c>
      <c r="R669" s="111">
        <f t="shared" si="109"/>
        <v>0</v>
      </c>
      <c r="S669" s="111">
        <f t="shared" si="100"/>
        <v>0</v>
      </c>
      <c r="T669" s="108">
        <f t="shared" si="101"/>
        <v>0</v>
      </c>
      <c r="U669" s="109"/>
      <c r="V669" s="108"/>
      <c r="W669" s="108"/>
      <c r="X669" s="112"/>
      <c r="Y669" s="112"/>
      <c r="Z669" s="112"/>
      <c r="AA669" s="176"/>
      <c r="AB669" s="109"/>
      <c r="AC669" s="138">
        <f t="shared" si="105"/>
        <v>0</v>
      </c>
      <c r="AD669" s="112">
        <f t="shared" si="106"/>
        <v>0</v>
      </c>
      <c r="AE669" s="112">
        <f t="shared" si="107"/>
        <v>0</v>
      </c>
      <c r="AF669" s="112">
        <f t="shared" si="108"/>
        <v>0</v>
      </c>
    </row>
    <row r="670" spans="1:32">
      <c r="A670" s="147"/>
      <c r="B670" s="226"/>
      <c r="C670" s="147"/>
      <c r="D670" s="147"/>
      <c r="E670" s="148"/>
      <c r="F670" s="149"/>
      <c r="G670" s="149"/>
      <c r="H670" s="147"/>
      <c r="I670" s="147"/>
      <c r="J670" s="147"/>
      <c r="K670" s="277"/>
      <c r="L670" s="121"/>
      <c r="M670" s="120"/>
      <c r="O670" s="110">
        <f t="shared" si="102"/>
        <v>0</v>
      </c>
      <c r="P670" s="110">
        <f t="shared" si="103"/>
        <v>0</v>
      </c>
      <c r="Q670" s="134">
        <f t="shared" si="104"/>
        <v>0</v>
      </c>
      <c r="R670" s="111">
        <f t="shared" si="109"/>
        <v>0</v>
      </c>
      <c r="S670" s="111">
        <f t="shared" si="100"/>
        <v>0</v>
      </c>
      <c r="T670" s="108">
        <f t="shared" si="101"/>
        <v>0</v>
      </c>
      <c r="U670" s="109"/>
      <c r="V670" s="108"/>
      <c r="W670" s="108"/>
      <c r="X670" s="112"/>
      <c r="Y670" s="112"/>
      <c r="Z670" s="112"/>
      <c r="AA670" s="176"/>
      <c r="AB670" s="109"/>
      <c r="AC670" s="138">
        <f t="shared" si="105"/>
        <v>0</v>
      </c>
      <c r="AD670" s="112">
        <f t="shared" si="106"/>
        <v>0</v>
      </c>
      <c r="AE670" s="112">
        <f t="shared" si="107"/>
        <v>0</v>
      </c>
      <c r="AF670" s="112">
        <f t="shared" si="108"/>
        <v>0</v>
      </c>
    </row>
    <row r="671" spans="1:32">
      <c r="A671" s="147"/>
      <c r="B671" s="226"/>
      <c r="C671" s="147"/>
      <c r="D671" s="147"/>
      <c r="E671" s="148"/>
      <c r="F671" s="149"/>
      <c r="G671" s="149"/>
      <c r="H671" s="147"/>
      <c r="I671" s="147"/>
      <c r="J671" s="147"/>
      <c r="K671" s="277"/>
      <c r="L671" s="121"/>
      <c r="M671" s="120"/>
      <c r="O671" s="110">
        <f t="shared" si="102"/>
        <v>0</v>
      </c>
      <c r="P671" s="110">
        <f t="shared" si="103"/>
        <v>0</v>
      </c>
      <c r="Q671" s="134">
        <f t="shared" si="104"/>
        <v>0</v>
      </c>
      <c r="R671" s="111">
        <f t="shared" si="109"/>
        <v>0</v>
      </c>
      <c r="S671" s="111">
        <f t="shared" si="100"/>
        <v>0</v>
      </c>
      <c r="T671" s="108">
        <f t="shared" si="101"/>
        <v>0</v>
      </c>
      <c r="U671" s="109"/>
      <c r="V671" s="108"/>
      <c r="W671" s="108"/>
      <c r="X671" s="112"/>
      <c r="Y671" s="112"/>
      <c r="Z671" s="112"/>
      <c r="AA671" s="176"/>
      <c r="AB671" s="109"/>
      <c r="AC671" s="138">
        <f t="shared" si="105"/>
        <v>0</v>
      </c>
      <c r="AD671" s="112">
        <f t="shared" si="106"/>
        <v>0</v>
      </c>
      <c r="AE671" s="112">
        <f t="shared" si="107"/>
        <v>0</v>
      </c>
      <c r="AF671" s="112">
        <f t="shared" si="108"/>
        <v>0</v>
      </c>
    </row>
    <row r="672" spans="1:32">
      <c r="A672" s="147"/>
      <c r="B672" s="226"/>
      <c r="C672" s="147"/>
      <c r="D672" s="147"/>
      <c r="E672" s="148"/>
      <c r="F672" s="149"/>
      <c r="G672" s="149"/>
      <c r="H672" s="147"/>
      <c r="I672" s="147"/>
      <c r="J672" s="147"/>
      <c r="K672" s="277"/>
      <c r="L672" s="121"/>
      <c r="M672" s="120"/>
      <c r="O672" s="110">
        <f t="shared" si="102"/>
        <v>0</v>
      </c>
      <c r="P672" s="110">
        <f t="shared" si="103"/>
        <v>0</v>
      </c>
      <c r="Q672" s="134">
        <f t="shared" si="104"/>
        <v>0</v>
      </c>
      <c r="R672" s="111">
        <f t="shared" si="109"/>
        <v>0</v>
      </c>
      <c r="S672" s="111">
        <f t="shared" ref="S672:S735" si="110">+IF(AND(O672&gt;TIMEVALUE("8:30"),O672&lt;TIMEVALUE("10:00")),O672-TIMEVALUE("8:00"),0)</f>
        <v>0</v>
      </c>
      <c r="T672" s="108">
        <f t="shared" si="101"/>
        <v>0</v>
      </c>
      <c r="U672" s="109"/>
      <c r="V672" s="108"/>
      <c r="W672" s="108"/>
      <c r="X672" s="112"/>
      <c r="Y672" s="112"/>
      <c r="Z672" s="112"/>
      <c r="AA672" s="176"/>
      <c r="AB672" s="109"/>
      <c r="AC672" s="138">
        <f t="shared" si="105"/>
        <v>0</v>
      </c>
      <c r="AD672" s="112">
        <f t="shared" si="106"/>
        <v>0</v>
      </c>
      <c r="AE672" s="112">
        <f t="shared" si="107"/>
        <v>0</v>
      </c>
      <c r="AF672" s="112">
        <f t="shared" si="108"/>
        <v>0</v>
      </c>
    </row>
    <row r="673" spans="1:32">
      <c r="A673" s="147"/>
      <c r="B673" s="226"/>
      <c r="C673" s="147"/>
      <c r="D673" s="147"/>
      <c r="E673" s="148"/>
      <c r="F673" s="149"/>
      <c r="G673" s="149"/>
      <c r="H673" s="147"/>
      <c r="I673" s="147"/>
      <c r="J673" s="147"/>
      <c r="K673" s="277"/>
      <c r="L673" s="121"/>
      <c r="M673" s="120"/>
      <c r="O673" s="110">
        <f t="shared" si="102"/>
        <v>0</v>
      </c>
      <c r="P673" s="110">
        <f t="shared" si="103"/>
        <v>0</v>
      </c>
      <c r="Q673" s="134">
        <f t="shared" si="104"/>
        <v>0</v>
      </c>
      <c r="R673" s="111">
        <f t="shared" si="109"/>
        <v>0</v>
      </c>
      <c r="S673" s="111">
        <f t="shared" si="110"/>
        <v>0</v>
      </c>
      <c r="T673" s="108">
        <f t="shared" si="101"/>
        <v>0</v>
      </c>
      <c r="U673" s="109"/>
      <c r="V673" s="108"/>
      <c r="W673" s="108"/>
      <c r="X673" s="112"/>
      <c r="Y673" s="112"/>
      <c r="Z673" s="112"/>
      <c r="AA673" s="176"/>
      <c r="AB673" s="109"/>
      <c r="AC673" s="138">
        <f t="shared" si="105"/>
        <v>0</v>
      </c>
      <c r="AD673" s="112">
        <f t="shared" si="106"/>
        <v>0</v>
      </c>
      <c r="AE673" s="112">
        <f t="shared" si="107"/>
        <v>0</v>
      </c>
      <c r="AF673" s="112">
        <f t="shared" si="108"/>
        <v>0</v>
      </c>
    </row>
    <row r="674" spans="1:32">
      <c r="A674" s="147"/>
      <c r="B674" s="226"/>
      <c r="C674" s="147"/>
      <c r="D674" s="147"/>
      <c r="E674" s="148"/>
      <c r="F674" s="149"/>
      <c r="G674" s="149"/>
      <c r="H674" s="147"/>
      <c r="I674" s="147"/>
      <c r="J674" s="147"/>
      <c r="K674" s="277"/>
      <c r="L674" s="121"/>
      <c r="M674" s="120"/>
      <c r="O674" s="110">
        <f t="shared" si="102"/>
        <v>0</v>
      </c>
      <c r="P674" s="110">
        <f t="shared" si="103"/>
        <v>0</v>
      </c>
      <c r="Q674" s="134">
        <f t="shared" si="104"/>
        <v>0</v>
      </c>
      <c r="R674" s="111">
        <f t="shared" si="109"/>
        <v>0</v>
      </c>
      <c r="S674" s="111">
        <f t="shared" si="110"/>
        <v>0</v>
      </c>
      <c r="T674" s="108">
        <f t="shared" si="101"/>
        <v>0</v>
      </c>
      <c r="U674" s="109"/>
      <c r="V674" s="108"/>
      <c r="W674" s="108"/>
      <c r="X674" s="112"/>
      <c r="Y674" s="112"/>
      <c r="Z674" s="112"/>
      <c r="AA674" s="176"/>
      <c r="AB674" s="109"/>
      <c r="AC674" s="138">
        <f t="shared" si="105"/>
        <v>0</v>
      </c>
      <c r="AD674" s="112">
        <f t="shared" si="106"/>
        <v>0</v>
      </c>
      <c r="AE674" s="112">
        <f t="shared" si="107"/>
        <v>0</v>
      </c>
      <c r="AF674" s="112">
        <f t="shared" si="108"/>
        <v>0</v>
      </c>
    </row>
    <row r="675" spans="1:32">
      <c r="A675" s="147"/>
      <c r="B675" s="226"/>
      <c r="C675" s="147"/>
      <c r="D675" s="147"/>
      <c r="E675" s="148"/>
      <c r="F675" s="149"/>
      <c r="G675" s="149"/>
      <c r="H675" s="147"/>
      <c r="I675" s="147"/>
      <c r="J675" s="147"/>
      <c r="K675" s="277"/>
      <c r="L675" s="121"/>
      <c r="M675" s="120"/>
      <c r="O675" s="110">
        <f t="shared" si="102"/>
        <v>0</v>
      </c>
      <c r="P675" s="110">
        <f t="shared" si="103"/>
        <v>0</v>
      </c>
      <c r="Q675" s="134">
        <f t="shared" si="104"/>
        <v>0</v>
      </c>
      <c r="R675" s="111">
        <f t="shared" si="109"/>
        <v>0</v>
      </c>
      <c r="S675" s="111">
        <f t="shared" si="110"/>
        <v>0</v>
      </c>
      <c r="T675" s="108">
        <f t="shared" si="101"/>
        <v>0</v>
      </c>
      <c r="U675" s="109"/>
      <c r="V675" s="108"/>
      <c r="W675" s="108"/>
      <c r="X675" s="112"/>
      <c r="Y675" s="112"/>
      <c r="Z675" s="112"/>
      <c r="AA675" s="176"/>
      <c r="AB675" s="109"/>
      <c r="AC675" s="138">
        <f t="shared" si="105"/>
        <v>0</v>
      </c>
      <c r="AD675" s="112">
        <f t="shared" si="106"/>
        <v>0</v>
      </c>
      <c r="AE675" s="112">
        <f t="shared" si="107"/>
        <v>0</v>
      </c>
      <c r="AF675" s="112">
        <f t="shared" si="108"/>
        <v>0</v>
      </c>
    </row>
    <row r="676" spans="1:32">
      <c r="A676" s="147"/>
      <c r="B676" s="226"/>
      <c r="C676" s="147"/>
      <c r="D676" s="147"/>
      <c r="E676" s="148"/>
      <c r="F676" s="149"/>
      <c r="G676" s="149"/>
      <c r="H676" s="147"/>
      <c r="I676" s="147"/>
      <c r="J676" s="147"/>
      <c r="K676" s="277"/>
      <c r="L676" s="121"/>
      <c r="M676" s="120"/>
      <c r="O676" s="110">
        <f t="shared" si="102"/>
        <v>0</v>
      </c>
      <c r="P676" s="110">
        <f t="shared" si="103"/>
        <v>0</v>
      </c>
      <c r="Q676" s="134">
        <f t="shared" si="104"/>
        <v>0</v>
      </c>
      <c r="R676" s="111">
        <f t="shared" si="109"/>
        <v>0</v>
      </c>
      <c r="S676" s="111">
        <f t="shared" si="110"/>
        <v>0</v>
      </c>
      <c r="T676" s="108">
        <f t="shared" si="101"/>
        <v>0</v>
      </c>
      <c r="U676" s="109"/>
      <c r="V676" s="108"/>
      <c r="W676" s="108"/>
      <c r="X676" s="112"/>
      <c r="Y676" s="112"/>
      <c r="Z676" s="112"/>
      <c r="AA676" s="176"/>
      <c r="AB676" s="109"/>
      <c r="AC676" s="138">
        <f t="shared" si="105"/>
        <v>0</v>
      </c>
      <c r="AD676" s="112">
        <f t="shared" si="106"/>
        <v>0</v>
      </c>
      <c r="AE676" s="112">
        <f t="shared" si="107"/>
        <v>0</v>
      </c>
      <c r="AF676" s="112">
        <f t="shared" si="108"/>
        <v>0</v>
      </c>
    </row>
    <row r="677" spans="1:32">
      <c r="A677" s="147"/>
      <c r="B677" s="226"/>
      <c r="C677" s="147"/>
      <c r="D677" s="147"/>
      <c r="E677" s="148"/>
      <c r="F677" s="149"/>
      <c r="G677" s="149"/>
      <c r="H677" s="147"/>
      <c r="I677" s="147"/>
      <c r="J677" s="147"/>
      <c r="K677" s="277"/>
      <c r="L677" s="121"/>
      <c r="M677" s="120"/>
      <c r="O677" s="110">
        <f t="shared" si="102"/>
        <v>0</v>
      </c>
      <c r="P677" s="110">
        <f t="shared" si="103"/>
        <v>0</v>
      </c>
      <c r="Q677" s="134">
        <f t="shared" si="104"/>
        <v>0</v>
      </c>
      <c r="R677" s="111">
        <f t="shared" si="109"/>
        <v>0</v>
      </c>
      <c r="S677" s="111">
        <f t="shared" si="110"/>
        <v>0</v>
      </c>
      <c r="T677" s="108">
        <f t="shared" si="101"/>
        <v>0</v>
      </c>
      <c r="U677" s="109"/>
      <c r="V677" s="108"/>
      <c r="W677" s="108"/>
      <c r="X677" s="112"/>
      <c r="Y677" s="112"/>
      <c r="Z677" s="112"/>
      <c r="AA677" s="176"/>
      <c r="AB677" s="109"/>
      <c r="AC677" s="138">
        <f t="shared" si="105"/>
        <v>0</v>
      </c>
      <c r="AD677" s="112">
        <f t="shared" si="106"/>
        <v>0</v>
      </c>
      <c r="AE677" s="112">
        <f t="shared" si="107"/>
        <v>0</v>
      </c>
      <c r="AF677" s="112">
        <f t="shared" si="108"/>
        <v>0</v>
      </c>
    </row>
    <row r="678" spans="1:32">
      <c r="A678" s="147"/>
      <c r="B678" s="226"/>
      <c r="C678" s="147"/>
      <c r="D678" s="147"/>
      <c r="E678" s="148"/>
      <c r="F678" s="149"/>
      <c r="G678" s="149"/>
      <c r="H678" s="149"/>
      <c r="I678" s="147"/>
      <c r="J678" s="147"/>
      <c r="K678" s="277"/>
      <c r="L678" s="121"/>
      <c r="M678" s="120"/>
      <c r="O678" s="110">
        <f t="shared" si="102"/>
        <v>0</v>
      </c>
      <c r="P678" s="110">
        <f t="shared" si="103"/>
        <v>0</v>
      </c>
      <c r="Q678" s="134">
        <f t="shared" si="104"/>
        <v>0</v>
      </c>
      <c r="R678" s="111">
        <f t="shared" si="109"/>
        <v>0</v>
      </c>
      <c r="S678" s="111">
        <f t="shared" si="110"/>
        <v>0</v>
      </c>
      <c r="T678" s="108">
        <f t="shared" si="101"/>
        <v>0</v>
      </c>
      <c r="U678" s="109"/>
      <c r="V678" s="108"/>
      <c r="W678" s="108"/>
      <c r="X678" s="112"/>
      <c r="Y678" s="112"/>
      <c r="Z678" s="112"/>
      <c r="AA678" s="176"/>
      <c r="AB678" s="109"/>
      <c r="AC678" s="138">
        <f t="shared" si="105"/>
        <v>0</v>
      </c>
      <c r="AD678" s="112">
        <f t="shared" si="106"/>
        <v>0</v>
      </c>
      <c r="AE678" s="112">
        <f t="shared" si="107"/>
        <v>0</v>
      </c>
      <c r="AF678" s="112">
        <f t="shared" si="108"/>
        <v>0</v>
      </c>
    </row>
    <row r="679" spans="1:32">
      <c r="A679" s="147"/>
      <c r="B679" s="226"/>
      <c r="C679" s="147"/>
      <c r="D679" s="147"/>
      <c r="E679" s="148"/>
      <c r="F679" s="149"/>
      <c r="G679" s="149"/>
      <c r="H679" s="147"/>
      <c r="I679" s="147"/>
      <c r="J679" s="147"/>
      <c r="K679" s="277"/>
      <c r="L679" s="121"/>
      <c r="M679" s="120"/>
      <c r="O679" s="110">
        <f t="shared" si="102"/>
        <v>0</v>
      </c>
      <c r="P679" s="110">
        <f t="shared" si="103"/>
        <v>0</v>
      </c>
      <c r="Q679" s="134">
        <f t="shared" si="104"/>
        <v>0</v>
      </c>
      <c r="R679" s="111">
        <f t="shared" si="109"/>
        <v>0</v>
      </c>
      <c r="S679" s="111">
        <f t="shared" si="110"/>
        <v>0</v>
      </c>
      <c r="T679" s="108">
        <f t="shared" si="101"/>
        <v>0</v>
      </c>
      <c r="U679" s="109"/>
      <c r="V679" s="108"/>
      <c r="W679" s="108"/>
      <c r="X679" s="112"/>
      <c r="Y679" s="112"/>
      <c r="Z679" s="112"/>
      <c r="AA679" s="176"/>
      <c r="AB679" s="109"/>
      <c r="AC679" s="138">
        <f t="shared" si="105"/>
        <v>0</v>
      </c>
      <c r="AD679" s="112">
        <f t="shared" si="106"/>
        <v>0</v>
      </c>
      <c r="AE679" s="112">
        <f t="shared" si="107"/>
        <v>0</v>
      </c>
      <c r="AF679" s="112">
        <f t="shared" si="108"/>
        <v>0</v>
      </c>
    </row>
    <row r="680" spans="1:32">
      <c r="A680" s="147"/>
      <c r="B680" s="226"/>
      <c r="C680" s="147"/>
      <c r="D680" s="147"/>
      <c r="E680" s="148"/>
      <c r="F680" s="149"/>
      <c r="G680" s="149"/>
      <c r="H680" s="147"/>
      <c r="I680" s="147"/>
      <c r="J680" s="147"/>
      <c r="K680" s="277"/>
      <c r="L680" s="121"/>
      <c r="M680" s="120"/>
      <c r="O680" s="110">
        <f t="shared" si="102"/>
        <v>0</v>
      </c>
      <c r="P680" s="110">
        <f t="shared" si="103"/>
        <v>0</v>
      </c>
      <c r="Q680" s="134">
        <f t="shared" si="104"/>
        <v>0</v>
      </c>
      <c r="R680" s="111">
        <f t="shared" si="109"/>
        <v>0</v>
      </c>
      <c r="S680" s="111">
        <f t="shared" si="110"/>
        <v>0</v>
      </c>
      <c r="T680" s="108">
        <f t="shared" si="101"/>
        <v>0</v>
      </c>
      <c r="U680" s="109"/>
      <c r="V680" s="108"/>
      <c r="W680" s="108"/>
      <c r="X680" s="112"/>
      <c r="Y680" s="112"/>
      <c r="Z680" s="112"/>
      <c r="AA680" s="176"/>
      <c r="AB680" s="109"/>
      <c r="AC680" s="138">
        <f t="shared" si="105"/>
        <v>0</v>
      </c>
      <c r="AD680" s="112">
        <f t="shared" si="106"/>
        <v>0</v>
      </c>
      <c r="AE680" s="112">
        <f t="shared" si="107"/>
        <v>0</v>
      </c>
      <c r="AF680" s="112">
        <f t="shared" si="108"/>
        <v>0</v>
      </c>
    </row>
    <row r="681" spans="1:32">
      <c r="A681" s="147"/>
      <c r="B681" s="226"/>
      <c r="C681" s="147"/>
      <c r="D681" s="147"/>
      <c r="E681" s="148"/>
      <c r="F681" s="149"/>
      <c r="G681" s="149"/>
      <c r="H681" s="147"/>
      <c r="I681" s="147"/>
      <c r="J681" s="147"/>
      <c r="K681" s="277"/>
      <c r="L681" s="121"/>
      <c r="M681" s="120"/>
      <c r="O681" s="110">
        <f t="shared" si="102"/>
        <v>0</v>
      </c>
      <c r="P681" s="110">
        <f t="shared" si="103"/>
        <v>0</v>
      </c>
      <c r="Q681" s="134">
        <f t="shared" si="104"/>
        <v>0</v>
      </c>
      <c r="R681" s="111">
        <f t="shared" si="109"/>
        <v>0</v>
      </c>
      <c r="S681" s="111">
        <f t="shared" si="110"/>
        <v>0</v>
      </c>
      <c r="T681" s="108">
        <f t="shared" si="101"/>
        <v>0</v>
      </c>
      <c r="U681" s="109"/>
      <c r="V681" s="108"/>
      <c r="W681" s="108"/>
      <c r="X681" s="112"/>
      <c r="Y681" s="112"/>
      <c r="Z681" s="112"/>
      <c r="AA681" s="176"/>
      <c r="AB681" s="109"/>
      <c r="AC681" s="138">
        <f t="shared" si="105"/>
        <v>0</v>
      </c>
      <c r="AD681" s="112">
        <f t="shared" si="106"/>
        <v>0</v>
      </c>
      <c r="AE681" s="112">
        <f t="shared" si="107"/>
        <v>0</v>
      </c>
      <c r="AF681" s="112">
        <f t="shared" si="108"/>
        <v>0</v>
      </c>
    </row>
    <row r="682" spans="1:32">
      <c r="A682" s="147"/>
      <c r="B682" s="226"/>
      <c r="C682" s="147"/>
      <c r="D682" s="147"/>
      <c r="E682" s="148"/>
      <c r="F682" s="149"/>
      <c r="G682" s="149"/>
      <c r="H682" s="147"/>
      <c r="I682" s="147"/>
      <c r="J682" s="147"/>
      <c r="K682" s="277"/>
      <c r="L682" s="121"/>
      <c r="M682" s="120"/>
      <c r="O682" s="110">
        <f t="shared" si="102"/>
        <v>0</v>
      </c>
      <c r="P682" s="110">
        <f t="shared" si="103"/>
        <v>0</v>
      </c>
      <c r="Q682" s="134">
        <f t="shared" si="104"/>
        <v>0</v>
      </c>
      <c r="R682" s="111">
        <f t="shared" si="109"/>
        <v>0</v>
      </c>
      <c r="S682" s="111">
        <f t="shared" si="110"/>
        <v>0</v>
      </c>
      <c r="T682" s="108">
        <f t="shared" si="101"/>
        <v>0</v>
      </c>
      <c r="U682" s="109"/>
      <c r="V682" s="108"/>
      <c r="W682" s="108"/>
      <c r="X682" s="112"/>
      <c r="Y682" s="112"/>
      <c r="Z682" s="112"/>
      <c r="AA682" s="176"/>
      <c r="AB682" s="109"/>
      <c r="AC682" s="138">
        <f t="shared" si="105"/>
        <v>0</v>
      </c>
      <c r="AD682" s="112">
        <f t="shared" si="106"/>
        <v>0</v>
      </c>
      <c r="AE682" s="112">
        <f t="shared" si="107"/>
        <v>0</v>
      </c>
      <c r="AF682" s="112">
        <f t="shared" si="108"/>
        <v>0</v>
      </c>
    </row>
    <row r="683" spans="1:32">
      <c r="A683" s="147"/>
      <c r="B683" s="226"/>
      <c r="C683" s="147"/>
      <c r="D683" s="147"/>
      <c r="E683" s="148"/>
      <c r="F683" s="149"/>
      <c r="G683" s="149"/>
      <c r="H683" s="147"/>
      <c r="I683" s="147"/>
      <c r="J683" s="147"/>
      <c r="K683" s="277"/>
      <c r="L683" s="121"/>
      <c r="M683" s="120"/>
      <c r="O683" s="110">
        <f t="shared" si="102"/>
        <v>0</v>
      </c>
      <c r="P683" s="110">
        <f t="shared" si="103"/>
        <v>0</v>
      </c>
      <c r="Q683" s="134">
        <f t="shared" si="104"/>
        <v>0</v>
      </c>
      <c r="R683" s="111">
        <f t="shared" si="109"/>
        <v>0</v>
      </c>
      <c r="S683" s="111">
        <f t="shared" si="110"/>
        <v>0</v>
      </c>
      <c r="T683" s="108">
        <f t="shared" si="101"/>
        <v>0</v>
      </c>
      <c r="U683" s="109"/>
      <c r="V683" s="108"/>
      <c r="W683" s="108"/>
      <c r="X683" s="112"/>
      <c r="Y683" s="112"/>
      <c r="Z683" s="112"/>
      <c r="AA683" s="176"/>
      <c r="AB683" s="109"/>
      <c r="AC683" s="138">
        <f t="shared" si="105"/>
        <v>0</v>
      </c>
      <c r="AD683" s="112">
        <f t="shared" si="106"/>
        <v>0</v>
      </c>
      <c r="AE683" s="112">
        <f t="shared" si="107"/>
        <v>0</v>
      </c>
      <c r="AF683" s="112">
        <f t="shared" si="108"/>
        <v>0</v>
      </c>
    </row>
    <row r="684" spans="1:32">
      <c r="A684" s="147"/>
      <c r="B684" s="226"/>
      <c r="C684" s="147"/>
      <c r="D684" s="147"/>
      <c r="E684" s="148"/>
      <c r="F684" s="149"/>
      <c r="G684" s="149"/>
      <c r="H684" s="147"/>
      <c r="I684" s="147"/>
      <c r="J684" s="147"/>
      <c r="K684" s="277"/>
      <c r="L684" s="121"/>
      <c r="M684" s="120"/>
      <c r="O684" s="110">
        <f t="shared" si="102"/>
        <v>0</v>
      </c>
      <c r="P684" s="110">
        <f t="shared" si="103"/>
        <v>0</v>
      </c>
      <c r="Q684" s="134">
        <f t="shared" si="104"/>
        <v>0</v>
      </c>
      <c r="R684" s="111">
        <f t="shared" si="109"/>
        <v>0</v>
      </c>
      <c r="S684" s="111">
        <f t="shared" si="110"/>
        <v>0</v>
      </c>
      <c r="T684" s="108">
        <f t="shared" si="101"/>
        <v>0</v>
      </c>
      <c r="U684" s="109"/>
      <c r="V684" s="108"/>
      <c r="W684" s="108"/>
      <c r="X684" s="112"/>
      <c r="Y684" s="112"/>
      <c r="Z684" s="112"/>
      <c r="AA684" s="176"/>
      <c r="AB684" s="109"/>
      <c r="AC684" s="138">
        <f t="shared" si="105"/>
        <v>0</v>
      </c>
      <c r="AD684" s="112">
        <f t="shared" si="106"/>
        <v>0</v>
      </c>
      <c r="AE684" s="112">
        <f t="shared" si="107"/>
        <v>0</v>
      </c>
      <c r="AF684" s="112">
        <f t="shared" si="108"/>
        <v>0</v>
      </c>
    </row>
    <row r="685" spans="1:32">
      <c r="A685" s="147"/>
      <c r="B685" s="226"/>
      <c r="C685" s="147"/>
      <c r="D685" s="147"/>
      <c r="E685" s="148"/>
      <c r="F685" s="149"/>
      <c r="G685" s="149"/>
      <c r="H685" s="149"/>
      <c r="I685" s="147"/>
      <c r="J685" s="147"/>
      <c r="K685" s="277"/>
      <c r="L685" s="121"/>
      <c r="M685" s="120"/>
      <c r="O685" s="110">
        <f t="shared" si="102"/>
        <v>0</v>
      </c>
      <c r="P685" s="110">
        <f t="shared" si="103"/>
        <v>0</v>
      </c>
      <c r="Q685" s="134">
        <f t="shared" si="104"/>
        <v>0</v>
      </c>
      <c r="R685" s="111">
        <f t="shared" si="109"/>
        <v>0</v>
      </c>
      <c r="S685" s="111">
        <f t="shared" si="110"/>
        <v>0</v>
      </c>
      <c r="T685" s="108">
        <f t="shared" si="101"/>
        <v>0</v>
      </c>
      <c r="U685" s="109"/>
      <c r="V685" s="108"/>
      <c r="W685" s="108"/>
      <c r="X685" s="112"/>
      <c r="Y685" s="112"/>
      <c r="Z685" s="112"/>
      <c r="AA685" s="176"/>
      <c r="AB685" s="109"/>
      <c r="AC685" s="138">
        <f t="shared" si="105"/>
        <v>0</v>
      </c>
      <c r="AD685" s="112">
        <f t="shared" si="106"/>
        <v>0</v>
      </c>
      <c r="AE685" s="112">
        <f t="shared" si="107"/>
        <v>0</v>
      </c>
      <c r="AF685" s="112">
        <f t="shared" si="108"/>
        <v>0</v>
      </c>
    </row>
    <row r="686" spans="1:32">
      <c r="A686" s="147"/>
      <c r="B686" s="226"/>
      <c r="C686" s="147"/>
      <c r="D686" s="147"/>
      <c r="E686" s="148"/>
      <c r="F686" s="149"/>
      <c r="G686" s="149"/>
      <c r="H686" s="149"/>
      <c r="I686" s="147"/>
      <c r="J686" s="149"/>
      <c r="K686" s="278"/>
      <c r="L686" s="121"/>
      <c r="M686" s="120"/>
      <c r="O686" s="110">
        <f t="shared" si="102"/>
        <v>0</v>
      </c>
      <c r="P686" s="110">
        <f t="shared" si="103"/>
        <v>0</v>
      </c>
      <c r="Q686" s="134">
        <f t="shared" si="104"/>
        <v>0</v>
      </c>
      <c r="R686" s="111">
        <f t="shared" si="109"/>
        <v>0</v>
      </c>
      <c r="S686" s="111">
        <f t="shared" si="110"/>
        <v>0</v>
      </c>
      <c r="T686" s="108">
        <f t="shared" si="101"/>
        <v>0</v>
      </c>
      <c r="U686" s="109"/>
      <c r="V686" s="108"/>
      <c r="W686" s="108"/>
      <c r="X686" s="112"/>
      <c r="Y686" s="112"/>
      <c r="Z686" s="112"/>
      <c r="AA686" s="176"/>
      <c r="AB686" s="109"/>
      <c r="AC686" s="138">
        <f t="shared" si="105"/>
        <v>0</v>
      </c>
      <c r="AD686" s="112">
        <f t="shared" si="106"/>
        <v>0</v>
      </c>
      <c r="AE686" s="112">
        <f t="shared" si="107"/>
        <v>0</v>
      </c>
      <c r="AF686" s="112">
        <f t="shared" si="108"/>
        <v>0</v>
      </c>
    </row>
    <row r="687" spans="1:32">
      <c r="A687" s="147"/>
      <c r="B687" s="226"/>
      <c r="C687" s="147"/>
      <c r="D687" s="147"/>
      <c r="E687" s="148"/>
      <c r="F687" s="149"/>
      <c r="G687" s="149"/>
      <c r="H687" s="147"/>
      <c r="I687" s="147"/>
      <c r="J687" s="147"/>
      <c r="K687" s="277"/>
      <c r="L687" s="121"/>
      <c r="M687" s="120"/>
      <c r="O687" s="110">
        <f t="shared" si="102"/>
        <v>0</v>
      </c>
      <c r="P687" s="110">
        <f t="shared" si="103"/>
        <v>0</v>
      </c>
      <c r="Q687" s="134">
        <f t="shared" si="104"/>
        <v>0</v>
      </c>
      <c r="R687" s="111">
        <f t="shared" si="109"/>
        <v>0</v>
      </c>
      <c r="S687" s="111">
        <f t="shared" si="110"/>
        <v>0</v>
      </c>
      <c r="T687" s="108">
        <f t="shared" si="101"/>
        <v>0</v>
      </c>
      <c r="U687" s="109"/>
      <c r="V687" s="108"/>
      <c r="W687" s="108"/>
      <c r="X687" s="112"/>
      <c r="Y687" s="112"/>
      <c r="Z687" s="112"/>
      <c r="AA687" s="176"/>
      <c r="AB687" s="109"/>
      <c r="AC687" s="138">
        <f t="shared" si="105"/>
        <v>0</v>
      </c>
      <c r="AD687" s="112">
        <f t="shared" si="106"/>
        <v>0</v>
      </c>
      <c r="AE687" s="112">
        <f t="shared" si="107"/>
        <v>0</v>
      </c>
      <c r="AF687" s="112">
        <f t="shared" si="108"/>
        <v>0</v>
      </c>
    </row>
    <row r="688" spans="1:32">
      <c r="A688" s="147"/>
      <c r="B688" s="226"/>
      <c r="C688" s="147"/>
      <c r="D688" s="147"/>
      <c r="E688" s="148"/>
      <c r="F688" s="149"/>
      <c r="G688" s="149"/>
      <c r="H688" s="147"/>
      <c r="I688" s="147"/>
      <c r="J688" s="147"/>
      <c r="K688" s="277"/>
      <c r="L688" s="121"/>
      <c r="M688" s="120"/>
      <c r="O688" s="110">
        <f t="shared" si="102"/>
        <v>0</v>
      </c>
      <c r="P688" s="110">
        <f t="shared" si="103"/>
        <v>0</v>
      </c>
      <c r="Q688" s="134">
        <f t="shared" si="104"/>
        <v>0</v>
      </c>
      <c r="R688" s="111">
        <f t="shared" si="109"/>
        <v>0</v>
      </c>
      <c r="S688" s="111">
        <f t="shared" si="110"/>
        <v>0</v>
      </c>
      <c r="T688" s="108">
        <f t="shared" si="101"/>
        <v>0</v>
      </c>
      <c r="U688" s="109"/>
      <c r="V688" s="108"/>
      <c r="W688" s="108"/>
      <c r="X688" s="112"/>
      <c r="Y688" s="112"/>
      <c r="Z688" s="112"/>
      <c r="AA688" s="176"/>
      <c r="AB688" s="109"/>
      <c r="AC688" s="138">
        <f t="shared" si="105"/>
        <v>0</v>
      </c>
      <c r="AD688" s="112">
        <f t="shared" si="106"/>
        <v>0</v>
      </c>
      <c r="AE688" s="112">
        <f t="shared" si="107"/>
        <v>0</v>
      </c>
      <c r="AF688" s="112">
        <f t="shared" si="108"/>
        <v>0</v>
      </c>
    </row>
    <row r="689" spans="1:32">
      <c r="A689" s="147"/>
      <c r="B689" s="226"/>
      <c r="C689" s="147"/>
      <c r="D689" s="147"/>
      <c r="E689" s="148"/>
      <c r="F689" s="149"/>
      <c r="G689" s="149"/>
      <c r="H689" s="147"/>
      <c r="I689" s="147"/>
      <c r="J689" s="147"/>
      <c r="K689" s="277"/>
      <c r="L689" s="121"/>
      <c r="M689" s="120"/>
      <c r="O689" s="110">
        <f t="shared" si="102"/>
        <v>0</v>
      </c>
      <c r="P689" s="110">
        <f t="shared" si="103"/>
        <v>0</v>
      </c>
      <c r="Q689" s="134">
        <f t="shared" si="104"/>
        <v>0</v>
      </c>
      <c r="R689" s="111">
        <f t="shared" si="109"/>
        <v>0</v>
      </c>
      <c r="S689" s="111">
        <f t="shared" si="110"/>
        <v>0</v>
      </c>
      <c r="T689" s="108">
        <f t="shared" si="101"/>
        <v>0</v>
      </c>
      <c r="U689" s="109"/>
      <c r="V689" s="108"/>
      <c r="W689" s="108"/>
      <c r="X689" s="112"/>
      <c r="Y689" s="112"/>
      <c r="Z689" s="112"/>
      <c r="AA689" s="176"/>
      <c r="AB689" s="109"/>
      <c r="AC689" s="138">
        <f t="shared" si="105"/>
        <v>0</v>
      </c>
      <c r="AD689" s="112">
        <f t="shared" si="106"/>
        <v>0</v>
      </c>
      <c r="AE689" s="112">
        <f t="shared" si="107"/>
        <v>0</v>
      </c>
      <c r="AF689" s="112">
        <f t="shared" si="108"/>
        <v>0</v>
      </c>
    </row>
    <row r="690" spans="1:32">
      <c r="A690" s="147"/>
      <c r="B690" s="226"/>
      <c r="C690" s="147"/>
      <c r="D690" s="147"/>
      <c r="E690" s="148"/>
      <c r="F690" s="149"/>
      <c r="G690" s="149"/>
      <c r="H690" s="147"/>
      <c r="I690" s="147"/>
      <c r="J690" s="147"/>
      <c r="K690" s="277"/>
      <c r="L690" s="121"/>
      <c r="M690" s="120"/>
      <c r="O690" s="110">
        <f t="shared" si="102"/>
        <v>0</v>
      </c>
      <c r="P690" s="110">
        <f t="shared" si="103"/>
        <v>0</v>
      </c>
      <c r="Q690" s="134">
        <f t="shared" si="104"/>
        <v>0</v>
      </c>
      <c r="R690" s="111">
        <f t="shared" si="109"/>
        <v>0</v>
      </c>
      <c r="S690" s="111">
        <f t="shared" si="110"/>
        <v>0</v>
      </c>
      <c r="T690" s="108">
        <f t="shared" si="101"/>
        <v>0</v>
      </c>
      <c r="U690" s="109"/>
      <c r="V690" s="108"/>
      <c r="W690" s="108"/>
      <c r="X690" s="112"/>
      <c r="Y690" s="112"/>
      <c r="Z690" s="112"/>
      <c r="AA690" s="176"/>
      <c r="AB690" s="109"/>
      <c r="AC690" s="138">
        <f t="shared" si="105"/>
        <v>0</v>
      </c>
      <c r="AD690" s="112">
        <f t="shared" si="106"/>
        <v>0</v>
      </c>
      <c r="AE690" s="112">
        <f t="shared" si="107"/>
        <v>0</v>
      </c>
      <c r="AF690" s="112">
        <f t="shared" si="108"/>
        <v>0</v>
      </c>
    </row>
    <row r="691" spans="1:32">
      <c r="A691" s="147"/>
      <c r="B691" s="226"/>
      <c r="C691" s="147"/>
      <c r="D691" s="147"/>
      <c r="E691" s="148"/>
      <c r="F691" s="149"/>
      <c r="G691" s="149"/>
      <c r="H691" s="149"/>
      <c r="I691" s="147"/>
      <c r="J691" s="147"/>
      <c r="K691" s="277"/>
      <c r="L691" s="121"/>
      <c r="M691" s="120"/>
      <c r="O691" s="110">
        <f t="shared" si="102"/>
        <v>0</v>
      </c>
      <c r="P691" s="110">
        <f t="shared" si="103"/>
        <v>0</v>
      </c>
      <c r="Q691" s="134">
        <f t="shared" si="104"/>
        <v>0</v>
      </c>
      <c r="R691" s="111">
        <f t="shared" si="109"/>
        <v>0</v>
      </c>
      <c r="S691" s="111">
        <f t="shared" si="110"/>
        <v>0</v>
      </c>
      <c r="T691" s="108">
        <f t="shared" si="101"/>
        <v>0</v>
      </c>
      <c r="U691" s="109"/>
      <c r="V691" s="108"/>
      <c r="W691" s="108"/>
      <c r="X691" s="112"/>
      <c r="Y691" s="112"/>
      <c r="Z691" s="112"/>
      <c r="AA691" s="176"/>
      <c r="AB691" s="109"/>
      <c r="AC691" s="138">
        <f t="shared" si="105"/>
        <v>0</v>
      </c>
      <c r="AD691" s="112">
        <f t="shared" si="106"/>
        <v>0</v>
      </c>
      <c r="AE691" s="112">
        <f t="shared" si="107"/>
        <v>0</v>
      </c>
      <c r="AF691" s="112">
        <f t="shared" si="108"/>
        <v>0</v>
      </c>
    </row>
    <row r="692" spans="1:32">
      <c r="A692" s="147"/>
      <c r="B692" s="226"/>
      <c r="C692" s="147"/>
      <c r="D692" s="147"/>
      <c r="E692" s="148"/>
      <c r="F692" s="149"/>
      <c r="G692" s="149"/>
      <c r="H692" s="149"/>
      <c r="I692" s="147"/>
      <c r="J692" s="147"/>
      <c r="K692" s="277"/>
      <c r="L692" s="121"/>
      <c r="M692" s="120"/>
      <c r="O692" s="110">
        <f t="shared" si="102"/>
        <v>0</v>
      </c>
      <c r="P692" s="110">
        <f t="shared" si="103"/>
        <v>0</v>
      </c>
      <c r="Q692" s="134">
        <f t="shared" si="104"/>
        <v>0</v>
      </c>
      <c r="R692" s="111">
        <f t="shared" si="109"/>
        <v>0</v>
      </c>
      <c r="S692" s="111">
        <f t="shared" si="110"/>
        <v>0</v>
      </c>
      <c r="T692" s="108">
        <f t="shared" si="101"/>
        <v>0</v>
      </c>
      <c r="U692" s="109"/>
      <c r="V692" s="108"/>
      <c r="W692" s="108"/>
      <c r="X692" s="112"/>
      <c r="Y692" s="112"/>
      <c r="Z692" s="112"/>
      <c r="AA692" s="176"/>
      <c r="AB692" s="109"/>
      <c r="AC692" s="138">
        <f t="shared" si="105"/>
        <v>0</v>
      </c>
      <c r="AD692" s="112">
        <f t="shared" si="106"/>
        <v>0</v>
      </c>
      <c r="AE692" s="112">
        <f t="shared" si="107"/>
        <v>0</v>
      </c>
      <c r="AF692" s="112">
        <f t="shared" si="108"/>
        <v>0</v>
      </c>
    </row>
    <row r="693" spans="1:32">
      <c r="A693" s="147"/>
      <c r="B693" s="226"/>
      <c r="C693" s="147"/>
      <c r="D693" s="147"/>
      <c r="E693" s="148"/>
      <c r="F693" s="149"/>
      <c r="G693" s="149"/>
      <c r="H693" s="147"/>
      <c r="I693" s="147"/>
      <c r="J693" s="147"/>
      <c r="K693" s="277"/>
      <c r="L693" s="121"/>
      <c r="M693" s="120"/>
      <c r="O693" s="110">
        <f t="shared" si="102"/>
        <v>0</v>
      </c>
      <c r="P693" s="110">
        <f t="shared" si="103"/>
        <v>0</v>
      </c>
      <c r="Q693" s="134">
        <f t="shared" si="104"/>
        <v>0</v>
      </c>
      <c r="R693" s="111">
        <f t="shared" si="109"/>
        <v>0</v>
      </c>
      <c r="S693" s="111">
        <f t="shared" si="110"/>
        <v>0</v>
      </c>
      <c r="T693" s="108">
        <f t="shared" si="101"/>
        <v>0</v>
      </c>
      <c r="U693" s="109"/>
      <c r="V693" s="108"/>
      <c r="W693" s="108"/>
      <c r="X693" s="112"/>
      <c r="Y693" s="112"/>
      <c r="Z693" s="112"/>
      <c r="AA693" s="176"/>
      <c r="AB693" s="109"/>
      <c r="AC693" s="138">
        <f t="shared" si="105"/>
        <v>0</v>
      </c>
      <c r="AD693" s="112">
        <f t="shared" si="106"/>
        <v>0</v>
      </c>
      <c r="AE693" s="112">
        <f t="shared" si="107"/>
        <v>0</v>
      </c>
      <c r="AF693" s="112">
        <f t="shared" si="108"/>
        <v>0</v>
      </c>
    </row>
    <row r="694" spans="1:32">
      <c r="A694" s="147"/>
      <c r="B694" s="226"/>
      <c r="C694" s="147"/>
      <c r="D694" s="147"/>
      <c r="E694" s="148"/>
      <c r="F694" s="149"/>
      <c r="G694" s="147"/>
      <c r="H694" s="147"/>
      <c r="I694" s="147"/>
      <c r="J694" s="147"/>
      <c r="K694" s="277"/>
      <c r="L694" s="121"/>
      <c r="M694" s="120"/>
      <c r="O694" s="110">
        <f t="shared" si="102"/>
        <v>0</v>
      </c>
      <c r="P694" s="110">
        <f t="shared" si="103"/>
        <v>0</v>
      </c>
      <c r="Q694" s="134">
        <f t="shared" si="104"/>
        <v>0</v>
      </c>
      <c r="R694" s="111">
        <f t="shared" si="109"/>
        <v>0</v>
      </c>
      <c r="S694" s="111">
        <f t="shared" si="110"/>
        <v>0</v>
      </c>
      <c r="T694" s="108">
        <f t="shared" si="101"/>
        <v>0</v>
      </c>
      <c r="U694" s="109"/>
      <c r="V694" s="108"/>
      <c r="W694" s="108"/>
      <c r="X694" s="112"/>
      <c r="Y694" s="112"/>
      <c r="Z694" s="112"/>
      <c r="AA694" s="176"/>
      <c r="AB694" s="109"/>
      <c r="AC694" s="138">
        <f t="shared" si="105"/>
        <v>0</v>
      </c>
      <c r="AD694" s="112">
        <f t="shared" si="106"/>
        <v>0</v>
      </c>
      <c r="AE694" s="112">
        <f t="shared" si="107"/>
        <v>0</v>
      </c>
      <c r="AF694" s="112">
        <f t="shared" si="108"/>
        <v>0</v>
      </c>
    </row>
    <row r="695" spans="1:32">
      <c r="A695" s="147"/>
      <c r="B695" s="226"/>
      <c r="C695" s="147"/>
      <c r="D695" s="147"/>
      <c r="E695" s="148"/>
      <c r="F695" s="149"/>
      <c r="G695" s="149"/>
      <c r="H695" s="147"/>
      <c r="I695" s="147"/>
      <c r="J695" s="147"/>
      <c r="K695" s="277"/>
      <c r="L695" s="121"/>
      <c r="M695" s="120"/>
      <c r="O695" s="110">
        <f t="shared" si="102"/>
        <v>0</v>
      </c>
      <c r="P695" s="110">
        <f t="shared" si="103"/>
        <v>0</v>
      </c>
      <c r="Q695" s="134">
        <f t="shared" si="104"/>
        <v>0</v>
      </c>
      <c r="R695" s="111">
        <f t="shared" si="109"/>
        <v>0</v>
      </c>
      <c r="S695" s="111">
        <f t="shared" si="110"/>
        <v>0</v>
      </c>
      <c r="T695" s="108">
        <f t="shared" si="101"/>
        <v>0</v>
      </c>
      <c r="U695" s="109"/>
      <c r="V695" s="108"/>
      <c r="W695" s="108"/>
      <c r="X695" s="112"/>
      <c r="Y695" s="112"/>
      <c r="Z695" s="112"/>
      <c r="AA695" s="176"/>
      <c r="AB695" s="109"/>
      <c r="AC695" s="138">
        <f t="shared" si="105"/>
        <v>0</v>
      </c>
      <c r="AD695" s="112">
        <f t="shared" si="106"/>
        <v>0</v>
      </c>
      <c r="AE695" s="112">
        <f t="shared" si="107"/>
        <v>0</v>
      </c>
      <c r="AF695" s="112">
        <f t="shared" si="108"/>
        <v>0</v>
      </c>
    </row>
    <row r="696" spans="1:32">
      <c r="A696" s="147"/>
      <c r="B696" s="226"/>
      <c r="C696" s="147"/>
      <c r="D696" s="147"/>
      <c r="E696" s="148"/>
      <c r="F696" s="149"/>
      <c r="G696" s="149"/>
      <c r="H696" s="147"/>
      <c r="I696" s="147"/>
      <c r="J696" s="147"/>
      <c r="K696" s="277"/>
      <c r="L696" s="121"/>
      <c r="M696" s="120"/>
      <c r="O696" s="110">
        <f t="shared" si="102"/>
        <v>0</v>
      </c>
      <c r="P696" s="110">
        <f t="shared" si="103"/>
        <v>0</v>
      </c>
      <c r="Q696" s="134">
        <f t="shared" si="104"/>
        <v>0</v>
      </c>
      <c r="R696" s="111">
        <f t="shared" si="109"/>
        <v>0</v>
      </c>
      <c r="S696" s="111">
        <f t="shared" si="110"/>
        <v>0</v>
      </c>
      <c r="T696" s="108">
        <f t="shared" si="101"/>
        <v>0</v>
      </c>
      <c r="U696" s="109"/>
      <c r="V696" s="108"/>
      <c r="W696" s="108"/>
      <c r="X696" s="112"/>
      <c r="Y696" s="112"/>
      <c r="Z696" s="112"/>
      <c r="AA696" s="176"/>
      <c r="AB696" s="109"/>
      <c r="AC696" s="138">
        <f t="shared" si="105"/>
        <v>0</v>
      </c>
      <c r="AD696" s="112">
        <f t="shared" si="106"/>
        <v>0</v>
      </c>
      <c r="AE696" s="112">
        <f t="shared" si="107"/>
        <v>0</v>
      </c>
      <c r="AF696" s="112">
        <f t="shared" si="108"/>
        <v>0</v>
      </c>
    </row>
    <row r="697" spans="1:32">
      <c r="A697" s="147"/>
      <c r="B697" s="226"/>
      <c r="C697" s="147"/>
      <c r="D697" s="147"/>
      <c r="E697" s="148"/>
      <c r="F697" s="149"/>
      <c r="G697" s="149"/>
      <c r="H697" s="147"/>
      <c r="I697" s="147"/>
      <c r="J697" s="147"/>
      <c r="K697" s="277"/>
      <c r="L697" s="121"/>
      <c r="M697" s="120"/>
      <c r="O697" s="110">
        <f t="shared" si="102"/>
        <v>0</v>
      </c>
      <c r="P697" s="110">
        <f t="shared" si="103"/>
        <v>0</v>
      </c>
      <c r="Q697" s="134">
        <f t="shared" si="104"/>
        <v>0</v>
      </c>
      <c r="R697" s="111">
        <f t="shared" si="109"/>
        <v>0</v>
      </c>
      <c r="S697" s="111">
        <f t="shared" si="110"/>
        <v>0</v>
      </c>
      <c r="T697" s="108">
        <f t="shared" si="101"/>
        <v>0</v>
      </c>
      <c r="U697" s="109"/>
      <c r="V697" s="108"/>
      <c r="W697" s="108"/>
      <c r="X697" s="112"/>
      <c r="Y697" s="112"/>
      <c r="Z697" s="112"/>
      <c r="AA697" s="176"/>
      <c r="AB697" s="109"/>
      <c r="AC697" s="138">
        <f t="shared" si="105"/>
        <v>0</v>
      </c>
      <c r="AD697" s="112">
        <f t="shared" si="106"/>
        <v>0</v>
      </c>
      <c r="AE697" s="112">
        <f t="shared" si="107"/>
        <v>0</v>
      </c>
      <c r="AF697" s="112">
        <f t="shared" si="108"/>
        <v>0</v>
      </c>
    </row>
    <row r="698" spans="1:32">
      <c r="A698" s="147"/>
      <c r="B698" s="226"/>
      <c r="C698" s="147"/>
      <c r="D698" s="147"/>
      <c r="E698" s="148"/>
      <c r="F698" s="149"/>
      <c r="G698" s="149"/>
      <c r="H698" s="147"/>
      <c r="I698" s="147"/>
      <c r="J698" s="147"/>
      <c r="K698" s="277"/>
      <c r="L698" s="121"/>
      <c r="M698" s="120"/>
      <c r="O698" s="110">
        <f t="shared" si="102"/>
        <v>0</v>
      </c>
      <c r="P698" s="110">
        <f t="shared" si="103"/>
        <v>0</v>
      </c>
      <c r="Q698" s="134">
        <f t="shared" si="104"/>
        <v>0</v>
      </c>
      <c r="R698" s="111">
        <f t="shared" si="109"/>
        <v>0</v>
      </c>
      <c r="S698" s="111">
        <f t="shared" si="110"/>
        <v>0</v>
      </c>
      <c r="T698" s="108">
        <f t="shared" si="101"/>
        <v>0</v>
      </c>
      <c r="U698" s="109"/>
      <c r="V698" s="108"/>
      <c r="W698" s="108"/>
      <c r="X698" s="112"/>
      <c r="Y698" s="112"/>
      <c r="Z698" s="112"/>
      <c r="AA698" s="176"/>
      <c r="AB698" s="109"/>
      <c r="AC698" s="138">
        <f t="shared" si="105"/>
        <v>0</v>
      </c>
      <c r="AD698" s="112">
        <f t="shared" si="106"/>
        <v>0</v>
      </c>
      <c r="AE698" s="112">
        <f t="shared" si="107"/>
        <v>0</v>
      </c>
      <c r="AF698" s="112">
        <f t="shared" si="108"/>
        <v>0</v>
      </c>
    </row>
    <row r="699" spans="1:32">
      <c r="A699" s="147"/>
      <c r="B699" s="226"/>
      <c r="C699" s="147"/>
      <c r="D699" s="147"/>
      <c r="E699" s="148"/>
      <c r="F699" s="149"/>
      <c r="G699" s="147"/>
      <c r="H699" s="147"/>
      <c r="I699" s="147"/>
      <c r="J699" s="147"/>
      <c r="K699" s="277"/>
      <c r="L699" s="121"/>
      <c r="M699" s="120"/>
      <c r="O699" s="110">
        <f t="shared" si="102"/>
        <v>0</v>
      </c>
      <c r="P699" s="110">
        <f t="shared" si="103"/>
        <v>0</v>
      </c>
      <c r="Q699" s="134">
        <f t="shared" si="104"/>
        <v>0</v>
      </c>
      <c r="R699" s="111">
        <f t="shared" si="109"/>
        <v>0</v>
      </c>
      <c r="S699" s="111">
        <f t="shared" si="110"/>
        <v>0</v>
      </c>
      <c r="T699" s="108">
        <f t="shared" si="101"/>
        <v>0</v>
      </c>
      <c r="U699" s="109"/>
      <c r="V699" s="108"/>
      <c r="W699" s="108"/>
      <c r="X699" s="112"/>
      <c r="Y699" s="112"/>
      <c r="Z699" s="112"/>
      <c r="AA699" s="176"/>
      <c r="AB699" s="109"/>
      <c r="AC699" s="138">
        <f t="shared" si="105"/>
        <v>0</v>
      </c>
      <c r="AD699" s="112">
        <f t="shared" si="106"/>
        <v>0</v>
      </c>
      <c r="AE699" s="112">
        <f t="shared" si="107"/>
        <v>0</v>
      </c>
      <c r="AF699" s="112">
        <f t="shared" si="108"/>
        <v>0</v>
      </c>
    </row>
    <row r="700" spans="1:32">
      <c r="A700" s="147"/>
      <c r="B700" s="226"/>
      <c r="C700" s="147"/>
      <c r="D700" s="147"/>
      <c r="E700" s="148"/>
      <c r="F700" s="149"/>
      <c r="G700" s="149"/>
      <c r="H700" s="147"/>
      <c r="I700" s="147"/>
      <c r="J700" s="147"/>
      <c r="K700" s="277"/>
      <c r="L700" s="121"/>
      <c r="M700" s="120"/>
      <c r="O700" s="110">
        <f t="shared" si="102"/>
        <v>0</v>
      </c>
      <c r="P700" s="110">
        <f t="shared" si="103"/>
        <v>0</v>
      </c>
      <c r="Q700" s="134">
        <f t="shared" si="104"/>
        <v>0</v>
      </c>
      <c r="R700" s="111">
        <f t="shared" si="109"/>
        <v>0</v>
      </c>
      <c r="S700" s="111">
        <f t="shared" si="110"/>
        <v>0</v>
      </c>
      <c r="T700" s="108">
        <f t="shared" si="101"/>
        <v>0</v>
      </c>
      <c r="U700" s="109"/>
      <c r="V700" s="108"/>
      <c r="W700" s="108"/>
      <c r="X700" s="112"/>
      <c r="Y700" s="112"/>
      <c r="Z700" s="112"/>
      <c r="AA700" s="176"/>
      <c r="AB700" s="109"/>
      <c r="AC700" s="138">
        <f t="shared" si="105"/>
        <v>0</v>
      </c>
      <c r="AD700" s="112">
        <f t="shared" si="106"/>
        <v>0</v>
      </c>
      <c r="AE700" s="112">
        <f t="shared" si="107"/>
        <v>0</v>
      </c>
      <c r="AF700" s="112">
        <f t="shared" si="108"/>
        <v>0</v>
      </c>
    </row>
    <row r="701" spans="1:32">
      <c r="A701" s="147"/>
      <c r="B701" s="226"/>
      <c r="C701" s="147"/>
      <c r="D701" s="147"/>
      <c r="E701" s="148"/>
      <c r="F701" s="149"/>
      <c r="G701" s="149"/>
      <c r="H701" s="147"/>
      <c r="I701" s="147"/>
      <c r="J701" s="147"/>
      <c r="K701" s="277"/>
      <c r="L701" s="121"/>
      <c r="M701" s="120"/>
      <c r="O701" s="110">
        <f t="shared" si="102"/>
        <v>0</v>
      </c>
      <c r="P701" s="110">
        <f t="shared" si="103"/>
        <v>0</v>
      </c>
      <c r="Q701" s="134">
        <f t="shared" si="104"/>
        <v>0</v>
      </c>
      <c r="R701" s="111">
        <f t="shared" si="109"/>
        <v>0</v>
      </c>
      <c r="S701" s="111">
        <f t="shared" si="110"/>
        <v>0</v>
      </c>
      <c r="T701" s="108">
        <f t="shared" si="101"/>
        <v>0</v>
      </c>
      <c r="U701" s="109"/>
      <c r="V701" s="108"/>
      <c r="W701" s="108"/>
      <c r="X701" s="112"/>
      <c r="Y701" s="112"/>
      <c r="Z701" s="112"/>
      <c r="AA701" s="176"/>
      <c r="AB701" s="109"/>
      <c r="AC701" s="138">
        <f t="shared" si="105"/>
        <v>0</v>
      </c>
      <c r="AD701" s="112">
        <f t="shared" si="106"/>
        <v>0</v>
      </c>
      <c r="AE701" s="112">
        <f t="shared" si="107"/>
        <v>0</v>
      </c>
      <c r="AF701" s="112">
        <f t="shared" si="108"/>
        <v>0</v>
      </c>
    </row>
    <row r="702" spans="1:32">
      <c r="A702" s="147"/>
      <c r="B702" s="226"/>
      <c r="C702" s="147"/>
      <c r="D702" s="147"/>
      <c r="E702" s="148"/>
      <c r="F702" s="149"/>
      <c r="G702" s="149"/>
      <c r="H702" s="147"/>
      <c r="I702" s="147"/>
      <c r="J702" s="147"/>
      <c r="K702" s="277"/>
      <c r="L702" s="121"/>
      <c r="M702" s="120"/>
      <c r="O702" s="110">
        <f t="shared" si="102"/>
        <v>0</v>
      </c>
      <c r="P702" s="110">
        <f t="shared" si="103"/>
        <v>0</v>
      </c>
      <c r="Q702" s="134">
        <f t="shared" si="104"/>
        <v>0</v>
      </c>
      <c r="R702" s="111">
        <f t="shared" si="109"/>
        <v>0</v>
      </c>
      <c r="S702" s="111">
        <f t="shared" si="110"/>
        <v>0</v>
      </c>
      <c r="T702" s="108">
        <f t="shared" si="101"/>
        <v>0</v>
      </c>
      <c r="U702" s="109"/>
      <c r="V702" s="108"/>
      <c r="W702" s="108"/>
      <c r="X702" s="112"/>
      <c r="Y702" s="112"/>
      <c r="Z702" s="112"/>
      <c r="AA702" s="176"/>
      <c r="AB702" s="109"/>
      <c r="AC702" s="138">
        <f t="shared" si="105"/>
        <v>0</v>
      </c>
      <c r="AD702" s="112">
        <f t="shared" si="106"/>
        <v>0</v>
      </c>
      <c r="AE702" s="112">
        <f t="shared" si="107"/>
        <v>0</v>
      </c>
      <c r="AF702" s="112">
        <f t="shared" si="108"/>
        <v>0</v>
      </c>
    </row>
    <row r="703" spans="1:32">
      <c r="A703" s="147"/>
      <c r="B703" s="226"/>
      <c r="C703" s="147"/>
      <c r="D703" s="147"/>
      <c r="E703" s="148"/>
      <c r="F703" s="149"/>
      <c r="G703" s="149"/>
      <c r="H703" s="147"/>
      <c r="I703" s="147"/>
      <c r="J703" s="147"/>
      <c r="K703" s="277"/>
      <c r="L703" s="121"/>
      <c r="M703" s="120"/>
      <c r="O703" s="110">
        <f t="shared" si="102"/>
        <v>0</v>
      </c>
      <c r="P703" s="110">
        <f t="shared" si="103"/>
        <v>0</v>
      </c>
      <c r="Q703" s="134">
        <f t="shared" si="104"/>
        <v>0</v>
      </c>
      <c r="R703" s="111">
        <f t="shared" si="109"/>
        <v>0</v>
      </c>
      <c r="S703" s="111">
        <f t="shared" si="110"/>
        <v>0</v>
      </c>
      <c r="T703" s="108">
        <f t="shared" si="101"/>
        <v>0</v>
      </c>
      <c r="U703" s="109"/>
      <c r="V703" s="108"/>
      <c r="W703" s="108"/>
      <c r="X703" s="112"/>
      <c r="Y703" s="112"/>
      <c r="Z703" s="112"/>
      <c r="AA703" s="176"/>
      <c r="AB703" s="109"/>
      <c r="AC703" s="138">
        <f t="shared" si="105"/>
        <v>0</v>
      </c>
      <c r="AD703" s="112">
        <f t="shared" si="106"/>
        <v>0</v>
      </c>
      <c r="AE703" s="112">
        <f t="shared" si="107"/>
        <v>0</v>
      </c>
      <c r="AF703" s="112">
        <f t="shared" si="108"/>
        <v>0</v>
      </c>
    </row>
    <row r="704" spans="1:32">
      <c r="A704" s="147"/>
      <c r="B704" s="226"/>
      <c r="C704" s="147"/>
      <c r="D704" s="147"/>
      <c r="E704" s="148"/>
      <c r="F704" s="149"/>
      <c r="G704" s="147"/>
      <c r="H704" s="147"/>
      <c r="I704" s="147"/>
      <c r="J704" s="147"/>
      <c r="K704" s="277"/>
      <c r="L704" s="121"/>
      <c r="M704" s="120"/>
      <c r="O704" s="110">
        <f t="shared" si="102"/>
        <v>0</v>
      </c>
      <c r="P704" s="110">
        <f t="shared" si="103"/>
        <v>0</v>
      </c>
      <c r="Q704" s="134">
        <f t="shared" si="104"/>
        <v>0</v>
      </c>
      <c r="R704" s="111">
        <f t="shared" si="109"/>
        <v>0</v>
      </c>
      <c r="S704" s="111">
        <f t="shared" si="110"/>
        <v>0</v>
      </c>
      <c r="T704" s="108">
        <f t="shared" si="101"/>
        <v>0</v>
      </c>
      <c r="U704" s="109"/>
      <c r="V704" s="108"/>
      <c r="W704" s="108"/>
      <c r="X704" s="112"/>
      <c r="Y704" s="112"/>
      <c r="Z704" s="112"/>
      <c r="AA704" s="176"/>
      <c r="AB704" s="109"/>
      <c r="AC704" s="138">
        <f t="shared" si="105"/>
        <v>0</v>
      </c>
      <c r="AD704" s="112">
        <f t="shared" si="106"/>
        <v>0</v>
      </c>
      <c r="AE704" s="112">
        <f t="shared" si="107"/>
        <v>0</v>
      </c>
      <c r="AF704" s="112">
        <f t="shared" si="108"/>
        <v>0</v>
      </c>
    </row>
    <row r="705" spans="1:32">
      <c r="A705" s="147"/>
      <c r="B705" s="226"/>
      <c r="C705" s="147"/>
      <c r="D705" s="147"/>
      <c r="E705" s="148"/>
      <c r="F705" s="149"/>
      <c r="G705" s="149"/>
      <c r="H705" s="147"/>
      <c r="I705" s="147"/>
      <c r="J705" s="147"/>
      <c r="K705" s="277"/>
      <c r="L705" s="121"/>
      <c r="M705" s="120"/>
      <c r="O705" s="110">
        <f t="shared" si="102"/>
        <v>0</v>
      </c>
      <c r="P705" s="110">
        <f t="shared" si="103"/>
        <v>0</v>
      </c>
      <c r="Q705" s="134">
        <f t="shared" si="104"/>
        <v>0</v>
      </c>
      <c r="R705" s="111">
        <f t="shared" si="109"/>
        <v>0</v>
      </c>
      <c r="S705" s="111">
        <f t="shared" si="110"/>
        <v>0</v>
      </c>
      <c r="T705" s="108">
        <f t="shared" si="101"/>
        <v>0</v>
      </c>
      <c r="U705" s="109"/>
      <c r="V705" s="108"/>
      <c r="W705" s="108"/>
      <c r="X705" s="112"/>
      <c r="Y705" s="112"/>
      <c r="Z705" s="112"/>
      <c r="AA705" s="176"/>
      <c r="AB705" s="109"/>
      <c r="AC705" s="138">
        <f t="shared" si="105"/>
        <v>0</v>
      </c>
      <c r="AD705" s="112">
        <f t="shared" si="106"/>
        <v>0</v>
      </c>
      <c r="AE705" s="112">
        <f t="shared" si="107"/>
        <v>0</v>
      </c>
      <c r="AF705" s="112">
        <f t="shared" si="108"/>
        <v>0</v>
      </c>
    </row>
    <row r="706" spans="1:32">
      <c r="A706" s="147"/>
      <c r="B706" s="226"/>
      <c r="C706" s="147"/>
      <c r="D706" s="147"/>
      <c r="E706" s="148"/>
      <c r="F706" s="149"/>
      <c r="G706" s="149"/>
      <c r="H706" s="147"/>
      <c r="I706" s="147"/>
      <c r="J706" s="147"/>
      <c r="K706" s="277"/>
      <c r="L706" s="121"/>
      <c r="M706" s="120"/>
      <c r="O706" s="110">
        <f t="shared" si="102"/>
        <v>0</v>
      </c>
      <c r="P706" s="110">
        <f t="shared" si="103"/>
        <v>0</v>
      </c>
      <c r="Q706" s="134">
        <f t="shared" si="104"/>
        <v>0</v>
      </c>
      <c r="R706" s="111">
        <f t="shared" si="109"/>
        <v>0</v>
      </c>
      <c r="S706" s="111">
        <f t="shared" si="110"/>
        <v>0</v>
      </c>
      <c r="T706" s="108">
        <f t="shared" si="101"/>
        <v>0</v>
      </c>
      <c r="U706" s="109"/>
      <c r="V706" s="108"/>
      <c r="W706" s="108"/>
      <c r="X706" s="112"/>
      <c r="Y706" s="112"/>
      <c r="Z706" s="112"/>
      <c r="AA706" s="176"/>
      <c r="AB706" s="109"/>
      <c r="AC706" s="138">
        <f t="shared" si="105"/>
        <v>0</v>
      </c>
      <c r="AD706" s="112">
        <f t="shared" si="106"/>
        <v>0</v>
      </c>
      <c r="AE706" s="112">
        <f t="shared" si="107"/>
        <v>0</v>
      </c>
      <c r="AF706" s="112">
        <f t="shared" si="108"/>
        <v>0</v>
      </c>
    </row>
    <row r="707" spans="1:32">
      <c r="A707" s="147"/>
      <c r="B707" s="226"/>
      <c r="C707" s="147"/>
      <c r="D707" s="147"/>
      <c r="E707" s="148"/>
      <c r="F707" s="149"/>
      <c r="G707" s="149"/>
      <c r="H707" s="147"/>
      <c r="I707" s="147"/>
      <c r="J707" s="147"/>
      <c r="K707" s="277"/>
      <c r="L707" s="121"/>
      <c r="M707" s="120"/>
      <c r="O707" s="110">
        <f t="shared" si="102"/>
        <v>0</v>
      </c>
      <c r="P707" s="110">
        <f t="shared" si="103"/>
        <v>0</v>
      </c>
      <c r="Q707" s="134">
        <f t="shared" si="104"/>
        <v>0</v>
      </c>
      <c r="R707" s="111">
        <f t="shared" si="109"/>
        <v>0</v>
      </c>
      <c r="S707" s="111">
        <f t="shared" si="110"/>
        <v>0</v>
      </c>
      <c r="T707" s="108">
        <f t="shared" si="101"/>
        <v>0</v>
      </c>
      <c r="U707" s="109"/>
      <c r="V707" s="108"/>
      <c r="W707" s="108"/>
      <c r="X707" s="112"/>
      <c r="Y707" s="112"/>
      <c r="Z707" s="112"/>
      <c r="AA707" s="176"/>
      <c r="AB707" s="109"/>
      <c r="AC707" s="138">
        <f t="shared" si="105"/>
        <v>0</v>
      </c>
      <c r="AD707" s="112">
        <f t="shared" si="106"/>
        <v>0</v>
      </c>
      <c r="AE707" s="112">
        <f t="shared" si="107"/>
        <v>0</v>
      </c>
      <c r="AF707" s="112">
        <f t="shared" si="108"/>
        <v>0</v>
      </c>
    </row>
    <row r="708" spans="1:32">
      <c r="A708" s="147"/>
      <c r="B708" s="226"/>
      <c r="C708" s="147"/>
      <c r="D708" s="147"/>
      <c r="E708" s="148"/>
      <c r="F708" s="149"/>
      <c r="G708" s="149"/>
      <c r="H708" s="147"/>
      <c r="I708" s="147"/>
      <c r="J708" s="147"/>
      <c r="K708" s="277"/>
      <c r="L708" s="121"/>
      <c r="M708" s="120"/>
      <c r="O708" s="110">
        <f t="shared" si="102"/>
        <v>0</v>
      </c>
      <c r="P708" s="110">
        <f t="shared" si="103"/>
        <v>0</v>
      </c>
      <c r="Q708" s="134">
        <f t="shared" si="104"/>
        <v>0</v>
      </c>
      <c r="R708" s="111">
        <f t="shared" si="109"/>
        <v>0</v>
      </c>
      <c r="S708" s="111">
        <f t="shared" si="110"/>
        <v>0</v>
      </c>
      <c r="T708" s="108">
        <f t="shared" ref="T708:T771" si="111">+IF((Q708+R708+V708-W708)&gt;TIMEVALUE("4:30"),8.5/24,IF((Q708+R708+V708-W708)&gt;TIMEVALUE("00:00"),4.25/24,0))-IF((Q708+R708+V708-W708)&gt;S708,S708,0)</f>
        <v>0</v>
      </c>
      <c r="U708" s="109"/>
      <c r="V708" s="108"/>
      <c r="W708" s="108"/>
      <c r="X708" s="112"/>
      <c r="Y708" s="112"/>
      <c r="Z708" s="112"/>
      <c r="AA708" s="176"/>
      <c r="AB708" s="109"/>
      <c r="AC708" s="138">
        <f t="shared" si="105"/>
        <v>0</v>
      </c>
      <c r="AD708" s="112">
        <f t="shared" si="106"/>
        <v>0</v>
      </c>
      <c r="AE708" s="112">
        <f t="shared" si="107"/>
        <v>0</v>
      </c>
      <c r="AF708" s="112">
        <f t="shared" si="108"/>
        <v>0</v>
      </c>
    </row>
    <row r="709" spans="1:32">
      <c r="A709" s="147"/>
      <c r="B709" s="226"/>
      <c r="C709" s="147"/>
      <c r="D709" s="147"/>
      <c r="E709" s="148"/>
      <c r="F709" s="149"/>
      <c r="G709" s="149"/>
      <c r="H709" s="147"/>
      <c r="I709" s="147"/>
      <c r="J709" s="147"/>
      <c r="K709" s="277"/>
      <c r="L709" s="121"/>
      <c r="M709" s="120"/>
      <c r="O709" s="110">
        <f t="shared" ref="O709:O772" si="112">+IF(COUNT(F709:K709)=1,0,IF((MAX(F709:K709)-MIN(F709:K709))&lt;TIMEVALUE("1:00"),0,IF(F709&lt;TIMEVALUE("8:00"),1/3,MIN(F709:K709))))</f>
        <v>0</v>
      </c>
      <c r="P709" s="110">
        <f t="shared" ref="P709:P772" si="113">+IF(COUNT(F709:K709)=1,0,IF((MAX(F709:K709)-MIN(F709:K709))&lt;TIMEVALUE("1:00"),0,IF(MAX(F709:K709)&lt;TIMEVALUE("18:00"),MAX(F709:K709),IF(F709&gt;TIMEVALUE("8:30"),0.75,MAX(F709:K709)))))</f>
        <v>0</v>
      </c>
      <c r="Q709" s="134">
        <f t="shared" ref="Q709:Q772" si="114">+IF(OR(M709="KHAC",M709="PM",O709=TIMEVALUE("00:00")),0,IF(O709&gt;TIMEVALUE("10:00"),0,IF(MAX(F709:K709)&lt;TIMEVALUE("12:00"),MAX(F709:K709)-O709,TIMEVALUE("12:00")-O709)))</f>
        <v>0</v>
      </c>
      <c r="R709" s="111">
        <f t="shared" si="109"/>
        <v>0</v>
      </c>
      <c r="S709" s="111">
        <f t="shared" si="110"/>
        <v>0</v>
      </c>
      <c r="T709" s="108">
        <f t="shared" si="111"/>
        <v>0</v>
      </c>
      <c r="U709" s="109"/>
      <c r="V709" s="108"/>
      <c r="W709" s="108"/>
      <c r="X709" s="112"/>
      <c r="Y709" s="112"/>
      <c r="Z709" s="112"/>
      <c r="AA709" s="176"/>
      <c r="AB709" s="109"/>
      <c r="AC709" s="138">
        <f t="shared" ref="AC709:AC772" si="115">+T709/TIMEVALUE("8:30")</f>
        <v>0</v>
      </c>
      <c r="AD709" s="112">
        <f t="shared" ref="AD709:AD772" si="116">IF(COUNT(F709:K709)=0,0,IF(COUNT(F709:K709)=1,1,IF((MAX(F709:K709)-MIN(F709:K709))&lt;TIMEVALUE("1:00"),1,0+Z709)))</f>
        <v>0</v>
      </c>
      <c r="AE709" s="112">
        <f t="shared" ref="AE709:AE772" si="117">+IF(AND(F709&gt;TIMEVALUE("8:30"),F709&lt;TIMEVALUE("10:00")),1,IF(AND(F709&gt;TIMEVALUE("14:00"),F709&lt;TIMEVALUE("15:30")),1,0+X709))</f>
        <v>0</v>
      </c>
      <c r="AF709" s="112">
        <f t="shared" ref="AF709:AF772" si="118">+IF(OR(M709="Khac",M709="pm"),0,IF(AND(MAX(F709:K709)-MIN(F709:K709)&gt;TIMEVALUE("6:00"),AND(MAX(F709:K709)&gt;TIMEVALUE("14:00"),MIN(F709:K709)&lt;TIMEVALUE("11:30"))),1,0+Y709))</f>
        <v>0</v>
      </c>
    </row>
    <row r="710" spans="1:32">
      <c r="A710" s="147"/>
      <c r="B710" s="226"/>
      <c r="C710" s="147"/>
      <c r="D710" s="147"/>
      <c r="E710" s="148"/>
      <c r="F710" s="149"/>
      <c r="G710" s="149"/>
      <c r="H710" s="147"/>
      <c r="I710" s="147"/>
      <c r="J710" s="147"/>
      <c r="K710" s="277"/>
      <c r="L710" s="121"/>
      <c r="M710" s="120"/>
      <c r="O710" s="110">
        <f t="shared" si="112"/>
        <v>0</v>
      </c>
      <c r="P710" s="110">
        <f t="shared" si="113"/>
        <v>0</v>
      </c>
      <c r="Q710" s="134">
        <f t="shared" si="114"/>
        <v>0</v>
      </c>
      <c r="R710" s="111">
        <f t="shared" si="109"/>
        <v>0</v>
      </c>
      <c r="S710" s="111">
        <f t="shared" si="110"/>
        <v>0</v>
      </c>
      <c r="T710" s="108">
        <f t="shared" si="111"/>
        <v>0</v>
      </c>
      <c r="U710" s="109"/>
      <c r="V710" s="108"/>
      <c r="W710" s="108"/>
      <c r="X710" s="112"/>
      <c r="Y710" s="112"/>
      <c r="Z710" s="112"/>
      <c r="AA710" s="176"/>
      <c r="AB710" s="109"/>
      <c r="AC710" s="138">
        <f t="shared" si="115"/>
        <v>0</v>
      </c>
      <c r="AD710" s="112">
        <f t="shared" si="116"/>
        <v>0</v>
      </c>
      <c r="AE710" s="112">
        <f t="shared" si="117"/>
        <v>0</v>
      </c>
      <c r="AF710" s="112">
        <f t="shared" si="118"/>
        <v>0</v>
      </c>
    </row>
    <row r="711" spans="1:32">
      <c r="A711" s="147"/>
      <c r="B711" s="226"/>
      <c r="C711" s="147"/>
      <c r="D711" s="147"/>
      <c r="E711" s="148"/>
      <c r="F711" s="149"/>
      <c r="G711" s="149"/>
      <c r="H711" s="147"/>
      <c r="I711" s="147"/>
      <c r="J711" s="147"/>
      <c r="K711" s="277"/>
      <c r="L711" s="121"/>
      <c r="M711" s="120"/>
      <c r="O711" s="110">
        <f t="shared" si="112"/>
        <v>0</v>
      </c>
      <c r="P711" s="110">
        <f t="shared" si="113"/>
        <v>0</v>
      </c>
      <c r="Q711" s="134">
        <f t="shared" si="114"/>
        <v>0</v>
      </c>
      <c r="R711" s="111">
        <f t="shared" ref="R711:R774" si="119">+IF(OR(M711="khac",M711="pm",P711=TIMEVALUE("00:00"),MAX(F711:K711)&lt;TIMEVALUE("13:30"),MAX(F711:K711)&lt;TIMEVALUE("15:30"),MIN(F711:K711)&gt;TIMEVALUE("15:30")),0,IF(P711&lt;=TIMEVALUE("19:30"),P711-IF(MIN(F711:K711)&gt;TIMEVALUE("13:30"),O711,TIMEVALUE("13:30")),TIMEVALUE("19:30")-IF(MIN(F711:K711)&gt;TIMEVALUE("13:30"),O711,TIMEVALUE("13:30"))))</f>
        <v>0</v>
      </c>
      <c r="S711" s="111">
        <f t="shared" si="110"/>
        <v>0</v>
      </c>
      <c r="T711" s="108">
        <f t="shared" si="111"/>
        <v>0</v>
      </c>
      <c r="U711" s="109"/>
      <c r="V711" s="108"/>
      <c r="W711" s="108"/>
      <c r="X711" s="112"/>
      <c r="Y711" s="112"/>
      <c r="Z711" s="112"/>
      <c r="AA711" s="176"/>
      <c r="AB711" s="109"/>
      <c r="AC711" s="138">
        <f t="shared" si="115"/>
        <v>0</v>
      </c>
      <c r="AD711" s="112">
        <f t="shared" si="116"/>
        <v>0</v>
      </c>
      <c r="AE711" s="112">
        <f t="shared" si="117"/>
        <v>0</v>
      </c>
      <c r="AF711" s="112">
        <f t="shared" si="118"/>
        <v>0</v>
      </c>
    </row>
    <row r="712" spans="1:32">
      <c r="A712" s="147"/>
      <c r="B712" s="226"/>
      <c r="C712" s="147"/>
      <c r="D712" s="147"/>
      <c r="E712" s="148"/>
      <c r="F712" s="149"/>
      <c r="G712" s="149"/>
      <c r="H712" s="147"/>
      <c r="I712" s="147"/>
      <c r="J712" s="147"/>
      <c r="K712" s="277"/>
      <c r="L712" s="121"/>
      <c r="M712" s="120"/>
      <c r="O712" s="110">
        <f t="shared" si="112"/>
        <v>0</v>
      </c>
      <c r="P712" s="110">
        <f t="shared" si="113"/>
        <v>0</v>
      </c>
      <c r="Q712" s="134">
        <f t="shared" si="114"/>
        <v>0</v>
      </c>
      <c r="R712" s="111">
        <f t="shared" si="119"/>
        <v>0</v>
      </c>
      <c r="S712" s="111">
        <f t="shared" si="110"/>
        <v>0</v>
      </c>
      <c r="T712" s="108">
        <f t="shared" si="111"/>
        <v>0</v>
      </c>
      <c r="U712" s="109"/>
      <c r="V712" s="108"/>
      <c r="W712" s="108"/>
      <c r="X712" s="112"/>
      <c r="Y712" s="112"/>
      <c r="Z712" s="112"/>
      <c r="AA712" s="176"/>
      <c r="AB712" s="109"/>
      <c r="AC712" s="138">
        <f t="shared" si="115"/>
        <v>0</v>
      </c>
      <c r="AD712" s="112">
        <f t="shared" si="116"/>
        <v>0</v>
      </c>
      <c r="AE712" s="112">
        <f t="shared" si="117"/>
        <v>0</v>
      </c>
      <c r="AF712" s="112">
        <f t="shared" si="118"/>
        <v>0</v>
      </c>
    </row>
    <row r="713" spans="1:32">
      <c r="A713" s="147"/>
      <c r="B713" s="226"/>
      <c r="C713" s="147"/>
      <c r="D713" s="147"/>
      <c r="E713" s="148"/>
      <c r="F713" s="149"/>
      <c r="G713" s="149"/>
      <c r="H713" s="147"/>
      <c r="I713" s="147"/>
      <c r="J713" s="147"/>
      <c r="K713" s="277"/>
      <c r="L713" s="121"/>
      <c r="M713" s="120"/>
      <c r="O713" s="110">
        <f t="shared" si="112"/>
        <v>0</v>
      </c>
      <c r="P713" s="110">
        <f t="shared" si="113"/>
        <v>0</v>
      </c>
      <c r="Q713" s="134">
        <f t="shared" si="114"/>
        <v>0</v>
      </c>
      <c r="R713" s="111">
        <f t="shared" si="119"/>
        <v>0</v>
      </c>
      <c r="S713" s="111">
        <f t="shared" si="110"/>
        <v>0</v>
      </c>
      <c r="T713" s="108">
        <f t="shared" si="111"/>
        <v>0</v>
      </c>
      <c r="U713" s="109"/>
      <c r="V713" s="108"/>
      <c r="W713" s="108"/>
      <c r="X713" s="112"/>
      <c r="Y713" s="112"/>
      <c r="Z713" s="112"/>
      <c r="AA713" s="176"/>
      <c r="AB713" s="109"/>
      <c r="AC713" s="138">
        <f t="shared" si="115"/>
        <v>0</v>
      </c>
      <c r="AD713" s="112">
        <f t="shared" si="116"/>
        <v>0</v>
      </c>
      <c r="AE713" s="112">
        <f t="shared" si="117"/>
        <v>0</v>
      </c>
      <c r="AF713" s="112">
        <f t="shared" si="118"/>
        <v>0</v>
      </c>
    </row>
    <row r="714" spans="1:32">
      <c r="A714" s="147"/>
      <c r="B714" s="226"/>
      <c r="C714" s="147"/>
      <c r="D714" s="147"/>
      <c r="E714" s="148"/>
      <c r="F714" s="149"/>
      <c r="G714" s="149"/>
      <c r="H714" s="147"/>
      <c r="I714" s="147"/>
      <c r="J714" s="147"/>
      <c r="K714" s="277"/>
      <c r="L714" s="121"/>
      <c r="M714" s="120"/>
      <c r="O714" s="110">
        <f t="shared" si="112"/>
        <v>0</v>
      </c>
      <c r="P714" s="110">
        <f t="shared" si="113"/>
        <v>0</v>
      </c>
      <c r="Q714" s="134">
        <f t="shared" si="114"/>
        <v>0</v>
      </c>
      <c r="R714" s="111">
        <f t="shared" si="119"/>
        <v>0</v>
      </c>
      <c r="S714" s="111">
        <f t="shared" si="110"/>
        <v>0</v>
      </c>
      <c r="T714" s="108">
        <f t="shared" si="111"/>
        <v>0</v>
      </c>
      <c r="U714" s="109"/>
      <c r="V714" s="108"/>
      <c r="W714" s="108"/>
      <c r="X714" s="112"/>
      <c r="Y714" s="112"/>
      <c r="Z714" s="112"/>
      <c r="AA714" s="176"/>
      <c r="AB714" s="109"/>
      <c r="AC714" s="138">
        <f t="shared" si="115"/>
        <v>0</v>
      </c>
      <c r="AD714" s="112">
        <f t="shared" si="116"/>
        <v>0</v>
      </c>
      <c r="AE714" s="112">
        <f t="shared" si="117"/>
        <v>0</v>
      </c>
      <c r="AF714" s="112">
        <f t="shared" si="118"/>
        <v>0</v>
      </c>
    </row>
    <row r="715" spans="1:32">
      <c r="A715" s="147"/>
      <c r="B715" s="226"/>
      <c r="C715" s="147"/>
      <c r="D715" s="147"/>
      <c r="E715" s="148"/>
      <c r="F715" s="149"/>
      <c r="G715" s="149"/>
      <c r="H715" s="147"/>
      <c r="I715" s="147"/>
      <c r="J715" s="147"/>
      <c r="K715" s="277"/>
      <c r="L715" s="121"/>
      <c r="M715" s="120"/>
      <c r="O715" s="110">
        <f t="shared" si="112"/>
        <v>0</v>
      </c>
      <c r="P715" s="110">
        <f t="shared" si="113"/>
        <v>0</v>
      </c>
      <c r="Q715" s="134">
        <f t="shared" si="114"/>
        <v>0</v>
      </c>
      <c r="R715" s="111">
        <f t="shared" si="119"/>
        <v>0</v>
      </c>
      <c r="S715" s="111">
        <f t="shared" si="110"/>
        <v>0</v>
      </c>
      <c r="T715" s="108">
        <f t="shared" si="111"/>
        <v>0</v>
      </c>
      <c r="U715" s="109"/>
      <c r="V715" s="108"/>
      <c r="W715" s="108"/>
      <c r="X715" s="112"/>
      <c r="Y715" s="112"/>
      <c r="Z715" s="112"/>
      <c r="AA715" s="176"/>
      <c r="AB715" s="109"/>
      <c r="AC715" s="138">
        <f t="shared" si="115"/>
        <v>0</v>
      </c>
      <c r="AD715" s="112">
        <f t="shared" si="116"/>
        <v>0</v>
      </c>
      <c r="AE715" s="112">
        <f t="shared" si="117"/>
        <v>0</v>
      </c>
      <c r="AF715" s="112">
        <f t="shared" si="118"/>
        <v>0</v>
      </c>
    </row>
    <row r="716" spans="1:32">
      <c r="A716" s="147"/>
      <c r="B716" s="226"/>
      <c r="C716" s="147"/>
      <c r="D716" s="147"/>
      <c r="E716" s="148"/>
      <c r="F716" s="149"/>
      <c r="G716" s="149"/>
      <c r="H716" s="147"/>
      <c r="I716" s="147"/>
      <c r="J716" s="147"/>
      <c r="K716" s="277"/>
      <c r="L716" s="121"/>
      <c r="M716" s="120"/>
      <c r="O716" s="110">
        <f t="shared" si="112"/>
        <v>0</v>
      </c>
      <c r="P716" s="110">
        <f t="shared" si="113"/>
        <v>0</v>
      </c>
      <c r="Q716" s="134">
        <f t="shared" si="114"/>
        <v>0</v>
      </c>
      <c r="R716" s="111">
        <f t="shared" si="119"/>
        <v>0</v>
      </c>
      <c r="S716" s="111">
        <f t="shared" si="110"/>
        <v>0</v>
      </c>
      <c r="T716" s="108">
        <f t="shared" si="111"/>
        <v>0</v>
      </c>
      <c r="U716" s="109"/>
      <c r="V716" s="108"/>
      <c r="W716" s="108"/>
      <c r="X716" s="112"/>
      <c r="Y716" s="112"/>
      <c r="Z716" s="112"/>
      <c r="AA716" s="176"/>
      <c r="AB716" s="109"/>
      <c r="AC716" s="138">
        <f t="shared" si="115"/>
        <v>0</v>
      </c>
      <c r="AD716" s="112">
        <f t="shared" si="116"/>
        <v>0</v>
      </c>
      <c r="AE716" s="112">
        <f t="shared" si="117"/>
        <v>0</v>
      </c>
      <c r="AF716" s="112">
        <f t="shared" si="118"/>
        <v>0</v>
      </c>
    </row>
    <row r="717" spans="1:32">
      <c r="A717" s="147"/>
      <c r="B717" s="226"/>
      <c r="C717" s="147"/>
      <c r="D717" s="147"/>
      <c r="E717" s="148"/>
      <c r="F717" s="149"/>
      <c r="G717" s="149"/>
      <c r="H717" s="149"/>
      <c r="I717" s="147"/>
      <c r="J717" s="147"/>
      <c r="K717" s="277"/>
      <c r="L717" s="121"/>
      <c r="M717" s="120"/>
      <c r="O717" s="110">
        <f t="shared" si="112"/>
        <v>0</v>
      </c>
      <c r="P717" s="110">
        <f t="shared" si="113"/>
        <v>0</v>
      </c>
      <c r="Q717" s="134">
        <f t="shared" si="114"/>
        <v>0</v>
      </c>
      <c r="R717" s="111">
        <f t="shared" si="119"/>
        <v>0</v>
      </c>
      <c r="S717" s="111">
        <f t="shared" si="110"/>
        <v>0</v>
      </c>
      <c r="T717" s="108">
        <f t="shared" si="111"/>
        <v>0</v>
      </c>
      <c r="U717" s="109"/>
      <c r="V717" s="108"/>
      <c r="W717" s="108"/>
      <c r="X717" s="112"/>
      <c r="Y717" s="112"/>
      <c r="Z717" s="112"/>
      <c r="AA717" s="176"/>
      <c r="AB717" s="109"/>
      <c r="AC717" s="138">
        <f t="shared" si="115"/>
        <v>0</v>
      </c>
      <c r="AD717" s="112">
        <f t="shared" si="116"/>
        <v>0</v>
      </c>
      <c r="AE717" s="112">
        <f t="shared" si="117"/>
        <v>0</v>
      </c>
      <c r="AF717" s="112">
        <f t="shared" si="118"/>
        <v>0</v>
      </c>
    </row>
    <row r="718" spans="1:32">
      <c r="A718" s="147"/>
      <c r="B718" s="226"/>
      <c r="C718" s="147"/>
      <c r="D718" s="147"/>
      <c r="E718" s="148"/>
      <c r="F718" s="149"/>
      <c r="G718" s="149"/>
      <c r="H718" s="147"/>
      <c r="I718" s="147"/>
      <c r="J718" s="147"/>
      <c r="K718" s="277"/>
      <c r="L718" s="121"/>
      <c r="M718" s="120"/>
      <c r="O718" s="110">
        <f t="shared" si="112"/>
        <v>0</v>
      </c>
      <c r="P718" s="110">
        <f t="shared" si="113"/>
        <v>0</v>
      </c>
      <c r="Q718" s="134">
        <f t="shared" si="114"/>
        <v>0</v>
      </c>
      <c r="R718" s="111">
        <f t="shared" si="119"/>
        <v>0</v>
      </c>
      <c r="S718" s="111">
        <f t="shared" si="110"/>
        <v>0</v>
      </c>
      <c r="T718" s="108">
        <f t="shared" si="111"/>
        <v>0</v>
      </c>
      <c r="U718" s="109"/>
      <c r="V718" s="108"/>
      <c r="W718" s="108"/>
      <c r="X718" s="112"/>
      <c r="Y718" s="112"/>
      <c r="Z718" s="112"/>
      <c r="AA718" s="176"/>
      <c r="AB718" s="109"/>
      <c r="AC718" s="138">
        <f t="shared" si="115"/>
        <v>0</v>
      </c>
      <c r="AD718" s="112">
        <f t="shared" si="116"/>
        <v>0</v>
      </c>
      <c r="AE718" s="112">
        <f t="shared" si="117"/>
        <v>0</v>
      </c>
      <c r="AF718" s="112">
        <f t="shared" si="118"/>
        <v>0</v>
      </c>
    </row>
    <row r="719" spans="1:32">
      <c r="A719" s="147"/>
      <c r="B719" s="226"/>
      <c r="C719" s="147"/>
      <c r="D719" s="147"/>
      <c r="E719" s="148"/>
      <c r="F719" s="149"/>
      <c r="G719" s="149"/>
      <c r="H719" s="147"/>
      <c r="I719" s="147"/>
      <c r="J719" s="147"/>
      <c r="K719" s="277"/>
      <c r="L719" s="121"/>
      <c r="M719" s="120"/>
      <c r="O719" s="110">
        <f t="shared" si="112"/>
        <v>0</v>
      </c>
      <c r="P719" s="110">
        <f t="shared" si="113"/>
        <v>0</v>
      </c>
      <c r="Q719" s="134">
        <f t="shared" si="114"/>
        <v>0</v>
      </c>
      <c r="R719" s="111">
        <f t="shared" si="119"/>
        <v>0</v>
      </c>
      <c r="S719" s="111">
        <f t="shared" si="110"/>
        <v>0</v>
      </c>
      <c r="T719" s="108">
        <f t="shared" si="111"/>
        <v>0</v>
      </c>
      <c r="U719" s="109"/>
      <c r="V719" s="108"/>
      <c r="W719" s="108"/>
      <c r="X719" s="112"/>
      <c r="Y719" s="112"/>
      <c r="Z719" s="112"/>
      <c r="AA719" s="176"/>
      <c r="AB719" s="109"/>
      <c r="AC719" s="138">
        <f t="shared" si="115"/>
        <v>0</v>
      </c>
      <c r="AD719" s="112">
        <f t="shared" si="116"/>
        <v>0</v>
      </c>
      <c r="AE719" s="112">
        <f t="shared" si="117"/>
        <v>0</v>
      </c>
      <c r="AF719" s="112">
        <f t="shared" si="118"/>
        <v>0</v>
      </c>
    </row>
    <row r="720" spans="1:32">
      <c r="A720" s="147"/>
      <c r="B720" s="226"/>
      <c r="C720" s="147"/>
      <c r="D720" s="147"/>
      <c r="E720" s="148"/>
      <c r="F720" s="149"/>
      <c r="G720" s="149"/>
      <c r="H720" s="147"/>
      <c r="I720" s="147"/>
      <c r="J720" s="147"/>
      <c r="K720" s="277"/>
      <c r="L720" s="121"/>
      <c r="M720" s="120"/>
      <c r="O720" s="110">
        <f t="shared" si="112"/>
        <v>0</v>
      </c>
      <c r="P720" s="110">
        <f t="shared" si="113"/>
        <v>0</v>
      </c>
      <c r="Q720" s="134">
        <f t="shared" si="114"/>
        <v>0</v>
      </c>
      <c r="R720" s="111">
        <f t="shared" si="119"/>
        <v>0</v>
      </c>
      <c r="S720" s="111">
        <f t="shared" si="110"/>
        <v>0</v>
      </c>
      <c r="T720" s="108">
        <f t="shared" si="111"/>
        <v>0</v>
      </c>
      <c r="U720" s="109"/>
      <c r="V720" s="108"/>
      <c r="W720" s="108"/>
      <c r="X720" s="112"/>
      <c r="Y720" s="112"/>
      <c r="Z720" s="112"/>
      <c r="AA720" s="176"/>
      <c r="AB720" s="109"/>
      <c r="AC720" s="138">
        <f t="shared" si="115"/>
        <v>0</v>
      </c>
      <c r="AD720" s="112">
        <f t="shared" si="116"/>
        <v>0</v>
      </c>
      <c r="AE720" s="112">
        <f t="shared" si="117"/>
        <v>0</v>
      </c>
      <c r="AF720" s="112">
        <f t="shared" si="118"/>
        <v>0</v>
      </c>
    </row>
    <row r="721" spans="1:32">
      <c r="A721" s="147"/>
      <c r="B721" s="226"/>
      <c r="C721" s="147"/>
      <c r="D721" s="147"/>
      <c r="E721" s="148"/>
      <c r="F721" s="149"/>
      <c r="G721" s="149"/>
      <c r="H721" s="147"/>
      <c r="I721" s="147"/>
      <c r="J721" s="147"/>
      <c r="K721" s="277"/>
      <c r="L721" s="121"/>
      <c r="M721" s="120"/>
      <c r="O721" s="110">
        <f t="shared" si="112"/>
        <v>0</v>
      </c>
      <c r="P721" s="110">
        <f t="shared" si="113"/>
        <v>0</v>
      </c>
      <c r="Q721" s="134">
        <f t="shared" si="114"/>
        <v>0</v>
      </c>
      <c r="R721" s="111">
        <f t="shared" si="119"/>
        <v>0</v>
      </c>
      <c r="S721" s="111">
        <f t="shared" si="110"/>
        <v>0</v>
      </c>
      <c r="T721" s="108">
        <f t="shared" si="111"/>
        <v>0</v>
      </c>
      <c r="U721" s="109"/>
      <c r="V721" s="108"/>
      <c r="W721" s="108"/>
      <c r="X721" s="112"/>
      <c r="Y721" s="112"/>
      <c r="Z721" s="112"/>
      <c r="AA721" s="176"/>
      <c r="AB721" s="109"/>
      <c r="AC721" s="138">
        <f t="shared" si="115"/>
        <v>0</v>
      </c>
      <c r="AD721" s="112">
        <f t="shared" si="116"/>
        <v>0</v>
      </c>
      <c r="AE721" s="112">
        <f t="shared" si="117"/>
        <v>0</v>
      </c>
      <c r="AF721" s="112">
        <f t="shared" si="118"/>
        <v>0</v>
      </c>
    </row>
    <row r="722" spans="1:32">
      <c r="A722" s="147"/>
      <c r="B722" s="226"/>
      <c r="C722" s="147"/>
      <c r="D722" s="147"/>
      <c r="E722" s="148"/>
      <c r="F722" s="149"/>
      <c r="G722" s="149"/>
      <c r="H722" s="147"/>
      <c r="I722" s="147"/>
      <c r="J722" s="147"/>
      <c r="K722" s="277"/>
      <c r="L722" s="121"/>
      <c r="M722" s="120"/>
      <c r="O722" s="110">
        <f t="shared" si="112"/>
        <v>0</v>
      </c>
      <c r="P722" s="110">
        <f t="shared" si="113"/>
        <v>0</v>
      </c>
      <c r="Q722" s="134">
        <f t="shared" si="114"/>
        <v>0</v>
      </c>
      <c r="R722" s="111">
        <f t="shared" si="119"/>
        <v>0</v>
      </c>
      <c r="S722" s="111">
        <f t="shared" si="110"/>
        <v>0</v>
      </c>
      <c r="T722" s="108">
        <f t="shared" si="111"/>
        <v>0</v>
      </c>
      <c r="U722" s="109"/>
      <c r="V722" s="108"/>
      <c r="W722" s="108"/>
      <c r="X722" s="112"/>
      <c r="Y722" s="112"/>
      <c r="Z722" s="112"/>
      <c r="AA722" s="176"/>
      <c r="AB722" s="109"/>
      <c r="AC722" s="138">
        <f t="shared" si="115"/>
        <v>0</v>
      </c>
      <c r="AD722" s="112">
        <f t="shared" si="116"/>
        <v>0</v>
      </c>
      <c r="AE722" s="112">
        <f t="shared" si="117"/>
        <v>0</v>
      </c>
      <c r="AF722" s="112">
        <f t="shared" si="118"/>
        <v>0</v>
      </c>
    </row>
    <row r="723" spans="1:32">
      <c r="A723" s="147"/>
      <c r="B723" s="226"/>
      <c r="C723" s="147"/>
      <c r="D723" s="147"/>
      <c r="E723" s="148"/>
      <c r="F723" s="149"/>
      <c r="G723" s="149"/>
      <c r="H723" s="147"/>
      <c r="I723" s="147"/>
      <c r="J723" s="147"/>
      <c r="K723" s="277"/>
      <c r="L723" s="121"/>
      <c r="M723" s="120"/>
      <c r="O723" s="110">
        <f t="shared" si="112"/>
        <v>0</v>
      </c>
      <c r="P723" s="110">
        <f t="shared" si="113"/>
        <v>0</v>
      </c>
      <c r="Q723" s="134">
        <f t="shared" si="114"/>
        <v>0</v>
      </c>
      <c r="R723" s="111">
        <f t="shared" si="119"/>
        <v>0</v>
      </c>
      <c r="S723" s="111">
        <f t="shared" si="110"/>
        <v>0</v>
      </c>
      <c r="T723" s="108">
        <f t="shared" si="111"/>
        <v>0</v>
      </c>
      <c r="U723" s="109"/>
      <c r="V723" s="108"/>
      <c r="W723" s="108"/>
      <c r="X723" s="112"/>
      <c r="Y723" s="112"/>
      <c r="Z723" s="112"/>
      <c r="AA723" s="176"/>
      <c r="AB723" s="109"/>
      <c r="AC723" s="138">
        <f t="shared" si="115"/>
        <v>0</v>
      </c>
      <c r="AD723" s="112">
        <f t="shared" si="116"/>
        <v>0</v>
      </c>
      <c r="AE723" s="112">
        <f t="shared" si="117"/>
        <v>0</v>
      </c>
      <c r="AF723" s="112">
        <f t="shared" si="118"/>
        <v>0</v>
      </c>
    </row>
    <row r="724" spans="1:32">
      <c r="A724" s="147"/>
      <c r="B724" s="226"/>
      <c r="C724" s="147"/>
      <c r="D724" s="147"/>
      <c r="E724" s="148"/>
      <c r="F724" s="149"/>
      <c r="G724" s="149"/>
      <c r="H724" s="147"/>
      <c r="I724" s="147"/>
      <c r="J724" s="147"/>
      <c r="K724" s="277"/>
      <c r="L724" s="121"/>
      <c r="M724" s="120"/>
      <c r="O724" s="110">
        <f t="shared" si="112"/>
        <v>0</v>
      </c>
      <c r="P724" s="110">
        <f t="shared" si="113"/>
        <v>0</v>
      </c>
      <c r="Q724" s="134">
        <f t="shared" si="114"/>
        <v>0</v>
      </c>
      <c r="R724" s="111">
        <f t="shared" si="119"/>
        <v>0</v>
      </c>
      <c r="S724" s="111">
        <f t="shared" si="110"/>
        <v>0</v>
      </c>
      <c r="T724" s="108">
        <f t="shared" si="111"/>
        <v>0</v>
      </c>
      <c r="U724" s="109"/>
      <c r="V724" s="108"/>
      <c r="W724" s="108"/>
      <c r="X724" s="112"/>
      <c r="Y724" s="112"/>
      <c r="Z724" s="112"/>
      <c r="AA724" s="176"/>
      <c r="AB724" s="109"/>
      <c r="AC724" s="138">
        <f t="shared" si="115"/>
        <v>0</v>
      </c>
      <c r="AD724" s="112">
        <f t="shared" si="116"/>
        <v>0</v>
      </c>
      <c r="AE724" s="112">
        <f t="shared" si="117"/>
        <v>0</v>
      </c>
      <c r="AF724" s="112">
        <f t="shared" si="118"/>
        <v>0</v>
      </c>
    </row>
    <row r="725" spans="1:32">
      <c r="A725" s="147"/>
      <c r="B725" s="226"/>
      <c r="C725" s="147"/>
      <c r="D725" s="147"/>
      <c r="E725" s="148"/>
      <c r="F725" s="149"/>
      <c r="G725" s="149"/>
      <c r="H725" s="147"/>
      <c r="I725" s="147"/>
      <c r="J725" s="147"/>
      <c r="K725" s="277"/>
      <c r="L725" s="121"/>
      <c r="M725" s="120"/>
      <c r="O725" s="110">
        <f t="shared" si="112"/>
        <v>0</v>
      </c>
      <c r="P725" s="110">
        <f t="shared" si="113"/>
        <v>0</v>
      </c>
      <c r="Q725" s="134">
        <f t="shared" si="114"/>
        <v>0</v>
      </c>
      <c r="R725" s="111">
        <f t="shared" si="119"/>
        <v>0</v>
      </c>
      <c r="S725" s="111">
        <f t="shared" si="110"/>
        <v>0</v>
      </c>
      <c r="T725" s="108">
        <f t="shared" si="111"/>
        <v>0</v>
      </c>
      <c r="U725" s="109"/>
      <c r="V725" s="108"/>
      <c r="W725" s="108"/>
      <c r="X725" s="112"/>
      <c r="Y725" s="112"/>
      <c r="Z725" s="112"/>
      <c r="AA725" s="176"/>
      <c r="AB725" s="109"/>
      <c r="AC725" s="138">
        <f t="shared" si="115"/>
        <v>0</v>
      </c>
      <c r="AD725" s="112">
        <f t="shared" si="116"/>
        <v>0</v>
      </c>
      <c r="AE725" s="112">
        <f t="shared" si="117"/>
        <v>0</v>
      </c>
      <c r="AF725" s="112">
        <f t="shared" si="118"/>
        <v>0</v>
      </c>
    </row>
    <row r="726" spans="1:32">
      <c r="A726" s="147"/>
      <c r="B726" s="226"/>
      <c r="C726" s="147"/>
      <c r="D726" s="147"/>
      <c r="E726" s="148"/>
      <c r="F726" s="149"/>
      <c r="G726" s="149"/>
      <c r="H726" s="149"/>
      <c r="I726" s="147"/>
      <c r="J726" s="147"/>
      <c r="K726" s="277"/>
      <c r="L726" s="121"/>
      <c r="M726" s="120"/>
      <c r="O726" s="110">
        <f t="shared" si="112"/>
        <v>0</v>
      </c>
      <c r="P726" s="110">
        <f t="shared" si="113"/>
        <v>0</v>
      </c>
      <c r="Q726" s="134">
        <f t="shared" si="114"/>
        <v>0</v>
      </c>
      <c r="R726" s="111">
        <f t="shared" si="119"/>
        <v>0</v>
      </c>
      <c r="S726" s="111">
        <f t="shared" si="110"/>
        <v>0</v>
      </c>
      <c r="T726" s="108">
        <f t="shared" si="111"/>
        <v>0</v>
      </c>
      <c r="U726" s="109"/>
      <c r="V726" s="108"/>
      <c r="W726" s="108"/>
      <c r="X726" s="112"/>
      <c r="Y726" s="112"/>
      <c r="Z726" s="112"/>
      <c r="AA726" s="176"/>
      <c r="AB726" s="109"/>
      <c r="AC726" s="138">
        <f t="shared" si="115"/>
        <v>0</v>
      </c>
      <c r="AD726" s="112">
        <f t="shared" si="116"/>
        <v>0</v>
      </c>
      <c r="AE726" s="112">
        <f t="shared" si="117"/>
        <v>0</v>
      </c>
      <c r="AF726" s="112">
        <f t="shared" si="118"/>
        <v>0</v>
      </c>
    </row>
    <row r="727" spans="1:32">
      <c r="A727" s="147"/>
      <c r="B727" s="226"/>
      <c r="C727" s="147"/>
      <c r="D727" s="147"/>
      <c r="E727" s="148"/>
      <c r="F727" s="149"/>
      <c r="G727" s="149"/>
      <c r="H727" s="147"/>
      <c r="I727" s="147"/>
      <c r="J727" s="147"/>
      <c r="K727" s="277"/>
      <c r="L727" s="121"/>
      <c r="M727" s="120"/>
      <c r="O727" s="110">
        <f t="shared" si="112"/>
        <v>0</v>
      </c>
      <c r="P727" s="110">
        <f t="shared" si="113"/>
        <v>0</v>
      </c>
      <c r="Q727" s="134">
        <f t="shared" si="114"/>
        <v>0</v>
      </c>
      <c r="R727" s="111">
        <f t="shared" si="119"/>
        <v>0</v>
      </c>
      <c r="S727" s="111">
        <f t="shared" si="110"/>
        <v>0</v>
      </c>
      <c r="T727" s="108">
        <f t="shared" si="111"/>
        <v>0</v>
      </c>
      <c r="U727" s="109"/>
      <c r="V727" s="108"/>
      <c r="W727" s="108"/>
      <c r="X727" s="112"/>
      <c r="Y727" s="112"/>
      <c r="Z727" s="112"/>
      <c r="AA727" s="176"/>
      <c r="AB727" s="109"/>
      <c r="AC727" s="138">
        <f t="shared" si="115"/>
        <v>0</v>
      </c>
      <c r="AD727" s="112">
        <f t="shared" si="116"/>
        <v>0</v>
      </c>
      <c r="AE727" s="112">
        <f t="shared" si="117"/>
        <v>0</v>
      </c>
      <c r="AF727" s="112">
        <f t="shared" si="118"/>
        <v>0</v>
      </c>
    </row>
    <row r="728" spans="1:32">
      <c r="A728" s="147"/>
      <c r="B728" s="226"/>
      <c r="C728" s="147"/>
      <c r="D728" s="147"/>
      <c r="E728" s="148"/>
      <c r="F728" s="149"/>
      <c r="G728" s="149"/>
      <c r="H728" s="147"/>
      <c r="I728" s="147"/>
      <c r="J728" s="147"/>
      <c r="K728" s="277"/>
      <c r="L728" s="121"/>
      <c r="M728" s="120"/>
      <c r="O728" s="110">
        <f t="shared" si="112"/>
        <v>0</v>
      </c>
      <c r="P728" s="110">
        <f t="shared" si="113"/>
        <v>0</v>
      </c>
      <c r="Q728" s="134">
        <f t="shared" si="114"/>
        <v>0</v>
      </c>
      <c r="R728" s="111">
        <f t="shared" si="119"/>
        <v>0</v>
      </c>
      <c r="S728" s="111">
        <f t="shared" si="110"/>
        <v>0</v>
      </c>
      <c r="T728" s="108">
        <f t="shared" si="111"/>
        <v>0</v>
      </c>
      <c r="U728" s="109"/>
      <c r="V728" s="108"/>
      <c r="W728" s="108"/>
      <c r="X728" s="112"/>
      <c r="Y728" s="112"/>
      <c r="Z728" s="112"/>
      <c r="AA728" s="176"/>
      <c r="AB728" s="109"/>
      <c r="AC728" s="138">
        <f t="shared" si="115"/>
        <v>0</v>
      </c>
      <c r="AD728" s="112">
        <f t="shared" si="116"/>
        <v>0</v>
      </c>
      <c r="AE728" s="112">
        <f t="shared" si="117"/>
        <v>0</v>
      </c>
      <c r="AF728" s="112">
        <f t="shared" si="118"/>
        <v>0</v>
      </c>
    </row>
    <row r="729" spans="1:32">
      <c r="A729" s="147"/>
      <c r="B729" s="226"/>
      <c r="C729" s="147"/>
      <c r="D729" s="147"/>
      <c r="E729" s="148"/>
      <c r="F729" s="149"/>
      <c r="G729" s="147"/>
      <c r="H729" s="147"/>
      <c r="I729" s="147"/>
      <c r="J729" s="147"/>
      <c r="K729" s="277"/>
      <c r="L729" s="121"/>
      <c r="M729" s="120"/>
      <c r="O729" s="110">
        <f t="shared" si="112"/>
        <v>0</v>
      </c>
      <c r="P729" s="110">
        <f t="shared" si="113"/>
        <v>0</v>
      </c>
      <c r="Q729" s="134">
        <f t="shared" si="114"/>
        <v>0</v>
      </c>
      <c r="R729" s="111">
        <f t="shared" si="119"/>
        <v>0</v>
      </c>
      <c r="S729" s="111">
        <f t="shared" si="110"/>
        <v>0</v>
      </c>
      <c r="T729" s="108">
        <f t="shared" si="111"/>
        <v>0</v>
      </c>
      <c r="U729" s="109"/>
      <c r="V729" s="108"/>
      <c r="W729" s="108"/>
      <c r="X729" s="112"/>
      <c r="Y729" s="112"/>
      <c r="Z729" s="112"/>
      <c r="AA729" s="176"/>
      <c r="AB729" s="109"/>
      <c r="AC729" s="138">
        <f t="shared" si="115"/>
        <v>0</v>
      </c>
      <c r="AD729" s="112">
        <f t="shared" si="116"/>
        <v>0</v>
      </c>
      <c r="AE729" s="112">
        <f t="shared" si="117"/>
        <v>0</v>
      </c>
      <c r="AF729" s="112">
        <f t="shared" si="118"/>
        <v>0</v>
      </c>
    </row>
    <row r="730" spans="1:32">
      <c r="A730" s="147"/>
      <c r="B730" s="226"/>
      <c r="C730" s="147"/>
      <c r="D730" s="147"/>
      <c r="E730" s="148"/>
      <c r="F730" s="149"/>
      <c r="G730" s="149"/>
      <c r="H730" s="147"/>
      <c r="I730" s="147"/>
      <c r="J730" s="147"/>
      <c r="K730" s="277"/>
      <c r="L730" s="121"/>
      <c r="M730" s="120"/>
      <c r="O730" s="110">
        <f t="shared" si="112"/>
        <v>0</v>
      </c>
      <c r="P730" s="110">
        <f t="shared" si="113"/>
        <v>0</v>
      </c>
      <c r="Q730" s="134">
        <f t="shared" si="114"/>
        <v>0</v>
      </c>
      <c r="R730" s="111">
        <f t="shared" si="119"/>
        <v>0</v>
      </c>
      <c r="S730" s="111">
        <f t="shared" si="110"/>
        <v>0</v>
      </c>
      <c r="T730" s="108">
        <f t="shared" si="111"/>
        <v>0</v>
      </c>
      <c r="U730" s="109"/>
      <c r="V730" s="108"/>
      <c r="W730" s="108"/>
      <c r="X730" s="112"/>
      <c r="Y730" s="112"/>
      <c r="Z730" s="112"/>
      <c r="AA730" s="176"/>
      <c r="AB730" s="109"/>
      <c r="AC730" s="138">
        <f t="shared" si="115"/>
        <v>0</v>
      </c>
      <c r="AD730" s="112">
        <f t="shared" si="116"/>
        <v>0</v>
      </c>
      <c r="AE730" s="112">
        <f t="shared" si="117"/>
        <v>0</v>
      </c>
      <c r="AF730" s="112">
        <f t="shared" si="118"/>
        <v>0</v>
      </c>
    </row>
    <row r="731" spans="1:32">
      <c r="A731" s="147"/>
      <c r="B731" s="226"/>
      <c r="C731" s="147"/>
      <c r="D731" s="147"/>
      <c r="E731" s="148"/>
      <c r="F731" s="149"/>
      <c r="G731" s="149"/>
      <c r="H731" s="147"/>
      <c r="I731" s="147"/>
      <c r="J731" s="147"/>
      <c r="K731" s="277"/>
      <c r="L731" s="121"/>
      <c r="M731" s="120"/>
      <c r="O731" s="110">
        <f t="shared" si="112"/>
        <v>0</v>
      </c>
      <c r="P731" s="110">
        <f t="shared" si="113"/>
        <v>0</v>
      </c>
      <c r="Q731" s="134">
        <f t="shared" si="114"/>
        <v>0</v>
      </c>
      <c r="R731" s="111">
        <f t="shared" si="119"/>
        <v>0</v>
      </c>
      <c r="S731" s="111">
        <f t="shared" si="110"/>
        <v>0</v>
      </c>
      <c r="T731" s="108">
        <f t="shared" si="111"/>
        <v>0</v>
      </c>
      <c r="U731" s="109"/>
      <c r="V731" s="108"/>
      <c r="W731" s="108"/>
      <c r="X731" s="112"/>
      <c r="Y731" s="112"/>
      <c r="Z731" s="112"/>
      <c r="AA731" s="176"/>
      <c r="AB731" s="109"/>
      <c r="AC731" s="138">
        <f t="shared" si="115"/>
        <v>0</v>
      </c>
      <c r="AD731" s="112">
        <f t="shared" si="116"/>
        <v>0</v>
      </c>
      <c r="AE731" s="112">
        <f t="shared" si="117"/>
        <v>0</v>
      </c>
      <c r="AF731" s="112">
        <f t="shared" si="118"/>
        <v>0</v>
      </c>
    </row>
    <row r="732" spans="1:32">
      <c r="A732" s="147"/>
      <c r="B732" s="226"/>
      <c r="C732" s="147"/>
      <c r="D732" s="147"/>
      <c r="E732" s="148"/>
      <c r="F732" s="149"/>
      <c r="G732" s="149"/>
      <c r="H732" s="147"/>
      <c r="I732" s="147"/>
      <c r="J732" s="147"/>
      <c r="K732" s="277"/>
      <c r="L732" s="121"/>
      <c r="M732" s="120"/>
      <c r="O732" s="110">
        <f t="shared" si="112"/>
        <v>0</v>
      </c>
      <c r="P732" s="110">
        <f t="shared" si="113"/>
        <v>0</v>
      </c>
      <c r="Q732" s="134">
        <f t="shared" si="114"/>
        <v>0</v>
      </c>
      <c r="R732" s="111">
        <f t="shared" si="119"/>
        <v>0</v>
      </c>
      <c r="S732" s="111">
        <f t="shared" si="110"/>
        <v>0</v>
      </c>
      <c r="T732" s="108">
        <f t="shared" si="111"/>
        <v>0</v>
      </c>
      <c r="U732" s="109"/>
      <c r="V732" s="108"/>
      <c r="W732" s="108"/>
      <c r="X732" s="112"/>
      <c r="Y732" s="112"/>
      <c r="Z732" s="112"/>
      <c r="AA732" s="176"/>
      <c r="AB732" s="109"/>
      <c r="AC732" s="138">
        <f t="shared" si="115"/>
        <v>0</v>
      </c>
      <c r="AD732" s="112">
        <f t="shared" si="116"/>
        <v>0</v>
      </c>
      <c r="AE732" s="112">
        <f t="shared" si="117"/>
        <v>0</v>
      </c>
      <c r="AF732" s="112">
        <f t="shared" si="118"/>
        <v>0</v>
      </c>
    </row>
    <row r="733" spans="1:32">
      <c r="A733" s="147"/>
      <c r="B733" s="226"/>
      <c r="C733" s="147"/>
      <c r="D733" s="147"/>
      <c r="E733" s="148"/>
      <c r="F733" s="149"/>
      <c r="G733" s="147"/>
      <c r="H733" s="147"/>
      <c r="I733" s="147"/>
      <c r="J733" s="147"/>
      <c r="K733" s="277"/>
      <c r="L733" s="121"/>
      <c r="M733" s="120"/>
      <c r="O733" s="110">
        <f t="shared" si="112"/>
        <v>0</v>
      </c>
      <c r="P733" s="110">
        <f t="shared" si="113"/>
        <v>0</v>
      </c>
      <c r="Q733" s="134">
        <f t="shared" si="114"/>
        <v>0</v>
      </c>
      <c r="R733" s="111">
        <f t="shared" si="119"/>
        <v>0</v>
      </c>
      <c r="S733" s="111">
        <f t="shared" si="110"/>
        <v>0</v>
      </c>
      <c r="T733" s="108">
        <f t="shared" si="111"/>
        <v>0</v>
      </c>
      <c r="U733" s="109"/>
      <c r="V733" s="108"/>
      <c r="W733" s="108"/>
      <c r="X733" s="112"/>
      <c r="Y733" s="112"/>
      <c r="Z733" s="112"/>
      <c r="AA733" s="176"/>
      <c r="AB733" s="109"/>
      <c r="AC733" s="138">
        <f t="shared" si="115"/>
        <v>0</v>
      </c>
      <c r="AD733" s="112">
        <f t="shared" si="116"/>
        <v>0</v>
      </c>
      <c r="AE733" s="112">
        <f t="shared" si="117"/>
        <v>0</v>
      </c>
      <c r="AF733" s="112">
        <f t="shared" si="118"/>
        <v>0</v>
      </c>
    </row>
    <row r="734" spans="1:32">
      <c r="A734" s="147"/>
      <c r="B734" s="226"/>
      <c r="C734" s="147"/>
      <c r="D734" s="147"/>
      <c r="E734" s="148"/>
      <c r="F734" s="149"/>
      <c r="G734" s="147"/>
      <c r="H734" s="147"/>
      <c r="I734" s="147"/>
      <c r="J734" s="147"/>
      <c r="K734" s="277"/>
      <c r="L734" s="121"/>
      <c r="M734" s="120"/>
      <c r="O734" s="110">
        <f t="shared" si="112"/>
        <v>0</v>
      </c>
      <c r="P734" s="110">
        <f t="shared" si="113"/>
        <v>0</v>
      </c>
      <c r="Q734" s="134">
        <f t="shared" si="114"/>
        <v>0</v>
      </c>
      <c r="R734" s="111">
        <f t="shared" si="119"/>
        <v>0</v>
      </c>
      <c r="S734" s="111">
        <f t="shared" si="110"/>
        <v>0</v>
      </c>
      <c r="T734" s="108">
        <f t="shared" si="111"/>
        <v>0</v>
      </c>
      <c r="U734" s="109"/>
      <c r="V734" s="108"/>
      <c r="W734" s="108"/>
      <c r="X734" s="112"/>
      <c r="Y734" s="112"/>
      <c r="Z734" s="112"/>
      <c r="AA734" s="176"/>
      <c r="AB734" s="109"/>
      <c r="AC734" s="138">
        <f t="shared" si="115"/>
        <v>0</v>
      </c>
      <c r="AD734" s="112">
        <f t="shared" si="116"/>
        <v>0</v>
      </c>
      <c r="AE734" s="112">
        <f t="shared" si="117"/>
        <v>0</v>
      </c>
      <c r="AF734" s="112">
        <f t="shared" si="118"/>
        <v>0</v>
      </c>
    </row>
    <row r="735" spans="1:32">
      <c r="A735" s="147"/>
      <c r="B735" s="226"/>
      <c r="C735" s="147"/>
      <c r="D735" s="147"/>
      <c r="E735" s="148"/>
      <c r="F735" s="149"/>
      <c r="G735" s="149"/>
      <c r="H735" s="147"/>
      <c r="I735" s="147"/>
      <c r="J735" s="147"/>
      <c r="K735" s="277"/>
      <c r="L735" s="121"/>
      <c r="M735" s="120"/>
      <c r="O735" s="110">
        <f t="shared" si="112"/>
        <v>0</v>
      </c>
      <c r="P735" s="110">
        <f t="shared" si="113"/>
        <v>0</v>
      </c>
      <c r="Q735" s="134">
        <f t="shared" si="114"/>
        <v>0</v>
      </c>
      <c r="R735" s="111">
        <f t="shared" si="119"/>
        <v>0</v>
      </c>
      <c r="S735" s="111">
        <f t="shared" si="110"/>
        <v>0</v>
      </c>
      <c r="T735" s="108">
        <f t="shared" si="111"/>
        <v>0</v>
      </c>
      <c r="U735" s="109"/>
      <c r="V735" s="108"/>
      <c r="W735" s="108"/>
      <c r="X735" s="112"/>
      <c r="Y735" s="112"/>
      <c r="Z735" s="112"/>
      <c r="AA735" s="176"/>
      <c r="AB735" s="109"/>
      <c r="AC735" s="138">
        <f t="shared" si="115"/>
        <v>0</v>
      </c>
      <c r="AD735" s="112">
        <f t="shared" si="116"/>
        <v>0</v>
      </c>
      <c r="AE735" s="112">
        <f t="shared" si="117"/>
        <v>0</v>
      </c>
      <c r="AF735" s="112">
        <f t="shared" si="118"/>
        <v>0</v>
      </c>
    </row>
    <row r="736" spans="1:32">
      <c r="A736" s="147"/>
      <c r="B736" s="226"/>
      <c r="C736" s="147"/>
      <c r="D736" s="147"/>
      <c r="E736" s="148"/>
      <c r="F736" s="149"/>
      <c r="G736" s="149"/>
      <c r="H736" s="147"/>
      <c r="I736" s="147"/>
      <c r="J736" s="147"/>
      <c r="K736" s="277"/>
      <c r="L736" s="121"/>
      <c r="M736" s="120"/>
      <c r="O736" s="110">
        <f t="shared" si="112"/>
        <v>0</v>
      </c>
      <c r="P736" s="110">
        <f t="shared" si="113"/>
        <v>0</v>
      </c>
      <c r="Q736" s="134">
        <f t="shared" si="114"/>
        <v>0</v>
      </c>
      <c r="R736" s="111">
        <f t="shared" si="119"/>
        <v>0</v>
      </c>
      <c r="S736" s="111">
        <f t="shared" ref="S736:S799" si="120">+IF(AND(O736&gt;TIMEVALUE("8:30"),O736&lt;TIMEVALUE("10:00")),O736-TIMEVALUE("8:00"),0)</f>
        <v>0</v>
      </c>
      <c r="T736" s="108">
        <f t="shared" si="111"/>
        <v>0</v>
      </c>
      <c r="U736" s="109"/>
      <c r="V736" s="108"/>
      <c r="W736" s="108"/>
      <c r="X736" s="112"/>
      <c r="Y736" s="112"/>
      <c r="Z736" s="112"/>
      <c r="AA736" s="176"/>
      <c r="AB736" s="109"/>
      <c r="AC736" s="138">
        <f t="shared" si="115"/>
        <v>0</v>
      </c>
      <c r="AD736" s="112">
        <f t="shared" si="116"/>
        <v>0</v>
      </c>
      <c r="AE736" s="112">
        <f t="shared" si="117"/>
        <v>0</v>
      </c>
      <c r="AF736" s="112">
        <f t="shared" si="118"/>
        <v>0</v>
      </c>
    </row>
    <row r="737" spans="1:32">
      <c r="A737" s="147"/>
      <c r="B737" s="226"/>
      <c r="C737" s="147"/>
      <c r="D737" s="147"/>
      <c r="E737" s="148"/>
      <c r="F737" s="149"/>
      <c r="G737" s="149"/>
      <c r="H737" s="147"/>
      <c r="I737" s="147"/>
      <c r="J737" s="147"/>
      <c r="K737" s="277"/>
      <c r="L737" s="121"/>
      <c r="M737" s="120"/>
      <c r="O737" s="110">
        <f t="shared" si="112"/>
        <v>0</v>
      </c>
      <c r="P737" s="110">
        <f t="shared" si="113"/>
        <v>0</v>
      </c>
      <c r="Q737" s="134">
        <f t="shared" si="114"/>
        <v>0</v>
      </c>
      <c r="R737" s="111">
        <f t="shared" si="119"/>
        <v>0</v>
      </c>
      <c r="S737" s="111">
        <f t="shared" si="120"/>
        <v>0</v>
      </c>
      <c r="T737" s="108">
        <f t="shared" si="111"/>
        <v>0</v>
      </c>
      <c r="U737" s="109"/>
      <c r="V737" s="108"/>
      <c r="W737" s="108"/>
      <c r="X737" s="112"/>
      <c r="Y737" s="112"/>
      <c r="Z737" s="112"/>
      <c r="AA737" s="176"/>
      <c r="AB737" s="109"/>
      <c r="AC737" s="138">
        <f t="shared" si="115"/>
        <v>0</v>
      </c>
      <c r="AD737" s="112">
        <f t="shared" si="116"/>
        <v>0</v>
      </c>
      <c r="AE737" s="112">
        <f t="shared" si="117"/>
        <v>0</v>
      </c>
      <c r="AF737" s="112">
        <f t="shared" si="118"/>
        <v>0</v>
      </c>
    </row>
    <row r="738" spans="1:32">
      <c r="A738" s="147"/>
      <c r="B738" s="226"/>
      <c r="C738" s="147"/>
      <c r="D738" s="147"/>
      <c r="E738" s="148"/>
      <c r="F738" s="149"/>
      <c r="G738" s="149"/>
      <c r="H738" s="149"/>
      <c r="I738" s="147"/>
      <c r="J738" s="147"/>
      <c r="K738" s="277"/>
      <c r="L738" s="121"/>
      <c r="M738" s="120"/>
      <c r="O738" s="110">
        <f t="shared" si="112"/>
        <v>0</v>
      </c>
      <c r="P738" s="110">
        <f t="shared" si="113"/>
        <v>0</v>
      </c>
      <c r="Q738" s="134">
        <f t="shared" si="114"/>
        <v>0</v>
      </c>
      <c r="R738" s="111">
        <f t="shared" si="119"/>
        <v>0</v>
      </c>
      <c r="S738" s="111">
        <f t="shared" si="120"/>
        <v>0</v>
      </c>
      <c r="T738" s="108">
        <f t="shared" si="111"/>
        <v>0</v>
      </c>
      <c r="U738" s="109"/>
      <c r="V738" s="108"/>
      <c r="W738" s="108"/>
      <c r="X738" s="112"/>
      <c r="Y738" s="112"/>
      <c r="Z738" s="112"/>
      <c r="AA738" s="176"/>
      <c r="AB738" s="109"/>
      <c r="AC738" s="138">
        <f t="shared" si="115"/>
        <v>0</v>
      </c>
      <c r="AD738" s="112">
        <f t="shared" si="116"/>
        <v>0</v>
      </c>
      <c r="AE738" s="112">
        <f t="shared" si="117"/>
        <v>0</v>
      </c>
      <c r="AF738" s="112">
        <f t="shared" si="118"/>
        <v>0</v>
      </c>
    </row>
    <row r="739" spans="1:32">
      <c r="A739" s="147"/>
      <c r="B739" s="226"/>
      <c r="C739" s="147"/>
      <c r="D739" s="147"/>
      <c r="E739" s="148"/>
      <c r="F739" s="149"/>
      <c r="G739" s="149"/>
      <c r="H739" s="147"/>
      <c r="I739" s="147"/>
      <c r="J739" s="147"/>
      <c r="K739" s="277"/>
      <c r="L739" s="121"/>
      <c r="M739" s="120"/>
      <c r="O739" s="110">
        <f t="shared" si="112"/>
        <v>0</v>
      </c>
      <c r="P739" s="110">
        <f t="shared" si="113"/>
        <v>0</v>
      </c>
      <c r="Q739" s="134">
        <f t="shared" si="114"/>
        <v>0</v>
      </c>
      <c r="R739" s="111">
        <f t="shared" si="119"/>
        <v>0</v>
      </c>
      <c r="S739" s="111">
        <f t="shared" si="120"/>
        <v>0</v>
      </c>
      <c r="T739" s="108">
        <f t="shared" si="111"/>
        <v>0</v>
      </c>
      <c r="U739" s="109"/>
      <c r="V739" s="108"/>
      <c r="W739" s="108"/>
      <c r="X739" s="112"/>
      <c r="Y739" s="112"/>
      <c r="Z739" s="112"/>
      <c r="AA739" s="176"/>
      <c r="AB739" s="109"/>
      <c r="AC739" s="138">
        <f t="shared" si="115"/>
        <v>0</v>
      </c>
      <c r="AD739" s="112">
        <f t="shared" si="116"/>
        <v>0</v>
      </c>
      <c r="AE739" s="112">
        <f t="shared" si="117"/>
        <v>0</v>
      </c>
      <c r="AF739" s="112">
        <f t="shared" si="118"/>
        <v>0</v>
      </c>
    </row>
    <row r="740" spans="1:32">
      <c r="A740" s="147"/>
      <c r="B740" s="226"/>
      <c r="C740" s="147"/>
      <c r="D740" s="147"/>
      <c r="E740" s="148"/>
      <c r="F740" s="149"/>
      <c r="G740" s="149"/>
      <c r="H740" s="147"/>
      <c r="I740" s="147"/>
      <c r="J740" s="147"/>
      <c r="K740" s="277"/>
      <c r="L740" s="121"/>
      <c r="M740" s="120"/>
      <c r="O740" s="110">
        <f t="shared" si="112"/>
        <v>0</v>
      </c>
      <c r="P740" s="110">
        <f t="shared" si="113"/>
        <v>0</v>
      </c>
      <c r="Q740" s="134">
        <f t="shared" si="114"/>
        <v>0</v>
      </c>
      <c r="R740" s="111">
        <f t="shared" si="119"/>
        <v>0</v>
      </c>
      <c r="S740" s="111">
        <f t="shared" si="120"/>
        <v>0</v>
      </c>
      <c r="T740" s="108">
        <f t="shared" si="111"/>
        <v>0</v>
      </c>
      <c r="U740" s="109"/>
      <c r="V740" s="108"/>
      <c r="W740" s="108"/>
      <c r="X740" s="112"/>
      <c r="Y740" s="112"/>
      <c r="Z740" s="112"/>
      <c r="AA740" s="176"/>
      <c r="AB740" s="109"/>
      <c r="AC740" s="138">
        <f t="shared" si="115"/>
        <v>0</v>
      </c>
      <c r="AD740" s="112">
        <f t="shared" si="116"/>
        <v>0</v>
      </c>
      <c r="AE740" s="112">
        <f t="shared" si="117"/>
        <v>0</v>
      </c>
      <c r="AF740" s="112">
        <f t="shared" si="118"/>
        <v>0</v>
      </c>
    </row>
    <row r="741" spans="1:32">
      <c r="A741" s="147"/>
      <c r="B741" s="226"/>
      <c r="C741" s="147"/>
      <c r="D741" s="147"/>
      <c r="E741" s="148"/>
      <c r="F741" s="149"/>
      <c r="G741" s="149"/>
      <c r="H741" s="147"/>
      <c r="I741" s="147"/>
      <c r="J741" s="147"/>
      <c r="K741" s="277"/>
      <c r="L741" s="121"/>
      <c r="M741" s="120"/>
      <c r="O741" s="110">
        <f t="shared" si="112"/>
        <v>0</v>
      </c>
      <c r="P741" s="110">
        <f t="shared" si="113"/>
        <v>0</v>
      </c>
      <c r="Q741" s="134">
        <f t="shared" si="114"/>
        <v>0</v>
      </c>
      <c r="R741" s="111">
        <f t="shared" si="119"/>
        <v>0</v>
      </c>
      <c r="S741" s="111">
        <f t="shared" si="120"/>
        <v>0</v>
      </c>
      <c r="T741" s="108">
        <f t="shared" si="111"/>
        <v>0</v>
      </c>
      <c r="U741" s="109"/>
      <c r="V741" s="108"/>
      <c r="W741" s="108"/>
      <c r="X741" s="112"/>
      <c r="Y741" s="112"/>
      <c r="Z741" s="112"/>
      <c r="AA741" s="176"/>
      <c r="AB741" s="109"/>
      <c r="AC741" s="138">
        <f t="shared" si="115"/>
        <v>0</v>
      </c>
      <c r="AD741" s="112">
        <f t="shared" si="116"/>
        <v>0</v>
      </c>
      <c r="AE741" s="112">
        <f t="shared" si="117"/>
        <v>0</v>
      </c>
      <c r="AF741" s="112">
        <f t="shared" si="118"/>
        <v>0</v>
      </c>
    </row>
    <row r="742" spans="1:32">
      <c r="A742" s="147"/>
      <c r="B742" s="226"/>
      <c r="C742" s="147"/>
      <c r="D742" s="147"/>
      <c r="E742" s="148"/>
      <c r="F742" s="149"/>
      <c r="G742" s="149"/>
      <c r="H742" s="147"/>
      <c r="I742" s="147"/>
      <c r="J742" s="147"/>
      <c r="K742" s="277"/>
      <c r="L742" s="121"/>
      <c r="M742" s="120"/>
      <c r="O742" s="110">
        <f t="shared" si="112"/>
        <v>0</v>
      </c>
      <c r="P742" s="110">
        <f t="shared" si="113"/>
        <v>0</v>
      </c>
      <c r="Q742" s="134">
        <f t="shared" si="114"/>
        <v>0</v>
      </c>
      <c r="R742" s="111">
        <f t="shared" si="119"/>
        <v>0</v>
      </c>
      <c r="S742" s="111">
        <f t="shared" si="120"/>
        <v>0</v>
      </c>
      <c r="T742" s="108">
        <f t="shared" si="111"/>
        <v>0</v>
      </c>
      <c r="U742" s="109"/>
      <c r="V742" s="108"/>
      <c r="W742" s="108"/>
      <c r="X742" s="112"/>
      <c r="Y742" s="112"/>
      <c r="Z742" s="112"/>
      <c r="AA742" s="176"/>
      <c r="AB742" s="109"/>
      <c r="AC742" s="138">
        <f t="shared" si="115"/>
        <v>0</v>
      </c>
      <c r="AD742" s="112">
        <f t="shared" si="116"/>
        <v>0</v>
      </c>
      <c r="AE742" s="112">
        <f t="shared" si="117"/>
        <v>0</v>
      </c>
      <c r="AF742" s="112">
        <f t="shared" si="118"/>
        <v>0</v>
      </c>
    </row>
    <row r="743" spans="1:32">
      <c r="A743" s="147"/>
      <c r="B743" s="226"/>
      <c r="C743" s="147"/>
      <c r="D743" s="147"/>
      <c r="E743" s="148"/>
      <c r="F743" s="149"/>
      <c r="G743" s="149"/>
      <c r="H743" s="147"/>
      <c r="I743" s="147"/>
      <c r="J743" s="147"/>
      <c r="K743" s="277"/>
      <c r="L743" s="121"/>
      <c r="M743" s="120"/>
      <c r="O743" s="110">
        <f t="shared" si="112"/>
        <v>0</v>
      </c>
      <c r="P743" s="110">
        <f t="shared" si="113"/>
        <v>0</v>
      </c>
      <c r="Q743" s="134">
        <f t="shared" si="114"/>
        <v>0</v>
      </c>
      <c r="R743" s="111">
        <f t="shared" si="119"/>
        <v>0</v>
      </c>
      <c r="S743" s="111">
        <f t="shared" si="120"/>
        <v>0</v>
      </c>
      <c r="T743" s="108">
        <f t="shared" si="111"/>
        <v>0</v>
      </c>
      <c r="U743" s="109"/>
      <c r="V743" s="108"/>
      <c r="W743" s="108"/>
      <c r="X743" s="112"/>
      <c r="Y743" s="112"/>
      <c r="Z743" s="112"/>
      <c r="AA743" s="176"/>
      <c r="AB743" s="109"/>
      <c r="AC743" s="138">
        <f t="shared" si="115"/>
        <v>0</v>
      </c>
      <c r="AD743" s="112">
        <f t="shared" si="116"/>
        <v>0</v>
      </c>
      <c r="AE743" s="112">
        <f t="shared" si="117"/>
        <v>0</v>
      </c>
      <c r="AF743" s="112">
        <f t="shared" si="118"/>
        <v>0</v>
      </c>
    </row>
    <row r="744" spans="1:32">
      <c r="A744" s="147"/>
      <c r="B744" s="226"/>
      <c r="C744" s="147"/>
      <c r="D744" s="147"/>
      <c r="E744" s="148"/>
      <c r="F744" s="149"/>
      <c r="G744" s="149"/>
      <c r="H744" s="149"/>
      <c r="I744" s="147"/>
      <c r="J744" s="147"/>
      <c r="K744" s="277"/>
      <c r="L744" s="121"/>
      <c r="M744" s="120"/>
      <c r="O744" s="110">
        <f t="shared" si="112"/>
        <v>0</v>
      </c>
      <c r="P744" s="110">
        <f t="shared" si="113"/>
        <v>0</v>
      </c>
      <c r="Q744" s="134">
        <f t="shared" si="114"/>
        <v>0</v>
      </c>
      <c r="R744" s="111">
        <f t="shared" si="119"/>
        <v>0</v>
      </c>
      <c r="S744" s="111">
        <f t="shared" si="120"/>
        <v>0</v>
      </c>
      <c r="T744" s="108">
        <f t="shared" si="111"/>
        <v>0</v>
      </c>
      <c r="U744" s="109"/>
      <c r="V744" s="108"/>
      <c r="W744" s="108"/>
      <c r="X744" s="112"/>
      <c r="Y744" s="112"/>
      <c r="Z744" s="112"/>
      <c r="AA744" s="176"/>
      <c r="AB744" s="109"/>
      <c r="AC744" s="138">
        <f t="shared" si="115"/>
        <v>0</v>
      </c>
      <c r="AD744" s="112">
        <f t="shared" si="116"/>
        <v>0</v>
      </c>
      <c r="AE744" s="112">
        <f t="shared" si="117"/>
        <v>0</v>
      </c>
      <c r="AF744" s="112">
        <f t="shared" si="118"/>
        <v>0</v>
      </c>
    </row>
    <row r="745" spans="1:32">
      <c r="A745" s="147"/>
      <c r="B745" s="226"/>
      <c r="C745" s="147"/>
      <c r="D745" s="147"/>
      <c r="E745" s="148"/>
      <c r="F745" s="149"/>
      <c r="G745" s="147"/>
      <c r="H745" s="147"/>
      <c r="I745" s="147"/>
      <c r="J745" s="147"/>
      <c r="K745" s="277"/>
      <c r="L745" s="121"/>
      <c r="M745" s="120"/>
      <c r="O745" s="110">
        <f t="shared" si="112"/>
        <v>0</v>
      </c>
      <c r="P745" s="110">
        <f t="shared" si="113"/>
        <v>0</v>
      </c>
      <c r="Q745" s="134">
        <f t="shared" si="114"/>
        <v>0</v>
      </c>
      <c r="R745" s="111">
        <f t="shared" si="119"/>
        <v>0</v>
      </c>
      <c r="S745" s="111">
        <f t="shared" si="120"/>
        <v>0</v>
      </c>
      <c r="T745" s="108">
        <f t="shared" si="111"/>
        <v>0</v>
      </c>
      <c r="U745" s="109"/>
      <c r="V745" s="108"/>
      <c r="W745" s="108"/>
      <c r="X745" s="112"/>
      <c r="Y745" s="112"/>
      <c r="Z745" s="112"/>
      <c r="AA745" s="176"/>
      <c r="AB745" s="109"/>
      <c r="AC745" s="138">
        <f t="shared" si="115"/>
        <v>0</v>
      </c>
      <c r="AD745" s="112">
        <f t="shared" si="116"/>
        <v>0</v>
      </c>
      <c r="AE745" s="112">
        <f t="shared" si="117"/>
        <v>0</v>
      </c>
      <c r="AF745" s="112">
        <f t="shared" si="118"/>
        <v>0</v>
      </c>
    </row>
    <row r="746" spans="1:32">
      <c r="A746" s="147"/>
      <c r="B746" s="226"/>
      <c r="C746" s="147"/>
      <c r="D746" s="147"/>
      <c r="E746" s="148"/>
      <c r="F746" s="149"/>
      <c r="G746" s="149"/>
      <c r="H746" s="147"/>
      <c r="I746" s="147"/>
      <c r="J746" s="147"/>
      <c r="K746" s="277"/>
      <c r="L746" s="121"/>
      <c r="M746" s="120"/>
      <c r="O746" s="110">
        <f t="shared" si="112"/>
        <v>0</v>
      </c>
      <c r="P746" s="110">
        <f t="shared" si="113"/>
        <v>0</v>
      </c>
      <c r="Q746" s="134">
        <f t="shared" si="114"/>
        <v>0</v>
      </c>
      <c r="R746" s="111">
        <f t="shared" si="119"/>
        <v>0</v>
      </c>
      <c r="S746" s="111">
        <f t="shared" si="120"/>
        <v>0</v>
      </c>
      <c r="T746" s="108">
        <f t="shared" si="111"/>
        <v>0</v>
      </c>
      <c r="U746" s="109"/>
      <c r="V746" s="108"/>
      <c r="W746" s="108"/>
      <c r="X746" s="112"/>
      <c r="Y746" s="112"/>
      <c r="Z746" s="112"/>
      <c r="AA746" s="176"/>
      <c r="AB746" s="109"/>
      <c r="AC746" s="138">
        <f t="shared" si="115"/>
        <v>0</v>
      </c>
      <c r="AD746" s="112">
        <f t="shared" si="116"/>
        <v>0</v>
      </c>
      <c r="AE746" s="112">
        <f t="shared" si="117"/>
        <v>0</v>
      </c>
      <c r="AF746" s="112">
        <f t="shared" si="118"/>
        <v>0</v>
      </c>
    </row>
    <row r="747" spans="1:32">
      <c r="A747" s="147"/>
      <c r="B747" s="226"/>
      <c r="C747" s="147"/>
      <c r="D747" s="147"/>
      <c r="E747" s="148"/>
      <c r="F747" s="149"/>
      <c r="G747" s="149"/>
      <c r="H747" s="147"/>
      <c r="I747" s="147"/>
      <c r="J747" s="147"/>
      <c r="K747" s="277"/>
      <c r="L747" s="121"/>
      <c r="M747" s="120"/>
      <c r="O747" s="110">
        <f t="shared" si="112"/>
        <v>0</v>
      </c>
      <c r="P747" s="110">
        <f t="shared" si="113"/>
        <v>0</v>
      </c>
      <c r="Q747" s="134">
        <f t="shared" si="114"/>
        <v>0</v>
      </c>
      <c r="R747" s="111">
        <f t="shared" si="119"/>
        <v>0</v>
      </c>
      <c r="S747" s="111">
        <f t="shared" si="120"/>
        <v>0</v>
      </c>
      <c r="T747" s="108">
        <f t="shared" si="111"/>
        <v>0</v>
      </c>
      <c r="U747" s="109"/>
      <c r="V747" s="108"/>
      <c r="W747" s="108"/>
      <c r="X747" s="112"/>
      <c r="Y747" s="112"/>
      <c r="Z747" s="112"/>
      <c r="AA747" s="176"/>
      <c r="AB747" s="109"/>
      <c r="AC747" s="138">
        <f t="shared" si="115"/>
        <v>0</v>
      </c>
      <c r="AD747" s="112">
        <f t="shared" si="116"/>
        <v>0</v>
      </c>
      <c r="AE747" s="112">
        <f t="shared" si="117"/>
        <v>0</v>
      </c>
      <c r="AF747" s="112">
        <f t="shared" si="118"/>
        <v>0</v>
      </c>
    </row>
    <row r="748" spans="1:32">
      <c r="A748" s="147"/>
      <c r="B748" s="226"/>
      <c r="C748" s="147"/>
      <c r="D748" s="147"/>
      <c r="E748" s="148"/>
      <c r="F748" s="149"/>
      <c r="G748" s="147"/>
      <c r="H748" s="147"/>
      <c r="I748" s="147"/>
      <c r="J748" s="147"/>
      <c r="K748" s="277"/>
      <c r="L748" s="121"/>
      <c r="M748" s="120"/>
      <c r="O748" s="110">
        <f t="shared" si="112"/>
        <v>0</v>
      </c>
      <c r="P748" s="110">
        <f t="shared" si="113"/>
        <v>0</v>
      </c>
      <c r="Q748" s="134">
        <f t="shared" si="114"/>
        <v>0</v>
      </c>
      <c r="R748" s="111">
        <f t="shared" si="119"/>
        <v>0</v>
      </c>
      <c r="S748" s="111">
        <f t="shared" si="120"/>
        <v>0</v>
      </c>
      <c r="T748" s="108">
        <f t="shared" si="111"/>
        <v>0</v>
      </c>
      <c r="U748" s="109"/>
      <c r="V748" s="108"/>
      <c r="W748" s="108"/>
      <c r="X748" s="112"/>
      <c r="Y748" s="112"/>
      <c r="Z748" s="112"/>
      <c r="AA748" s="176"/>
      <c r="AB748" s="109"/>
      <c r="AC748" s="138">
        <f t="shared" si="115"/>
        <v>0</v>
      </c>
      <c r="AD748" s="112">
        <f t="shared" si="116"/>
        <v>0</v>
      </c>
      <c r="AE748" s="112">
        <f t="shared" si="117"/>
        <v>0</v>
      </c>
      <c r="AF748" s="112">
        <f t="shared" si="118"/>
        <v>0</v>
      </c>
    </row>
    <row r="749" spans="1:32">
      <c r="A749" s="147"/>
      <c r="B749" s="226"/>
      <c r="C749" s="147"/>
      <c r="D749" s="147"/>
      <c r="E749" s="148"/>
      <c r="F749" s="149"/>
      <c r="G749" s="149"/>
      <c r="H749" s="147"/>
      <c r="I749" s="147"/>
      <c r="J749" s="147"/>
      <c r="K749" s="277"/>
      <c r="L749" s="121"/>
      <c r="M749" s="120"/>
      <c r="O749" s="110">
        <f t="shared" si="112"/>
        <v>0</v>
      </c>
      <c r="P749" s="110">
        <f t="shared" si="113"/>
        <v>0</v>
      </c>
      <c r="Q749" s="134">
        <f t="shared" si="114"/>
        <v>0</v>
      </c>
      <c r="R749" s="111">
        <f t="shared" si="119"/>
        <v>0</v>
      </c>
      <c r="S749" s="111">
        <f t="shared" si="120"/>
        <v>0</v>
      </c>
      <c r="T749" s="108">
        <f t="shared" si="111"/>
        <v>0</v>
      </c>
      <c r="U749" s="109"/>
      <c r="V749" s="108"/>
      <c r="W749" s="108"/>
      <c r="X749" s="112"/>
      <c r="Y749" s="112"/>
      <c r="Z749" s="112"/>
      <c r="AA749" s="176"/>
      <c r="AB749" s="109"/>
      <c r="AC749" s="138">
        <f t="shared" si="115"/>
        <v>0</v>
      </c>
      <c r="AD749" s="112">
        <f t="shared" si="116"/>
        <v>0</v>
      </c>
      <c r="AE749" s="112">
        <f t="shared" si="117"/>
        <v>0</v>
      </c>
      <c r="AF749" s="112">
        <f t="shared" si="118"/>
        <v>0</v>
      </c>
    </row>
    <row r="750" spans="1:32">
      <c r="A750" s="147"/>
      <c r="B750" s="226"/>
      <c r="C750" s="147"/>
      <c r="D750" s="147"/>
      <c r="E750" s="148"/>
      <c r="F750" s="149"/>
      <c r="G750" s="149"/>
      <c r="H750" s="147"/>
      <c r="I750" s="147"/>
      <c r="J750" s="147"/>
      <c r="K750" s="277"/>
      <c r="L750" s="121"/>
      <c r="M750" s="120"/>
      <c r="O750" s="110">
        <f t="shared" si="112"/>
        <v>0</v>
      </c>
      <c r="P750" s="110">
        <f t="shared" si="113"/>
        <v>0</v>
      </c>
      <c r="Q750" s="134">
        <f t="shared" si="114"/>
        <v>0</v>
      </c>
      <c r="R750" s="111">
        <f t="shared" si="119"/>
        <v>0</v>
      </c>
      <c r="S750" s="111">
        <f t="shared" si="120"/>
        <v>0</v>
      </c>
      <c r="T750" s="108">
        <f t="shared" si="111"/>
        <v>0</v>
      </c>
      <c r="U750" s="109"/>
      <c r="V750" s="108"/>
      <c r="W750" s="108"/>
      <c r="X750" s="112"/>
      <c r="Y750" s="112"/>
      <c r="Z750" s="112"/>
      <c r="AA750" s="176"/>
      <c r="AB750" s="109"/>
      <c r="AC750" s="138">
        <f t="shared" si="115"/>
        <v>0</v>
      </c>
      <c r="AD750" s="112">
        <f t="shared" si="116"/>
        <v>0</v>
      </c>
      <c r="AE750" s="112">
        <f t="shared" si="117"/>
        <v>0</v>
      </c>
      <c r="AF750" s="112">
        <f t="shared" si="118"/>
        <v>0</v>
      </c>
    </row>
    <row r="751" spans="1:32">
      <c r="A751" s="147"/>
      <c r="B751" s="226"/>
      <c r="C751" s="147"/>
      <c r="D751" s="147"/>
      <c r="E751" s="148"/>
      <c r="F751" s="149"/>
      <c r="G751" s="149"/>
      <c r="H751" s="147"/>
      <c r="I751" s="147"/>
      <c r="J751" s="147"/>
      <c r="K751" s="277"/>
      <c r="L751" s="121"/>
      <c r="M751" s="120"/>
      <c r="O751" s="110">
        <f t="shared" si="112"/>
        <v>0</v>
      </c>
      <c r="P751" s="110">
        <f t="shared" si="113"/>
        <v>0</v>
      </c>
      <c r="Q751" s="134">
        <f t="shared" si="114"/>
        <v>0</v>
      </c>
      <c r="R751" s="111">
        <f t="shared" si="119"/>
        <v>0</v>
      </c>
      <c r="S751" s="111">
        <f t="shared" si="120"/>
        <v>0</v>
      </c>
      <c r="T751" s="108">
        <f t="shared" si="111"/>
        <v>0</v>
      </c>
      <c r="U751" s="109"/>
      <c r="V751" s="108"/>
      <c r="W751" s="108"/>
      <c r="X751" s="112"/>
      <c r="Y751" s="112"/>
      <c r="Z751" s="112"/>
      <c r="AA751" s="112"/>
      <c r="AB751" s="109"/>
      <c r="AC751" s="138">
        <f t="shared" si="115"/>
        <v>0</v>
      </c>
      <c r="AD751" s="112">
        <f t="shared" si="116"/>
        <v>0</v>
      </c>
      <c r="AE751" s="112">
        <f t="shared" si="117"/>
        <v>0</v>
      </c>
      <c r="AF751" s="112">
        <f t="shared" si="118"/>
        <v>0</v>
      </c>
    </row>
    <row r="752" spans="1:32">
      <c r="A752" s="147"/>
      <c r="B752" s="226"/>
      <c r="C752" s="147"/>
      <c r="D752" s="147"/>
      <c r="E752" s="148"/>
      <c r="F752" s="149"/>
      <c r="G752" s="149"/>
      <c r="H752" s="147"/>
      <c r="I752" s="147"/>
      <c r="J752" s="147"/>
      <c r="K752" s="277"/>
      <c r="L752" s="121"/>
      <c r="M752" s="120"/>
      <c r="O752" s="110">
        <f t="shared" si="112"/>
        <v>0</v>
      </c>
      <c r="P752" s="110">
        <f t="shared" si="113"/>
        <v>0</v>
      </c>
      <c r="Q752" s="134">
        <f t="shared" si="114"/>
        <v>0</v>
      </c>
      <c r="R752" s="111">
        <f t="shared" si="119"/>
        <v>0</v>
      </c>
      <c r="S752" s="111">
        <f t="shared" si="120"/>
        <v>0</v>
      </c>
      <c r="T752" s="108">
        <f t="shared" si="111"/>
        <v>0</v>
      </c>
      <c r="U752" s="109"/>
      <c r="V752" s="108"/>
      <c r="W752" s="108"/>
      <c r="X752" s="112"/>
      <c r="Y752" s="112"/>
      <c r="Z752" s="112"/>
      <c r="AA752" s="176"/>
      <c r="AB752" s="109"/>
      <c r="AC752" s="138">
        <f t="shared" si="115"/>
        <v>0</v>
      </c>
      <c r="AD752" s="112">
        <f t="shared" si="116"/>
        <v>0</v>
      </c>
      <c r="AE752" s="112">
        <f t="shared" si="117"/>
        <v>0</v>
      </c>
      <c r="AF752" s="112">
        <f t="shared" si="118"/>
        <v>0</v>
      </c>
    </row>
    <row r="753" spans="1:32">
      <c r="A753" s="147"/>
      <c r="B753" s="226"/>
      <c r="C753" s="147"/>
      <c r="D753" s="147"/>
      <c r="E753" s="148"/>
      <c r="F753" s="149"/>
      <c r="G753" s="149"/>
      <c r="H753" s="147"/>
      <c r="I753" s="147"/>
      <c r="J753" s="147"/>
      <c r="K753" s="277"/>
      <c r="L753" s="121"/>
      <c r="M753" s="120"/>
      <c r="O753" s="110">
        <f t="shared" si="112"/>
        <v>0</v>
      </c>
      <c r="P753" s="110">
        <f t="shared" si="113"/>
        <v>0</v>
      </c>
      <c r="Q753" s="134">
        <f t="shared" si="114"/>
        <v>0</v>
      </c>
      <c r="R753" s="111">
        <f t="shared" si="119"/>
        <v>0</v>
      </c>
      <c r="S753" s="111">
        <f t="shared" si="120"/>
        <v>0</v>
      </c>
      <c r="T753" s="108">
        <f t="shared" si="111"/>
        <v>0</v>
      </c>
      <c r="U753" s="109"/>
      <c r="V753" s="108"/>
      <c r="W753" s="108"/>
      <c r="X753" s="112"/>
      <c r="Y753" s="112"/>
      <c r="Z753" s="112"/>
      <c r="AA753" s="176"/>
      <c r="AB753" s="109"/>
      <c r="AC753" s="138">
        <f t="shared" si="115"/>
        <v>0</v>
      </c>
      <c r="AD753" s="112">
        <f t="shared" si="116"/>
        <v>0</v>
      </c>
      <c r="AE753" s="112">
        <f t="shared" si="117"/>
        <v>0</v>
      </c>
      <c r="AF753" s="112">
        <f t="shared" si="118"/>
        <v>0</v>
      </c>
    </row>
    <row r="754" spans="1:32">
      <c r="A754" s="147"/>
      <c r="B754" s="226"/>
      <c r="C754" s="147"/>
      <c r="D754" s="147"/>
      <c r="E754" s="148"/>
      <c r="F754" s="149"/>
      <c r="G754" s="147"/>
      <c r="H754" s="147"/>
      <c r="I754" s="147"/>
      <c r="J754" s="147"/>
      <c r="K754" s="277"/>
      <c r="L754" s="121"/>
      <c r="M754" s="120"/>
      <c r="O754" s="110">
        <f t="shared" si="112"/>
        <v>0</v>
      </c>
      <c r="P754" s="110">
        <f t="shared" si="113"/>
        <v>0</v>
      </c>
      <c r="Q754" s="134">
        <f t="shared" si="114"/>
        <v>0</v>
      </c>
      <c r="R754" s="111">
        <f t="shared" si="119"/>
        <v>0</v>
      </c>
      <c r="S754" s="111">
        <f t="shared" si="120"/>
        <v>0</v>
      </c>
      <c r="T754" s="108">
        <f t="shared" si="111"/>
        <v>0</v>
      </c>
      <c r="U754" s="109"/>
      <c r="V754" s="108"/>
      <c r="W754" s="108"/>
      <c r="X754" s="112"/>
      <c r="Y754" s="112"/>
      <c r="Z754" s="112"/>
      <c r="AA754" s="176"/>
      <c r="AB754" s="109"/>
      <c r="AC754" s="138">
        <f t="shared" si="115"/>
        <v>0</v>
      </c>
      <c r="AD754" s="112">
        <f t="shared" si="116"/>
        <v>0</v>
      </c>
      <c r="AE754" s="112">
        <f t="shared" si="117"/>
        <v>0</v>
      </c>
      <c r="AF754" s="112">
        <f t="shared" si="118"/>
        <v>0</v>
      </c>
    </row>
    <row r="755" spans="1:32">
      <c r="A755" s="147"/>
      <c r="B755" s="226"/>
      <c r="C755" s="147"/>
      <c r="D755" s="147"/>
      <c r="E755" s="148"/>
      <c r="F755" s="149"/>
      <c r="G755" s="149"/>
      <c r="H755" s="147"/>
      <c r="I755" s="147"/>
      <c r="J755" s="147"/>
      <c r="K755" s="277"/>
      <c r="L755" s="121"/>
      <c r="M755" s="120"/>
      <c r="O755" s="110">
        <f t="shared" si="112"/>
        <v>0</v>
      </c>
      <c r="P755" s="110">
        <f t="shared" si="113"/>
        <v>0</v>
      </c>
      <c r="Q755" s="134">
        <f t="shared" si="114"/>
        <v>0</v>
      </c>
      <c r="R755" s="111">
        <f t="shared" si="119"/>
        <v>0</v>
      </c>
      <c r="S755" s="111">
        <f t="shared" si="120"/>
        <v>0</v>
      </c>
      <c r="T755" s="108">
        <f t="shared" si="111"/>
        <v>0</v>
      </c>
      <c r="U755" s="109"/>
      <c r="V755" s="108"/>
      <c r="W755" s="108"/>
      <c r="X755" s="112"/>
      <c r="Y755" s="112"/>
      <c r="Z755" s="112"/>
      <c r="AA755" s="176"/>
      <c r="AB755" s="109"/>
      <c r="AC755" s="138">
        <f t="shared" si="115"/>
        <v>0</v>
      </c>
      <c r="AD755" s="112">
        <f t="shared" si="116"/>
        <v>0</v>
      </c>
      <c r="AE755" s="112">
        <f t="shared" si="117"/>
        <v>0</v>
      </c>
      <c r="AF755" s="112">
        <f t="shared" si="118"/>
        <v>0</v>
      </c>
    </row>
    <row r="756" spans="1:32">
      <c r="A756" s="147"/>
      <c r="B756" s="226"/>
      <c r="C756" s="147"/>
      <c r="D756" s="147"/>
      <c r="E756" s="148"/>
      <c r="F756" s="149"/>
      <c r="G756" s="149"/>
      <c r="H756" s="147"/>
      <c r="I756" s="147"/>
      <c r="J756" s="147"/>
      <c r="K756" s="277"/>
      <c r="L756" s="121"/>
      <c r="M756" s="120"/>
      <c r="O756" s="110">
        <f t="shared" si="112"/>
        <v>0</v>
      </c>
      <c r="P756" s="110">
        <f t="shared" si="113"/>
        <v>0</v>
      </c>
      <c r="Q756" s="134">
        <f t="shared" si="114"/>
        <v>0</v>
      </c>
      <c r="R756" s="111">
        <f t="shared" si="119"/>
        <v>0</v>
      </c>
      <c r="S756" s="111">
        <f t="shared" si="120"/>
        <v>0</v>
      </c>
      <c r="T756" s="108">
        <f t="shared" si="111"/>
        <v>0</v>
      </c>
      <c r="U756" s="109"/>
      <c r="V756" s="108"/>
      <c r="W756" s="108"/>
      <c r="X756" s="112"/>
      <c r="Y756" s="112"/>
      <c r="Z756" s="112"/>
      <c r="AA756" s="176"/>
      <c r="AB756" s="109"/>
      <c r="AC756" s="138">
        <f t="shared" si="115"/>
        <v>0</v>
      </c>
      <c r="AD756" s="112">
        <f t="shared" si="116"/>
        <v>0</v>
      </c>
      <c r="AE756" s="112">
        <f t="shared" si="117"/>
        <v>0</v>
      </c>
      <c r="AF756" s="112">
        <f t="shared" si="118"/>
        <v>0</v>
      </c>
    </row>
    <row r="757" spans="1:32">
      <c r="A757" s="147"/>
      <c r="B757" s="226"/>
      <c r="C757" s="147"/>
      <c r="D757" s="147"/>
      <c r="E757" s="148"/>
      <c r="F757" s="149"/>
      <c r="G757" s="149"/>
      <c r="H757" s="147"/>
      <c r="I757" s="147"/>
      <c r="J757" s="147"/>
      <c r="K757" s="277"/>
      <c r="L757" s="121"/>
      <c r="M757" s="120"/>
      <c r="O757" s="110">
        <f t="shared" si="112"/>
        <v>0</v>
      </c>
      <c r="P757" s="110">
        <f t="shared" si="113"/>
        <v>0</v>
      </c>
      <c r="Q757" s="134">
        <f t="shared" si="114"/>
        <v>0</v>
      </c>
      <c r="R757" s="111">
        <f t="shared" si="119"/>
        <v>0</v>
      </c>
      <c r="S757" s="111">
        <f t="shared" si="120"/>
        <v>0</v>
      </c>
      <c r="T757" s="108">
        <f t="shared" si="111"/>
        <v>0</v>
      </c>
      <c r="U757" s="109"/>
      <c r="V757" s="108"/>
      <c r="W757" s="108"/>
      <c r="X757" s="112"/>
      <c r="Y757" s="112"/>
      <c r="Z757" s="112"/>
      <c r="AA757" s="176"/>
      <c r="AB757" s="109"/>
      <c r="AC757" s="138">
        <f t="shared" si="115"/>
        <v>0</v>
      </c>
      <c r="AD757" s="112">
        <f t="shared" si="116"/>
        <v>0</v>
      </c>
      <c r="AE757" s="112">
        <f t="shared" si="117"/>
        <v>0</v>
      </c>
      <c r="AF757" s="112">
        <f t="shared" si="118"/>
        <v>0</v>
      </c>
    </row>
    <row r="758" spans="1:32">
      <c r="A758" s="147"/>
      <c r="B758" s="226"/>
      <c r="C758" s="147"/>
      <c r="D758" s="147"/>
      <c r="E758" s="148"/>
      <c r="F758" s="149"/>
      <c r="G758" s="149"/>
      <c r="H758" s="147"/>
      <c r="I758" s="147"/>
      <c r="J758" s="147"/>
      <c r="K758" s="277"/>
      <c r="L758" s="121"/>
      <c r="M758" s="120"/>
      <c r="O758" s="110">
        <f t="shared" si="112"/>
        <v>0</v>
      </c>
      <c r="P758" s="110">
        <f t="shared" si="113"/>
        <v>0</v>
      </c>
      <c r="Q758" s="134">
        <f t="shared" si="114"/>
        <v>0</v>
      </c>
      <c r="R758" s="111">
        <f t="shared" si="119"/>
        <v>0</v>
      </c>
      <c r="S758" s="111">
        <f t="shared" si="120"/>
        <v>0</v>
      </c>
      <c r="T758" s="108">
        <f t="shared" si="111"/>
        <v>0</v>
      </c>
      <c r="U758" s="109"/>
      <c r="V758" s="108"/>
      <c r="W758" s="108"/>
      <c r="X758" s="112"/>
      <c r="Y758" s="112"/>
      <c r="Z758" s="112"/>
      <c r="AA758" s="176"/>
      <c r="AB758" s="109"/>
      <c r="AC758" s="138">
        <f t="shared" si="115"/>
        <v>0</v>
      </c>
      <c r="AD758" s="112">
        <f t="shared" si="116"/>
        <v>0</v>
      </c>
      <c r="AE758" s="112">
        <f t="shared" si="117"/>
        <v>0</v>
      </c>
      <c r="AF758" s="112">
        <f t="shared" si="118"/>
        <v>0</v>
      </c>
    </row>
    <row r="759" spans="1:32">
      <c r="A759" s="147"/>
      <c r="B759" s="226"/>
      <c r="C759" s="147"/>
      <c r="D759" s="147"/>
      <c r="E759" s="148"/>
      <c r="F759" s="149"/>
      <c r="G759" s="149"/>
      <c r="H759" s="147"/>
      <c r="I759" s="147"/>
      <c r="J759" s="147"/>
      <c r="K759" s="277"/>
      <c r="L759" s="121"/>
      <c r="M759" s="120"/>
      <c r="O759" s="110">
        <f t="shared" si="112"/>
        <v>0</v>
      </c>
      <c r="P759" s="110">
        <f t="shared" si="113"/>
        <v>0</v>
      </c>
      <c r="Q759" s="134">
        <f t="shared" si="114"/>
        <v>0</v>
      </c>
      <c r="R759" s="111">
        <f t="shared" si="119"/>
        <v>0</v>
      </c>
      <c r="S759" s="111">
        <f t="shared" si="120"/>
        <v>0</v>
      </c>
      <c r="T759" s="108">
        <f t="shared" si="111"/>
        <v>0</v>
      </c>
      <c r="U759" s="109"/>
      <c r="V759" s="108"/>
      <c r="W759" s="108"/>
      <c r="X759" s="112"/>
      <c r="Y759" s="112"/>
      <c r="Z759" s="112"/>
      <c r="AA759" s="176"/>
      <c r="AB759" s="109"/>
      <c r="AC759" s="138">
        <f t="shared" si="115"/>
        <v>0</v>
      </c>
      <c r="AD759" s="112">
        <f t="shared" si="116"/>
        <v>0</v>
      </c>
      <c r="AE759" s="112">
        <f t="shared" si="117"/>
        <v>0</v>
      </c>
      <c r="AF759" s="112">
        <f t="shared" si="118"/>
        <v>0</v>
      </c>
    </row>
    <row r="760" spans="1:32">
      <c r="A760" s="147"/>
      <c r="B760" s="226"/>
      <c r="C760" s="147"/>
      <c r="D760" s="147"/>
      <c r="E760" s="148"/>
      <c r="F760" s="149"/>
      <c r="G760" s="149"/>
      <c r="H760" s="147"/>
      <c r="I760" s="147"/>
      <c r="J760" s="147"/>
      <c r="K760" s="277"/>
      <c r="L760" s="121"/>
      <c r="M760" s="120"/>
      <c r="O760" s="110">
        <f t="shared" si="112"/>
        <v>0</v>
      </c>
      <c r="P760" s="110">
        <f t="shared" si="113"/>
        <v>0</v>
      </c>
      <c r="Q760" s="134">
        <f t="shared" si="114"/>
        <v>0</v>
      </c>
      <c r="R760" s="111">
        <f t="shared" si="119"/>
        <v>0</v>
      </c>
      <c r="S760" s="111">
        <f t="shared" si="120"/>
        <v>0</v>
      </c>
      <c r="T760" s="108">
        <f t="shared" si="111"/>
        <v>0</v>
      </c>
      <c r="U760" s="109"/>
      <c r="V760" s="108"/>
      <c r="W760" s="108"/>
      <c r="X760" s="112"/>
      <c r="Y760" s="112"/>
      <c r="Z760" s="112"/>
      <c r="AA760" s="176"/>
      <c r="AB760" s="109"/>
      <c r="AC760" s="138">
        <f t="shared" si="115"/>
        <v>0</v>
      </c>
      <c r="AD760" s="112">
        <f t="shared" si="116"/>
        <v>0</v>
      </c>
      <c r="AE760" s="112">
        <f t="shared" si="117"/>
        <v>0</v>
      </c>
      <c r="AF760" s="112">
        <f t="shared" si="118"/>
        <v>0</v>
      </c>
    </row>
    <row r="761" spans="1:32">
      <c r="A761" s="147"/>
      <c r="B761" s="226"/>
      <c r="C761" s="147"/>
      <c r="D761" s="147"/>
      <c r="E761" s="148"/>
      <c r="F761" s="149"/>
      <c r="G761" s="149"/>
      <c r="H761" s="147"/>
      <c r="I761" s="147"/>
      <c r="J761" s="147"/>
      <c r="K761" s="277"/>
      <c r="L761" s="121"/>
      <c r="M761" s="120"/>
      <c r="O761" s="110">
        <f t="shared" si="112"/>
        <v>0</v>
      </c>
      <c r="P761" s="110">
        <f t="shared" si="113"/>
        <v>0</v>
      </c>
      <c r="Q761" s="134">
        <f t="shared" si="114"/>
        <v>0</v>
      </c>
      <c r="R761" s="111">
        <f t="shared" si="119"/>
        <v>0</v>
      </c>
      <c r="S761" s="111">
        <f t="shared" si="120"/>
        <v>0</v>
      </c>
      <c r="T761" s="108">
        <f t="shared" si="111"/>
        <v>0</v>
      </c>
      <c r="U761" s="109"/>
      <c r="V761" s="108"/>
      <c r="W761" s="108"/>
      <c r="X761" s="112"/>
      <c r="Y761" s="112"/>
      <c r="Z761" s="112"/>
      <c r="AA761" s="176"/>
      <c r="AB761" s="109"/>
      <c r="AC761" s="138">
        <f t="shared" si="115"/>
        <v>0</v>
      </c>
      <c r="AD761" s="112">
        <f t="shared" si="116"/>
        <v>0</v>
      </c>
      <c r="AE761" s="112">
        <f t="shared" si="117"/>
        <v>0</v>
      </c>
      <c r="AF761" s="112">
        <f t="shared" si="118"/>
        <v>0</v>
      </c>
    </row>
    <row r="762" spans="1:32">
      <c r="A762" s="147"/>
      <c r="B762" s="226"/>
      <c r="C762" s="147"/>
      <c r="D762" s="147"/>
      <c r="E762" s="148"/>
      <c r="F762" s="149"/>
      <c r="G762" s="149"/>
      <c r="H762" s="147"/>
      <c r="I762" s="147"/>
      <c r="J762" s="147"/>
      <c r="K762" s="277"/>
      <c r="L762" s="121"/>
      <c r="M762" s="120"/>
      <c r="O762" s="110">
        <f t="shared" si="112"/>
        <v>0</v>
      </c>
      <c r="P762" s="110">
        <f t="shared" si="113"/>
        <v>0</v>
      </c>
      <c r="Q762" s="134">
        <f t="shared" si="114"/>
        <v>0</v>
      </c>
      <c r="R762" s="111">
        <f t="shared" si="119"/>
        <v>0</v>
      </c>
      <c r="S762" s="111">
        <f t="shared" si="120"/>
        <v>0</v>
      </c>
      <c r="T762" s="108">
        <f t="shared" si="111"/>
        <v>0</v>
      </c>
      <c r="U762" s="109"/>
      <c r="V762" s="108"/>
      <c r="W762" s="108"/>
      <c r="X762" s="112"/>
      <c r="Y762" s="112"/>
      <c r="Z762" s="112"/>
      <c r="AA762" s="176"/>
      <c r="AB762" s="109"/>
      <c r="AC762" s="138">
        <f t="shared" si="115"/>
        <v>0</v>
      </c>
      <c r="AD762" s="112">
        <f t="shared" si="116"/>
        <v>0</v>
      </c>
      <c r="AE762" s="112">
        <f t="shared" si="117"/>
        <v>0</v>
      </c>
      <c r="AF762" s="112">
        <f t="shared" si="118"/>
        <v>0</v>
      </c>
    </row>
    <row r="763" spans="1:32">
      <c r="A763" s="147"/>
      <c r="B763" s="226"/>
      <c r="C763" s="147"/>
      <c r="D763" s="147"/>
      <c r="E763" s="148"/>
      <c r="F763" s="149"/>
      <c r="G763" s="149"/>
      <c r="H763" s="147"/>
      <c r="I763" s="147"/>
      <c r="J763" s="147"/>
      <c r="K763" s="277"/>
      <c r="L763" s="121"/>
      <c r="M763" s="120"/>
      <c r="O763" s="110">
        <f t="shared" si="112"/>
        <v>0</v>
      </c>
      <c r="P763" s="110">
        <f t="shared" si="113"/>
        <v>0</v>
      </c>
      <c r="Q763" s="134">
        <f t="shared" si="114"/>
        <v>0</v>
      </c>
      <c r="R763" s="111">
        <f t="shared" si="119"/>
        <v>0</v>
      </c>
      <c r="S763" s="111">
        <f t="shared" si="120"/>
        <v>0</v>
      </c>
      <c r="T763" s="108">
        <f t="shared" si="111"/>
        <v>0</v>
      </c>
      <c r="U763" s="109"/>
      <c r="V763" s="108"/>
      <c r="W763" s="108"/>
      <c r="X763" s="112"/>
      <c r="Y763" s="112"/>
      <c r="Z763" s="112"/>
      <c r="AA763" s="176"/>
      <c r="AB763" s="109"/>
      <c r="AC763" s="138">
        <f t="shared" si="115"/>
        <v>0</v>
      </c>
      <c r="AD763" s="112">
        <f t="shared" si="116"/>
        <v>0</v>
      </c>
      <c r="AE763" s="112">
        <f t="shared" si="117"/>
        <v>0</v>
      </c>
      <c r="AF763" s="112">
        <f t="shared" si="118"/>
        <v>0</v>
      </c>
    </row>
    <row r="764" spans="1:32">
      <c r="A764" s="147"/>
      <c r="B764" s="226"/>
      <c r="C764" s="147"/>
      <c r="D764" s="147"/>
      <c r="E764" s="148"/>
      <c r="F764" s="149"/>
      <c r="G764" s="149"/>
      <c r="H764" s="147"/>
      <c r="I764" s="147"/>
      <c r="J764" s="147"/>
      <c r="K764" s="277"/>
      <c r="L764" s="121"/>
      <c r="M764" s="120"/>
      <c r="O764" s="110">
        <f t="shared" si="112"/>
        <v>0</v>
      </c>
      <c r="P764" s="110">
        <f t="shared" si="113"/>
        <v>0</v>
      </c>
      <c r="Q764" s="134">
        <f t="shared" si="114"/>
        <v>0</v>
      </c>
      <c r="R764" s="111">
        <f t="shared" si="119"/>
        <v>0</v>
      </c>
      <c r="S764" s="111">
        <f t="shared" si="120"/>
        <v>0</v>
      </c>
      <c r="T764" s="108">
        <f t="shared" si="111"/>
        <v>0</v>
      </c>
      <c r="U764" s="109"/>
      <c r="V764" s="108"/>
      <c r="W764" s="108"/>
      <c r="X764" s="112"/>
      <c r="Y764" s="112"/>
      <c r="Z764" s="112"/>
      <c r="AA764" s="176"/>
      <c r="AB764" s="109"/>
      <c r="AC764" s="138">
        <f t="shared" si="115"/>
        <v>0</v>
      </c>
      <c r="AD764" s="112">
        <f t="shared" si="116"/>
        <v>0</v>
      </c>
      <c r="AE764" s="112">
        <f t="shared" si="117"/>
        <v>0</v>
      </c>
      <c r="AF764" s="112">
        <f t="shared" si="118"/>
        <v>0</v>
      </c>
    </row>
    <row r="765" spans="1:32">
      <c r="A765" s="147"/>
      <c r="B765" s="226"/>
      <c r="C765" s="147"/>
      <c r="D765" s="147"/>
      <c r="E765" s="148"/>
      <c r="F765" s="149"/>
      <c r="G765" s="149"/>
      <c r="H765" s="147"/>
      <c r="I765" s="147"/>
      <c r="J765" s="147"/>
      <c r="K765" s="277"/>
      <c r="L765" s="121"/>
      <c r="M765" s="120"/>
      <c r="O765" s="110">
        <f t="shared" si="112"/>
        <v>0</v>
      </c>
      <c r="P765" s="110">
        <f t="shared" si="113"/>
        <v>0</v>
      </c>
      <c r="Q765" s="134">
        <f t="shared" si="114"/>
        <v>0</v>
      </c>
      <c r="R765" s="111">
        <f t="shared" si="119"/>
        <v>0</v>
      </c>
      <c r="S765" s="111">
        <f t="shared" si="120"/>
        <v>0</v>
      </c>
      <c r="T765" s="108">
        <f t="shared" si="111"/>
        <v>0</v>
      </c>
      <c r="U765" s="109"/>
      <c r="V765" s="108"/>
      <c r="W765" s="108"/>
      <c r="X765" s="112"/>
      <c r="Y765" s="112"/>
      <c r="Z765" s="112"/>
      <c r="AA765" s="176"/>
      <c r="AB765" s="109"/>
      <c r="AC765" s="138">
        <f t="shared" si="115"/>
        <v>0</v>
      </c>
      <c r="AD765" s="112">
        <f t="shared" si="116"/>
        <v>0</v>
      </c>
      <c r="AE765" s="112">
        <f t="shared" si="117"/>
        <v>0</v>
      </c>
      <c r="AF765" s="112">
        <f t="shared" si="118"/>
        <v>0</v>
      </c>
    </row>
    <row r="766" spans="1:32">
      <c r="A766" s="147"/>
      <c r="B766" s="226"/>
      <c r="C766" s="147"/>
      <c r="D766" s="147"/>
      <c r="E766" s="148"/>
      <c r="F766" s="149"/>
      <c r="G766" s="149"/>
      <c r="H766" s="147"/>
      <c r="I766" s="147"/>
      <c r="J766" s="147"/>
      <c r="K766" s="277"/>
      <c r="L766" s="121"/>
      <c r="M766" s="120"/>
      <c r="O766" s="110">
        <f t="shared" si="112"/>
        <v>0</v>
      </c>
      <c r="P766" s="110">
        <f t="shared" si="113"/>
        <v>0</v>
      </c>
      <c r="Q766" s="134">
        <f t="shared" si="114"/>
        <v>0</v>
      </c>
      <c r="R766" s="111">
        <f t="shared" si="119"/>
        <v>0</v>
      </c>
      <c r="S766" s="111">
        <f t="shared" si="120"/>
        <v>0</v>
      </c>
      <c r="T766" s="108">
        <f t="shared" si="111"/>
        <v>0</v>
      </c>
      <c r="U766" s="109"/>
      <c r="V766" s="108"/>
      <c r="W766" s="108"/>
      <c r="X766" s="112"/>
      <c r="Y766" s="112"/>
      <c r="Z766" s="112"/>
      <c r="AA766" s="176"/>
      <c r="AB766" s="109"/>
      <c r="AC766" s="138">
        <f t="shared" si="115"/>
        <v>0</v>
      </c>
      <c r="AD766" s="112">
        <f t="shared" si="116"/>
        <v>0</v>
      </c>
      <c r="AE766" s="112">
        <f t="shared" si="117"/>
        <v>0</v>
      </c>
      <c r="AF766" s="112">
        <f t="shared" si="118"/>
        <v>0</v>
      </c>
    </row>
    <row r="767" spans="1:32">
      <c r="A767" s="147"/>
      <c r="B767" s="226"/>
      <c r="C767" s="147"/>
      <c r="D767" s="147"/>
      <c r="E767" s="148"/>
      <c r="F767" s="149"/>
      <c r="G767" s="149"/>
      <c r="H767" s="147"/>
      <c r="I767" s="147"/>
      <c r="J767" s="147"/>
      <c r="K767" s="277"/>
      <c r="L767" s="121"/>
      <c r="M767" s="120"/>
      <c r="O767" s="110">
        <f t="shared" si="112"/>
        <v>0</v>
      </c>
      <c r="P767" s="110">
        <f t="shared" si="113"/>
        <v>0</v>
      </c>
      <c r="Q767" s="134">
        <f t="shared" si="114"/>
        <v>0</v>
      </c>
      <c r="R767" s="111">
        <f t="shared" si="119"/>
        <v>0</v>
      </c>
      <c r="S767" s="111">
        <f t="shared" si="120"/>
        <v>0</v>
      </c>
      <c r="T767" s="108">
        <f t="shared" si="111"/>
        <v>0</v>
      </c>
      <c r="U767" s="109"/>
      <c r="V767" s="108"/>
      <c r="W767" s="108"/>
      <c r="X767" s="112"/>
      <c r="Y767" s="112"/>
      <c r="Z767" s="112"/>
      <c r="AA767" s="176"/>
      <c r="AB767" s="109"/>
      <c r="AC767" s="138">
        <f t="shared" si="115"/>
        <v>0</v>
      </c>
      <c r="AD767" s="112">
        <f t="shared" si="116"/>
        <v>0</v>
      </c>
      <c r="AE767" s="112">
        <f t="shared" si="117"/>
        <v>0</v>
      </c>
      <c r="AF767" s="112">
        <f t="shared" si="118"/>
        <v>0</v>
      </c>
    </row>
    <row r="768" spans="1:32">
      <c r="A768" s="147"/>
      <c r="B768" s="226"/>
      <c r="C768" s="147"/>
      <c r="D768" s="147"/>
      <c r="E768" s="148"/>
      <c r="F768" s="149"/>
      <c r="G768" s="147"/>
      <c r="H768" s="147"/>
      <c r="I768" s="147"/>
      <c r="J768" s="147"/>
      <c r="K768" s="277"/>
      <c r="L768" s="121"/>
      <c r="M768" s="120"/>
      <c r="O768" s="110">
        <f t="shared" si="112"/>
        <v>0</v>
      </c>
      <c r="P768" s="110">
        <f t="shared" si="113"/>
        <v>0</v>
      </c>
      <c r="Q768" s="134">
        <f t="shared" si="114"/>
        <v>0</v>
      </c>
      <c r="R768" s="111">
        <f t="shared" si="119"/>
        <v>0</v>
      </c>
      <c r="S768" s="111">
        <f t="shared" si="120"/>
        <v>0</v>
      </c>
      <c r="T768" s="108">
        <f t="shared" si="111"/>
        <v>0</v>
      </c>
      <c r="U768" s="109"/>
      <c r="V768" s="108"/>
      <c r="W768" s="108"/>
      <c r="X768" s="112"/>
      <c r="Y768" s="112"/>
      <c r="Z768" s="112"/>
      <c r="AA768" s="176"/>
      <c r="AB768" s="109"/>
      <c r="AC768" s="138">
        <f t="shared" si="115"/>
        <v>0</v>
      </c>
      <c r="AD768" s="112">
        <f t="shared" si="116"/>
        <v>0</v>
      </c>
      <c r="AE768" s="112">
        <f t="shared" si="117"/>
        <v>0</v>
      </c>
      <c r="AF768" s="112">
        <f t="shared" si="118"/>
        <v>0</v>
      </c>
    </row>
    <row r="769" spans="1:32">
      <c r="A769" s="147"/>
      <c r="B769" s="226"/>
      <c r="C769" s="147"/>
      <c r="D769" s="147"/>
      <c r="E769" s="148"/>
      <c r="F769" s="149"/>
      <c r="G769" s="149"/>
      <c r="H769" s="147"/>
      <c r="I769" s="147"/>
      <c r="J769" s="147"/>
      <c r="K769" s="277"/>
      <c r="L769" s="121"/>
      <c r="M769" s="120"/>
      <c r="O769" s="110">
        <f t="shared" si="112"/>
        <v>0</v>
      </c>
      <c r="P769" s="110">
        <f t="shared" si="113"/>
        <v>0</v>
      </c>
      <c r="Q769" s="134">
        <f t="shared" si="114"/>
        <v>0</v>
      </c>
      <c r="R769" s="111">
        <f t="shared" si="119"/>
        <v>0</v>
      </c>
      <c r="S769" s="111">
        <f t="shared" si="120"/>
        <v>0</v>
      </c>
      <c r="T769" s="108">
        <f t="shared" si="111"/>
        <v>0</v>
      </c>
      <c r="U769" s="109"/>
      <c r="V769" s="108"/>
      <c r="W769" s="108"/>
      <c r="X769" s="112"/>
      <c r="Y769" s="112"/>
      <c r="Z769" s="112"/>
      <c r="AA769" s="176"/>
      <c r="AB769" s="109"/>
      <c r="AC769" s="138">
        <f t="shared" si="115"/>
        <v>0</v>
      </c>
      <c r="AD769" s="112">
        <f t="shared" si="116"/>
        <v>0</v>
      </c>
      <c r="AE769" s="112">
        <f t="shared" si="117"/>
        <v>0</v>
      </c>
      <c r="AF769" s="112">
        <f t="shared" si="118"/>
        <v>0</v>
      </c>
    </row>
    <row r="770" spans="1:32">
      <c r="A770" s="147"/>
      <c r="B770" s="226"/>
      <c r="C770" s="147"/>
      <c r="D770" s="147"/>
      <c r="E770" s="148"/>
      <c r="F770" s="149"/>
      <c r="G770" s="149"/>
      <c r="H770" s="147"/>
      <c r="I770" s="147"/>
      <c r="J770" s="147"/>
      <c r="K770" s="277"/>
      <c r="L770" s="121"/>
      <c r="M770" s="120"/>
      <c r="O770" s="110">
        <f t="shared" si="112"/>
        <v>0</v>
      </c>
      <c r="P770" s="110">
        <f t="shared" si="113"/>
        <v>0</v>
      </c>
      <c r="Q770" s="134">
        <f t="shared" si="114"/>
        <v>0</v>
      </c>
      <c r="R770" s="111">
        <f t="shared" si="119"/>
        <v>0</v>
      </c>
      <c r="S770" s="111">
        <f t="shared" si="120"/>
        <v>0</v>
      </c>
      <c r="T770" s="108">
        <f t="shared" si="111"/>
        <v>0</v>
      </c>
      <c r="U770" s="109"/>
      <c r="V770" s="108"/>
      <c r="W770" s="108"/>
      <c r="X770" s="112"/>
      <c r="Y770" s="112"/>
      <c r="Z770" s="112"/>
      <c r="AA770" s="176"/>
      <c r="AB770" s="109"/>
      <c r="AC770" s="138">
        <f t="shared" si="115"/>
        <v>0</v>
      </c>
      <c r="AD770" s="112">
        <f t="shared" si="116"/>
        <v>0</v>
      </c>
      <c r="AE770" s="112">
        <f t="shared" si="117"/>
        <v>0</v>
      </c>
      <c r="AF770" s="112">
        <f t="shared" si="118"/>
        <v>0</v>
      </c>
    </row>
    <row r="771" spans="1:32">
      <c r="A771" s="147"/>
      <c r="B771" s="226"/>
      <c r="C771" s="147"/>
      <c r="D771" s="147"/>
      <c r="E771" s="148"/>
      <c r="F771" s="149"/>
      <c r="G771" s="149"/>
      <c r="H771" s="147"/>
      <c r="I771" s="147"/>
      <c r="J771" s="147"/>
      <c r="K771" s="277"/>
      <c r="L771" s="121"/>
      <c r="M771" s="120"/>
      <c r="O771" s="110">
        <f t="shared" si="112"/>
        <v>0</v>
      </c>
      <c r="P771" s="110">
        <f t="shared" si="113"/>
        <v>0</v>
      </c>
      <c r="Q771" s="134">
        <f t="shared" si="114"/>
        <v>0</v>
      </c>
      <c r="R771" s="111">
        <f t="shared" si="119"/>
        <v>0</v>
      </c>
      <c r="S771" s="111">
        <f t="shared" si="120"/>
        <v>0</v>
      </c>
      <c r="T771" s="108">
        <f t="shared" si="111"/>
        <v>0</v>
      </c>
      <c r="U771" s="109"/>
      <c r="V771" s="108"/>
      <c r="W771" s="108"/>
      <c r="X771" s="112"/>
      <c r="Y771" s="112"/>
      <c r="Z771" s="112"/>
      <c r="AA771" s="176"/>
      <c r="AB771" s="109"/>
      <c r="AC771" s="138">
        <f t="shared" si="115"/>
        <v>0</v>
      </c>
      <c r="AD771" s="112">
        <f t="shared" si="116"/>
        <v>0</v>
      </c>
      <c r="AE771" s="112">
        <f t="shared" si="117"/>
        <v>0</v>
      </c>
      <c r="AF771" s="112">
        <f t="shared" si="118"/>
        <v>0</v>
      </c>
    </row>
    <row r="772" spans="1:32">
      <c r="A772" s="147"/>
      <c r="B772" s="226"/>
      <c r="C772" s="147"/>
      <c r="D772" s="147"/>
      <c r="E772" s="148"/>
      <c r="F772" s="149"/>
      <c r="G772" s="149"/>
      <c r="H772" s="149"/>
      <c r="I772" s="147"/>
      <c r="J772" s="147"/>
      <c r="K772" s="277"/>
      <c r="L772" s="121"/>
      <c r="M772" s="120"/>
      <c r="O772" s="110">
        <f t="shared" si="112"/>
        <v>0</v>
      </c>
      <c r="P772" s="110">
        <f t="shared" si="113"/>
        <v>0</v>
      </c>
      <c r="Q772" s="134">
        <f t="shared" si="114"/>
        <v>0</v>
      </c>
      <c r="R772" s="111">
        <f t="shared" si="119"/>
        <v>0</v>
      </c>
      <c r="S772" s="111">
        <f t="shared" si="120"/>
        <v>0</v>
      </c>
      <c r="T772" s="108">
        <f t="shared" ref="T772:T835" si="121">+IF((Q772+R772+V772-W772)&gt;TIMEVALUE("4:30"),8.5/24,IF((Q772+R772+V772-W772)&gt;TIMEVALUE("00:00"),4.25/24,0))-IF((Q772+R772+V772-W772)&gt;S772,S772,0)</f>
        <v>0</v>
      </c>
      <c r="U772" s="109"/>
      <c r="V772" s="108"/>
      <c r="W772" s="108"/>
      <c r="X772" s="112"/>
      <c r="Y772" s="112"/>
      <c r="Z772" s="112"/>
      <c r="AA772" s="176"/>
      <c r="AB772" s="109"/>
      <c r="AC772" s="138">
        <f t="shared" si="115"/>
        <v>0</v>
      </c>
      <c r="AD772" s="112">
        <f t="shared" si="116"/>
        <v>0</v>
      </c>
      <c r="AE772" s="112">
        <f t="shared" si="117"/>
        <v>0</v>
      </c>
      <c r="AF772" s="112">
        <f t="shared" si="118"/>
        <v>0</v>
      </c>
    </row>
    <row r="773" spans="1:32">
      <c r="A773" s="147"/>
      <c r="B773" s="226"/>
      <c r="C773" s="147"/>
      <c r="D773" s="147"/>
      <c r="E773" s="148"/>
      <c r="F773" s="149"/>
      <c r="G773" s="149"/>
      <c r="H773" s="147"/>
      <c r="I773" s="147"/>
      <c r="J773" s="147"/>
      <c r="K773" s="277"/>
      <c r="L773" s="121"/>
      <c r="M773" s="120"/>
      <c r="O773" s="110">
        <f t="shared" ref="O773:O836" si="122">+IF(COUNT(F773:K773)=1,0,IF((MAX(F773:K773)-MIN(F773:K773))&lt;TIMEVALUE("1:00"),0,IF(F773&lt;TIMEVALUE("8:00"),1/3,MIN(F773:K773))))</f>
        <v>0</v>
      </c>
      <c r="P773" s="110">
        <f t="shared" ref="P773:P836" si="123">+IF(COUNT(F773:K773)=1,0,IF((MAX(F773:K773)-MIN(F773:K773))&lt;TIMEVALUE("1:00"),0,IF(MAX(F773:K773)&lt;TIMEVALUE("18:00"),MAX(F773:K773),IF(F773&gt;TIMEVALUE("8:30"),0.75,MAX(F773:K773)))))</f>
        <v>0</v>
      </c>
      <c r="Q773" s="134">
        <f t="shared" ref="Q773:Q836" si="124">+IF(OR(M773="KHAC",M773="PM",O773=TIMEVALUE("00:00")),0,IF(O773&gt;TIMEVALUE("10:00"),0,IF(MAX(F773:K773)&lt;TIMEVALUE("12:00"),MAX(F773:K773)-O773,TIMEVALUE("12:00")-O773)))</f>
        <v>0</v>
      </c>
      <c r="R773" s="111">
        <f t="shared" si="119"/>
        <v>0</v>
      </c>
      <c r="S773" s="111">
        <f t="shared" si="120"/>
        <v>0</v>
      </c>
      <c r="T773" s="108">
        <f t="shared" si="121"/>
        <v>0</v>
      </c>
      <c r="U773" s="109"/>
      <c r="V773" s="108"/>
      <c r="W773" s="108"/>
      <c r="X773" s="112"/>
      <c r="Y773" s="112"/>
      <c r="Z773" s="112"/>
      <c r="AA773" s="176"/>
      <c r="AB773" s="109"/>
      <c r="AC773" s="138">
        <f t="shared" ref="AC773:AC836" si="125">+T773/TIMEVALUE("8:30")</f>
        <v>0</v>
      </c>
      <c r="AD773" s="112">
        <f t="shared" ref="AD773:AD836" si="126">IF(COUNT(F773:K773)=0,0,IF(COUNT(F773:K773)=1,1,IF((MAX(F773:K773)-MIN(F773:K773))&lt;TIMEVALUE("1:00"),1,0+Z773)))</f>
        <v>0</v>
      </c>
      <c r="AE773" s="112">
        <f t="shared" ref="AE773:AE836" si="127">+IF(AND(F773&gt;TIMEVALUE("8:30"),F773&lt;TIMEVALUE("10:00")),1,IF(AND(F773&gt;TIMEVALUE("14:00"),F773&lt;TIMEVALUE("15:30")),1,0+X773))</f>
        <v>0</v>
      </c>
      <c r="AF773" s="112">
        <f t="shared" ref="AF773:AF836" si="128">+IF(OR(M773="Khac",M773="pm"),0,IF(AND(MAX(F773:K773)-MIN(F773:K773)&gt;TIMEVALUE("6:00"),AND(MAX(F773:K773)&gt;TIMEVALUE("14:00"),MIN(F773:K773)&lt;TIMEVALUE("11:30"))),1,0+Y773))</f>
        <v>0</v>
      </c>
    </row>
    <row r="774" spans="1:32">
      <c r="A774" s="147"/>
      <c r="B774" s="226"/>
      <c r="C774" s="147"/>
      <c r="D774" s="147"/>
      <c r="E774" s="148"/>
      <c r="F774" s="149"/>
      <c r="G774" s="149"/>
      <c r="H774" s="147"/>
      <c r="I774" s="147"/>
      <c r="J774" s="147"/>
      <c r="K774" s="277"/>
      <c r="L774" s="121"/>
      <c r="M774" s="120"/>
      <c r="O774" s="110">
        <f t="shared" si="122"/>
        <v>0</v>
      </c>
      <c r="P774" s="110">
        <f t="shared" si="123"/>
        <v>0</v>
      </c>
      <c r="Q774" s="134">
        <f t="shared" si="124"/>
        <v>0</v>
      </c>
      <c r="R774" s="111">
        <f t="shared" si="119"/>
        <v>0</v>
      </c>
      <c r="S774" s="111">
        <f t="shared" si="120"/>
        <v>0</v>
      </c>
      <c r="T774" s="108">
        <f t="shared" si="121"/>
        <v>0</v>
      </c>
      <c r="U774" s="109"/>
      <c r="V774" s="108"/>
      <c r="W774" s="108"/>
      <c r="X774" s="112"/>
      <c r="Y774" s="112"/>
      <c r="Z774" s="112"/>
      <c r="AA774" s="176"/>
      <c r="AB774" s="109"/>
      <c r="AC774" s="138">
        <f t="shared" si="125"/>
        <v>0</v>
      </c>
      <c r="AD774" s="112">
        <f t="shared" si="126"/>
        <v>0</v>
      </c>
      <c r="AE774" s="112">
        <f t="shared" si="127"/>
        <v>0</v>
      </c>
      <c r="AF774" s="112">
        <f t="shared" si="128"/>
        <v>0</v>
      </c>
    </row>
    <row r="775" spans="1:32">
      <c r="A775" s="147"/>
      <c r="B775" s="226"/>
      <c r="C775" s="147"/>
      <c r="D775" s="147"/>
      <c r="E775" s="148"/>
      <c r="F775" s="149"/>
      <c r="G775" s="149"/>
      <c r="H775" s="147"/>
      <c r="I775" s="147"/>
      <c r="J775" s="147"/>
      <c r="K775" s="277"/>
      <c r="L775" s="121"/>
      <c r="M775" s="120"/>
      <c r="O775" s="110">
        <f t="shared" si="122"/>
        <v>0</v>
      </c>
      <c r="P775" s="110">
        <f t="shared" si="123"/>
        <v>0</v>
      </c>
      <c r="Q775" s="134">
        <f t="shared" si="124"/>
        <v>0</v>
      </c>
      <c r="R775" s="111">
        <f t="shared" ref="R775:R838" si="129">+IF(OR(M775="khac",M775="pm",P775=TIMEVALUE("00:00"),MAX(F775:K775)&lt;TIMEVALUE("13:30"),MAX(F775:K775)&lt;TIMEVALUE("15:30"),MIN(F775:K775)&gt;TIMEVALUE("15:30")),0,IF(P775&lt;=TIMEVALUE("19:30"),P775-IF(MIN(F775:K775)&gt;TIMEVALUE("13:30"),O775,TIMEVALUE("13:30")),TIMEVALUE("19:30")-IF(MIN(F775:K775)&gt;TIMEVALUE("13:30"),O775,TIMEVALUE("13:30"))))</f>
        <v>0</v>
      </c>
      <c r="S775" s="111">
        <f t="shared" si="120"/>
        <v>0</v>
      </c>
      <c r="T775" s="108">
        <f t="shared" si="121"/>
        <v>0</v>
      </c>
      <c r="U775" s="109"/>
      <c r="V775" s="108"/>
      <c r="W775" s="108"/>
      <c r="X775" s="112"/>
      <c r="Y775" s="112"/>
      <c r="Z775" s="112"/>
      <c r="AA775" s="176"/>
      <c r="AB775" s="109"/>
      <c r="AC775" s="138">
        <f t="shared" si="125"/>
        <v>0</v>
      </c>
      <c r="AD775" s="112">
        <f t="shared" si="126"/>
        <v>0</v>
      </c>
      <c r="AE775" s="112">
        <f t="shared" si="127"/>
        <v>0</v>
      </c>
      <c r="AF775" s="112">
        <f t="shared" si="128"/>
        <v>0</v>
      </c>
    </row>
    <row r="776" spans="1:32">
      <c r="A776" s="147"/>
      <c r="B776" s="226"/>
      <c r="C776" s="147"/>
      <c r="D776" s="147"/>
      <c r="E776" s="148"/>
      <c r="F776" s="149"/>
      <c r="G776" s="149"/>
      <c r="H776" s="147"/>
      <c r="I776" s="147"/>
      <c r="J776" s="147"/>
      <c r="K776" s="277"/>
      <c r="L776" s="121"/>
      <c r="M776" s="120"/>
      <c r="O776" s="110">
        <f t="shared" si="122"/>
        <v>0</v>
      </c>
      <c r="P776" s="110">
        <f t="shared" si="123"/>
        <v>0</v>
      </c>
      <c r="Q776" s="134">
        <f t="shared" si="124"/>
        <v>0</v>
      </c>
      <c r="R776" s="111">
        <f t="shared" si="129"/>
        <v>0</v>
      </c>
      <c r="S776" s="111">
        <f t="shared" si="120"/>
        <v>0</v>
      </c>
      <c r="T776" s="108">
        <f t="shared" si="121"/>
        <v>0</v>
      </c>
      <c r="U776" s="109"/>
      <c r="V776" s="108"/>
      <c r="W776" s="108"/>
      <c r="X776" s="112"/>
      <c r="Y776" s="112"/>
      <c r="Z776" s="112"/>
      <c r="AA776" s="176"/>
      <c r="AB776" s="109"/>
      <c r="AC776" s="138">
        <f t="shared" si="125"/>
        <v>0</v>
      </c>
      <c r="AD776" s="112">
        <f t="shared" si="126"/>
        <v>0</v>
      </c>
      <c r="AE776" s="112">
        <f t="shared" si="127"/>
        <v>0</v>
      </c>
      <c r="AF776" s="112">
        <f t="shared" si="128"/>
        <v>0</v>
      </c>
    </row>
    <row r="777" spans="1:32">
      <c r="A777" s="147"/>
      <c r="B777" s="226"/>
      <c r="C777" s="147"/>
      <c r="D777" s="147"/>
      <c r="E777" s="148"/>
      <c r="F777" s="149"/>
      <c r="G777" s="149"/>
      <c r="H777" s="147"/>
      <c r="I777" s="147"/>
      <c r="J777" s="147"/>
      <c r="K777" s="277"/>
      <c r="L777" s="121"/>
      <c r="M777" s="120"/>
      <c r="O777" s="110">
        <f t="shared" si="122"/>
        <v>0</v>
      </c>
      <c r="P777" s="110">
        <f t="shared" si="123"/>
        <v>0</v>
      </c>
      <c r="Q777" s="134">
        <f t="shared" si="124"/>
        <v>0</v>
      </c>
      <c r="R777" s="111">
        <f t="shared" si="129"/>
        <v>0</v>
      </c>
      <c r="S777" s="111">
        <f t="shared" si="120"/>
        <v>0</v>
      </c>
      <c r="T777" s="108">
        <f t="shared" si="121"/>
        <v>0</v>
      </c>
      <c r="U777" s="109"/>
      <c r="V777" s="108"/>
      <c r="W777" s="108"/>
      <c r="X777" s="112"/>
      <c r="Y777" s="112"/>
      <c r="Z777" s="112"/>
      <c r="AA777" s="176"/>
      <c r="AB777" s="109"/>
      <c r="AC777" s="138">
        <f t="shared" si="125"/>
        <v>0</v>
      </c>
      <c r="AD777" s="112">
        <f t="shared" si="126"/>
        <v>0</v>
      </c>
      <c r="AE777" s="112">
        <f t="shared" si="127"/>
        <v>0</v>
      </c>
      <c r="AF777" s="112">
        <f t="shared" si="128"/>
        <v>0</v>
      </c>
    </row>
    <row r="778" spans="1:32">
      <c r="A778" s="147"/>
      <c r="B778" s="226"/>
      <c r="C778" s="147"/>
      <c r="D778" s="147"/>
      <c r="E778" s="148"/>
      <c r="F778" s="149"/>
      <c r="G778" s="149"/>
      <c r="H778" s="147"/>
      <c r="I778" s="147"/>
      <c r="J778" s="147"/>
      <c r="K778" s="277"/>
      <c r="L778" s="121"/>
      <c r="M778" s="120"/>
      <c r="O778" s="110">
        <f t="shared" si="122"/>
        <v>0</v>
      </c>
      <c r="P778" s="110">
        <f t="shared" si="123"/>
        <v>0</v>
      </c>
      <c r="Q778" s="134">
        <f t="shared" si="124"/>
        <v>0</v>
      </c>
      <c r="R778" s="111">
        <f t="shared" si="129"/>
        <v>0</v>
      </c>
      <c r="S778" s="111">
        <f t="shared" si="120"/>
        <v>0</v>
      </c>
      <c r="T778" s="108">
        <f t="shared" si="121"/>
        <v>0</v>
      </c>
      <c r="U778" s="109"/>
      <c r="V778" s="108"/>
      <c r="W778" s="108"/>
      <c r="X778" s="112"/>
      <c r="Y778" s="112"/>
      <c r="Z778" s="112"/>
      <c r="AA778" s="176"/>
      <c r="AB778" s="109"/>
      <c r="AC778" s="138">
        <f t="shared" si="125"/>
        <v>0</v>
      </c>
      <c r="AD778" s="112">
        <f t="shared" si="126"/>
        <v>0</v>
      </c>
      <c r="AE778" s="112">
        <f t="shared" si="127"/>
        <v>0</v>
      </c>
      <c r="AF778" s="112">
        <f t="shared" si="128"/>
        <v>0</v>
      </c>
    </row>
    <row r="779" spans="1:32">
      <c r="A779" s="147"/>
      <c r="B779" s="226"/>
      <c r="C779" s="147"/>
      <c r="D779" s="147"/>
      <c r="E779" s="148"/>
      <c r="F779" s="149"/>
      <c r="G779" s="149"/>
      <c r="H779" s="147"/>
      <c r="I779" s="147"/>
      <c r="J779" s="147"/>
      <c r="K779" s="277"/>
      <c r="L779" s="121"/>
      <c r="M779" s="120"/>
      <c r="O779" s="110">
        <f t="shared" si="122"/>
        <v>0</v>
      </c>
      <c r="P779" s="110">
        <f t="shared" si="123"/>
        <v>0</v>
      </c>
      <c r="Q779" s="134">
        <f t="shared" si="124"/>
        <v>0</v>
      </c>
      <c r="R779" s="111">
        <f t="shared" si="129"/>
        <v>0</v>
      </c>
      <c r="S779" s="111">
        <f t="shared" si="120"/>
        <v>0</v>
      </c>
      <c r="T779" s="108">
        <f t="shared" si="121"/>
        <v>0</v>
      </c>
      <c r="U779" s="109"/>
      <c r="V779" s="108"/>
      <c r="W779" s="108"/>
      <c r="X779" s="112"/>
      <c r="Y779" s="112"/>
      <c r="Z779" s="112"/>
      <c r="AA779" s="176"/>
      <c r="AB779" s="109"/>
      <c r="AC779" s="138">
        <f t="shared" si="125"/>
        <v>0</v>
      </c>
      <c r="AD779" s="112">
        <f t="shared" si="126"/>
        <v>0</v>
      </c>
      <c r="AE779" s="112">
        <f t="shared" si="127"/>
        <v>0</v>
      </c>
      <c r="AF779" s="112">
        <f t="shared" si="128"/>
        <v>0</v>
      </c>
    </row>
    <row r="780" spans="1:32">
      <c r="A780" s="147"/>
      <c r="B780" s="226"/>
      <c r="C780" s="147"/>
      <c r="D780" s="147"/>
      <c r="E780" s="148"/>
      <c r="F780" s="149"/>
      <c r="G780" s="149"/>
      <c r="H780" s="147"/>
      <c r="I780" s="147"/>
      <c r="J780" s="147"/>
      <c r="K780" s="277"/>
      <c r="L780" s="121"/>
      <c r="M780" s="120"/>
      <c r="O780" s="110">
        <f t="shared" si="122"/>
        <v>0</v>
      </c>
      <c r="P780" s="110">
        <f t="shared" si="123"/>
        <v>0</v>
      </c>
      <c r="Q780" s="134">
        <f t="shared" si="124"/>
        <v>0</v>
      </c>
      <c r="R780" s="111">
        <f t="shared" si="129"/>
        <v>0</v>
      </c>
      <c r="S780" s="111">
        <f t="shared" si="120"/>
        <v>0</v>
      </c>
      <c r="T780" s="108">
        <f t="shared" si="121"/>
        <v>0</v>
      </c>
      <c r="U780" s="109"/>
      <c r="V780" s="108"/>
      <c r="W780" s="108"/>
      <c r="X780" s="112"/>
      <c r="Y780" s="112"/>
      <c r="Z780" s="112"/>
      <c r="AA780" s="176"/>
      <c r="AB780" s="109"/>
      <c r="AC780" s="138">
        <f t="shared" si="125"/>
        <v>0</v>
      </c>
      <c r="AD780" s="112">
        <f t="shared" si="126"/>
        <v>0</v>
      </c>
      <c r="AE780" s="112">
        <f t="shared" si="127"/>
        <v>0</v>
      </c>
      <c r="AF780" s="112">
        <f t="shared" si="128"/>
        <v>0</v>
      </c>
    </row>
    <row r="781" spans="1:32">
      <c r="A781" s="147"/>
      <c r="B781" s="226"/>
      <c r="C781" s="147"/>
      <c r="D781" s="147"/>
      <c r="E781" s="148"/>
      <c r="F781" s="149"/>
      <c r="G781" s="149"/>
      <c r="H781" s="147"/>
      <c r="I781" s="147"/>
      <c r="J781" s="147"/>
      <c r="K781" s="277"/>
      <c r="L781" s="121"/>
      <c r="M781" s="120"/>
      <c r="O781" s="110">
        <f t="shared" si="122"/>
        <v>0</v>
      </c>
      <c r="P781" s="110">
        <f t="shared" si="123"/>
        <v>0</v>
      </c>
      <c r="Q781" s="134">
        <f t="shared" si="124"/>
        <v>0</v>
      </c>
      <c r="R781" s="111">
        <f t="shared" si="129"/>
        <v>0</v>
      </c>
      <c r="S781" s="111">
        <f t="shared" si="120"/>
        <v>0</v>
      </c>
      <c r="T781" s="108">
        <f t="shared" si="121"/>
        <v>0</v>
      </c>
      <c r="U781" s="109"/>
      <c r="V781" s="108"/>
      <c r="W781" s="108"/>
      <c r="X781" s="112"/>
      <c r="Y781" s="112"/>
      <c r="Z781" s="112"/>
      <c r="AA781" s="176"/>
      <c r="AB781" s="109"/>
      <c r="AC781" s="138">
        <f t="shared" si="125"/>
        <v>0</v>
      </c>
      <c r="AD781" s="112">
        <f t="shared" si="126"/>
        <v>0</v>
      </c>
      <c r="AE781" s="112">
        <f t="shared" si="127"/>
        <v>0</v>
      </c>
      <c r="AF781" s="112">
        <f t="shared" si="128"/>
        <v>0</v>
      </c>
    </row>
    <row r="782" spans="1:32">
      <c r="A782" s="147"/>
      <c r="B782" s="226"/>
      <c r="C782" s="147"/>
      <c r="D782" s="147"/>
      <c r="E782" s="148"/>
      <c r="F782" s="149"/>
      <c r="G782" s="149"/>
      <c r="H782" s="147"/>
      <c r="I782" s="147"/>
      <c r="J782" s="147"/>
      <c r="K782" s="277"/>
      <c r="L782" s="121"/>
      <c r="M782" s="120"/>
      <c r="O782" s="110">
        <f t="shared" si="122"/>
        <v>0</v>
      </c>
      <c r="P782" s="110">
        <f t="shared" si="123"/>
        <v>0</v>
      </c>
      <c r="Q782" s="134">
        <f t="shared" si="124"/>
        <v>0</v>
      </c>
      <c r="R782" s="111">
        <f t="shared" si="129"/>
        <v>0</v>
      </c>
      <c r="S782" s="111">
        <f t="shared" si="120"/>
        <v>0</v>
      </c>
      <c r="T782" s="108">
        <f t="shared" si="121"/>
        <v>0</v>
      </c>
      <c r="U782" s="109"/>
      <c r="V782" s="108"/>
      <c r="W782" s="108"/>
      <c r="X782" s="112"/>
      <c r="Y782" s="112"/>
      <c r="Z782" s="112"/>
      <c r="AA782" s="176"/>
      <c r="AB782" s="109"/>
      <c r="AC782" s="138">
        <f t="shared" si="125"/>
        <v>0</v>
      </c>
      <c r="AD782" s="112">
        <f t="shared" si="126"/>
        <v>0</v>
      </c>
      <c r="AE782" s="112">
        <f t="shared" si="127"/>
        <v>0</v>
      </c>
      <c r="AF782" s="112">
        <f t="shared" si="128"/>
        <v>0</v>
      </c>
    </row>
    <row r="783" spans="1:32">
      <c r="A783" s="147"/>
      <c r="B783" s="226"/>
      <c r="C783" s="147"/>
      <c r="D783" s="147"/>
      <c r="E783" s="148"/>
      <c r="F783" s="149"/>
      <c r="G783" s="149"/>
      <c r="H783" s="147"/>
      <c r="I783" s="147"/>
      <c r="J783" s="147"/>
      <c r="K783" s="277"/>
      <c r="L783" s="121"/>
      <c r="M783" s="120"/>
      <c r="O783" s="110">
        <f t="shared" si="122"/>
        <v>0</v>
      </c>
      <c r="P783" s="110">
        <f t="shared" si="123"/>
        <v>0</v>
      </c>
      <c r="Q783" s="134">
        <f t="shared" si="124"/>
        <v>0</v>
      </c>
      <c r="R783" s="111">
        <f t="shared" si="129"/>
        <v>0</v>
      </c>
      <c r="S783" s="111">
        <f t="shared" si="120"/>
        <v>0</v>
      </c>
      <c r="T783" s="108">
        <f t="shared" si="121"/>
        <v>0</v>
      </c>
      <c r="U783" s="109"/>
      <c r="V783" s="108"/>
      <c r="W783" s="108"/>
      <c r="X783" s="112"/>
      <c r="Y783" s="112"/>
      <c r="Z783" s="112"/>
      <c r="AA783" s="176"/>
      <c r="AB783" s="109"/>
      <c r="AC783" s="138">
        <f t="shared" si="125"/>
        <v>0</v>
      </c>
      <c r="AD783" s="112">
        <f t="shared" si="126"/>
        <v>0</v>
      </c>
      <c r="AE783" s="112">
        <f t="shared" si="127"/>
        <v>0</v>
      </c>
      <c r="AF783" s="112">
        <f t="shared" si="128"/>
        <v>0</v>
      </c>
    </row>
    <row r="784" spans="1:32">
      <c r="A784" s="147"/>
      <c r="B784" s="226"/>
      <c r="C784" s="147"/>
      <c r="D784" s="147"/>
      <c r="E784" s="148"/>
      <c r="F784" s="149"/>
      <c r="G784" s="149"/>
      <c r="H784" s="147"/>
      <c r="I784" s="147"/>
      <c r="J784" s="147"/>
      <c r="K784" s="277"/>
      <c r="L784" s="121"/>
      <c r="M784" s="120"/>
      <c r="O784" s="110">
        <f t="shared" si="122"/>
        <v>0</v>
      </c>
      <c r="P784" s="110">
        <f t="shared" si="123"/>
        <v>0</v>
      </c>
      <c r="Q784" s="134">
        <f t="shared" si="124"/>
        <v>0</v>
      </c>
      <c r="R784" s="111">
        <f t="shared" si="129"/>
        <v>0</v>
      </c>
      <c r="S784" s="111">
        <f t="shared" si="120"/>
        <v>0</v>
      </c>
      <c r="T784" s="108">
        <f t="shared" si="121"/>
        <v>0</v>
      </c>
      <c r="U784" s="109"/>
      <c r="V784" s="108"/>
      <c r="W784" s="108"/>
      <c r="X784" s="112"/>
      <c r="Y784" s="112"/>
      <c r="Z784" s="112"/>
      <c r="AA784" s="176"/>
      <c r="AB784" s="109"/>
      <c r="AC784" s="138">
        <f t="shared" si="125"/>
        <v>0</v>
      </c>
      <c r="AD784" s="112">
        <f t="shared" si="126"/>
        <v>0</v>
      </c>
      <c r="AE784" s="112">
        <f t="shared" si="127"/>
        <v>0</v>
      </c>
      <c r="AF784" s="112">
        <f t="shared" si="128"/>
        <v>0</v>
      </c>
    </row>
    <row r="785" spans="1:32">
      <c r="A785" s="147"/>
      <c r="B785" s="226"/>
      <c r="C785" s="147"/>
      <c r="D785" s="147"/>
      <c r="E785" s="148"/>
      <c r="F785" s="149"/>
      <c r="G785" s="149"/>
      <c r="H785" s="147"/>
      <c r="I785" s="147"/>
      <c r="J785" s="147"/>
      <c r="K785" s="277"/>
      <c r="L785" s="121"/>
      <c r="M785" s="120"/>
      <c r="O785" s="110">
        <f t="shared" si="122"/>
        <v>0</v>
      </c>
      <c r="P785" s="110">
        <f t="shared" si="123"/>
        <v>0</v>
      </c>
      <c r="Q785" s="134">
        <f t="shared" si="124"/>
        <v>0</v>
      </c>
      <c r="R785" s="111">
        <f t="shared" si="129"/>
        <v>0</v>
      </c>
      <c r="S785" s="111">
        <f t="shared" si="120"/>
        <v>0</v>
      </c>
      <c r="T785" s="108">
        <f t="shared" si="121"/>
        <v>0</v>
      </c>
      <c r="U785" s="109"/>
      <c r="V785" s="108"/>
      <c r="W785" s="108"/>
      <c r="X785" s="112"/>
      <c r="Y785" s="112"/>
      <c r="Z785" s="112"/>
      <c r="AA785" s="176"/>
      <c r="AB785" s="109"/>
      <c r="AC785" s="138">
        <f t="shared" si="125"/>
        <v>0</v>
      </c>
      <c r="AD785" s="112">
        <f t="shared" si="126"/>
        <v>0</v>
      </c>
      <c r="AE785" s="112">
        <f t="shared" si="127"/>
        <v>0</v>
      </c>
      <c r="AF785" s="112">
        <f t="shared" si="128"/>
        <v>0</v>
      </c>
    </row>
    <row r="786" spans="1:32">
      <c r="A786" s="147"/>
      <c r="B786" s="226"/>
      <c r="C786" s="147"/>
      <c r="D786" s="147"/>
      <c r="E786" s="148"/>
      <c r="F786" s="149"/>
      <c r="G786" s="147"/>
      <c r="H786" s="147"/>
      <c r="I786" s="147"/>
      <c r="J786" s="147"/>
      <c r="K786" s="277"/>
      <c r="L786" s="121"/>
      <c r="M786" s="120"/>
      <c r="O786" s="110">
        <f t="shared" si="122"/>
        <v>0</v>
      </c>
      <c r="P786" s="110">
        <f t="shared" si="123"/>
        <v>0</v>
      </c>
      <c r="Q786" s="134">
        <f t="shared" si="124"/>
        <v>0</v>
      </c>
      <c r="R786" s="111">
        <f t="shared" si="129"/>
        <v>0</v>
      </c>
      <c r="S786" s="111">
        <f t="shared" si="120"/>
        <v>0</v>
      </c>
      <c r="T786" s="108">
        <f t="shared" si="121"/>
        <v>0</v>
      </c>
      <c r="U786" s="109"/>
      <c r="V786" s="108"/>
      <c r="W786" s="108"/>
      <c r="X786" s="112"/>
      <c r="Y786" s="112"/>
      <c r="Z786" s="112"/>
      <c r="AA786" s="176"/>
      <c r="AB786" s="109"/>
      <c r="AC786" s="138">
        <f t="shared" si="125"/>
        <v>0</v>
      </c>
      <c r="AD786" s="112">
        <f t="shared" si="126"/>
        <v>0</v>
      </c>
      <c r="AE786" s="112">
        <f t="shared" si="127"/>
        <v>0</v>
      </c>
      <c r="AF786" s="112">
        <f t="shared" si="128"/>
        <v>0</v>
      </c>
    </row>
    <row r="787" spans="1:32">
      <c r="A787" s="147"/>
      <c r="B787" s="226"/>
      <c r="C787" s="147"/>
      <c r="D787" s="147"/>
      <c r="E787" s="148"/>
      <c r="F787" s="149"/>
      <c r="G787" s="149"/>
      <c r="H787" s="147"/>
      <c r="I787" s="147"/>
      <c r="J787" s="147"/>
      <c r="K787" s="277"/>
      <c r="L787" s="121"/>
      <c r="M787" s="120"/>
      <c r="O787" s="110">
        <f t="shared" si="122"/>
        <v>0</v>
      </c>
      <c r="P787" s="110">
        <f t="shared" si="123"/>
        <v>0</v>
      </c>
      <c r="Q787" s="134">
        <f t="shared" si="124"/>
        <v>0</v>
      </c>
      <c r="R787" s="111">
        <f t="shared" si="129"/>
        <v>0</v>
      </c>
      <c r="S787" s="111">
        <f t="shared" si="120"/>
        <v>0</v>
      </c>
      <c r="T787" s="108">
        <f t="shared" si="121"/>
        <v>0</v>
      </c>
      <c r="U787" s="109"/>
      <c r="V787" s="108"/>
      <c r="W787" s="108"/>
      <c r="X787" s="112"/>
      <c r="Y787" s="112"/>
      <c r="Z787" s="112"/>
      <c r="AA787" s="176"/>
      <c r="AB787" s="109"/>
      <c r="AC787" s="138">
        <f t="shared" si="125"/>
        <v>0</v>
      </c>
      <c r="AD787" s="112">
        <f t="shared" si="126"/>
        <v>0</v>
      </c>
      <c r="AE787" s="112">
        <f t="shared" si="127"/>
        <v>0</v>
      </c>
      <c r="AF787" s="112">
        <f t="shared" si="128"/>
        <v>0</v>
      </c>
    </row>
    <row r="788" spans="1:32">
      <c r="A788" s="147"/>
      <c r="B788" s="226"/>
      <c r="C788" s="147"/>
      <c r="D788" s="147"/>
      <c r="E788" s="148"/>
      <c r="F788" s="149"/>
      <c r="G788" s="149"/>
      <c r="H788" s="149"/>
      <c r="I788" s="147"/>
      <c r="J788" s="147"/>
      <c r="K788" s="277"/>
      <c r="L788" s="121"/>
      <c r="M788" s="120"/>
      <c r="O788" s="110">
        <f t="shared" si="122"/>
        <v>0</v>
      </c>
      <c r="P788" s="110">
        <f t="shared" si="123"/>
        <v>0</v>
      </c>
      <c r="Q788" s="134">
        <f t="shared" si="124"/>
        <v>0</v>
      </c>
      <c r="R788" s="111">
        <f t="shared" si="129"/>
        <v>0</v>
      </c>
      <c r="S788" s="111">
        <f t="shared" si="120"/>
        <v>0</v>
      </c>
      <c r="T788" s="108">
        <f t="shared" si="121"/>
        <v>0</v>
      </c>
      <c r="U788" s="109"/>
      <c r="V788" s="108"/>
      <c r="W788" s="108"/>
      <c r="X788" s="112"/>
      <c r="Y788" s="112"/>
      <c r="Z788" s="112"/>
      <c r="AA788" s="176"/>
      <c r="AB788" s="109"/>
      <c r="AC788" s="138">
        <f t="shared" si="125"/>
        <v>0</v>
      </c>
      <c r="AD788" s="112">
        <f t="shared" si="126"/>
        <v>0</v>
      </c>
      <c r="AE788" s="112">
        <f t="shared" si="127"/>
        <v>0</v>
      </c>
      <c r="AF788" s="112">
        <f t="shared" si="128"/>
        <v>0</v>
      </c>
    </row>
    <row r="789" spans="1:32">
      <c r="A789" s="147"/>
      <c r="B789" s="226"/>
      <c r="C789" s="147"/>
      <c r="D789" s="147"/>
      <c r="E789" s="148"/>
      <c r="F789" s="149"/>
      <c r="G789" s="149"/>
      <c r="H789" s="147"/>
      <c r="I789" s="147"/>
      <c r="J789" s="147"/>
      <c r="K789" s="277"/>
      <c r="L789" s="121"/>
      <c r="M789" s="120"/>
      <c r="O789" s="110">
        <f t="shared" si="122"/>
        <v>0</v>
      </c>
      <c r="P789" s="110">
        <f t="shared" si="123"/>
        <v>0</v>
      </c>
      <c r="Q789" s="134">
        <f t="shared" si="124"/>
        <v>0</v>
      </c>
      <c r="R789" s="111">
        <f t="shared" si="129"/>
        <v>0</v>
      </c>
      <c r="S789" s="111">
        <f t="shared" si="120"/>
        <v>0</v>
      </c>
      <c r="T789" s="108">
        <f t="shared" si="121"/>
        <v>0</v>
      </c>
      <c r="U789" s="109"/>
      <c r="V789" s="108"/>
      <c r="W789" s="108"/>
      <c r="X789" s="112"/>
      <c r="Y789" s="112"/>
      <c r="Z789" s="112"/>
      <c r="AA789" s="176"/>
      <c r="AB789" s="109"/>
      <c r="AC789" s="138">
        <f t="shared" si="125"/>
        <v>0</v>
      </c>
      <c r="AD789" s="112">
        <f t="shared" si="126"/>
        <v>0</v>
      </c>
      <c r="AE789" s="112">
        <f t="shared" si="127"/>
        <v>0</v>
      </c>
      <c r="AF789" s="112">
        <f t="shared" si="128"/>
        <v>0</v>
      </c>
    </row>
    <row r="790" spans="1:32">
      <c r="A790" s="147"/>
      <c r="B790" s="226"/>
      <c r="C790" s="147"/>
      <c r="D790" s="147"/>
      <c r="E790" s="148"/>
      <c r="F790" s="149"/>
      <c r="G790" s="147"/>
      <c r="H790" s="147"/>
      <c r="I790" s="147"/>
      <c r="J790" s="147"/>
      <c r="K790" s="277"/>
      <c r="L790" s="121"/>
      <c r="M790" s="120"/>
      <c r="O790" s="110">
        <f t="shared" si="122"/>
        <v>0</v>
      </c>
      <c r="P790" s="110">
        <f t="shared" si="123"/>
        <v>0</v>
      </c>
      <c r="Q790" s="134">
        <f t="shared" si="124"/>
        <v>0</v>
      </c>
      <c r="R790" s="111">
        <f t="shared" si="129"/>
        <v>0</v>
      </c>
      <c r="S790" s="111">
        <f t="shared" si="120"/>
        <v>0</v>
      </c>
      <c r="T790" s="108">
        <f t="shared" si="121"/>
        <v>0</v>
      </c>
      <c r="U790" s="109"/>
      <c r="V790" s="108"/>
      <c r="W790" s="108"/>
      <c r="X790" s="112"/>
      <c r="Y790" s="112"/>
      <c r="Z790" s="112"/>
      <c r="AA790" s="176"/>
      <c r="AB790" s="109"/>
      <c r="AC790" s="138">
        <f t="shared" si="125"/>
        <v>0</v>
      </c>
      <c r="AD790" s="112">
        <f t="shared" si="126"/>
        <v>0</v>
      </c>
      <c r="AE790" s="112">
        <f t="shared" si="127"/>
        <v>0</v>
      </c>
      <c r="AF790" s="112">
        <f t="shared" si="128"/>
        <v>0</v>
      </c>
    </row>
    <row r="791" spans="1:32">
      <c r="A791" s="147"/>
      <c r="B791" s="226"/>
      <c r="C791" s="147"/>
      <c r="D791" s="147"/>
      <c r="E791" s="148"/>
      <c r="F791" s="149"/>
      <c r="G791" s="149"/>
      <c r="H791" s="147"/>
      <c r="I791" s="147"/>
      <c r="J791" s="147"/>
      <c r="K791" s="277"/>
      <c r="L791" s="121"/>
      <c r="M791" s="120"/>
      <c r="O791" s="110">
        <f t="shared" si="122"/>
        <v>0</v>
      </c>
      <c r="P791" s="110">
        <f t="shared" si="123"/>
        <v>0</v>
      </c>
      <c r="Q791" s="134">
        <f t="shared" si="124"/>
        <v>0</v>
      </c>
      <c r="R791" s="111">
        <f t="shared" si="129"/>
        <v>0</v>
      </c>
      <c r="S791" s="111">
        <f t="shared" si="120"/>
        <v>0</v>
      </c>
      <c r="T791" s="108">
        <f t="shared" si="121"/>
        <v>0</v>
      </c>
      <c r="U791" s="109"/>
      <c r="V791" s="108"/>
      <c r="W791" s="108"/>
      <c r="X791" s="112"/>
      <c r="Y791" s="112"/>
      <c r="Z791" s="112"/>
      <c r="AA791" s="176"/>
      <c r="AB791" s="109"/>
      <c r="AC791" s="138">
        <f t="shared" si="125"/>
        <v>0</v>
      </c>
      <c r="AD791" s="112">
        <f t="shared" si="126"/>
        <v>0</v>
      </c>
      <c r="AE791" s="112">
        <f t="shared" si="127"/>
        <v>0</v>
      </c>
      <c r="AF791" s="112">
        <f t="shared" si="128"/>
        <v>0</v>
      </c>
    </row>
    <row r="792" spans="1:32">
      <c r="A792" s="147"/>
      <c r="B792" s="226"/>
      <c r="C792" s="147"/>
      <c r="D792" s="147"/>
      <c r="E792" s="148"/>
      <c r="F792" s="149"/>
      <c r="G792" s="147"/>
      <c r="H792" s="147"/>
      <c r="I792" s="147"/>
      <c r="J792" s="147"/>
      <c r="K792" s="277"/>
      <c r="L792" s="121"/>
      <c r="M792" s="120"/>
      <c r="O792" s="110">
        <f t="shared" si="122"/>
        <v>0</v>
      </c>
      <c r="P792" s="110">
        <f t="shared" si="123"/>
        <v>0</v>
      </c>
      <c r="Q792" s="134">
        <f t="shared" si="124"/>
        <v>0</v>
      </c>
      <c r="R792" s="111">
        <f t="shared" si="129"/>
        <v>0</v>
      </c>
      <c r="S792" s="111">
        <f t="shared" si="120"/>
        <v>0</v>
      </c>
      <c r="T792" s="108">
        <f t="shared" si="121"/>
        <v>0</v>
      </c>
      <c r="U792" s="109"/>
      <c r="V792" s="108"/>
      <c r="W792" s="108"/>
      <c r="X792" s="112"/>
      <c r="Y792" s="112"/>
      <c r="Z792" s="112"/>
      <c r="AA792" s="176"/>
      <c r="AB792" s="109"/>
      <c r="AC792" s="138">
        <f t="shared" si="125"/>
        <v>0</v>
      </c>
      <c r="AD792" s="112">
        <f t="shared" si="126"/>
        <v>0</v>
      </c>
      <c r="AE792" s="112">
        <f t="shared" si="127"/>
        <v>0</v>
      </c>
      <c r="AF792" s="112">
        <f t="shared" si="128"/>
        <v>0</v>
      </c>
    </row>
    <row r="793" spans="1:32">
      <c r="A793" s="147"/>
      <c r="B793" s="226"/>
      <c r="C793" s="147"/>
      <c r="D793" s="147"/>
      <c r="E793" s="148"/>
      <c r="F793" s="149"/>
      <c r="G793" s="149"/>
      <c r="H793" s="147"/>
      <c r="I793" s="147"/>
      <c r="J793" s="147"/>
      <c r="K793" s="277"/>
      <c r="L793" s="121"/>
      <c r="M793" s="120"/>
      <c r="O793" s="110">
        <f t="shared" si="122"/>
        <v>0</v>
      </c>
      <c r="P793" s="110">
        <f t="shared" si="123"/>
        <v>0</v>
      </c>
      <c r="Q793" s="134">
        <f t="shared" si="124"/>
        <v>0</v>
      </c>
      <c r="R793" s="111">
        <f t="shared" si="129"/>
        <v>0</v>
      </c>
      <c r="S793" s="111">
        <f t="shared" si="120"/>
        <v>0</v>
      </c>
      <c r="T793" s="108">
        <f t="shared" si="121"/>
        <v>0</v>
      </c>
      <c r="U793" s="109"/>
      <c r="V793" s="108"/>
      <c r="W793" s="108"/>
      <c r="X793" s="112"/>
      <c r="Y793" s="112"/>
      <c r="Z793" s="112"/>
      <c r="AA793" s="176"/>
      <c r="AB793" s="109"/>
      <c r="AC793" s="138">
        <f t="shared" si="125"/>
        <v>0</v>
      </c>
      <c r="AD793" s="112">
        <f t="shared" si="126"/>
        <v>0</v>
      </c>
      <c r="AE793" s="112">
        <f t="shared" si="127"/>
        <v>0</v>
      </c>
      <c r="AF793" s="112">
        <f t="shared" si="128"/>
        <v>0</v>
      </c>
    </row>
    <row r="794" spans="1:32">
      <c r="A794" s="147"/>
      <c r="B794" s="226"/>
      <c r="C794" s="147"/>
      <c r="D794" s="147"/>
      <c r="E794" s="148"/>
      <c r="F794" s="149"/>
      <c r="G794" s="149"/>
      <c r="H794" s="147"/>
      <c r="I794" s="147"/>
      <c r="J794" s="147"/>
      <c r="K794" s="277"/>
      <c r="L794" s="121"/>
      <c r="M794" s="120"/>
      <c r="O794" s="110">
        <f t="shared" si="122"/>
        <v>0</v>
      </c>
      <c r="P794" s="110">
        <f t="shared" si="123"/>
        <v>0</v>
      </c>
      <c r="Q794" s="134">
        <f t="shared" si="124"/>
        <v>0</v>
      </c>
      <c r="R794" s="111">
        <f t="shared" si="129"/>
        <v>0</v>
      </c>
      <c r="S794" s="111">
        <f t="shared" si="120"/>
        <v>0</v>
      </c>
      <c r="T794" s="108">
        <f t="shared" si="121"/>
        <v>0</v>
      </c>
      <c r="U794" s="109"/>
      <c r="V794" s="108"/>
      <c r="W794" s="108"/>
      <c r="X794" s="112"/>
      <c r="Y794" s="112"/>
      <c r="Z794" s="112"/>
      <c r="AA794" s="176"/>
      <c r="AB794" s="109"/>
      <c r="AC794" s="138">
        <f t="shared" si="125"/>
        <v>0</v>
      </c>
      <c r="AD794" s="112">
        <f t="shared" si="126"/>
        <v>0</v>
      </c>
      <c r="AE794" s="112">
        <f t="shared" si="127"/>
        <v>0</v>
      </c>
      <c r="AF794" s="112">
        <f t="shared" si="128"/>
        <v>0</v>
      </c>
    </row>
    <row r="795" spans="1:32">
      <c r="A795" s="147"/>
      <c r="B795" s="226"/>
      <c r="C795" s="147"/>
      <c r="D795" s="147"/>
      <c r="E795" s="148"/>
      <c r="F795" s="149"/>
      <c r="G795" s="149"/>
      <c r="H795" s="147"/>
      <c r="I795" s="147"/>
      <c r="J795" s="147"/>
      <c r="K795" s="277"/>
      <c r="L795" s="121"/>
      <c r="M795" s="120"/>
      <c r="O795" s="110">
        <f t="shared" si="122"/>
        <v>0</v>
      </c>
      <c r="P795" s="110">
        <f t="shared" si="123"/>
        <v>0</v>
      </c>
      <c r="Q795" s="134">
        <f t="shared" si="124"/>
        <v>0</v>
      </c>
      <c r="R795" s="111">
        <f t="shared" si="129"/>
        <v>0</v>
      </c>
      <c r="S795" s="111">
        <f t="shared" si="120"/>
        <v>0</v>
      </c>
      <c r="T795" s="108">
        <f t="shared" si="121"/>
        <v>0</v>
      </c>
      <c r="U795" s="109"/>
      <c r="V795" s="108"/>
      <c r="W795" s="108"/>
      <c r="X795" s="112"/>
      <c r="Y795" s="112"/>
      <c r="Z795" s="112"/>
      <c r="AA795" s="176"/>
      <c r="AB795" s="109"/>
      <c r="AC795" s="138">
        <f t="shared" si="125"/>
        <v>0</v>
      </c>
      <c r="AD795" s="112">
        <f t="shared" si="126"/>
        <v>0</v>
      </c>
      <c r="AE795" s="112">
        <f t="shared" si="127"/>
        <v>0</v>
      </c>
      <c r="AF795" s="112">
        <f t="shared" si="128"/>
        <v>0</v>
      </c>
    </row>
    <row r="796" spans="1:32">
      <c r="A796" s="147"/>
      <c r="B796" s="226"/>
      <c r="C796" s="147"/>
      <c r="D796" s="147"/>
      <c r="E796" s="148"/>
      <c r="F796" s="149"/>
      <c r="G796" s="149"/>
      <c r="H796" s="147"/>
      <c r="I796" s="147"/>
      <c r="J796" s="147"/>
      <c r="K796" s="277"/>
      <c r="L796" s="121"/>
      <c r="M796" s="120"/>
      <c r="O796" s="110">
        <f t="shared" si="122"/>
        <v>0</v>
      </c>
      <c r="P796" s="110">
        <f t="shared" si="123"/>
        <v>0</v>
      </c>
      <c r="Q796" s="134">
        <f t="shared" si="124"/>
        <v>0</v>
      </c>
      <c r="R796" s="111">
        <f t="shared" si="129"/>
        <v>0</v>
      </c>
      <c r="S796" s="111">
        <f t="shared" si="120"/>
        <v>0</v>
      </c>
      <c r="T796" s="108">
        <f t="shared" si="121"/>
        <v>0</v>
      </c>
      <c r="U796" s="109"/>
      <c r="V796" s="108"/>
      <c r="W796" s="108"/>
      <c r="X796" s="112"/>
      <c r="Y796" s="112"/>
      <c r="Z796" s="112"/>
      <c r="AA796" s="176"/>
      <c r="AB796" s="109"/>
      <c r="AC796" s="138">
        <f t="shared" si="125"/>
        <v>0</v>
      </c>
      <c r="AD796" s="112">
        <f t="shared" si="126"/>
        <v>0</v>
      </c>
      <c r="AE796" s="112">
        <f t="shared" si="127"/>
        <v>0</v>
      </c>
      <c r="AF796" s="112">
        <f t="shared" si="128"/>
        <v>0</v>
      </c>
    </row>
    <row r="797" spans="1:32">
      <c r="A797" s="147"/>
      <c r="B797" s="226"/>
      <c r="C797" s="147"/>
      <c r="D797" s="147"/>
      <c r="E797" s="148"/>
      <c r="F797" s="149"/>
      <c r="G797" s="149"/>
      <c r="H797" s="149"/>
      <c r="I797" s="147"/>
      <c r="J797" s="147"/>
      <c r="K797" s="277"/>
      <c r="L797" s="121"/>
      <c r="M797" s="120"/>
      <c r="O797" s="110">
        <f t="shared" si="122"/>
        <v>0</v>
      </c>
      <c r="P797" s="110">
        <f t="shared" si="123"/>
        <v>0</v>
      </c>
      <c r="Q797" s="134">
        <f t="shared" si="124"/>
        <v>0</v>
      </c>
      <c r="R797" s="111">
        <f t="shared" si="129"/>
        <v>0</v>
      </c>
      <c r="S797" s="111">
        <f t="shared" si="120"/>
        <v>0</v>
      </c>
      <c r="T797" s="108">
        <f t="shared" si="121"/>
        <v>0</v>
      </c>
      <c r="U797" s="109"/>
      <c r="V797" s="108"/>
      <c r="W797" s="108"/>
      <c r="X797" s="112"/>
      <c r="Y797" s="112"/>
      <c r="Z797" s="112"/>
      <c r="AA797" s="176"/>
      <c r="AB797" s="109"/>
      <c r="AC797" s="138">
        <f t="shared" si="125"/>
        <v>0</v>
      </c>
      <c r="AD797" s="112">
        <f t="shared" si="126"/>
        <v>0</v>
      </c>
      <c r="AE797" s="112">
        <f t="shared" si="127"/>
        <v>0</v>
      </c>
      <c r="AF797" s="112">
        <f t="shared" si="128"/>
        <v>0</v>
      </c>
    </row>
    <row r="798" spans="1:32">
      <c r="A798" s="147"/>
      <c r="B798" s="226"/>
      <c r="C798" s="147"/>
      <c r="D798" s="147"/>
      <c r="E798" s="148"/>
      <c r="F798" s="149"/>
      <c r="G798" s="149"/>
      <c r="H798" s="147"/>
      <c r="I798" s="147"/>
      <c r="J798" s="147"/>
      <c r="K798" s="277"/>
      <c r="L798" s="121"/>
      <c r="M798" s="120"/>
      <c r="O798" s="110">
        <f t="shared" si="122"/>
        <v>0</v>
      </c>
      <c r="P798" s="110">
        <f t="shared" si="123"/>
        <v>0</v>
      </c>
      <c r="Q798" s="134">
        <f t="shared" si="124"/>
        <v>0</v>
      </c>
      <c r="R798" s="111">
        <f t="shared" si="129"/>
        <v>0</v>
      </c>
      <c r="S798" s="111">
        <f t="shared" si="120"/>
        <v>0</v>
      </c>
      <c r="T798" s="108">
        <f t="shared" si="121"/>
        <v>0</v>
      </c>
      <c r="U798" s="109"/>
      <c r="V798" s="108"/>
      <c r="W798" s="108"/>
      <c r="X798" s="112"/>
      <c r="Y798" s="112"/>
      <c r="Z798" s="112"/>
      <c r="AA798" s="176"/>
      <c r="AB798" s="109"/>
      <c r="AC798" s="138">
        <f t="shared" si="125"/>
        <v>0</v>
      </c>
      <c r="AD798" s="112">
        <f t="shared" si="126"/>
        <v>0</v>
      </c>
      <c r="AE798" s="112">
        <f t="shared" si="127"/>
        <v>0</v>
      </c>
      <c r="AF798" s="112">
        <f t="shared" si="128"/>
        <v>0</v>
      </c>
    </row>
    <row r="799" spans="1:32">
      <c r="A799" s="147"/>
      <c r="B799" s="226"/>
      <c r="C799" s="147"/>
      <c r="D799" s="147"/>
      <c r="E799" s="148"/>
      <c r="F799" s="149"/>
      <c r="G799" s="149"/>
      <c r="H799" s="147"/>
      <c r="I799" s="147"/>
      <c r="J799" s="147"/>
      <c r="K799" s="277"/>
      <c r="L799" s="121"/>
      <c r="M799" s="120"/>
      <c r="O799" s="110">
        <f t="shared" si="122"/>
        <v>0</v>
      </c>
      <c r="P799" s="110">
        <f t="shared" si="123"/>
        <v>0</v>
      </c>
      <c r="Q799" s="134">
        <f t="shared" si="124"/>
        <v>0</v>
      </c>
      <c r="R799" s="111">
        <f t="shared" si="129"/>
        <v>0</v>
      </c>
      <c r="S799" s="111">
        <f t="shared" si="120"/>
        <v>0</v>
      </c>
      <c r="T799" s="108">
        <f t="shared" si="121"/>
        <v>0</v>
      </c>
      <c r="U799" s="109"/>
      <c r="V799" s="108"/>
      <c r="W799" s="108"/>
      <c r="X799" s="112"/>
      <c r="Y799" s="112"/>
      <c r="Z799" s="112"/>
      <c r="AA799" s="176"/>
      <c r="AB799" s="109"/>
      <c r="AC799" s="138">
        <f t="shared" si="125"/>
        <v>0</v>
      </c>
      <c r="AD799" s="112">
        <f t="shared" si="126"/>
        <v>0</v>
      </c>
      <c r="AE799" s="112">
        <f t="shared" si="127"/>
        <v>0</v>
      </c>
      <c r="AF799" s="112">
        <f t="shared" si="128"/>
        <v>0</v>
      </c>
    </row>
    <row r="800" spans="1:32">
      <c r="A800" s="147"/>
      <c r="B800" s="226"/>
      <c r="C800" s="147"/>
      <c r="D800" s="147"/>
      <c r="E800" s="148"/>
      <c r="F800" s="149"/>
      <c r="G800" s="149"/>
      <c r="H800" s="149"/>
      <c r="I800" s="147"/>
      <c r="J800" s="147"/>
      <c r="K800" s="277"/>
      <c r="L800" s="121"/>
      <c r="M800" s="120"/>
      <c r="O800" s="110">
        <f t="shared" si="122"/>
        <v>0</v>
      </c>
      <c r="P800" s="110">
        <f t="shared" si="123"/>
        <v>0</v>
      </c>
      <c r="Q800" s="134">
        <f t="shared" si="124"/>
        <v>0</v>
      </c>
      <c r="R800" s="111">
        <f t="shared" si="129"/>
        <v>0</v>
      </c>
      <c r="S800" s="111">
        <f t="shared" ref="S800:S863" si="130">+IF(AND(O800&gt;TIMEVALUE("8:30"),O800&lt;TIMEVALUE("10:00")),O800-TIMEVALUE("8:00"),0)</f>
        <v>0</v>
      </c>
      <c r="T800" s="108">
        <f t="shared" si="121"/>
        <v>0</v>
      </c>
      <c r="U800" s="109"/>
      <c r="V800" s="108"/>
      <c r="W800" s="108"/>
      <c r="X800" s="112"/>
      <c r="Y800" s="112"/>
      <c r="Z800" s="112"/>
      <c r="AA800" s="176"/>
      <c r="AB800" s="109"/>
      <c r="AC800" s="138">
        <f t="shared" si="125"/>
        <v>0</v>
      </c>
      <c r="AD800" s="112">
        <f t="shared" si="126"/>
        <v>0</v>
      </c>
      <c r="AE800" s="112">
        <f t="shared" si="127"/>
        <v>0</v>
      </c>
      <c r="AF800" s="112">
        <f t="shared" si="128"/>
        <v>0</v>
      </c>
    </row>
    <row r="801" spans="1:32">
      <c r="A801" s="147"/>
      <c r="B801" s="226"/>
      <c r="C801" s="147"/>
      <c r="D801" s="147"/>
      <c r="E801" s="148"/>
      <c r="F801" s="149"/>
      <c r="G801" s="149"/>
      <c r="H801" s="147"/>
      <c r="I801" s="147"/>
      <c r="J801" s="147"/>
      <c r="K801" s="277"/>
      <c r="L801" s="121"/>
      <c r="M801" s="120"/>
      <c r="O801" s="110">
        <f t="shared" si="122"/>
        <v>0</v>
      </c>
      <c r="P801" s="110">
        <f t="shared" si="123"/>
        <v>0</v>
      </c>
      <c r="Q801" s="134">
        <f t="shared" si="124"/>
        <v>0</v>
      </c>
      <c r="R801" s="111">
        <f t="shared" si="129"/>
        <v>0</v>
      </c>
      <c r="S801" s="111">
        <f t="shared" si="130"/>
        <v>0</v>
      </c>
      <c r="T801" s="108">
        <f t="shared" si="121"/>
        <v>0</v>
      </c>
      <c r="U801" s="109"/>
      <c r="V801" s="108"/>
      <c r="W801" s="108"/>
      <c r="X801" s="112"/>
      <c r="Y801" s="112"/>
      <c r="Z801" s="112"/>
      <c r="AA801" s="176"/>
      <c r="AB801" s="109"/>
      <c r="AC801" s="138">
        <f t="shared" si="125"/>
        <v>0</v>
      </c>
      <c r="AD801" s="112">
        <f t="shared" si="126"/>
        <v>0</v>
      </c>
      <c r="AE801" s="112">
        <f t="shared" si="127"/>
        <v>0</v>
      </c>
      <c r="AF801" s="112">
        <f t="shared" si="128"/>
        <v>0</v>
      </c>
    </row>
    <row r="802" spans="1:32">
      <c r="A802" s="147"/>
      <c r="B802" s="226"/>
      <c r="C802" s="147"/>
      <c r="D802" s="147"/>
      <c r="E802" s="148"/>
      <c r="F802" s="149"/>
      <c r="G802" s="149"/>
      <c r="H802" s="147"/>
      <c r="I802" s="147"/>
      <c r="J802" s="147"/>
      <c r="K802" s="277"/>
      <c r="L802" s="121"/>
      <c r="M802" s="120"/>
      <c r="O802" s="110">
        <f t="shared" si="122"/>
        <v>0</v>
      </c>
      <c r="P802" s="110">
        <f t="shared" si="123"/>
        <v>0</v>
      </c>
      <c r="Q802" s="134">
        <f t="shared" si="124"/>
        <v>0</v>
      </c>
      <c r="R802" s="111">
        <f t="shared" si="129"/>
        <v>0</v>
      </c>
      <c r="S802" s="111">
        <f t="shared" si="130"/>
        <v>0</v>
      </c>
      <c r="T802" s="108">
        <f t="shared" si="121"/>
        <v>0</v>
      </c>
      <c r="U802" s="109"/>
      <c r="V802" s="108"/>
      <c r="W802" s="108"/>
      <c r="X802" s="112"/>
      <c r="Y802" s="112"/>
      <c r="Z802" s="112"/>
      <c r="AA802" s="176"/>
      <c r="AB802" s="109"/>
      <c r="AC802" s="138">
        <f t="shared" si="125"/>
        <v>0</v>
      </c>
      <c r="AD802" s="112">
        <f t="shared" si="126"/>
        <v>0</v>
      </c>
      <c r="AE802" s="112">
        <f t="shared" si="127"/>
        <v>0</v>
      </c>
      <c r="AF802" s="112">
        <f t="shared" si="128"/>
        <v>0</v>
      </c>
    </row>
    <row r="803" spans="1:32">
      <c r="A803" s="147"/>
      <c r="B803" s="226"/>
      <c r="C803" s="147"/>
      <c r="D803" s="147"/>
      <c r="E803" s="148"/>
      <c r="F803" s="149"/>
      <c r="G803" s="147"/>
      <c r="H803" s="147"/>
      <c r="I803" s="147"/>
      <c r="J803" s="147"/>
      <c r="K803" s="277"/>
      <c r="L803" s="121"/>
      <c r="M803" s="120"/>
      <c r="O803" s="110">
        <f t="shared" si="122"/>
        <v>0</v>
      </c>
      <c r="P803" s="110">
        <f t="shared" si="123"/>
        <v>0</v>
      </c>
      <c r="Q803" s="134">
        <f t="shared" si="124"/>
        <v>0</v>
      </c>
      <c r="R803" s="111">
        <f t="shared" si="129"/>
        <v>0</v>
      </c>
      <c r="S803" s="111">
        <f t="shared" si="130"/>
        <v>0</v>
      </c>
      <c r="T803" s="108">
        <f t="shared" si="121"/>
        <v>0</v>
      </c>
      <c r="U803" s="109"/>
      <c r="V803" s="108"/>
      <c r="W803" s="108"/>
      <c r="X803" s="112"/>
      <c r="Y803" s="112"/>
      <c r="Z803" s="112"/>
      <c r="AA803" s="176"/>
      <c r="AB803" s="109"/>
      <c r="AC803" s="138">
        <f t="shared" si="125"/>
        <v>0</v>
      </c>
      <c r="AD803" s="112">
        <f t="shared" si="126"/>
        <v>0</v>
      </c>
      <c r="AE803" s="112">
        <f t="shared" si="127"/>
        <v>0</v>
      </c>
      <c r="AF803" s="112">
        <f t="shared" si="128"/>
        <v>0</v>
      </c>
    </row>
    <row r="804" spans="1:32">
      <c r="A804" s="147"/>
      <c r="B804" s="226"/>
      <c r="C804" s="147"/>
      <c r="D804" s="147"/>
      <c r="E804" s="148"/>
      <c r="F804" s="149"/>
      <c r="G804" s="149"/>
      <c r="H804" s="147"/>
      <c r="I804" s="147"/>
      <c r="J804" s="147"/>
      <c r="K804" s="277"/>
      <c r="L804" s="121"/>
      <c r="M804" s="120"/>
      <c r="O804" s="110">
        <f t="shared" si="122"/>
        <v>0</v>
      </c>
      <c r="P804" s="110">
        <f t="shared" si="123"/>
        <v>0</v>
      </c>
      <c r="Q804" s="134">
        <f t="shared" si="124"/>
        <v>0</v>
      </c>
      <c r="R804" s="111">
        <f t="shared" si="129"/>
        <v>0</v>
      </c>
      <c r="S804" s="111">
        <f t="shared" si="130"/>
        <v>0</v>
      </c>
      <c r="T804" s="108">
        <f t="shared" si="121"/>
        <v>0</v>
      </c>
      <c r="U804" s="109"/>
      <c r="V804" s="108"/>
      <c r="W804" s="108"/>
      <c r="X804" s="112"/>
      <c r="Y804" s="112"/>
      <c r="Z804" s="112"/>
      <c r="AA804" s="176"/>
      <c r="AB804" s="109"/>
      <c r="AC804" s="138">
        <f t="shared" si="125"/>
        <v>0</v>
      </c>
      <c r="AD804" s="112">
        <f t="shared" si="126"/>
        <v>0</v>
      </c>
      <c r="AE804" s="112">
        <f t="shared" si="127"/>
        <v>0</v>
      </c>
      <c r="AF804" s="112">
        <f t="shared" si="128"/>
        <v>0</v>
      </c>
    </row>
    <row r="805" spans="1:32">
      <c r="A805" s="147"/>
      <c r="B805" s="226"/>
      <c r="C805" s="147"/>
      <c r="D805" s="147"/>
      <c r="E805" s="148"/>
      <c r="F805" s="149"/>
      <c r="G805" s="149"/>
      <c r="H805" s="147"/>
      <c r="I805" s="147"/>
      <c r="J805" s="147"/>
      <c r="K805" s="277"/>
      <c r="L805" s="121"/>
      <c r="M805" s="120"/>
      <c r="O805" s="110">
        <f t="shared" si="122"/>
        <v>0</v>
      </c>
      <c r="P805" s="110">
        <f t="shared" si="123"/>
        <v>0</v>
      </c>
      <c r="Q805" s="134">
        <f t="shared" si="124"/>
        <v>0</v>
      </c>
      <c r="R805" s="111">
        <f t="shared" si="129"/>
        <v>0</v>
      </c>
      <c r="S805" s="111">
        <f t="shared" si="130"/>
        <v>0</v>
      </c>
      <c r="T805" s="108">
        <f t="shared" si="121"/>
        <v>0</v>
      </c>
      <c r="U805" s="109"/>
      <c r="V805" s="108"/>
      <c r="W805" s="108"/>
      <c r="X805" s="112"/>
      <c r="Y805" s="112"/>
      <c r="Z805" s="112"/>
      <c r="AA805" s="176"/>
      <c r="AB805" s="109"/>
      <c r="AC805" s="138">
        <f t="shared" si="125"/>
        <v>0</v>
      </c>
      <c r="AD805" s="112">
        <f t="shared" si="126"/>
        <v>0</v>
      </c>
      <c r="AE805" s="112">
        <f t="shared" si="127"/>
        <v>0</v>
      </c>
      <c r="AF805" s="112">
        <f t="shared" si="128"/>
        <v>0</v>
      </c>
    </row>
    <row r="806" spans="1:32">
      <c r="A806" s="147"/>
      <c r="B806" s="226"/>
      <c r="C806" s="147"/>
      <c r="D806" s="147"/>
      <c r="E806" s="148"/>
      <c r="F806" s="149"/>
      <c r="G806" s="149"/>
      <c r="H806" s="147"/>
      <c r="I806" s="147"/>
      <c r="J806" s="147"/>
      <c r="K806" s="277"/>
      <c r="L806" s="121"/>
      <c r="M806" s="120"/>
      <c r="O806" s="110">
        <f t="shared" si="122"/>
        <v>0</v>
      </c>
      <c r="P806" s="110">
        <f t="shared" si="123"/>
        <v>0</v>
      </c>
      <c r="Q806" s="134">
        <f t="shared" si="124"/>
        <v>0</v>
      </c>
      <c r="R806" s="111">
        <f t="shared" si="129"/>
        <v>0</v>
      </c>
      <c r="S806" s="111">
        <f t="shared" si="130"/>
        <v>0</v>
      </c>
      <c r="T806" s="108">
        <f t="shared" si="121"/>
        <v>0</v>
      </c>
      <c r="U806" s="109"/>
      <c r="V806" s="108"/>
      <c r="W806" s="108"/>
      <c r="X806" s="112"/>
      <c r="Y806" s="112"/>
      <c r="Z806" s="112"/>
      <c r="AA806" s="176"/>
      <c r="AB806" s="109"/>
      <c r="AC806" s="138">
        <f t="shared" si="125"/>
        <v>0</v>
      </c>
      <c r="AD806" s="112">
        <f t="shared" si="126"/>
        <v>0</v>
      </c>
      <c r="AE806" s="112">
        <f t="shared" si="127"/>
        <v>0</v>
      </c>
      <c r="AF806" s="112">
        <f t="shared" si="128"/>
        <v>0</v>
      </c>
    </row>
    <row r="807" spans="1:32">
      <c r="A807" s="147"/>
      <c r="B807" s="226"/>
      <c r="C807" s="147"/>
      <c r="D807" s="147"/>
      <c r="E807" s="148"/>
      <c r="F807" s="149"/>
      <c r="G807" s="149"/>
      <c r="H807" s="147"/>
      <c r="I807" s="147"/>
      <c r="J807" s="147"/>
      <c r="K807" s="277"/>
      <c r="L807" s="121"/>
      <c r="M807" s="120"/>
      <c r="O807" s="110">
        <f t="shared" si="122"/>
        <v>0</v>
      </c>
      <c r="P807" s="110">
        <f t="shared" si="123"/>
        <v>0</v>
      </c>
      <c r="Q807" s="134">
        <f t="shared" si="124"/>
        <v>0</v>
      </c>
      <c r="R807" s="111">
        <f t="shared" si="129"/>
        <v>0</v>
      </c>
      <c r="S807" s="111">
        <f t="shared" si="130"/>
        <v>0</v>
      </c>
      <c r="T807" s="108">
        <f t="shared" si="121"/>
        <v>0</v>
      </c>
      <c r="U807" s="109"/>
      <c r="V807" s="108"/>
      <c r="W807" s="108"/>
      <c r="X807" s="112"/>
      <c r="Y807" s="112"/>
      <c r="Z807" s="112"/>
      <c r="AA807" s="176"/>
      <c r="AB807" s="109"/>
      <c r="AC807" s="138">
        <f t="shared" si="125"/>
        <v>0</v>
      </c>
      <c r="AD807" s="112">
        <f t="shared" si="126"/>
        <v>0</v>
      </c>
      <c r="AE807" s="112">
        <f t="shared" si="127"/>
        <v>0</v>
      </c>
      <c r="AF807" s="112">
        <f t="shared" si="128"/>
        <v>0</v>
      </c>
    </row>
    <row r="808" spans="1:32">
      <c r="A808" s="147"/>
      <c r="B808" s="226"/>
      <c r="C808" s="147"/>
      <c r="D808" s="147"/>
      <c r="E808" s="148"/>
      <c r="F808" s="149"/>
      <c r="G808" s="147"/>
      <c r="H808" s="147"/>
      <c r="I808" s="147"/>
      <c r="J808" s="147"/>
      <c r="K808" s="277"/>
      <c r="L808" s="121"/>
      <c r="M808" s="120"/>
      <c r="O808" s="110">
        <f t="shared" si="122"/>
        <v>0</v>
      </c>
      <c r="P808" s="110">
        <f t="shared" si="123"/>
        <v>0</v>
      </c>
      <c r="Q808" s="134">
        <f t="shared" si="124"/>
        <v>0</v>
      </c>
      <c r="R808" s="111">
        <f t="shared" si="129"/>
        <v>0</v>
      </c>
      <c r="S808" s="111">
        <f t="shared" si="130"/>
        <v>0</v>
      </c>
      <c r="T808" s="108">
        <f t="shared" si="121"/>
        <v>0</v>
      </c>
      <c r="U808" s="109"/>
      <c r="V808" s="108"/>
      <c r="W808" s="108"/>
      <c r="X808" s="112"/>
      <c r="Y808" s="112"/>
      <c r="Z808" s="112"/>
      <c r="AA808" s="176"/>
      <c r="AB808" s="109"/>
      <c r="AC808" s="138">
        <f t="shared" si="125"/>
        <v>0</v>
      </c>
      <c r="AD808" s="112">
        <f t="shared" si="126"/>
        <v>0</v>
      </c>
      <c r="AE808" s="112">
        <f t="shared" si="127"/>
        <v>0</v>
      </c>
      <c r="AF808" s="112">
        <f t="shared" si="128"/>
        <v>0</v>
      </c>
    </row>
    <row r="809" spans="1:32">
      <c r="A809" s="147"/>
      <c r="B809" s="226"/>
      <c r="C809" s="147"/>
      <c r="D809" s="147"/>
      <c r="E809" s="148"/>
      <c r="F809" s="149"/>
      <c r="G809" s="149"/>
      <c r="H809" s="147"/>
      <c r="I809" s="147"/>
      <c r="J809" s="147"/>
      <c r="K809" s="277"/>
      <c r="L809" s="121"/>
      <c r="M809" s="120"/>
      <c r="O809" s="110">
        <f t="shared" si="122"/>
        <v>0</v>
      </c>
      <c r="P809" s="110">
        <f t="shared" si="123"/>
        <v>0</v>
      </c>
      <c r="Q809" s="134">
        <f t="shared" si="124"/>
        <v>0</v>
      </c>
      <c r="R809" s="111">
        <f t="shared" si="129"/>
        <v>0</v>
      </c>
      <c r="S809" s="111">
        <f t="shared" si="130"/>
        <v>0</v>
      </c>
      <c r="T809" s="108">
        <f t="shared" si="121"/>
        <v>0</v>
      </c>
      <c r="U809" s="109"/>
      <c r="V809" s="108"/>
      <c r="W809" s="108"/>
      <c r="X809" s="112"/>
      <c r="Y809" s="112"/>
      <c r="Z809" s="112"/>
      <c r="AA809" s="176"/>
      <c r="AB809" s="109"/>
      <c r="AC809" s="138">
        <f t="shared" si="125"/>
        <v>0</v>
      </c>
      <c r="AD809" s="112">
        <f t="shared" si="126"/>
        <v>0</v>
      </c>
      <c r="AE809" s="112">
        <f t="shared" si="127"/>
        <v>0</v>
      </c>
      <c r="AF809" s="112">
        <f t="shared" si="128"/>
        <v>0</v>
      </c>
    </row>
    <row r="810" spans="1:32">
      <c r="A810" s="147"/>
      <c r="B810" s="226"/>
      <c r="C810" s="147"/>
      <c r="D810" s="147"/>
      <c r="E810" s="148"/>
      <c r="F810" s="149"/>
      <c r="G810" s="149"/>
      <c r="H810" s="147"/>
      <c r="I810" s="147"/>
      <c r="J810" s="147"/>
      <c r="K810" s="277"/>
      <c r="L810" s="121"/>
      <c r="M810" s="120"/>
      <c r="O810" s="110">
        <f t="shared" si="122"/>
        <v>0</v>
      </c>
      <c r="P810" s="110">
        <f t="shared" si="123"/>
        <v>0</v>
      </c>
      <c r="Q810" s="134">
        <f t="shared" si="124"/>
        <v>0</v>
      </c>
      <c r="R810" s="111">
        <f t="shared" si="129"/>
        <v>0</v>
      </c>
      <c r="S810" s="111">
        <f t="shared" si="130"/>
        <v>0</v>
      </c>
      <c r="T810" s="108">
        <f t="shared" si="121"/>
        <v>0</v>
      </c>
      <c r="U810" s="109"/>
      <c r="V810" s="108"/>
      <c r="W810" s="108"/>
      <c r="X810" s="112"/>
      <c r="Y810" s="112"/>
      <c r="Z810" s="112"/>
      <c r="AA810" s="176"/>
      <c r="AB810" s="109"/>
      <c r="AC810" s="138">
        <f t="shared" si="125"/>
        <v>0</v>
      </c>
      <c r="AD810" s="112">
        <f t="shared" si="126"/>
        <v>0</v>
      </c>
      <c r="AE810" s="112">
        <f t="shared" si="127"/>
        <v>0</v>
      </c>
      <c r="AF810" s="112">
        <f t="shared" si="128"/>
        <v>0</v>
      </c>
    </row>
    <row r="811" spans="1:32">
      <c r="A811" s="147"/>
      <c r="B811" s="226"/>
      <c r="C811" s="147"/>
      <c r="D811" s="147"/>
      <c r="E811" s="148"/>
      <c r="F811" s="149"/>
      <c r="G811" s="149"/>
      <c r="H811" s="147"/>
      <c r="I811" s="147"/>
      <c r="J811" s="147"/>
      <c r="K811" s="277"/>
      <c r="L811" s="121"/>
      <c r="M811" s="120"/>
      <c r="O811" s="110">
        <f t="shared" si="122"/>
        <v>0</v>
      </c>
      <c r="P811" s="110">
        <f t="shared" si="123"/>
        <v>0</v>
      </c>
      <c r="Q811" s="134">
        <f t="shared" si="124"/>
        <v>0</v>
      </c>
      <c r="R811" s="111">
        <f t="shared" si="129"/>
        <v>0</v>
      </c>
      <c r="S811" s="111">
        <f t="shared" si="130"/>
        <v>0</v>
      </c>
      <c r="T811" s="108">
        <f t="shared" si="121"/>
        <v>0</v>
      </c>
      <c r="U811" s="109"/>
      <c r="V811" s="108"/>
      <c r="W811" s="108"/>
      <c r="X811" s="112"/>
      <c r="Y811" s="112"/>
      <c r="Z811" s="112"/>
      <c r="AA811" s="176"/>
      <c r="AB811" s="109"/>
      <c r="AC811" s="138">
        <f t="shared" si="125"/>
        <v>0</v>
      </c>
      <c r="AD811" s="112">
        <f t="shared" si="126"/>
        <v>0</v>
      </c>
      <c r="AE811" s="112">
        <f t="shared" si="127"/>
        <v>0</v>
      </c>
      <c r="AF811" s="112">
        <f t="shared" si="128"/>
        <v>0</v>
      </c>
    </row>
    <row r="812" spans="1:32">
      <c r="A812" s="147"/>
      <c r="B812" s="226"/>
      <c r="C812" s="147"/>
      <c r="D812" s="147"/>
      <c r="E812" s="148"/>
      <c r="F812" s="149"/>
      <c r="G812" s="149"/>
      <c r="H812" s="147"/>
      <c r="I812" s="147"/>
      <c r="J812" s="147"/>
      <c r="K812" s="277"/>
      <c r="L812" s="121"/>
      <c r="M812" s="120"/>
      <c r="O812" s="110">
        <f t="shared" si="122"/>
        <v>0</v>
      </c>
      <c r="P812" s="110">
        <f t="shared" si="123"/>
        <v>0</v>
      </c>
      <c r="Q812" s="134">
        <f t="shared" si="124"/>
        <v>0</v>
      </c>
      <c r="R812" s="111">
        <f t="shared" si="129"/>
        <v>0</v>
      </c>
      <c r="S812" s="111">
        <f t="shared" si="130"/>
        <v>0</v>
      </c>
      <c r="T812" s="108">
        <f t="shared" si="121"/>
        <v>0</v>
      </c>
      <c r="U812" s="109"/>
      <c r="V812" s="108"/>
      <c r="W812" s="108"/>
      <c r="X812" s="112"/>
      <c r="Y812" s="112"/>
      <c r="Z812" s="112"/>
      <c r="AA812" s="176"/>
      <c r="AB812" s="109"/>
      <c r="AC812" s="138">
        <f t="shared" si="125"/>
        <v>0</v>
      </c>
      <c r="AD812" s="112">
        <f t="shared" si="126"/>
        <v>0</v>
      </c>
      <c r="AE812" s="112">
        <f t="shared" si="127"/>
        <v>0</v>
      </c>
      <c r="AF812" s="112">
        <f t="shared" si="128"/>
        <v>0</v>
      </c>
    </row>
    <row r="813" spans="1:32">
      <c r="A813" s="147"/>
      <c r="B813" s="226"/>
      <c r="C813" s="147"/>
      <c r="D813" s="147"/>
      <c r="E813" s="148"/>
      <c r="F813" s="149"/>
      <c r="G813" s="147"/>
      <c r="H813" s="147"/>
      <c r="I813" s="147"/>
      <c r="J813" s="147"/>
      <c r="K813" s="277"/>
      <c r="L813" s="121"/>
      <c r="M813" s="120"/>
      <c r="O813" s="110">
        <f t="shared" si="122"/>
        <v>0</v>
      </c>
      <c r="P813" s="110">
        <f t="shared" si="123"/>
        <v>0</v>
      </c>
      <c r="Q813" s="134">
        <f t="shared" si="124"/>
        <v>0</v>
      </c>
      <c r="R813" s="111">
        <f t="shared" si="129"/>
        <v>0</v>
      </c>
      <c r="S813" s="111">
        <f t="shared" si="130"/>
        <v>0</v>
      </c>
      <c r="T813" s="108">
        <f t="shared" si="121"/>
        <v>0</v>
      </c>
      <c r="U813" s="109"/>
      <c r="V813" s="108"/>
      <c r="W813" s="108"/>
      <c r="X813" s="112"/>
      <c r="Y813" s="112"/>
      <c r="Z813" s="112"/>
      <c r="AA813" s="176"/>
      <c r="AB813" s="109"/>
      <c r="AC813" s="138">
        <f t="shared" si="125"/>
        <v>0</v>
      </c>
      <c r="AD813" s="112">
        <f t="shared" si="126"/>
        <v>0</v>
      </c>
      <c r="AE813" s="112">
        <f t="shared" si="127"/>
        <v>0</v>
      </c>
      <c r="AF813" s="112">
        <f t="shared" si="128"/>
        <v>0</v>
      </c>
    </row>
    <row r="814" spans="1:32">
      <c r="A814" s="147"/>
      <c r="B814" s="226"/>
      <c r="C814" s="147"/>
      <c r="D814" s="147"/>
      <c r="E814" s="148"/>
      <c r="F814" s="149"/>
      <c r="G814" s="147"/>
      <c r="H814" s="147"/>
      <c r="I814" s="147"/>
      <c r="J814" s="147"/>
      <c r="K814" s="277"/>
      <c r="L814" s="121"/>
      <c r="M814" s="120"/>
      <c r="O814" s="110">
        <f t="shared" si="122"/>
        <v>0</v>
      </c>
      <c r="P814" s="110">
        <f t="shared" si="123"/>
        <v>0</v>
      </c>
      <c r="Q814" s="134">
        <f t="shared" si="124"/>
        <v>0</v>
      </c>
      <c r="R814" s="111">
        <f t="shared" si="129"/>
        <v>0</v>
      </c>
      <c r="S814" s="111">
        <f t="shared" si="130"/>
        <v>0</v>
      </c>
      <c r="T814" s="108">
        <f t="shared" si="121"/>
        <v>0</v>
      </c>
      <c r="U814" s="109"/>
      <c r="V814" s="108"/>
      <c r="W814" s="108"/>
      <c r="X814" s="112"/>
      <c r="Y814" s="112"/>
      <c r="Z814" s="112"/>
      <c r="AA814" s="176"/>
      <c r="AB814" s="109"/>
      <c r="AC814" s="138">
        <f t="shared" si="125"/>
        <v>0</v>
      </c>
      <c r="AD814" s="112">
        <f t="shared" si="126"/>
        <v>0</v>
      </c>
      <c r="AE814" s="112">
        <f t="shared" si="127"/>
        <v>0</v>
      </c>
      <c r="AF814" s="112">
        <f t="shared" si="128"/>
        <v>0</v>
      </c>
    </row>
    <row r="815" spans="1:32">
      <c r="A815" s="147"/>
      <c r="B815" s="226"/>
      <c r="C815" s="147"/>
      <c r="D815" s="147"/>
      <c r="E815" s="148"/>
      <c r="F815" s="149"/>
      <c r="G815" s="149"/>
      <c r="H815" s="147"/>
      <c r="I815" s="147"/>
      <c r="J815" s="147"/>
      <c r="K815" s="277"/>
      <c r="L815" s="121"/>
      <c r="M815" s="120"/>
      <c r="O815" s="110">
        <f t="shared" si="122"/>
        <v>0</v>
      </c>
      <c r="P815" s="110">
        <f t="shared" si="123"/>
        <v>0</v>
      </c>
      <c r="Q815" s="134">
        <f t="shared" si="124"/>
        <v>0</v>
      </c>
      <c r="R815" s="111">
        <f t="shared" si="129"/>
        <v>0</v>
      </c>
      <c r="S815" s="111">
        <f t="shared" si="130"/>
        <v>0</v>
      </c>
      <c r="T815" s="108">
        <f t="shared" si="121"/>
        <v>0</v>
      </c>
      <c r="U815" s="109"/>
      <c r="V815" s="108"/>
      <c r="W815" s="108"/>
      <c r="X815" s="112"/>
      <c r="Y815" s="112"/>
      <c r="Z815" s="112"/>
      <c r="AA815" s="176"/>
      <c r="AB815" s="109"/>
      <c r="AC815" s="138">
        <f t="shared" si="125"/>
        <v>0</v>
      </c>
      <c r="AD815" s="112">
        <f t="shared" si="126"/>
        <v>0</v>
      </c>
      <c r="AE815" s="112">
        <f t="shared" si="127"/>
        <v>0</v>
      </c>
      <c r="AF815" s="112">
        <f t="shared" si="128"/>
        <v>0</v>
      </c>
    </row>
    <row r="816" spans="1:32">
      <c r="A816" s="147"/>
      <c r="B816" s="226"/>
      <c r="C816" s="147"/>
      <c r="D816" s="147"/>
      <c r="E816" s="148"/>
      <c r="F816" s="149"/>
      <c r="G816" s="149"/>
      <c r="H816" s="147"/>
      <c r="I816" s="147"/>
      <c r="J816" s="147"/>
      <c r="K816" s="277"/>
      <c r="L816" s="121"/>
      <c r="M816" s="120"/>
      <c r="O816" s="110">
        <f t="shared" si="122"/>
        <v>0</v>
      </c>
      <c r="P816" s="110">
        <f t="shared" si="123"/>
        <v>0</v>
      </c>
      <c r="Q816" s="134">
        <f t="shared" si="124"/>
        <v>0</v>
      </c>
      <c r="R816" s="111">
        <f t="shared" si="129"/>
        <v>0</v>
      </c>
      <c r="S816" s="111">
        <f t="shared" si="130"/>
        <v>0</v>
      </c>
      <c r="T816" s="108">
        <f t="shared" si="121"/>
        <v>0</v>
      </c>
      <c r="U816" s="109"/>
      <c r="V816" s="108"/>
      <c r="W816" s="108"/>
      <c r="X816" s="112"/>
      <c r="Y816" s="112"/>
      <c r="Z816" s="112"/>
      <c r="AA816" s="176"/>
      <c r="AB816" s="109"/>
      <c r="AC816" s="138">
        <f t="shared" si="125"/>
        <v>0</v>
      </c>
      <c r="AD816" s="112">
        <f t="shared" si="126"/>
        <v>0</v>
      </c>
      <c r="AE816" s="112">
        <f t="shared" si="127"/>
        <v>0</v>
      </c>
      <c r="AF816" s="112">
        <f t="shared" si="128"/>
        <v>0</v>
      </c>
    </row>
    <row r="817" spans="1:32">
      <c r="A817" s="147"/>
      <c r="B817" s="226"/>
      <c r="C817" s="147"/>
      <c r="D817" s="147"/>
      <c r="E817" s="148"/>
      <c r="F817" s="149"/>
      <c r="G817" s="149"/>
      <c r="H817" s="147"/>
      <c r="I817" s="147"/>
      <c r="J817" s="147"/>
      <c r="K817" s="277"/>
      <c r="L817" s="121"/>
      <c r="M817" s="120"/>
      <c r="O817" s="110">
        <f t="shared" si="122"/>
        <v>0</v>
      </c>
      <c r="P817" s="110">
        <f t="shared" si="123"/>
        <v>0</v>
      </c>
      <c r="Q817" s="134">
        <f t="shared" si="124"/>
        <v>0</v>
      </c>
      <c r="R817" s="111">
        <f t="shared" si="129"/>
        <v>0</v>
      </c>
      <c r="S817" s="111">
        <f t="shared" si="130"/>
        <v>0</v>
      </c>
      <c r="T817" s="108">
        <f t="shared" si="121"/>
        <v>0</v>
      </c>
      <c r="U817" s="109"/>
      <c r="V817" s="108"/>
      <c r="W817" s="108"/>
      <c r="X817" s="112"/>
      <c r="Y817" s="112"/>
      <c r="Z817" s="112"/>
      <c r="AA817" s="176"/>
      <c r="AB817" s="109"/>
      <c r="AC817" s="138">
        <f t="shared" si="125"/>
        <v>0</v>
      </c>
      <c r="AD817" s="112">
        <f t="shared" si="126"/>
        <v>0</v>
      </c>
      <c r="AE817" s="112">
        <f t="shared" si="127"/>
        <v>0</v>
      </c>
      <c r="AF817" s="112">
        <f t="shared" si="128"/>
        <v>0</v>
      </c>
    </row>
    <row r="818" spans="1:32">
      <c r="A818" s="147"/>
      <c r="B818" s="226"/>
      <c r="C818" s="147"/>
      <c r="D818" s="147"/>
      <c r="E818" s="148"/>
      <c r="F818" s="149"/>
      <c r="G818" s="149"/>
      <c r="H818" s="147"/>
      <c r="I818" s="147"/>
      <c r="J818" s="147"/>
      <c r="K818" s="277"/>
      <c r="L818" s="121"/>
      <c r="M818" s="120"/>
      <c r="O818" s="110">
        <f t="shared" si="122"/>
        <v>0</v>
      </c>
      <c r="P818" s="110">
        <f t="shared" si="123"/>
        <v>0</v>
      </c>
      <c r="Q818" s="134">
        <f t="shared" si="124"/>
        <v>0</v>
      </c>
      <c r="R818" s="111">
        <f t="shared" si="129"/>
        <v>0</v>
      </c>
      <c r="S818" s="111">
        <f t="shared" si="130"/>
        <v>0</v>
      </c>
      <c r="T818" s="108">
        <f t="shared" si="121"/>
        <v>0</v>
      </c>
      <c r="U818" s="109"/>
      <c r="V818" s="108"/>
      <c r="W818" s="108"/>
      <c r="X818" s="112"/>
      <c r="Y818" s="112"/>
      <c r="Z818" s="112"/>
      <c r="AA818" s="176"/>
      <c r="AB818" s="109"/>
      <c r="AC818" s="138">
        <f t="shared" si="125"/>
        <v>0</v>
      </c>
      <c r="AD818" s="112">
        <f t="shared" si="126"/>
        <v>0</v>
      </c>
      <c r="AE818" s="112">
        <f t="shared" si="127"/>
        <v>0</v>
      </c>
      <c r="AF818" s="112">
        <f t="shared" si="128"/>
        <v>0</v>
      </c>
    </row>
    <row r="819" spans="1:32">
      <c r="A819" s="147"/>
      <c r="B819" s="226"/>
      <c r="C819" s="147"/>
      <c r="D819" s="147"/>
      <c r="E819" s="148"/>
      <c r="F819" s="149"/>
      <c r="G819" s="149"/>
      <c r="H819" s="147"/>
      <c r="I819" s="147"/>
      <c r="J819" s="147"/>
      <c r="K819" s="277"/>
      <c r="L819" s="121"/>
      <c r="M819" s="120"/>
      <c r="O819" s="110">
        <f t="shared" si="122"/>
        <v>0</v>
      </c>
      <c r="P819" s="110">
        <f t="shared" si="123"/>
        <v>0</v>
      </c>
      <c r="Q819" s="134">
        <f t="shared" si="124"/>
        <v>0</v>
      </c>
      <c r="R819" s="111">
        <f t="shared" si="129"/>
        <v>0</v>
      </c>
      <c r="S819" s="111">
        <f t="shared" si="130"/>
        <v>0</v>
      </c>
      <c r="T819" s="108">
        <f t="shared" si="121"/>
        <v>0</v>
      </c>
      <c r="U819" s="109"/>
      <c r="V819" s="108"/>
      <c r="W819" s="108"/>
      <c r="X819" s="112"/>
      <c r="Y819" s="112"/>
      <c r="Z819" s="112"/>
      <c r="AA819" s="176"/>
      <c r="AB819" s="109"/>
      <c r="AC819" s="138">
        <f t="shared" si="125"/>
        <v>0</v>
      </c>
      <c r="AD819" s="112">
        <f t="shared" si="126"/>
        <v>0</v>
      </c>
      <c r="AE819" s="112">
        <f t="shared" si="127"/>
        <v>0</v>
      </c>
      <c r="AF819" s="112">
        <f t="shared" si="128"/>
        <v>0</v>
      </c>
    </row>
    <row r="820" spans="1:32">
      <c r="A820" s="147"/>
      <c r="B820" s="226"/>
      <c r="C820" s="147"/>
      <c r="D820" s="147"/>
      <c r="E820" s="148"/>
      <c r="F820" s="149"/>
      <c r="G820" s="149"/>
      <c r="H820" s="147"/>
      <c r="I820" s="147"/>
      <c r="J820" s="147"/>
      <c r="K820" s="277"/>
      <c r="L820" s="121"/>
      <c r="M820" s="120"/>
      <c r="O820" s="110">
        <f t="shared" si="122"/>
        <v>0</v>
      </c>
      <c r="P820" s="110">
        <f t="shared" si="123"/>
        <v>0</v>
      </c>
      <c r="Q820" s="134">
        <f t="shared" si="124"/>
        <v>0</v>
      </c>
      <c r="R820" s="111">
        <f t="shared" si="129"/>
        <v>0</v>
      </c>
      <c r="S820" s="111">
        <f t="shared" si="130"/>
        <v>0</v>
      </c>
      <c r="T820" s="108">
        <f t="shared" si="121"/>
        <v>0</v>
      </c>
      <c r="U820" s="109"/>
      <c r="V820" s="108"/>
      <c r="W820" s="108"/>
      <c r="X820" s="112"/>
      <c r="Y820" s="112"/>
      <c r="Z820" s="112"/>
      <c r="AA820" s="176"/>
      <c r="AB820" s="109"/>
      <c r="AC820" s="138">
        <f t="shared" si="125"/>
        <v>0</v>
      </c>
      <c r="AD820" s="112">
        <f t="shared" si="126"/>
        <v>0</v>
      </c>
      <c r="AE820" s="112">
        <f t="shared" si="127"/>
        <v>0</v>
      </c>
      <c r="AF820" s="112">
        <f t="shared" si="128"/>
        <v>0</v>
      </c>
    </row>
    <row r="821" spans="1:32">
      <c r="A821" s="147"/>
      <c r="B821" s="226"/>
      <c r="C821" s="147"/>
      <c r="D821" s="147"/>
      <c r="E821" s="148"/>
      <c r="F821" s="149"/>
      <c r="G821" s="149"/>
      <c r="H821" s="149"/>
      <c r="I821" s="147"/>
      <c r="J821" s="147"/>
      <c r="K821" s="277"/>
      <c r="L821" s="121"/>
      <c r="M821" s="120"/>
      <c r="O821" s="110">
        <f t="shared" si="122"/>
        <v>0</v>
      </c>
      <c r="P821" s="110">
        <f t="shared" si="123"/>
        <v>0</v>
      </c>
      <c r="Q821" s="134">
        <f t="shared" si="124"/>
        <v>0</v>
      </c>
      <c r="R821" s="111">
        <f t="shared" si="129"/>
        <v>0</v>
      </c>
      <c r="S821" s="111">
        <f t="shared" si="130"/>
        <v>0</v>
      </c>
      <c r="T821" s="108">
        <f t="shared" si="121"/>
        <v>0</v>
      </c>
      <c r="U821" s="109"/>
      <c r="V821" s="108"/>
      <c r="W821" s="108"/>
      <c r="X821" s="112"/>
      <c r="Y821" s="112"/>
      <c r="Z821" s="112"/>
      <c r="AA821" s="176"/>
      <c r="AB821" s="109"/>
      <c r="AC821" s="138">
        <f t="shared" si="125"/>
        <v>0</v>
      </c>
      <c r="AD821" s="112">
        <f t="shared" si="126"/>
        <v>0</v>
      </c>
      <c r="AE821" s="112">
        <f t="shared" si="127"/>
        <v>0</v>
      </c>
      <c r="AF821" s="112">
        <f t="shared" si="128"/>
        <v>0</v>
      </c>
    </row>
    <row r="822" spans="1:32">
      <c r="A822" s="147"/>
      <c r="B822" s="226"/>
      <c r="C822" s="147"/>
      <c r="D822" s="147"/>
      <c r="E822" s="148"/>
      <c r="F822" s="149"/>
      <c r="G822" s="147"/>
      <c r="H822" s="147"/>
      <c r="I822" s="147"/>
      <c r="J822" s="147"/>
      <c r="K822" s="277"/>
      <c r="L822" s="121"/>
      <c r="M822" s="120"/>
      <c r="O822" s="110">
        <f t="shared" si="122"/>
        <v>0</v>
      </c>
      <c r="P822" s="110">
        <f t="shared" si="123"/>
        <v>0</v>
      </c>
      <c r="Q822" s="134">
        <f t="shared" si="124"/>
        <v>0</v>
      </c>
      <c r="R822" s="111">
        <f t="shared" si="129"/>
        <v>0</v>
      </c>
      <c r="S822" s="111">
        <f t="shared" si="130"/>
        <v>0</v>
      </c>
      <c r="T822" s="108">
        <f t="shared" si="121"/>
        <v>0</v>
      </c>
      <c r="U822" s="109"/>
      <c r="V822" s="108"/>
      <c r="W822" s="108"/>
      <c r="X822" s="112"/>
      <c r="Y822" s="112"/>
      <c r="Z822" s="112"/>
      <c r="AA822" s="176"/>
      <c r="AB822" s="109"/>
      <c r="AC822" s="138">
        <f t="shared" si="125"/>
        <v>0</v>
      </c>
      <c r="AD822" s="112">
        <f t="shared" si="126"/>
        <v>0</v>
      </c>
      <c r="AE822" s="112">
        <f t="shared" si="127"/>
        <v>0</v>
      </c>
      <c r="AF822" s="112">
        <f t="shared" si="128"/>
        <v>0</v>
      </c>
    </row>
    <row r="823" spans="1:32">
      <c r="A823" s="147"/>
      <c r="B823" s="226"/>
      <c r="C823" s="147"/>
      <c r="D823" s="147"/>
      <c r="E823" s="148"/>
      <c r="F823" s="149"/>
      <c r="G823" s="147"/>
      <c r="H823" s="147"/>
      <c r="I823" s="147"/>
      <c r="J823" s="147"/>
      <c r="K823" s="277"/>
      <c r="L823" s="121"/>
      <c r="M823" s="120"/>
      <c r="O823" s="110">
        <f t="shared" si="122"/>
        <v>0</v>
      </c>
      <c r="P823" s="110">
        <f t="shared" si="123"/>
        <v>0</v>
      </c>
      <c r="Q823" s="134">
        <f t="shared" si="124"/>
        <v>0</v>
      </c>
      <c r="R823" s="111">
        <f t="shared" si="129"/>
        <v>0</v>
      </c>
      <c r="S823" s="111">
        <f t="shared" si="130"/>
        <v>0</v>
      </c>
      <c r="T823" s="108">
        <f t="shared" si="121"/>
        <v>0</v>
      </c>
      <c r="U823" s="109"/>
      <c r="V823" s="108"/>
      <c r="W823" s="108"/>
      <c r="X823" s="112"/>
      <c r="Y823" s="112"/>
      <c r="Z823" s="112"/>
      <c r="AA823" s="176"/>
      <c r="AB823" s="109"/>
      <c r="AC823" s="138">
        <f t="shared" si="125"/>
        <v>0</v>
      </c>
      <c r="AD823" s="112">
        <f t="shared" si="126"/>
        <v>0</v>
      </c>
      <c r="AE823" s="112">
        <f t="shared" si="127"/>
        <v>0</v>
      </c>
      <c r="AF823" s="112">
        <f t="shared" si="128"/>
        <v>0</v>
      </c>
    </row>
    <row r="824" spans="1:32">
      <c r="A824" s="147"/>
      <c r="B824" s="226"/>
      <c r="C824" s="147"/>
      <c r="D824" s="147"/>
      <c r="E824" s="148"/>
      <c r="F824" s="149"/>
      <c r="G824" s="149"/>
      <c r="H824" s="147"/>
      <c r="I824" s="147"/>
      <c r="J824" s="147"/>
      <c r="K824" s="277"/>
      <c r="L824" s="121"/>
      <c r="M824" s="120"/>
      <c r="O824" s="110">
        <f t="shared" si="122"/>
        <v>0</v>
      </c>
      <c r="P824" s="110">
        <f t="shared" si="123"/>
        <v>0</v>
      </c>
      <c r="Q824" s="134">
        <f t="shared" si="124"/>
        <v>0</v>
      </c>
      <c r="R824" s="111">
        <f t="shared" si="129"/>
        <v>0</v>
      </c>
      <c r="S824" s="111">
        <f t="shared" si="130"/>
        <v>0</v>
      </c>
      <c r="T824" s="108">
        <f t="shared" si="121"/>
        <v>0</v>
      </c>
      <c r="U824" s="109"/>
      <c r="V824" s="108"/>
      <c r="W824" s="108"/>
      <c r="X824" s="112"/>
      <c r="Y824" s="112"/>
      <c r="Z824" s="112"/>
      <c r="AA824" s="176"/>
      <c r="AB824" s="109"/>
      <c r="AC824" s="138">
        <f t="shared" si="125"/>
        <v>0</v>
      </c>
      <c r="AD824" s="112">
        <f t="shared" si="126"/>
        <v>0</v>
      </c>
      <c r="AE824" s="112">
        <f t="shared" si="127"/>
        <v>0</v>
      </c>
      <c r="AF824" s="112">
        <f t="shared" si="128"/>
        <v>0</v>
      </c>
    </row>
    <row r="825" spans="1:32">
      <c r="A825" s="147"/>
      <c r="B825" s="226"/>
      <c r="C825" s="147"/>
      <c r="D825" s="147"/>
      <c r="E825" s="148"/>
      <c r="F825" s="149"/>
      <c r="G825" s="149"/>
      <c r="H825" s="147"/>
      <c r="I825" s="147"/>
      <c r="J825" s="147"/>
      <c r="K825" s="277"/>
      <c r="L825" s="121"/>
      <c r="M825" s="120"/>
      <c r="O825" s="110">
        <f t="shared" si="122"/>
        <v>0</v>
      </c>
      <c r="P825" s="110">
        <f t="shared" si="123"/>
        <v>0</v>
      </c>
      <c r="Q825" s="134">
        <f t="shared" si="124"/>
        <v>0</v>
      </c>
      <c r="R825" s="111">
        <f t="shared" si="129"/>
        <v>0</v>
      </c>
      <c r="S825" s="111">
        <f t="shared" si="130"/>
        <v>0</v>
      </c>
      <c r="T825" s="108">
        <f t="shared" si="121"/>
        <v>0</v>
      </c>
      <c r="U825" s="109"/>
      <c r="V825" s="108"/>
      <c r="W825" s="108"/>
      <c r="X825" s="112"/>
      <c r="Y825" s="112"/>
      <c r="Z825" s="112"/>
      <c r="AA825" s="176"/>
      <c r="AB825" s="109"/>
      <c r="AC825" s="138">
        <f t="shared" si="125"/>
        <v>0</v>
      </c>
      <c r="AD825" s="112">
        <f t="shared" si="126"/>
        <v>0</v>
      </c>
      <c r="AE825" s="112">
        <f t="shared" si="127"/>
        <v>0</v>
      </c>
      <c r="AF825" s="112">
        <f t="shared" si="128"/>
        <v>0</v>
      </c>
    </row>
    <row r="826" spans="1:32">
      <c r="A826" s="147"/>
      <c r="B826" s="226"/>
      <c r="C826" s="147"/>
      <c r="D826" s="147"/>
      <c r="E826" s="148"/>
      <c r="F826" s="149"/>
      <c r="G826" s="149"/>
      <c r="H826" s="147"/>
      <c r="I826" s="147"/>
      <c r="J826" s="147"/>
      <c r="K826" s="277"/>
      <c r="L826" s="121"/>
      <c r="M826" s="120"/>
      <c r="O826" s="110">
        <f t="shared" si="122"/>
        <v>0</v>
      </c>
      <c r="P826" s="110">
        <f t="shared" si="123"/>
        <v>0</v>
      </c>
      <c r="Q826" s="134">
        <f t="shared" si="124"/>
        <v>0</v>
      </c>
      <c r="R826" s="111">
        <f t="shared" si="129"/>
        <v>0</v>
      </c>
      <c r="S826" s="111">
        <f t="shared" si="130"/>
        <v>0</v>
      </c>
      <c r="T826" s="108">
        <f t="shared" si="121"/>
        <v>0</v>
      </c>
      <c r="U826" s="109"/>
      <c r="V826" s="108"/>
      <c r="W826" s="108"/>
      <c r="X826" s="112"/>
      <c r="Y826" s="112"/>
      <c r="Z826" s="112"/>
      <c r="AA826" s="176"/>
      <c r="AB826" s="109"/>
      <c r="AC826" s="138">
        <f t="shared" si="125"/>
        <v>0</v>
      </c>
      <c r="AD826" s="112">
        <f t="shared" si="126"/>
        <v>0</v>
      </c>
      <c r="AE826" s="112">
        <f t="shared" si="127"/>
        <v>0</v>
      </c>
      <c r="AF826" s="112">
        <f t="shared" si="128"/>
        <v>0</v>
      </c>
    </row>
    <row r="827" spans="1:32">
      <c r="A827" s="147"/>
      <c r="B827" s="226"/>
      <c r="C827" s="147"/>
      <c r="D827" s="147"/>
      <c r="E827" s="148"/>
      <c r="F827" s="149"/>
      <c r="G827" s="149"/>
      <c r="H827" s="147"/>
      <c r="I827" s="147"/>
      <c r="J827" s="147"/>
      <c r="K827" s="277"/>
      <c r="L827" s="121"/>
      <c r="M827" s="120"/>
      <c r="O827" s="110">
        <f t="shared" si="122"/>
        <v>0</v>
      </c>
      <c r="P827" s="110">
        <f t="shared" si="123"/>
        <v>0</v>
      </c>
      <c r="Q827" s="134">
        <f t="shared" si="124"/>
        <v>0</v>
      </c>
      <c r="R827" s="111">
        <f t="shared" si="129"/>
        <v>0</v>
      </c>
      <c r="S827" s="111">
        <f t="shared" si="130"/>
        <v>0</v>
      </c>
      <c r="T827" s="108">
        <f t="shared" si="121"/>
        <v>0</v>
      </c>
      <c r="U827" s="109"/>
      <c r="V827" s="108"/>
      <c r="W827" s="108"/>
      <c r="X827" s="112"/>
      <c r="Y827" s="112"/>
      <c r="Z827" s="112"/>
      <c r="AA827" s="176"/>
      <c r="AB827" s="109"/>
      <c r="AC827" s="138">
        <f t="shared" si="125"/>
        <v>0</v>
      </c>
      <c r="AD827" s="112">
        <f t="shared" si="126"/>
        <v>0</v>
      </c>
      <c r="AE827" s="112">
        <f t="shared" si="127"/>
        <v>0</v>
      </c>
      <c r="AF827" s="112">
        <f t="shared" si="128"/>
        <v>0</v>
      </c>
    </row>
    <row r="828" spans="1:32">
      <c r="A828" s="147"/>
      <c r="B828" s="226"/>
      <c r="C828" s="147"/>
      <c r="D828" s="147"/>
      <c r="E828" s="148"/>
      <c r="F828" s="149"/>
      <c r="G828" s="149"/>
      <c r="H828" s="147"/>
      <c r="I828" s="147"/>
      <c r="J828" s="147"/>
      <c r="K828" s="277"/>
      <c r="L828" s="121"/>
      <c r="M828" s="120"/>
      <c r="O828" s="110">
        <f t="shared" si="122"/>
        <v>0</v>
      </c>
      <c r="P828" s="110">
        <f t="shared" si="123"/>
        <v>0</v>
      </c>
      <c r="Q828" s="134">
        <f t="shared" si="124"/>
        <v>0</v>
      </c>
      <c r="R828" s="111">
        <f t="shared" si="129"/>
        <v>0</v>
      </c>
      <c r="S828" s="111">
        <f t="shared" si="130"/>
        <v>0</v>
      </c>
      <c r="T828" s="108">
        <f t="shared" si="121"/>
        <v>0</v>
      </c>
      <c r="U828" s="109"/>
      <c r="V828" s="108"/>
      <c r="W828" s="108"/>
      <c r="X828" s="112"/>
      <c r="Y828" s="112"/>
      <c r="Z828" s="112"/>
      <c r="AA828" s="176"/>
      <c r="AB828" s="109"/>
      <c r="AC828" s="138">
        <f t="shared" si="125"/>
        <v>0</v>
      </c>
      <c r="AD828" s="112">
        <f t="shared" si="126"/>
        <v>0</v>
      </c>
      <c r="AE828" s="112">
        <f t="shared" si="127"/>
        <v>0</v>
      </c>
      <c r="AF828" s="112">
        <f t="shared" si="128"/>
        <v>0</v>
      </c>
    </row>
    <row r="829" spans="1:32">
      <c r="A829" s="147"/>
      <c r="B829" s="226"/>
      <c r="C829" s="147"/>
      <c r="D829" s="147"/>
      <c r="E829" s="148"/>
      <c r="F829" s="149"/>
      <c r="G829" s="149"/>
      <c r="H829" s="147"/>
      <c r="I829" s="147"/>
      <c r="J829" s="147"/>
      <c r="K829" s="277"/>
      <c r="L829" s="121"/>
      <c r="M829" s="120"/>
      <c r="O829" s="110">
        <f t="shared" si="122"/>
        <v>0</v>
      </c>
      <c r="P829" s="110">
        <f t="shared" si="123"/>
        <v>0</v>
      </c>
      <c r="Q829" s="134">
        <f t="shared" si="124"/>
        <v>0</v>
      </c>
      <c r="R829" s="111">
        <f t="shared" si="129"/>
        <v>0</v>
      </c>
      <c r="S829" s="111">
        <f t="shared" si="130"/>
        <v>0</v>
      </c>
      <c r="T829" s="108">
        <f t="shared" si="121"/>
        <v>0</v>
      </c>
      <c r="U829" s="109"/>
      <c r="V829" s="108"/>
      <c r="W829" s="108"/>
      <c r="X829" s="112"/>
      <c r="Y829" s="112"/>
      <c r="Z829" s="112"/>
      <c r="AA829" s="176"/>
      <c r="AB829" s="109"/>
      <c r="AC829" s="138">
        <f t="shared" si="125"/>
        <v>0</v>
      </c>
      <c r="AD829" s="112">
        <f t="shared" si="126"/>
        <v>0</v>
      </c>
      <c r="AE829" s="112">
        <f t="shared" si="127"/>
        <v>0</v>
      </c>
      <c r="AF829" s="112">
        <f t="shared" si="128"/>
        <v>0</v>
      </c>
    </row>
    <row r="830" spans="1:32">
      <c r="A830" s="147"/>
      <c r="B830" s="226"/>
      <c r="C830" s="147"/>
      <c r="D830" s="147"/>
      <c r="E830" s="148"/>
      <c r="F830" s="149"/>
      <c r="G830" s="149"/>
      <c r="H830" s="147"/>
      <c r="I830" s="147"/>
      <c r="J830" s="147"/>
      <c r="K830" s="277"/>
      <c r="L830" s="121"/>
      <c r="M830" s="120"/>
      <c r="O830" s="110">
        <f t="shared" si="122"/>
        <v>0</v>
      </c>
      <c r="P830" s="110">
        <f t="shared" si="123"/>
        <v>0</v>
      </c>
      <c r="Q830" s="134">
        <f t="shared" si="124"/>
        <v>0</v>
      </c>
      <c r="R830" s="111">
        <f t="shared" si="129"/>
        <v>0</v>
      </c>
      <c r="S830" s="111">
        <f t="shared" si="130"/>
        <v>0</v>
      </c>
      <c r="T830" s="108">
        <f t="shared" si="121"/>
        <v>0</v>
      </c>
      <c r="U830" s="109"/>
      <c r="V830" s="108"/>
      <c r="W830" s="108"/>
      <c r="X830" s="112"/>
      <c r="Y830" s="112"/>
      <c r="Z830" s="112"/>
      <c r="AA830" s="176"/>
      <c r="AB830" s="109"/>
      <c r="AC830" s="138">
        <f t="shared" si="125"/>
        <v>0</v>
      </c>
      <c r="AD830" s="112">
        <f t="shared" si="126"/>
        <v>0</v>
      </c>
      <c r="AE830" s="112">
        <f t="shared" si="127"/>
        <v>0</v>
      </c>
      <c r="AF830" s="112">
        <f t="shared" si="128"/>
        <v>0</v>
      </c>
    </row>
    <row r="831" spans="1:32">
      <c r="A831" s="147"/>
      <c r="B831" s="226"/>
      <c r="C831" s="147"/>
      <c r="D831" s="147"/>
      <c r="E831" s="148"/>
      <c r="F831" s="149"/>
      <c r="G831" s="149"/>
      <c r="H831" s="149"/>
      <c r="I831" s="147"/>
      <c r="J831" s="147"/>
      <c r="K831" s="277"/>
      <c r="L831" s="121"/>
      <c r="M831" s="120"/>
      <c r="O831" s="110">
        <f t="shared" si="122"/>
        <v>0</v>
      </c>
      <c r="P831" s="110">
        <f t="shared" si="123"/>
        <v>0</v>
      </c>
      <c r="Q831" s="134">
        <f t="shared" si="124"/>
        <v>0</v>
      </c>
      <c r="R831" s="111">
        <f t="shared" si="129"/>
        <v>0</v>
      </c>
      <c r="S831" s="111">
        <f t="shared" si="130"/>
        <v>0</v>
      </c>
      <c r="T831" s="108">
        <f t="shared" si="121"/>
        <v>0</v>
      </c>
      <c r="U831" s="109"/>
      <c r="V831" s="108"/>
      <c r="W831" s="108"/>
      <c r="X831" s="112"/>
      <c r="Y831" s="112"/>
      <c r="Z831" s="112"/>
      <c r="AA831" s="176"/>
      <c r="AB831" s="109"/>
      <c r="AC831" s="138">
        <f t="shared" si="125"/>
        <v>0</v>
      </c>
      <c r="AD831" s="112">
        <f t="shared" si="126"/>
        <v>0</v>
      </c>
      <c r="AE831" s="112">
        <f t="shared" si="127"/>
        <v>0</v>
      </c>
      <c r="AF831" s="112">
        <f t="shared" si="128"/>
        <v>0</v>
      </c>
    </row>
    <row r="832" spans="1:32">
      <c r="A832" s="147"/>
      <c r="B832" s="226"/>
      <c r="C832" s="147"/>
      <c r="D832" s="147"/>
      <c r="E832" s="148"/>
      <c r="F832" s="149"/>
      <c r="G832" s="149"/>
      <c r="H832" s="147"/>
      <c r="I832" s="147"/>
      <c r="J832" s="147"/>
      <c r="K832" s="277"/>
      <c r="L832" s="121"/>
      <c r="M832" s="120"/>
      <c r="O832" s="110">
        <f t="shared" si="122"/>
        <v>0</v>
      </c>
      <c r="P832" s="110">
        <f t="shared" si="123"/>
        <v>0</v>
      </c>
      <c r="Q832" s="134">
        <f t="shared" si="124"/>
        <v>0</v>
      </c>
      <c r="R832" s="111">
        <f t="shared" si="129"/>
        <v>0</v>
      </c>
      <c r="S832" s="111">
        <f t="shared" si="130"/>
        <v>0</v>
      </c>
      <c r="T832" s="108">
        <f t="shared" si="121"/>
        <v>0</v>
      </c>
      <c r="U832" s="109"/>
      <c r="V832" s="108"/>
      <c r="W832" s="108"/>
      <c r="X832" s="112"/>
      <c r="Y832" s="112"/>
      <c r="Z832" s="112"/>
      <c r="AA832" s="176"/>
      <c r="AB832" s="109"/>
      <c r="AC832" s="138">
        <f t="shared" si="125"/>
        <v>0</v>
      </c>
      <c r="AD832" s="112">
        <f t="shared" si="126"/>
        <v>0</v>
      </c>
      <c r="AE832" s="112">
        <f t="shared" si="127"/>
        <v>0</v>
      </c>
      <c r="AF832" s="112">
        <f t="shared" si="128"/>
        <v>0</v>
      </c>
    </row>
    <row r="833" spans="1:32">
      <c r="A833" s="147"/>
      <c r="B833" s="226"/>
      <c r="C833" s="147"/>
      <c r="D833" s="147"/>
      <c r="E833" s="148"/>
      <c r="F833" s="149"/>
      <c r="G833" s="149"/>
      <c r="H833" s="147"/>
      <c r="I833" s="147"/>
      <c r="J833" s="147"/>
      <c r="K833" s="277"/>
      <c r="L833" s="121"/>
      <c r="M833" s="120"/>
      <c r="O833" s="110">
        <f t="shared" si="122"/>
        <v>0</v>
      </c>
      <c r="P833" s="110">
        <f t="shared" si="123"/>
        <v>0</v>
      </c>
      <c r="Q833" s="134">
        <f t="shared" si="124"/>
        <v>0</v>
      </c>
      <c r="R833" s="111">
        <f t="shared" si="129"/>
        <v>0</v>
      </c>
      <c r="S833" s="111">
        <f t="shared" si="130"/>
        <v>0</v>
      </c>
      <c r="T833" s="108">
        <f t="shared" si="121"/>
        <v>0</v>
      </c>
      <c r="U833" s="109"/>
      <c r="V833" s="108"/>
      <c r="W833" s="108"/>
      <c r="X833" s="112"/>
      <c r="Y833" s="112"/>
      <c r="Z833" s="112"/>
      <c r="AA833" s="176"/>
      <c r="AB833" s="109"/>
      <c r="AC833" s="138">
        <f t="shared" si="125"/>
        <v>0</v>
      </c>
      <c r="AD833" s="112">
        <f t="shared" si="126"/>
        <v>0</v>
      </c>
      <c r="AE833" s="112">
        <f t="shared" si="127"/>
        <v>0</v>
      </c>
      <c r="AF833" s="112">
        <f t="shared" si="128"/>
        <v>0</v>
      </c>
    </row>
    <row r="834" spans="1:32">
      <c r="A834" s="147"/>
      <c r="B834" s="226"/>
      <c r="C834" s="147"/>
      <c r="D834" s="147"/>
      <c r="E834" s="148"/>
      <c r="F834" s="149"/>
      <c r="G834" s="149"/>
      <c r="H834" s="147"/>
      <c r="I834" s="147"/>
      <c r="J834" s="147"/>
      <c r="K834" s="277"/>
      <c r="L834" s="121"/>
      <c r="M834" s="120"/>
      <c r="O834" s="110">
        <f t="shared" si="122"/>
        <v>0</v>
      </c>
      <c r="P834" s="110">
        <f t="shared" si="123"/>
        <v>0</v>
      </c>
      <c r="Q834" s="134">
        <f t="shared" si="124"/>
        <v>0</v>
      </c>
      <c r="R834" s="111">
        <f t="shared" si="129"/>
        <v>0</v>
      </c>
      <c r="S834" s="111">
        <f t="shared" si="130"/>
        <v>0</v>
      </c>
      <c r="T834" s="108">
        <f t="shared" si="121"/>
        <v>0</v>
      </c>
      <c r="U834" s="109"/>
      <c r="V834" s="108"/>
      <c r="W834" s="108"/>
      <c r="X834" s="112"/>
      <c r="Y834" s="112"/>
      <c r="Z834" s="112"/>
      <c r="AA834" s="176"/>
      <c r="AB834" s="109"/>
      <c r="AC834" s="138">
        <f t="shared" si="125"/>
        <v>0</v>
      </c>
      <c r="AD834" s="112">
        <f t="shared" si="126"/>
        <v>0</v>
      </c>
      <c r="AE834" s="112">
        <f t="shared" si="127"/>
        <v>0</v>
      </c>
      <c r="AF834" s="112">
        <f t="shared" si="128"/>
        <v>0</v>
      </c>
    </row>
    <row r="835" spans="1:32">
      <c r="A835" s="147"/>
      <c r="B835" s="226"/>
      <c r="C835" s="147"/>
      <c r="D835" s="147"/>
      <c r="E835" s="148"/>
      <c r="F835" s="149"/>
      <c r="G835" s="149"/>
      <c r="H835" s="147"/>
      <c r="I835" s="147"/>
      <c r="J835" s="147"/>
      <c r="K835" s="277"/>
      <c r="L835" s="121"/>
      <c r="M835" s="120"/>
      <c r="O835" s="110">
        <f t="shared" si="122"/>
        <v>0</v>
      </c>
      <c r="P835" s="110">
        <f t="shared" si="123"/>
        <v>0</v>
      </c>
      <c r="Q835" s="134">
        <f t="shared" si="124"/>
        <v>0</v>
      </c>
      <c r="R835" s="111">
        <f t="shared" si="129"/>
        <v>0</v>
      </c>
      <c r="S835" s="111">
        <f t="shared" si="130"/>
        <v>0</v>
      </c>
      <c r="T835" s="108">
        <f t="shared" si="121"/>
        <v>0</v>
      </c>
      <c r="U835" s="109"/>
      <c r="V835" s="108"/>
      <c r="W835" s="108"/>
      <c r="X835" s="112"/>
      <c r="Y835" s="112"/>
      <c r="Z835" s="112"/>
      <c r="AA835" s="176"/>
      <c r="AB835" s="109"/>
      <c r="AC835" s="138">
        <f t="shared" si="125"/>
        <v>0</v>
      </c>
      <c r="AD835" s="112">
        <f t="shared" si="126"/>
        <v>0</v>
      </c>
      <c r="AE835" s="112">
        <f t="shared" si="127"/>
        <v>0</v>
      </c>
      <c r="AF835" s="112">
        <f t="shared" si="128"/>
        <v>0</v>
      </c>
    </row>
    <row r="836" spans="1:32">
      <c r="A836" s="147"/>
      <c r="B836" s="226"/>
      <c r="C836" s="147"/>
      <c r="D836" s="147"/>
      <c r="E836" s="148"/>
      <c r="F836" s="149"/>
      <c r="G836" s="149"/>
      <c r="H836" s="147"/>
      <c r="I836" s="147"/>
      <c r="J836" s="147"/>
      <c r="K836" s="277"/>
      <c r="L836" s="121"/>
      <c r="M836" s="120"/>
      <c r="O836" s="110">
        <f t="shared" si="122"/>
        <v>0</v>
      </c>
      <c r="P836" s="110">
        <f t="shared" si="123"/>
        <v>0</v>
      </c>
      <c r="Q836" s="134">
        <f t="shared" si="124"/>
        <v>0</v>
      </c>
      <c r="R836" s="111">
        <f t="shared" si="129"/>
        <v>0</v>
      </c>
      <c r="S836" s="111">
        <f t="shared" si="130"/>
        <v>0</v>
      </c>
      <c r="T836" s="108">
        <f t="shared" ref="T836:T899" si="131">+IF((Q836+R836+V836-W836)&gt;TIMEVALUE("4:30"),8.5/24,IF((Q836+R836+V836-W836)&gt;TIMEVALUE("00:00"),4.25/24,0))-IF((Q836+R836+V836-W836)&gt;S836,S836,0)</f>
        <v>0</v>
      </c>
      <c r="U836" s="109"/>
      <c r="V836" s="108"/>
      <c r="W836" s="108"/>
      <c r="X836" s="112"/>
      <c r="Y836" s="112"/>
      <c r="Z836" s="112"/>
      <c r="AA836" s="176"/>
      <c r="AB836" s="109"/>
      <c r="AC836" s="138">
        <f t="shared" si="125"/>
        <v>0</v>
      </c>
      <c r="AD836" s="112">
        <f t="shared" si="126"/>
        <v>0</v>
      </c>
      <c r="AE836" s="112">
        <f t="shared" si="127"/>
        <v>0</v>
      </c>
      <c r="AF836" s="112">
        <f t="shared" si="128"/>
        <v>0</v>
      </c>
    </row>
    <row r="837" spans="1:32">
      <c r="A837" s="147"/>
      <c r="B837" s="226"/>
      <c r="C837" s="147"/>
      <c r="D837" s="147"/>
      <c r="E837" s="148"/>
      <c r="F837" s="149"/>
      <c r="G837" s="149"/>
      <c r="H837" s="147"/>
      <c r="I837" s="147"/>
      <c r="J837" s="147"/>
      <c r="K837" s="277"/>
      <c r="L837" s="121"/>
      <c r="M837" s="120"/>
      <c r="O837" s="110">
        <f t="shared" ref="O837:O900" si="132">+IF(COUNT(F837:K837)=1,0,IF((MAX(F837:K837)-MIN(F837:K837))&lt;TIMEVALUE("1:00"),0,IF(F837&lt;TIMEVALUE("8:00"),1/3,MIN(F837:K837))))</f>
        <v>0</v>
      </c>
      <c r="P837" s="110">
        <f t="shared" ref="P837:P900" si="133">+IF(COUNT(F837:K837)=1,0,IF((MAX(F837:K837)-MIN(F837:K837))&lt;TIMEVALUE("1:00"),0,IF(MAX(F837:K837)&lt;TIMEVALUE("18:00"),MAX(F837:K837),IF(F837&gt;TIMEVALUE("8:30"),0.75,MAX(F837:K837)))))</f>
        <v>0</v>
      </c>
      <c r="Q837" s="134">
        <f t="shared" ref="Q837:Q900" si="134">+IF(OR(M837="KHAC",M837="PM",O837=TIMEVALUE("00:00")),0,IF(O837&gt;TIMEVALUE("10:00"),0,IF(MAX(F837:K837)&lt;TIMEVALUE("12:00"),MAX(F837:K837)-O837,TIMEVALUE("12:00")-O837)))</f>
        <v>0</v>
      </c>
      <c r="R837" s="111">
        <f t="shared" si="129"/>
        <v>0</v>
      </c>
      <c r="S837" s="111">
        <f t="shared" si="130"/>
        <v>0</v>
      </c>
      <c r="T837" s="108">
        <f t="shared" si="131"/>
        <v>0</v>
      </c>
      <c r="U837" s="109"/>
      <c r="V837" s="108"/>
      <c r="W837" s="108"/>
      <c r="X837" s="112"/>
      <c r="Y837" s="112"/>
      <c r="Z837" s="112"/>
      <c r="AA837" s="176"/>
      <c r="AB837" s="109"/>
      <c r="AC837" s="138">
        <f t="shared" ref="AC837:AC900" si="135">+T837/TIMEVALUE("8:30")</f>
        <v>0</v>
      </c>
      <c r="AD837" s="112">
        <f t="shared" ref="AD837:AD900" si="136">IF(COUNT(F837:K837)=0,0,IF(COUNT(F837:K837)=1,1,IF((MAX(F837:K837)-MIN(F837:K837))&lt;TIMEVALUE("1:00"),1,0+Z837)))</f>
        <v>0</v>
      </c>
      <c r="AE837" s="112">
        <f t="shared" ref="AE837:AE900" si="137">+IF(AND(F837&gt;TIMEVALUE("8:30"),F837&lt;TIMEVALUE("10:00")),1,IF(AND(F837&gt;TIMEVALUE("14:00"),F837&lt;TIMEVALUE("15:30")),1,0+X837))</f>
        <v>0</v>
      </c>
      <c r="AF837" s="112">
        <f t="shared" ref="AF837:AF900" si="138">+IF(OR(M837="Khac",M837="pm"),0,IF(AND(MAX(F837:K837)-MIN(F837:K837)&gt;TIMEVALUE("6:00"),AND(MAX(F837:K837)&gt;TIMEVALUE("14:00"),MIN(F837:K837)&lt;TIMEVALUE("11:30"))),1,0+Y837))</f>
        <v>0</v>
      </c>
    </row>
    <row r="838" spans="1:32">
      <c r="A838" s="147"/>
      <c r="B838" s="226"/>
      <c r="C838" s="147"/>
      <c r="D838" s="147"/>
      <c r="E838" s="148"/>
      <c r="F838" s="149"/>
      <c r="G838" s="149"/>
      <c r="H838" s="147"/>
      <c r="I838" s="147"/>
      <c r="J838" s="147"/>
      <c r="K838" s="277"/>
      <c r="L838" s="121"/>
      <c r="M838" s="120"/>
      <c r="O838" s="110">
        <f t="shared" si="132"/>
        <v>0</v>
      </c>
      <c r="P838" s="110">
        <f t="shared" si="133"/>
        <v>0</v>
      </c>
      <c r="Q838" s="134">
        <f t="shared" si="134"/>
        <v>0</v>
      </c>
      <c r="R838" s="111">
        <f t="shared" si="129"/>
        <v>0</v>
      </c>
      <c r="S838" s="111">
        <f t="shared" si="130"/>
        <v>0</v>
      </c>
      <c r="T838" s="108">
        <f t="shared" si="131"/>
        <v>0</v>
      </c>
      <c r="U838" s="109"/>
      <c r="V838" s="108"/>
      <c r="W838" s="108"/>
      <c r="X838" s="112"/>
      <c r="Y838" s="112"/>
      <c r="Z838" s="112"/>
      <c r="AA838" s="176"/>
      <c r="AB838" s="109"/>
      <c r="AC838" s="138">
        <f t="shared" si="135"/>
        <v>0</v>
      </c>
      <c r="AD838" s="112">
        <f t="shared" si="136"/>
        <v>0</v>
      </c>
      <c r="AE838" s="112">
        <f t="shared" si="137"/>
        <v>0</v>
      </c>
      <c r="AF838" s="112">
        <f t="shared" si="138"/>
        <v>0</v>
      </c>
    </row>
    <row r="839" spans="1:32">
      <c r="A839" s="147"/>
      <c r="B839" s="226"/>
      <c r="C839" s="147"/>
      <c r="D839" s="147"/>
      <c r="E839" s="148"/>
      <c r="F839" s="149"/>
      <c r="G839" s="147"/>
      <c r="H839" s="147"/>
      <c r="I839" s="147"/>
      <c r="J839" s="147"/>
      <c r="K839" s="277"/>
      <c r="L839" s="121"/>
      <c r="M839" s="120"/>
      <c r="O839" s="110">
        <f t="shared" si="132"/>
        <v>0</v>
      </c>
      <c r="P839" s="110">
        <f t="shared" si="133"/>
        <v>0</v>
      </c>
      <c r="Q839" s="134">
        <f t="shared" si="134"/>
        <v>0</v>
      </c>
      <c r="R839" s="111">
        <f t="shared" ref="R839:R902" si="139">+IF(OR(M839="khac",M839="pm",P839=TIMEVALUE("00:00"),MAX(F839:K839)&lt;TIMEVALUE("13:30"),MAX(F839:K839)&lt;TIMEVALUE("15:30"),MIN(F839:K839)&gt;TIMEVALUE("15:30")),0,IF(P839&lt;=TIMEVALUE("19:30"),P839-IF(MIN(F839:K839)&gt;TIMEVALUE("13:30"),O839,TIMEVALUE("13:30")),TIMEVALUE("19:30")-IF(MIN(F839:K839)&gt;TIMEVALUE("13:30"),O839,TIMEVALUE("13:30"))))</f>
        <v>0</v>
      </c>
      <c r="S839" s="111">
        <f t="shared" si="130"/>
        <v>0</v>
      </c>
      <c r="T839" s="108">
        <f t="shared" si="131"/>
        <v>0</v>
      </c>
      <c r="U839" s="109"/>
      <c r="V839" s="108"/>
      <c r="W839" s="108"/>
      <c r="X839" s="112"/>
      <c r="Y839" s="112"/>
      <c r="Z839" s="112"/>
      <c r="AA839" s="176"/>
      <c r="AB839" s="109"/>
      <c r="AC839" s="138">
        <f t="shared" si="135"/>
        <v>0</v>
      </c>
      <c r="AD839" s="112">
        <f t="shared" si="136"/>
        <v>0</v>
      </c>
      <c r="AE839" s="112">
        <f t="shared" si="137"/>
        <v>0</v>
      </c>
      <c r="AF839" s="112">
        <f t="shared" si="138"/>
        <v>0</v>
      </c>
    </row>
    <row r="840" spans="1:32">
      <c r="A840" s="147"/>
      <c r="B840" s="226"/>
      <c r="C840" s="147"/>
      <c r="D840" s="147"/>
      <c r="E840" s="148"/>
      <c r="F840" s="149"/>
      <c r="G840" s="149"/>
      <c r="H840" s="147"/>
      <c r="I840" s="147"/>
      <c r="J840" s="147"/>
      <c r="K840" s="277"/>
      <c r="L840" s="121"/>
      <c r="M840" s="120"/>
      <c r="O840" s="110">
        <f t="shared" si="132"/>
        <v>0</v>
      </c>
      <c r="P840" s="110">
        <f t="shared" si="133"/>
        <v>0</v>
      </c>
      <c r="Q840" s="134">
        <f t="shared" si="134"/>
        <v>0</v>
      </c>
      <c r="R840" s="111">
        <f t="shared" si="139"/>
        <v>0</v>
      </c>
      <c r="S840" s="111">
        <f t="shared" si="130"/>
        <v>0</v>
      </c>
      <c r="T840" s="108">
        <f t="shared" si="131"/>
        <v>0</v>
      </c>
      <c r="U840" s="109"/>
      <c r="V840" s="108"/>
      <c r="W840" s="108"/>
      <c r="X840" s="112"/>
      <c r="Y840" s="112"/>
      <c r="Z840" s="112"/>
      <c r="AA840" s="176"/>
      <c r="AB840" s="109"/>
      <c r="AC840" s="138">
        <f t="shared" si="135"/>
        <v>0</v>
      </c>
      <c r="AD840" s="112">
        <f t="shared" si="136"/>
        <v>0</v>
      </c>
      <c r="AE840" s="112">
        <f t="shared" si="137"/>
        <v>0</v>
      </c>
      <c r="AF840" s="112">
        <f t="shared" si="138"/>
        <v>0</v>
      </c>
    </row>
    <row r="841" spans="1:32">
      <c r="A841" s="147"/>
      <c r="B841" s="226"/>
      <c r="C841" s="147"/>
      <c r="D841" s="147"/>
      <c r="E841" s="148"/>
      <c r="F841" s="149"/>
      <c r="G841" s="149"/>
      <c r="H841" s="147"/>
      <c r="I841" s="147"/>
      <c r="J841" s="147"/>
      <c r="K841" s="277"/>
      <c r="L841" s="121"/>
      <c r="M841" s="120"/>
      <c r="O841" s="110">
        <f t="shared" si="132"/>
        <v>0</v>
      </c>
      <c r="P841" s="110">
        <f t="shared" si="133"/>
        <v>0</v>
      </c>
      <c r="Q841" s="134">
        <f t="shared" si="134"/>
        <v>0</v>
      </c>
      <c r="R841" s="111">
        <f t="shared" si="139"/>
        <v>0</v>
      </c>
      <c r="S841" s="111">
        <f t="shared" si="130"/>
        <v>0</v>
      </c>
      <c r="T841" s="108">
        <f t="shared" si="131"/>
        <v>0</v>
      </c>
      <c r="U841" s="109"/>
      <c r="V841" s="108"/>
      <c r="W841" s="108"/>
      <c r="X841" s="112"/>
      <c r="Y841" s="112"/>
      <c r="Z841" s="112"/>
      <c r="AA841" s="176"/>
      <c r="AB841" s="109"/>
      <c r="AC841" s="138">
        <f t="shared" si="135"/>
        <v>0</v>
      </c>
      <c r="AD841" s="112">
        <f t="shared" si="136"/>
        <v>0</v>
      </c>
      <c r="AE841" s="112">
        <f t="shared" si="137"/>
        <v>0</v>
      </c>
      <c r="AF841" s="112">
        <f t="shared" si="138"/>
        <v>0</v>
      </c>
    </row>
    <row r="842" spans="1:32">
      <c r="A842" s="147"/>
      <c r="B842" s="226"/>
      <c r="C842" s="147"/>
      <c r="D842" s="147"/>
      <c r="E842" s="148"/>
      <c r="F842" s="149"/>
      <c r="G842" s="149"/>
      <c r="H842" s="147"/>
      <c r="I842" s="147"/>
      <c r="J842" s="147"/>
      <c r="K842" s="277"/>
      <c r="L842" s="121"/>
      <c r="M842" s="120"/>
      <c r="O842" s="110">
        <f t="shared" si="132"/>
        <v>0</v>
      </c>
      <c r="P842" s="110">
        <f t="shared" si="133"/>
        <v>0</v>
      </c>
      <c r="Q842" s="134">
        <f t="shared" si="134"/>
        <v>0</v>
      </c>
      <c r="R842" s="111">
        <f t="shared" si="139"/>
        <v>0</v>
      </c>
      <c r="S842" s="111">
        <f t="shared" si="130"/>
        <v>0</v>
      </c>
      <c r="T842" s="108">
        <f t="shared" si="131"/>
        <v>0</v>
      </c>
      <c r="U842" s="109"/>
      <c r="V842" s="108"/>
      <c r="W842" s="108"/>
      <c r="X842" s="112"/>
      <c r="Y842" s="112"/>
      <c r="Z842" s="112"/>
      <c r="AA842" s="176"/>
      <c r="AB842" s="109"/>
      <c r="AC842" s="138">
        <f t="shared" si="135"/>
        <v>0</v>
      </c>
      <c r="AD842" s="112">
        <f t="shared" si="136"/>
        <v>0</v>
      </c>
      <c r="AE842" s="112">
        <f t="shared" si="137"/>
        <v>0</v>
      </c>
      <c r="AF842" s="112">
        <f t="shared" si="138"/>
        <v>0</v>
      </c>
    </row>
    <row r="843" spans="1:32">
      <c r="A843" s="147"/>
      <c r="B843" s="226"/>
      <c r="C843" s="147"/>
      <c r="D843" s="147"/>
      <c r="E843" s="148"/>
      <c r="F843" s="149"/>
      <c r="G843" s="149"/>
      <c r="H843" s="147"/>
      <c r="I843" s="147"/>
      <c r="J843" s="147"/>
      <c r="K843" s="277"/>
      <c r="L843" s="121"/>
      <c r="M843" s="120"/>
      <c r="O843" s="110">
        <f t="shared" si="132"/>
        <v>0</v>
      </c>
      <c r="P843" s="110">
        <f t="shared" si="133"/>
        <v>0</v>
      </c>
      <c r="Q843" s="134">
        <f t="shared" si="134"/>
        <v>0</v>
      </c>
      <c r="R843" s="111">
        <f t="shared" si="139"/>
        <v>0</v>
      </c>
      <c r="S843" s="111">
        <f t="shared" si="130"/>
        <v>0</v>
      </c>
      <c r="T843" s="108">
        <f t="shared" si="131"/>
        <v>0</v>
      </c>
      <c r="U843" s="109"/>
      <c r="V843" s="108"/>
      <c r="W843" s="108"/>
      <c r="X843" s="112"/>
      <c r="Y843" s="112"/>
      <c r="Z843" s="112"/>
      <c r="AA843" s="176"/>
      <c r="AB843" s="109"/>
      <c r="AC843" s="138">
        <f t="shared" si="135"/>
        <v>0</v>
      </c>
      <c r="AD843" s="112">
        <f t="shared" si="136"/>
        <v>0</v>
      </c>
      <c r="AE843" s="112">
        <f t="shared" si="137"/>
        <v>0</v>
      </c>
      <c r="AF843" s="112">
        <f t="shared" si="138"/>
        <v>0</v>
      </c>
    </row>
    <row r="844" spans="1:32">
      <c r="A844" s="147"/>
      <c r="B844" s="226"/>
      <c r="C844" s="147"/>
      <c r="D844" s="147"/>
      <c r="E844" s="148"/>
      <c r="F844" s="149"/>
      <c r="G844" s="149"/>
      <c r="H844" s="147"/>
      <c r="I844" s="147"/>
      <c r="J844" s="147"/>
      <c r="K844" s="277"/>
      <c r="L844" s="121"/>
      <c r="M844" s="120"/>
      <c r="O844" s="110">
        <f t="shared" si="132"/>
        <v>0</v>
      </c>
      <c r="P844" s="110">
        <f t="shared" si="133"/>
        <v>0</v>
      </c>
      <c r="Q844" s="134">
        <f t="shared" si="134"/>
        <v>0</v>
      </c>
      <c r="R844" s="111">
        <f t="shared" si="139"/>
        <v>0</v>
      </c>
      <c r="S844" s="111">
        <f t="shared" si="130"/>
        <v>0</v>
      </c>
      <c r="T844" s="108">
        <f t="shared" si="131"/>
        <v>0</v>
      </c>
      <c r="U844" s="109"/>
      <c r="V844" s="108"/>
      <c r="W844" s="108"/>
      <c r="X844" s="112"/>
      <c r="Y844" s="112"/>
      <c r="Z844" s="112"/>
      <c r="AA844" s="176"/>
      <c r="AB844" s="109"/>
      <c r="AC844" s="138">
        <f t="shared" si="135"/>
        <v>0</v>
      </c>
      <c r="AD844" s="112">
        <f t="shared" si="136"/>
        <v>0</v>
      </c>
      <c r="AE844" s="112">
        <f t="shared" si="137"/>
        <v>0</v>
      </c>
      <c r="AF844" s="112">
        <f t="shared" si="138"/>
        <v>0</v>
      </c>
    </row>
    <row r="845" spans="1:32">
      <c r="A845" s="147"/>
      <c r="B845" s="226"/>
      <c r="C845" s="147"/>
      <c r="D845" s="147"/>
      <c r="E845" s="148"/>
      <c r="F845" s="149"/>
      <c r="G845" s="149"/>
      <c r="H845" s="147"/>
      <c r="I845" s="147"/>
      <c r="J845" s="147"/>
      <c r="K845" s="277"/>
      <c r="L845" s="121"/>
      <c r="M845" s="120"/>
      <c r="O845" s="110">
        <f t="shared" si="132"/>
        <v>0</v>
      </c>
      <c r="P845" s="110">
        <f t="shared" si="133"/>
        <v>0</v>
      </c>
      <c r="Q845" s="134">
        <f t="shared" si="134"/>
        <v>0</v>
      </c>
      <c r="R845" s="111">
        <f t="shared" si="139"/>
        <v>0</v>
      </c>
      <c r="S845" s="111">
        <f t="shared" si="130"/>
        <v>0</v>
      </c>
      <c r="T845" s="108">
        <f t="shared" si="131"/>
        <v>0</v>
      </c>
      <c r="U845" s="109"/>
      <c r="V845" s="108"/>
      <c r="W845" s="108"/>
      <c r="X845" s="112"/>
      <c r="Y845" s="112"/>
      <c r="Z845" s="112"/>
      <c r="AA845" s="176"/>
      <c r="AB845" s="109"/>
      <c r="AC845" s="138">
        <f t="shared" si="135"/>
        <v>0</v>
      </c>
      <c r="AD845" s="112">
        <f t="shared" si="136"/>
        <v>0</v>
      </c>
      <c r="AE845" s="112">
        <f t="shared" si="137"/>
        <v>0</v>
      </c>
      <c r="AF845" s="112">
        <f t="shared" si="138"/>
        <v>0</v>
      </c>
    </row>
    <row r="846" spans="1:32">
      <c r="A846" s="147"/>
      <c r="B846" s="226"/>
      <c r="C846" s="147"/>
      <c r="D846" s="147"/>
      <c r="E846" s="148"/>
      <c r="F846" s="149"/>
      <c r="G846" s="149"/>
      <c r="H846" s="147"/>
      <c r="I846" s="147"/>
      <c r="J846" s="147"/>
      <c r="K846" s="277"/>
      <c r="L846" s="121"/>
      <c r="M846" s="120"/>
      <c r="O846" s="110">
        <f t="shared" si="132"/>
        <v>0</v>
      </c>
      <c r="P846" s="110">
        <f t="shared" si="133"/>
        <v>0</v>
      </c>
      <c r="Q846" s="134">
        <f t="shared" si="134"/>
        <v>0</v>
      </c>
      <c r="R846" s="111">
        <f t="shared" si="139"/>
        <v>0</v>
      </c>
      <c r="S846" s="111">
        <f t="shared" si="130"/>
        <v>0</v>
      </c>
      <c r="T846" s="108">
        <f t="shared" si="131"/>
        <v>0</v>
      </c>
      <c r="U846" s="109"/>
      <c r="V846" s="108"/>
      <c r="W846" s="108"/>
      <c r="X846" s="112"/>
      <c r="Y846" s="112"/>
      <c r="Z846" s="112"/>
      <c r="AA846" s="176"/>
      <c r="AB846" s="109"/>
      <c r="AC846" s="138">
        <f t="shared" si="135"/>
        <v>0</v>
      </c>
      <c r="AD846" s="112">
        <f t="shared" si="136"/>
        <v>0</v>
      </c>
      <c r="AE846" s="112">
        <f t="shared" si="137"/>
        <v>0</v>
      </c>
      <c r="AF846" s="112">
        <f t="shared" si="138"/>
        <v>0</v>
      </c>
    </row>
    <row r="847" spans="1:32">
      <c r="A847" s="147"/>
      <c r="B847" s="226"/>
      <c r="C847" s="147"/>
      <c r="D847" s="147"/>
      <c r="E847" s="148"/>
      <c r="F847" s="149"/>
      <c r="G847" s="149"/>
      <c r="H847" s="147"/>
      <c r="I847" s="147"/>
      <c r="J847" s="147"/>
      <c r="K847" s="277"/>
      <c r="L847" s="121"/>
      <c r="M847" s="120"/>
      <c r="O847" s="110">
        <f t="shared" si="132"/>
        <v>0</v>
      </c>
      <c r="P847" s="110">
        <f t="shared" si="133"/>
        <v>0</v>
      </c>
      <c r="Q847" s="134">
        <f t="shared" si="134"/>
        <v>0</v>
      </c>
      <c r="R847" s="111">
        <f t="shared" si="139"/>
        <v>0</v>
      </c>
      <c r="S847" s="111">
        <f t="shared" si="130"/>
        <v>0</v>
      </c>
      <c r="T847" s="108">
        <f t="shared" si="131"/>
        <v>0</v>
      </c>
      <c r="U847" s="109"/>
      <c r="V847" s="108"/>
      <c r="W847" s="108"/>
      <c r="X847" s="112"/>
      <c r="Y847" s="112"/>
      <c r="Z847" s="112"/>
      <c r="AA847" s="176"/>
      <c r="AB847" s="109"/>
      <c r="AC847" s="138">
        <f t="shared" si="135"/>
        <v>0</v>
      </c>
      <c r="AD847" s="112">
        <f t="shared" si="136"/>
        <v>0</v>
      </c>
      <c r="AE847" s="112">
        <f t="shared" si="137"/>
        <v>0</v>
      </c>
      <c r="AF847" s="112">
        <f t="shared" si="138"/>
        <v>0</v>
      </c>
    </row>
    <row r="848" spans="1:32">
      <c r="A848" s="147"/>
      <c r="B848" s="226"/>
      <c r="C848" s="147"/>
      <c r="D848" s="147"/>
      <c r="E848" s="148"/>
      <c r="F848" s="149"/>
      <c r="G848" s="149"/>
      <c r="H848" s="147"/>
      <c r="I848" s="147"/>
      <c r="J848" s="147"/>
      <c r="K848" s="277"/>
      <c r="L848" s="121"/>
      <c r="M848" s="120"/>
      <c r="O848" s="110">
        <f t="shared" si="132"/>
        <v>0</v>
      </c>
      <c r="P848" s="110">
        <f t="shared" si="133"/>
        <v>0</v>
      </c>
      <c r="Q848" s="134">
        <f t="shared" si="134"/>
        <v>0</v>
      </c>
      <c r="R848" s="111">
        <f t="shared" si="139"/>
        <v>0</v>
      </c>
      <c r="S848" s="111">
        <f t="shared" si="130"/>
        <v>0</v>
      </c>
      <c r="T848" s="108">
        <f t="shared" si="131"/>
        <v>0</v>
      </c>
      <c r="U848" s="109"/>
      <c r="V848" s="108"/>
      <c r="W848" s="108"/>
      <c r="X848" s="112"/>
      <c r="Y848" s="112"/>
      <c r="Z848" s="112"/>
      <c r="AA848" s="176"/>
      <c r="AB848" s="109"/>
      <c r="AC848" s="138">
        <f t="shared" si="135"/>
        <v>0</v>
      </c>
      <c r="AD848" s="112">
        <f t="shared" si="136"/>
        <v>0</v>
      </c>
      <c r="AE848" s="112">
        <f t="shared" si="137"/>
        <v>0</v>
      </c>
      <c r="AF848" s="112">
        <f t="shared" si="138"/>
        <v>0</v>
      </c>
    </row>
    <row r="849" spans="1:32">
      <c r="A849" s="147"/>
      <c r="B849" s="226"/>
      <c r="C849" s="147"/>
      <c r="D849" s="147"/>
      <c r="E849" s="148"/>
      <c r="F849" s="149"/>
      <c r="G849" s="149"/>
      <c r="H849" s="147"/>
      <c r="I849" s="147"/>
      <c r="J849" s="147"/>
      <c r="K849" s="277"/>
      <c r="L849" s="121"/>
      <c r="M849" s="120"/>
      <c r="O849" s="110">
        <f t="shared" si="132"/>
        <v>0</v>
      </c>
      <c r="P849" s="110">
        <f t="shared" si="133"/>
        <v>0</v>
      </c>
      <c r="Q849" s="134">
        <f t="shared" si="134"/>
        <v>0</v>
      </c>
      <c r="R849" s="111">
        <f t="shared" si="139"/>
        <v>0</v>
      </c>
      <c r="S849" s="111">
        <f t="shared" si="130"/>
        <v>0</v>
      </c>
      <c r="T849" s="108">
        <f t="shared" si="131"/>
        <v>0</v>
      </c>
      <c r="U849" s="109"/>
      <c r="V849" s="108"/>
      <c r="W849" s="108"/>
      <c r="X849" s="112"/>
      <c r="Y849" s="112"/>
      <c r="Z849" s="112"/>
      <c r="AA849" s="176"/>
      <c r="AB849" s="109"/>
      <c r="AC849" s="138">
        <f t="shared" si="135"/>
        <v>0</v>
      </c>
      <c r="AD849" s="112">
        <f t="shared" si="136"/>
        <v>0</v>
      </c>
      <c r="AE849" s="112">
        <f t="shared" si="137"/>
        <v>0</v>
      </c>
      <c r="AF849" s="112">
        <f t="shared" si="138"/>
        <v>0</v>
      </c>
    </row>
    <row r="850" spans="1:32">
      <c r="A850" s="147"/>
      <c r="B850" s="226"/>
      <c r="C850" s="147"/>
      <c r="D850" s="147"/>
      <c r="E850" s="148"/>
      <c r="F850" s="149"/>
      <c r="G850" s="149"/>
      <c r="H850" s="147"/>
      <c r="I850" s="147"/>
      <c r="J850" s="147"/>
      <c r="K850" s="277"/>
      <c r="L850" s="121"/>
      <c r="M850" s="120"/>
      <c r="O850" s="110">
        <f t="shared" si="132"/>
        <v>0</v>
      </c>
      <c r="P850" s="110">
        <f t="shared" si="133"/>
        <v>0</v>
      </c>
      <c r="Q850" s="134">
        <f t="shared" si="134"/>
        <v>0</v>
      </c>
      <c r="R850" s="111">
        <f t="shared" si="139"/>
        <v>0</v>
      </c>
      <c r="S850" s="111">
        <f t="shared" si="130"/>
        <v>0</v>
      </c>
      <c r="T850" s="108">
        <f t="shared" si="131"/>
        <v>0</v>
      </c>
      <c r="U850" s="109"/>
      <c r="V850" s="108"/>
      <c r="W850" s="108"/>
      <c r="X850" s="112"/>
      <c r="Y850" s="112"/>
      <c r="Z850" s="112"/>
      <c r="AA850" s="176"/>
      <c r="AB850" s="109"/>
      <c r="AC850" s="138">
        <f t="shared" si="135"/>
        <v>0</v>
      </c>
      <c r="AD850" s="112">
        <f t="shared" si="136"/>
        <v>0</v>
      </c>
      <c r="AE850" s="112">
        <f t="shared" si="137"/>
        <v>0</v>
      </c>
      <c r="AF850" s="112">
        <f t="shared" si="138"/>
        <v>0</v>
      </c>
    </row>
    <row r="851" spans="1:32">
      <c r="A851" s="147"/>
      <c r="B851" s="226"/>
      <c r="C851" s="147"/>
      <c r="D851" s="147"/>
      <c r="E851" s="148"/>
      <c r="F851" s="149"/>
      <c r="G851" s="149"/>
      <c r="H851" s="149"/>
      <c r="I851" s="147"/>
      <c r="J851" s="147"/>
      <c r="K851" s="277"/>
      <c r="L851" s="121"/>
      <c r="M851" s="120"/>
      <c r="O851" s="110">
        <f t="shared" si="132"/>
        <v>0</v>
      </c>
      <c r="P851" s="110">
        <f t="shared" si="133"/>
        <v>0</v>
      </c>
      <c r="Q851" s="134">
        <f t="shared" si="134"/>
        <v>0</v>
      </c>
      <c r="R851" s="111">
        <f t="shared" si="139"/>
        <v>0</v>
      </c>
      <c r="S851" s="111">
        <f t="shared" si="130"/>
        <v>0</v>
      </c>
      <c r="T851" s="108">
        <f t="shared" si="131"/>
        <v>0</v>
      </c>
      <c r="U851" s="109"/>
      <c r="V851" s="108"/>
      <c r="W851" s="108"/>
      <c r="X851" s="112"/>
      <c r="Y851" s="112"/>
      <c r="Z851" s="112"/>
      <c r="AA851" s="176"/>
      <c r="AB851" s="109"/>
      <c r="AC851" s="138">
        <f t="shared" si="135"/>
        <v>0</v>
      </c>
      <c r="AD851" s="112">
        <f t="shared" si="136"/>
        <v>0</v>
      </c>
      <c r="AE851" s="112">
        <f t="shared" si="137"/>
        <v>0</v>
      </c>
      <c r="AF851" s="112">
        <f t="shared" si="138"/>
        <v>0</v>
      </c>
    </row>
    <row r="852" spans="1:32">
      <c r="A852" s="147"/>
      <c r="B852" s="226"/>
      <c r="C852" s="147"/>
      <c r="D852" s="147"/>
      <c r="E852" s="148"/>
      <c r="F852" s="149"/>
      <c r="G852" s="149"/>
      <c r="H852" s="147"/>
      <c r="I852" s="147"/>
      <c r="J852" s="147"/>
      <c r="K852" s="277"/>
      <c r="L852" s="121"/>
      <c r="M852" s="120"/>
      <c r="O852" s="110">
        <f t="shared" si="132"/>
        <v>0</v>
      </c>
      <c r="P852" s="110">
        <f t="shared" si="133"/>
        <v>0</v>
      </c>
      <c r="Q852" s="134">
        <f t="shared" si="134"/>
        <v>0</v>
      </c>
      <c r="R852" s="111">
        <f t="shared" si="139"/>
        <v>0</v>
      </c>
      <c r="S852" s="111">
        <f t="shared" si="130"/>
        <v>0</v>
      </c>
      <c r="T852" s="108">
        <f t="shared" si="131"/>
        <v>0</v>
      </c>
      <c r="U852" s="109"/>
      <c r="V852" s="108"/>
      <c r="W852" s="108"/>
      <c r="X852" s="112"/>
      <c r="Y852" s="112"/>
      <c r="Z852" s="112"/>
      <c r="AA852" s="176"/>
      <c r="AB852" s="109"/>
      <c r="AC852" s="138">
        <f t="shared" si="135"/>
        <v>0</v>
      </c>
      <c r="AD852" s="112">
        <f t="shared" si="136"/>
        <v>0</v>
      </c>
      <c r="AE852" s="112">
        <f t="shared" si="137"/>
        <v>0</v>
      </c>
      <c r="AF852" s="112">
        <f t="shared" si="138"/>
        <v>0</v>
      </c>
    </row>
    <row r="853" spans="1:32">
      <c r="A853" s="147"/>
      <c r="B853" s="226"/>
      <c r="C853" s="147"/>
      <c r="D853" s="147"/>
      <c r="E853" s="148"/>
      <c r="F853" s="149"/>
      <c r="G853" s="149"/>
      <c r="H853" s="147"/>
      <c r="I853" s="147"/>
      <c r="J853" s="147"/>
      <c r="K853" s="277"/>
      <c r="L853" s="121"/>
      <c r="M853" s="120"/>
      <c r="O853" s="110">
        <f t="shared" si="132"/>
        <v>0</v>
      </c>
      <c r="P853" s="110">
        <f t="shared" si="133"/>
        <v>0</v>
      </c>
      <c r="Q853" s="134">
        <f t="shared" si="134"/>
        <v>0</v>
      </c>
      <c r="R853" s="111">
        <f t="shared" si="139"/>
        <v>0</v>
      </c>
      <c r="S853" s="111">
        <f t="shared" si="130"/>
        <v>0</v>
      </c>
      <c r="T853" s="108">
        <f t="shared" si="131"/>
        <v>0</v>
      </c>
      <c r="U853" s="109"/>
      <c r="V853" s="108"/>
      <c r="W853" s="108"/>
      <c r="X853" s="112"/>
      <c r="Y853" s="112"/>
      <c r="Z853" s="112"/>
      <c r="AA853" s="176"/>
      <c r="AB853" s="109"/>
      <c r="AC853" s="138">
        <f t="shared" si="135"/>
        <v>0</v>
      </c>
      <c r="AD853" s="112">
        <f t="shared" si="136"/>
        <v>0</v>
      </c>
      <c r="AE853" s="112">
        <f t="shared" si="137"/>
        <v>0</v>
      </c>
      <c r="AF853" s="112">
        <f t="shared" si="138"/>
        <v>0</v>
      </c>
    </row>
    <row r="854" spans="1:32">
      <c r="A854" s="147"/>
      <c r="B854" s="226"/>
      <c r="C854" s="147"/>
      <c r="D854" s="147"/>
      <c r="E854" s="148"/>
      <c r="F854" s="149"/>
      <c r="G854" s="149"/>
      <c r="H854" s="147"/>
      <c r="I854" s="147"/>
      <c r="J854" s="147"/>
      <c r="K854" s="277"/>
      <c r="L854" s="121"/>
      <c r="M854" s="120"/>
      <c r="O854" s="110">
        <f t="shared" si="132"/>
        <v>0</v>
      </c>
      <c r="P854" s="110">
        <f t="shared" si="133"/>
        <v>0</v>
      </c>
      <c r="Q854" s="134">
        <f t="shared" si="134"/>
        <v>0</v>
      </c>
      <c r="R854" s="111">
        <f t="shared" si="139"/>
        <v>0</v>
      </c>
      <c r="S854" s="111">
        <f t="shared" si="130"/>
        <v>0</v>
      </c>
      <c r="T854" s="108">
        <f t="shared" si="131"/>
        <v>0</v>
      </c>
      <c r="U854" s="109"/>
      <c r="V854" s="108"/>
      <c r="W854" s="108"/>
      <c r="X854" s="112"/>
      <c r="Y854" s="112"/>
      <c r="Z854" s="112"/>
      <c r="AA854" s="176"/>
      <c r="AB854" s="109"/>
      <c r="AC854" s="138">
        <f t="shared" si="135"/>
        <v>0</v>
      </c>
      <c r="AD854" s="112">
        <f t="shared" si="136"/>
        <v>0</v>
      </c>
      <c r="AE854" s="112">
        <f t="shared" si="137"/>
        <v>0</v>
      </c>
      <c r="AF854" s="112">
        <f t="shared" si="138"/>
        <v>0</v>
      </c>
    </row>
    <row r="855" spans="1:32">
      <c r="A855" s="147"/>
      <c r="B855" s="226"/>
      <c r="C855" s="147"/>
      <c r="D855" s="147"/>
      <c r="E855" s="148"/>
      <c r="F855" s="149"/>
      <c r="G855" s="149"/>
      <c r="H855" s="147"/>
      <c r="I855" s="147"/>
      <c r="J855" s="147"/>
      <c r="K855" s="277"/>
      <c r="L855" s="121"/>
      <c r="M855" s="120"/>
      <c r="O855" s="110">
        <f t="shared" si="132"/>
        <v>0</v>
      </c>
      <c r="P855" s="110">
        <f t="shared" si="133"/>
        <v>0</v>
      </c>
      <c r="Q855" s="134">
        <f t="shared" si="134"/>
        <v>0</v>
      </c>
      <c r="R855" s="111">
        <f t="shared" si="139"/>
        <v>0</v>
      </c>
      <c r="S855" s="111">
        <f t="shared" si="130"/>
        <v>0</v>
      </c>
      <c r="T855" s="108">
        <f t="shared" si="131"/>
        <v>0</v>
      </c>
      <c r="U855" s="109"/>
      <c r="V855" s="108"/>
      <c r="W855" s="108"/>
      <c r="X855" s="112"/>
      <c r="Y855" s="112"/>
      <c r="Z855" s="112"/>
      <c r="AA855" s="176"/>
      <c r="AB855" s="109"/>
      <c r="AC855" s="138">
        <f t="shared" si="135"/>
        <v>0</v>
      </c>
      <c r="AD855" s="112">
        <f t="shared" si="136"/>
        <v>0</v>
      </c>
      <c r="AE855" s="112">
        <f t="shared" si="137"/>
        <v>0</v>
      </c>
      <c r="AF855" s="112">
        <f t="shared" si="138"/>
        <v>0</v>
      </c>
    </row>
    <row r="856" spans="1:32">
      <c r="A856" s="147"/>
      <c r="B856" s="226"/>
      <c r="C856" s="147"/>
      <c r="D856" s="147"/>
      <c r="E856" s="148"/>
      <c r="F856" s="149"/>
      <c r="G856" s="149"/>
      <c r="H856" s="147"/>
      <c r="I856" s="147"/>
      <c r="J856" s="147"/>
      <c r="K856" s="277"/>
      <c r="L856" s="121"/>
      <c r="M856" s="120"/>
      <c r="O856" s="110">
        <f t="shared" si="132"/>
        <v>0</v>
      </c>
      <c r="P856" s="110">
        <f t="shared" si="133"/>
        <v>0</v>
      </c>
      <c r="Q856" s="134">
        <f t="shared" si="134"/>
        <v>0</v>
      </c>
      <c r="R856" s="111">
        <f t="shared" si="139"/>
        <v>0</v>
      </c>
      <c r="S856" s="111">
        <f t="shared" si="130"/>
        <v>0</v>
      </c>
      <c r="T856" s="108">
        <f t="shared" si="131"/>
        <v>0</v>
      </c>
      <c r="U856" s="109"/>
      <c r="V856" s="108"/>
      <c r="W856" s="108"/>
      <c r="X856" s="112"/>
      <c r="Y856" s="112"/>
      <c r="Z856" s="112"/>
      <c r="AA856" s="176"/>
      <c r="AB856" s="109"/>
      <c r="AC856" s="138">
        <f t="shared" si="135"/>
        <v>0</v>
      </c>
      <c r="AD856" s="112">
        <f t="shared" si="136"/>
        <v>0</v>
      </c>
      <c r="AE856" s="112">
        <f t="shared" si="137"/>
        <v>0</v>
      </c>
      <c r="AF856" s="112">
        <f t="shared" si="138"/>
        <v>0</v>
      </c>
    </row>
    <row r="857" spans="1:32">
      <c r="A857" s="147"/>
      <c r="B857" s="226"/>
      <c r="C857" s="147"/>
      <c r="D857" s="147"/>
      <c r="E857" s="148"/>
      <c r="F857" s="149"/>
      <c r="G857" s="149"/>
      <c r="H857" s="147"/>
      <c r="I857" s="147"/>
      <c r="J857" s="147"/>
      <c r="K857" s="277"/>
      <c r="L857" s="121"/>
      <c r="M857" s="120"/>
      <c r="O857" s="110">
        <f t="shared" si="132"/>
        <v>0</v>
      </c>
      <c r="P857" s="110">
        <f t="shared" si="133"/>
        <v>0</v>
      </c>
      <c r="Q857" s="134">
        <f t="shared" si="134"/>
        <v>0</v>
      </c>
      <c r="R857" s="111">
        <f t="shared" si="139"/>
        <v>0</v>
      </c>
      <c r="S857" s="111">
        <f t="shared" si="130"/>
        <v>0</v>
      </c>
      <c r="T857" s="108">
        <f t="shared" si="131"/>
        <v>0</v>
      </c>
      <c r="U857" s="109"/>
      <c r="V857" s="108"/>
      <c r="W857" s="108"/>
      <c r="X857" s="112"/>
      <c r="Y857" s="112"/>
      <c r="Z857" s="112"/>
      <c r="AA857" s="176"/>
      <c r="AB857" s="109"/>
      <c r="AC857" s="138">
        <f t="shared" si="135"/>
        <v>0</v>
      </c>
      <c r="AD857" s="112">
        <f t="shared" si="136"/>
        <v>0</v>
      </c>
      <c r="AE857" s="112">
        <f t="shared" si="137"/>
        <v>0</v>
      </c>
      <c r="AF857" s="112">
        <f t="shared" si="138"/>
        <v>0</v>
      </c>
    </row>
    <row r="858" spans="1:32">
      <c r="A858" s="147"/>
      <c r="B858" s="226"/>
      <c r="C858" s="147"/>
      <c r="D858" s="147"/>
      <c r="E858" s="148"/>
      <c r="F858" s="149"/>
      <c r="G858" s="149"/>
      <c r="H858" s="147"/>
      <c r="I858" s="147"/>
      <c r="J858" s="147"/>
      <c r="K858" s="277"/>
      <c r="L858" s="121"/>
      <c r="M858" s="120"/>
      <c r="O858" s="110">
        <f t="shared" si="132"/>
        <v>0</v>
      </c>
      <c r="P858" s="110">
        <f t="shared" si="133"/>
        <v>0</v>
      </c>
      <c r="Q858" s="134">
        <f t="shared" si="134"/>
        <v>0</v>
      </c>
      <c r="R858" s="111">
        <f t="shared" si="139"/>
        <v>0</v>
      </c>
      <c r="S858" s="111">
        <f t="shared" si="130"/>
        <v>0</v>
      </c>
      <c r="T858" s="108">
        <f t="shared" si="131"/>
        <v>0</v>
      </c>
      <c r="U858" s="109"/>
      <c r="V858" s="108"/>
      <c r="W858" s="108"/>
      <c r="X858" s="112"/>
      <c r="Y858" s="112"/>
      <c r="Z858" s="112"/>
      <c r="AA858" s="176"/>
      <c r="AB858" s="109"/>
      <c r="AC858" s="138">
        <f t="shared" si="135"/>
        <v>0</v>
      </c>
      <c r="AD858" s="112">
        <f t="shared" si="136"/>
        <v>0</v>
      </c>
      <c r="AE858" s="112">
        <f t="shared" si="137"/>
        <v>0</v>
      </c>
      <c r="AF858" s="112">
        <f t="shared" si="138"/>
        <v>0</v>
      </c>
    </row>
    <row r="859" spans="1:32">
      <c r="A859" s="147"/>
      <c r="B859" s="226"/>
      <c r="C859" s="147"/>
      <c r="D859" s="147"/>
      <c r="E859" s="148"/>
      <c r="F859" s="149"/>
      <c r="G859" s="149"/>
      <c r="H859" s="149"/>
      <c r="I859" s="147"/>
      <c r="J859" s="147"/>
      <c r="K859" s="277"/>
      <c r="L859" s="121"/>
      <c r="M859" s="120"/>
      <c r="O859" s="110">
        <f t="shared" si="132"/>
        <v>0</v>
      </c>
      <c r="P859" s="110">
        <f t="shared" si="133"/>
        <v>0</v>
      </c>
      <c r="Q859" s="134">
        <f t="shared" si="134"/>
        <v>0</v>
      </c>
      <c r="R859" s="111">
        <f t="shared" si="139"/>
        <v>0</v>
      </c>
      <c r="S859" s="111">
        <f t="shared" si="130"/>
        <v>0</v>
      </c>
      <c r="T859" s="108">
        <f t="shared" si="131"/>
        <v>0</v>
      </c>
      <c r="U859" s="109"/>
      <c r="V859" s="108"/>
      <c r="W859" s="108"/>
      <c r="X859" s="112"/>
      <c r="Y859" s="112"/>
      <c r="Z859" s="112"/>
      <c r="AA859" s="176"/>
      <c r="AB859" s="109"/>
      <c r="AC859" s="138">
        <f t="shared" si="135"/>
        <v>0</v>
      </c>
      <c r="AD859" s="112">
        <f t="shared" si="136"/>
        <v>0</v>
      </c>
      <c r="AE859" s="112">
        <f t="shared" si="137"/>
        <v>0</v>
      </c>
      <c r="AF859" s="112">
        <f t="shared" si="138"/>
        <v>0</v>
      </c>
    </row>
    <row r="860" spans="1:32">
      <c r="A860" s="147"/>
      <c r="B860" s="226"/>
      <c r="C860" s="147"/>
      <c r="D860" s="147"/>
      <c r="E860" s="148"/>
      <c r="F860" s="149"/>
      <c r="G860" s="147"/>
      <c r="H860" s="147"/>
      <c r="I860" s="147"/>
      <c r="J860" s="147"/>
      <c r="K860" s="277"/>
      <c r="L860" s="121"/>
      <c r="M860" s="120"/>
      <c r="O860" s="110">
        <f t="shared" si="132"/>
        <v>0</v>
      </c>
      <c r="P860" s="110">
        <f t="shared" si="133"/>
        <v>0</v>
      </c>
      <c r="Q860" s="134">
        <f t="shared" si="134"/>
        <v>0</v>
      </c>
      <c r="R860" s="111">
        <f t="shared" si="139"/>
        <v>0</v>
      </c>
      <c r="S860" s="111">
        <f t="shared" si="130"/>
        <v>0</v>
      </c>
      <c r="T860" s="108">
        <f t="shared" si="131"/>
        <v>0</v>
      </c>
      <c r="U860" s="109"/>
      <c r="V860" s="108"/>
      <c r="W860" s="108"/>
      <c r="X860" s="112"/>
      <c r="Y860" s="112"/>
      <c r="Z860" s="112"/>
      <c r="AA860" s="176"/>
      <c r="AB860" s="109"/>
      <c r="AC860" s="138">
        <f t="shared" si="135"/>
        <v>0</v>
      </c>
      <c r="AD860" s="112">
        <f t="shared" si="136"/>
        <v>0</v>
      </c>
      <c r="AE860" s="112">
        <f t="shared" si="137"/>
        <v>0</v>
      </c>
      <c r="AF860" s="112">
        <f t="shared" si="138"/>
        <v>0</v>
      </c>
    </row>
    <row r="861" spans="1:32">
      <c r="A861" s="147"/>
      <c r="B861" s="226"/>
      <c r="C861" s="147"/>
      <c r="D861" s="147"/>
      <c r="E861" s="148"/>
      <c r="F861" s="149"/>
      <c r="G861" s="149"/>
      <c r="H861" s="147"/>
      <c r="I861" s="147"/>
      <c r="J861" s="147"/>
      <c r="K861" s="277"/>
      <c r="L861" s="121"/>
      <c r="M861" s="120"/>
      <c r="O861" s="110">
        <f t="shared" si="132"/>
        <v>0</v>
      </c>
      <c r="P861" s="110">
        <f t="shared" si="133"/>
        <v>0</v>
      </c>
      <c r="Q861" s="134">
        <f t="shared" si="134"/>
        <v>0</v>
      </c>
      <c r="R861" s="111">
        <f t="shared" si="139"/>
        <v>0</v>
      </c>
      <c r="S861" s="111">
        <f t="shared" si="130"/>
        <v>0</v>
      </c>
      <c r="T861" s="108">
        <f t="shared" si="131"/>
        <v>0</v>
      </c>
      <c r="U861" s="109"/>
      <c r="V861" s="108"/>
      <c r="W861" s="108"/>
      <c r="X861" s="112"/>
      <c r="Y861" s="112"/>
      <c r="Z861" s="112"/>
      <c r="AA861" s="176"/>
      <c r="AB861" s="109"/>
      <c r="AC861" s="138">
        <f t="shared" si="135"/>
        <v>0</v>
      </c>
      <c r="AD861" s="112">
        <f t="shared" si="136"/>
        <v>0</v>
      </c>
      <c r="AE861" s="112">
        <f t="shared" si="137"/>
        <v>0</v>
      </c>
      <c r="AF861" s="112">
        <f t="shared" si="138"/>
        <v>0</v>
      </c>
    </row>
    <row r="862" spans="1:32">
      <c r="A862" s="147"/>
      <c r="B862" s="226"/>
      <c r="C862" s="147"/>
      <c r="D862" s="147"/>
      <c r="E862" s="148"/>
      <c r="F862" s="149"/>
      <c r="G862" s="149"/>
      <c r="H862" s="147"/>
      <c r="I862" s="147"/>
      <c r="J862" s="147"/>
      <c r="K862" s="277"/>
      <c r="L862" s="121"/>
      <c r="M862" s="120"/>
      <c r="O862" s="110">
        <f t="shared" si="132"/>
        <v>0</v>
      </c>
      <c r="P862" s="110">
        <f t="shared" si="133"/>
        <v>0</v>
      </c>
      <c r="Q862" s="134">
        <f t="shared" si="134"/>
        <v>0</v>
      </c>
      <c r="R862" s="111">
        <f t="shared" si="139"/>
        <v>0</v>
      </c>
      <c r="S862" s="111">
        <f t="shared" si="130"/>
        <v>0</v>
      </c>
      <c r="T862" s="108">
        <f t="shared" si="131"/>
        <v>0</v>
      </c>
      <c r="U862" s="109"/>
      <c r="V862" s="108"/>
      <c r="W862" s="108"/>
      <c r="X862" s="112"/>
      <c r="Y862" s="112"/>
      <c r="Z862" s="112"/>
      <c r="AA862" s="176"/>
      <c r="AB862" s="109"/>
      <c r="AC862" s="138">
        <f t="shared" si="135"/>
        <v>0</v>
      </c>
      <c r="AD862" s="112">
        <f t="shared" si="136"/>
        <v>0</v>
      </c>
      <c r="AE862" s="112">
        <f t="shared" si="137"/>
        <v>0</v>
      </c>
      <c r="AF862" s="112">
        <f t="shared" si="138"/>
        <v>0</v>
      </c>
    </row>
    <row r="863" spans="1:32">
      <c r="A863" s="147"/>
      <c r="B863" s="226"/>
      <c r="C863" s="147"/>
      <c r="D863" s="147"/>
      <c r="E863" s="148"/>
      <c r="F863" s="149"/>
      <c r="G863" s="149"/>
      <c r="H863" s="147"/>
      <c r="I863" s="147"/>
      <c r="J863" s="147"/>
      <c r="K863" s="277"/>
      <c r="L863" s="121"/>
      <c r="M863" s="120"/>
      <c r="O863" s="110">
        <f t="shared" si="132"/>
        <v>0</v>
      </c>
      <c r="P863" s="110">
        <f t="shared" si="133"/>
        <v>0</v>
      </c>
      <c r="Q863" s="134">
        <f t="shared" si="134"/>
        <v>0</v>
      </c>
      <c r="R863" s="111">
        <f t="shared" si="139"/>
        <v>0</v>
      </c>
      <c r="S863" s="111">
        <f t="shared" si="130"/>
        <v>0</v>
      </c>
      <c r="T863" s="108">
        <f t="shared" si="131"/>
        <v>0</v>
      </c>
      <c r="U863" s="109"/>
      <c r="V863" s="108"/>
      <c r="W863" s="108"/>
      <c r="X863" s="112"/>
      <c r="Y863" s="112"/>
      <c r="Z863" s="112"/>
      <c r="AA863" s="176"/>
      <c r="AB863" s="109"/>
      <c r="AC863" s="138">
        <f t="shared" si="135"/>
        <v>0</v>
      </c>
      <c r="AD863" s="112">
        <f t="shared" si="136"/>
        <v>0</v>
      </c>
      <c r="AE863" s="112">
        <f t="shared" si="137"/>
        <v>0</v>
      </c>
      <c r="AF863" s="112">
        <f t="shared" si="138"/>
        <v>0</v>
      </c>
    </row>
    <row r="864" spans="1:32">
      <c r="A864" s="147"/>
      <c r="B864" s="226"/>
      <c r="C864" s="147"/>
      <c r="D864" s="147"/>
      <c r="E864" s="148"/>
      <c r="F864" s="149"/>
      <c r="G864" s="149"/>
      <c r="H864" s="147"/>
      <c r="I864" s="147"/>
      <c r="J864" s="147"/>
      <c r="K864" s="277"/>
      <c r="L864" s="121"/>
      <c r="M864" s="120"/>
      <c r="O864" s="110">
        <f t="shared" si="132"/>
        <v>0</v>
      </c>
      <c r="P864" s="110">
        <f t="shared" si="133"/>
        <v>0</v>
      </c>
      <c r="Q864" s="134">
        <f t="shared" si="134"/>
        <v>0</v>
      </c>
      <c r="R864" s="111">
        <f t="shared" si="139"/>
        <v>0</v>
      </c>
      <c r="S864" s="111">
        <f t="shared" ref="S864:S927" si="140">+IF(AND(O864&gt;TIMEVALUE("8:30"),O864&lt;TIMEVALUE("10:00")),O864-TIMEVALUE("8:00"),0)</f>
        <v>0</v>
      </c>
      <c r="T864" s="108">
        <f t="shared" si="131"/>
        <v>0</v>
      </c>
      <c r="U864" s="109"/>
      <c r="V864" s="108"/>
      <c r="W864" s="108"/>
      <c r="X864" s="112"/>
      <c r="Y864" s="112"/>
      <c r="Z864" s="112"/>
      <c r="AA864" s="176"/>
      <c r="AB864" s="109"/>
      <c r="AC864" s="138">
        <f t="shared" si="135"/>
        <v>0</v>
      </c>
      <c r="AD864" s="112">
        <f t="shared" si="136"/>
        <v>0</v>
      </c>
      <c r="AE864" s="112">
        <f t="shared" si="137"/>
        <v>0</v>
      </c>
      <c r="AF864" s="112">
        <f t="shared" si="138"/>
        <v>0</v>
      </c>
    </row>
    <row r="865" spans="1:32">
      <c r="A865" s="147"/>
      <c r="B865" s="226"/>
      <c r="C865" s="147"/>
      <c r="D865" s="147"/>
      <c r="E865" s="148"/>
      <c r="F865" s="149"/>
      <c r="G865" s="149"/>
      <c r="H865" s="147"/>
      <c r="I865" s="147"/>
      <c r="J865" s="147"/>
      <c r="K865" s="277"/>
      <c r="L865" s="121"/>
      <c r="M865" s="120"/>
      <c r="O865" s="110">
        <f t="shared" si="132"/>
        <v>0</v>
      </c>
      <c r="P865" s="110">
        <f t="shared" si="133"/>
        <v>0</v>
      </c>
      <c r="Q865" s="134">
        <f t="shared" si="134"/>
        <v>0</v>
      </c>
      <c r="R865" s="111">
        <f t="shared" si="139"/>
        <v>0</v>
      </c>
      <c r="S865" s="111">
        <f t="shared" si="140"/>
        <v>0</v>
      </c>
      <c r="T865" s="108">
        <f t="shared" si="131"/>
        <v>0</v>
      </c>
      <c r="U865" s="109"/>
      <c r="V865" s="108"/>
      <c r="W865" s="108"/>
      <c r="X865" s="112"/>
      <c r="Y865" s="112"/>
      <c r="Z865" s="112"/>
      <c r="AA865" s="176"/>
      <c r="AB865" s="109"/>
      <c r="AC865" s="138">
        <f t="shared" si="135"/>
        <v>0</v>
      </c>
      <c r="AD865" s="112">
        <f t="shared" si="136"/>
        <v>0</v>
      </c>
      <c r="AE865" s="112">
        <f t="shared" si="137"/>
        <v>0</v>
      </c>
      <c r="AF865" s="112">
        <f t="shared" si="138"/>
        <v>0</v>
      </c>
    </row>
    <row r="866" spans="1:32">
      <c r="A866" s="147"/>
      <c r="B866" s="226"/>
      <c r="C866" s="147"/>
      <c r="D866" s="147"/>
      <c r="E866" s="148"/>
      <c r="F866" s="149"/>
      <c r="G866" s="149"/>
      <c r="H866" s="147"/>
      <c r="I866" s="147"/>
      <c r="J866" s="147"/>
      <c r="K866" s="277"/>
      <c r="L866" s="121"/>
      <c r="M866" s="120"/>
      <c r="O866" s="110">
        <f t="shared" si="132"/>
        <v>0</v>
      </c>
      <c r="P866" s="110">
        <f t="shared" si="133"/>
        <v>0</v>
      </c>
      <c r="Q866" s="134">
        <f t="shared" si="134"/>
        <v>0</v>
      </c>
      <c r="R866" s="111">
        <f t="shared" si="139"/>
        <v>0</v>
      </c>
      <c r="S866" s="111">
        <f t="shared" si="140"/>
        <v>0</v>
      </c>
      <c r="T866" s="108">
        <f t="shared" si="131"/>
        <v>0</v>
      </c>
      <c r="U866" s="109"/>
      <c r="V866" s="108"/>
      <c r="W866" s="108"/>
      <c r="X866" s="112"/>
      <c r="Y866" s="112"/>
      <c r="Z866" s="112"/>
      <c r="AA866" s="176"/>
      <c r="AB866" s="109"/>
      <c r="AC866" s="138">
        <f t="shared" si="135"/>
        <v>0</v>
      </c>
      <c r="AD866" s="112">
        <f t="shared" si="136"/>
        <v>0</v>
      </c>
      <c r="AE866" s="112">
        <f t="shared" si="137"/>
        <v>0</v>
      </c>
      <c r="AF866" s="112">
        <f t="shared" si="138"/>
        <v>0</v>
      </c>
    </row>
    <row r="867" spans="1:32">
      <c r="A867" s="147"/>
      <c r="B867" s="226"/>
      <c r="C867" s="147"/>
      <c r="D867" s="147"/>
      <c r="E867" s="148"/>
      <c r="F867" s="149"/>
      <c r="G867" s="149"/>
      <c r="H867" s="147"/>
      <c r="I867" s="147"/>
      <c r="J867" s="147"/>
      <c r="K867" s="277"/>
      <c r="L867" s="121"/>
      <c r="M867" s="120"/>
      <c r="O867" s="110">
        <f t="shared" si="132"/>
        <v>0</v>
      </c>
      <c r="P867" s="110">
        <f t="shared" si="133"/>
        <v>0</v>
      </c>
      <c r="Q867" s="134">
        <f t="shared" si="134"/>
        <v>0</v>
      </c>
      <c r="R867" s="111">
        <f t="shared" si="139"/>
        <v>0</v>
      </c>
      <c r="S867" s="111">
        <f t="shared" si="140"/>
        <v>0</v>
      </c>
      <c r="T867" s="108">
        <f t="shared" si="131"/>
        <v>0</v>
      </c>
      <c r="U867" s="109"/>
      <c r="V867" s="108"/>
      <c r="W867" s="108"/>
      <c r="X867" s="112"/>
      <c r="Y867" s="112"/>
      <c r="Z867" s="112"/>
      <c r="AA867" s="176"/>
      <c r="AB867" s="109"/>
      <c r="AC867" s="138">
        <f t="shared" si="135"/>
        <v>0</v>
      </c>
      <c r="AD867" s="112">
        <f t="shared" si="136"/>
        <v>0</v>
      </c>
      <c r="AE867" s="112">
        <f t="shared" si="137"/>
        <v>0</v>
      </c>
      <c r="AF867" s="112">
        <f t="shared" si="138"/>
        <v>0</v>
      </c>
    </row>
    <row r="868" spans="1:32">
      <c r="A868" s="147"/>
      <c r="B868" s="226"/>
      <c r="C868" s="147"/>
      <c r="D868" s="147"/>
      <c r="E868" s="148"/>
      <c r="F868" s="149"/>
      <c r="G868" s="149"/>
      <c r="H868" s="147"/>
      <c r="I868" s="147"/>
      <c r="J868" s="147"/>
      <c r="K868" s="277"/>
      <c r="L868" s="121"/>
      <c r="M868" s="120"/>
      <c r="O868" s="110">
        <f t="shared" si="132"/>
        <v>0</v>
      </c>
      <c r="P868" s="110">
        <f t="shared" si="133"/>
        <v>0</v>
      </c>
      <c r="Q868" s="134">
        <f t="shared" si="134"/>
        <v>0</v>
      </c>
      <c r="R868" s="111">
        <f t="shared" si="139"/>
        <v>0</v>
      </c>
      <c r="S868" s="111">
        <f t="shared" si="140"/>
        <v>0</v>
      </c>
      <c r="T868" s="108">
        <f t="shared" si="131"/>
        <v>0</v>
      </c>
      <c r="U868" s="109"/>
      <c r="V868" s="108"/>
      <c r="W868" s="108"/>
      <c r="X868" s="112"/>
      <c r="Y868" s="112"/>
      <c r="Z868" s="112"/>
      <c r="AA868" s="176"/>
      <c r="AB868" s="109"/>
      <c r="AC868" s="138">
        <f t="shared" si="135"/>
        <v>0</v>
      </c>
      <c r="AD868" s="112">
        <f t="shared" si="136"/>
        <v>0</v>
      </c>
      <c r="AE868" s="112">
        <f t="shared" si="137"/>
        <v>0</v>
      </c>
      <c r="AF868" s="112">
        <f t="shared" si="138"/>
        <v>0</v>
      </c>
    </row>
    <row r="869" spans="1:32">
      <c r="A869" s="147"/>
      <c r="B869" s="226"/>
      <c r="C869" s="147"/>
      <c r="D869" s="147"/>
      <c r="E869" s="148"/>
      <c r="F869" s="149"/>
      <c r="G869" s="149"/>
      <c r="H869" s="147"/>
      <c r="I869" s="147"/>
      <c r="J869" s="147"/>
      <c r="K869" s="277"/>
      <c r="L869" s="121"/>
      <c r="M869" s="120"/>
      <c r="O869" s="110">
        <f t="shared" si="132"/>
        <v>0</v>
      </c>
      <c r="P869" s="110">
        <f t="shared" si="133"/>
        <v>0</v>
      </c>
      <c r="Q869" s="134">
        <f t="shared" si="134"/>
        <v>0</v>
      </c>
      <c r="R869" s="111">
        <f t="shared" si="139"/>
        <v>0</v>
      </c>
      <c r="S869" s="111">
        <f t="shared" si="140"/>
        <v>0</v>
      </c>
      <c r="T869" s="108">
        <f t="shared" si="131"/>
        <v>0</v>
      </c>
      <c r="U869" s="109"/>
      <c r="V869" s="108"/>
      <c r="W869" s="108"/>
      <c r="X869" s="112"/>
      <c r="Y869" s="112"/>
      <c r="Z869" s="112"/>
      <c r="AA869" s="176"/>
      <c r="AB869" s="109"/>
      <c r="AC869" s="138">
        <f t="shared" si="135"/>
        <v>0</v>
      </c>
      <c r="AD869" s="112">
        <f t="shared" si="136"/>
        <v>0</v>
      </c>
      <c r="AE869" s="112">
        <f t="shared" si="137"/>
        <v>0</v>
      </c>
      <c r="AF869" s="112">
        <f t="shared" si="138"/>
        <v>0</v>
      </c>
    </row>
    <row r="870" spans="1:32">
      <c r="A870" s="147"/>
      <c r="B870" s="226"/>
      <c r="C870" s="147"/>
      <c r="D870" s="147"/>
      <c r="E870" s="148"/>
      <c r="F870" s="149"/>
      <c r="G870" s="149"/>
      <c r="H870" s="147"/>
      <c r="I870" s="147"/>
      <c r="J870" s="147"/>
      <c r="K870" s="277"/>
      <c r="L870" s="121"/>
      <c r="M870" s="120"/>
      <c r="O870" s="110">
        <f t="shared" si="132"/>
        <v>0</v>
      </c>
      <c r="P870" s="110">
        <f t="shared" si="133"/>
        <v>0</v>
      </c>
      <c r="Q870" s="134">
        <f t="shared" si="134"/>
        <v>0</v>
      </c>
      <c r="R870" s="111">
        <f t="shared" si="139"/>
        <v>0</v>
      </c>
      <c r="S870" s="111">
        <f t="shared" si="140"/>
        <v>0</v>
      </c>
      <c r="T870" s="108">
        <f t="shared" si="131"/>
        <v>0</v>
      </c>
      <c r="U870" s="109"/>
      <c r="V870" s="108"/>
      <c r="W870" s="108"/>
      <c r="X870" s="112"/>
      <c r="Y870" s="112"/>
      <c r="Z870" s="112"/>
      <c r="AA870" s="176"/>
      <c r="AB870" s="109"/>
      <c r="AC870" s="138">
        <f t="shared" si="135"/>
        <v>0</v>
      </c>
      <c r="AD870" s="112">
        <f t="shared" si="136"/>
        <v>0</v>
      </c>
      <c r="AE870" s="112">
        <f t="shared" si="137"/>
        <v>0</v>
      </c>
      <c r="AF870" s="112">
        <f t="shared" si="138"/>
        <v>0</v>
      </c>
    </row>
    <row r="871" spans="1:32">
      <c r="A871" s="147"/>
      <c r="B871" s="226"/>
      <c r="C871" s="147"/>
      <c r="D871" s="147"/>
      <c r="E871" s="148"/>
      <c r="F871" s="149"/>
      <c r="G871" s="149"/>
      <c r="H871" s="147"/>
      <c r="I871" s="147"/>
      <c r="J871" s="147"/>
      <c r="K871" s="277"/>
      <c r="L871" s="121"/>
      <c r="M871" s="120"/>
      <c r="O871" s="110">
        <f t="shared" si="132"/>
        <v>0</v>
      </c>
      <c r="P871" s="110">
        <f t="shared" si="133"/>
        <v>0</v>
      </c>
      <c r="Q871" s="134">
        <f t="shared" si="134"/>
        <v>0</v>
      </c>
      <c r="R871" s="111">
        <f t="shared" si="139"/>
        <v>0</v>
      </c>
      <c r="S871" s="111">
        <f t="shared" si="140"/>
        <v>0</v>
      </c>
      <c r="T871" s="108">
        <f t="shared" si="131"/>
        <v>0</v>
      </c>
      <c r="U871" s="109"/>
      <c r="V871" s="108"/>
      <c r="W871" s="108"/>
      <c r="X871" s="112"/>
      <c r="Y871" s="112"/>
      <c r="Z871" s="112"/>
      <c r="AA871" s="176"/>
      <c r="AB871" s="109"/>
      <c r="AC871" s="138">
        <f t="shared" si="135"/>
        <v>0</v>
      </c>
      <c r="AD871" s="112">
        <f t="shared" si="136"/>
        <v>0</v>
      </c>
      <c r="AE871" s="112">
        <f t="shared" si="137"/>
        <v>0</v>
      </c>
      <c r="AF871" s="112">
        <f t="shared" si="138"/>
        <v>0</v>
      </c>
    </row>
    <row r="872" spans="1:32">
      <c r="A872" s="147"/>
      <c r="B872" s="226"/>
      <c r="C872" s="147"/>
      <c r="D872" s="147"/>
      <c r="E872" s="148"/>
      <c r="F872" s="149"/>
      <c r="G872" s="149"/>
      <c r="H872" s="147"/>
      <c r="I872" s="147"/>
      <c r="J872" s="147"/>
      <c r="K872" s="277"/>
      <c r="L872" s="121"/>
      <c r="M872" s="120"/>
      <c r="O872" s="110">
        <f t="shared" si="132"/>
        <v>0</v>
      </c>
      <c r="P872" s="110">
        <f t="shared" si="133"/>
        <v>0</v>
      </c>
      <c r="Q872" s="134">
        <f t="shared" si="134"/>
        <v>0</v>
      </c>
      <c r="R872" s="111">
        <f t="shared" si="139"/>
        <v>0</v>
      </c>
      <c r="S872" s="111">
        <f t="shared" si="140"/>
        <v>0</v>
      </c>
      <c r="T872" s="108">
        <f t="shared" si="131"/>
        <v>0</v>
      </c>
      <c r="U872" s="109"/>
      <c r="V872" s="108"/>
      <c r="W872" s="108"/>
      <c r="X872" s="112"/>
      <c r="Y872" s="112"/>
      <c r="Z872" s="112"/>
      <c r="AA872" s="176"/>
      <c r="AB872" s="109"/>
      <c r="AC872" s="138">
        <f t="shared" si="135"/>
        <v>0</v>
      </c>
      <c r="AD872" s="112">
        <f t="shared" si="136"/>
        <v>0</v>
      </c>
      <c r="AE872" s="112">
        <f t="shared" si="137"/>
        <v>0</v>
      </c>
      <c r="AF872" s="112">
        <f t="shared" si="138"/>
        <v>0</v>
      </c>
    </row>
    <row r="873" spans="1:32">
      <c r="A873" s="147"/>
      <c r="B873" s="226"/>
      <c r="C873" s="147"/>
      <c r="D873" s="147"/>
      <c r="E873" s="148"/>
      <c r="F873" s="149"/>
      <c r="G873" s="149"/>
      <c r="H873" s="147"/>
      <c r="I873" s="147"/>
      <c r="J873" s="147"/>
      <c r="K873" s="277"/>
      <c r="L873" s="121"/>
      <c r="M873" s="120"/>
      <c r="O873" s="110">
        <f t="shared" si="132"/>
        <v>0</v>
      </c>
      <c r="P873" s="110">
        <f t="shared" si="133"/>
        <v>0</v>
      </c>
      <c r="Q873" s="134">
        <f t="shared" si="134"/>
        <v>0</v>
      </c>
      <c r="R873" s="111">
        <f t="shared" si="139"/>
        <v>0</v>
      </c>
      <c r="S873" s="111">
        <f t="shared" si="140"/>
        <v>0</v>
      </c>
      <c r="T873" s="108">
        <f t="shared" si="131"/>
        <v>0</v>
      </c>
      <c r="U873" s="109"/>
      <c r="V873" s="108"/>
      <c r="W873" s="108"/>
      <c r="X873" s="112"/>
      <c r="Y873" s="112"/>
      <c r="Z873" s="112"/>
      <c r="AA873" s="176"/>
      <c r="AB873" s="109"/>
      <c r="AC873" s="138">
        <f t="shared" si="135"/>
        <v>0</v>
      </c>
      <c r="AD873" s="112">
        <f t="shared" si="136"/>
        <v>0</v>
      </c>
      <c r="AE873" s="112">
        <f t="shared" si="137"/>
        <v>0</v>
      </c>
      <c r="AF873" s="112">
        <f t="shared" si="138"/>
        <v>0</v>
      </c>
    </row>
    <row r="874" spans="1:32">
      <c r="A874" s="147"/>
      <c r="B874" s="226"/>
      <c r="C874" s="147"/>
      <c r="D874" s="147"/>
      <c r="E874" s="148"/>
      <c r="F874" s="149"/>
      <c r="G874" s="149"/>
      <c r="H874" s="147"/>
      <c r="I874" s="147"/>
      <c r="J874" s="147"/>
      <c r="K874" s="277"/>
      <c r="L874" s="121"/>
      <c r="M874" s="120"/>
      <c r="O874" s="110">
        <f t="shared" si="132"/>
        <v>0</v>
      </c>
      <c r="P874" s="110">
        <f t="shared" si="133"/>
        <v>0</v>
      </c>
      <c r="Q874" s="134">
        <f t="shared" si="134"/>
        <v>0</v>
      </c>
      <c r="R874" s="111">
        <f t="shared" si="139"/>
        <v>0</v>
      </c>
      <c r="S874" s="111">
        <f t="shared" si="140"/>
        <v>0</v>
      </c>
      <c r="T874" s="108">
        <f t="shared" si="131"/>
        <v>0</v>
      </c>
      <c r="U874" s="109"/>
      <c r="V874" s="108"/>
      <c r="W874" s="108"/>
      <c r="X874" s="112"/>
      <c r="Y874" s="112"/>
      <c r="Z874" s="112"/>
      <c r="AA874" s="176"/>
      <c r="AB874" s="109"/>
      <c r="AC874" s="138">
        <f t="shared" si="135"/>
        <v>0</v>
      </c>
      <c r="AD874" s="112">
        <f t="shared" si="136"/>
        <v>0</v>
      </c>
      <c r="AE874" s="112">
        <f t="shared" si="137"/>
        <v>0</v>
      </c>
      <c r="AF874" s="112">
        <f t="shared" si="138"/>
        <v>0</v>
      </c>
    </row>
    <row r="875" spans="1:32">
      <c r="A875" s="147"/>
      <c r="B875" s="226"/>
      <c r="C875" s="147"/>
      <c r="D875" s="147"/>
      <c r="E875" s="148"/>
      <c r="F875" s="149"/>
      <c r="G875" s="149"/>
      <c r="H875" s="147"/>
      <c r="I875" s="147"/>
      <c r="J875" s="147"/>
      <c r="K875" s="277"/>
      <c r="L875" s="121"/>
      <c r="M875" s="120"/>
      <c r="O875" s="110">
        <f t="shared" si="132"/>
        <v>0</v>
      </c>
      <c r="P875" s="110">
        <f t="shared" si="133"/>
        <v>0</v>
      </c>
      <c r="Q875" s="134">
        <f t="shared" si="134"/>
        <v>0</v>
      </c>
      <c r="R875" s="111">
        <f t="shared" si="139"/>
        <v>0</v>
      </c>
      <c r="S875" s="111">
        <f t="shared" si="140"/>
        <v>0</v>
      </c>
      <c r="T875" s="108">
        <f t="shared" si="131"/>
        <v>0</v>
      </c>
      <c r="U875" s="109"/>
      <c r="V875" s="108"/>
      <c r="W875" s="108"/>
      <c r="X875" s="112"/>
      <c r="Y875" s="112"/>
      <c r="Z875" s="112"/>
      <c r="AA875" s="176"/>
      <c r="AB875" s="109"/>
      <c r="AC875" s="138">
        <f t="shared" si="135"/>
        <v>0</v>
      </c>
      <c r="AD875" s="112">
        <f t="shared" si="136"/>
        <v>0</v>
      </c>
      <c r="AE875" s="112">
        <f t="shared" si="137"/>
        <v>0</v>
      </c>
      <c r="AF875" s="112">
        <f t="shared" si="138"/>
        <v>0</v>
      </c>
    </row>
    <row r="876" spans="1:32">
      <c r="A876" s="147"/>
      <c r="B876" s="226"/>
      <c r="C876" s="147"/>
      <c r="D876" s="147"/>
      <c r="E876" s="148"/>
      <c r="F876" s="149"/>
      <c r="G876" s="149"/>
      <c r="H876" s="147"/>
      <c r="I876" s="147"/>
      <c r="J876" s="147"/>
      <c r="K876" s="277"/>
      <c r="L876" s="121"/>
      <c r="M876" s="120"/>
      <c r="O876" s="110">
        <f t="shared" si="132"/>
        <v>0</v>
      </c>
      <c r="P876" s="110">
        <f t="shared" si="133"/>
        <v>0</v>
      </c>
      <c r="Q876" s="134">
        <f t="shared" si="134"/>
        <v>0</v>
      </c>
      <c r="R876" s="111">
        <f t="shared" si="139"/>
        <v>0</v>
      </c>
      <c r="S876" s="111">
        <f t="shared" si="140"/>
        <v>0</v>
      </c>
      <c r="T876" s="108">
        <f t="shared" si="131"/>
        <v>0</v>
      </c>
      <c r="U876" s="109"/>
      <c r="V876" s="108"/>
      <c r="W876" s="108"/>
      <c r="X876" s="112"/>
      <c r="Y876" s="112"/>
      <c r="Z876" s="112"/>
      <c r="AA876" s="176"/>
      <c r="AB876" s="109"/>
      <c r="AC876" s="138">
        <f t="shared" si="135"/>
        <v>0</v>
      </c>
      <c r="AD876" s="112">
        <f t="shared" si="136"/>
        <v>0</v>
      </c>
      <c r="AE876" s="112">
        <f t="shared" si="137"/>
        <v>0</v>
      </c>
      <c r="AF876" s="112">
        <f t="shared" si="138"/>
        <v>0</v>
      </c>
    </row>
    <row r="877" spans="1:32">
      <c r="A877" s="147"/>
      <c r="B877" s="226"/>
      <c r="C877" s="147"/>
      <c r="D877" s="147"/>
      <c r="E877" s="148"/>
      <c r="F877" s="149"/>
      <c r="G877" s="149"/>
      <c r="H877" s="149"/>
      <c r="I877" s="147"/>
      <c r="J877" s="147"/>
      <c r="K877" s="277"/>
      <c r="L877" s="121"/>
      <c r="M877" s="120"/>
      <c r="O877" s="110">
        <f t="shared" si="132"/>
        <v>0</v>
      </c>
      <c r="P877" s="110">
        <f t="shared" si="133"/>
        <v>0</v>
      </c>
      <c r="Q877" s="134">
        <f t="shared" si="134"/>
        <v>0</v>
      </c>
      <c r="R877" s="111">
        <f t="shared" si="139"/>
        <v>0</v>
      </c>
      <c r="S877" s="111">
        <f t="shared" si="140"/>
        <v>0</v>
      </c>
      <c r="T877" s="108">
        <f t="shared" si="131"/>
        <v>0</v>
      </c>
      <c r="U877" s="109"/>
      <c r="V877" s="108"/>
      <c r="W877" s="108"/>
      <c r="X877" s="112"/>
      <c r="Y877" s="112"/>
      <c r="Z877" s="112"/>
      <c r="AA877" s="176"/>
      <c r="AB877" s="109"/>
      <c r="AC877" s="138">
        <f t="shared" si="135"/>
        <v>0</v>
      </c>
      <c r="AD877" s="112">
        <f t="shared" si="136"/>
        <v>0</v>
      </c>
      <c r="AE877" s="112">
        <f t="shared" si="137"/>
        <v>0</v>
      </c>
      <c r="AF877" s="112">
        <f t="shared" si="138"/>
        <v>0</v>
      </c>
    </row>
    <row r="878" spans="1:32">
      <c r="A878" s="147"/>
      <c r="B878" s="226"/>
      <c r="C878" s="147"/>
      <c r="D878" s="147"/>
      <c r="E878" s="148"/>
      <c r="F878" s="149"/>
      <c r="G878" s="149"/>
      <c r="H878" s="147"/>
      <c r="I878" s="147"/>
      <c r="J878" s="147"/>
      <c r="K878" s="277"/>
      <c r="L878" s="121"/>
      <c r="M878" s="120"/>
      <c r="O878" s="110">
        <f t="shared" si="132"/>
        <v>0</v>
      </c>
      <c r="P878" s="110">
        <f t="shared" si="133"/>
        <v>0</v>
      </c>
      <c r="Q878" s="134">
        <f t="shared" si="134"/>
        <v>0</v>
      </c>
      <c r="R878" s="111">
        <f t="shared" si="139"/>
        <v>0</v>
      </c>
      <c r="S878" s="111">
        <f t="shared" si="140"/>
        <v>0</v>
      </c>
      <c r="T878" s="108">
        <f t="shared" si="131"/>
        <v>0</v>
      </c>
      <c r="U878" s="109"/>
      <c r="V878" s="108"/>
      <c r="W878" s="108"/>
      <c r="X878" s="112"/>
      <c r="Y878" s="112"/>
      <c r="Z878" s="112"/>
      <c r="AA878" s="176"/>
      <c r="AB878" s="109"/>
      <c r="AC878" s="138">
        <f t="shared" si="135"/>
        <v>0</v>
      </c>
      <c r="AD878" s="112">
        <f t="shared" si="136"/>
        <v>0</v>
      </c>
      <c r="AE878" s="112">
        <f t="shared" si="137"/>
        <v>0</v>
      </c>
      <c r="AF878" s="112">
        <f t="shared" si="138"/>
        <v>0</v>
      </c>
    </row>
    <row r="879" spans="1:32">
      <c r="A879" s="147"/>
      <c r="B879" s="226"/>
      <c r="C879" s="147"/>
      <c r="D879" s="147"/>
      <c r="E879" s="148"/>
      <c r="F879" s="149"/>
      <c r="G879" s="149"/>
      <c r="H879" s="149"/>
      <c r="I879" s="147"/>
      <c r="J879" s="147"/>
      <c r="K879" s="277"/>
      <c r="L879" s="121"/>
      <c r="M879" s="120"/>
      <c r="O879" s="110">
        <f t="shared" si="132"/>
        <v>0</v>
      </c>
      <c r="P879" s="110">
        <f t="shared" si="133"/>
        <v>0</v>
      </c>
      <c r="Q879" s="134">
        <f t="shared" si="134"/>
        <v>0</v>
      </c>
      <c r="R879" s="111">
        <f t="shared" si="139"/>
        <v>0</v>
      </c>
      <c r="S879" s="111">
        <f t="shared" si="140"/>
        <v>0</v>
      </c>
      <c r="T879" s="108">
        <f t="shared" si="131"/>
        <v>0</v>
      </c>
      <c r="U879" s="109"/>
      <c r="V879" s="108"/>
      <c r="W879" s="108"/>
      <c r="X879" s="112"/>
      <c r="Y879" s="112"/>
      <c r="Z879" s="112"/>
      <c r="AA879" s="176"/>
      <c r="AB879" s="109"/>
      <c r="AC879" s="138">
        <f t="shared" si="135"/>
        <v>0</v>
      </c>
      <c r="AD879" s="112">
        <f t="shared" si="136"/>
        <v>0</v>
      </c>
      <c r="AE879" s="112">
        <f t="shared" si="137"/>
        <v>0</v>
      </c>
      <c r="AF879" s="112">
        <f t="shared" si="138"/>
        <v>0</v>
      </c>
    </row>
    <row r="880" spans="1:32">
      <c r="A880" s="147"/>
      <c r="B880" s="226"/>
      <c r="C880" s="147"/>
      <c r="D880" s="147"/>
      <c r="E880" s="148"/>
      <c r="F880" s="149"/>
      <c r="G880" s="149"/>
      <c r="H880" s="147"/>
      <c r="I880" s="147"/>
      <c r="J880" s="147"/>
      <c r="K880" s="277"/>
      <c r="L880" s="121"/>
      <c r="M880" s="120"/>
      <c r="O880" s="110">
        <f t="shared" si="132"/>
        <v>0</v>
      </c>
      <c r="P880" s="110">
        <f t="shared" si="133"/>
        <v>0</v>
      </c>
      <c r="Q880" s="134">
        <f t="shared" si="134"/>
        <v>0</v>
      </c>
      <c r="R880" s="111">
        <f t="shared" si="139"/>
        <v>0</v>
      </c>
      <c r="S880" s="111">
        <f t="shared" si="140"/>
        <v>0</v>
      </c>
      <c r="T880" s="108">
        <f t="shared" si="131"/>
        <v>0</v>
      </c>
      <c r="U880" s="109"/>
      <c r="V880" s="108"/>
      <c r="W880" s="108"/>
      <c r="X880" s="112"/>
      <c r="Y880" s="112"/>
      <c r="Z880" s="112"/>
      <c r="AA880" s="176"/>
      <c r="AB880" s="109"/>
      <c r="AC880" s="138">
        <f t="shared" si="135"/>
        <v>0</v>
      </c>
      <c r="AD880" s="112">
        <f t="shared" si="136"/>
        <v>0</v>
      </c>
      <c r="AE880" s="112">
        <f t="shared" si="137"/>
        <v>0</v>
      </c>
      <c r="AF880" s="112">
        <f t="shared" si="138"/>
        <v>0</v>
      </c>
    </row>
    <row r="881" spans="1:32">
      <c r="A881" s="147"/>
      <c r="B881" s="226"/>
      <c r="C881" s="147"/>
      <c r="D881" s="147"/>
      <c r="E881" s="148"/>
      <c r="F881" s="149"/>
      <c r="G881" s="149"/>
      <c r="H881" s="149"/>
      <c r="I881" s="147"/>
      <c r="J881" s="147"/>
      <c r="K881" s="277"/>
      <c r="L881" s="121"/>
      <c r="M881" s="120"/>
      <c r="O881" s="110">
        <f t="shared" si="132"/>
        <v>0</v>
      </c>
      <c r="P881" s="110">
        <f t="shared" si="133"/>
        <v>0</v>
      </c>
      <c r="Q881" s="134">
        <f t="shared" si="134"/>
        <v>0</v>
      </c>
      <c r="R881" s="111">
        <f t="shared" si="139"/>
        <v>0</v>
      </c>
      <c r="S881" s="111">
        <f t="shared" si="140"/>
        <v>0</v>
      </c>
      <c r="T881" s="108">
        <f t="shared" si="131"/>
        <v>0</v>
      </c>
      <c r="U881" s="109"/>
      <c r="V881" s="108"/>
      <c r="W881" s="108"/>
      <c r="X881" s="112"/>
      <c r="Y881" s="112"/>
      <c r="Z881" s="112"/>
      <c r="AA881" s="176"/>
      <c r="AB881" s="109"/>
      <c r="AC881" s="138">
        <f t="shared" si="135"/>
        <v>0</v>
      </c>
      <c r="AD881" s="112">
        <f t="shared" si="136"/>
        <v>0</v>
      </c>
      <c r="AE881" s="112">
        <f t="shared" si="137"/>
        <v>0</v>
      </c>
      <c r="AF881" s="112">
        <f t="shared" si="138"/>
        <v>0</v>
      </c>
    </row>
    <row r="882" spans="1:32">
      <c r="A882" s="147"/>
      <c r="B882" s="226"/>
      <c r="C882" s="147"/>
      <c r="D882" s="147"/>
      <c r="E882" s="148"/>
      <c r="F882" s="149"/>
      <c r="G882" s="149"/>
      <c r="H882" s="147"/>
      <c r="I882" s="147"/>
      <c r="J882" s="147"/>
      <c r="K882" s="277"/>
      <c r="L882" s="121"/>
      <c r="M882" s="120"/>
      <c r="O882" s="110">
        <f t="shared" si="132"/>
        <v>0</v>
      </c>
      <c r="P882" s="110">
        <f t="shared" si="133"/>
        <v>0</v>
      </c>
      <c r="Q882" s="134">
        <f t="shared" si="134"/>
        <v>0</v>
      </c>
      <c r="R882" s="111">
        <f t="shared" si="139"/>
        <v>0</v>
      </c>
      <c r="S882" s="111">
        <f t="shared" si="140"/>
        <v>0</v>
      </c>
      <c r="T882" s="108">
        <f t="shared" si="131"/>
        <v>0</v>
      </c>
      <c r="U882" s="109"/>
      <c r="V882" s="108"/>
      <c r="W882" s="108"/>
      <c r="X882" s="112"/>
      <c r="Y882" s="112"/>
      <c r="Z882" s="112"/>
      <c r="AA882" s="176"/>
      <c r="AB882" s="109"/>
      <c r="AC882" s="138">
        <f t="shared" si="135"/>
        <v>0</v>
      </c>
      <c r="AD882" s="112">
        <f t="shared" si="136"/>
        <v>0</v>
      </c>
      <c r="AE882" s="112">
        <f t="shared" si="137"/>
        <v>0</v>
      </c>
      <c r="AF882" s="112">
        <f t="shared" si="138"/>
        <v>0</v>
      </c>
    </row>
    <row r="883" spans="1:32">
      <c r="A883" s="147"/>
      <c r="B883" s="226"/>
      <c r="C883" s="147"/>
      <c r="D883" s="147"/>
      <c r="E883" s="148"/>
      <c r="F883" s="149"/>
      <c r="G883" s="149"/>
      <c r="H883" s="147"/>
      <c r="I883" s="147"/>
      <c r="J883" s="147"/>
      <c r="K883" s="277"/>
      <c r="L883" s="121"/>
      <c r="M883" s="120"/>
      <c r="O883" s="110">
        <f t="shared" si="132"/>
        <v>0</v>
      </c>
      <c r="P883" s="110">
        <f t="shared" si="133"/>
        <v>0</v>
      </c>
      <c r="Q883" s="134">
        <f t="shared" si="134"/>
        <v>0</v>
      </c>
      <c r="R883" s="111">
        <f t="shared" si="139"/>
        <v>0</v>
      </c>
      <c r="S883" s="111">
        <f t="shared" si="140"/>
        <v>0</v>
      </c>
      <c r="T883" s="108">
        <f t="shared" si="131"/>
        <v>0</v>
      </c>
      <c r="U883" s="109"/>
      <c r="V883" s="108"/>
      <c r="W883" s="108"/>
      <c r="X883" s="112"/>
      <c r="Y883" s="112"/>
      <c r="Z883" s="112"/>
      <c r="AA883" s="176"/>
      <c r="AB883" s="109"/>
      <c r="AC883" s="138">
        <f t="shared" si="135"/>
        <v>0</v>
      </c>
      <c r="AD883" s="112">
        <f t="shared" si="136"/>
        <v>0</v>
      </c>
      <c r="AE883" s="112">
        <f t="shared" si="137"/>
        <v>0</v>
      </c>
      <c r="AF883" s="112">
        <f t="shared" si="138"/>
        <v>0</v>
      </c>
    </row>
    <row r="884" spans="1:32">
      <c r="A884" s="147"/>
      <c r="B884" s="226"/>
      <c r="C884" s="147"/>
      <c r="D884" s="147"/>
      <c r="E884" s="148"/>
      <c r="F884" s="149"/>
      <c r="G884" s="149"/>
      <c r="H884" s="147"/>
      <c r="I884" s="147"/>
      <c r="J884" s="147"/>
      <c r="K884" s="277"/>
      <c r="L884" s="121"/>
      <c r="M884" s="120"/>
      <c r="O884" s="110">
        <f t="shared" si="132"/>
        <v>0</v>
      </c>
      <c r="P884" s="110">
        <f t="shared" si="133"/>
        <v>0</v>
      </c>
      <c r="Q884" s="134">
        <f t="shared" si="134"/>
        <v>0</v>
      </c>
      <c r="R884" s="111">
        <f t="shared" si="139"/>
        <v>0</v>
      </c>
      <c r="S884" s="111">
        <f t="shared" si="140"/>
        <v>0</v>
      </c>
      <c r="T884" s="108">
        <f t="shared" si="131"/>
        <v>0</v>
      </c>
      <c r="U884" s="109"/>
      <c r="V884" s="108"/>
      <c r="W884" s="108"/>
      <c r="X884" s="112"/>
      <c r="Y884" s="112"/>
      <c r="Z884" s="112"/>
      <c r="AA884" s="176"/>
      <c r="AB884" s="109"/>
      <c r="AC884" s="138">
        <f t="shared" si="135"/>
        <v>0</v>
      </c>
      <c r="AD884" s="112">
        <f t="shared" si="136"/>
        <v>0</v>
      </c>
      <c r="AE884" s="112">
        <f t="shared" si="137"/>
        <v>0</v>
      </c>
      <c r="AF884" s="112">
        <f t="shared" si="138"/>
        <v>0</v>
      </c>
    </row>
    <row r="885" spans="1:32">
      <c r="A885" s="147"/>
      <c r="B885" s="226"/>
      <c r="C885" s="147"/>
      <c r="D885" s="147"/>
      <c r="E885" s="148"/>
      <c r="F885" s="149"/>
      <c r="G885" s="149"/>
      <c r="H885" s="147"/>
      <c r="I885" s="147"/>
      <c r="J885" s="147"/>
      <c r="K885" s="277"/>
      <c r="L885" s="121"/>
      <c r="M885" s="120"/>
      <c r="O885" s="110">
        <f t="shared" si="132"/>
        <v>0</v>
      </c>
      <c r="P885" s="110">
        <f t="shared" si="133"/>
        <v>0</v>
      </c>
      <c r="Q885" s="134">
        <f t="shared" si="134"/>
        <v>0</v>
      </c>
      <c r="R885" s="111">
        <f t="shared" si="139"/>
        <v>0</v>
      </c>
      <c r="S885" s="111">
        <f t="shared" si="140"/>
        <v>0</v>
      </c>
      <c r="T885" s="108">
        <f t="shared" si="131"/>
        <v>0</v>
      </c>
      <c r="U885" s="109"/>
      <c r="V885" s="108"/>
      <c r="W885" s="108"/>
      <c r="X885" s="112"/>
      <c r="Y885" s="112"/>
      <c r="Z885" s="112"/>
      <c r="AA885" s="176"/>
      <c r="AB885" s="109"/>
      <c r="AC885" s="138">
        <f t="shared" si="135"/>
        <v>0</v>
      </c>
      <c r="AD885" s="112">
        <f t="shared" si="136"/>
        <v>0</v>
      </c>
      <c r="AE885" s="112">
        <f t="shared" si="137"/>
        <v>0</v>
      </c>
      <c r="AF885" s="112">
        <f t="shared" si="138"/>
        <v>0</v>
      </c>
    </row>
    <row r="886" spans="1:32">
      <c r="A886" s="147"/>
      <c r="B886" s="226"/>
      <c r="C886" s="147"/>
      <c r="D886" s="147"/>
      <c r="E886" s="148"/>
      <c r="F886" s="149"/>
      <c r="G886" s="149"/>
      <c r="H886" s="149"/>
      <c r="I886" s="147"/>
      <c r="J886" s="147"/>
      <c r="K886" s="277"/>
      <c r="L886" s="121"/>
      <c r="M886" s="120"/>
      <c r="O886" s="110">
        <f t="shared" si="132"/>
        <v>0</v>
      </c>
      <c r="P886" s="110">
        <f t="shared" si="133"/>
        <v>0</v>
      </c>
      <c r="Q886" s="134">
        <f t="shared" si="134"/>
        <v>0</v>
      </c>
      <c r="R886" s="111">
        <f t="shared" si="139"/>
        <v>0</v>
      </c>
      <c r="S886" s="111">
        <f t="shared" si="140"/>
        <v>0</v>
      </c>
      <c r="T886" s="108">
        <f t="shared" si="131"/>
        <v>0</v>
      </c>
      <c r="U886" s="109"/>
      <c r="V886" s="108"/>
      <c r="W886" s="108"/>
      <c r="X886" s="112"/>
      <c r="Y886" s="112"/>
      <c r="Z886" s="112"/>
      <c r="AA886" s="176"/>
      <c r="AB886" s="109"/>
      <c r="AC886" s="138">
        <f t="shared" si="135"/>
        <v>0</v>
      </c>
      <c r="AD886" s="112">
        <f t="shared" si="136"/>
        <v>0</v>
      </c>
      <c r="AE886" s="112">
        <f t="shared" si="137"/>
        <v>0</v>
      </c>
      <c r="AF886" s="112">
        <f t="shared" si="138"/>
        <v>0</v>
      </c>
    </row>
    <row r="887" spans="1:32">
      <c r="A887" s="147"/>
      <c r="B887" s="226"/>
      <c r="C887" s="147"/>
      <c r="D887" s="147"/>
      <c r="E887" s="148"/>
      <c r="F887" s="149"/>
      <c r="G887" s="149"/>
      <c r="H887" s="147"/>
      <c r="I887" s="147"/>
      <c r="J887" s="147"/>
      <c r="K887" s="277"/>
      <c r="L887" s="121"/>
      <c r="M887" s="120"/>
      <c r="O887" s="110">
        <f t="shared" si="132"/>
        <v>0</v>
      </c>
      <c r="P887" s="110">
        <f t="shared" si="133"/>
        <v>0</v>
      </c>
      <c r="Q887" s="134">
        <f t="shared" si="134"/>
        <v>0</v>
      </c>
      <c r="R887" s="111">
        <f t="shared" si="139"/>
        <v>0</v>
      </c>
      <c r="S887" s="111">
        <f t="shared" si="140"/>
        <v>0</v>
      </c>
      <c r="T887" s="108">
        <f t="shared" si="131"/>
        <v>0</v>
      </c>
      <c r="U887" s="109"/>
      <c r="V887" s="108"/>
      <c r="W887" s="108"/>
      <c r="X887" s="112"/>
      <c r="Y887" s="112"/>
      <c r="Z887" s="112"/>
      <c r="AA887" s="176"/>
      <c r="AB887" s="109"/>
      <c r="AC887" s="138">
        <f t="shared" si="135"/>
        <v>0</v>
      </c>
      <c r="AD887" s="112">
        <f t="shared" si="136"/>
        <v>0</v>
      </c>
      <c r="AE887" s="112">
        <f t="shared" si="137"/>
        <v>0</v>
      </c>
      <c r="AF887" s="112">
        <f t="shared" si="138"/>
        <v>0</v>
      </c>
    </row>
    <row r="888" spans="1:32">
      <c r="A888" s="147"/>
      <c r="B888" s="226"/>
      <c r="C888" s="147"/>
      <c r="D888" s="147"/>
      <c r="E888" s="148"/>
      <c r="F888" s="149"/>
      <c r="G888" s="149"/>
      <c r="H888" s="147"/>
      <c r="I888" s="147"/>
      <c r="J888" s="147"/>
      <c r="K888" s="277"/>
      <c r="L888" s="121"/>
      <c r="M888" s="120"/>
      <c r="O888" s="110">
        <f t="shared" si="132"/>
        <v>0</v>
      </c>
      <c r="P888" s="110">
        <f t="shared" si="133"/>
        <v>0</v>
      </c>
      <c r="Q888" s="134">
        <f t="shared" si="134"/>
        <v>0</v>
      </c>
      <c r="R888" s="111">
        <f t="shared" si="139"/>
        <v>0</v>
      </c>
      <c r="S888" s="111">
        <f t="shared" si="140"/>
        <v>0</v>
      </c>
      <c r="T888" s="108">
        <f t="shared" si="131"/>
        <v>0</v>
      </c>
      <c r="U888" s="109"/>
      <c r="V888" s="108"/>
      <c r="W888" s="108"/>
      <c r="X888" s="112"/>
      <c r="Y888" s="112"/>
      <c r="Z888" s="112"/>
      <c r="AA888" s="176"/>
      <c r="AB888" s="109"/>
      <c r="AC888" s="138">
        <f t="shared" si="135"/>
        <v>0</v>
      </c>
      <c r="AD888" s="112">
        <f t="shared" si="136"/>
        <v>0</v>
      </c>
      <c r="AE888" s="112">
        <f t="shared" si="137"/>
        <v>0</v>
      </c>
      <c r="AF888" s="112">
        <f t="shared" si="138"/>
        <v>0</v>
      </c>
    </row>
    <row r="889" spans="1:32">
      <c r="A889" s="147"/>
      <c r="B889" s="226"/>
      <c r="C889" s="147"/>
      <c r="D889" s="147"/>
      <c r="E889" s="148"/>
      <c r="F889" s="149"/>
      <c r="G889" s="149"/>
      <c r="H889" s="147"/>
      <c r="I889" s="147"/>
      <c r="J889" s="147"/>
      <c r="K889" s="277"/>
      <c r="L889" s="121"/>
      <c r="M889" s="120"/>
      <c r="O889" s="110">
        <f t="shared" si="132"/>
        <v>0</v>
      </c>
      <c r="P889" s="110">
        <f t="shared" si="133"/>
        <v>0</v>
      </c>
      <c r="Q889" s="134">
        <f t="shared" si="134"/>
        <v>0</v>
      </c>
      <c r="R889" s="111">
        <f t="shared" si="139"/>
        <v>0</v>
      </c>
      <c r="S889" s="111">
        <f t="shared" si="140"/>
        <v>0</v>
      </c>
      <c r="T889" s="108">
        <f t="shared" si="131"/>
        <v>0</v>
      </c>
      <c r="U889" s="109"/>
      <c r="V889" s="108"/>
      <c r="W889" s="108"/>
      <c r="X889" s="112"/>
      <c r="Y889" s="112"/>
      <c r="Z889" s="112"/>
      <c r="AA889" s="176"/>
      <c r="AB889" s="109"/>
      <c r="AC889" s="138">
        <f t="shared" si="135"/>
        <v>0</v>
      </c>
      <c r="AD889" s="112">
        <f t="shared" si="136"/>
        <v>0</v>
      </c>
      <c r="AE889" s="112">
        <f t="shared" si="137"/>
        <v>0</v>
      </c>
      <c r="AF889" s="112">
        <f t="shared" si="138"/>
        <v>0</v>
      </c>
    </row>
    <row r="890" spans="1:32">
      <c r="A890" s="147"/>
      <c r="B890" s="226"/>
      <c r="C890" s="147"/>
      <c r="D890" s="147"/>
      <c r="E890" s="148"/>
      <c r="F890" s="149"/>
      <c r="G890" s="149"/>
      <c r="H890" s="147"/>
      <c r="I890" s="147"/>
      <c r="J890" s="147"/>
      <c r="K890" s="277"/>
      <c r="L890" s="121"/>
      <c r="M890" s="120"/>
      <c r="O890" s="110">
        <f t="shared" si="132"/>
        <v>0</v>
      </c>
      <c r="P890" s="110">
        <f t="shared" si="133"/>
        <v>0</v>
      </c>
      <c r="Q890" s="134">
        <f t="shared" si="134"/>
        <v>0</v>
      </c>
      <c r="R890" s="111">
        <f t="shared" si="139"/>
        <v>0</v>
      </c>
      <c r="S890" s="111">
        <f t="shared" si="140"/>
        <v>0</v>
      </c>
      <c r="T890" s="108">
        <f t="shared" si="131"/>
        <v>0</v>
      </c>
      <c r="U890" s="109"/>
      <c r="V890" s="108"/>
      <c r="W890" s="108"/>
      <c r="X890" s="112"/>
      <c r="Y890" s="112"/>
      <c r="Z890" s="112"/>
      <c r="AA890" s="176"/>
      <c r="AB890" s="109"/>
      <c r="AC890" s="138">
        <f t="shared" si="135"/>
        <v>0</v>
      </c>
      <c r="AD890" s="112">
        <f t="shared" si="136"/>
        <v>0</v>
      </c>
      <c r="AE890" s="112">
        <f t="shared" si="137"/>
        <v>0</v>
      </c>
      <c r="AF890" s="112">
        <f t="shared" si="138"/>
        <v>0</v>
      </c>
    </row>
    <row r="891" spans="1:32">
      <c r="A891" s="147"/>
      <c r="B891" s="226"/>
      <c r="C891" s="147"/>
      <c r="D891" s="147"/>
      <c r="E891" s="148"/>
      <c r="F891" s="149"/>
      <c r="G891" s="149"/>
      <c r="H891" s="149"/>
      <c r="I891" s="147"/>
      <c r="J891" s="147"/>
      <c r="K891" s="277"/>
      <c r="L891" s="121"/>
      <c r="M891" s="120"/>
      <c r="O891" s="110">
        <f t="shared" si="132"/>
        <v>0</v>
      </c>
      <c r="P891" s="110">
        <f t="shared" si="133"/>
        <v>0</v>
      </c>
      <c r="Q891" s="134">
        <f t="shared" si="134"/>
        <v>0</v>
      </c>
      <c r="R891" s="111">
        <f t="shared" si="139"/>
        <v>0</v>
      </c>
      <c r="S891" s="111">
        <f t="shared" si="140"/>
        <v>0</v>
      </c>
      <c r="T891" s="108">
        <f t="shared" si="131"/>
        <v>0</v>
      </c>
      <c r="U891" s="109"/>
      <c r="V891" s="108"/>
      <c r="W891" s="108"/>
      <c r="X891" s="112"/>
      <c r="Y891" s="112"/>
      <c r="Z891" s="112"/>
      <c r="AA891" s="176"/>
      <c r="AB891" s="109"/>
      <c r="AC891" s="138">
        <f t="shared" si="135"/>
        <v>0</v>
      </c>
      <c r="AD891" s="112">
        <f t="shared" si="136"/>
        <v>0</v>
      </c>
      <c r="AE891" s="112">
        <f t="shared" si="137"/>
        <v>0</v>
      </c>
      <c r="AF891" s="112">
        <f t="shared" si="138"/>
        <v>0</v>
      </c>
    </row>
    <row r="892" spans="1:32">
      <c r="A892" s="147"/>
      <c r="B892" s="226"/>
      <c r="C892" s="147"/>
      <c r="D892" s="147"/>
      <c r="E892" s="148"/>
      <c r="F892" s="149"/>
      <c r="G892" s="149"/>
      <c r="H892" s="147"/>
      <c r="I892" s="147"/>
      <c r="J892" s="147"/>
      <c r="K892" s="277"/>
      <c r="L892" s="121"/>
      <c r="M892" s="120"/>
      <c r="O892" s="110">
        <f t="shared" si="132"/>
        <v>0</v>
      </c>
      <c r="P892" s="110">
        <f t="shared" si="133"/>
        <v>0</v>
      </c>
      <c r="Q892" s="134">
        <f t="shared" si="134"/>
        <v>0</v>
      </c>
      <c r="R892" s="111">
        <f t="shared" si="139"/>
        <v>0</v>
      </c>
      <c r="S892" s="111">
        <f t="shared" si="140"/>
        <v>0</v>
      </c>
      <c r="T892" s="108">
        <f t="shared" si="131"/>
        <v>0</v>
      </c>
      <c r="U892" s="109"/>
      <c r="V892" s="108"/>
      <c r="W892" s="108"/>
      <c r="X892" s="112"/>
      <c r="Y892" s="112"/>
      <c r="Z892" s="112"/>
      <c r="AA892" s="176"/>
      <c r="AB892" s="109"/>
      <c r="AC892" s="138">
        <f t="shared" si="135"/>
        <v>0</v>
      </c>
      <c r="AD892" s="112">
        <f t="shared" si="136"/>
        <v>0</v>
      </c>
      <c r="AE892" s="112">
        <f t="shared" si="137"/>
        <v>0</v>
      </c>
      <c r="AF892" s="112">
        <f t="shared" si="138"/>
        <v>0</v>
      </c>
    </row>
    <row r="893" spans="1:32">
      <c r="A893" s="147"/>
      <c r="B893" s="226"/>
      <c r="C893" s="147"/>
      <c r="D893" s="147"/>
      <c r="E893" s="148"/>
      <c r="F893" s="149"/>
      <c r="G893" s="149"/>
      <c r="H893" s="147"/>
      <c r="I893" s="147"/>
      <c r="J893" s="147"/>
      <c r="K893" s="277"/>
      <c r="L893" s="121"/>
      <c r="M893" s="120"/>
      <c r="O893" s="110">
        <f t="shared" si="132"/>
        <v>0</v>
      </c>
      <c r="P893" s="110">
        <f t="shared" si="133"/>
        <v>0</v>
      </c>
      <c r="Q893" s="134">
        <f t="shared" si="134"/>
        <v>0</v>
      </c>
      <c r="R893" s="111">
        <f t="shared" si="139"/>
        <v>0</v>
      </c>
      <c r="S893" s="111">
        <f t="shared" si="140"/>
        <v>0</v>
      </c>
      <c r="T893" s="108">
        <f t="shared" si="131"/>
        <v>0</v>
      </c>
      <c r="U893" s="109"/>
      <c r="V893" s="108"/>
      <c r="W893" s="108"/>
      <c r="X893" s="112"/>
      <c r="Y893" s="112"/>
      <c r="Z893" s="112"/>
      <c r="AA893" s="176"/>
      <c r="AB893" s="109"/>
      <c r="AC893" s="138">
        <f t="shared" si="135"/>
        <v>0</v>
      </c>
      <c r="AD893" s="112">
        <f t="shared" si="136"/>
        <v>0</v>
      </c>
      <c r="AE893" s="112">
        <f t="shared" si="137"/>
        <v>0</v>
      </c>
      <c r="AF893" s="112">
        <f t="shared" si="138"/>
        <v>0</v>
      </c>
    </row>
    <row r="894" spans="1:32">
      <c r="A894" s="147"/>
      <c r="B894" s="226"/>
      <c r="C894" s="147"/>
      <c r="D894" s="147"/>
      <c r="E894" s="148"/>
      <c r="F894" s="149"/>
      <c r="G894" s="149"/>
      <c r="H894" s="147"/>
      <c r="I894" s="147"/>
      <c r="J894" s="147"/>
      <c r="K894" s="277"/>
      <c r="L894" s="121"/>
      <c r="M894" s="120"/>
      <c r="O894" s="110">
        <f t="shared" si="132"/>
        <v>0</v>
      </c>
      <c r="P894" s="110">
        <f t="shared" si="133"/>
        <v>0</v>
      </c>
      <c r="Q894" s="134">
        <f t="shared" si="134"/>
        <v>0</v>
      </c>
      <c r="R894" s="111">
        <f t="shared" si="139"/>
        <v>0</v>
      </c>
      <c r="S894" s="111">
        <f t="shared" si="140"/>
        <v>0</v>
      </c>
      <c r="T894" s="108">
        <f t="shared" si="131"/>
        <v>0</v>
      </c>
      <c r="U894" s="109"/>
      <c r="V894" s="108"/>
      <c r="W894" s="108"/>
      <c r="X894" s="112"/>
      <c r="Y894" s="112"/>
      <c r="Z894" s="112"/>
      <c r="AA894" s="176"/>
      <c r="AB894" s="109"/>
      <c r="AC894" s="138">
        <f t="shared" si="135"/>
        <v>0</v>
      </c>
      <c r="AD894" s="112">
        <f t="shared" si="136"/>
        <v>0</v>
      </c>
      <c r="AE894" s="112">
        <f t="shared" si="137"/>
        <v>0</v>
      </c>
      <c r="AF894" s="112">
        <f t="shared" si="138"/>
        <v>0</v>
      </c>
    </row>
    <row r="895" spans="1:32">
      <c r="A895" s="147"/>
      <c r="B895" s="226"/>
      <c r="C895" s="147"/>
      <c r="D895" s="147"/>
      <c r="E895" s="148"/>
      <c r="F895" s="149"/>
      <c r="G895" s="149"/>
      <c r="H895" s="147"/>
      <c r="I895" s="147"/>
      <c r="J895" s="147"/>
      <c r="K895" s="277"/>
      <c r="L895" s="121"/>
      <c r="M895" s="120"/>
      <c r="O895" s="110">
        <f t="shared" si="132"/>
        <v>0</v>
      </c>
      <c r="P895" s="110">
        <f t="shared" si="133"/>
        <v>0</v>
      </c>
      <c r="Q895" s="134">
        <f t="shared" si="134"/>
        <v>0</v>
      </c>
      <c r="R895" s="111">
        <f t="shared" si="139"/>
        <v>0</v>
      </c>
      <c r="S895" s="111">
        <f t="shared" si="140"/>
        <v>0</v>
      </c>
      <c r="T895" s="108">
        <f t="shared" si="131"/>
        <v>0</v>
      </c>
      <c r="U895" s="109"/>
      <c r="V895" s="108"/>
      <c r="W895" s="108"/>
      <c r="X895" s="112"/>
      <c r="Y895" s="112"/>
      <c r="Z895" s="112"/>
      <c r="AA895" s="176"/>
      <c r="AB895" s="109"/>
      <c r="AC895" s="138">
        <f t="shared" si="135"/>
        <v>0</v>
      </c>
      <c r="AD895" s="112">
        <f t="shared" si="136"/>
        <v>0</v>
      </c>
      <c r="AE895" s="112">
        <f t="shared" si="137"/>
        <v>0</v>
      </c>
      <c r="AF895" s="112">
        <f t="shared" si="138"/>
        <v>0</v>
      </c>
    </row>
    <row r="896" spans="1:32">
      <c r="A896" s="147"/>
      <c r="B896" s="226"/>
      <c r="C896" s="147"/>
      <c r="D896" s="147"/>
      <c r="E896" s="148"/>
      <c r="F896" s="149"/>
      <c r="G896" s="149"/>
      <c r="H896" s="147"/>
      <c r="I896" s="147"/>
      <c r="J896" s="149"/>
      <c r="K896" s="277"/>
      <c r="L896" s="121"/>
      <c r="M896" s="120"/>
      <c r="O896" s="110">
        <f t="shared" si="132"/>
        <v>0</v>
      </c>
      <c r="P896" s="110">
        <f t="shared" si="133"/>
        <v>0</v>
      </c>
      <c r="Q896" s="134">
        <f t="shared" si="134"/>
        <v>0</v>
      </c>
      <c r="R896" s="111">
        <f t="shared" si="139"/>
        <v>0</v>
      </c>
      <c r="S896" s="111">
        <f t="shared" si="140"/>
        <v>0</v>
      </c>
      <c r="T896" s="108">
        <f t="shared" si="131"/>
        <v>0</v>
      </c>
      <c r="U896" s="109"/>
      <c r="V896" s="108"/>
      <c r="W896" s="108"/>
      <c r="X896" s="112"/>
      <c r="Y896" s="112"/>
      <c r="Z896" s="112"/>
      <c r="AA896" s="176"/>
      <c r="AB896" s="109"/>
      <c r="AC896" s="138">
        <f t="shared" si="135"/>
        <v>0</v>
      </c>
      <c r="AD896" s="112">
        <f t="shared" si="136"/>
        <v>0</v>
      </c>
      <c r="AE896" s="112">
        <f t="shared" si="137"/>
        <v>0</v>
      </c>
      <c r="AF896" s="112">
        <f t="shared" si="138"/>
        <v>0</v>
      </c>
    </row>
    <row r="897" spans="1:32">
      <c r="A897" s="147"/>
      <c r="B897" s="226"/>
      <c r="C897" s="147"/>
      <c r="D897" s="147"/>
      <c r="E897" s="148"/>
      <c r="F897" s="149"/>
      <c r="G897" s="149"/>
      <c r="H897" s="147"/>
      <c r="I897" s="147"/>
      <c r="J897" s="147"/>
      <c r="K897" s="277"/>
      <c r="L897" s="121"/>
      <c r="M897" s="120"/>
      <c r="O897" s="110">
        <f t="shared" si="132"/>
        <v>0</v>
      </c>
      <c r="P897" s="110">
        <f t="shared" si="133"/>
        <v>0</v>
      </c>
      <c r="Q897" s="134">
        <f t="shared" si="134"/>
        <v>0</v>
      </c>
      <c r="R897" s="111">
        <f t="shared" si="139"/>
        <v>0</v>
      </c>
      <c r="S897" s="111">
        <f t="shared" si="140"/>
        <v>0</v>
      </c>
      <c r="T897" s="108">
        <f t="shared" si="131"/>
        <v>0</v>
      </c>
      <c r="U897" s="109"/>
      <c r="V897" s="108"/>
      <c r="W897" s="108"/>
      <c r="X897" s="112"/>
      <c r="Y897" s="112"/>
      <c r="Z897" s="112"/>
      <c r="AA897" s="176"/>
      <c r="AB897" s="109"/>
      <c r="AC897" s="138">
        <f t="shared" si="135"/>
        <v>0</v>
      </c>
      <c r="AD897" s="112">
        <f t="shared" si="136"/>
        <v>0</v>
      </c>
      <c r="AE897" s="112">
        <f t="shared" si="137"/>
        <v>0</v>
      </c>
      <c r="AF897" s="112">
        <f t="shared" si="138"/>
        <v>0</v>
      </c>
    </row>
    <row r="898" spans="1:32">
      <c r="A898" s="147"/>
      <c r="B898" s="226"/>
      <c r="C898" s="147"/>
      <c r="D898" s="147"/>
      <c r="E898" s="148"/>
      <c r="F898" s="149"/>
      <c r="G898" s="149"/>
      <c r="H898" s="147"/>
      <c r="I898" s="147"/>
      <c r="J898" s="147"/>
      <c r="K898" s="277"/>
      <c r="L898" s="121"/>
      <c r="M898" s="120"/>
      <c r="O898" s="110">
        <f t="shared" si="132"/>
        <v>0</v>
      </c>
      <c r="P898" s="110">
        <f t="shared" si="133"/>
        <v>0</v>
      </c>
      <c r="Q898" s="134">
        <f t="shared" si="134"/>
        <v>0</v>
      </c>
      <c r="R898" s="111">
        <f t="shared" si="139"/>
        <v>0</v>
      </c>
      <c r="S898" s="111">
        <f t="shared" si="140"/>
        <v>0</v>
      </c>
      <c r="T898" s="108">
        <f t="shared" si="131"/>
        <v>0</v>
      </c>
      <c r="U898" s="109"/>
      <c r="V898" s="108"/>
      <c r="W898" s="108"/>
      <c r="X898" s="112"/>
      <c r="Y898" s="112"/>
      <c r="Z898" s="112"/>
      <c r="AA898" s="176"/>
      <c r="AB898" s="109"/>
      <c r="AC898" s="138">
        <f t="shared" si="135"/>
        <v>0</v>
      </c>
      <c r="AD898" s="112">
        <f t="shared" si="136"/>
        <v>0</v>
      </c>
      <c r="AE898" s="112">
        <f t="shared" si="137"/>
        <v>0</v>
      </c>
      <c r="AF898" s="112">
        <f t="shared" si="138"/>
        <v>0</v>
      </c>
    </row>
    <row r="899" spans="1:32">
      <c r="A899" s="147"/>
      <c r="B899" s="226"/>
      <c r="C899" s="147"/>
      <c r="D899" s="147"/>
      <c r="E899" s="148"/>
      <c r="F899" s="149"/>
      <c r="G899" s="149"/>
      <c r="H899" s="147"/>
      <c r="I899" s="147"/>
      <c r="J899" s="147"/>
      <c r="K899" s="277"/>
      <c r="L899" s="121"/>
      <c r="M899" s="120"/>
      <c r="O899" s="110">
        <f t="shared" si="132"/>
        <v>0</v>
      </c>
      <c r="P899" s="110">
        <f t="shared" si="133"/>
        <v>0</v>
      </c>
      <c r="Q899" s="134">
        <f t="shared" si="134"/>
        <v>0</v>
      </c>
      <c r="R899" s="111">
        <f t="shared" si="139"/>
        <v>0</v>
      </c>
      <c r="S899" s="111">
        <f t="shared" si="140"/>
        <v>0</v>
      </c>
      <c r="T899" s="108">
        <f t="shared" si="131"/>
        <v>0</v>
      </c>
      <c r="U899" s="109"/>
      <c r="V899" s="108"/>
      <c r="W899" s="108"/>
      <c r="X899" s="112"/>
      <c r="Y899" s="112"/>
      <c r="Z899" s="112"/>
      <c r="AA899" s="176"/>
      <c r="AB899" s="109"/>
      <c r="AC899" s="138">
        <f t="shared" si="135"/>
        <v>0</v>
      </c>
      <c r="AD899" s="112">
        <f t="shared" si="136"/>
        <v>0</v>
      </c>
      <c r="AE899" s="112">
        <f t="shared" si="137"/>
        <v>0</v>
      </c>
      <c r="AF899" s="112">
        <f t="shared" si="138"/>
        <v>0</v>
      </c>
    </row>
    <row r="900" spans="1:32">
      <c r="A900" s="147"/>
      <c r="B900" s="226"/>
      <c r="C900" s="147"/>
      <c r="D900" s="147"/>
      <c r="E900" s="148"/>
      <c r="F900" s="149"/>
      <c r="G900" s="149"/>
      <c r="H900" s="147"/>
      <c r="I900" s="147"/>
      <c r="J900" s="147"/>
      <c r="K900" s="277"/>
      <c r="L900" s="121"/>
      <c r="M900" s="120"/>
      <c r="O900" s="110">
        <f t="shared" si="132"/>
        <v>0</v>
      </c>
      <c r="P900" s="110">
        <f t="shared" si="133"/>
        <v>0</v>
      </c>
      <c r="Q900" s="134">
        <f t="shared" si="134"/>
        <v>0</v>
      </c>
      <c r="R900" s="111">
        <f t="shared" si="139"/>
        <v>0</v>
      </c>
      <c r="S900" s="111">
        <f t="shared" si="140"/>
        <v>0</v>
      </c>
      <c r="T900" s="108">
        <f t="shared" ref="T900:T963" si="141">+IF((Q900+R900+V900-W900)&gt;TIMEVALUE("4:30"),8.5/24,IF((Q900+R900+V900-W900)&gt;TIMEVALUE("00:00"),4.25/24,0))-IF((Q900+R900+V900-W900)&gt;S900,S900,0)</f>
        <v>0</v>
      </c>
      <c r="U900" s="109"/>
      <c r="V900" s="108"/>
      <c r="W900" s="108"/>
      <c r="X900" s="112"/>
      <c r="Y900" s="112"/>
      <c r="Z900" s="112"/>
      <c r="AA900" s="176"/>
      <c r="AB900" s="109"/>
      <c r="AC900" s="138">
        <f t="shared" si="135"/>
        <v>0</v>
      </c>
      <c r="AD900" s="112">
        <f t="shared" si="136"/>
        <v>0</v>
      </c>
      <c r="AE900" s="112">
        <f t="shared" si="137"/>
        <v>0</v>
      </c>
      <c r="AF900" s="112">
        <f t="shared" si="138"/>
        <v>0</v>
      </c>
    </row>
    <row r="901" spans="1:32">
      <c r="A901" s="147"/>
      <c r="B901" s="226"/>
      <c r="C901" s="147"/>
      <c r="D901" s="147"/>
      <c r="E901" s="148"/>
      <c r="F901" s="149"/>
      <c r="G901" s="149"/>
      <c r="H901" s="147"/>
      <c r="I901" s="147"/>
      <c r="J901" s="147"/>
      <c r="K901" s="277"/>
      <c r="L901" s="121"/>
      <c r="M901" s="120"/>
      <c r="O901" s="110">
        <f t="shared" ref="O901:O964" si="142">+IF(COUNT(F901:K901)=1,0,IF((MAX(F901:K901)-MIN(F901:K901))&lt;TIMEVALUE("1:00"),0,IF(F901&lt;TIMEVALUE("8:00"),1/3,MIN(F901:K901))))</f>
        <v>0</v>
      </c>
      <c r="P901" s="110">
        <f t="shared" ref="P901:P964" si="143">+IF(COUNT(F901:K901)=1,0,IF((MAX(F901:K901)-MIN(F901:K901))&lt;TIMEVALUE("1:00"),0,IF(MAX(F901:K901)&lt;TIMEVALUE("18:00"),MAX(F901:K901),IF(F901&gt;TIMEVALUE("8:30"),0.75,MAX(F901:K901)))))</f>
        <v>0</v>
      </c>
      <c r="Q901" s="134">
        <f t="shared" ref="Q901:Q964" si="144">+IF(OR(M901="KHAC",M901="PM",O901=TIMEVALUE("00:00")),0,IF(O901&gt;TIMEVALUE("10:00"),0,IF(MAX(F901:K901)&lt;TIMEVALUE("12:00"),MAX(F901:K901)-O901,TIMEVALUE("12:00")-O901)))</f>
        <v>0</v>
      </c>
      <c r="R901" s="111">
        <f t="shared" si="139"/>
        <v>0</v>
      </c>
      <c r="S901" s="111">
        <f t="shared" si="140"/>
        <v>0</v>
      </c>
      <c r="T901" s="108">
        <f t="shared" si="141"/>
        <v>0</v>
      </c>
      <c r="U901" s="109"/>
      <c r="V901" s="108"/>
      <c r="W901" s="108"/>
      <c r="X901" s="112"/>
      <c r="Y901" s="112"/>
      <c r="Z901" s="112"/>
      <c r="AA901" s="176"/>
      <c r="AB901" s="109"/>
      <c r="AC901" s="138">
        <f t="shared" ref="AC901:AC964" si="145">+T901/TIMEVALUE("8:30")</f>
        <v>0</v>
      </c>
      <c r="AD901" s="112">
        <f t="shared" ref="AD901:AD964" si="146">IF(COUNT(F901:K901)=0,0,IF(COUNT(F901:K901)=1,1,IF((MAX(F901:K901)-MIN(F901:K901))&lt;TIMEVALUE("1:00"),1,0+Z901)))</f>
        <v>0</v>
      </c>
      <c r="AE901" s="112">
        <f t="shared" ref="AE901:AE964" si="147">+IF(AND(F901&gt;TIMEVALUE("8:30"),F901&lt;TIMEVALUE("10:00")),1,IF(AND(F901&gt;TIMEVALUE("14:00"),F901&lt;TIMEVALUE("15:30")),1,0+X901))</f>
        <v>0</v>
      </c>
      <c r="AF901" s="112">
        <f t="shared" ref="AF901:AF964" si="148">+IF(OR(M901="Khac",M901="pm"),0,IF(AND(MAX(F901:K901)-MIN(F901:K901)&gt;TIMEVALUE("6:00"),AND(MAX(F901:K901)&gt;TIMEVALUE("14:00"),MIN(F901:K901)&lt;TIMEVALUE("11:30"))),1,0+Y901))</f>
        <v>0</v>
      </c>
    </row>
    <row r="902" spans="1:32">
      <c r="A902" s="147"/>
      <c r="B902" s="226"/>
      <c r="C902" s="147"/>
      <c r="D902" s="147"/>
      <c r="E902" s="148"/>
      <c r="F902" s="149"/>
      <c r="G902" s="149"/>
      <c r="H902" s="147"/>
      <c r="I902" s="147"/>
      <c r="J902" s="147"/>
      <c r="K902" s="277"/>
      <c r="L902" s="121"/>
      <c r="M902" s="120"/>
      <c r="O902" s="110">
        <f t="shared" si="142"/>
        <v>0</v>
      </c>
      <c r="P902" s="110">
        <f t="shared" si="143"/>
        <v>0</v>
      </c>
      <c r="Q902" s="134">
        <f t="shared" si="144"/>
        <v>0</v>
      </c>
      <c r="R902" s="111">
        <f t="shared" si="139"/>
        <v>0</v>
      </c>
      <c r="S902" s="111">
        <f t="shared" si="140"/>
        <v>0</v>
      </c>
      <c r="T902" s="108">
        <f t="shared" si="141"/>
        <v>0</v>
      </c>
      <c r="U902" s="109"/>
      <c r="V902" s="108"/>
      <c r="W902" s="108"/>
      <c r="X902" s="112"/>
      <c r="Y902" s="112"/>
      <c r="Z902" s="112"/>
      <c r="AA902" s="176"/>
      <c r="AB902" s="109"/>
      <c r="AC902" s="138">
        <f t="shared" si="145"/>
        <v>0</v>
      </c>
      <c r="AD902" s="112">
        <f t="shared" si="146"/>
        <v>0</v>
      </c>
      <c r="AE902" s="112">
        <f t="shared" si="147"/>
        <v>0</v>
      </c>
      <c r="AF902" s="112">
        <f t="shared" si="148"/>
        <v>0</v>
      </c>
    </row>
    <row r="903" spans="1:32">
      <c r="A903" s="147"/>
      <c r="B903" s="226"/>
      <c r="C903" s="147"/>
      <c r="D903" s="147"/>
      <c r="E903" s="148"/>
      <c r="F903" s="149"/>
      <c r="G903" s="149"/>
      <c r="H903" s="147"/>
      <c r="I903" s="147"/>
      <c r="J903" s="147"/>
      <c r="K903" s="277"/>
      <c r="L903" s="121"/>
      <c r="M903" s="120"/>
      <c r="O903" s="110">
        <f t="shared" si="142"/>
        <v>0</v>
      </c>
      <c r="P903" s="110">
        <f t="shared" si="143"/>
        <v>0</v>
      </c>
      <c r="Q903" s="134">
        <f t="shared" si="144"/>
        <v>0</v>
      </c>
      <c r="R903" s="111">
        <f t="shared" ref="R903:R966" si="149">+IF(OR(M903="khac",M903="pm",P903=TIMEVALUE("00:00"),MAX(F903:K903)&lt;TIMEVALUE("13:30"),MAX(F903:K903)&lt;TIMEVALUE("15:30"),MIN(F903:K903)&gt;TIMEVALUE("15:30")),0,IF(P903&lt;=TIMEVALUE("19:30"),P903-IF(MIN(F903:K903)&gt;TIMEVALUE("13:30"),O903,TIMEVALUE("13:30")),TIMEVALUE("19:30")-IF(MIN(F903:K903)&gt;TIMEVALUE("13:30"),O903,TIMEVALUE("13:30"))))</f>
        <v>0</v>
      </c>
      <c r="S903" s="111">
        <f t="shared" si="140"/>
        <v>0</v>
      </c>
      <c r="T903" s="108">
        <f t="shared" si="141"/>
        <v>0</v>
      </c>
      <c r="U903" s="109"/>
      <c r="V903" s="108"/>
      <c r="W903" s="108"/>
      <c r="X903" s="112"/>
      <c r="Y903" s="112"/>
      <c r="Z903" s="112"/>
      <c r="AA903" s="176"/>
      <c r="AB903" s="109"/>
      <c r="AC903" s="138">
        <f t="shared" si="145"/>
        <v>0</v>
      </c>
      <c r="AD903" s="112">
        <f t="shared" si="146"/>
        <v>0</v>
      </c>
      <c r="AE903" s="112">
        <f t="shared" si="147"/>
        <v>0</v>
      </c>
      <c r="AF903" s="112">
        <f t="shared" si="148"/>
        <v>0</v>
      </c>
    </row>
    <row r="904" spans="1:32">
      <c r="A904" s="147"/>
      <c r="B904" s="226"/>
      <c r="C904" s="147"/>
      <c r="D904" s="147"/>
      <c r="E904" s="148"/>
      <c r="F904" s="149"/>
      <c r="G904" s="149"/>
      <c r="H904" s="147"/>
      <c r="I904" s="147"/>
      <c r="J904" s="147"/>
      <c r="K904" s="277"/>
      <c r="L904" s="121"/>
      <c r="M904" s="120"/>
      <c r="O904" s="110">
        <f t="shared" si="142"/>
        <v>0</v>
      </c>
      <c r="P904" s="110">
        <f t="shared" si="143"/>
        <v>0</v>
      </c>
      <c r="Q904" s="134">
        <f t="shared" si="144"/>
        <v>0</v>
      </c>
      <c r="R904" s="111">
        <f t="shared" si="149"/>
        <v>0</v>
      </c>
      <c r="S904" s="111">
        <f t="shared" si="140"/>
        <v>0</v>
      </c>
      <c r="T904" s="108">
        <f t="shared" si="141"/>
        <v>0</v>
      </c>
      <c r="U904" s="109"/>
      <c r="V904" s="108"/>
      <c r="W904" s="108"/>
      <c r="X904" s="112"/>
      <c r="Y904" s="112"/>
      <c r="Z904" s="112"/>
      <c r="AA904" s="176"/>
      <c r="AB904" s="109"/>
      <c r="AC904" s="138">
        <f t="shared" si="145"/>
        <v>0</v>
      </c>
      <c r="AD904" s="112">
        <f t="shared" si="146"/>
        <v>0</v>
      </c>
      <c r="AE904" s="112">
        <f t="shared" si="147"/>
        <v>0</v>
      </c>
      <c r="AF904" s="112">
        <f t="shared" si="148"/>
        <v>0</v>
      </c>
    </row>
    <row r="905" spans="1:32">
      <c r="A905" s="147"/>
      <c r="B905" s="226"/>
      <c r="C905" s="147"/>
      <c r="D905" s="147"/>
      <c r="E905" s="148"/>
      <c r="F905" s="149"/>
      <c r="G905" s="149"/>
      <c r="H905" s="147"/>
      <c r="I905" s="147"/>
      <c r="J905" s="147"/>
      <c r="K905" s="277"/>
      <c r="L905" s="121"/>
      <c r="M905" s="120"/>
      <c r="O905" s="110">
        <f t="shared" si="142"/>
        <v>0</v>
      </c>
      <c r="P905" s="110">
        <f t="shared" si="143"/>
        <v>0</v>
      </c>
      <c r="Q905" s="134">
        <f t="shared" si="144"/>
        <v>0</v>
      </c>
      <c r="R905" s="111">
        <f t="shared" si="149"/>
        <v>0</v>
      </c>
      <c r="S905" s="111">
        <f t="shared" si="140"/>
        <v>0</v>
      </c>
      <c r="T905" s="108">
        <f t="shared" si="141"/>
        <v>0</v>
      </c>
      <c r="U905" s="109"/>
      <c r="V905" s="108"/>
      <c r="W905" s="108"/>
      <c r="X905" s="112"/>
      <c r="Y905" s="112"/>
      <c r="Z905" s="112"/>
      <c r="AA905" s="176"/>
      <c r="AB905" s="109"/>
      <c r="AC905" s="138">
        <f t="shared" si="145"/>
        <v>0</v>
      </c>
      <c r="AD905" s="112">
        <f t="shared" si="146"/>
        <v>0</v>
      </c>
      <c r="AE905" s="112">
        <f t="shared" si="147"/>
        <v>0</v>
      </c>
      <c r="AF905" s="112">
        <f t="shared" si="148"/>
        <v>0</v>
      </c>
    </row>
    <row r="906" spans="1:32">
      <c r="A906" s="147"/>
      <c r="B906" s="226"/>
      <c r="C906" s="147"/>
      <c r="D906" s="147"/>
      <c r="E906" s="148"/>
      <c r="F906" s="149"/>
      <c r="G906" s="149"/>
      <c r="H906" s="147"/>
      <c r="I906" s="147"/>
      <c r="J906" s="147"/>
      <c r="K906" s="277"/>
      <c r="L906" s="121"/>
      <c r="M906" s="120"/>
      <c r="O906" s="110">
        <f t="shared" si="142"/>
        <v>0</v>
      </c>
      <c r="P906" s="110">
        <f t="shared" si="143"/>
        <v>0</v>
      </c>
      <c r="Q906" s="134">
        <f t="shared" si="144"/>
        <v>0</v>
      </c>
      <c r="R906" s="111">
        <f t="shared" si="149"/>
        <v>0</v>
      </c>
      <c r="S906" s="111">
        <f t="shared" si="140"/>
        <v>0</v>
      </c>
      <c r="T906" s="108">
        <f t="shared" si="141"/>
        <v>0</v>
      </c>
      <c r="U906" s="109"/>
      <c r="V906" s="108"/>
      <c r="W906" s="108"/>
      <c r="X906" s="112"/>
      <c r="Y906" s="112"/>
      <c r="Z906" s="112"/>
      <c r="AA906" s="176"/>
      <c r="AB906" s="109"/>
      <c r="AC906" s="138">
        <f t="shared" si="145"/>
        <v>0</v>
      </c>
      <c r="AD906" s="112">
        <f t="shared" si="146"/>
        <v>0</v>
      </c>
      <c r="AE906" s="112">
        <f t="shared" si="147"/>
        <v>0</v>
      </c>
      <c r="AF906" s="112">
        <f t="shared" si="148"/>
        <v>0</v>
      </c>
    </row>
    <row r="907" spans="1:32">
      <c r="A907" s="147"/>
      <c r="B907" s="226"/>
      <c r="C907" s="147"/>
      <c r="D907" s="147"/>
      <c r="E907" s="148"/>
      <c r="F907" s="149"/>
      <c r="G907" s="149"/>
      <c r="H907" s="147"/>
      <c r="I907" s="147"/>
      <c r="J907" s="147"/>
      <c r="K907" s="277"/>
      <c r="L907" s="121"/>
      <c r="M907" s="120"/>
      <c r="O907" s="110">
        <f t="shared" si="142"/>
        <v>0</v>
      </c>
      <c r="P907" s="110">
        <f t="shared" si="143"/>
        <v>0</v>
      </c>
      <c r="Q907" s="134">
        <f t="shared" si="144"/>
        <v>0</v>
      </c>
      <c r="R907" s="111">
        <f t="shared" si="149"/>
        <v>0</v>
      </c>
      <c r="S907" s="111">
        <f t="shared" si="140"/>
        <v>0</v>
      </c>
      <c r="T907" s="108">
        <f t="shared" si="141"/>
        <v>0</v>
      </c>
      <c r="U907" s="109"/>
      <c r="V907" s="108"/>
      <c r="W907" s="108"/>
      <c r="X907" s="112"/>
      <c r="Y907" s="112"/>
      <c r="Z907" s="112"/>
      <c r="AA907" s="176"/>
      <c r="AB907" s="109"/>
      <c r="AC907" s="138">
        <f t="shared" si="145"/>
        <v>0</v>
      </c>
      <c r="AD907" s="112">
        <f t="shared" si="146"/>
        <v>0</v>
      </c>
      <c r="AE907" s="112">
        <f t="shared" si="147"/>
        <v>0</v>
      </c>
      <c r="AF907" s="112">
        <f t="shared" si="148"/>
        <v>0</v>
      </c>
    </row>
    <row r="908" spans="1:32">
      <c r="A908" s="147"/>
      <c r="B908" s="226"/>
      <c r="C908" s="147"/>
      <c r="D908" s="147"/>
      <c r="E908" s="148"/>
      <c r="F908" s="149"/>
      <c r="G908" s="149"/>
      <c r="H908" s="147"/>
      <c r="I908" s="147"/>
      <c r="J908" s="147"/>
      <c r="K908" s="277"/>
      <c r="L908" s="121"/>
      <c r="M908" s="120"/>
      <c r="O908" s="110">
        <f t="shared" si="142"/>
        <v>0</v>
      </c>
      <c r="P908" s="110">
        <f t="shared" si="143"/>
        <v>0</v>
      </c>
      <c r="Q908" s="134">
        <f t="shared" si="144"/>
        <v>0</v>
      </c>
      <c r="R908" s="111">
        <f t="shared" si="149"/>
        <v>0</v>
      </c>
      <c r="S908" s="111">
        <f t="shared" si="140"/>
        <v>0</v>
      </c>
      <c r="T908" s="108">
        <f t="shared" si="141"/>
        <v>0</v>
      </c>
      <c r="U908" s="109"/>
      <c r="V908" s="108"/>
      <c r="W908" s="108"/>
      <c r="X908" s="112"/>
      <c r="Y908" s="112"/>
      <c r="Z908" s="112"/>
      <c r="AA908" s="176"/>
      <c r="AB908" s="109"/>
      <c r="AC908" s="138">
        <f t="shared" si="145"/>
        <v>0</v>
      </c>
      <c r="AD908" s="112">
        <f t="shared" si="146"/>
        <v>0</v>
      </c>
      <c r="AE908" s="112">
        <f t="shared" si="147"/>
        <v>0</v>
      </c>
      <c r="AF908" s="112">
        <f t="shared" si="148"/>
        <v>0</v>
      </c>
    </row>
    <row r="909" spans="1:32">
      <c r="A909" s="147"/>
      <c r="B909" s="226"/>
      <c r="C909" s="147"/>
      <c r="D909" s="147"/>
      <c r="E909" s="148"/>
      <c r="F909" s="149"/>
      <c r="G909" s="149"/>
      <c r="H909" s="147"/>
      <c r="I909" s="147"/>
      <c r="J909" s="147"/>
      <c r="K909" s="277"/>
      <c r="L909" s="121"/>
      <c r="M909" s="120"/>
      <c r="O909" s="110">
        <f t="shared" si="142"/>
        <v>0</v>
      </c>
      <c r="P909" s="110">
        <f t="shared" si="143"/>
        <v>0</v>
      </c>
      <c r="Q909" s="134">
        <f t="shared" si="144"/>
        <v>0</v>
      </c>
      <c r="R909" s="111">
        <f t="shared" si="149"/>
        <v>0</v>
      </c>
      <c r="S909" s="111">
        <f t="shared" si="140"/>
        <v>0</v>
      </c>
      <c r="T909" s="108">
        <f t="shared" si="141"/>
        <v>0</v>
      </c>
      <c r="U909" s="109"/>
      <c r="V909" s="108"/>
      <c r="W909" s="108"/>
      <c r="X909" s="112"/>
      <c r="Y909" s="112"/>
      <c r="Z909" s="112"/>
      <c r="AA909" s="176"/>
      <c r="AB909" s="109"/>
      <c r="AC909" s="138">
        <f t="shared" si="145"/>
        <v>0</v>
      </c>
      <c r="AD909" s="112">
        <f t="shared" si="146"/>
        <v>0</v>
      </c>
      <c r="AE909" s="112">
        <f t="shared" si="147"/>
        <v>0</v>
      </c>
      <c r="AF909" s="112">
        <f t="shared" si="148"/>
        <v>0</v>
      </c>
    </row>
    <row r="910" spans="1:32">
      <c r="A910" s="147"/>
      <c r="B910" s="226"/>
      <c r="C910" s="147"/>
      <c r="D910" s="147"/>
      <c r="E910" s="148"/>
      <c r="F910" s="149"/>
      <c r="G910" s="149"/>
      <c r="H910" s="147"/>
      <c r="I910" s="147"/>
      <c r="J910" s="147"/>
      <c r="K910" s="277"/>
      <c r="L910" s="121"/>
      <c r="M910" s="120"/>
      <c r="O910" s="110">
        <f t="shared" si="142"/>
        <v>0</v>
      </c>
      <c r="P910" s="110">
        <f t="shared" si="143"/>
        <v>0</v>
      </c>
      <c r="Q910" s="134">
        <f t="shared" si="144"/>
        <v>0</v>
      </c>
      <c r="R910" s="111">
        <f t="shared" si="149"/>
        <v>0</v>
      </c>
      <c r="S910" s="111">
        <f t="shared" si="140"/>
        <v>0</v>
      </c>
      <c r="T910" s="108">
        <f t="shared" si="141"/>
        <v>0</v>
      </c>
      <c r="U910" s="109"/>
      <c r="V910" s="108"/>
      <c r="W910" s="108"/>
      <c r="X910" s="112"/>
      <c r="Y910" s="112"/>
      <c r="Z910" s="112"/>
      <c r="AA910" s="176"/>
      <c r="AB910" s="109"/>
      <c r="AC910" s="138">
        <f t="shared" si="145"/>
        <v>0</v>
      </c>
      <c r="AD910" s="112">
        <f t="shared" si="146"/>
        <v>0</v>
      </c>
      <c r="AE910" s="112">
        <f t="shared" si="147"/>
        <v>0</v>
      </c>
      <c r="AF910" s="112">
        <f t="shared" si="148"/>
        <v>0</v>
      </c>
    </row>
    <row r="911" spans="1:32">
      <c r="A911" s="147"/>
      <c r="B911" s="226"/>
      <c r="C911" s="147"/>
      <c r="D911" s="147"/>
      <c r="E911" s="148"/>
      <c r="F911" s="149"/>
      <c r="G911" s="149"/>
      <c r="H911" s="147"/>
      <c r="I911" s="147"/>
      <c r="J911" s="147"/>
      <c r="K911" s="277"/>
      <c r="L911" s="121"/>
      <c r="M911" s="120"/>
      <c r="O911" s="110">
        <f t="shared" si="142"/>
        <v>0</v>
      </c>
      <c r="P911" s="110">
        <f t="shared" si="143"/>
        <v>0</v>
      </c>
      <c r="Q911" s="134">
        <f t="shared" si="144"/>
        <v>0</v>
      </c>
      <c r="R911" s="111">
        <f t="shared" si="149"/>
        <v>0</v>
      </c>
      <c r="S911" s="111">
        <f t="shared" si="140"/>
        <v>0</v>
      </c>
      <c r="T911" s="108">
        <f t="shared" si="141"/>
        <v>0</v>
      </c>
      <c r="U911" s="109"/>
      <c r="V911" s="108"/>
      <c r="W911" s="108"/>
      <c r="X911" s="112"/>
      <c r="Y911" s="112"/>
      <c r="Z911" s="112"/>
      <c r="AA911" s="176"/>
      <c r="AB911" s="109"/>
      <c r="AC911" s="138">
        <f t="shared" si="145"/>
        <v>0</v>
      </c>
      <c r="AD911" s="112">
        <f t="shared" si="146"/>
        <v>0</v>
      </c>
      <c r="AE911" s="112">
        <f t="shared" si="147"/>
        <v>0</v>
      </c>
      <c r="AF911" s="112">
        <f t="shared" si="148"/>
        <v>0</v>
      </c>
    </row>
    <row r="912" spans="1:32">
      <c r="A912" s="147"/>
      <c r="B912" s="226"/>
      <c r="C912" s="147"/>
      <c r="D912" s="147"/>
      <c r="E912" s="148"/>
      <c r="F912" s="149"/>
      <c r="G912" s="149"/>
      <c r="H912" s="147"/>
      <c r="I912" s="147"/>
      <c r="J912" s="147"/>
      <c r="K912" s="277"/>
      <c r="L912" s="121"/>
      <c r="M912" s="120"/>
      <c r="O912" s="110">
        <f t="shared" si="142"/>
        <v>0</v>
      </c>
      <c r="P912" s="110">
        <f t="shared" si="143"/>
        <v>0</v>
      </c>
      <c r="Q912" s="134">
        <f t="shared" si="144"/>
        <v>0</v>
      </c>
      <c r="R912" s="111">
        <f t="shared" si="149"/>
        <v>0</v>
      </c>
      <c r="S912" s="111">
        <f t="shared" si="140"/>
        <v>0</v>
      </c>
      <c r="T912" s="108">
        <f t="shared" si="141"/>
        <v>0</v>
      </c>
      <c r="U912" s="109"/>
      <c r="V912" s="108"/>
      <c r="W912" s="108"/>
      <c r="X912" s="112"/>
      <c r="Y912" s="112"/>
      <c r="Z912" s="112"/>
      <c r="AA912" s="176"/>
      <c r="AB912" s="109"/>
      <c r="AC912" s="138">
        <f t="shared" si="145"/>
        <v>0</v>
      </c>
      <c r="AD912" s="112">
        <f t="shared" si="146"/>
        <v>0</v>
      </c>
      <c r="AE912" s="112">
        <f t="shared" si="147"/>
        <v>0</v>
      </c>
      <c r="AF912" s="112">
        <f t="shared" si="148"/>
        <v>0</v>
      </c>
    </row>
    <row r="913" spans="1:32">
      <c r="A913" s="147"/>
      <c r="B913" s="226"/>
      <c r="C913" s="147"/>
      <c r="D913" s="147"/>
      <c r="E913" s="148"/>
      <c r="F913" s="149"/>
      <c r="G913" s="149"/>
      <c r="H913" s="147"/>
      <c r="I913" s="147"/>
      <c r="J913" s="147"/>
      <c r="K913" s="277"/>
      <c r="L913" s="121"/>
      <c r="M913" s="120"/>
      <c r="O913" s="110">
        <f t="shared" si="142"/>
        <v>0</v>
      </c>
      <c r="P913" s="110">
        <f t="shared" si="143"/>
        <v>0</v>
      </c>
      <c r="Q913" s="134">
        <f t="shared" si="144"/>
        <v>0</v>
      </c>
      <c r="R913" s="111">
        <f t="shared" si="149"/>
        <v>0</v>
      </c>
      <c r="S913" s="111">
        <f t="shared" si="140"/>
        <v>0</v>
      </c>
      <c r="T913" s="108">
        <f t="shared" si="141"/>
        <v>0</v>
      </c>
      <c r="U913" s="109"/>
      <c r="V913" s="108"/>
      <c r="W913" s="108"/>
      <c r="X913" s="112"/>
      <c r="Y913" s="112"/>
      <c r="Z913" s="112"/>
      <c r="AA913" s="176"/>
      <c r="AB913" s="109"/>
      <c r="AC913" s="138">
        <f t="shared" si="145"/>
        <v>0</v>
      </c>
      <c r="AD913" s="112">
        <f t="shared" si="146"/>
        <v>0</v>
      </c>
      <c r="AE913" s="112">
        <f t="shared" si="147"/>
        <v>0</v>
      </c>
      <c r="AF913" s="112">
        <f t="shared" si="148"/>
        <v>0</v>
      </c>
    </row>
    <row r="914" spans="1:32">
      <c r="A914" s="147"/>
      <c r="B914" s="226"/>
      <c r="C914" s="147"/>
      <c r="D914" s="147"/>
      <c r="E914" s="148"/>
      <c r="F914" s="149"/>
      <c r="G914" s="149"/>
      <c r="H914" s="147"/>
      <c r="I914" s="147"/>
      <c r="J914" s="147"/>
      <c r="K914" s="277"/>
      <c r="L914" s="121"/>
      <c r="M914" s="120"/>
      <c r="O914" s="110">
        <f t="shared" si="142"/>
        <v>0</v>
      </c>
      <c r="P914" s="110">
        <f t="shared" si="143"/>
        <v>0</v>
      </c>
      <c r="Q914" s="134">
        <f t="shared" si="144"/>
        <v>0</v>
      </c>
      <c r="R914" s="111">
        <f t="shared" si="149"/>
        <v>0</v>
      </c>
      <c r="S914" s="111">
        <f t="shared" si="140"/>
        <v>0</v>
      </c>
      <c r="T914" s="108">
        <f t="shared" si="141"/>
        <v>0</v>
      </c>
      <c r="U914" s="109"/>
      <c r="V914" s="108"/>
      <c r="W914" s="108"/>
      <c r="X914" s="112"/>
      <c r="Y914" s="112"/>
      <c r="Z914" s="112"/>
      <c r="AA914" s="176"/>
      <c r="AB914" s="109"/>
      <c r="AC914" s="138">
        <f t="shared" si="145"/>
        <v>0</v>
      </c>
      <c r="AD914" s="112">
        <f t="shared" si="146"/>
        <v>0</v>
      </c>
      <c r="AE914" s="112">
        <f t="shared" si="147"/>
        <v>0</v>
      </c>
      <c r="AF914" s="112">
        <f t="shared" si="148"/>
        <v>0</v>
      </c>
    </row>
    <row r="915" spans="1:32">
      <c r="A915" s="147"/>
      <c r="B915" s="226"/>
      <c r="C915" s="147"/>
      <c r="D915" s="147"/>
      <c r="E915" s="148"/>
      <c r="F915" s="149"/>
      <c r="G915" s="149"/>
      <c r="H915" s="147"/>
      <c r="I915" s="147"/>
      <c r="J915" s="147"/>
      <c r="K915" s="277"/>
      <c r="L915" s="121"/>
      <c r="M915" s="120"/>
      <c r="O915" s="110">
        <f t="shared" si="142"/>
        <v>0</v>
      </c>
      <c r="P915" s="110">
        <f t="shared" si="143"/>
        <v>0</v>
      </c>
      <c r="Q915" s="134">
        <f t="shared" si="144"/>
        <v>0</v>
      </c>
      <c r="R915" s="111">
        <f t="shared" si="149"/>
        <v>0</v>
      </c>
      <c r="S915" s="111">
        <f t="shared" si="140"/>
        <v>0</v>
      </c>
      <c r="T915" s="108">
        <f t="shared" si="141"/>
        <v>0</v>
      </c>
      <c r="U915" s="109"/>
      <c r="V915" s="108"/>
      <c r="W915" s="108"/>
      <c r="X915" s="112"/>
      <c r="Y915" s="112"/>
      <c r="Z915" s="112"/>
      <c r="AA915" s="176"/>
      <c r="AB915" s="109"/>
      <c r="AC915" s="138">
        <f t="shared" si="145"/>
        <v>0</v>
      </c>
      <c r="AD915" s="112">
        <f t="shared" si="146"/>
        <v>0</v>
      </c>
      <c r="AE915" s="112">
        <f t="shared" si="147"/>
        <v>0</v>
      </c>
      <c r="AF915" s="112">
        <f t="shared" si="148"/>
        <v>0</v>
      </c>
    </row>
    <row r="916" spans="1:32">
      <c r="A916" s="147"/>
      <c r="B916" s="226"/>
      <c r="C916" s="147"/>
      <c r="D916" s="147"/>
      <c r="E916" s="148"/>
      <c r="F916" s="149"/>
      <c r="G916" s="149"/>
      <c r="H916" s="147"/>
      <c r="I916" s="147"/>
      <c r="J916" s="147"/>
      <c r="K916" s="277"/>
      <c r="L916" s="121"/>
      <c r="M916" s="120"/>
      <c r="O916" s="110">
        <f t="shared" si="142"/>
        <v>0</v>
      </c>
      <c r="P916" s="110">
        <f t="shared" si="143"/>
        <v>0</v>
      </c>
      <c r="Q916" s="134">
        <f t="shared" si="144"/>
        <v>0</v>
      </c>
      <c r="R916" s="111">
        <f t="shared" si="149"/>
        <v>0</v>
      </c>
      <c r="S916" s="111">
        <f t="shared" si="140"/>
        <v>0</v>
      </c>
      <c r="T916" s="108">
        <f t="shared" si="141"/>
        <v>0</v>
      </c>
      <c r="U916" s="109"/>
      <c r="V916" s="108"/>
      <c r="W916" s="108"/>
      <c r="X916" s="112"/>
      <c r="Y916" s="112"/>
      <c r="Z916" s="112"/>
      <c r="AA916" s="176"/>
      <c r="AB916" s="109"/>
      <c r="AC916" s="138">
        <f t="shared" si="145"/>
        <v>0</v>
      </c>
      <c r="AD916" s="112">
        <f t="shared" si="146"/>
        <v>0</v>
      </c>
      <c r="AE916" s="112">
        <f t="shared" si="147"/>
        <v>0</v>
      </c>
      <c r="AF916" s="112">
        <f t="shared" si="148"/>
        <v>0</v>
      </c>
    </row>
    <row r="917" spans="1:32">
      <c r="A917" s="147"/>
      <c r="B917" s="226"/>
      <c r="C917" s="147"/>
      <c r="D917" s="147"/>
      <c r="E917" s="148"/>
      <c r="F917" s="149"/>
      <c r="G917" s="149"/>
      <c r="H917" s="147"/>
      <c r="I917" s="147"/>
      <c r="J917" s="147"/>
      <c r="K917" s="277"/>
      <c r="L917" s="121"/>
      <c r="M917" s="120"/>
      <c r="O917" s="110">
        <f t="shared" si="142"/>
        <v>0</v>
      </c>
      <c r="P917" s="110">
        <f t="shared" si="143"/>
        <v>0</v>
      </c>
      <c r="Q917" s="134">
        <f t="shared" si="144"/>
        <v>0</v>
      </c>
      <c r="R917" s="111">
        <f t="shared" si="149"/>
        <v>0</v>
      </c>
      <c r="S917" s="111">
        <f t="shared" si="140"/>
        <v>0</v>
      </c>
      <c r="T917" s="108">
        <f t="shared" si="141"/>
        <v>0</v>
      </c>
      <c r="U917" s="109"/>
      <c r="V917" s="108"/>
      <c r="W917" s="108"/>
      <c r="X917" s="112"/>
      <c r="Y917" s="112"/>
      <c r="Z917" s="112"/>
      <c r="AA917" s="176"/>
      <c r="AB917" s="109"/>
      <c r="AC917" s="138">
        <f t="shared" si="145"/>
        <v>0</v>
      </c>
      <c r="AD917" s="112">
        <f t="shared" si="146"/>
        <v>0</v>
      </c>
      <c r="AE917" s="112">
        <f t="shared" si="147"/>
        <v>0</v>
      </c>
      <c r="AF917" s="112">
        <f t="shared" si="148"/>
        <v>0</v>
      </c>
    </row>
    <row r="918" spans="1:32">
      <c r="A918" s="147"/>
      <c r="B918" s="226"/>
      <c r="C918" s="147"/>
      <c r="D918" s="147"/>
      <c r="E918" s="148"/>
      <c r="F918" s="149"/>
      <c r="G918" s="149"/>
      <c r="H918" s="147"/>
      <c r="I918" s="147"/>
      <c r="J918" s="147"/>
      <c r="K918" s="277"/>
      <c r="L918" s="121"/>
      <c r="M918" s="120"/>
      <c r="O918" s="110">
        <f t="shared" si="142"/>
        <v>0</v>
      </c>
      <c r="P918" s="110">
        <f t="shared" si="143"/>
        <v>0</v>
      </c>
      <c r="Q918" s="134">
        <f t="shared" si="144"/>
        <v>0</v>
      </c>
      <c r="R918" s="111">
        <f t="shared" si="149"/>
        <v>0</v>
      </c>
      <c r="S918" s="111">
        <f t="shared" si="140"/>
        <v>0</v>
      </c>
      <c r="T918" s="108">
        <f t="shared" si="141"/>
        <v>0</v>
      </c>
      <c r="U918" s="109"/>
      <c r="V918" s="108"/>
      <c r="W918" s="108"/>
      <c r="X918" s="112"/>
      <c r="Y918" s="112"/>
      <c r="Z918" s="112"/>
      <c r="AA918" s="176"/>
      <c r="AB918" s="109"/>
      <c r="AC918" s="138">
        <f t="shared" si="145"/>
        <v>0</v>
      </c>
      <c r="AD918" s="112">
        <f t="shared" si="146"/>
        <v>0</v>
      </c>
      <c r="AE918" s="112">
        <f t="shared" si="147"/>
        <v>0</v>
      </c>
      <c r="AF918" s="112">
        <f t="shared" si="148"/>
        <v>0</v>
      </c>
    </row>
    <row r="919" spans="1:32">
      <c r="A919" s="147"/>
      <c r="B919" s="226"/>
      <c r="C919" s="147"/>
      <c r="D919" s="147"/>
      <c r="E919" s="148"/>
      <c r="F919" s="149"/>
      <c r="G919" s="149"/>
      <c r="H919" s="147"/>
      <c r="I919" s="147"/>
      <c r="J919" s="147"/>
      <c r="K919" s="277"/>
      <c r="L919" s="121"/>
      <c r="M919" s="120"/>
      <c r="O919" s="110">
        <f t="shared" si="142"/>
        <v>0</v>
      </c>
      <c r="P919" s="110">
        <f t="shared" si="143"/>
        <v>0</v>
      </c>
      <c r="Q919" s="134">
        <f t="shared" si="144"/>
        <v>0</v>
      </c>
      <c r="R919" s="111">
        <f t="shared" si="149"/>
        <v>0</v>
      </c>
      <c r="S919" s="111">
        <f t="shared" si="140"/>
        <v>0</v>
      </c>
      <c r="T919" s="108">
        <f t="shared" si="141"/>
        <v>0</v>
      </c>
      <c r="U919" s="109"/>
      <c r="V919" s="108"/>
      <c r="W919" s="108"/>
      <c r="X919" s="112"/>
      <c r="Y919" s="112"/>
      <c r="Z919" s="112"/>
      <c r="AA919" s="176"/>
      <c r="AB919" s="109"/>
      <c r="AC919" s="138">
        <f t="shared" si="145"/>
        <v>0</v>
      </c>
      <c r="AD919" s="112">
        <f t="shared" si="146"/>
        <v>0</v>
      </c>
      <c r="AE919" s="112">
        <f t="shared" si="147"/>
        <v>0</v>
      </c>
      <c r="AF919" s="112">
        <f t="shared" si="148"/>
        <v>0</v>
      </c>
    </row>
    <row r="920" spans="1:32">
      <c r="A920" s="147"/>
      <c r="B920" s="226"/>
      <c r="C920" s="147"/>
      <c r="D920" s="147"/>
      <c r="E920" s="148"/>
      <c r="F920" s="149"/>
      <c r="G920" s="149"/>
      <c r="H920" s="147"/>
      <c r="I920" s="147"/>
      <c r="J920" s="147"/>
      <c r="K920" s="277"/>
      <c r="L920" s="121"/>
      <c r="M920" s="120"/>
      <c r="O920" s="110">
        <f t="shared" si="142"/>
        <v>0</v>
      </c>
      <c r="P920" s="110">
        <f t="shared" si="143"/>
        <v>0</v>
      </c>
      <c r="Q920" s="134">
        <f t="shared" si="144"/>
        <v>0</v>
      </c>
      <c r="R920" s="111">
        <f t="shared" si="149"/>
        <v>0</v>
      </c>
      <c r="S920" s="111">
        <f t="shared" si="140"/>
        <v>0</v>
      </c>
      <c r="T920" s="108">
        <f t="shared" si="141"/>
        <v>0</v>
      </c>
      <c r="U920" s="109"/>
      <c r="V920" s="108"/>
      <c r="W920" s="108"/>
      <c r="X920" s="112"/>
      <c r="Y920" s="112"/>
      <c r="Z920" s="112"/>
      <c r="AA920" s="176"/>
      <c r="AB920" s="109"/>
      <c r="AC920" s="138">
        <f t="shared" si="145"/>
        <v>0</v>
      </c>
      <c r="AD920" s="112">
        <f t="shared" si="146"/>
        <v>0</v>
      </c>
      <c r="AE920" s="112">
        <f t="shared" si="147"/>
        <v>0</v>
      </c>
      <c r="AF920" s="112">
        <f t="shared" si="148"/>
        <v>0</v>
      </c>
    </row>
    <row r="921" spans="1:32">
      <c r="A921" s="147"/>
      <c r="B921" s="226"/>
      <c r="C921" s="147"/>
      <c r="D921" s="147"/>
      <c r="E921" s="148"/>
      <c r="F921" s="149"/>
      <c r="G921" s="149"/>
      <c r="H921" s="147"/>
      <c r="I921" s="147"/>
      <c r="J921" s="147"/>
      <c r="K921" s="277"/>
      <c r="L921" s="121"/>
      <c r="M921" s="120"/>
      <c r="O921" s="110">
        <f t="shared" si="142"/>
        <v>0</v>
      </c>
      <c r="P921" s="110">
        <f t="shared" si="143"/>
        <v>0</v>
      </c>
      <c r="Q921" s="134">
        <f t="shared" si="144"/>
        <v>0</v>
      </c>
      <c r="R921" s="111">
        <f t="shared" si="149"/>
        <v>0</v>
      </c>
      <c r="S921" s="111">
        <f t="shared" si="140"/>
        <v>0</v>
      </c>
      <c r="T921" s="108">
        <f t="shared" si="141"/>
        <v>0</v>
      </c>
      <c r="U921" s="109"/>
      <c r="V921" s="108"/>
      <c r="W921" s="108"/>
      <c r="X921" s="112"/>
      <c r="Y921" s="112"/>
      <c r="Z921" s="112"/>
      <c r="AA921" s="176"/>
      <c r="AB921" s="109"/>
      <c r="AC921" s="138">
        <f t="shared" si="145"/>
        <v>0</v>
      </c>
      <c r="AD921" s="112">
        <f t="shared" si="146"/>
        <v>0</v>
      </c>
      <c r="AE921" s="112">
        <f t="shared" si="147"/>
        <v>0</v>
      </c>
      <c r="AF921" s="112">
        <f t="shared" si="148"/>
        <v>0</v>
      </c>
    </row>
    <row r="922" spans="1:32">
      <c r="A922" s="147"/>
      <c r="B922" s="226"/>
      <c r="C922" s="147"/>
      <c r="D922" s="147"/>
      <c r="E922" s="148"/>
      <c r="F922" s="149"/>
      <c r="G922" s="149"/>
      <c r="H922" s="147"/>
      <c r="I922" s="147"/>
      <c r="J922" s="147"/>
      <c r="K922" s="277"/>
      <c r="L922" s="121"/>
      <c r="M922" s="120"/>
      <c r="O922" s="110">
        <f t="shared" si="142"/>
        <v>0</v>
      </c>
      <c r="P922" s="110">
        <f t="shared" si="143"/>
        <v>0</v>
      </c>
      <c r="Q922" s="134">
        <f t="shared" si="144"/>
        <v>0</v>
      </c>
      <c r="R922" s="111">
        <f t="shared" si="149"/>
        <v>0</v>
      </c>
      <c r="S922" s="111">
        <f t="shared" si="140"/>
        <v>0</v>
      </c>
      <c r="T922" s="108">
        <f t="shared" si="141"/>
        <v>0</v>
      </c>
      <c r="U922" s="109"/>
      <c r="V922" s="108"/>
      <c r="W922" s="108"/>
      <c r="X922" s="112"/>
      <c r="Y922" s="112"/>
      <c r="Z922" s="112"/>
      <c r="AA922" s="176"/>
      <c r="AB922" s="109"/>
      <c r="AC922" s="138">
        <f t="shared" si="145"/>
        <v>0</v>
      </c>
      <c r="AD922" s="112">
        <f t="shared" si="146"/>
        <v>0</v>
      </c>
      <c r="AE922" s="112">
        <f t="shared" si="147"/>
        <v>0</v>
      </c>
      <c r="AF922" s="112">
        <f t="shared" si="148"/>
        <v>0</v>
      </c>
    </row>
    <row r="923" spans="1:32">
      <c r="A923" s="147"/>
      <c r="B923" s="226"/>
      <c r="C923" s="147"/>
      <c r="D923" s="147"/>
      <c r="E923" s="148"/>
      <c r="F923" s="149"/>
      <c r="G923" s="149"/>
      <c r="H923" s="147"/>
      <c r="I923" s="147"/>
      <c r="J923" s="147"/>
      <c r="K923" s="277"/>
      <c r="L923" s="121"/>
      <c r="M923" s="120"/>
      <c r="O923" s="110">
        <f t="shared" si="142"/>
        <v>0</v>
      </c>
      <c r="P923" s="110">
        <f t="shared" si="143"/>
        <v>0</v>
      </c>
      <c r="Q923" s="134">
        <f t="shared" si="144"/>
        <v>0</v>
      </c>
      <c r="R923" s="111">
        <f t="shared" si="149"/>
        <v>0</v>
      </c>
      <c r="S923" s="111">
        <f t="shared" si="140"/>
        <v>0</v>
      </c>
      <c r="T923" s="108">
        <f t="shared" si="141"/>
        <v>0</v>
      </c>
      <c r="U923" s="109"/>
      <c r="V923" s="108"/>
      <c r="W923" s="108"/>
      <c r="X923" s="112"/>
      <c r="Y923" s="112"/>
      <c r="Z923" s="112"/>
      <c r="AA923" s="176"/>
      <c r="AB923" s="109"/>
      <c r="AC923" s="138">
        <f t="shared" si="145"/>
        <v>0</v>
      </c>
      <c r="AD923" s="112">
        <f t="shared" si="146"/>
        <v>0</v>
      </c>
      <c r="AE923" s="112">
        <f t="shared" si="147"/>
        <v>0</v>
      </c>
      <c r="AF923" s="112">
        <f t="shared" si="148"/>
        <v>0</v>
      </c>
    </row>
    <row r="924" spans="1:32">
      <c r="A924" s="147"/>
      <c r="B924" s="226"/>
      <c r="C924" s="147"/>
      <c r="D924" s="147"/>
      <c r="E924" s="148"/>
      <c r="F924" s="149"/>
      <c r="G924" s="149"/>
      <c r="H924" s="147"/>
      <c r="I924" s="147"/>
      <c r="J924" s="147"/>
      <c r="K924" s="277"/>
      <c r="L924" s="121"/>
      <c r="M924" s="120"/>
      <c r="O924" s="110">
        <f t="shared" si="142"/>
        <v>0</v>
      </c>
      <c r="P924" s="110">
        <f t="shared" si="143"/>
        <v>0</v>
      </c>
      <c r="Q924" s="134">
        <f t="shared" si="144"/>
        <v>0</v>
      </c>
      <c r="R924" s="111">
        <f t="shared" si="149"/>
        <v>0</v>
      </c>
      <c r="S924" s="111">
        <f t="shared" si="140"/>
        <v>0</v>
      </c>
      <c r="T924" s="108">
        <f t="shared" si="141"/>
        <v>0</v>
      </c>
      <c r="U924" s="109"/>
      <c r="V924" s="108"/>
      <c r="W924" s="108"/>
      <c r="X924" s="112"/>
      <c r="Y924" s="112"/>
      <c r="Z924" s="112"/>
      <c r="AA924" s="176"/>
      <c r="AB924" s="109"/>
      <c r="AC924" s="138">
        <f t="shared" si="145"/>
        <v>0</v>
      </c>
      <c r="AD924" s="112">
        <f t="shared" si="146"/>
        <v>0</v>
      </c>
      <c r="AE924" s="112">
        <f t="shared" si="147"/>
        <v>0</v>
      </c>
      <c r="AF924" s="112">
        <f t="shared" si="148"/>
        <v>0</v>
      </c>
    </row>
    <row r="925" spans="1:32">
      <c r="A925" s="147"/>
      <c r="B925" s="226"/>
      <c r="C925" s="147"/>
      <c r="D925" s="147"/>
      <c r="E925" s="148"/>
      <c r="F925" s="149"/>
      <c r="G925" s="149"/>
      <c r="H925" s="147"/>
      <c r="I925" s="147"/>
      <c r="J925" s="147"/>
      <c r="K925" s="277"/>
      <c r="L925" s="121"/>
      <c r="M925" s="120"/>
      <c r="O925" s="110">
        <f t="shared" si="142"/>
        <v>0</v>
      </c>
      <c r="P925" s="110">
        <f t="shared" si="143"/>
        <v>0</v>
      </c>
      <c r="Q925" s="134">
        <f t="shared" si="144"/>
        <v>0</v>
      </c>
      <c r="R925" s="111">
        <f t="shared" si="149"/>
        <v>0</v>
      </c>
      <c r="S925" s="111">
        <f t="shared" si="140"/>
        <v>0</v>
      </c>
      <c r="T925" s="108">
        <f t="shared" si="141"/>
        <v>0</v>
      </c>
      <c r="U925" s="109"/>
      <c r="V925" s="108"/>
      <c r="W925" s="108"/>
      <c r="X925" s="112"/>
      <c r="Y925" s="112"/>
      <c r="Z925" s="112"/>
      <c r="AA925" s="176"/>
      <c r="AB925" s="109"/>
      <c r="AC925" s="138">
        <f t="shared" si="145"/>
        <v>0</v>
      </c>
      <c r="AD925" s="112">
        <f t="shared" si="146"/>
        <v>0</v>
      </c>
      <c r="AE925" s="112">
        <f t="shared" si="147"/>
        <v>0</v>
      </c>
      <c r="AF925" s="112">
        <f t="shared" si="148"/>
        <v>0</v>
      </c>
    </row>
    <row r="926" spans="1:32">
      <c r="A926" s="147"/>
      <c r="B926" s="226"/>
      <c r="C926" s="147"/>
      <c r="D926" s="147"/>
      <c r="E926" s="148"/>
      <c r="F926" s="149"/>
      <c r="G926" s="149"/>
      <c r="H926" s="147"/>
      <c r="I926" s="147"/>
      <c r="J926" s="147"/>
      <c r="K926" s="277"/>
      <c r="L926" s="121"/>
      <c r="M926" s="120"/>
      <c r="O926" s="110">
        <f t="shared" si="142"/>
        <v>0</v>
      </c>
      <c r="P926" s="110">
        <f t="shared" si="143"/>
        <v>0</v>
      </c>
      <c r="Q926" s="134">
        <f t="shared" si="144"/>
        <v>0</v>
      </c>
      <c r="R926" s="111">
        <f t="shared" si="149"/>
        <v>0</v>
      </c>
      <c r="S926" s="111">
        <f t="shared" si="140"/>
        <v>0</v>
      </c>
      <c r="T926" s="108">
        <f t="shared" si="141"/>
        <v>0</v>
      </c>
      <c r="U926" s="109"/>
      <c r="V926" s="108"/>
      <c r="W926" s="108"/>
      <c r="X926" s="112"/>
      <c r="Y926" s="112"/>
      <c r="Z926" s="112"/>
      <c r="AA926" s="176"/>
      <c r="AB926" s="109"/>
      <c r="AC926" s="138">
        <f t="shared" si="145"/>
        <v>0</v>
      </c>
      <c r="AD926" s="112">
        <f t="shared" si="146"/>
        <v>0</v>
      </c>
      <c r="AE926" s="112">
        <f t="shared" si="147"/>
        <v>0</v>
      </c>
      <c r="AF926" s="112">
        <f t="shared" si="148"/>
        <v>0</v>
      </c>
    </row>
    <row r="927" spans="1:32">
      <c r="A927" s="147"/>
      <c r="B927" s="226"/>
      <c r="C927" s="147"/>
      <c r="D927" s="147"/>
      <c r="E927" s="148"/>
      <c r="F927" s="149"/>
      <c r="G927" s="149"/>
      <c r="H927" s="147"/>
      <c r="I927" s="147"/>
      <c r="J927" s="147"/>
      <c r="K927" s="277"/>
      <c r="L927" s="121"/>
      <c r="M927" s="120"/>
      <c r="O927" s="110">
        <f t="shared" si="142"/>
        <v>0</v>
      </c>
      <c r="P927" s="110">
        <f t="shared" si="143"/>
        <v>0</v>
      </c>
      <c r="Q927" s="134">
        <f t="shared" si="144"/>
        <v>0</v>
      </c>
      <c r="R927" s="111">
        <f t="shared" si="149"/>
        <v>0</v>
      </c>
      <c r="S927" s="111">
        <f t="shared" si="140"/>
        <v>0</v>
      </c>
      <c r="T927" s="108">
        <f t="shared" si="141"/>
        <v>0</v>
      </c>
      <c r="U927" s="109"/>
      <c r="V927" s="108"/>
      <c r="W927" s="108"/>
      <c r="X927" s="112"/>
      <c r="Y927" s="112"/>
      <c r="Z927" s="112"/>
      <c r="AA927" s="176"/>
      <c r="AB927" s="109"/>
      <c r="AC927" s="138">
        <f t="shared" si="145"/>
        <v>0</v>
      </c>
      <c r="AD927" s="112">
        <f t="shared" si="146"/>
        <v>0</v>
      </c>
      <c r="AE927" s="112">
        <f t="shared" si="147"/>
        <v>0</v>
      </c>
      <c r="AF927" s="112">
        <f t="shared" si="148"/>
        <v>0</v>
      </c>
    </row>
    <row r="928" spans="1:32">
      <c r="A928" s="147"/>
      <c r="B928" s="226"/>
      <c r="C928" s="147"/>
      <c r="D928" s="147"/>
      <c r="E928" s="148"/>
      <c r="F928" s="149"/>
      <c r="G928" s="149"/>
      <c r="H928" s="147"/>
      <c r="I928" s="147"/>
      <c r="J928" s="147"/>
      <c r="K928" s="277"/>
      <c r="L928" s="121"/>
      <c r="M928" s="120"/>
      <c r="O928" s="110">
        <f t="shared" si="142"/>
        <v>0</v>
      </c>
      <c r="P928" s="110">
        <f t="shared" si="143"/>
        <v>0</v>
      </c>
      <c r="Q928" s="134">
        <f t="shared" si="144"/>
        <v>0</v>
      </c>
      <c r="R928" s="111">
        <f t="shared" si="149"/>
        <v>0</v>
      </c>
      <c r="S928" s="111">
        <f t="shared" ref="S928:S991" si="150">+IF(AND(O928&gt;TIMEVALUE("8:30"),O928&lt;TIMEVALUE("10:00")),O928-TIMEVALUE("8:00"),0)</f>
        <v>0</v>
      </c>
      <c r="T928" s="108">
        <f t="shared" si="141"/>
        <v>0</v>
      </c>
      <c r="U928" s="109"/>
      <c r="V928" s="108"/>
      <c r="W928" s="108"/>
      <c r="X928" s="112"/>
      <c r="Y928" s="112"/>
      <c r="Z928" s="112"/>
      <c r="AA928" s="176"/>
      <c r="AB928" s="109"/>
      <c r="AC928" s="138">
        <f t="shared" si="145"/>
        <v>0</v>
      </c>
      <c r="AD928" s="112">
        <f t="shared" si="146"/>
        <v>0</v>
      </c>
      <c r="AE928" s="112">
        <f t="shared" si="147"/>
        <v>0</v>
      </c>
      <c r="AF928" s="112">
        <f t="shared" si="148"/>
        <v>0</v>
      </c>
    </row>
    <row r="929" spans="1:32">
      <c r="A929" s="147"/>
      <c r="B929" s="226"/>
      <c r="C929" s="147"/>
      <c r="D929" s="147"/>
      <c r="E929" s="148"/>
      <c r="F929" s="149"/>
      <c r="G929" s="147"/>
      <c r="H929" s="147"/>
      <c r="I929" s="147"/>
      <c r="J929" s="147"/>
      <c r="K929" s="277"/>
      <c r="L929" s="121"/>
      <c r="M929" s="120"/>
      <c r="O929" s="110">
        <f t="shared" si="142"/>
        <v>0</v>
      </c>
      <c r="P929" s="110">
        <f t="shared" si="143"/>
        <v>0</v>
      </c>
      <c r="Q929" s="134">
        <f t="shared" si="144"/>
        <v>0</v>
      </c>
      <c r="R929" s="111">
        <f t="shared" si="149"/>
        <v>0</v>
      </c>
      <c r="S929" s="111">
        <f t="shared" si="150"/>
        <v>0</v>
      </c>
      <c r="T929" s="108">
        <f t="shared" si="141"/>
        <v>0</v>
      </c>
      <c r="U929" s="109"/>
      <c r="V929" s="108"/>
      <c r="W929" s="108"/>
      <c r="X929" s="112"/>
      <c r="Y929" s="112"/>
      <c r="Z929" s="112"/>
      <c r="AA929" s="176"/>
      <c r="AB929" s="109"/>
      <c r="AC929" s="138">
        <f t="shared" si="145"/>
        <v>0</v>
      </c>
      <c r="AD929" s="112">
        <f t="shared" si="146"/>
        <v>0</v>
      </c>
      <c r="AE929" s="112">
        <f t="shared" si="147"/>
        <v>0</v>
      </c>
      <c r="AF929" s="112">
        <f t="shared" si="148"/>
        <v>0</v>
      </c>
    </row>
    <row r="930" spans="1:32">
      <c r="A930" s="147"/>
      <c r="B930" s="226"/>
      <c r="C930" s="147"/>
      <c r="D930" s="147"/>
      <c r="E930" s="148"/>
      <c r="F930" s="149"/>
      <c r="G930" s="149"/>
      <c r="H930" s="147"/>
      <c r="I930" s="147"/>
      <c r="J930" s="147"/>
      <c r="K930" s="277"/>
      <c r="L930" s="121"/>
      <c r="M930" s="120"/>
      <c r="O930" s="110">
        <f t="shared" si="142"/>
        <v>0</v>
      </c>
      <c r="P930" s="110">
        <f t="shared" si="143"/>
        <v>0</v>
      </c>
      <c r="Q930" s="134">
        <f t="shared" si="144"/>
        <v>0</v>
      </c>
      <c r="R930" s="111">
        <f t="shared" si="149"/>
        <v>0</v>
      </c>
      <c r="S930" s="111">
        <f t="shared" si="150"/>
        <v>0</v>
      </c>
      <c r="T930" s="108">
        <f t="shared" si="141"/>
        <v>0</v>
      </c>
      <c r="U930" s="109"/>
      <c r="V930" s="108"/>
      <c r="W930" s="108"/>
      <c r="X930" s="112"/>
      <c r="Y930" s="112"/>
      <c r="Z930" s="112"/>
      <c r="AA930" s="176"/>
      <c r="AB930" s="109"/>
      <c r="AC930" s="138">
        <f t="shared" si="145"/>
        <v>0</v>
      </c>
      <c r="AD930" s="112">
        <f t="shared" si="146"/>
        <v>0</v>
      </c>
      <c r="AE930" s="112">
        <f t="shared" si="147"/>
        <v>0</v>
      </c>
      <c r="AF930" s="112">
        <f t="shared" si="148"/>
        <v>0</v>
      </c>
    </row>
    <row r="931" spans="1:32">
      <c r="A931" s="147"/>
      <c r="B931" s="226"/>
      <c r="C931" s="147"/>
      <c r="D931" s="147"/>
      <c r="E931" s="148"/>
      <c r="F931" s="149"/>
      <c r="G931" s="149"/>
      <c r="H931" s="147"/>
      <c r="I931" s="147"/>
      <c r="J931" s="147"/>
      <c r="K931" s="277"/>
      <c r="L931" s="121"/>
      <c r="M931" s="120"/>
      <c r="O931" s="110">
        <f t="shared" si="142"/>
        <v>0</v>
      </c>
      <c r="P931" s="110">
        <f t="shared" si="143"/>
        <v>0</v>
      </c>
      <c r="Q931" s="134">
        <f t="shared" si="144"/>
        <v>0</v>
      </c>
      <c r="R931" s="111">
        <f t="shared" si="149"/>
        <v>0</v>
      </c>
      <c r="S931" s="111">
        <f t="shared" si="150"/>
        <v>0</v>
      </c>
      <c r="T931" s="108">
        <f t="shared" si="141"/>
        <v>0</v>
      </c>
      <c r="U931" s="109"/>
      <c r="V931" s="108"/>
      <c r="W931" s="108"/>
      <c r="X931" s="112"/>
      <c r="Y931" s="112"/>
      <c r="Z931" s="112"/>
      <c r="AA931" s="176"/>
      <c r="AB931" s="109"/>
      <c r="AC931" s="138">
        <f t="shared" si="145"/>
        <v>0</v>
      </c>
      <c r="AD931" s="112">
        <f t="shared" si="146"/>
        <v>0</v>
      </c>
      <c r="AE931" s="112">
        <f t="shared" si="147"/>
        <v>0</v>
      </c>
      <c r="AF931" s="112">
        <f t="shared" si="148"/>
        <v>0</v>
      </c>
    </row>
    <row r="932" spans="1:32">
      <c r="A932" s="147"/>
      <c r="B932" s="226"/>
      <c r="C932" s="147"/>
      <c r="D932" s="147"/>
      <c r="E932" s="148"/>
      <c r="F932" s="149"/>
      <c r="G932" s="149"/>
      <c r="H932" s="147"/>
      <c r="I932" s="147"/>
      <c r="J932" s="147"/>
      <c r="K932" s="277"/>
      <c r="L932" s="121"/>
      <c r="M932" s="120"/>
      <c r="O932" s="110">
        <f t="shared" si="142"/>
        <v>0</v>
      </c>
      <c r="P932" s="110">
        <f t="shared" si="143"/>
        <v>0</v>
      </c>
      <c r="Q932" s="134">
        <f t="shared" si="144"/>
        <v>0</v>
      </c>
      <c r="R932" s="111">
        <f t="shared" si="149"/>
        <v>0</v>
      </c>
      <c r="S932" s="111">
        <f t="shared" si="150"/>
        <v>0</v>
      </c>
      <c r="T932" s="108">
        <f t="shared" si="141"/>
        <v>0</v>
      </c>
      <c r="U932" s="109"/>
      <c r="V932" s="108"/>
      <c r="W932" s="108"/>
      <c r="X932" s="112"/>
      <c r="Y932" s="112"/>
      <c r="Z932" s="112"/>
      <c r="AA932" s="176"/>
      <c r="AB932" s="109"/>
      <c r="AC932" s="138">
        <f t="shared" si="145"/>
        <v>0</v>
      </c>
      <c r="AD932" s="112">
        <f t="shared" si="146"/>
        <v>0</v>
      </c>
      <c r="AE932" s="112">
        <f t="shared" si="147"/>
        <v>0</v>
      </c>
      <c r="AF932" s="112">
        <f t="shared" si="148"/>
        <v>0</v>
      </c>
    </row>
    <row r="933" spans="1:32">
      <c r="A933" s="147"/>
      <c r="B933" s="226"/>
      <c r="C933" s="147"/>
      <c r="D933" s="147"/>
      <c r="E933" s="148"/>
      <c r="F933" s="149"/>
      <c r="G933" s="149"/>
      <c r="H933" s="147"/>
      <c r="I933" s="147"/>
      <c r="J933" s="147"/>
      <c r="K933" s="277"/>
      <c r="L933" s="121"/>
      <c r="M933" s="120"/>
      <c r="O933" s="110">
        <f t="shared" si="142"/>
        <v>0</v>
      </c>
      <c r="P933" s="110">
        <f t="shared" si="143"/>
        <v>0</v>
      </c>
      <c r="Q933" s="134">
        <f t="shared" si="144"/>
        <v>0</v>
      </c>
      <c r="R933" s="111">
        <f t="shared" si="149"/>
        <v>0</v>
      </c>
      <c r="S933" s="111">
        <f t="shared" si="150"/>
        <v>0</v>
      </c>
      <c r="T933" s="108">
        <f t="shared" si="141"/>
        <v>0</v>
      </c>
      <c r="U933" s="109"/>
      <c r="V933" s="108"/>
      <c r="W933" s="108"/>
      <c r="X933" s="112"/>
      <c r="Y933" s="112"/>
      <c r="Z933" s="112"/>
      <c r="AA933" s="176"/>
      <c r="AB933" s="109"/>
      <c r="AC933" s="138">
        <f t="shared" si="145"/>
        <v>0</v>
      </c>
      <c r="AD933" s="112">
        <f t="shared" si="146"/>
        <v>0</v>
      </c>
      <c r="AE933" s="112">
        <f t="shared" si="147"/>
        <v>0</v>
      </c>
      <c r="AF933" s="112">
        <f t="shared" si="148"/>
        <v>0</v>
      </c>
    </row>
    <row r="934" spans="1:32">
      <c r="A934" s="147"/>
      <c r="B934" s="226"/>
      <c r="C934" s="147"/>
      <c r="D934" s="147"/>
      <c r="E934" s="148"/>
      <c r="F934" s="149"/>
      <c r="G934" s="149"/>
      <c r="H934" s="147"/>
      <c r="I934" s="147"/>
      <c r="J934" s="147"/>
      <c r="K934" s="277"/>
      <c r="L934" s="121"/>
      <c r="M934" s="120"/>
      <c r="O934" s="110">
        <f t="shared" si="142"/>
        <v>0</v>
      </c>
      <c r="P934" s="110">
        <f t="shared" si="143"/>
        <v>0</v>
      </c>
      <c r="Q934" s="134">
        <f t="shared" si="144"/>
        <v>0</v>
      </c>
      <c r="R934" s="111">
        <f t="shared" si="149"/>
        <v>0</v>
      </c>
      <c r="S934" s="111">
        <f t="shared" si="150"/>
        <v>0</v>
      </c>
      <c r="T934" s="108">
        <f t="shared" si="141"/>
        <v>0</v>
      </c>
      <c r="U934" s="109"/>
      <c r="V934" s="108"/>
      <c r="W934" s="108"/>
      <c r="X934" s="112"/>
      <c r="Y934" s="112"/>
      <c r="Z934" s="112"/>
      <c r="AA934" s="176"/>
      <c r="AB934" s="109"/>
      <c r="AC934" s="138">
        <f t="shared" si="145"/>
        <v>0</v>
      </c>
      <c r="AD934" s="112">
        <f t="shared" si="146"/>
        <v>0</v>
      </c>
      <c r="AE934" s="112">
        <f t="shared" si="147"/>
        <v>0</v>
      </c>
      <c r="AF934" s="112">
        <f t="shared" si="148"/>
        <v>0</v>
      </c>
    </row>
    <row r="935" spans="1:32">
      <c r="A935" s="147"/>
      <c r="B935" s="226"/>
      <c r="C935" s="147"/>
      <c r="D935" s="147"/>
      <c r="E935" s="148"/>
      <c r="F935" s="149"/>
      <c r="G935" s="149"/>
      <c r="H935" s="147"/>
      <c r="I935" s="147"/>
      <c r="J935" s="147"/>
      <c r="K935" s="277"/>
      <c r="L935" s="121"/>
      <c r="M935" s="120"/>
      <c r="O935" s="110">
        <f t="shared" si="142"/>
        <v>0</v>
      </c>
      <c r="P935" s="110">
        <f t="shared" si="143"/>
        <v>0</v>
      </c>
      <c r="Q935" s="134">
        <f t="shared" si="144"/>
        <v>0</v>
      </c>
      <c r="R935" s="111">
        <f t="shared" si="149"/>
        <v>0</v>
      </c>
      <c r="S935" s="111">
        <f t="shared" si="150"/>
        <v>0</v>
      </c>
      <c r="T935" s="108">
        <f t="shared" si="141"/>
        <v>0</v>
      </c>
      <c r="U935" s="109"/>
      <c r="V935" s="108"/>
      <c r="W935" s="108"/>
      <c r="X935" s="112"/>
      <c r="Y935" s="112"/>
      <c r="Z935" s="112"/>
      <c r="AA935" s="176"/>
      <c r="AB935" s="109"/>
      <c r="AC935" s="138">
        <f t="shared" si="145"/>
        <v>0</v>
      </c>
      <c r="AD935" s="112">
        <f t="shared" si="146"/>
        <v>0</v>
      </c>
      <c r="AE935" s="112">
        <f t="shared" si="147"/>
        <v>0</v>
      </c>
      <c r="AF935" s="112">
        <f t="shared" si="148"/>
        <v>0</v>
      </c>
    </row>
    <row r="936" spans="1:32">
      <c r="A936" s="147"/>
      <c r="B936" s="226"/>
      <c r="C936" s="147"/>
      <c r="D936" s="147"/>
      <c r="E936" s="148"/>
      <c r="F936" s="149"/>
      <c r="G936" s="149"/>
      <c r="H936" s="147"/>
      <c r="I936" s="147"/>
      <c r="J936" s="147"/>
      <c r="K936" s="277"/>
      <c r="L936" s="121"/>
      <c r="M936" s="120"/>
      <c r="O936" s="110">
        <f t="shared" si="142"/>
        <v>0</v>
      </c>
      <c r="P936" s="110">
        <f t="shared" si="143"/>
        <v>0</v>
      </c>
      <c r="Q936" s="134">
        <f t="shared" si="144"/>
        <v>0</v>
      </c>
      <c r="R936" s="111">
        <f t="shared" si="149"/>
        <v>0</v>
      </c>
      <c r="S936" s="111">
        <f t="shared" si="150"/>
        <v>0</v>
      </c>
      <c r="T936" s="108">
        <f t="shared" si="141"/>
        <v>0</v>
      </c>
      <c r="U936" s="109"/>
      <c r="V936" s="108"/>
      <c r="W936" s="108"/>
      <c r="X936" s="112"/>
      <c r="Y936" s="112"/>
      <c r="Z936" s="112"/>
      <c r="AA936" s="176"/>
      <c r="AB936" s="109"/>
      <c r="AC936" s="138">
        <f t="shared" si="145"/>
        <v>0</v>
      </c>
      <c r="AD936" s="112">
        <f t="shared" si="146"/>
        <v>0</v>
      </c>
      <c r="AE936" s="112">
        <f t="shared" si="147"/>
        <v>0</v>
      </c>
      <c r="AF936" s="112">
        <f t="shared" si="148"/>
        <v>0</v>
      </c>
    </row>
    <row r="937" spans="1:32">
      <c r="A937" s="147"/>
      <c r="B937" s="226"/>
      <c r="C937" s="147"/>
      <c r="D937" s="147"/>
      <c r="E937" s="148"/>
      <c r="F937" s="149"/>
      <c r="G937" s="149"/>
      <c r="H937" s="147"/>
      <c r="I937" s="147"/>
      <c r="J937" s="147"/>
      <c r="K937" s="277"/>
      <c r="L937" s="121"/>
      <c r="M937" s="120"/>
      <c r="O937" s="110">
        <f t="shared" si="142"/>
        <v>0</v>
      </c>
      <c r="P937" s="110">
        <f t="shared" si="143"/>
        <v>0</v>
      </c>
      <c r="Q937" s="134">
        <f t="shared" si="144"/>
        <v>0</v>
      </c>
      <c r="R937" s="111">
        <f t="shared" si="149"/>
        <v>0</v>
      </c>
      <c r="S937" s="111">
        <f t="shared" si="150"/>
        <v>0</v>
      </c>
      <c r="T937" s="108">
        <f t="shared" si="141"/>
        <v>0</v>
      </c>
      <c r="U937" s="109"/>
      <c r="V937" s="108"/>
      <c r="W937" s="108"/>
      <c r="X937" s="112"/>
      <c r="Y937" s="112"/>
      <c r="Z937" s="112"/>
      <c r="AA937" s="176"/>
      <c r="AB937" s="109"/>
      <c r="AC937" s="138">
        <f t="shared" si="145"/>
        <v>0</v>
      </c>
      <c r="AD937" s="112">
        <f t="shared" si="146"/>
        <v>0</v>
      </c>
      <c r="AE937" s="112">
        <f t="shared" si="147"/>
        <v>0</v>
      </c>
      <c r="AF937" s="112">
        <f t="shared" si="148"/>
        <v>0</v>
      </c>
    </row>
    <row r="938" spans="1:32">
      <c r="A938" s="147"/>
      <c r="B938" s="226"/>
      <c r="C938" s="147"/>
      <c r="D938" s="147"/>
      <c r="E938" s="148"/>
      <c r="F938" s="149"/>
      <c r="G938" s="149"/>
      <c r="H938" s="147"/>
      <c r="I938" s="147"/>
      <c r="J938" s="147"/>
      <c r="K938" s="277"/>
      <c r="L938" s="121"/>
      <c r="M938" s="120"/>
      <c r="O938" s="110">
        <f t="shared" si="142"/>
        <v>0</v>
      </c>
      <c r="P938" s="110">
        <f t="shared" si="143"/>
        <v>0</v>
      </c>
      <c r="Q938" s="134">
        <f t="shared" si="144"/>
        <v>0</v>
      </c>
      <c r="R938" s="111">
        <f t="shared" si="149"/>
        <v>0</v>
      </c>
      <c r="S938" s="111">
        <f t="shared" si="150"/>
        <v>0</v>
      </c>
      <c r="T938" s="108">
        <f t="shared" si="141"/>
        <v>0</v>
      </c>
      <c r="U938" s="109"/>
      <c r="V938" s="108"/>
      <c r="W938" s="108"/>
      <c r="X938" s="112"/>
      <c r="Y938" s="112"/>
      <c r="Z938" s="112"/>
      <c r="AA938" s="176"/>
      <c r="AB938" s="109"/>
      <c r="AC938" s="138">
        <f t="shared" si="145"/>
        <v>0</v>
      </c>
      <c r="AD938" s="112">
        <f t="shared" si="146"/>
        <v>0</v>
      </c>
      <c r="AE938" s="112">
        <f t="shared" si="147"/>
        <v>0</v>
      </c>
      <c r="AF938" s="112">
        <f t="shared" si="148"/>
        <v>0</v>
      </c>
    </row>
    <row r="939" spans="1:32">
      <c r="A939" s="147"/>
      <c r="B939" s="226"/>
      <c r="C939" s="147"/>
      <c r="D939" s="147"/>
      <c r="E939" s="148"/>
      <c r="F939" s="149"/>
      <c r="G939" s="149"/>
      <c r="H939" s="149"/>
      <c r="I939" s="147"/>
      <c r="J939" s="147"/>
      <c r="K939" s="277"/>
      <c r="L939" s="121"/>
      <c r="M939" s="120"/>
      <c r="O939" s="110">
        <f t="shared" si="142"/>
        <v>0</v>
      </c>
      <c r="P939" s="110">
        <f t="shared" si="143"/>
        <v>0</v>
      </c>
      <c r="Q939" s="134">
        <f t="shared" si="144"/>
        <v>0</v>
      </c>
      <c r="R939" s="111">
        <f t="shared" si="149"/>
        <v>0</v>
      </c>
      <c r="S939" s="111">
        <f t="shared" si="150"/>
        <v>0</v>
      </c>
      <c r="T939" s="108">
        <f t="shared" si="141"/>
        <v>0</v>
      </c>
      <c r="U939" s="109"/>
      <c r="V939" s="108"/>
      <c r="W939" s="108"/>
      <c r="X939" s="112"/>
      <c r="Y939" s="112"/>
      <c r="Z939" s="112"/>
      <c r="AA939" s="176"/>
      <c r="AB939" s="109"/>
      <c r="AC939" s="138">
        <f t="shared" si="145"/>
        <v>0</v>
      </c>
      <c r="AD939" s="112">
        <f t="shared" si="146"/>
        <v>0</v>
      </c>
      <c r="AE939" s="112">
        <f t="shared" si="147"/>
        <v>0</v>
      </c>
      <c r="AF939" s="112">
        <f t="shared" si="148"/>
        <v>0</v>
      </c>
    </row>
    <row r="940" spans="1:32">
      <c r="A940" s="147"/>
      <c r="B940" s="226"/>
      <c r="C940" s="147"/>
      <c r="D940" s="147"/>
      <c r="E940" s="148"/>
      <c r="F940" s="149"/>
      <c r="G940" s="149"/>
      <c r="H940" s="147"/>
      <c r="I940" s="147"/>
      <c r="J940" s="147"/>
      <c r="K940" s="277"/>
      <c r="L940" s="121"/>
      <c r="M940" s="120"/>
      <c r="O940" s="110">
        <f t="shared" si="142"/>
        <v>0</v>
      </c>
      <c r="P940" s="110">
        <f t="shared" si="143"/>
        <v>0</v>
      </c>
      <c r="Q940" s="134">
        <f t="shared" si="144"/>
        <v>0</v>
      </c>
      <c r="R940" s="111">
        <f t="shared" si="149"/>
        <v>0</v>
      </c>
      <c r="S940" s="111">
        <f t="shared" si="150"/>
        <v>0</v>
      </c>
      <c r="T940" s="108">
        <f t="shared" si="141"/>
        <v>0</v>
      </c>
      <c r="U940" s="109"/>
      <c r="V940" s="108"/>
      <c r="W940" s="108"/>
      <c r="X940" s="112"/>
      <c r="Y940" s="112"/>
      <c r="Z940" s="112"/>
      <c r="AA940" s="176"/>
      <c r="AB940" s="109"/>
      <c r="AC940" s="138">
        <f t="shared" si="145"/>
        <v>0</v>
      </c>
      <c r="AD940" s="112">
        <f t="shared" si="146"/>
        <v>0</v>
      </c>
      <c r="AE940" s="112">
        <f t="shared" si="147"/>
        <v>0</v>
      </c>
      <c r="AF940" s="112">
        <f t="shared" si="148"/>
        <v>0</v>
      </c>
    </row>
    <row r="941" spans="1:32">
      <c r="A941" s="147"/>
      <c r="B941" s="226"/>
      <c r="C941" s="147"/>
      <c r="D941" s="147"/>
      <c r="E941" s="148"/>
      <c r="F941" s="149"/>
      <c r="G941" s="149"/>
      <c r="H941" s="147"/>
      <c r="I941" s="147"/>
      <c r="J941" s="147"/>
      <c r="K941" s="277"/>
      <c r="L941" s="121"/>
      <c r="M941" s="120"/>
      <c r="O941" s="110">
        <f t="shared" si="142"/>
        <v>0</v>
      </c>
      <c r="P941" s="110">
        <f t="shared" si="143"/>
        <v>0</v>
      </c>
      <c r="Q941" s="134">
        <f t="shared" si="144"/>
        <v>0</v>
      </c>
      <c r="R941" s="111">
        <f t="shared" si="149"/>
        <v>0</v>
      </c>
      <c r="S941" s="111">
        <f t="shared" si="150"/>
        <v>0</v>
      </c>
      <c r="T941" s="108">
        <f t="shared" si="141"/>
        <v>0</v>
      </c>
      <c r="U941" s="109"/>
      <c r="V941" s="108"/>
      <c r="W941" s="108"/>
      <c r="X941" s="112"/>
      <c r="Y941" s="112"/>
      <c r="Z941" s="112"/>
      <c r="AA941" s="176"/>
      <c r="AB941" s="109"/>
      <c r="AC941" s="138">
        <f t="shared" si="145"/>
        <v>0</v>
      </c>
      <c r="AD941" s="112">
        <f t="shared" si="146"/>
        <v>0</v>
      </c>
      <c r="AE941" s="112">
        <f t="shared" si="147"/>
        <v>0</v>
      </c>
      <c r="AF941" s="112">
        <f t="shared" si="148"/>
        <v>0</v>
      </c>
    </row>
    <row r="942" spans="1:32">
      <c r="A942" s="147"/>
      <c r="B942" s="226"/>
      <c r="C942" s="147"/>
      <c r="D942" s="147"/>
      <c r="E942" s="148"/>
      <c r="F942" s="149"/>
      <c r="G942" s="149"/>
      <c r="H942" s="147"/>
      <c r="I942" s="147"/>
      <c r="J942" s="147"/>
      <c r="K942" s="277"/>
      <c r="L942" s="121"/>
      <c r="M942" s="120"/>
      <c r="O942" s="110">
        <f t="shared" si="142"/>
        <v>0</v>
      </c>
      <c r="P942" s="110">
        <f t="shared" si="143"/>
        <v>0</v>
      </c>
      <c r="Q942" s="134">
        <f t="shared" si="144"/>
        <v>0</v>
      </c>
      <c r="R942" s="111">
        <f t="shared" si="149"/>
        <v>0</v>
      </c>
      <c r="S942" s="111">
        <f t="shared" si="150"/>
        <v>0</v>
      </c>
      <c r="T942" s="108">
        <f t="shared" si="141"/>
        <v>0</v>
      </c>
      <c r="U942" s="109"/>
      <c r="V942" s="108"/>
      <c r="W942" s="108"/>
      <c r="X942" s="112"/>
      <c r="Y942" s="112"/>
      <c r="Z942" s="112"/>
      <c r="AA942" s="176"/>
      <c r="AB942" s="109"/>
      <c r="AC942" s="138">
        <f t="shared" si="145"/>
        <v>0</v>
      </c>
      <c r="AD942" s="112">
        <f t="shared" si="146"/>
        <v>0</v>
      </c>
      <c r="AE942" s="112">
        <f t="shared" si="147"/>
        <v>0</v>
      </c>
      <c r="AF942" s="112">
        <f t="shared" si="148"/>
        <v>0</v>
      </c>
    </row>
    <row r="943" spans="1:32">
      <c r="A943" s="147"/>
      <c r="B943" s="226"/>
      <c r="C943" s="147"/>
      <c r="D943" s="147"/>
      <c r="E943" s="148"/>
      <c r="F943" s="149"/>
      <c r="G943" s="149"/>
      <c r="H943" s="147"/>
      <c r="I943" s="147"/>
      <c r="J943" s="147"/>
      <c r="K943" s="277"/>
      <c r="L943" s="121"/>
      <c r="M943" s="120"/>
      <c r="O943" s="110">
        <f t="shared" si="142"/>
        <v>0</v>
      </c>
      <c r="P943" s="110">
        <f t="shared" si="143"/>
        <v>0</v>
      </c>
      <c r="Q943" s="134">
        <f t="shared" si="144"/>
        <v>0</v>
      </c>
      <c r="R943" s="111">
        <f t="shared" si="149"/>
        <v>0</v>
      </c>
      <c r="S943" s="111">
        <f t="shared" si="150"/>
        <v>0</v>
      </c>
      <c r="T943" s="108">
        <f t="shared" si="141"/>
        <v>0</v>
      </c>
      <c r="U943" s="109"/>
      <c r="V943" s="108"/>
      <c r="W943" s="108"/>
      <c r="X943" s="112"/>
      <c r="Y943" s="112"/>
      <c r="Z943" s="112"/>
      <c r="AA943" s="176"/>
      <c r="AB943" s="109"/>
      <c r="AC943" s="138">
        <f t="shared" si="145"/>
        <v>0</v>
      </c>
      <c r="AD943" s="112">
        <f t="shared" si="146"/>
        <v>0</v>
      </c>
      <c r="AE943" s="112">
        <f t="shared" si="147"/>
        <v>0</v>
      </c>
      <c r="AF943" s="112">
        <f t="shared" si="148"/>
        <v>0</v>
      </c>
    </row>
    <row r="944" spans="1:32">
      <c r="A944" s="147"/>
      <c r="B944" s="226"/>
      <c r="C944" s="147"/>
      <c r="D944" s="147"/>
      <c r="E944" s="148"/>
      <c r="F944" s="149"/>
      <c r="G944" s="147"/>
      <c r="H944" s="147"/>
      <c r="I944" s="147"/>
      <c r="J944" s="147"/>
      <c r="K944" s="277"/>
      <c r="L944" s="121"/>
      <c r="M944" s="120"/>
      <c r="O944" s="110">
        <f t="shared" si="142"/>
        <v>0</v>
      </c>
      <c r="P944" s="110">
        <f t="shared" si="143"/>
        <v>0</v>
      </c>
      <c r="Q944" s="134">
        <f t="shared" si="144"/>
        <v>0</v>
      </c>
      <c r="R944" s="111">
        <f t="shared" si="149"/>
        <v>0</v>
      </c>
      <c r="S944" s="111">
        <f t="shared" si="150"/>
        <v>0</v>
      </c>
      <c r="T944" s="108">
        <f t="shared" si="141"/>
        <v>0</v>
      </c>
      <c r="U944" s="109"/>
      <c r="V944" s="108"/>
      <c r="W944" s="108"/>
      <c r="X944" s="112"/>
      <c r="Y944" s="112"/>
      <c r="Z944" s="112"/>
      <c r="AA944" s="176"/>
      <c r="AB944" s="109"/>
      <c r="AC944" s="138">
        <f t="shared" si="145"/>
        <v>0</v>
      </c>
      <c r="AD944" s="112">
        <f t="shared" si="146"/>
        <v>0</v>
      </c>
      <c r="AE944" s="112">
        <f t="shared" si="147"/>
        <v>0</v>
      </c>
      <c r="AF944" s="112">
        <f t="shared" si="148"/>
        <v>0</v>
      </c>
    </row>
    <row r="945" spans="1:32">
      <c r="A945" s="147"/>
      <c r="B945" s="226"/>
      <c r="C945" s="147"/>
      <c r="D945" s="147"/>
      <c r="E945" s="148"/>
      <c r="F945" s="149"/>
      <c r="G945" s="147"/>
      <c r="H945" s="147"/>
      <c r="I945" s="147"/>
      <c r="J945" s="147"/>
      <c r="K945" s="277"/>
      <c r="L945" s="121"/>
      <c r="M945" s="120"/>
      <c r="O945" s="110">
        <f t="shared" si="142"/>
        <v>0</v>
      </c>
      <c r="P945" s="110">
        <f t="shared" si="143"/>
        <v>0</v>
      </c>
      <c r="Q945" s="134">
        <f t="shared" si="144"/>
        <v>0</v>
      </c>
      <c r="R945" s="111">
        <f t="shared" si="149"/>
        <v>0</v>
      </c>
      <c r="S945" s="111">
        <f t="shared" si="150"/>
        <v>0</v>
      </c>
      <c r="T945" s="108">
        <f t="shared" si="141"/>
        <v>0</v>
      </c>
      <c r="U945" s="109"/>
      <c r="V945" s="108"/>
      <c r="W945" s="108"/>
      <c r="X945" s="112"/>
      <c r="Y945" s="112"/>
      <c r="Z945" s="112"/>
      <c r="AA945" s="176"/>
      <c r="AB945" s="109"/>
      <c r="AC945" s="138">
        <f t="shared" si="145"/>
        <v>0</v>
      </c>
      <c r="AD945" s="112">
        <f t="shared" si="146"/>
        <v>0</v>
      </c>
      <c r="AE945" s="112">
        <f t="shared" si="147"/>
        <v>0</v>
      </c>
      <c r="AF945" s="112">
        <f t="shared" si="148"/>
        <v>0</v>
      </c>
    </row>
    <row r="946" spans="1:32">
      <c r="A946" s="147"/>
      <c r="B946" s="226"/>
      <c r="C946" s="147"/>
      <c r="D946" s="147"/>
      <c r="E946" s="148"/>
      <c r="F946" s="149"/>
      <c r="G946" s="149"/>
      <c r="H946" s="147"/>
      <c r="I946" s="147"/>
      <c r="J946" s="147"/>
      <c r="K946" s="277"/>
      <c r="L946" s="121"/>
      <c r="M946" s="120"/>
      <c r="O946" s="110">
        <f t="shared" si="142"/>
        <v>0</v>
      </c>
      <c r="P946" s="110">
        <f t="shared" si="143"/>
        <v>0</v>
      </c>
      <c r="Q946" s="134">
        <f t="shared" si="144"/>
        <v>0</v>
      </c>
      <c r="R946" s="111">
        <f t="shared" si="149"/>
        <v>0</v>
      </c>
      <c r="S946" s="111">
        <f t="shared" si="150"/>
        <v>0</v>
      </c>
      <c r="T946" s="108">
        <f t="shared" si="141"/>
        <v>0</v>
      </c>
      <c r="U946" s="109"/>
      <c r="V946" s="108"/>
      <c r="W946" s="108"/>
      <c r="X946" s="112"/>
      <c r="Y946" s="112"/>
      <c r="Z946" s="112"/>
      <c r="AA946" s="176"/>
      <c r="AB946" s="109"/>
      <c r="AC946" s="138">
        <f t="shared" si="145"/>
        <v>0</v>
      </c>
      <c r="AD946" s="112">
        <f t="shared" si="146"/>
        <v>0</v>
      </c>
      <c r="AE946" s="112">
        <f t="shared" si="147"/>
        <v>0</v>
      </c>
      <c r="AF946" s="112">
        <f t="shared" si="148"/>
        <v>0</v>
      </c>
    </row>
    <row r="947" spans="1:32">
      <c r="A947" s="147"/>
      <c r="B947" s="226"/>
      <c r="C947" s="147"/>
      <c r="D947" s="147"/>
      <c r="E947" s="148"/>
      <c r="F947" s="149"/>
      <c r="G947" s="149"/>
      <c r="H947" s="147"/>
      <c r="I947" s="147"/>
      <c r="J947" s="147"/>
      <c r="K947" s="277"/>
      <c r="L947" s="121"/>
      <c r="M947" s="120"/>
      <c r="O947" s="110">
        <f t="shared" si="142"/>
        <v>0</v>
      </c>
      <c r="P947" s="110">
        <f t="shared" si="143"/>
        <v>0</v>
      </c>
      <c r="Q947" s="134">
        <f t="shared" si="144"/>
        <v>0</v>
      </c>
      <c r="R947" s="111">
        <f t="shared" si="149"/>
        <v>0</v>
      </c>
      <c r="S947" s="111">
        <f t="shared" si="150"/>
        <v>0</v>
      </c>
      <c r="T947" s="108">
        <f t="shared" si="141"/>
        <v>0</v>
      </c>
      <c r="U947" s="109"/>
      <c r="V947" s="108"/>
      <c r="W947" s="108"/>
      <c r="X947" s="112"/>
      <c r="Y947" s="112"/>
      <c r="Z947" s="112"/>
      <c r="AA947" s="176"/>
      <c r="AB947" s="109"/>
      <c r="AC947" s="138">
        <f t="shared" si="145"/>
        <v>0</v>
      </c>
      <c r="AD947" s="112">
        <f t="shared" si="146"/>
        <v>0</v>
      </c>
      <c r="AE947" s="112">
        <f t="shared" si="147"/>
        <v>0</v>
      </c>
      <c r="AF947" s="112">
        <f t="shared" si="148"/>
        <v>0</v>
      </c>
    </row>
    <row r="948" spans="1:32">
      <c r="A948" s="147"/>
      <c r="B948" s="226"/>
      <c r="C948" s="147"/>
      <c r="D948" s="147"/>
      <c r="E948" s="148"/>
      <c r="F948" s="149"/>
      <c r="G948" s="149"/>
      <c r="H948" s="147"/>
      <c r="I948" s="147"/>
      <c r="J948" s="147"/>
      <c r="K948" s="277"/>
      <c r="L948" s="121"/>
      <c r="M948" s="120"/>
      <c r="O948" s="110">
        <f t="shared" si="142"/>
        <v>0</v>
      </c>
      <c r="P948" s="110">
        <f t="shared" si="143"/>
        <v>0</v>
      </c>
      <c r="Q948" s="134">
        <f t="shared" si="144"/>
        <v>0</v>
      </c>
      <c r="R948" s="111">
        <f t="shared" si="149"/>
        <v>0</v>
      </c>
      <c r="S948" s="111">
        <f t="shared" si="150"/>
        <v>0</v>
      </c>
      <c r="T948" s="108">
        <f t="shared" si="141"/>
        <v>0</v>
      </c>
      <c r="U948" s="109"/>
      <c r="V948" s="108"/>
      <c r="W948" s="108"/>
      <c r="X948" s="112"/>
      <c r="Y948" s="112"/>
      <c r="Z948" s="112"/>
      <c r="AA948" s="176"/>
      <c r="AB948" s="109"/>
      <c r="AC948" s="138">
        <f t="shared" si="145"/>
        <v>0</v>
      </c>
      <c r="AD948" s="112">
        <f t="shared" si="146"/>
        <v>0</v>
      </c>
      <c r="AE948" s="112">
        <f t="shared" si="147"/>
        <v>0</v>
      </c>
      <c r="AF948" s="112">
        <f t="shared" si="148"/>
        <v>0</v>
      </c>
    </row>
    <row r="949" spans="1:32">
      <c r="A949" s="147"/>
      <c r="B949" s="226"/>
      <c r="C949" s="147"/>
      <c r="D949" s="147"/>
      <c r="E949" s="148"/>
      <c r="F949" s="149"/>
      <c r="G949" s="149"/>
      <c r="H949" s="149"/>
      <c r="I949" s="147"/>
      <c r="J949" s="147"/>
      <c r="K949" s="277"/>
      <c r="L949" s="121"/>
      <c r="M949" s="120"/>
      <c r="O949" s="110">
        <f t="shared" si="142"/>
        <v>0</v>
      </c>
      <c r="P949" s="110">
        <f t="shared" si="143"/>
        <v>0</v>
      </c>
      <c r="Q949" s="134">
        <f t="shared" si="144"/>
        <v>0</v>
      </c>
      <c r="R949" s="111">
        <f t="shared" si="149"/>
        <v>0</v>
      </c>
      <c r="S949" s="111">
        <f t="shared" si="150"/>
        <v>0</v>
      </c>
      <c r="T949" s="108">
        <f t="shared" si="141"/>
        <v>0</v>
      </c>
      <c r="U949" s="109"/>
      <c r="V949" s="108"/>
      <c r="W949" s="108"/>
      <c r="X949" s="112"/>
      <c r="Y949" s="112"/>
      <c r="Z949" s="112"/>
      <c r="AA949" s="176"/>
      <c r="AB949" s="109"/>
      <c r="AC949" s="138">
        <f t="shared" si="145"/>
        <v>0</v>
      </c>
      <c r="AD949" s="112">
        <f t="shared" si="146"/>
        <v>0</v>
      </c>
      <c r="AE949" s="112">
        <f t="shared" si="147"/>
        <v>0</v>
      </c>
      <c r="AF949" s="112">
        <f t="shared" si="148"/>
        <v>0</v>
      </c>
    </row>
    <row r="950" spans="1:32">
      <c r="A950" s="147"/>
      <c r="B950" s="226"/>
      <c r="C950" s="147"/>
      <c r="D950" s="147"/>
      <c r="E950" s="148"/>
      <c r="F950" s="149"/>
      <c r="G950" s="149"/>
      <c r="H950" s="147"/>
      <c r="I950" s="147"/>
      <c r="J950" s="147"/>
      <c r="K950" s="277"/>
      <c r="L950" s="121"/>
      <c r="M950" s="120"/>
      <c r="O950" s="110">
        <f t="shared" si="142"/>
        <v>0</v>
      </c>
      <c r="P950" s="110">
        <f t="shared" si="143"/>
        <v>0</v>
      </c>
      <c r="Q950" s="134">
        <f t="shared" si="144"/>
        <v>0</v>
      </c>
      <c r="R950" s="111">
        <f t="shared" si="149"/>
        <v>0</v>
      </c>
      <c r="S950" s="111">
        <f t="shared" si="150"/>
        <v>0</v>
      </c>
      <c r="T950" s="108">
        <f t="shared" si="141"/>
        <v>0</v>
      </c>
      <c r="U950" s="109"/>
      <c r="V950" s="108"/>
      <c r="W950" s="108"/>
      <c r="X950" s="112"/>
      <c r="Y950" s="112"/>
      <c r="Z950" s="112"/>
      <c r="AA950" s="176"/>
      <c r="AB950" s="109"/>
      <c r="AC950" s="138">
        <f t="shared" si="145"/>
        <v>0</v>
      </c>
      <c r="AD950" s="112">
        <f t="shared" si="146"/>
        <v>0</v>
      </c>
      <c r="AE950" s="112">
        <f t="shared" si="147"/>
        <v>0</v>
      </c>
      <c r="AF950" s="112">
        <f t="shared" si="148"/>
        <v>0</v>
      </c>
    </row>
    <row r="951" spans="1:32">
      <c r="A951" s="147"/>
      <c r="B951" s="226"/>
      <c r="C951" s="147"/>
      <c r="D951" s="147"/>
      <c r="E951" s="148"/>
      <c r="F951" s="149"/>
      <c r="G951" s="149"/>
      <c r="H951" s="149"/>
      <c r="I951" s="147"/>
      <c r="J951" s="147"/>
      <c r="K951" s="277"/>
      <c r="L951" s="121"/>
      <c r="M951" s="120"/>
      <c r="O951" s="110">
        <f t="shared" si="142"/>
        <v>0</v>
      </c>
      <c r="P951" s="110">
        <f t="shared" si="143"/>
        <v>0</v>
      </c>
      <c r="Q951" s="134">
        <f t="shared" si="144"/>
        <v>0</v>
      </c>
      <c r="R951" s="111">
        <f t="shared" si="149"/>
        <v>0</v>
      </c>
      <c r="S951" s="111">
        <f t="shared" si="150"/>
        <v>0</v>
      </c>
      <c r="T951" s="108">
        <f t="shared" si="141"/>
        <v>0</v>
      </c>
      <c r="U951" s="109"/>
      <c r="V951" s="108"/>
      <c r="W951" s="108"/>
      <c r="X951" s="112"/>
      <c r="Y951" s="112"/>
      <c r="Z951" s="112"/>
      <c r="AA951" s="176"/>
      <c r="AB951" s="109"/>
      <c r="AC951" s="138">
        <f t="shared" si="145"/>
        <v>0</v>
      </c>
      <c r="AD951" s="112">
        <f t="shared" si="146"/>
        <v>0</v>
      </c>
      <c r="AE951" s="112">
        <f t="shared" si="147"/>
        <v>0</v>
      </c>
      <c r="AF951" s="112">
        <f t="shared" si="148"/>
        <v>0</v>
      </c>
    </row>
    <row r="952" spans="1:32">
      <c r="A952" s="147"/>
      <c r="B952" s="226"/>
      <c r="C952" s="147"/>
      <c r="D952" s="147"/>
      <c r="E952" s="148"/>
      <c r="F952" s="149"/>
      <c r="G952" s="149"/>
      <c r="H952" s="147"/>
      <c r="I952" s="147"/>
      <c r="J952" s="147"/>
      <c r="K952" s="277"/>
      <c r="L952" s="121"/>
      <c r="M952" s="120"/>
      <c r="O952" s="110">
        <f t="shared" si="142"/>
        <v>0</v>
      </c>
      <c r="P952" s="110">
        <f t="shared" si="143"/>
        <v>0</v>
      </c>
      <c r="Q952" s="134">
        <f t="shared" si="144"/>
        <v>0</v>
      </c>
      <c r="R952" s="111">
        <f t="shared" si="149"/>
        <v>0</v>
      </c>
      <c r="S952" s="111">
        <f t="shared" si="150"/>
        <v>0</v>
      </c>
      <c r="T952" s="108">
        <f t="shared" si="141"/>
        <v>0</v>
      </c>
      <c r="U952" s="109"/>
      <c r="V952" s="108"/>
      <c r="W952" s="108"/>
      <c r="X952" s="112"/>
      <c r="Y952" s="112"/>
      <c r="Z952" s="112"/>
      <c r="AA952" s="176"/>
      <c r="AB952" s="109"/>
      <c r="AC952" s="138">
        <f t="shared" si="145"/>
        <v>0</v>
      </c>
      <c r="AD952" s="112">
        <f t="shared" si="146"/>
        <v>0</v>
      </c>
      <c r="AE952" s="112">
        <f t="shared" si="147"/>
        <v>0</v>
      </c>
      <c r="AF952" s="112">
        <f t="shared" si="148"/>
        <v>0</v>
      </c>
    </row>
    <row r="953" spans="1:32">
      <c r="A953" s="147"/>
      <c r="B953" s="226"/>
      <c r="C953" s="147"/>
      <c r="D953" s="147"/>
      <c r="E953" s="148"/>
      <c r="F953" s="149"/>
      <c r="G953" s="149"/>
      <c r="H953" s="147"/>
      <c r="I953" s="147"/>
      <c r="J953" s="147"/>
      <c r="K953" s="277"/>
      <c r="L953" s="121"/>
      <c r="M953" s="120"/>
      <c r="O953" s="110">
        <f t="shared" si="142"/>
        <v>0</v>
      </c>
      <c r="P953" s="110">
        <f t="shared" si="143"/>
        <v>0</v>
      </c>
      <c r="Q953" s="134">
        <f t="shared" si="144"/>
        <v>0</v>
      </c>
      <c r="R953" s="111">
        <f t="shared" si="149"/>
        <v>0</v>
      </c>
      <c r="S953" s="111">
        <f t="shared" si="150"/>
        <v>0</v>
      </c>
      <c r="T953" s="108">
        <f t="shared" si="141"/>
        <v>0</v>
      </c>
      <c r="U953" s="109"/>
      <c r="V953" s="108"/>
      <c r="W953" s="108"/>
      <c r="X953" s="112"/>
      <c r="Y953" s="112"/>
      <c r="Z953" s="112"/>
      <c r="AA953" s="176"/>
      <c r="AB953" s="109"/>
      <c r="AC953" s="138">
        <f t="shared" si="145"/>
        <v>0</v>
      </c>
      <c r="AD953" s="112">
        <f t="shared" si="146"/>
        <v>0</v>
      </c>
      <c r="AE953" s="112">
        <f t="shared" si="147"/>
        <v>0</v>
      </c>
      <c r="AF953" s="112">
        <f t="shared" si="148"/>
        <v>0</v>
      </c>
    </row>
    <row r="954" spans="1:32">
      <c r="A954" s="147"/>
      <c r="B954" s="226"/>
      <c r="C954" s="147"/>
      <c r="D954" s="147"/>
      <c r="E954" s="148"/>
      <c r="F954" s="149"/>
      <c r="G954" s="149"/>
      <c r="H954" s="147"/>
      <c r="I954" s="147"/>
      <c r="J954" s="147"/>
      <c r="K954" s="277"/>
      <c r="L954" s="121"/>
      <c r="M954" s="120"/>
      <c r="O954" s="110">
        <f t="shared" si="142"/>
        <v>0</v>
      </c>
      <c r="P954" s="110">
        <f t="shared" si="143"/>
        <v>0</v>
      </c>
      <c r="Q954" s="134">
        <f t="shared" si="144"/>
        <v>0</v>
      </c>
      <c r="R954" s="111">
        <f t="shared" si="149"/>
        <v>0</v>
      </c>
      <c r="S954" s="111">
        <f t="shared" si="150"/>
        <v>0</v>
      </c>
      <c r="T954" s="108">
        <f t="shared" si="141"/>
        <v>0</v>
      </c>
      <c r="U954" s="109"/>
      <c r="V954" s="108"/>
      <c r="W954" s="108"/>
      <c r="X954" s="112"/>
      <c r="Y954" s="112"/>
      <c r="Z954" s="112"/>
      <c r="AA954" s="176"/>
      <c r="AB954" s="109"/>
      <c r="AC954" s="138">
        <f t="shared" si="145"/>
        <v>0</v>
      </c>
      <c r="AD954" s="112">
        <f t="shared" si="146"/>
        <v>0</v>
      </c>
      <c r="AE954" s="112">
        <f t="shared" si="147"/>
        <v>0</v>
      </c>
      <c r="AF954" s="112">
        <f t="shared" si="148"/>
        <v>0</v>
      </c>
    </row>
    <row r="955" spans="1:32">
      <c r="A955" s="147"/>
      <c r="B955" s="226"/>
      <c r="C955" s="147"/>
      <c r="D955" s="147"/>
      <c r="E955" s="148"/>
      <c r="F955" s="149"/>
      <c r="G955" s="149"/>
      <c r="H955" s="147"/>
      <c r="I955" s="147"/>
      <c r="J955" s="147"/>
      <c r="K955" s="277"/>
      <c r="L955" s="121"/>
      <c r="M955" s="120"/>
      <c r="O955" s="110">
        <f t="shared" si="142"/>
        <v>0</v>
      </c>
      <c r="P955" s="110">
        <f t="shared" si="143"/>
        <v>0</v>
      </c>
      <c r="Q955" s="134">
        <f t="shared" si="144"/>
        <v>0</v>
      </c>
      <c r="R955" s="111">
        <f t="shared" si="149"/>
        <v>0</v>
      </c>
      <c r="S955" s="111">
        <f t="shared" si="150"/>
        <v>0</v>
      </c>
      <c r="T955" s="108">
        <f t="shared" si="141"/>
        <v>0</v>
      </c>
      <c r="U955" s="109"/>
      <c r="V955" s="108"/>
      <c r="W955" s="108"/>
      <c r="X955" s="112"/>
      <c r="Y955" s="112"/>
      <c r="Z955" s="112"/>
      <c r="AA955" s="176"/>
      <c r="AB955" s="109"/>
      <c r="AC955" s="138">
        <f t="shared" si="145"/>
        <v>0</v>
      </c>
      <c r="AD955" s="112">
        <f t="shared" si="146"/>
        <v>0</v>
      </c>
      <c r="AE955" s="112">
        <f t="shared" si="147"/>
        <v>0</v>
      </c>
      <c r="AF955" s="112">
        <f t="shared" si="148"/>
        <v>0</v>
      </c>
    </row>
    <row r="956" spans="1:32">
      <c r="A956" s="147"/>
      <c r="B956" s="226"/>
      <c r="C956" s="147"/>
      <c r="D956" s="147"/>
      <c r="E956" s="148"/>
      <c r="F956" s="149"/>
      <c r="G956" s="149"/>
      <c r="H956" s="149"/>
      <c r="I956" s="147"/>
      <c r="J956" s="147"/>
      <c r="K956" s="277"/>
      <c r="L956" s="121"/>
      <c r="M956" s="120"/>
      <c r="O956" s="110">
        <f t="shared" si="142"/>
        <v>0</v>
      </c>
      <c r="P956" s="110">
        <f t="shared" si="143"/>
        <v>0</v>
      </c>
      <c r="Q956" s="134">
        <f t="shared" si="144"/>
        <v>0</v>
      </c>
      <c r="R956" s="111">
        <f t="shared" si="149"/>
        <v>0</v>
      </c>
      <c r="S956" s="111">
        <f t="shared" si="150"/>
        <v>0</v>
      </c>
      <c r="T956" s="108">
        <f t="shared" si="141"/>
        <v>0</v>
      </c>
      <c r="U956" s="109"/>
      <c r="V956" s="108"/>
      <c r="W956" s="108"/>
      <c r="X956" s="112"/>
      <c r="Y956" s="112"/>
      <c r="Z956" s="112"/>
      <c r="AA956" s="176"/>
      <c r="AB956" s="109"/>
      <c r="AC956" s="138">
        <f t="shared" si="145"/>
        <v>0</v>
      </c>
      <c r="AD956" s="112">
        <f t="shared" si="146"/>
        <v>0</v>
      </c>
      <c r="AE956" s="112">
        <f t="shared" si="147"/>
        <v>0</v>
      </c>
      <c r="AF956" s="112">
        <f t="shared" si="148"/>
        <v>0</v>
      </c>
    </row>
    <row r="957" spans="1:32">
      <c r="A957" s="147"/>
      <c r="B957" s="226"/>
      <c r="C957" s="147"/>
      <c r="D957" s="147"/>
      <c r="E957" s="148"/>
      <c r="F957" s="149"/>
      <c r="G957" s="149"/>
      <c r="H957" s="147"/>
      <c r="I957" s="147"/>
      <c r="J957" s="147"/>
      <c r="K957" s="277"/>
      <c r="L957" s="121"/>
      <c r="M957" s="120"/>
      <c r="O957" s="110">
        <f t="shared" si="142"/>
        <v>0</v>
      </c>
      <c r="P957" s="110">
        <f t="shared" si="143"/>
        <v>0</v>
      </c>
      <c r="Q957" s="134">
        <f t="shared" si="144"/>
        <v>0</v>
      </c>
      <c r="R957" s="111">
        <f t="shared" si="149"/>
        <v>0</v>
      </c>
      <c r="S957" s="111">
        <f t="shared" si="150"/>
        <v>0</v>
      </c>
      <c r="T957" s="108">
        <f t="shared" si="141"/>
        <v>0</v>
      </c>
      <c r="U957" s="109"/>
      <c r="V957" s="108"/>
      <c r="W957" s="108"/>
      <c r="X957" s="112"/>
      <c r="Y957" s="112"/>
      <c r="Z957" s="112"/>
      <c r="AA957" s="176"/>
      <c r="AB957" s="109"/>
      <c r="AC957" s="138">
        <f t="shared" si="145"/>
        <v>0</v>
      </c>
      <c r="AD957" s="112">
        <f t="shared" si="146"/>
        <v>0</v>
      </c>
      <c r="AE957" s="112">
        <f t="shared" si="147"/>
        <v>0</v>
      </c>
      <c r="AF957" s="112">
        <f t="shared" si="148"/>
        <v>0</v>
      </c>
    </row>
    <row r="958" spans="1:32">
      <c r="A958" s="147"/>
      <c r="B958" s="226"/>
      <c r="C958" s="147"/>
      <c r="D958" s="147"/>
      <c r="E958" s="148"/>
      <c r="F958" s="149"/>
      <c r="G958" s="149"/>
      <c r="H958" s="147"/>
      <c r="I958" s="147"/>
      <c r="J958" s="147"/>
      <c r="K958" s="277"/>
      <c r="L958" s="121"/>
      <c r="M958" s="120"/>
      <c r="O958" s="110">
        <f t="shared" si="142"/>
        <v>0</v>
      </c>
      <c r="P958" s="110">
        <f t="shared" si="143"/>
        <v>0</v>
      </c>
      <c r="Q958" s="134">
        <f t="shared" si="144"/>
        <v>0</v>
      </c>
      <c r="R958" s="111">
        <f t="shared" si="149"/>
        <v>0</v>
      </c>
      <c r="S958" s="111">
        <f t="shared" si="150"/>
        <v>0</v>
      </c>
      <c r="T958" s="108">
        <f t="shared" si="141"/>
        <v>0</v>
      </c>
      <c r="U958" s="109"/>
      <c r="V958" s="108"/>
      <c r="W958" s="108"/>
      <c r="X958" s="112"/>
      <c r="Y958" s="112"/>
      <c r="Z958" s="112"/>
      <c r="AA958" s="176"/>
      <c r="AB958" s="109"/>
      <c r="AC958" s="138">
        <f t="shared" si="145"/>
        <v>0</v>
      </c>
      <c r="AD958" s="112">
        <f t="shared" si="146"/>
        <v>0</v>
      </c>
      <c r="AE958" s="112">
        <f t="shared" si="147"/>
        <v>0</v>
      </c>
      <c r="AF958" s="112">
        <f t="shared" si="148"/>
        <v>0</v>
      </c>
    </row>
    <row r="959" spans="1:32">
      <c r="A959" s="147"/>
      <c r="B959" s="226"/>
      <c r="C959" s="147"/>
      <c r="D959" s="147"/>
      <c r="E959" s="148"/>
      <c r="F959" s="149"/>
      <c r="G959" s="149"/>
      <c r="H959" s="147"/>
      <c r="I959" s="147"/>
      <c r="J959" s="147"/>
      <c r="K959" s="277"/>
      <c r="L959" s="121"/>
      <c r="M959" s="120"/>
      <c r="O959" s="110">
        <f t="shared" si="142"/>
        <v>0</v>
      </c>
      <c r="P959" s="110">
        <f t="shared" si="143"/>
        <v>0</v>
      </c>
      <c r="Q959" s="134">
        <f t="shared" si="144"/>
        <v>0</v>
      </c>
      <c r="R959" s="111">
        <f t="shared" si="149"/>
        <v>0</v>
      </c>
      <c r="S959" s="111">
        <f t="shared" si="150"/>
        <v>0</v>
      </c>
      <c r="T959" s="108">
        <f t="shared" si="141"/>
        <v>0</v>
      </c>
      <c r="U959" s="109"/>
      <c r="V959" s="108"/>
      <c r="W959" s="108"/>
      <c r="X959" s="112"/>
      <c r="Y959" s="112"/>
      <c r="Z959" s="112"/>
      <c r="AA959" s="176"/>
      <c r="AB959" s="109"/>
      <c r="AC959" s="138">
        <f t="shared" si="145"/>
        <v>0</v>
      </c>
      <c r="AD959" s="112">
        <f t="shared" si="146"/>
        <v>0</v>
      </c>
      <c r="AE959" s="112">
        <f t="shared" si="147"/>
        <v>0</v>
      </c>
      <c r="AF959" s="112">
        <f t="shared" si="148"/>
        <v>0</v>
      </c>
    </row>
    <row r="960" spans="1:32">
      <c r="A960" s="147"/>
      <c r="B960" s="226"/>
      <c r="C960" s="147"/>
      <c r="D960" s="147"/>
      <c r="E960" s="148"/>
      <c r="F960" s="149"/>
      <c r="G960" s="147"/>
      <c r="H960" s="147"/>
      <c r="I960" s="147"/>
      <c r="J960" s="147"/>
      <c r="K960" s="277"/>
      <c r="L960" s="121"/>
      <c r="M960" s="120"/>
      <c r="O960" s="110">
        <f t="shared" si="142"/>
        <v>0</v>
      </c>
      <c r="P960" s="110">
        <f t="shared" si="143"/>
        <v>0</v>
      </c>
      <c r="Q960" s="134">
        <f t="shared" si="144"/>
        <v>0</v>
      </c>
      <c r="R960" s="111">
        <f t="shared" si="149"/>
        <v>0</v>
      </c>
      <c r="S960" s="111">
        <f t="shared" si="150"/>
        <v>0</v>
      </c>
      <c r="T960" s="108">
        <f t="shared" si="141"/>
        <v>0</v>
      </c>
      <c r="U960" s="109"/>
      <c r="V960" s="108"/>
      <c r="W960" s="108"/>
      <c r="X960" s="112"/>
      <c r="Y960" s="112"/>
      <c r="Z960" s="112"/>
      <c r="AA960" s="176"/>
      <c r="AB960" s="109"/>
      <c r="AC960" s="138">
        <f t="shared" si="145"/>
        <v>0</v>
      </c>
      <c r="AD960" s="112">
        <f t="shared" si="146"/>
        <v>0</v>
      </c>
      <c r="AE960" s="112">
        <f t="shared" si="147"/>
        <v>0</v>
      </c>
      <c r="AF960" s="112">
        <f t="shared" si="148"/>
        <v>0</v>
      </c>
    </row>
    <row r="961" spans="1:32">
      <c r="A961" s="147"/>
      <c r="B961" s="226"/>
      <c r="C961" s="147"/>
      <c r="D961" s="147"/>
      <c r="E961" s="148"/>
      <c r="F961" s="149"/>
      <c r="G961" s="147"/>
      <c r="H961" s="147"/>
      <c r="I961" s="147"/>
      <c r="J961" s="147"/>
      <c r="K961" s="277"/>
      <c r="L961" s="121"/>
      <c r="M961" s="120"/>
      <c r="O961" s="110">
        <f t="shared" si="142"/>
        <v>0</v>
      </c>
      <c r="P961" s="110">
        <f t="shared" si="143"/>
        <v>0</v>
      </c>
      <c r="Q961" s="134">
        <f t="shared" si="144"/>
        <v>0</v>
      </c>
      <c r="R961" s="111">
        <f t="shared" si="149"/>
        <v>0</v>
      </c>
      <c r="S961" s="111">
        <f t="shared" si="150"/>
        <v>0</v>
      </c>
      <c r="T961" s="108">
        <f t="shared" si="141"/>
        <v>0</v>
      </c>
      <c r="U961" s="109"/>
      <c r="V961" s="108"/>
      <c r="W961" s="108"/>
      <c r="X961" s="112"/>
      <c r="Y961" s="112"/>
      <c r="Z961" s="112"/>
      <c r="AA961" s="176"/>
      <c r="AB961" s="109"/>
      <c r="AC961" s="138">
        <f t="shared" si="145"/>
        <v>0</v>
      </c>
      <c r="AD961" s="112">
        <f t="shared" si="146"/>
        <v>0</v>
      </c>
      <c r="AE961" s="112">
        <f t="shared" si="147"/>
        <v>0</v>
      </c>
      <c r="AF961" s="112">
        <f t="shared" si="148"/>
        <v>0</v>
      </c>
    </row>
    <row r="962" spans="1:32">
      <c r="A962" s="147"/>
      <c r="B962" s="226"/>
      <c r="C962" s="147"/>
      <c r="D962" s="147"/>
      <c r="E962" s="148"/>
      <c r="F962" s="149"/>
      <c r="G962" s="149"/>
      <c r="H962" s="147"/>
      <c r="I962" s="147"/>
      <c r="J962" s="147"/>
      <c r="K962" s="277"/>
      <c r="L962" s="121"/>
      <c r="M962" s="120"/>
      <c r="O962" s="110">
        <f t="shared" si="142"/>
        <v>0</v>
      </c>
      <c r="P962" s="110">
        <f t="shared" si="143"/>
        <v>0</v>
      </c>
      <c r="Q962" s="134">
        <f t="shared" si="144"/>
        <v>0</v>
      </c>
      <c r="R962" s="111">
        <f t="shared" si="149"/>
        <v>0</v>
      </c>
      <c r="S962" s="111">
        <f t="shared" si="150"/>
        <v>0</v>
      </c>
      <c r="T962" s="108">
        <f t="shared" si="141"/>
        <v>0</v>
      </c>
      <c r="U962" s="109"/>
      <c r="V962" s="108"/>
      <c r="W962" s="108"/>
      <c r="X962" s="112"/>
      <c r="Y962" s="112"/>
      <c r="Z962" s="112"/>
      <c r="AA962" s="176"/>
      <c r="AB962" s="109"/>
      <c r="AC962" s="138">
        <f t="shared" si="145"/>
        <v>0</v>
      </c>
      <c r="AD962" s="112">
        <f t="shared" si="146"/>
        <v>0</v>
      </c>
      <c r="AE962" s="112">
        <f t="shared" si="147"/>
        <v>0</v>
      </c>
      <c r="AF962" s="112">
        <f t="shared" si="148"/>
        <v>0</v>
      </c>
    </row>
    <row r="963" spans="1:32">
      <c r="A963" s="147"/>
      <c r="B963" s="226"/>
      <c r="C963" s="147"/>
      <c r="D963" s="147"/>
      <c r="E963" s="148"/>
      <c r="F963" s="149"/>
      <c r="G963" s="149"/>
      <c r="H963" s="147"/>
      <c r="I963" s="147"/>
      <c r="J963" s="147"/>
      <c r="K963" s="277"/>
      <c r="L963" s="121"/>
      <c r="M963" s="120"/>
      <c r="O963" s="110">
        <f t="shared" si="142"/>
        <v>0</v>
      </c>
      <c r="P963" s="110">
        <f t="shared" si="143"/>
        <v>0</v>
      </c>
      <c r="Q963" s="134">
        <f t="shared" si="144"/>
        <v>0</v>
      </c>
      <c r="R963" s="111">
        <f t="shared" si="149"/>
        <v>0</v>
      </c>
      <c r="S963" s="111">
        <f t="shared" si="150"/>
        <v>0</v>
      </c>
      <c r="T963" s="108">
        <f t="shared" si="141"/>
        <v>0</v>
      </c>
      <c r="U963" s="109"/>
      <c r="V963" s="108"/>
      <c r="W963" s="108"/>
      <c r="X963" s="112"/>
      <c r="Y963" s="112"/>
      <c r="Z963" s="112"/>
      <c r="AA963" s="176"/>
      <c r="AB963" s="109"/>
      <c r="AC963" s="138">
        <f t="shared" si="145"/>
        <v>0</v>
      </c>
      <c r="AD963" s="112">
        <f t="shared" si="146"/>
        <v>0</v>
      </c>
      <c r="AE963" s="112">
        <f t="shared" si="147"/>
        <v>0</v>
      </c>
      <c r="AF963" s="112">
        <f t="shared" si="148"/>
        <v>0</v>
      </c>
    </row>
    <row r="964" spans="1:32">
      <c r="A964" s="147"/>
      <c r="B964" s="226"/>
      <c r="C964" s="147"/>
      <c r="D964" s="147"/>
      <c r="E964" s="148"/>
      <c r="F964" s="149"/>
      <c r="G964" s="149"/>
      <c r="H964" s="147"/>
      <c r="I964" s="147"/>
      <c r="J964" s="147"/>
      <c r="K964" s="277"/>
      <c r="L964" s="121"/>
      <c r="M964" s="120"/>
      <c r="O964" s="110">
        <f t="shared" si="142"/>
        <v>0</v>
      </c>
      <c r="P964" s="110">
        <f t="shared" si="143"/>
        <v>0</v>
      </c>
      <c r="Q964" s="134">
        <f t="shared" si="144"/>
        <v>0</v>
      </c>
      <c r="R964" s="111">
        <f t="shared" si="149"/>
        <v>0</v>
      </c>
      <c r="S964" s="111">
        <f t="shared" si="150"/>
        <v>0</v>
      </c>
      <c r="T964" s="108">
        <f t="shared" ref="T964:T1027" si="151">+IF((Q964+R964+V964-W964)&gt;TIMEVALUE("4:30"),8.5/24,IF((Q964+R964+V964-W964)&gt;TIMEVALUE("00:00"),4.25/24,0))-IF((Q964+R964+V964-W964)&gt;S964,S964,0)</f>
        <v>0</v>
      </c>
      <c r="U964" s="109"/>
      <c r="V964" s="108"/>
      <c r="W964" s="108"/>
      <c r="X964" s="112"/>
      <c r="Y964" s="112"/>
      <c r="Z964" s="112"/>
      <c r="AA964" s="176"/>
      <c r="AB964" s="109"/>
      <c r="AC964" s="138">
        <f t="shared" si="145"/>
        <v>0</v>
      </c>
      <c r="AD964" s="112">
        <f t="shared" si="146"/>
        <v>0</v>
      </c>
      <c r="AE964" s="112">
        <f t="shared" si="147"/>
        <v>0</v>
      </c>
      <c r="AF964" s="112">
        <f t="shared" si="148"/>
        <v>0</v>
      </c>
    </row>
    <row r="965" spans="1:32">
      <c r="A965" s="147"/>
      <c r="B965" s="226"/>
      <c r="C965" s="147"/>
      <c r="D965" s="147"/>
      <c r="E965" s="148"/>
      <c r="F965" s="149"/>
      <c r="G965" s="149"/>
      <c r="H965" s="147"/>
      <c r="I965" s="147"/>
      <c r="J965" s="147"/>
      <c r="K965" s="277"/>
      <c r="L965" s="121"/>
      <c r="M965" s="120"/>
      <c r="O965" s="110">
        <f t="shared" ref="O965:O1028" si="152">+IF(COUNT(F965:K965)=1,0,IF((MAX(F965:K965)-MIN(F965:K965))&lt;TIMEVALUE("1:00"),0,IF(F965&lt;TIMEVALUE("8:00"),1/3,MIN(F965:K965))))</f>
        <v>0</v>
      </c>
      <c r="P965" s="110">
        <f t="shared" ref="P965:P1028" si="153">+IF(COUNT(F965:K965)=1,0,IF((MAX(F965:K965)-MIN(F965:K965))&lt;TIMEVALUE("1:00"),0,IF(MAX(F965:K965)&lt;TIMEVALUE("18:00"),MAX(F965:K965),IF(F965&gt;TIMEVALUE("8:30"),0.75,MAX(F965:K965)))))</f>
        <v>0</v>
      </c>
      <c r="Q965" s="134">
        <f t="shared" ref="Q965:Q1028" si="154">+IF(OR(M965="KHAC",M965="PM",O965=TIMEVALUE("00:00")),0,IF(O965&gt;TIMEVALUE("10:00"),0,IF(MAX(F965:K965)&lt;TIMEVALUE("12:00"),MAX(F965:K965)-O965,TIMEVALUE("12:00")-O965)))</f>
        <v>0</v>
      </c>
      <c r="R965" s="111">
        <f t="shared" si="149"/>
        <v>0</v>
      </c>
      <c r="S965" s="111">
        <f t="shared" si="150"/>
        <v>0</v>
      </c>
      <c r="T965" s="108">
        <f t="shared" si="151"/>
        <v>0</v>
      </c>
      <c r="U965" s="109"/>
      <c r="V965" s="108"/>
      <c r="W965" s="108"/>
      <c r="X965" s="112"/>
      <c r="Y965" s="112"/>
      <c r="Z965" s="112"/>
      <c r="AA965" s="176"/>
      <c r="AB965" s="109"/>
      <c r="AC965" s="138">
        <f t="shared" ref="AC965:AC1028" si="155">+T965/TIMEVALUE("8:30")</f>
        <v>0</v>
      </c>
      <c r="AD965" s="112">
        <f t="shared" ref="AD965:AD1028" si="156">IF(COUNT(F965:K965)=0,0,IF(COUNT(F965:K965)=1,1,IF((MAX(F965:K965)-MIN(F965:K965))&lt;TIMEVALUE("1:00"),1,0+Z965)))</f>
        <v>0</v>
      </c>
      <c r="AE965" s="112">
        <f t="shared" ref="AE965:AE1028" si="157">+IF(AND(F965&gt;TIMEVALUE("8:30"),F965&lt;TIMEVALUE("10:00")),1,IF(AND(F965&gt;TIMEVALUE("14:00"),F965&lt;TIMEVALUE("15:30")),1,0+X965))</f>
        <v>0</v>
      </c>
      <c r="AF965" s="112">
        <f t="shared" ref="AF965:AF1028" si="158">+IF(OR(M965="Khac",M965="pm"),0,IF(AND(MAX(F965:K965)-MIN(F965:K965)&gt;TIMEVALUE("6:00"),AND(MAX(F965:K965)&gt;TIMEVALUE("14:00"),MIN(F965:K965)&lt;TIMEVALUE("11:30"))),1,0+Y965))</f>
        <v>0</v>
      </c>
    </row>
    <row r="966" spans="1:32">
      <c r="A966" s="147"/>
      <c r="B966" s="226"/>
      <c r="C966" s="147"/>
      <c r="D966" s="147"/>
      <c r="E966" s="148"/>
      <c r="F966" s="149"/>
      <c r="G966" s="149"/>
      <c r="H966" s="147"/>
      <c r="I966" s="147"/>
      <c r="J966" s="147"/>
      <c r="K966" s="277"/>
      <c r="L966" s="121"/>
      <c r="M966" s="120"/>
      <c r="O966" s="110">
        <f t="shared" si="152"/>
        <v>0</v>
      </c>
      <c r="P966" s="110">
        <f t="shared" si="153"/>
        <v>0</v>
      </c>
      <c r="Q966" s="134">
        <f t="shared" si="154"/>
        <v>0</v>
      </c>
      <c r="R966" s="111">
        <f t="shared" si="149"/>
        <v>0</v>
      </c>
      <c r="S966" s="111">
        <f t="shared" si="150"/>
        <v>0</v>
      </c>
      <c r="T966" s="108">
        <f t="shared" si="151"/>
        <v>0</v>
      </c>
      <c r="U966" s="109"/>
      <c r="V966" s="108"/>
      <c r="W966" s="108"/>
      <c r="X966" s="112"/>
      <c r="Y966" s="112"/>
      <c r="Z966" s="112"/>
      <c r="AA966" s="176"/>
      <c r="AB966" s="109"/>
      <c r="AC966" s="138">
        <f t="shared" si="155"/>
        <v>0</v>
      </c>
      <c r="AD966" s="112">
        <f t="shared" si="156"/>
        <v>0</v>
      </c>
      <c r="AE966" s="112">
        <f t="shared" si="157"/>
        <v>0</v>
      </c>
      <c r="AF966" s="112">
        <f t="shared" si="158"/>
        <v>0</v>
      </c>
    </row>
    <row r="967" spans="1:32">
      <c r="A967" s="147"/>
      <c r="B967" s="226"/>
      <c r="C967" s="147"/>
      <c r="D967" s="147"/>
      <c r="E967" s="148"/>
      <c r="F967" s="149"/>
      <c r="G967" s="149"/>
      <c r="H967" s="147"/>
      <c r="I967" s="147"/>
      <c r="J967" s="147"/>
      <c r="K967" s="277"/>
      <c r="L967" s="121"/>
      <c r="M967" s="120"/>
      <c r="O967" s="110">
        <f t="shared" si="152"/>
        <v>0</v>
      </c>
      <c r="P967" s="110">
        <f t="shared" si="153"/>
        <v>0</v>
      </c>
      <c r="Q967" s="134">
        <f t="shared" si="154"/>
        <v>0</v>
      </c>
      <c r="R967" s="111">
        <f t="shared" ref="R967:R1030" si="159">+IF(OR(M967="khac",M967="pm",P967=TIMEVALUE("00:00"),MAX(F967:K967)&lt;TIMEVALUE("13:30"),MAX(F967:K967)&lt;TIMEVALUE("15:30"),MIN(F967:K967)&gt;TIMEVALUE("15:30")),0,IF(P967&lt;=TIMEVALUE("19:30"),P967-IF(MIN(F967:K967)&gt;TIMEVALUE("13:30"),O967,TIMEVALUE("13:30")),TIMEVALUE("19:30")-IF(MIN(F967:K967)&gt;TIMEVALUE("13:30"),O967,TIMEVALUE("13:30"))))</f>
        <v>0</v>
      </c>
      <c r="S967" s="111">
        <f t="shared" si="150"/>
        <v>0</v>
      </c>
      <c r="T967" s="108">
        <f t="shared" si="151"/>
        <v>0</v>
      </c>
      <c r="U967" s="109"/>
      <c r="V967" s="108"/>
      <c r="W967" s="108"/>
      <c r="X967" s="112"/>
      <c r="Y967" s="112"/>
      <c r="Z967" s="112"/>
      <c r="AA967" s="176"/>
      <c r="AB967" s="109"/>
      <c r="AC967" s="138">
        <f t="shared" si="155"/>
        <v>0</v>
      </c>
      <c r="AD967" s="112">
        <f t="shared" si="156"/>
        <v>0</v>
      </c>
      <c r="AE967" s="112">
        <f t="shared" si="157"/>
        <v>0</v>
      </c>
      <c r="AF967" s="112">
        <f t="shared" si="158"/>
        <v>0</v>
      </c>
    </row>
    <row r="968" spans="1:32">
      <c r="A968" s="147"/>
      <c r="B968" s="226"/>
      <c r="C968" s="147"/>
      <c r="D968" s="147"/>
      <c r="E968" s="148"/>
      <c r="F968" s="149"/>
      <c r="G968" s="149"/>
      <c r="H968" s="147"/>
      <c r="I968" s="147"/>
      <c r="J968" s="147"/>
      <c r="K968" s="277"/>
      <c r="L968" s="121"/>
      <c r="M968" s="120"/>
      <c r="O968" s="110">
        <f t="shared" si="152"/>
        <v>0</v>
      </c>
      <c r="P968" s="110">
        <f t="shared" si="153"/>
        <v>0</v>
      </c>
      <c r="Q968" s="134">
        <f t="shared" si="154"/>
        <v>0</v>
      </c>
      <c r="R968" s="111">
        <f t="shared" si="159"/>
        <v>0</v>
      </c>
      <c r="S968" s="111">
        <f t="shared" si="150"/>
        <v>0</v>
      </c>
      <c r="T968" s="108">
        <f t="shared" si="151"/>
        <v>0</v>
      </c>
      <c r="U968" s="109"/>
      <c r="V968" s="108"/>
      <c r="W968" s="108"/>
      <c r="X968" s="112"/>
      <c r="Y968" s="112"/>
      <c r="Z968" s="112"/>
      <c r="AA968" s="176"/>
      <c r="AB968" s="109"/>
      <c r="AC968" s="138">
        <f t="shared" si="155"/>
        <v>0</v>
      </c>
      <c r="AD968" s="112">
        <f t="shared" si="156"/>
        <v>0</v>
      </c>
      <c r="AE968" s="112">
        <f t="shared" si="157"/>
        <v>0</v>
      </c>
      <c r="AF968" s="112">
        <f t="shared" si="158"/>
        <v>0</v>
      </c>
    </row>
    <row r="969" spans="1:32">
      <c r="A969" s="147"/>
      <c r="B969" s="226"/>
      <c r="C969" s="147"/>
      <c r="D969" s="147"/>
      <c r="E969" s="148"/>
      <c r="F969" s="149"/>
      <c r="G969" s="149"/>
      <c r="H969" s="147"/>
      <c r="I969" s="147"/>
      <c r="J969" s="147"/>
      <c r="K969" s="277"/>
      <c r="L969" s="121"/>
      <c r="M969" s="120"/>
      <c r="O969" s="110">
        <f t="shared" si="152"/>
        <v>0</v>
      </c>
      <c r="P969" s="110">
        <f t="shared" si="153"/>
        <v>0</v>
      </c>
      <c r="Q969" s="134">
        <f t="shared" si="154"/>
        <v>0</v>
      </c>
      <c r="R969" s="111">
        <f t="shared" si="159"/>
        <v>0</v>
      </c>
      <c r="S969" s="111">
        <f t="shared" si="150"/>
        <v>0</v>
      </c>
      <c r="T969" s="108">
        <f t="shared" si="151"/>
        <v>0</v>
      </c>
      <c r="U969" s="109"/>
      <c r="V969" s="108"/>
      <c r="W969" s="108"/>
      <c r="X969" s="112"/>
      <c r="Y969" s="112"/>
      <c r="Z969" s="112"/>
      <c r="AA969" s="176"/>
      <c r="AB969" s="109"/>
      <c r="AC969" s="138">
        <f t="shared" si="155"/>
        <v>0</v>
      </c>
      <c r="AD969" s="112">
        <f t="shared" si="156"/>
        <v>0</v>
      </c>
      <c r="AE969" s="112">
        <f t="shared" si="157"/>
        <v>0</v>
      </c>
      <c r="AF969" s="112">
        <f t="shared" si="158"/>
        <v>0</v>
      </c>
    </row>
    <row r="970" spans="1:32">
      <c r="A970" s="147"/>
      <c r="B970" s="226"/>
      <c r="C970" s="147"/>
      <c r="D970" s="147"/>
      <c r="E970" s="148"/>
      <c r="F970" s="149"/>
      <c r="G970" s="149"/>
      <c r="H970" s="147"/>
      <c r="I970" s="147"/>
      <c r="J970" s="147"/>
      <c r="K970" s="277"/>
      <c r="L970" s="121"/>
      <c r="M970" s="120"/>
      <c r="O970" s="110">
        <f t="shared" si="152"/>
        <v>0</v>
      </c>
      <c r="P970" s="110">
        <f t="shared" si="153"/>
        <v>0</v>
      </c>
      <c r="Q970" s="134">
        <f t="shared" si="154"/>
        <v>0</v>
      </c>
      <c r="R970" s="111">
        <f t="shared" si="159"/>
        <v>0</v>
      </c>
      <c r="S970" s="111">
        <f t="shared" si="150"/>
        <v>0</v>
      </c>
      <c r="T970" s="108">
        <f t="shared" si="151"/>
        <v>0</v>
      </c>
      <c r="U970" s="109"/>
      <c r="V970" s="108"/>
      <c r="W970" s="108"/>
      <c r="X970" s="112"/>
      <c r="Y970" s="112"/>
      <c r="Z970" s="112"/>
      <c r="AA970" s="176"/>
      <c r="AB970" s="109"/>
      <c r="AC970" s="138">
        <f t="shared" si="155"/>
        <v>0</v>
      </c>
      <c r="AD970" s="112">
        <f t="shared" si="156"/>
        <v>0</v>
      </c>
      <c r="AE970" s="112">
        <f t="shared" si="157"/>
        <v>0</v>
      </c>
      <c r="AF970" s="112">
        <f t="shared" si="158"/>
        <v>0</v>
      </c>
    </row>
    <row r="971" spans="1:32">
      <c r="A971" s="147"/>
      <c r="B971" s="226"/>
      <c r="C971" s="147"/>
      <c r="D971" s="147"/>
      <c r="E971" s="148"/>
      <c r="F971" s="149"/>
      <c r="G971" s="149"/>
      <c r="H971" s="147"/>
      <c r="I971" s="147"/>
      <c r="J971" s="147"/>
      <c r="K971" s="277"/>
      <c r="L971" s="121"/>
      <c r="M971" s="120"/>
      <c r="O971" s="110">
        <f t="shared" si="152"/>
        <v>0</v>
      </c>
      <c r="P971" s="110">
        <f t="shared" si="153"/>
        <v>0</v>
      </c>
      <c r="Q971" s="134">
        <f t="shared" si="154"/>
        <v>0</v>
      </c>
      <c r="R971" s="111">
        <f t="shared" si="159"/>
        <v>0</v>
      </c>
      <c r="S971" s="111">
        <f t="shared" si="150"/>
        <v>0</v>
      </c>
      <c r="T971" s="108">
        <f t="shared" si="151"/>
        <v>0</v>
      </c>
      <c r="U971" s="109"/>
      <c r="V971" s="108"/>
      <c r="W971" s="108"/>
      <c r="X971" s="112"/>
      <c r="Y971" s="112"/>
      <c r="Z971" s="112"/>
      <c r="AA971" s="176"/>
      <c r="AB971" s="109"/>
      <c r="AC971" s="138">
        <f t="shared" si="155"/>
        <v>0</v>
      </c>
      <c r="AD971" s="112">
        <f t="shared" si="156"/>
        <v>0</v>
      </c>
      <c r="AE971" s="112">
        <f t="shared" si="157"/>
        <v>0</v>
      </c>
      <c r="AF971" s="112">
        <f t="shared" si="158"/>
        <v>0</v>
      </c>
    </row>
    <row r="972" spans="1:32">
      <c r="A972" s="147"/>
      <c r="B972" s="226"/>
      <c r="C972" s="147"/>
      <c r="D972" s="147"/>
      <c r="E972" s="148"/>
      <c r="F972" s="149"/>
      <c r="G972" s="149"/>
      <c r="H972" s="147"/>
      <c r="I972" s="147"/>
      <c r="J972" s="149"/>
      <c r="K972" s="277"/>
      <c r="L972" s="121"/>
      <c r="M972" s="120"/>
      <c r="O972" s="110">
        <f t="shared" si="152"/>
        <v>0</v>
      </c>
      <c r="P972" s="110">
        <f t="shared" si="153"/>
        <v>0</v>
      </c>
      <c r="Q972" s="134">
        <f t="shared" si="154"/>
        <v>0</v>
      </c>
      <c r="R972" s="111">
        <f t="shared" si="159"/>
        <v>0</v>
      </c>
      <c r="S972" s="111">
        <f t="shared" si="150"/>
        <v>0</v>
      </c>
      <c r="T972" s="108">
        <f t="shared" si="151"/>
        <v>0</v>
      </c>
      <c r="U972" s="109"/>
      <c r="V972" s="108"/>
      <c r="W972" s="108"/>
      <c r="X972" s="112"/>
      <c r="Y972" s="112"/>
      <c r="Z972" s="112"/>
      <c r="AA972" s="176"/>
      <c r="AB972" s="109"/>
      <c r="AC972" s="138">
        <f t="shared" si="155"/>
        <v>0</v>
      </c>
      <c r="AD972" s="112">
        <f t="shared" si="156"/>
        <v>0</v>
      </c>
      <c r="AE972" s="112">
        <f t="shared" si="157"/>
        <v>0</v>
      </c>
      <c r="AF972" s="112">
        <f t="shared" si="158"/>
        <v>0</v>
      </c>
    </row>
    <row r="973" spans="1:32">
      <c r="A973" s="147"/>
      <c r="B973" s="226"/>
      <c r="C973" s="147"/>
      <c r="D973" s="147"/>
      <c r="E973" s="148"/>
      <c r="F973" s="149"/>
      <c r="G973" s="149"/>
      <c r="H973" s="147"/>
      <c r="I973" s="147"/>
      <c r="J973" s="147"/>
      <c r="K973" s="277"/>
      <c r="L973" s="121"/>
      <c r="M973" s="120"/>
      <c r="O973" s="110">
        <f t="shared" si="152"/>
        <v>0</v>
      </c>
      <c r="P973" s="110">
        <f t="shared" si="153"/>
        <v>0</v>
      </c>
      <c r="Q973" s="134">
        <f t="shared" si="154"/>
        <v>0</v>
      </c>
      <c r="R973" s="111">
        <f t="shared" si="159"/>
        <v>0</v>
      </c>
      <c r="S973" s="111">
        <f t="shared" si="150"/>
        <v>0</v>
      </c>
      <c r="T973" s="108">
        <f t="shared" si="151"/>
        <v>0</v>
      </c>
      <c r="U973" s="109"/>
      <c r="V973" s="108"/>
      <c r="W973" s="108"/>
      <c r="X973" s="112"/>
      <c r="Y973" s="112"/>
      <c r="Z973" s="112"/>
      <c r="AA973" s="176"/>
      <c r="AB973" s="109"/>
      <c r="AC973" s="138">
        <f t="shared" si="155"/>
        <v>0</v>
      </c>
      <c r="AD973" s="112">
        <f t="shared" si="156"/>
        <v>0</v>
      </c>
      <c r="AE973" s="112">
        <f t="shared" si="157"/>
        <v>0</v>
      </c>
      <c r="AF973" s="112">
        <f t="shared" si="158"/>
        <v>0</v>
      </c>
    </row>
    <row r="974" spans="1:32">
      <c r="A974" s="147"/>
      <c r="B974" s="226"/>
      <c r="C974" s="147"/>
      <c r="D974" s="147"/>
      <c r="E974" s="148"/>
      <c r="F974" s="149"/>
      <c r="G974" s="149"/>
      <c r="H974" s="147"/>
      <c r="I974" s="147"/>
      <c r="J974" s="147"/>
      <c r="K974" s="277"/>
      <c r="L974" s="121"/>
      <c r="M974" s="120"/>
      <c r="O974" s="110">
        <f t="shared" si="152"/>
        <v>0</v>
      </c>
      <c r="P974" s="110">
        <f t="shared" si="153"/>
        <v>0</v>
      </c>
      <c r="Q974" s="134">
        <f t="shared" si="154"/>
        <v>0</v>
      </c>
      <c r="R974" s="111">
        <f t="shared" si="159"/>
        <v>0</v>
      </c>
      <c r="S974" s="111">
        <f t="shared" si="150"/>
        <v>0</v>
      </c>
      <c r="T974" s="108">
        <f t="shared" si="151"/>
        <v>0</v>
      </c>
      <c r="U974" s="109"/>
      <c r="V974" s="108"/>
      <c r="W974" s="108"/>
      <c r="X974" s="112"/>
      <c r="Y974" s="112"/>
      <c r="Z974" s="112"/>
      <c r="AA974" s="176"/>
      <c r="AB974" s="109"/>
      <c r="AC974" s="138">
        <f t="shared" si="155"/>
        <v>0</v>
      </c>
      <c r="AD974" s="112">
        <f t="shared" si="156"/>
        <v>0</v>
      </c>
      <c r="AE974" s="112">
        <f t="shared" si="157"/>
        <v>0</v>
      </c>
      <c r="AF974" s="112">
        <f t="shared" si="158"/>
        <v>0</v>
      </c>
    </row>
    <row r="975" spans="1:32">
      <c r="A975" s="147"/>
      <c r="B975" s="226"/>
      <c r="C975" s="147"/>
      <c r="D975" s="147"/>
      <c r="E975" s="148"/>
      <c r="F975" s="149"/>
      <c r="G975" s="149"/>
      <c r="H975" s="147"/>
      <c r="I975" s="147"/>
      <c r="J975" s="147"/>
      <c r="K975" s="277"/>
      <c r="L975" s="121"/>
      <c r="M975" s="120"/>
      <c r="O975" s="110">
        <f t="shared" si="152"/>
        <v>0</v>
      </c>
      <c r="P975" s="110">
        <f t="shared" si="153"/>
        <v>0</v>
      </c>
      <c r="Q975" s="134">
        <f t="shared" si="154"/>
        <v>0</v>
      </c>
      <c r="R975" s="111">
        <f t="shared" si="159"/>
        <v>0</v>
      </c>
      <c r="S975" s="111">
        <f t="shared" si="150"/>
        <v>0</v>
      </c>
      <c r="T975" s="108">
        <f t="shared" si="151"/>
        <v>0</v>
      </c>
      <c r="U975" s="109"/>
      <c r="V975" s="108"/>
      <c r="W975" s="108"/>
      <c r="X975" s="112"/>
      <c r="Y975" s="112"/>
      <c r="Z975" s="112"/>
      <c r="AA975" s="176"/>
      <c r="AB975" s="109"/>
      <c r="AC975" s="138">
        <f t="shared" si="155"/>
        <v>0</v>
      </c>
      <c r="AD975" s="112">
        <f t="shared" si="156"/>
        <v>0</v>
      </c>
      <c r="AE975" s="112">
        <f t="shared" si="157"/>
        <v>0</v>
      </c>
      <c r="AF975" s="112">
        <f t="shared" si="158"/>
        <v>0</v>
      </c>
    </row>
    <row r="976" spans="1:32">
      <c r="A976" s="147"/>
      <c r="B976" s="226"/>
      <c r="C976" s="147"/>
      <c r="D976" s="147"/>
      <c r="E976" s="148"/>
      <c r="F976" s="149"/>
      <c r="G976" s="149"/>
      <c r="H976" s="147"/>
      <c r="I976" s="147"/>
      <c r="J976" s="147"/>
      <c r="K976" s="277"/>
      <c r="L976" s="121"/>
      <c r="M976" s="120"/>
      <c r="O976" s="110">
        <f t="shared" si="152"/>
        <v>0</v>
      </c>
      <c r="P976" s="110">
        <f t="shared" si="153"/>
        <v>0</v>
      </c>
      <c r="Q976" s="134">
        <f t="shared" si="154"/>
        <v>0</v>
      </c>
      <c r="R976" s="111">
        <f t="shared" si="159"/>
        <v>0</v>
      </c>
      <c r="S976" s="111">
        <f t="shared" si="150"/>
        <v>0</v>
      </c>
      <c r="T976" s="108">
        <f t="shared" si="151"/>
        <v>0</v>
      </c>
      <c r="U976" s="109"/>
      <c r="V976" s="108"/>
      <c r="W976" s="108"/>
      <c r="X976" s="112"/>
      <c r="Y976" s="112"/>
      <c r="Z976" s="112"/>
      <c r="AA976" s="176"/>
      <c r="AB976" s="109"/>
      <c r="AC976" s="138">
        <f t="shared" si="155"/>
        <v>0</v>
      </c>
      <c r="AD976" s="112">
        <f t="shared" si="156"/>
        <v>0</v>
      </c>
      <c r="AE976" s="112">
        <f t="shared" si="157"/>
        <v>0</v>
      </c>
      <c r="AF976" s="112">
        <f t="shared" si="158"/>
        <v>0</v>
      </c>
    </row>
    <row r="977" spans="1:32">
      <c r="A977" s="147"/>
      <c r="B977" s="226"/>
      <c r="C977" s="147"/>
      <c r="D977" s="147"/>
      <c r="E977" s="148"/>
      <c r="F977" s="149"/>
      <c r="G977" s="149"/>
      <c r="H977" s="147"/>
      <c r="I977" s="147"/>
      <c r="J977" s="147"/>
      <c r="K977" s="277"/>
      <c r="L977" s="121"/>
      <c r="M977" s="120"/>
      <c r="O977" s="110">
        <f t="shared" si="152"/>
        <v>0</v>
      </c>
      <c r="P977" s="110">
        <f t="shared" si="153"/>
        <v>0</v>
      </c>
      <c r="Q977" s="134">
        <f t="shared" si="154"/>
        <v>0</v>
      </c>
      <c r="R977" s="111">
        <f t="shared" si="159"/>
        <v>0</v>
      </c>
      <c r="S977" s="111">
        <f t="shared" si="150"/>
        <v>0</v>
      </c>
      <c r="T977" s="108">
        <f t="shared" si="151"/>
        <v>0</v>
      </c>
      <c r="U977" s="109"/>
      <c r="V977" s="108"/>
      <c r="W977" s="108"/>
      <c r="X977" s="112"/>
      <c r="Y977" s="112"/>
      <c r="Z977" s="112"/>
      <c r="AA977" s="176"/>
      <c r="AB977" s="109"/>
      <c r="AC977" s="138">
        <f t="shared" si="155"/>
        <v>0</v>
      </c>
      <c r="AD977" s="112">
        <f t="shared" si="156"/>
        <v>0</v>
      </c>
      <c r="AE977" s="112">
        <f t="shared" si="157"/>
        <v>0</v>
      </c>
      <c r="AF977" s="112">
        <f t="shared" si="158"/>
        <v>0</v>
      </c>
    </row>
    <row r="978" spans="1:32">
      <c r="A978" s="147"/>
      <c r="B978" s="226"/>
      <c r="C978" s="147"/>
      <c r="D978" s="147"/>
      <c r="E978" s="148"/>
      <c r="F978" s="149"/>
      <c r="G978" s="149"/>
      <c r="H978" s="147"/>
      <c r="I978" s="147"/>
      <c r="J978" s="147"/>
      <c r="K978" s="277"/>
      <c r="L978" s="121"/>
      <c r="M978" s="120"/>
      <c r="O978" s="110">
        <f t="shared" si="152"/>
        <v>0</v>
      </c>
      <c r="P978" s="110">
        <f t="shared" si="153"/>
        <v>0</v>
      </c>
      <c r="Q978" s="134">
        <f t="shared" si="154"/>
        <v>0</v>
      </c>
      <c r="R978" s="111">
        <f t="shared" si="159"/>
        <v>0</v>
      </c>
      <c r="S978" s="111">
        <f t="shared" si="150"/>
        <v>0</v>
      </c>
      <c r="T978" s="108">
        <f t="shared" si="151"/>
        <v>0</v>
      </c>
      <c r="U978" s="109"/>
      <c r="V978" s="108"/>
      <c r="W978" s="108"/>
      <c r="X978" s="112"/>
      <c r="Y978" s="112"/>
      <c r="Z978" s="112"/>
      <c r="AA978" s="176"/>
      <c r="AB978" s="109"/>
      <c r="AC978" s="138">
        <f t="shared" si="155"/>
        <v>0</v>
      </c>
      <c r="AD978" s="112">
        <f t="shared" si="156"/>
        <v>0</v>
      </c>
      <c r="AE978" s="112">
        <f t="shared" si="157"/>
        <v>0</v>
      </c>
      <c r="AF978" s="112">
        <f t="shared" si="158"/>
        <v>0</v>
      </c>
    </row>
    <row r="979" spans="1:32">
      <c r="A979" s="147"/>
      <c r="B979" s="226"/>
      <c r="C979" s="147"/>
      <c r="D979" s="147"/>
      <c r="E979" s="148"/>
      <c r="F979" s="149"/>
      <c r="G979" s="149"/>
      <c r="H979" s="147"/>
      <c r="I979" s="147"/>
      <c r="J979" s="147"/>
      <c r="K979" s="277"/>
      <c r="L979" s="121"/>
      <c r="M979" s="120"/>
      <c r="O979" s="110">
        <f t="shared" si="152"/>
        <v>0</v>
      </c>
      <c r="P979" s="110">
        <f t="shared" si="153"/>
        <v>0</v>
      </c>
      <c r="Q979" s="134">
        <f t="shared" si="154"/>
        <v>0</v>
      </c>
      <c r="R979" s="111">
        <f t="shared" si="159"/>
        <v>0</v>
      </c>
      <c r="S979" s="111">
        <f t="shared" si="150"/>
        <v>0</v>
      </c>
      <c r="T979" s="108">
        <f t="shared" si="151"/>
        <v>0</v>
      </c>
      <c r="U979" s="109"/>
      <c r="V979" s="108"/>
      <c r="W979" s="108"/>
      <c r="X979" s="112"/>
      <c r="Y979" s="112"/>
      <c r="Z979" s="112"/>
      <c r="AA979" s="176"/>
      <c r="AB979" s="109"/>
      <c r="AC979" s="138">
        <f t="shared" si="155"/>
        <v>0</v>
      </c>
      <c r="AD979" s="112">
        <f t="shared" si="156"/>
        <v>0</v>
      </c>
      <c r="AE979" s="112">
        <f t="shared" si="157"/>
        <v>0</v>
      </c>
      <c r="AF979" s="112">
        <f t="shared" si="158"/>
        <v>0</v>
      </c>
    </row>
    <row r="980" spans="1:32">
      <c r="A980" s="147"/>
      <c r="B980" s="226"/>
      <c r="C980" s="147"/>
      <c r="D980" s="147"/>
      <c r="E980" s="148"/>
      <c r="F980" s="149"/>
      <c r="G980" s="149"/>
      <c r="H980" s="147"/>
      <c r="I980" s="147"/>
      <c r="J980" s="147"/>
      <c r="K980" s="277"/>
      <c r="L980" s="121"/>
      <c r="M980" s="120"/>
      <c r="O980" s="110">
        <f t="shared" si="152"/>
        <v>0</v>
      </c>
      <c r="P980" s="110">
        <f t="shared" si="153"/>
        <v>0</v>
      </c>
      <c r="Q980" s="134">
        <f t="shared" si="154"/>
        <v>0</v>
      </c>
      <c r="R980" s="111">
        <f t="shared" si="159"/>
        <v>0</v>
      </c>
      <c r="S980" s="111">
        <f t="shared" si="150"/>
        <v>0</v>
      </c>
      <c r="T980" s="108">
        <f t="shared" si="151"/>
        <v>0</v>
      </c>
      <c r="U980" s="109"/>
      <c r="V980" s="108"/>
      <c r="W980" s="108"/>
      <c r="X980" s="112"/>
      <c r="Y980" s="112"/>
      <c r="Z980" s="112"/>
      <c r="AA980" s="176"/>
      <c r="AB980" s="109"/>
      <c r="AC980" s="138">
        <f t="shared" si="155"/>
        <v>0</v>
      </c>
      <c r="AD980" s="112">
        <f t="shared" si="156"/>
        <v>0</v>
      </c>
      <c r="AE980" s="112">
        <f t="shared" si="157"/>
        <v>0</v>
      </c>
      <c r="AF980" s="112">
        <f t="shared" si="158"/>
        <v>0</v>
      </c>
    </row>
    <row r="981" spans="1:32">
      <c r="A981" s="147"/>
      <c r="B981" s="226"/>
      <c r="C981" s="147"/>
      <c r="D981" s="147"/>
      <c r="E981" s="148"/>
      <c r="F981" s="149"/>
      <c r="G981" s="149"/>
      <c r="H981" s="147"/>
      <c r="I981" s="147"/>
      <c r="J981" s="147"/>
      <c r="K981" s="277"/>
      <c r="L981" s="121"/>
      <c r="M981" s="120"/>
      <c r="O981" s="110">
        <f t="shared" si="152"/>
        <v>0</v>
      </c>
      <c r="P981" s="110">
        <f t="shared" si="153"/>
        <v>0</v>
      </c>
      <c r="Q981" s="134">
        <f t="shared" si="154"/>
        <v>0</v>
      </c>
      <c r="R981" s="111">
        <f t="shared" si="159"/>
        <v>0</v>
      </c>
      <c r="S981" s="111">
        <f t="shared" si="150"/>
        <v>0</v>
      </c>
      <c r="T981" s="108">
        <f t="shared" si="151"/>
        <v>0</v>
      </c>
      <c r="U981" s="109"/>
      <c r="V981" s="108"/>
      <c r="W981" s="108"/>
      <c r="X981" s="112"/>
      <c r="Y981" s="112"/>
      <c r="Z981" s="112"/>
      <c r="AA981" s="176"/>
      <c r="AB981" s="109"/>
      <c r="AC981" s="138">
        <f t="shared" si="155"/>
        <v>0</v>
      </c>
      <c r="AD981" s="112">
        <f t="shared" si="156"/>
        <v>0</v>
      </c>
      <c r="AE981" s="112">
        <f t="shared" si="157"/>
        <v>0</v>
      </c>
      <c r="AF981" s="112">
        <f t="shared" si="158"/>
        <v>0</v>
      </c>
    </row>
    <row r="982" spans="1:32">
      <c r="A982" s="147"/>
      <c r="B982" s="226"/>
      <c r="C982" s="147"/>
      <c r="D982" s="147"/>
      <c r="E982" s="148"/>
      <c r="F982" s="149"/>
      <c r="G982" s="149"/>
      <c r="H982" s="147"/>
      <c r="I982" s="147"/>
      <c r="J982" s="147"/>
      <c r="K982" s="277"/>
      <c r="L982" s="121"/>
      <c r="M982" s="120"/>
      <c r="O982" s="110">
        <f t="shared" si="152"/>
        <v>0</v>
      </c>
      <c r="P982" s="110">
        <f t="shared" si="153"/>
        <v>0</v>
      </c>
      <c r="Q982" s="134">
        <f t="shared" si="154"/>
        <v>0</v>
      </c>
      <c r="R982" s="111">
        <f t="shared" si="159"/>
        <v>0</v>
      </c>
      <c r="S982" s="111">
        <f t="shared" si="150"/>
        <v>0</v>
      </c>
      <c r="T982" s="108">
        <f t="shared" si="151"/>
        <v>0</v>
      </c>
      <c r="U982" s="109"/>
      <c r="V982" s="108"/>
      <c r="W982" s="108"/>
      <c r="X982" s="112"/>
      <c r="Y982" s="112"/>
      <c r="Z982" s="112"/>
      <c r="AA982" s="176"/>
      <c r="AB982" s="109"/>
      <c r="AC982" s="138">
        <f t="shared" si="155"/>
        <v>0</v>
      </c>
      <c r="AD982" s="112">
        <f t="shared" si="156"/>
        <v>0</v>
      </c>
      <c r="AE982" s="112">
        <f t="shared" si="157"/>
        <v>0</v>
      </c>
      <c r="AF982" s="112">
        <f t="shared" si="158"/>
        <v>0</v>
      </c>
    </row>
    <row r="983" spans="1:32">
      <c r="A983" s="147"/>
      <c r="B983" s="226"/>
      <c r="C983" s="147"/>
      <c r="D983" s="147"/>
      <c r="E983" s="148"/>
      <c r="F983" s="149"/>
      <c r="G983" s="149"/>
      <c r="H983" s="147"/>
      <c r="I983" s="147"/>
      <c r="J983" s="147"/>
      <c r="K983" s="277"/>
      <c r="L983" s="121"/>
      <c r="M983" s="120"/>
      <c r="O983" s="110">
        <f t="shared" si="152"/>
        <v>0</v>
      </c>
      <c r="P983" s="110">
        <f t="shared" si="153"/>
        <v>0</v>
      </c>
      <c r="Q983" s="134">
        <f t="shared" si="154"/>
        <v>0</v>
      </c>
      <c r="R983" s="111">
        <f t="shared" si="159"/>
        <v>0</v>
      </c>
      <c r="S983" s="111">
        <f t="shared" si="150"/>
        <v>0</v>
      </c>
      <c r="T983" s="108">
        <f t="shared" si="151"/>
        <v>0</v>
      </c>
      <c r="U983" s="109"/>
      <c r="V983" s="108"/>
      <c r="W983" s="108"/>
      <c r="X983" s="112"/>
      <c r="Y983" s="112"/>
      <c r="Z983" s="112"/>
      <c r="AA983" s="176"/>
      <c r="AB983" s="109"/>
      <c r="AC983" s="138">
        <f t="shared" si="155"/>
        <v>0</v>
      </c>
      <c r="AD983" s="112">
        <f t="shared" si="156"/>
        <v>0</v>
      </c>
      <c r="AE983" s="112">
        <f t="shared" si="157"/>
        <v>0</v>
      </c>
      <c r="AF983" s="112">
        <f t="shared" si="158"/>
        <v>0</v>
      </c>
    </row>
    <row r="984" spans="1:32">
      <c r="A984" s="147"/>
      <c r="B984" s="226"/>
      <c r="C984" s="147"/>
      <c r="D984" s="147"/>
      <c r="E984" s="148"/>
      <c r="F984" s="149"/>
      <c r="G984" s="149"/>
      <c r="H984" s="147"/>
      <c r="I984" s="147"/>
      <c r="J984" s="147"/>
      <c r="K984" s="277"/>
      <c r="L984" s="121"/>
      <c r="M984" s="120"/>
      <c r="O984" s="110">
        <f t="shared" si="152"/>
        <v>0</v>
      </c>
      <c r="P984" s="110">
        <f t="shared" si="153"/>
        <v>0</v>
      </c>
      <c r="Q984" s="134">
        <f t="shared" si="154"/>
        <v>0</v>
      </c>
      <c r="R984" s="111">
        <f t="shared" si="159"/>
        <v>0</v>
      </c>
      <c r="S984" s="111">
        <f t="shared" si="150"/>
        <v>0</v>
      </c>
      <c r="T984" s="108">
        <f t="shared" si="151"/>
        <v>0</v>
      </c>
      <c r="U984" s="109"/>
      <c r="V984" s="108"/>
      <c r="W984" s="108"/>
      <c r="X984" s="112"/>
      <c r="Y984" s="112"/>
      <c r="Z984" s="112"/>
      <c r="AA984" s="176"/>
      <c r="AB984" s="109"/>
      <c r="AC984" s="138">
        <f t="shared" si="155"/>
        <v>0</v>
      </c>
      <c r="AD984" s="112">
        <f t="shared" si="156"/>
        <v>0</v>
      </c>
      <c r="AE984" s="112">
        <f t="shared" si="157"/>
        <v>0</v>
      </c>
      <c r="AF984" s="112">
        <f t="shared" si="158"/>
        <v>0</v>
      </c>
    </row>
    <row r="985" spans="1:32">
      <c r="A985" s="147"/>
      <c r="B985" s="226"/>
      <c r="C985" s="147"/>
      <c r="D985" s="147"/>
      <c r="E985" s="148"/>
      <c r="F985" s="149"/>
      <c r="G985" s="149"/>
      <c r="H985" s="147"/>
      <c r="I985" s="147"/>
      <c r="J985" s="147"/>
      <c r="K985" s="277"/>
      <c r="L985" s="121"/>
      <c r="M985" s="120"/>
      <c r="O985" s="110">
        <f t="shared" si="152"/>
        <v>0</v>
      </c>
      <c r="P985" s="110">
        <f t="shared" si="153"/>
        <v>0</v>
      </c>
      <c r="Q985" s="134">
        <f t="shared" si="154"/>
        <v>0</v>
      </c>
      <c r="R985" s="111">
        <f t="shared" si="159"/>
        <v>0</v>
      </c>
      <c r="S985" s="111">
        <f t="shared" si="150"/>
        <v>0</v>
      </c>
      <c r="T985" s="108">
        <f t="shared" si="151"/>
        <v>0</v>
      </c>
      <c r="U985" s="109"/>
      <c r="V985" s="108"/>
      <c r="W985" s="108"/>
      <c r="X985" s="112"/>
      <c r="Y985" s="112"/>
      <c r="Z985" s="112"/>
      <c r="AA985" s="176"/>
      <c r="AB985" s="109"/>
      <c r="AC985" s="138">
        <f t="shared" si="155"/>
        <v>0</v>
      </c>
      <c r="AD985" s="112">
        <f t="shared" si="156"/>
        <v>0</v>
      </c>
      <c r="AE985" s="112">
        <f t="shared" si="157"/>
        <v>0</v>
      </c>
      <c r="AF985" s="112">
        <f t="shared" si="158"/>
        <v>0</v>
      </c>
    </row>
    <row r="986" spans="1:32">
      <c r="A986" s="147"/>
      <c r="B986" s="226"/>
      <c r="C986" s="147"/>
      <c r="D986" s="147"/>
      <c r="E986" s="148"/>
      <c r="F986" s="149"/>
      <c r="G986" s="149"/>
      <c r="H986" s="149"/>
      <c r="I986" s="149"/>
      <c r="J986" s="147"/>
      <c r="K986" s="277"/>
      <c r="L986" s="121"/>
      <c r="M986" s="120"/>
      <c r="O986" s="110">
        <f t="shared" si="152"/>
        <v>0</v>
      </c>
      <c r="P986" s="110">
        <f t="shared" si="153"/>
        <v>0</v>
      </c>
      <c r="Q986" s="134">
        <f t="shared" si="154"/>
        <v>0</v>
      </c>
      <c r="R986" s="111">
        <f t="shared" si="159"/>
        <v>0</v>
      </c>
      <c r="S986" s="111">
        <f t="shared" si="150"/>
        <v>0</v>
      </c>
      <c r="T986" s="108">
        <f t="shared" si="151"/>
        <v>0</v>
      </c>
      <c r="U986" s="109"/>
      <c r="V986" s="108"/>
      <c r="W986" s="108"/>
      <c r="X986" s="112"/>
      <c r="Y986" s="112"/>
      <c r="Z986" s="112"/>
      <c r="AA986" s="176"/>
      <c r="AB986" s="109"/>
      <c r="AC986" s="138">
        <f t="shared" si="155"/>
        <v>0</v>
      </c>
      <c r="AD986" s="112">
        <f t="shared" si="156"/>
        <v>0</v>
      </c>
      <c r="AE986" s="112">
        <f t="shared" si="157"/>
        <v>0</v>
      </c>
      <c r="AF986" s="112">
        <f t="shared" si="158"/>
        <v>0</v>
      </c>
    </row>
    <row r="987" spans="1:32">
      <c r="A987" s="147"/>
      <c r="B987" s="226"/>
      <c r="C987" s="147"/>
      <c r="D987" s="147"/>
      <c r="E987" s="148"/>
      <c r="F987" s="149"/>
      <c r="G987" s="147"/>
      <c r="H987" s="147"/>
      <c r="I987" s="147"/>
      <c r="J987" s="224"/>
      <c r="K987" s="279"/>
      <c r="L987" s="121"/>
      <c r="M987" s="120"/>
      <c r="O987" s="110">
        <f t="shared" si="152"/>
        <v>0</v>
      </c>
      <c r="P987" s="110">
        <f t="shared" si="153"/>
        <v>0</v>
      </c>
      <c r="Q987" s="134">
        <f t="shared" si="154"/>
        <v>0</v>
      </c>
      <c r="R987" s="111">
        <f t="shared" si="159"/>
        <v>0</v>
      </c>
      <c r="S987" s="111">
        <f t="shared" si="150"/>
        <v>0</v>
      </c>
      <c r="T987" s="108">
        <f t="shared" si="151"/>
        <v>0</v>
      </c>
      <c r="U987" s="109"/>
      <c r="V987" s="108"/>
      <c r="W987" s="108"/>
      <c r="X987" s="112"/>
      <c r="Y987" s="112"/>
      <c r="Z987" s="112"/>
      <c r="AA987" s="176"/>
      <c r="AB987" s="109"/>
      <c r="AC987" s="138">
        <f t="shared" si="155"/>
        <v>0</v>
      </c>
      <c r="AD987" s="112">
        <f t="shared" si="156"/>
        <v>0</v>
      </c>
      <c r="AE987" s="112">
        <f t="shared" si="157"/>
        <v>0</v>
      </c>
      <c r="AF987" s="112">
        <f t="shared" si="158"/>
        <v>0</v>
      </c>
    </row>
    <row r="988" spans="1:32">
      <c r="A988" s="147"/>
      <c r="B988" s="226"/>
      <c r="C988" s="147"/>
      <c r="D988" s="147"/>
      <c r="E988" s="148"/>
      <c r="F988" s="149"/>
      <c r="G988" s="149"/>
      <c r="H988" s="147"/>
      <c r="I988" s="147"/>
      <c r="J988" s="224"/>
      <c r="K988" s="279"/>
      <c r="L988" s="121"/>
      <c r="M988" s="120"/>
      <c r="O988" s="110">
        <f t="shared" si="152"/>
        <v>0</v>
      </c>
      <c r="P988" s="110">
        <f t="shared" si="153"/>
        <v>0</v>
      </c>
      <c r="Q988" s="134">
        <f t="shared" si="154"/>
        <v>0</v>
      </c>
      <c r="R988" s="111">
        <f t="shared" si="159"/>
        <v>0</v>
      </c>
      <c r="S988" s="111">
        <f t="shared" si="150"/>
        <v>0</v>
      </c>
      <c r="T988" s="108">
        <f t="shared" si="151"/>
        <v>0</v>
      </c>
      <c r="U988" s="109"/>
      <c r="V988" s="108"/>
      <c r="W988" s="108"/>
      <c r="X988" s="112"/>
      <c r="Y988" s="112"/>
      <c r="Z988" s="112"/>
      <c r="AA988" s="176"/>
      <c r="AB988" s="109"/>
      <c r="AC988" s="138">
        <f t="shared" si="155"/>
        <v>0</v>
      </c>
      <c r="AD988" s="112">
        <f t="shared" si="156"/>
        <v>0</v>
      </c>
      <c r="AE988" s="112">
        <f t="shared" si="157"/>
        <v>0</v>
      </c>
      <c r="AF988" s="112">
        <f t="shared" si="158"/>
        <v>0</v>
      </c>
    </row>
    <row r="989" spans="1:32">
      <c r="A989" s="147"/>
      <c r="B989" s="226"/>
      <c r="C989" s="147"/>
      <c r="D989" s="147"/>
      <c r="E989" s="148"/>
      <c r="F989" s="149"/>
      <c r="G989" s="149"/>
      <c r="H989" s="147"/>
      <c r="I989" s="147"/>
      <c r="J989" s="224"/>
      <c r="K989" s="279"/>
      <c r="L989" s="121"/>
      <c r="M989" s="120"/>
      <c r="O989" s="110">
        <f t="shared" si="152"/>
        <v>0</v>
      </c>
      <c r="P989" s="110">
        <f t="shared" si="153"/>
        <v>0</v>
      </c>
      <c r="Q989" s="134">
        <f t="shared" si="154"/>
        <v>0</v>
      </c>
      <c r="R989" s="111">
        <f t="shared" si="159"/>
        <v>0</v>
      </c>
      <c r="S989" s="111">
        <f t="shared" si="150"/>
        <v>0</v>
      </c>
      <c r="T989" s="108">
        <f t="shared" si="151"/>
        <v>0</v>
      </c>
      <c r="U989" s="109"/>
      <c r="V989" s="108"/>
      <c r="W989" s="108"/>
      <c r="X989" s="112"/>
      <c r="Y989" s="112"/>
      <c r="Z989" s="112"/>
      <c r="AA989" s="176"/>
      <c r="AB989" s="109"/>
      <c r="AC989" s="138">
        <f t="shared" si="155"/>
        <v>0</v>
      </c>
      <c r="AD989" s="112">
        <f t="shared" si="156"/>
        <v>0</v>
      </c>
      <c r="AE989" s="112">
        <f t="shared" si="157"/>
        <v>0</v>
      </c>
      <c r="AF989" s="112">
        <f t="shared" si="158"/>
        <v>0</v>
      </c>
    </row>
    <row r="990" spans="1:32">
      <c r="A990" s="147"/>
      <c r="B990" s="226"/>
      <c r="C990" s="147"/>
      <c r="D990" s="147"/>
      <c r="E990" s="148"/>
      <c r="F990" s="149"/>
      <c r="G990" s="149"/>
      <c r="H990" s="147"/>
      <c r="I990" s="147"/>
      <c r="J990" s="224"/>
      <c r="K990" s="279"/>
      <c r="L990" s="121"/>
      <c r="M990" s="120"/>
      <c r="O990" s="110">
        <f t="shared" si="152"/>
        <v>0</v>
      </c>
      <c r="P990" s="110">
        <f t="shared" si="153"/>
        <v>0</v>
      </c>
      <c r="Q990" s="134">
        <f t="shared" si="154"/>
        <v>0</v>
      </c>
      <c r="R990" s="111">
        <f t="shared" si="159"/>
        <v>0</v>
      </c>
      <c r="S990" s="111">
        <f t="shared" si="150"/>
        <v>0</v>
      </c>
      <c r="T990" s="108">
        <f t="shared" si="151"/>
        <v>0</v>
      </c>
      <c r="U990" s="109"/>
      <c r="V990" s="108"/>
      <c r="W990" s="108"/>
      <c r="X990" s="112"/>
      <c r="Y990" s="112"/>
      <c r="Z990" s="112"/>
      <c r="AA990" s="176"/>
      <c r="AB990" s="109"/>
      <c r="AC990" s="138">
        <f t="shared" si="155"/>
        <v>0</v>
      </c>
      <c r="AD990" s="112">
        <f t="shared" si="156"/>
        <v>0</v>
      </c>
      <c r="AE990" s="112">
        <f t="shared" si="157"/>
        <v>0</v>
      </c>
      <c r="AF990" s="112">
        <f t="shared" si="158"/>
        <v>0</v>
      </c>
    </row>
    <row r="991" spans="1:32">
      <c r="A991" s="147"/>
      <c r="B991" s="226"/>
      <c r="C991" s="147"/>
      <c r="D991" s="147"/>
      <c r="E991" s="148"/>
      <c r="F991" s="149"/>
      <c r="G991" s="149"/>
      <c r="H991" s="147"/>
      <c r="I991" s="147"/>
      <c r="J991" s="224"/>
      <c r="K991" s="279"/>
      <c r="L991" s="121"/>
      <c r="M991" s="120"/>
      <c r="O991" s="110">
        <f t="shared" si="152"/>
        <v>0</v>
      </c>
      <c r="P991" s="110">
        <f t="shared" si="153"/>
        <v>0</v>
      </c>
      <c r="Q991" s="134">
        <f t="shared" si="154"/>
        <v>0</v>
      </c>
      <c r="R991" s="111">
        <f t="shared" si="159"/>
        <v>0</v>
      </c>
      <c r="S991" s="111">
        <f t="shared" si="150"/>
        <v>0</v>
      </c>
      <c r="T991" s="108">
        <f t="shared" si="151"/>
        <v>0</v>
      </c>
      <c r="U991" s="109"/>
      <c r="V991" s="108"/>
      <c r="W991" s="108"/>
      <c r="X991" s="112"/>
      <c r="Y991" s="112"/>
      <c r="Z991" s="112"/>
      <c r="AA991" s="176"/>
      <c r="AB991" s="109"/>
      <c r="AC991" s="138">
        <f t="shared" si="155"/>
        <v>0</v>
      </c>
      <c r="AD991" s="112">
        <f t="shared" si="156"/>
        <v>0</v>
      </c>
      <c r="AE991" s="112">
        <f t="shared" si="157"/>
        <v>0</v>
      </c>
      <c r="AF991" s="112">
        <f t="shared" si="158"/>
        <v>0</v>
      </c>
    </row>
    <row r="992" spans="1:32">
      <c r="A992" s="147"/>
      <c r="B992" s="226"/>
      <c r="C992" s="147"/>
      <c r="D992" s="147"/>
      <c r="E992" s="148"/>
      <c r="F992" s="149"/>
      <c r="G992" s="149"/>
      <c r="H992" s="147"/>
      <c r="I992" s="147"/>
      <c r="J992" s="224"/>
      <c r="K992" s="279"/>
      <c r="L992" s="121"/>
      <c r="M992" s="120"/>
      <c r="O992" s="110">
        <f t="shared" si="152"/>
        <v>0</v>
      </c>
      <c r="P992" s="110">
        <f t="shared" si="153"/>
        <v>0</v>
      </c>
      <c r="Q992" s="134">
        <f t="shared" si="154"/>
        <v>0</v>
      </c>
      <c r="R992" s="111">
        <f t="shared" si="159"/>
        <v>0</v>
      </c>
      <c r="S992" s="111">
        <f t="shared" ref="S992:S1055" si="160">+IF(AND(O992&gt;TIMEVALUE("8:30"),O992&lt;TIMEVALUE("10:00")),O992-TIMEVALUE("8:00"),0)</f>
        <v>0</v>
      </c>
      <c r="T992" s="108">
        <f t="shared" si="151"/>
        <v>0</v>
      </c>
      <c r="U992" s="109"/>
      <c r="V992" s="108"/>
      <c r="W992" s="108"/>
      <c r="X992" s="112"/>
      <c r="Y992" s="112"/>
      <c r="Z992" s="112"/>
      <c r="AA992" s="176"/>
      <c r="AB992" s="109"/>
      <c r="AC992" s="138">
        <f t="shared" si="155"/>
        <v>0</v>
      </c>
      <c r="AD992" s="112">
        <f t="shared" si="156"/>
        <v>0</v>
      </c>
      <c r="AE992" s="112">
        <f t="shared" si="157"/>
        <v>0</v>
      </c>
      <c r="AF992" s="112">
        <f t="shared" si="158"/>
        <v>0</v>
      </c>
    </row>
    <row r="993" spans="1:32">
      <c r="A993" s="147"/>
      <c r="B993" s="226"/>
      <c r="C993" s="147"/>
      <c r="D993" s="147"/>
      <c r="E993" s="148"/>
      <c r="F993" s="149"/>
      <c r="G993" s="147"/>
      <c r="H993" s="147"/>
      <c r="I993" s="147"/>
      <c r="J993" s="224"/>
      <c r="K993" s="279"/>
      <c r="L993" s="121"/>
      <c r="M993" s="120"/>
      <c r="O993" s="110">
        <f t="shared" si="152"/>
        <v>0</v>
      </c>
      <c r="P993" s="110">
        <f t="shared" si="153"/>
        <v>0</v>
      </c>
      <c r="Q993" s="134">
        <f t="shared" si="154"/>
        <v>0</v>
      </c>
      <c r="R993" s="111">
        <f t="shared" si="159"/>
        <v>0</v>
      </c>
      <c r="S993" s="111">
        <f t="shared" si="160"/>
        <v>0</v>
      </c>
      <c r="T993" s="108">
        <f t="shared" si="151"/>
        <v>0</v>
      </c>
      <c r="U993" s="109"/>
      <c r="V993" s="108"/>
      <c r="W993" s="108"/>
      <c r="X993" s="112"/>
      <c r="Y993" s="112"/>
      <c r="Z993" s="112"/>
      <c r="AA993" s="176"/>
      <c r="AB993" s="109"/>
      <c r="AC993" s="138">
        <f t="shared" si="155"/>
        <v>0</v>
      </c>
      <c r="AD993" s="112">
        <f t="shared" si="156"/>
        <v>0</v>
      </c>
      <c r="AE993" s="112">
        <f t="shared" si="157"/>
        <v>0</v>
      </c>
      <c r="AF993" s="112">
        <f t="shared" si="158"/>
        <v>0</v>
      </c>
    </row>
    <row r="994" spans="1:32">
      <c r="A994" s="147"/>
      <c r="B994" s="226"/>
      <c r="C994" s="147"/>
      <c r="D994" s="147"/>
      <c r="E994" s="148"/>
      <c r="F994" s="149"/>
      <c r="G994" s="147"/>
      <c r="H994" s="147"/>
      <c r="I994" s="147"/>
      <c r="J994" s="224"/>
      <c r="K994" s="279"/>
      <c r="L994" s="121"/>
      <c r="M994" s="120"/>
      <c r="O994" s="110">
        <f t="shared" si="152"/>
        <v>0</v>
      </c>
      <c r="P994" s="110">
        <f t="shared" si="153"/>
        <v>0</v>
      </c>
      <c r="Q994" s="134">
        <f t="shared" si="154"/>
        <v>0</v>
      </c>
      <c r="R994" s="111">
        <f t="shared" si="159"/>
        <v>0</v>
      </c>
      <c r="S994" s="111">
        <f t="shared" si="160"/>
        <v>0</v>
      </c>
      <c r="T994" s="108">
        <f t="shared" si="151"/>
        <v>0</v>
      </c>
      <c r="U994" s="109"/>
      <c r="V994" s="108"/>
      <c r="W994" s="108"/>
      <c r="X994" s="112"/>
      <c r="Y994" s="112"/>
      <c r="Z994" s="112"/>
      <c r="AA994" s="176"/>
      <c r="AB994" s="109"/>
      <c r="AC994" s="138">
        <f t="shared" si="155"/>
        <v>0</v>
      </c>
      <c r="AD994" s="112">
        <f t="shared" si="156"/>
        <v>0</v>
      </c>
      <c r="AE994" s="112">
        <f t="shared" si="157"/>
        <v>0</v>
      </c>
      <c r="AF994" s="112">
        <f t="shared" si="158"/>
        <v>0</v>
      </c>
    </row>
    <row r="995" spans="1:32">
      <c r="A995" s="147"/>
      <c r="B995" s="226"/>
      <c r="C995" s="147"/>
      <c r="D995" s="147"/>
      <c r="E995" s="148"/>
      <c r="F995" s="149"/>
      <c r="G995" s="149"/>
      <c r="H995" s="147"/>
      <c r="I995" s="147"/>
      <c r="J995" s="224"/>
      <c r="K995" s="279"/>
      <c r="L995" s="121"/>
      <c r="M995" s="120"/>
      <c r="O995" s="110">
        <f t="shared" si="152"/>
        <v>0</v>
      </c>
      <c r="P995" s="110">
        <f t="shared" si="153"/>
        <v>0</v>
      </c>
      <c r="Q995" s="134">
        <f t="shared" si="154"/>
        <v>0</v>
      </c>
      <c r="R995" s="111">
        <f t="shared" si="159"/>
        <v>0</v>
      </c>
      <c r="S995" s="111">
        <f t="shared" si="160"/>
        <v>0</v>
      </c>
      <c r="T995" s="108">
        <f t="shared" si="151"/>
        <v>0</v>
      </c>
      <c r="U995" s="109"/>
      <c r="V995" s="108"/>
      <c r="W995" s="108"/>
      <c r="X995" s="112"/>
      <c r="Y995" s="112"/>
      <c r="Z995" s="112"/>
      <c r="AA995" s="176"/>
      <c r="AB995" s="109"/>
      <c r="AC995" s="138">
        <f t="shared" si="155"/>
        <v>0</v>
      </c>
      <c r="AD995" s="112">
        <f t="shared" si="156"/>
        <v>0</v>
      </c>
      <c r="AE995" s="112">
        <f t="shared" si="157"/>
        <v>0</v>
      </c>
      <c r="AF995" s="112">
        <f t="shared" si="158"/>
        <v>0</v>
      </c>
    </row>
    <row r="996" spans="1:32">
      <c r="A996" s="147"/>
      <c r="B996" s="226"/>
      <c r="C996" s="147"/>
      <c r="D996" s="147"/>
      <c r="E996" s="148"/>
      <c r="F996" s="149"/>
      <c r="G996" s="149"/>
      <c r="H996" s="147"/>
      <c r="I996" s="147"/>
      <c r="J996" s="224"/>
      <c r="K996" s="279"/>
      <c r="L996" s="121"/>
      <c r="M996" s="120"/>
      <c r="O996" s="110">
        <f t="shared" si="152"/>
        <v>0</v>
      </c>
      <c r="P996" s="110">
        <f t="shared" si="153"/>
        <v>0</v>
      </c>
      <c r="Q996" s="134">
        <f t="shared" si="154"/>
        <v>0</v>
      </c>
      <c r="R996" s="111">
        <f t="shared" si="159"/>
        <v>0</v>
      </c>
      <c r="S996" s="111">
        <f t="shared" si="160"/>
        <v>0</v>
      </c>
      <c r="T996" s="108">
        <f t="shared" si="151"/>
        <v>0</v>
      </c>
      <c r="U996" s="109"/>
      <c r="V996" s="108"/>
      <c r="W996" s="108"/>
      <c r="X996" s="112"/>
      <c r="Y996" s="112"/>
      <c r="Z996" s="112"/>
      <c r="AA996" s="176"/>
      <c r="AB996" s="109"/>
      <c r="AC996" s="138">
        <f t="shared" si="155"/>
        <v>0</v>
      </c>
      <c r="AD996" s="112">
        <f t="shared" si="156"/>
        <v>0</v>
      </c>
      <c r="AE996" s="112">
        <f t="shared" si="157"/>
        <v>0</v>
      </c>
      <c r="AF996" s="112">
        <f t="shared" si="158"/>
        <v>0</v>
      </c>
    </row>
    <row r="997" spans="1:32">
      <c r="A997" s="147"/>
      <c r="B997" s="226"/>
      <c r="C997" s="147"/>
      <c r="D997" s="147"/>
      <c r="E997" s="148"/>
      <c r="F997" s="149"/>
      <c r="G997" s="149"/>
      <c r="H997" s="147"/>
      <c r="I997" s="147"/>
      <c r="J997" s="224"/>
      <c r="K997" s="279"/>
      <c r="L997" s="121"/>
      <c r="M997" s="120"/>
      <c r="O997" s="110">
        <f t="shared" si="152"/>
        <v>0</v>
      </c>
      <c r="P997" s="110">
        <f t="shared" si="153"/>
        <v>0</v>
      </c>
      <c r="Q997" s="134">
        <f t="shared" si="154"/>
        <v>0</v>
      </c>
      <c r="R997" s="111">
        <f t="shared" si="159"/>
        <v>0</v>
      </c>
      <c r="S997" s="111">
        <f t="shared" si="160"/>
        <v>0</v>
      </c>
      <c r="T997" s="108">
        <f t="shared" si="151"/>
        <v>0</v>
      </c>
      <c r="U997" s="109"/>
      <c r="V997" s="108"/>
      <c r="W997" s="108"/>
      <c r="X997" s="112"/>
      <c r="Y997" s="112"/>
      <c r="Z997" s="112"/>
      <c r="AA997" s="176"/>
      <c r="AB997" s="109"/>
      <c r="AC997" s="138">
        <f t="shared" si="155"/>
        <v>0</v>
      </c>
      <c r="AD997" s="112">
        <f t="shared" si="156"/>
        <v>0</v>
      </c>
      <c r="AE997" s="112">
        <f t="shared" si="157"/>
        <v>0</v>
      </c>
      <c r="AF997" s="112">
        <f t="shared" si="158"/>
        <v>0</v>
      </c>
    </row>
    <row r="998" spans="1:32">
      <c r="A998" s="147"/>
      <c r="B998" s="226"/>
      <c r="C998" s="147"/>
      <c r="D998" s="147"/>
      <c r="E998" s="148"/>
      <c r="F998" s="149"/>
      <c r="G998" s="149"/>
      <c r="H998" s="147"/>
      <c r="I998" s="147"/>
      <c r="J998" s="224"/>
      <c r="K998" s="279"/>
      <c r="L998" s="121"/>
      <c r="M998" s="120"/>
      <c r="O998" s="110">
        <f t="shared" si="152"/>
        <v>0</v>
      </c>
      <c r="P998" s="110">
        <f t="shared" si="153"/>
        <v>0</v>
      </c>
      <c r="Q998" s="134">
        <f t="shared" si="154"/>
        <v>0</v>
      </c>
      <c r="R998" s="111">
        <f t="shared" si="159"/>
        <v>0</v>
      </c>
      <c r="S998" s="111">
        <f t="shared" si="160"/>
        <v>0</v>
      </c>
      <c r="T998" s="108">
        <f t="shared" si="151"/>
        <v>0</v>
      </c>
      <c r="U998" s="109"/>
      <c r="V998" s="108"/>
      <c r="W998" s="108"/>
      <c r="X998" s="112"/>
      <c r="Y998" s="112"/>
      <c r="Z998" s="112"/>
      <c r="AA998" s="176"/>
      <c r="AB998" s="109"/>
      <c r="AC998" s="138">
        <f t="shared" si="155"/>
        <v>0</v>
      </c>
      <c r="AD998" s="112">
        <f t="shared" si="156"/>
        <v>0</v>
      </c>
      <c r="AE998" s="112">
        <f t="shared" si="157"/>
        <v>0</v>
      </c>
      <c r="AF998" s="112">
        <f t="shared" si="158"/>
        <v>0</v>
      </c>
    </row>
    <row r="999" spans="1:32">
      <c r="A999" s="147"/>
      <c r="B999" s="226"/>
      <c r="C999" s="147"/>
      <c r="D999" s="147"/>
      <c r="E999" s="148"/>
      <c r="F999" s="149"/>
      <c r="G999" s="149"/>
      <c r="H999" s="147"/>
      <c r="I999" s="147"/>
      <c r="J999" s="224"/>
      <c r="K999" s="279"/>
      <c r="L999" s="121"/>
      <c r="M999" s="120"/>
      <c r="O999" s="110">
        <f t="shared" si="152"/>
        <v>0</v>
      </c>
      <c r="P999" s="110">
        <f t="shared" si="153"/>
        <v>0</v>
      </c>
      <c r="Q999" s="134">
        <f t="shared" si="154"/>
        <v>0</v>
      </c>
      <c r="R999" s="111">
        <f t="shared" si="159"/>
        <v>0</v>
      </c>
      <c r="S999" s="111">
        <f t="shared" si="160"/>
        <v>0</v>
      </c>
      <c r="T999" s="108">
        <f t="shared" si="151"/>
        <v>0</v>
      </c>
      <c r="U999" s="109"/>
      <c r="V999" s="108"/>
      <c r="W999" s="108"/>
      <c r="X999" s="112"/>
      <c r="Y999" s="112"/>
      <c r="Z999" s="112"/>
      <c r="AA999" s="176"/>
      <c r="AB999" s="109"/>
      <c r="AC999" s="138">
        <f t="shared" si="155"/>
        <v>0</v>
      </c>
      <c r="AD999" s="112">
        <f t="shared" si="156"/>
        <v>0</v>
      </c>
      <c r="AE999" s="112">
        <f t="shared" si="157"/>
        <v>0</v>
      </c>
      <c r="AF999" s="112">
        <f t="shared" si="158"/>
        <v>0</v>
      </c>
    </row>
    <row r="1000" spans="1:32">
      <c r="A1000" s="147"/>
      <c r="B1000" s="226"/>
      <c r="C1000" s="147"/>
      <c r="D1000" s="147"/>
      <c r="E1000" s="148"/>
      <c r="F1000" s="149"/>
      <c r="G1000" s="149"/>
      <c r="H1000" s="147"/>
      <c r="I1000" s="147"/>
      <c r="J1000" s="224"/>
      <c r="K1000" s="279"/>
      <c r="L1000" s="121"/>
      <c r="M1000" s="120"/>
      <c r="O1000" s="110">
        <f t="shared" si="152"/>
        <v>0</v>
      </c>
      <c r="P1000" s="110">
        <f t="shared" si="153"/>
        <v>0</v>
      </c>
      <c r="Q1000" s="134">
        <f t="shared" si="154"/>
        <v>0</v>
      </c>
      <c r="R1000" s="111">
        <f t="shared" si="159"/>
        <v>0</v>
      </c>
      <c r="S1000" s="111">
        <f t="shared" si="160"/>
        <v>0</v>
      </c>
      <c r="T1000" s="108">
        <f t="shared" si="151"/>
        <v>0</v>
      </c>
      <c r="U1000" s="109"/>
      <c r="V1000" s="108"/>
      <c r="W1000" s="108"/>
      <c r="X1000" s="112"/>
      <c r="Y1000" s="112"/>
      <c r="Z1000" s="112"/>
      <c r="AA1000" s="176"/>
      <c r="AB1000" s="109"/>
      <c r="AC1000" s="138">
        <f t="shared" si="155"/>
        <v>0</v>
      </c>
      <c r="AD1000" s="112">
        <f t="shared" si="156"/>
        <v>0</v>
      </c>
      <c r="AE1000" s="112">
        <f t="shared" si="157"/>
        <v>0</v>
      </c>
      <c r="AF1000" s="112">
        <f t="shared" si="158"/>
        <v>0</v>
      </c>
    </row>
    <row r="1001" spans="1:32">
      <c r="A1001" s="147"/>
      <c r="B1001" s="226"/>
      <c r="C1001" s="147"/>
      <c r="D1001" s="147"/>
      <c r="E1001" s="148"/>
      <c r="F1001" s="149"/>
      <c r="G1001" s="149"/>
      <c r="H1001" s="147"/>
      <c r="I1001" s="147"/>
      <c r="J1001" s="224"/>
      <c r="K1001" s="279"/>
      <c r="L1001" s="121"/>
      <c r="M1001" s="120"/>
      <c r="O1001" s="110">
        <f t="shared" si="152"/>
        <v>0</v>
      </c>
      <c r="P1001" s="110">
        <f t="shared" si="153"/>
        <v>0</v>
      </c>
      <c r="Q1001" s="134">
        <f t="shared" si="154"/>
        <v>0</v>
      </c>
      <c r="R1001" s="111">
        <f t="shared" si="159"/>
        <v>0</v>
      </c>
      <c r="S1001" s="111">
        <f t="shared" si="160"/>
        <v>0</v>
      </c>
      <c r="T1001" s="108">
        <f t="shared" si="151"/>
        <v>0</v>
      </c>
      <c r="U1001" s="109"/>
      <c r="V1001" s="108"/>
      <c r="W1001" s="108"/>
      <c r="X1001" s="112"/>
      <c r="Y1001" s="112"/>
      <c r="Z1001" s="112"/>
      <c r="AA1001" s="176"/>
      <c r="AB1001" s="109"/>
      <c r="AC1001" s="138">
        <f t="shared" si="155"/>
        <v>0</v>
      </c>
      <c r="AD1001" s="112">
        <f t="shared" si="156"/>
        <v>0</v>
      </c>
      <c r="AE1001" s="112">
        <f t="shared" si="157"/>
        <v>0</v>
      </c>
      <c r="AF1001" s="112">
        <f t="shared" si="158"/>
        <v>0</v>
      </c>
    </row>
    <row r="1002" spans="1:32">
      <c r="A1002" s="147"/>
      <c r="B1002" s="226"/>
      <c r="C1002" s="147"/>
      <c r="D1002" s="147"/>
      <c r="E1002" s="148"/>
      <c r="F1002" s="149"/>
      <c r="G1002" s="147"/>
      <c r="H1002" s="147"/>
      <c r="I1002" s="147"/>
      <c r="J1002" s="224"/>
      <c r="K1002" s="279"/>
      <c r="L1002" s="121"/>
      <c r="M1002" s="120"/>
      <c r="O1002" s="110">
        <f t="shared" si="152"/>
        <v>0</v>
      </c>
      <c r="P1002" s="110">
        <f t="shared" si="153"/>
        <v>0</v>
      </c>
      <c r="Q1002" s="134">
        <f t="shared" si="154"/>
        <v>0</v>
      </c>
      <c r="R1002" s="111">
        <f t="shared" si="159"/>
        <v>0</v>
      </c>
      <c r="S1002" s="111">
        <f t="shared" si="160"/>
        <v>0</v>
      </c>
      <c r="T1002" s="108">
        <f t="shared" si="151"/>
        <v>0</v>
      </c>
      <c r="U1002" s="109"/>
      <c r="V1002" s="108"/>
      <c r="W1002" s="108"/>
      <c r="X1002" s="112"/>
      <c r="Y1002" s="112"/>
      <c r="Z1002" s="112"/>
      <c r="AA1002" s="176"/>
      <c r="AB1002" s="109"/>
      <c r="AC1002" s="138">
        <f t="shared" si="155"/>
        <v>0</v>
      </c>
      <c r="AD1002" s="112">
        <f t="shared" si="156"/>
        <v>0</v>
      </c>
      <c r="AE1002" s="112">
        <f t="shared" si="157"/>
        <v>0</v>
      </c>
      <c r="AF1002" s="112">
        <f t="shared" si="158"/>
        <v>0</v>
      </c>
    </row>
    <row r="1003" spans="1:32">
      <c r="A1003" s="147"/>
      <c r="B1003" s="226"/>
      <c r="C1003" s="147"/>
      <c r="D1003" s="147"/>
      <c r="E1003" s="148"/>
      <c r="F1003" s="149"/>
      <c r="G1003" s="149"/>
      <c r="H1003" s="149"/>
      <c r="I1003" s="149"/>
      <c r="J1003" s="224"/>
      <c r="K1003" s="279"/>
      <c r="L1003" s="121"/>
      <c r="M1003" s="120"/>
      <c r="O1003" s="110">
        <f t="shared" si="152"/>
        <v>0</v>
      </c>
      <c r="P1003" s="110">
        <f t="shared" si="153"/>
        <v>0</v>
      </c>
      <c r="Q1003" s="134">
        <f t="shared" si="154"/>
        <v>0</v>
      </c>
      <c r="R1003" s="111">
        <f t="shared" si="159"/>
        <v>0</v>
      </c>
      <c r="S1003" s="111">
        <f t="shared" si="160"/>
        <v>0</v>
      </c>
      <c r="T1003" s="108">
        <f t="shared" si="151"/>
        <v>0</v>
      </c>
      <c r="U1003" s="109"/>
      <c r="V1003" s="108"/>
      <c r="W1003" s="108"/>
      <c r="X1003" s="112"/>
      <c r="Y1003" s="112"/>
      <c r="Z1003" s="112"/>
      <c r="AA1003" s="176"/>
      <c r="AB1003" s="109"/>
      <c r="AC1003" s="138">
        <f t="shared" si="155"/>
        <v>0</v>
      </c>
      <c r="AD1003" s="112">
        <f t="shared" si="156"/>
        <v>0</v>
      </c>
      <c r="AE1003" s="112">
        <f t="shared" si="157"/>
        <v>0</v>
      </c>
      <c r="AF1003" s="112">
        <f t="shared" si="158"/>
        <v>0</v>
      </c>
    </row>
    <row r="1004" spans="1:32">
      <c r="A1004" s="147"/>
      <c r="B1004" s="226"/>
      <c r="C1004" s="147"/>
      <c r="D1004" s="147"/>
      <c r="E1004" s="148"/>
      <c r="F1004" s="149"/>
      <c r="G1004" s="147"/>
      <c r="H1004" s="147"/>
      <c r="I1004" s="147"/>
      <c r="J1004" s="147"/>
      <c r="K1004" s="277"/>
      <c r="L1004" s="121"/>
      <c r="M1004" s="120"/>
      <c r="O1004" s="110">
        <f t="shared" si="152"/>
        <v>0</v>
      </c>
      <c r="P1004" s="110">
        <f t="shared" si="153"/>
        <v>0</v>
      </c>
      <c r="Q1004" s="134">
        <f t="shared" si="154"/>
        <v>0</v>
      </c>
      <c r="R1004" s="111">
        <f t="shared" si="159"/>
        <v>0</v>
      </c>
      <c r="S1004" s="111">
        <f t="shared" si="160"/>
        <v>0</v>
      </c>
      <c r="T1004" s="108">
        <f t="shared" si="151"/>
        <v>0</v>
      </c>
      <c r="U1004" s="109"/>
      <c r="V1004" s="108"/>
      <c r="W1004" s="108"/>
      <c r="X1004" s="112"/>
      <c r="Y1004" s="112"/>
      <c r="Z1004" s="112"/>
      <c r="AA1004" s="176"/>
      <c r="AB1004" s="109"/>
      <c r="AC1004" s="138">
        <f t="shared" si="155"/>
        <v>0</v>
      </c>
      <c r="AD1004" s="112">
        <f t="shared" si="156"/>
        <v>0</v>
      </c>
      <c r="AE1004" s="112">
        <f t="shared" si="157"/>
        <v>0</v>
      </c>
      <c r="AF1004" s="112">
        <f t="shared" si="158"/>
        <v>0</v>
      </c>
    </row>
    <row r="1005" spans="1:32">
      <c r="A1005" s="147"/>
      <c r="B1005" s="226"/>
      <c r="C1005" s="147"/>
      <c r="D1005" s="147"/>
      <c r="E1005" s="148"/>
      <c r="F1005" s="149"/>
      <c r="G1005" s="149"/>
      <c r="H1005" s="149"/>
      <c r="I1005" s="149"/>
      <c r="J1005" s="147"/>
      <c r="K1005" s="277"/>
      <c r="L1005" s="121"/>
      <c r="M1005" s="120"/>
      <c r="O1005" s="110">
        <f t="shared" si="152"/>
        <v>0</v>
      </c>
      <c r="P1005" s="110">
        <f t="shared" si="153"/>
        <v>0</v>
      </c>
      <c r="Q1005" s="134">
        <f t="shared" si="154"/>
        <v>0</v>
      </c>
      <c r="R1005" s="111">
        <f t="shared" si="159"/>
        <v>0</v>
      </c>
      <c r="S1005" s="111">
        <f t="shared" si="160"/>
        <v>0</v>
      </c>
      <c r="T1005" s="108">
        <f t="shared" si="151"/>
        <v>0</v>
      </c>
      <c r="U1005" s="109"/>
      <c r="V1005" s="108"/>
      <c r="W1005" s="108"/>
      <c r="X1005" s="112"/>
      <c r="Y1005" s="112"/>
      <c r="Z1005" s="112"/>
      <c r="AA1005" s="176"/>
      <c r="AB1005" s="109"/>
      <c r="AC1005" s="138">
        <f t="shared" si="155"/>
        <v>0</v>
      </c>
      <c r="AD1005" s="112">
        <f t="shared" si="156"/>
        <v>0</v>
      </c>
      <c r="AE1005" s="112">
        <f t="shared" si="157"/>
        <v>0</v>
      </c>
      <c r="AF1005" s="112">
        <f t="shared" si="158"/>
        <v>0</v>
      </c>
    </row>
    <row r="1006" spans="1:32">
      <c r="A1006" s="147"/>
      <c r="B1006" s="226"/>
      <c r="C1006" s="147"/>
      <c r="D1006" s="147"/>
      <c r="E1006" s="148"/>
      <c r="F1006" s="149"/>
      <c r="G1006" s="147"/>
      <c r="H1006" s="147"/>
      <c r="I1006" s="147"/>
      <c r="J1006" s="147"/>
      <c r="K1006" s="277"/>
      <c r="L1006" s="121"/>
      <c r="M1006" s="120"/>
      <c r="O1006" s="110">
        <f t="shared" si="152"/>
        <v>0</v>
      </c>
      <c r="P1006" s="110">
        <f t="shared" si="153"/>
        <v>0</v>
      </c>
      <c r="Q1006" s="134">
        <f t="shared" si="154"/>
        <v>0</v>
      </c>
      <c r="R1006" s="111">
        <f t="shared" si="159"/>
        <v>0</v>
      </c>
      <c r="S1006" s="111">
        <f t="shared" si="160"/>
        <v>0</v>
      </c>
      <c r="T1006" s="108">
        <f t="shared" si="151"/>
        <v>0</v>
      </c>
      <c r="U1006" s="109"/>
      <c r="V1006" s="108"/>
      <c r="W1006" s="108"/>
      <c r="X1006" s="112"/>
      <c r="Y1006" s="112"/>
      <c r="Z1006" s="112"/>
      <c r="AA1006" s="176"/>
      <c r="AB1006" s="109"/>
      <c r="AC1006" s="138">
        <f t="shared" si="155"/>
        <v>0</v>
      </c>
      <c r="AD1006" s="112">
        <f t="shared" si="156"/>
        <v>0</v>
      </c>
      <c r="AE1006" s="112">
        <f t="shared" si="157"/>
        <v>0</v>
      </c>
      <c r="AF1006" s="112">
        <f t="shared" si="158"/>
        <v>0</v>
      </c>
    </row>
    <row r="1007" spans="1:32">
      <c r="A1007" s="147"/>
      <c r="B1007" s="226"/>
      <c r="C1007" s="147"/>
      <c r="D1007" s="147"/>
      <c r="E1007" s="148"/>
      <c r="F1007" s="149"/>
      <c r="G1007" s="149"/>
      <c r="H1007" s="149"/>
      <c r="I1007" s="147"/>
      <c r="J1007" s="147"/>
      <c r="K1007" s="277"/>
      <c r="L1007" s="121"/>
      <c r="M1007" s="120"/>
      <c r="O1007" s="110">
        <f t="shared" si="152"/>
        <v>0</v>
      </c>
      <c r="P1007" s="110">
        <f t="shared" si="153"/>
        <v>0</v>
      </c>
      <c r="Q1007" s="134">
        <f t="shared" si="154"/>
        <v>0</v>
      </c>
      <c r="R1007" s="111">
        <f t="shared" si="159"/>
        <v>0</v>
      </c>
      <c r="S1007" s="111">
        <f t="shared" si="160"/>
        <v>0</v>
      </c>
      <c r="T1007" s="108">
        <f t="shared" si="151"/>
        <v>0</v>
      </c>
      <c r="U1007" s="109"/>
      <c r="V1007" s="108"/>
      <c r="W1007" s="108"/>
      <c r="X1007" s="112"/>
      <c r="Y1007" s="112"/>
      <c r="Z1007" s="112"/>
      <c r="AA1007" s="176"/>
      <c r="AB1007" s="109"/>
      <c r="AC1007" s="138">
        <f t="shared" si="155"/>
        <v>0</v>
      </c>
      <c r="AD1007" s="112">
        <f t="shared" si="156"/>
        <v>0</v>
      </c>
      <c r="AE1007" s="112">
        <f t="shared" si="157"/>
        <v>0</v>
      </c>
      <c r="AF1007" s="112">
        <f t="shared" si="158"/>
        <v>0</v>
      </c>
    </row>
    <row r="1008" spans="1:32">
      <c r="A1008" s="147"/>
      <c r="B1008" s="226"/>
      <c r="C1008" s="147"/>
      <c r="D1008" s="147"/>
      <c r="E1008" s="148"/>
      <c r="F1008" s="149"/>
      <c r="G1008" s="149"/>
      <c r="H1008" s="147"/>
      <c r="I1008" s="147"/>
      <c r="J1008" s="147"/>
      <c r="K1008" s="277"/>
      <c r="L1008" s="121"/>
      <c r="M1008" s="120"/>
      <c r="O1008" s="110">
        <f t="shared" si="152"/>
        <v>0</v>
      </c>
      <c r="P1008" s="110">
        <f t="shared" si="153"/>
        <v>0</v>
      </c>
      <c r="Q1008" s="134">
        <f t="shared" si="154"/>
        <v>0</v>
      </c>
      <c r="R1008" s="111">
        <f t="shared" si="159"/>
        <v>0</v>
      </c>
      <c r="S1008" s="111">
        <f t="shared" si="160"/>
        <v>0</v>
      </c>
      <c r="T1008" s="108">
        <f t="shared" si="151"/>
        <v>0</v>
      </c>
      <c r="U1008" s="109"/>
      <c r="V1008" s="108"/>
      <c r="W1008" s="108"/>
      <c r="X1008" s="112"/>
      <c r="Y1008" s="112"/>
      <c r="Z1008" s="112"/>
      <c r="AA1008" s="176"/>
      <c r="AB1008" s="109"/>
      <c r="AC1008" s="138">
        <f t="shared" si="155"/>
        <v>0</v>
      </c>
      <c r="AD1008" s="112">
        <f t="shared" si="156"/>
        <v>0</v>
      </c>
      <c r="AE1008" s="112">
        <f t="shared" si="157"/>
        <v>0</v>
      </c>
      <c r="AF1008" s="112">
        <f t="shared" si="158"/>
        <v>0</v>
      </c>
    </row>
    <row r="1009" spans="1:32">
      <c r="A1009" s="147"/>
      <c r="B1009" s="226"/>
      <c r="C1009" s="147"/>
      <c r="D1009" s="147"/>
      <c r="E1009" s="148"/>
      <c r="F1009" s="149"/>
      <c r="G1009" s="149"/>
      <c r="H1009" s="147"/>
      <c r="I1009" s="147"/>
      <c r="J1009" s="147"/>
      <c r="K1009" s="277"/>
      <c r="L1009" s="121"/>
      <c r="M1009" s="120"/>
      <c r="O1009" s="110">
        <f t="shared" si="152"/>
        <v>0</v>
      </c>
      <c r="P1009" s="110">
        <f t="shared" si="153"/>
        <v>0</v>
      </c>
      <c r="Q1009" s="134">
        <f t="shared" si="154"/>
        <v>0</v>
      </c>
      <c r="R1009" s="111">
        <f t="shared" si="159"/>
        <v>0</v>
      </c>
      <c r="S1009" s="111">
        <f t="shared" si="160"/>
        <v>0</v>
      </c>
      <c r="T1009" s="108">
        <f t="shared" si="151"/>
        <v>0</v>
      </c>
      <c r="U1009" s="109"/>
      <c r="V1009" s="108"/>
      <c r="W1009" s="108"/>
      <c r="X1009" s="112"/>
      <c r="Y1009" s="112"/>
      <c r="Z1009" s="112"/>
      <c r="AA1009" s="176"/>
      <c r="AB1009" s="109"/>
      <c r="AC1009" s="138">
        <f t="shared" si="155"/>
        <v>0</v>
      </c>
      <c r="AD1009" s="112">
        <f t="shared" si="156"/>
        <v>0</v>
      </c>
      <c r="AE1009" s="112">
        <f t="shared" si="157"/>
        <v>0</v>
      </c>
      <c r="AF1009" s="112">
        <f t="shared" si="158"/>
        <v>0</v>
      </c>
    </row>
    <row r="1010" spans="1:32">
      <c r="A1010" s="147"/>
      <c r="B1010" s="226"/>
      <c r="C1010" s="147"/>
      <c r="D1010" s="147"/>
      <c r="E1010" s="148"/>
      <c r="F1010" s="149"/>
      <c r="G1010" s="149"/>
      <c r="H1010" s="147"/>
      <c r="I1010" s="147"/>
      <c r="J1010" s="147"/>
      <c r="K1010" s="277"/>
      <c r="L1010" s="121"/>
      <c r="M1010" s="120"/>
      <c r="O1010" s="110">
        <f t="shared" si="152"/>
        <v>0</v>
      </c>
      <c r="P1010" s="110">
        <f t="shared" si="153"/>
        <v>0</v>
      </c>
      <c r="Q1010" s="134">
        <f t="shared" si="154"/>
        <v>0</v>
      </c>
      <c r="R1010" s="111">
        <f t="shared" si="159"/>
        <v>0</v>
      </c>
      <c r="S1010" s="111">
        <f t="shared" si="160"/>
        <v>0</v>
      </c>
      <c r="T1010" s="108">
        <f t="shared" si="151"/>
        <v>0</v>
      </c>
      <c r="U1010" s="109"/>
      <c r="V1010" s="108"/>
      <c r="W1010" s="108"/>
      <c r="X1010" s="112"/>
      <c r="Y1010" s="112"/>
      <c r="Z1010" s="112"/>
      <c r="AA1010" s="176"/>
      <c r="AB1010" s="109"/>
      <c r="AC1010" s="138">
        <f t="shared" si="155"/>
        <v>0</v>
      </c>
      <c r="AD1010" s="112">
        <f t="shared" si="156"/>
        <v>0</v>
      </c>
      <c r="AE1010" s="112">
        <f t="shared" si="157"/>
        <v>0</v>
      </c>
      <c r="AF1010" s="112">
        <f t="shared" si="158"/>
        <v>0</v>
      </c>
    </row>
    <row r="1011" spans="1:32">
      <c r="A1011" s="147"/>
      <c r="B1011" s="226"/>
      <c r="C1011" s="147"/>
      <c r="D1011" s="147"/>
      <c r="E1011" s="148"/>
      <c r="F1011" s="149"/>
      <c r="G1011" s="149"/>
      <c r="H1011" s="147"/>
      <c r="I1011" s="147"/>
      <c r="J1011" s="147"/>
      <c r="K1011" s="277"/>
      <c r="L1011" s="121"/>
      <c r="M1011" s="120"/>
      <c r="O1011" s="110">
        <f t="shared" si="152"/>
        <v>0</v>
      </c>
      <c r="P1011" s="110">
        <f t="shared" si="153"/>
        <v>0</v>
      </c>
      <c r="Q1011" s="134">
        <f t="shared" si="154"/>
        <v>0</v>
      </c>
      <c r="R1011" s="111">
        <f t="shared" si="159"/>
        <v>0</v>
      </c>
      <c r="S1011" s="111">
        <f t="shared" si="160"/>
        <v>0</v>
      </c>
      <c r="T1011" s="108">
        <f t="shared" si="151"/>
        <v>0</v>
      </c>
      <c r="U1011" s="109"/>
      <c r="V1011" s="108"/>
      <c r="W1011" s="108"/>
      <c r="X1011" s="112"/>
      <c r="Y1011" s="112"/>
      <c r="Z1011" s="112"/>
      <c r="AA1011" s="176"/>
      <c r="AB1011" s="109"/>
      <c r="AC1011" s="138">
        <f t="shared" si="155"/>
        <v>0</v>
      </c>
      <c r="AD1011" s="112">
        <f t="shared" si="156"/>
        <v>0</v>
      </c>
      <c r="AE1011" s="112">
        <f t="shared" si="157"/>
        <v>0</v>
      </c>
      <c r="AF1011" s="112">
        <f t="shared" si="158"/>
        <v>0</v>
      </c>
    </row>
    <row r="1012" spans="1:32">
      <c r="A1012" s="147"/>
      <c r="B1012" s="226"/>
      <c r="C1012" s="147"/>
      <c r="D1012" s="147"/>
      <c r="E1012" s="148"/>
      <c r="F1012" s="149"/>
      <c r="G1012" s="149"/>
      <c r="H1012" s="147"/>
      <c r="I1012" s="147"/>
      <c r="J1012" s="147"/>
      <c r="K1012" s="277"/>
      <c r="L1012" s="121"/>
      <c r="M1012" s="120"/>
      <c r="O1012" s="110">
        <f t="shared" si="152"/>
        <v>0</v>
      </c>
      <c r="P1012" s="110">
        <f t="shared" si="153"/>
        <v>0</v>
      </c>
      <c r="Q1012" s="134">
        <f t="shared" si="154"/>
        <v>0</v>
      </c>
      <c r="R1012" s="111">
        <f t="shared" si="159"/>
        <v>0</v>
      </c>
      <c r="S1012" s="111">
        <f t="shared" si="160"/>
        <v>0</v>
      </c>
      <c r="T1012" s="108">
        <f t="shared" si="151"/>
        <v>0</v>
      </c>
      <c r="U1012" s="109"/>
      <c r="V1012" s="108"/>
      <c r="W1012" s="108"/>
      <c r="X1012" s="112"/>
      <c r="Y1012" s="112"/>
      <c r="Z1012" s="112"/>
      <c r="AA1012" s="176"/>
      <c r="AB1012" s="109"/>
      <c r="AC1012" s="138">
        <f t="shared" si="155"/>
        <v>0</v>
      </c>
      <c r="AD1012" s="112">
        <f t="shared" si="156"/>
        <v>0</v>
      </c>
      <c r="AE1012" s="112">
        <f t="shared" si="157"/>
        <v>0</v>
      </c>
      <c r="AF1012" s="112">
        <f t="shared" si="158"/>
        <v>0</v>
      </c>
    </row>
    <row r="1013" spans="1:32">
      <c r="A1013" s="147"/>
      <c r="B1013" s="226"/>
      <c r="C1013" s="147"/>
      <c r="D1013" s="147"/>
      <c r="E1013" s="148"/>
      <c r="F1013" s="149"/>
      <c r="G1013" s="149"/>
      <c r="H1013" s="147"/>
      <c r="I1013" s="147"/>
      <c r="J1013" s="147"/>
      <c r="K1013" s="277"/>
      <c r="L1013" s="121"/>
      <c r="M1013" s="120"/>
      <c r="O1013" s="110">
        <f t="shared" si="152"/>
        <v>0</v>
      </c>
      <c r="P1013" s="110">
        <f t="shared" si="153"/>
        <v>0</v>
      </c>
      <c r="Q1013" s="134">
        <f t="shared" si="154"/>
        <v>0</v>
      </c>
      <c r="R1013" s="111">
        <f t="shared" si="159"/>
        <v>0</v>
      </c>
      <c r="S1013" s="111">
        <f t="shared" si="160"/>
        <v>0</v>
      </c>
      <c r="T1013" s="108">
        <f t="shared" si="151"/>
        <v>0</v>
      </c>
      <c r="U1013" s="109"/>
      <c r="V1013" s="108"/>
      <c r="W1013" s="108"/>
      <c r="X1013" s="112"/>
      <c r="Y1013" s="112"/>
      <c r="Z1013" s="112"/>
      <c r="AA1013" s="176"/>
      <c r="AB1013" s="109"/>
      <c r="AC1013" s="138">
        <f t="shared" si="155"/>
        <v>0</v>
      </c>
      <c r="AD1013" s="112">
        <f t="shared" si="156"/>
        <v>0</v>
      </c>
      <c r="AE1013" s="112">
        <f t="shared" si="157"/>
        <v>0</v>
      </c>
      <c r="AF1013" s="112">
        <f t="shared" si="158"/>
        <v>0</v>
      </c>
    </row>
    <row r="1014" spans="1:32">
      <c r="A1014" s="147"/>
      <c r="B1014" s="226"/>
      <c r="C1014" s="147"/>
      <c r="D1014" s="147"/>
      <c r="E1014" s="148"/>
      <c r="F1014" s="149"/>
      <c r="G1014" s="149"/>
      <c r="H1014" s="147"/>
      <c r="I1014" s="147"/>
      <c r="J1014" s="147"/>
      <c r="K1014" s="277"/>
      <c r="L1014" s="121"/>
      <c r="M1014" s="120"/>
      <c r="O1014" s="110">
        <f t="shared" si="152"/>
        <v>0</v>
      </c>
      <c r="P1014" s="110">
        <f t="shared" si="153"/>
        <v>0</v>
      </c>
      <c r="Q1014" s="134">
        <f t="shared" si="154"/>
        <v>0</v>
      </c>
      <c r="R1014" s="111">
        <f t="shared" si="159"/>
        <v>0</v>
      </c>
      <c r="S1014" s="111">
        <f t="shared" si="160"/>
        <v>0</v>
      </c>
      <c r="T1014" s="108">
        <f t="shared" si="151"/>
        <v>0</v>
      </c>
      <c r="U1014" s="109"/>
      <c r="V1014" s="108"/>
      <c r="W1014" s="108"/>
      <c r="X1014" s="112"/>
      <c r="Y1014" s="112"/>
      <c r="Z1014" s="112"/>
      <c r="AA1014" s="176"/>
      <c r="AB1014" s="109"/>
      <c r="AC1014" s="138">
        <f t="shared" si="155"/>
        <v>0</v>
      </c>
      <c r="AD1014" s="112">
        <f t="shared" si="156"/>
        <v>0</v>
      </c>
      <c r="AE1014" s="112">
        <f t="shared" si="157"/>
        <v>0</v>
      </c>
      <c r="AF1014" s="112">
        <f t="shared" si="158"/>
        <v>0</v>
      </c>
    </row>
    <row r="1015" spans="1:32">
      <c r="A1015" s="147"/>
      <c r="B1015" s="226"/>
      <c r="C1015" s="147"/>
      <c r="D1015" s="147"/>
      <c r="E1015" s="148"/>
      <c r="F1015" s="149"/>
      <c r="G1015" s="147"/>
      <c r="H1015" s="147"/>
      <c r="I1015" s="147"/>
      <c r="J1015" s="147"/>
      <c r="K1015" s="277"/>
      <c r="L1015" s="121"/>
      <c r="M1015" s="120"/>
      <c r="O1015" s="110">
        <f t="shared" si="152"/>
        <v>0</v>
      </c>
      <c r="P1015" s="110">
        <f t="shared" si="153"/>
        <v>0</v>
      </c>
      <c r="Q1015" s="134">
        <f t="shared" si="154"/>
        <v>0</v>
      </c>
      <c r="R1015" s="111">
        <f t="shared" si="159"/>
        <v>0</v>
      </c>
      <c r="S1015" s="111">
        <f t="shared" si="160"/>
        <v>0</v>
      </c>
      <c r="T1015" s="108">
        <f t="shared" si="151"/>
        <v>0</v>
      </c>
      <c r="U1015" s="109"/>
      <c r="V1015" s="108"/>
      <c r="W1015" s="108"/>
      <c r="X1015" s="112"/>
      <c r="Y1015" s="112"/>
      <c r="Z1015" s="112"/>
      <c r="AA1015" s="176"/>
      <c r="AB1015" s="109"/>
      <c r="AC1015" s="138">
        <f t="shared" si="155"/>
        <v>0</v>
      </c>
      <c r="AD1015" s="112">
        <f t="shared" si="156"/>
        <v>0</v>
      </c>
      <c r="AE1015" s="112">
        <f t="shared" si="157"/>
        <v>0</v>
      </c>
      <c r="AF1015" s="112">
        <f t="shared" si="158"/>
        <v>0</v>
      </c>
    </row>
    <row r="1016" spans="1:32">
      <c r="A1016" s="147"/>
      <c r="B1016" s="226"/>
      <c r="C1016" s="147"/>
      <c r="D1016" s="147"/>
      <c r="E1016" s="148"/>
      <c r="F1016" s="149"/>
      <c r="G1016" s="149"/>
      <c r="H1016" s="147"/>
      <c r="I1016" s="147"/>
      <c r="J1016" s="147"/>
      <c r="K1016" s="277"/>
      <c r="L1016" s="121"/>
      <c r="M1016" s="120"/>
      <c r="O1016" s="110">
        <f t="shared" si="152"/>
        <v>0</v>
      </c>
      <c r="P1016" s="110">
        <f t="shared" si="153"/>
        <v>0</v>
      </c>
      <c r="Q1016" s="134">
        <f t="shared" si="154"/>
        <v>0</v>
      </c>
      <c r="R1016" s="111">
        <f t="shared" si="159"/>
        <v>0</v>
      </c>
      <c r="S1016" s="111">
        <f t="shared" si="160"/>
        <v>0</v>
      </c>
      <c r="T1016" s="108">
        <f t="shared" si="151"/>
        <v>0</v>
      </c>
      <c r="U1016" s="109"/>
      <c r="V1016" s="108"/>
      <c r="W1016" s="108"/>
      <c r="X1016" s="112"/>
      <c r="Y1016" s="112"/>
      <c r="Z1016" s="112"/>
      <c r="AA1016" s="176"/>
      <c r="AB1016" s="109"/>
      <c r="AC1016" s="138">
        <f t="shared" si="155"/>
        <v>0</v>
      </c>
      <c r="AD1016" s="112">
        <f t="shared" si="156"/>
        <v>0</v>
      </c>
      <c r="AE1016" s="112">
        <f t="shared" si="157"/>
        <v>0</v>
      </c>
      <c r="AF1016" s="112">
        <f t="shared" si="158"/>
        <v>0</v>
      </c>
    </row>
    <row r="1017" spans="1:32">
      <c r="A1017" s="147"/>
      <c r="B1017" s="226"/>
      <c r="C1017" s="147"/>
      <c r="D1017" s="147"/>
      <c r="E1017" s="148"/>
      <c r="F1017" s="149"/>
      <c r="G1017" s="149"/>
      <c r="H1017" s="147"/>
      <c r="I1017" s="147"/>
      <c r="J1017" s="147"/>
      <c r="K1017" s="277"/>
      <c r="L1017" s="121"/>
      <c r="M1017" s="120"/>
      <c r="O1017" s="110">
        <f t="shared" si="152"/>
        <v>0</v>
      </c>
      <c r="P1017" s="110">
        <f t="shared" si="153"/>
        <v>0</v>
      </c>
      <c r="Q1017" s="134">
        <f t="shared" si="154"/>
        <v>0</v>
      </c>
      <c r="R1017" s="111">
        <f t="shared" si="159"/>
        <v>0</v>
      </c>
      <c r="S1017" s="111">
        <f t="shared" si="160"/>
        <v>0</v>
      </c>
      <c r="T1017" s="108">
        <f t="shared" si="151"/>
        <v>0</v>
      </c>
      <c r="U1017" s="109"/>
      <c r="V1017" s="108"/>
      <c r="W1017" s="108"/>
      <c r="X1017" s="112"/>
      <c r="Y1017" s="112"/>
      <c r="Z1017" s="112"/>
      <c r="AA1017" s="176"/>
      <c r="AB1017" s="109"/>
      <c r="AC1017" s="138">
        <f t="shared" si="155"/>
        <v>0</v>
      </c>
      <c r="AD1017" s="112">
        <f t="shared" si="156"/>
        <v>0</v>
      </c>
      <c r="AE1017" s="112">
        <f t="shared" si="157"/>
        <v>0</v>
      </c>
      <c r="AF1017" s="112">
        <f t="shared" si="158"/>
        <v>0</v>
      </c>
    </row>
    <row r="1018" spans="1:32">
      <c r="A1018" s="147"/>
      <c r="B1018" s="226"/>
      <c r="C1018" s="147"/>
      <c r="D1018" s="147"/>
      <c r="E1018" s="148"/>
      <c r="F1018" s="149"/>
      <c r="G1018" s="149"/>
      <c r="H1018" s="147"/>
      <c r="I1018" s="147"/>
      <c r="J1018" s="147"/>
      <c r="K1018" s="277"/>
      <c r="L1018" s="121"/>
      <c r="M1018" s="120"/>
      <c r="O1018" s="110">
        <f t="shared" si="152"/>
        <v>0</v>
      </c>
      <c r="P1018" s="110">
        <f t="shared" si="153"/>
        <v>0</v>
      </c>
      <c r="Q1018" s="134">
        <f t="shared" si="154"/>
        <v>0</v>
      </c>
      <c r="R1018" s="111">
        <f t="shared" si="159"/>
        <v>0</v>
      </c>
      <c r="S1018" s="111">
        <f t="shared" si="160"/>
        <v>0</v>
      </c>
      <c r="T1018" s="108">
        <f t="shared" si="151"/>
        <v>0</v>
      </c>
      <c r="U1018" s="109"/>
      <c r="V1018" s="108"/>
      <c r="W1018" s="108"/>
      <c r="X1018" s="112"/>
      <c r="Y1018" s="112"/>
      <c r="Z1018" s="112"/>
      <c r="AA1018" s="176"/>
      <c r="AB1018" s="109"/>
      <c r="AC1018" s="138">
        <f t="shared" si="155"/>
        <v>0</v>
      </c>
      <c r="AD1018" s="112">
        <f t="shared" si="156"/>
        <v>0</v>
      </c>
      <c r="AE1018" s="112">
        <f t="shared" si="157"/>
        <v>0</v>
      </c>
      <c r="AF1018" s="112">
        <f t="shared" si="158"/>
        <v>0</v>
      </c>
    </row>
    <row r="1019" spans="1:32">
      <c r="A1019" s="147"/>
      <c r="B1019" s="226"/>
      <c r="C1019" s="147"/>
      <c r="D1019" s="147"/>
      <c r="E1019" s="148"/>
      <c r="F1019" s="149"/>
      <c r="G1019" s="149"/>
      <c r="H1019" s="147"/>
      <c r="I1019" s="147"/>
      <c r="J1019" s="147"/>
      <c r="K1019" s="277"/>
      <c r="L1019" s="121"/>
      <c r="M1019" s="120"/>
      <c r="O1019" s="110">
        <f t="shared" si="152"/>
        <v>0</v>
      </c>
      <c r="P1019" s="110">
        <f t="shared" si="153"/>
        <v>0</v>
      </c>
      <c r="Q1019" s="134">
        <f t="shared" si="154"/>
        <v>0</v>
      </c>
      <c r="R1019" s="111">
        <f t="shared" si="159"/>
        <v>0</v>
      </c>
      <c r="S1019" s="111">
        <f t="shared" si="160"/>
        <v>0</v>
      </c>
      <c r="T1019" s="108">
        <f t="shared" si="151"/>
        <v>0</v>
      </c>
      <c r="U1019" s="109"/>
      <c r="V1019" s="108"/>
      <c r="W1019" s="108"/>
      <c r="X1019" s="112"/>
      <c r="Y1019" s="112"/>
      <c r="Z1019" s="112"/>
      <c r="AA1019" s="176"/>
      <c r="AB1019" s="109"/>
      <c r="AC1019" s="138">
        <f t="shared" si="155"/>
        <v>0</v>
      </c>
      <c r="AD1019" s="112">
        <f t="shared" si="156"/>
        <v>0</v>
      </c>
      <c r="AE1019" s="112">
        <f t="shared" si="157"/>
        <v>0</v>
      </c>
      <c r="AF1019" s="112">
        <f t="shared" si="158"/>
        <v>0</v>
      </c>
    </row>
    <row r="1020" spans="1:32">
      <c r="A1020" s="147"/>
      <c r="B1020" s="226"/>
      <c r="C1020" s="147"/>
      <c r="D1020" s="147"/>
      <c r="E1020" s="148"/>
      <c r="F1020" s="149"/>
      <c r="G1020" s="149"/>
      <c r="H1020" s="149"/>
      <c r="I1020" s="147"/>
      <c r="J1020" s="147"/>
      <c r="K1020" s="277"/>
      <c r="L1020" s="121"/>
      <c r="M1020" s="120"/>
      <c r="O1020" s="110">
        <f t="shared" si="152"/>
        <v>0</v>
      </c>
      <c r="P1020" s="110">
        <f t="shared" si="153"/>
        <v>0</v>
      </c>
      <c r="Q1020" s="134">
        <f t="shared" si="154"/>
        <v>0</v>
      </c>
      <c r="R1020" s="111">
        <f t="shared" si="159"/>
        <v>0</v>
      </c>
      <c r="S1020" s="111">
        <f t="shared" si="160"/>
        <v>0</v>
      </c>
      <c r="T1020" s="108">
        <f t="shared" si="151"/>
        <v>0</v>
      </c>
      <c r="U1020" s="109"/>
      <c r="V1020" s="108"/>
      <c r="W1020" s="108"/>
      <c r="X1020" s="112"/>
      <c r="Y1020" s="112"/>
      <c r="Z1020" s="112"/>
      <c r="AA1020" s="176"/>
      <c r="AB1020" s="109"/>
      <c r="AC1020" s="138">
        <f t="shared" si="155"/>
        <v>0</v>
      </c>
      <c r="AD1020" s="112">
        <f t="shared" si="156"/>
        <v>0</v>
      </c>
      <c r="AE1020" s="112">
        <f t="shared" si="157"/>
        <v>0</v>
      </c>
      <c r="AF1020" s="112">
        <f t="shared" si="158"/>
        <v>0</v>
      </c>
    </row>
    <row r="1021" spans="1:32">
      <c r="A1021" s="147"/>
      <c r="B1021" s="226"/>
      <c r="C1021" s="147"/>
      <c r="D1021" s="147"/>
      <c r="E1021" s="148"/>
      <c r="F1021" s="149"/>
      <c r="G1021" s="149"/>
      <c r="H1021" s="147"/>
      <c r="I1021" s="147"/>
      <c r="J1021" s="147"/>
      <c r="K1021" s="277"/>
      <c r="L1021" s="121"/>
      <c r="M1021" s="120"/>
      <c r="O1021" s="110">
        <f t="shared" si="152"/>
        <v>0</v>
      </c>
      <c r="P1021" s="110">
        <f t="shared" si="153"/>
        <v>0</v>
      </c>
      <c r="Q1021" s="134">
        <f t="shared" si="154"/>
        <v>0</v>
      </c>
      <c r="R1021" s="111">
        <f t="shared" si="159"/>
        <v>0</v>
      </c>
      <c r="S1021" s="111">
        <f t="shared" si="160"/>
        <v>0</v>
      </c>
      <c r="T1021" s="108">
        <f t="shared" si="151"/>
        <v>0</v>
      </c>
      <c r="U1021" s="109"/>
      <c r="V1021" s="108"/>
      <c r="W1021" s="108"/>
      <c r="X1021" s="112"/>
      <c r="Y1021" s="112"/>
      <c r="Z1021" s="112"/>
      <c r="AA1021" s="176"/>
      <c r="AB1021" s="109"/>
      <c r="AC1021" s="138">
        <f t="shared" si="155"/>
        <v>0</v>
      </c>
      <c r="AD1021" s="112">
        <f t="shared" si="156"/>
        <v>0</v>
      </c>
      <c r="AE1021" s="112">
        <f t="shared" si="157"/>
        <v>0</v>
      </c>
      <c r="AF1021" s="112">
        <f t="shared" si="158"/>
        <v>0</v>
      </c>
    </row>
    <row r="1022" spans="1:32">
      <c r="A1022" s="147"/>
      <c r="B1022" s="226"/>
      <c r="C1022" s="147"/>
      <c r="D1022" s="147"/>
      <c r="E1022" s="148"/>
      <c r="F1022" s="149"/>
      <c r="G1022" s="147"/>
      <c r="H1022" s="147"/>
      <c r="I1022" s="147"/>
      <c r="J1022" s="147"/>
      <c r="K1022" s="277"/>
      <c r="L1022" s="121"/>
      <c r="M1022" s="120"/>
      <c r="O1022" s="110">
        <f t="shared" si="152"/>
        <v>0</v>
      </c>
      <c r="P1022" s="110">
        <f t="shared" si="153"/>
        <v>0</v>
      </c>
      <c r="Q1022" s="134">
        <f t="shared" si="154"/>
        <v>0</v>
      </c>
      <c r="R1022" s="111">
        <f t="shared" si="159"/>
        <v>0</v>
      </c>
      <c r="S1022" s="111">
        <f t="shared" si="160"/>
        <v>0</v>
      </c>
      <c r="T1022" s="108">
        <f t="shared" si="151"/>
        <v>0</v>
      </c>
      <c r="U1022" s="109"/>
      <c r="V1022" s="108"/>
      <c r="W1022" s="108"/>
      <c r="X1022" s="112"/>
      <c r="Y1022" s="112"/>
      <c r="Z1022" s="112"/>
      <c r="AA1022" s="176"/>
      <c r="AB1022" s="109"/>
      <c r="AC1022" s="138">
        <f t="shared" si="155"/>
        <v>0</v>
      </c>
      <c r="AD1022" s="112">
        <f t="shared" si="156"/>
        <v>0</v>
      </c>
      <c r="AE1022" s="112">
        <f t="shared" si="157"/>
        <v>0</v>
      </c>
      <c r="AF1022" s="112">
        <f t="shared" si="158"/>
        <v>0</v>
      </c>
    </row>
    <row r="1023" spans="1:32">
      <c r="A1023" s="147"/>
      <c r="B1023" s="226"/>
      <c r="C1023" s="147"/>
      <c r="D1023" s="147"/>
      <c r="E1023" s="148"/>
      <c r="F1023" s="149"/>
      <c r="G1023" s="149"/>
      <c r="H1023" s="147"/>
      <c r="I1023" s="147"/>
      <c r="J1023" s="147"/>
      <c r="K1023" s="277"/>
      <c r="L1023" s="121"/>
      <c r="M1023" s="120"/>
      <c r="O1023" s="110">
        <f t="shared" si="152"/>
        <v>0</v>
      </c>
      <c r="P1023" s="110">
        <f t="shared" si="153"/>
        <v>0</v>
      </c>
      <c r="Q1023" s="134">
        <f t="shared" si="154"/>
        <v>0</v>
      </c>
      <c r="R1023" s="111">
        <f t="shared" si="159"/>
        <v>0</v>
      </c>
      <c r="S1023" s="111">
        <f t="shared" si="160"/>
        <v>0</v>
      </c>
      <c r="T1023" s="108">
        <f t="shared" si="151"/>
        <v>0</v>
      </c>
      <c r="U1023" s="109"/>
      <c r="V1023" s="108"/>
      <c r="W1023" s="108"/>
      <c r="X1023" s="112"/>
      <c r="Y1023" s="112"/>
      <c r="Z1023" s="112"/>
      <c r="AA1023" s="176"/>
      <c r="AB1023" s="109"/>
      <c r="AC1023" s="138">
        <f t="shared" si="155"/>
        <v>0</v>
      </c>
      <c r="AD1023" s="112">
        <f t="shared" si="156"/>
        <v>0</v>
      </c>
      <c r="AE1023" s="112">
        <f t="shared" si="157"/>
        <v>0</v>
      </c>
      <c r="AF1023" s="112">
        <f t="shared" si="158"/>
        <v>0</v>
      </c>
    </row>
    <row r="1024" spans="1:32">
      <c r="A1024" s="147"/>
      <c r="B1024" s="226"/>
      <c r="C1024" s="147"/>
      <c r="D1024" s="147"/>
      <c r="E1024" s="148"/>
      <c r="F1024" s="149"/>
      <c r="G1024" s="149"/>
      <c r="H1024" s="147"/>
      <c r="I1024" s="147"/>
      <c r="J1024" s="147"/>
      <c r="K1024" s="277"/>
      <c r="L1024" s="121"/>
      <c r="M1024" s="120"/>
      <c r="O1024" s="110">
        <f t="shared" si="152"/>
        <v>0</v>
      </c>
      <c r="P1024" s="110">
        <f t="shared" si="153"/>
        <v>0</v>
      </c>
      <c r="Q1024" s="134">
        <f t="shared" si="154"/>
        <v>0</v>
      </c>
      <c r="R1024" s="111">
        <f t="shared" si="159"/>
        <v>0</v>
      </c>
      <c r="S1024" s="111">
        <f t="shared" si="160"/>
        <v>0</v>
      </c>
      <c r="T1024" s="108">
        <f t="shared" si="151"/>
        <v>0</v>
      </c>
      <c r="U1024" s="109"/>
      <c r="V1024" s="108"/>
      <c r="W1024" s="108"/>
      <c r="X1024" s="112"/>
      <c r="Y1024" s="112"/>
      <c r="Z1024" s="112"/>
      <c r="AA1024" s="176"/>
      <c r="AB1024" s="109"/>
      <c r="AC1024" s="138">
        <f t="shared" si="155"/>
        <v>0</v>
      </c>
      <c r="AD1024" s="112">
        <f t="shared" si="156"/>
        <v>0</v>
      </c>
      <c r="AE1024" s="112">
        <f t="shared" si="157"/>
        <v>0</v>
      </c>
      <c r="AF1024" s="112">
        <f t="shared" si="158"/>
        <v>0</v>
      </c>
    </row>
    <row r="1025" spans="1:32">
      <c r="A1025" s="147"/>
      <c r="B1025" s="226"/>
      <c r="C1025" s="147"/>
      <c r="D1025" s="147"/>
      <c r="E1025" s="148"/>
      <c r="F1025" s="149"/>
      <c r="G1025" s="149"/>
      <c r="H1025" s="147"/>
      <c r="I1025" s="147"/>
      <c r="J1025" s="147"/>
      <c r="K1025" s="277"/>
      <c r="L1025" s="121"/>
      <c r="M1025" s="120"/>
      <c r="O1025" s="110">
        <f t="shared" si="152"/>
        <v>0</v>
      </c>
      <c r="P1025" s="110">
        <f t="shared" si="153"/>
        <v>0</v>
      </c>
      <c r="Q1025" s="134">
        <f t="shared" si="154"/>
        <v>0</v>
      </c>
      <c r="R1025" s="111">
        <f t="shared" si="159"/>
        <v>0</v>
      </c>
      <c r="S1025" s="111">
        <f t="shared" si="160"/>
        <v>0</v>
      </c>
      <c r="T1025" s="108">
        <f t="shared" si="151"/>
        <v>0</v>
      </c>
      <c r="U1025" s="109"/>
      <c r="V1025" s="108"/>
      <c r="W1025" s="108"/>
      <c r="X1025" s="112"/>
      <c r="Y1025" s="112"/>
      <c r="Z1025" s="112"/>
      <c r="AA1025" s="176"/>
      <c r="AB1025" s="109"/>
      <c r="AC1025" s="138">
        <f t="shared" si="155"/>
        <v>0</v>
      </c>
      <c r="AD1025" s="112">
        <f t="shared" si="156"/>
        <v>0</v>
      </c>
      <c r="AE1025" s="112">
        <f t="shared" si="157"/>
        <v>0</v>
      </c>
      <c r="AF1025" s="112">
        <f t="shared" si="158"/>
        <v>0</v>
      </c>
    </row>
    <row r="1026" spans="1:32">
      <c r="A1026" s="147"/>
      <c r="B1026" s="226"/>
      <c r="C1026" s="147"/>
      <c r="D1026" s="147"/>
      <c r="E1026" s="148"/>
      <c r="F1026" s="149"/>
      <c r="G1026" s="149"/>
      <c r="H1026" s="147"/>
      <c r="I1026" s="147"/>
      <c r="J1026" s="147"/>
      <c r="K1026" s="277"/>
      <c r="L1026" s="121"/>
      <c r="M1026" s="120"/>
      <c r="O1026" s="110">
        <f t="shared" si="152"/>
        <v>0</v>
      </c>
      <c r="P1026" s="110">
        <f t="shared" si="153"/>
        <v>0</v>
      </c>
      <c r="Q1026" s="134">
        <f t="shared" si="154"/>
        <v>0</v>
      </c>
      <c r="R1026" s="111">
        <f t="shared" si="159"/>
        <v>0</v>
      </c>
      <c r="S1026" s="111">
        <f t="shared" si="160"/>
        <v>0</v>
      </c>
      <c r="T1026" s="108">
        <f t="shared" si="151"/>
        <v>0</v>
      </c>
      <c r="U1026" s="109"/>
      <c r="V1026" s="108"/>
      <c r="W1026" s="108"/>
      <c r="X1026" s="112"/>
      <c r="Y1026" s="112"/>
      <c r="Z1026" s="112"/>
      <c r="AA1026" s="176"/>
      <c r="AB1026" s="109"/>
      <c r="AC1026" s="138">
        <f t="shared" si="155"/>
        <v>0</v>
      </c>
      <c r="AD1026" s="112">
        <f t="shared" si="156"/>
        <v>0</v>
      </c>
      <c r="AE1026" s="112">
        <f t="shared" si="157"/>
        <v>0</v>
      </c>
      <c r="AF1026" s="112">
        <f t="shared" si="158"/>
        <v>0</v>
      </c>
    </row>
    <row r="1027" spans="1:32">
      <c r="A1027" s="147"/>
      <c r="B1027" s="226"/>
      <c r="C1027" s="147"/>
      <c r="D1027" s="147"/>
      <c r="E1027" s="148"/>
      <c r="F1027" s="149"/>
      <c r="G1027" s="149"/>
      <c r="H1027" s="147"/>
      <c r="I1027" s="147"/>
      <c r="J1027" s="147"/>
      <c r="K1027" s="277"/>
      <c r="L1027" s="121"/>
      <c r="M1027" s="120"/>
      <c r="O1027" s="110">
        <f t="shared" si="152"/>
        <v>0</v>
      </c>
      <c r="P1027" s="110">
        <f t="shared" si="153"/>
        <v>0</v>
      </c>
      <c r="Q1027" s="134">
        <f t="shared" si="154"/>
        <v>0</v>
      </c>
      <c r="R1027" s="111">
        <f t="shared" si="159"/>
        <v>0</v>
      </c>
      <c r="S1027" s="111">
        <f t="shared" si="160"/>
        <v>0</v>
      </c>
      <c r="T1027" s="108">
        <f t="shared" si="151"/>
        <v>0</v>
      </c>
      <c r="U1027" s="109"/>
      <c r="V1027" s="108"/>
      <c r="W1027" s="108"/>
      <c r="X1027" s="112"/>
      <c r="Y1027" s="112"/>
      <c r="Z1027" s="112"/>
      <c r="AA1027" s="176"/>
      <c r="AB1027" s="109"/>
      <c r="AC1027" s="138">
        <f t="shared" si="155"/>
        <v>0</v>
      </c>
      <c r="AD1027" s="112">
        <f t="shared" si="156"/>
        <v>0</v>
      </c>
      <c r="AE1027" s="112">
        <f t="shared" si="157"/>
        <v>0</v>
      </c>
      <c r="AF1027" s="112">
        <f t="shared" si="158"/>
        <v>0</v>
      </c>
    </row>
    <row r="1028" spans="1:32">
      <c r="A1028" s="147"/>
      <c r="B1028" s="226"/>
      <c r="C1028" s="147"/>
      <c r="D1028" s="147"/>
      <c r="E1028" s="148"/>
      <c r="F1028" s="149"/>
      <c r="G1028" s="149"/>
      <c r="H1028" s="147"/>
      <c r="I1028" s="147"/>
      <c r="J1028" s="147"/>
      <c r="K1028" s="277"/>
      <c r="L1028" s="121"/>
      <c r="M1028" s="120"/>
      <c r="O1028" s="110">
        <f t="shared" si="152"/>
        <v>0</v>
      </c>
      <c r="P1028" s="110">
        <f t="shared" si="153"/>
        <v>0</v>
      </c>
      <c r="Q1028" s="134">
        <f t="shared" si="154"/>
        <v>0</v>
      </c>
      <c r="R1028" s="111">
        <f t="shared" si="159"/>
        <v>0</v>
      </c>
      <c r="S1028" s="111">
        <f t="shared" si="160"/>
        <v>0</v>
      </c>
      <c r="T1028" s="108">
        <f t="shared" ref="T1028:T1091" si="161">+IF((Q1028+R1028+V1028-W1028)&gt;TIMEVALUE("4:30"),8.5/24,IF((Q1028+R1028+V1028-W1028)&gt;TIMEVALUE("00:00"),4.25/24,0))-IF((Q1028+R1028+V1028-W1028)&gt;S1028,S1028,0)</f>
        <v>0</v>
      </c>
      <c r="U1028" s="109"/>
      <c r="V1028" s="108"/>
      <c r="W1028" s="108"/>
      <c r="X1028" s="112"/>
      <c r="Y1028" s="112"/>
      <c r="Z1028" s="112"/>
      <c r="AA1028" s="176"/>
      <c r="AB1028" s="109"/>
      <c r="AC1028" s="138">
        <f t="shared" si="155"/>
        <v>0</v>
      </c>
      <c r="AD1028" s="112">
        <f t="shared" si="156"/>
        <v>0</v>
      </c>
      <c r="AE1028" s="112">
        <f t="shared" si="157"/>
        <v>0</v>
      </c>
      <c r="AF1028" s="112">
        <f t="shared" si="158"/>
        <v>0</v>
      </c>
    </row>
    <row r="1029" spans="1:32">
      <c r="A1029" s="147"/>
      <c r="B1029" s="226"/>
      <c r="C1029" s="147"/>
      <c r="D1029" s="147"/>
      <c r="E1029" s="148"/>
      <c r="F1029" s="149"/>
      <c r="G1029" s="149"/>
      <c r="H1029" s="147"/>
      <c r="I1029" s="147"/>
      <c r="J1029" s="147"/>
      <c r="K1029" s="277"/>
      <c r="L1029" s="121"/>
      <c r="M1029" s="120"/>
      <c r="O1029" s="110">
        <f t="shared" ref="O1029:O1092" si="162">+IF(COUNT(F1029:K1029)=1,0,IF((MAX(F1029:K1029)-MIN(F1029:K1029))&lt;TIMEVALUE("1:00"),0,IF(F1029&lt;TIMEVALUE("8:00"),1/3,MIN(F1029:K1029))))</f>
        <v>0</v>
      </c>
      <c r="P1029" s="110">
        <f t="shared" ref="P1029:P1092" si="163">+IF(COUNT(F1029:K1029)=1,0,IF((MAX(F1029:K1029)-MIN(F1029:K1029))&lt;TIMEVALUE("1:00"),0,IF(MAX(F1029:K1029)&lt;TIMEVALUE("18:00"),MAX(F1029:K1029),IF(F1029&gt;TIMEVALUE("8:30"),0.75,MAX(F1029:K1029)))))</f>
        <v>0</v>
      </c>
      <c r="Q1029" s="134">
        <f t="shared" ref="Q1029:Q1092" si="164">+IF(OR(M1029="KHAC",M1029="PM",O1029=TIMEVALUE("00:00")),0,IF(O1029&gt;TIMEVALUE("10:00"),0,IF(MAX(F1029:K1029)&lt;TIMEVALUE("12:00"),MAX(F1029:K1029)-O1029,TIMEVALUE("12:00")-O1029)))</f>
        <v>0</v>
      </c>
      <c r="R1029" s="111">
        <f t="shared" si="159"/>
        <v>0</v>
      </c>
      <c r="S1029" s="111">
        <f t="shared" si="160"/>
        <v>0</v>
      </c>
      <c r="T1029" s="108">
        <f t="shared" si="161"/>
        <v>0</v>
      </c>
      <c r="U1029" s="109"/>
      <c r="V1029" s="108"/>
      <c r="W1029" s="108"/>
      <c r="X1029" s="112"/>
      <c r="Y1029" s="112"/>
      <c r="Z1029" s="112"/>
      <c r="AA1029" s="176"/>
      <c r="AB1029" s="109"/>
      <c r="AC1029" s="138">
        <f t="shared" ref="AC1029:AC1092" si="165">+T1029/TIMEVALUE("8:30")</f>
        <v>0</v>
      </c>
      <c r="AD1029" s="112">
        <f t="shared" ref="AD1029:AD1092" si="166">IF(COUNT(F1029:K1029)=0,0,IF(COUNT(F1029:K1029)=1,1,IF((MAX(F1029:K1029)-MIN(F1029:K1029))&lt;TIMEVALUE("1:00"),1,0+Z1029)))</f>
        <v>0</v>
      </c>
      <c r="AE1029" s="112">
        <f t="shared" ref="AE1029:AE1092" si="167">+IF(AND(F1029&gt;TIMEVALUE("8:30"),F1029&lt;TIMEVALUE("10:00")),1,IF(AND(F1029&gt;TIMEVALUE("14:00"),F1029&lt;TIMEVALUE("15:30")),1,0+X1029))</f>
        <v>0</v>
      </c>
      <c r="AF1029" s="112">
        <f t="shared" ref="AF1029:AF1092" si="168">+IF(OR(M1029="Khac",M1029="pm"),0,IF(AND(MAX(F1029:K1029)-MIN(F1029:K1029)&gt;TIMEVALUE("6:00"),AND(MAX(F1029:K1029)&gt;TIMEVALUE("14:00"),MIN(F1029:K1029)&lt;TIMEVALUE("11:30"))),1,0+Y1029))</f>
        <v>0</v>
      </c>
    </row>
    <row r="1030" spans="1:32">
      <c r="A1030" s="147"/>
      <c r="B1030" s="226"/>
      <c r="C1030" s="147"/>
      <c r="D1030" s="147"/>
      <c r="E1030" s="148"/>
      <c r="F1030" s="149"/>
      <c r="G1030" s="149"/>
      <c r="H1030" s="147"/>
      <c r="I1030" s="147"/>
      <c r="J1030" s="147"/>
      <c r="K1030" s="277"/>
      <c r="L1030" s="121"/>
      <c r="M1030" s="120"/>
      <c r="O1030" s="110">
        <f t="shared" si="162"/>
        <v>0</v>
      </c>
      <c r="P1030" s="110">
        <f t="shared" si="163"/>
        <v>0</v>
      </c>
      <c r="Q1030" s="134">
        <f t="shared" si="164"/>
        <v>0</v>
      </c>
      <c r="R1030" s="111">
        <f t="shared" si="159"/>
        <v>0</v>
      </c>
      <c r="S1030" s="111">
        <f t="shared" si="160"/>
        <v>0</v>
      </c>
      <c r="T1030" s="108">
        <f t="shared" si="161"/>
        <v>0</v>
      </c>
      <c r="U1030" s="109"/>
      <c r="V1030" s="108"/>
      <c r="W1030" s="108"/>
      <c r="X1030" s="112"/>
      <c r="Y1030" s="112"/>
      <c r="Z1030" s="112"/>
      <c r="AA1030" s="176"/>
      <c r="AB1030" s="109"/>
      <c r="AC1030" s="138">
        <f t="shared" si="165"/>
        <v>0</v>
      </c>
      <c r="AD1030" s="112">
        <f t="shared" si="166"/>
        <v>0</v>
      </c>
      <c r="AE1030" s="112">
        <f t="shared" si="167"/>
        <v>0</v>
      </c>
      <c r="AF1030" s="112">
        <f t="shared" si="168"/>
        <v>0</v>
      </c>
    </row>
    <row r="1031" spans="1:32">
      <c r="A1031" s="147"/>
      <c r="B1031" s="226"/>
      <c r="C1031" s="147"/>
      <c r="D1031" s="147"/>
      <c r="E1031" s="148"/>
      <c r="F1031" s="149"/>
      <c r="G1031" s="149"/>
      <c r="H1031" s="147"/>
      <c r="I1031" s="147"/>
      <c r="J1031" s="147"/>
      <c r="K1031" s="277"/>
      <c r="L1031" s="121"/>
      <c r="M1031" s="120"/>
      <c r="O1031" s="110">
        <f t="shared" si="162"/>
        <v>0</v>
      </c>
      <c r="P1031" s="110">
        <f t="shared" si="163"/>
        <v>0</v>
      </c>
      <c r="Q1031" s="134">
        <f t="shared" si="164"/>
        <v>0</v>
      </c>
      <c r="R1031" s="111">
        <f t="shared" ref="R1031:R1094" si="169">+IF(OR(M1031="khac",M1031="pm",P1031=TIMEVALUE("00:00"),MAX(F1031:K1031)&lt;TIMEVALUE("13:30"),MAX(F1031:K1031)&lt;TIMEVALUE("15:30"),MIN(F1031:K1031)&gt;TIMEVALUE("15:30")),0,IF(P1031&lt;=TIMEVALUE("19:30"),P1031-IF(MIN(F1031:K1031)&gt;TIMEVALUE("13:30"),O1031,TIMEVALUE("13:30")),TIMEVALUE("19:30")-IF(MIN(F1031:K1031)&gt;TIMEVALUE("13:30"),O1031,TIMEVALUE("13:30"))))</f>
        <v>0</v>
      </c>
      <c r="S1031" s="111">
        <f t="shared" si="160"/>
        <v>0</v>
      </c>
      <c r="T1031" s="108">
        <f t="shared" si="161"/>
        <v>0</v>
      </c>
      <c r="U1031" s="109"/>
      <c r="V1031" s="108"/>
      <c r="W1031" s="108"/>
      <c r="X1031" s="112"/>
      <c r="Y1031" s="112"/>
      <c r="Z1031" s="112"/>
      <c r="AA1031" s="176"/>
      <c r="AB1031" s="109"/>
      <c r="AC1031" s="138">
        <f t="shared" si="165"/>
        <v>0</v>
      </c>
      <c r="AD1031" s="112">
        <f t="shared" si="166"/>
        <v>0</v>
      </c>
      <c r="AE1031" s="112">
        <f t="shared" si="167"/>
        <v>0</v>
      </c>
      <c r="AF1031" s="112">
        <f t="shared" si="168"/>
        <v>0</v>
      </c>
    </row>
    <row r="1032" spans="1:32">
      <c r="A1032" s="147"/>
      <c r="B1032" s="226"/>
      <c r="C1032" s="147"/>
      <c r="D1032" s="147"/>
      <c r="E1032" s="148"/>
      <c r="F1032" s="149"/>
      <c r="G1032" s="149"/>
      <c r="H1032" s="149"/>
      <c r="I1032" s="147"/>
      <c r="J1032" s="147"/>
      <c r="K1032" s="277"/>
      <c r="L1032" s="121"/>
      <c r="M1032" s="120"/>
      <c r="O1032" s="110">
        <f t="shared" si="162"/>
        <v>0</v>
      </c>
      <c r="P1032" s="110">
        <f t="shared" si="163"/>
        <v>0</v>
      </c>
      <c r="Q1032" s="134">
        <f t="shared" si="164"/>
        <v>0</v>
      </c>
      <c r="R1032" s="111">
        <f t="shared" si="169"/>
        <v>0</v>
      </c>
      <c r="S1032" s="111">
        <f t="shared" si="160"/>
        <v>0</v>
      </c>
      <c r="T1032" s="108">
        <f t="shared" si="161"/>
        <v>0</v>
      </c>
      <c r="U1032" s="109"/>
      <c r="V1032" s="108"/>
      <c r="W1032" s="108"/>
      <c r="X1032" s="112"/>
      <c r="Y1032" s="112"/>
      <c r="Z1032" s="112"/>
      <c r="AA1032" s="176"/>
      <c r="AB1032" s="109"/>
      <c r="AC1032" s="138">
        <f t="shared" si="165"/>
        <v>0</v>
      </c>
      <c r="AD1032" s="112">
        <f t="shared" si="166"/>
        <v>0</v>
      </c>
      <c r="AE1032" s="112">
        <f t="shared" si="167"/>
        <v>0</v>
      </c>
      <c r="AF1032" s="112">
        <f t="shared" si="168"/>
        <v>0</v>
      </c>
    </row>
    <row r="1033" spans="1:32">
      <c r="A1033" s="147"/>
      <c r="B1033" s="226"/>
      <c r="C1033" s="147"/>
      <c r="D1033" s="147"/>
      <c r="E1033" s="148"/>
      <c r="F1033" s="149"/>
      <c r="G1033" s="149"/>
      <c r="H1033" s="147"/>
      <c r="I1033" s="147"/>
      <c r="J1033" s="147"/>
      <c r="K1033" s="277"/>
      <c r="L1033" s="121"/>
      <c r="M1033" s="120"/>
      <c r="O1033" s="110">
        <f t="shared" si="162"/>
        <v>0</v>
      </c>
      <c r="P1033" s="110">
        <f t="shared" si="163"/>
        <v>0</v>
      </c>
      <c r="Q1033" s="134">
        <f t="shared" si="164"/>
        <v>0</v>
      </c>
      <c r="R1033" s="111">
        <f t="shared" si="169"/>
        <v>0</v>
      </c>
      <c r="S1033" s="111">
        <f t="shared" si="160"/>
        <v>0</v>
      </c>
      <c r="T1033" s="108">
        <f t="shared" si="161"/>
        <v>0</v>
      </c>
      <c r="U1033" s="109"/>
      <c r="V1033" s="108"/>
      <c r="W1033" s="108"/>
      <c r="X1033" s="112"/>
      <c r="Y1033" s="112"/>
      <c r="Z1033" s="112"/>
      <c r="AA1033" s="176"/>
      <c r="AB1033" s="109"/>
      <c r="AC1033" s="138">
        <f t="shared" si="165"/>
        <v>0</v>
      </c>
      <c r="AD1033" s="112">
        <f t="shared" si="166"/>
        <v>0</v>
      </c>
      <c r="AE1033" s="112">
        <f t="shared" si="167"/>
        <v>0</v>
      </c>
      <c r="AF1033" s="112">
        <f t="shared" si="168"/>
        <v>0</v>
      </c>
    </row>
    <row r="1034" spans="1:32">
      <c r="A1034" s="147"/>
      <c r="B1034" s="226"/>
      <c r="C1034" s="147"/>
      <c r="D1034" s="147"/>
      <c r="E1034" s="148"/>
      <c r="F1034" s="149"/>
      <c r="G1034" s="149"/>
      <c r="H1034" s="147"/>
      <c r="I1034" s="147"/>
      <c r="J1034" s="147"/>
      <c r="K1034" s="277"/>
      <c r="L1034" s="121"/>
      <c r="M1034" s="120"/>
      <c r="O1034" s="110">
        <f t="shared" si="162"/>
        <v>0</v>
      </c>
      <c r="P1034" s="110">
        <f t="shared" si="163"/>
        <v>0</v>
      </c>
      <c r="Q1034" s="134">
        <f t="shared" si="164"/>
        <v>0</v>
      </c>
      <c r="R1034" s="111">
        <f t="shared" si="169"/>
        <v>0</v>
      </c>
      <c r="S1034" s="111">
        <f t="shared" si="160"/>
        <v>0</v>
      </c>
      <c r="T1034" s="108">
        <f t="shared" si="161"/>
        <v>0</v>
      </c>
      <c r="U1034" s="109"/>
      <c r="V1034" s="108"/>
      <c r="W1034" s="108"/>
      <c r="X1034" s="112"/>
      <c r="Y1034" s="112"/>
      <c r="Z1034" s="112"/>
      <c r="AA1034" s="176"/>
      <c r="AB1034" s="109"/>
      <c r="AC1034" s="138">
        <f t="shared" si="165"/>
        <v>0</v>
      </c>
      <c r="AD1034" s="112">
        <f t="shared" si="166"/>
        <v>0</v>
      </c>
      <c r="AE1034" s="112">
        <f t="shared" si="167"/>
        <v>0</v>
      </c>
      <c r="AF1034" s="112">
        <f t="shared" si="168"/>
        <v>0</v>
      </c>
    </row>
    <row r="1035" spans="1:32">
      <c r="A1035" s="147"/>
      <c r="B1035" s="226"/>
      <c r="C1035" s="147"/>
      <c r="D1035" s="147"/>
      <c r="E1035" s="148"/>
      <c r="F1035" s="149"/>
      <c r="G1035" s="149"/>
      <c r="H1035" s="147"/>
      <c r="I1035" s="147"/>
      <c r="J1035" s="147"/>
      <c r="K1035" s="277"/>
      <c r="L1035" s="121"/>
      <c r="M1035" s="120"/>
      <c r="O1035" s="110">
        <f t="shared" si="162"/>
        <v>0</v>
      </c>
      <c r="P1035" s="110">
        <f t="shared" si="163"/>
        <v>0</v>
      </c>
      <c r="Q1035" s="134">
        <f t="shared" si="164"/>
        <v>0</v>
      </c>
      <c r="R1035" s="111">
        <f t="shared" si="169"/>
        <v>0</v>
      </c>
      <c r="S1035" s="111">
        <f t="shared" si="160"/>
        <v>0</v>
      </c>
      <c r="T1035" s="108">
        <f t="shared" si="161"/>
        <v>0</v>
      </c>
      <c r="U1035" s="109"/>
      <c r="V1035" s="108"/>
      <c r="W1035" s="108"/>
      <c r="X1035" s="112"/>
      <c r="Y1035" s="112"/>
      <c r="Z1035" s="112"/>
      <c r="AA1035" s="176"/>
      <c r="AB1035" s="109"/>
      <c r="AC1035" s="138">
        <f t="shared" si="165"/>
        <v>0</v>
      </c>
      <c r="AD1035" s="112">
        <f t="shared" si="166"/>
        <v>0</v>
      </c>
      <c r="AE1035" s="112">
        <f t="shared" si="167"/>
        <v>0</v>
      </c>
      <c r="AF1035" s="112">
        <f t="shared" si="168"/>
        <v>0</v>
      </c>
    </row>
    <row r="1036" spans="1:32">
      <c r="A1036" s="147"/>
      <c r="B1036" s="226"/>
      <c r="C1036" s="147"/>
      <c r="D1036" s="147"/>
      <c r="E1036" s="148"/>
      <c r="F1036" s="149"/>
      <c r="G1036" s="149"/>
      <c r="H1036" s="149"/>
      <c r="I1036" s="147"/>
      <c r="J1036" s="147"/>
      <c r="K1036" s="277"/>
      <c r="L1036" s="121"/>
      <c r="M1036" s="120"/>
      <c r="O1036" s="110">
        <f t="shared" si="162"/>
        <v>0</v>
      </c>
      <c r="P1036" s="110">
        <f t="shared" si="163"/>
        <v>0</v>
      </c>
      <c r="Q1036" s="134">
        <f t="shared" si="164"/>
        <v>0</v>
      </c>
      <c r="R1036" s="111">
        <f t="shared" si="169"/>
        <v>0</v>
      </c>
      <c r="S1036" s="111">
        <f t="shared" si="160"/>
        <v>0</v>
      </c>
      <c r="T1036" s="108">
        <f t="shared" si="161"/>
        <v>0</v>
      </c>
      <c r="U1036" s="109"/>
      <c r="V1036" s="108"/>
      <c r="W1036" s="108"/>
      <c r="X1036" s="112"/>
      <c r="Y1036" s="112"/>
      <c r="Z1036" s="112"/>
      <c r="AA1036" s="176"/>
      <c r="AB1036" s="109"/>
      <c r="AC1036" s="138">
        <f t="shared" si="165"/>
        <v>0</v>
      </c>
      <c r="AD1036" s="112">
        <f t="shared" si="166"/>
        <v>0</v>
      </c>
      <c r="AE1036" s="112">
        <f t="shared" si="167"/>
        <v>0</v>
      </c>
      <c r="AF1036" s="112">
        <f t="shared" si="168"/>
        <v>0</v>
      </c>
    </row>
    <row r="1037" spans="1:32">
      <c r="A1037" s="147"/>
      <c r="B1037" s="226"/>
      <c r="C1037" s="147"/>
      <c r="D1037" s="147"/>
      <c r="E1037" s="148"/>
      <c r="F1037" s="149"/>
      <c r="G1037" s="149"/>
      <c r="H1037" s="147"/>
      <c r="I1037" s="147"/>
      <c r="J1037" s="147"/>
      <c r="K1037" s="277"/>
      <c r="L1037" s="121"/>
      <c r="M1037" s="120"/>
      <c r="O1037" s="110">
        <f t="shared" si="162"/>
        <v>0</v>
      </c>
      <c r="P1037" s="110">
        <f t="shared" si="163"/>
        <v>0</v>
      </c>
      <c r="Q1037" s="134">
        <f t="shared" si="164"/>
        <v>0</v>
      </c>
      <c r="R1037" s="111">
        <f t="shared" si="169"/>
        <v>0</v>
      </c>
      <c r="S1037" s="111">
        <f t="shared" si="160"/>
        <v>0</v>
      </c>
      <c r="T1037" s="108">
        <f t="shared" si="161"/>
        <v>0</v>
      </c>
      <c r="U1037" s="109"/>
      <c r="V1037" s="108"/>
      <c r="W1037" s="108"/>
      <c r="X1037" s="112"/>
      <c r="Y1037" s="112"/>
      <c r="Z1037" s="112"/>
      <c r="AA1037" s="176"/>
      <c r="AB1037" s="109"/>
      <c r="AC1037" s="138">
        <f t="shared" si="165"/>
        <v>0</v>
      </c>
      <c r="AD1037" s="112">
        <f t="shared" si="166"/>
        <v>0</v>
      </c>
      <c r="AE1037" s="112">
        <f t="shared" si="167"/>
        <v>0</v>
      </c>
      <c r="AF1037" s="112">
        <f t="shared" si="168"/>
        <v>0</v>
      </c>
    </row>
    <row r="1038" spans="1:32">
      <c r="A1038" s="147"/>
      <c r="B1038" s="226"/>
      <c r="C1038" s="147"/>
      <c r="D1038" s="147"/>
      <c r="E1038" s="148"/>
      <c r="F1038" s="149"/>
      <c r="G1038" s="149"/>
      <c r="H1038" s="147"/>
      <c r="I1038" s="147"/>
      <c r="J1038" s="147"/>
      <c r="K1038" s="277"/>
      <c r="L1038" s="121"/>
      <c r="M1038" s="120"/>
      <c r="O1038" s="110">
        <f t="shared" si="162"/>
        <v>0</v>
      </c>
      <c r="P1038" s="110">
        <f t="shared" si="163"/>
        <v>0</v>
      </c>
      <c r="Q1038" s="134">
        <f t="shared" si="164"/>
        <v>0</v>
      </c>
      <c r="R1038" s="111">
        <f t="shared" si="169"/>
        <v>0</v>
      </c>
      <c r="S1038" s="111">
        <f t="shared" si="160"/>
        <v>0</v>
      </c>
      <c r="T1038" s="108">
        <f t="shared" si="161"/>
        <v>0</v>
      </c>
      <c r="U1038" s="109"/>
      <c r="V1038" s="108"/>
      <c r="W1038" s="108"/>
      <c r="X1038" s="112"/>
      <c r="Y1038" s="112"/>
      <c r="Z1038" s="112"/>
      <c r="AA1038" s="176"/>
      <c r="AB1038" s="109"/>
      <c r="AC1038" s="138">
        <f t="shared" si="165"/>
        <v>0</v>
      </c>
      <c r="AD1038" s="112">
        <f t="shared" si="166"/>
        <v>0</v>
      </c>
      <c r="AE1038" s="112">
        <f t="shared" si="167"/>
        <v>0</v>
      </c>
      <c r="AF1038" s="112">
        <f t="shared" si="168"/>
        <v>0</v>
      </c>
    </row>
    <row r="1039" spans="1:32">
      <c r="A1039" s="147"/>
      <c r="B1039" s="226"/>
      <c r="C1039" s="147"/>
      <c r="D1039" s="147"/>
      <c r="E1039" s="148"/>
      <c r="F1039" s="149"/>
      <c r="G1039" s="149"/>
      <c r="H1039" s="147"/>
      <c r="I1039" s="147"/>
      <c r="J1039" s="147"/>
      <c r="K1039" s="277"/>
      <c r="L1039" s="121"/>
      <c r="M1039" s="120"/>
      <c r="O1039" s="110">
        <f t="shared" si="162"/>
        <v>0</v>
      </c>
      <c r="P1039" s="110">
        <f t="shared" si="163"/>
        <v>0</v>
      </c>
      <c r="Q1039" s="134">
        <f t="shared" si="164"/>
        <v>0</v>
      </c>
      <c r="R1039" s="111">
        <f t="shared" si="169"/>
        <v>0</v>
      </c>
      <c r="S1039" s="111">
        <f t="shared" si="160"/>
        <v>0</v>
      </c>
      <c r="T1039" s="108">
        <f t="shared" si="161"/>
        <v>0</v>
      </c>
      <c r="U1039" s="109"/>
      <c r="V1039" s="108"/>
      <c r="W1039" s="108"/>
      <c r="X1039" s="112"/>
      <c r="Y1039" s="112"/>
      <c r="Z1039" s="112"/>
      <c r="AA1039" s="176"/>
      <c r="AB1039" s="109"/>
      <c r="AC1039" s="138">
        <f t="shared" si="165"/>
        <v>0</v>
      </c>
      <c r="AD1039" s="112">
        <f t="shared" si="166"/>
        <v>0</v>
      </c>
      <c r="AE1039" s="112">
        <f t="shared" si="167"/>
        <v>0</v>
      </c>
      <c r="AF1039" s="112">
        <f t="shared" si="168"/>
        <v>0</v>
      </c>
    </row>
    <row r="1040" spans="1:32">
      <c r="A1040" s="147"/>
      <c r="B1040" s="226"/>
      <c r="C1040" s="147"/>
      <c r="D1040" s="147"/>
      <c r="E1040" s="148"/>
      <c r="F1040" s="149"/>
      <c r="G1040" s="149"/>
      <c r="H1040" s="147"/>
      <c r="I1040" s="147"/>
      <c r="J1040" s="147"/>
      <c r="K1040" s="277"/>
      <c r="L1040" s="121"/>
      <c r="M1040" s="120"/>
      <c r="O1040" s="110">
        <f t="shared" si="162"/>
        <v>0</v>
      </c>
      <c r="P1040" s="110">
        <f t="shared" si="163"/>
        <v>0</v>
      </c>
      <c r="Q1040" s="134">
        <f t="shared" si="164"/>
        <v>0</v>
      </c>
      <c r="R1040" s="111">
        <f t="shared" si="169"/>
        <v>0</v>
      </c>
      <c r="S1040" s="111">
        <f t="shared" si="160"/>
        <v>0</v>
      </c>
      <c r="T1040" s="108">
        <f t="shared" si="161"/>
        <v>0</v>
      </c>
      <c r="U1040" s="109"/>
      <c r="V1040" s="108"/>
      <c r="W1040" s="108"/>
      <c r="X1040" s="112"/>
      <c r="Y1040" s="112"/>
      <c r="Z1040" s="112"/>
      <c r="AA1040" s="176"/>
      <c r="AB1040" s="109"/>
      <c r="AC1040" s="138">
        <f t="shared" si="165"/>
        <v>0</v>
      </c>
      <c r="AD1040" s="112">
        <f t="shared" si="166"/>
        <v>0</v>
      </c>
      <c r="AE1040" s="112">
        <f t="shared" si="167"/>
        <v>0</v>
      </c>
      <c r="AF1040" s="112">
        <f t="shared" si="168"/>
        <v>0</v>
      </c>
    </row>
    <row r="1041" spans="1:32">
      <c r="A1041" s="147"/>
      <c r="B1041" s="226"/>
      <c r="C1041" s="147"/>
      <c r="D1041" s="147"/>
      <c r="E1041" s="148"/>
      <c r="F1041" s="149"/>
      <c r="G1041" s="149"/>
      <c r="H1041" s="147"/>
      <c r="I1041" s="147"/>
      <c r="J1041" s="147"/>
      <c r="K1041" s="277"/>
      <c r="L1041" s="121"/>
      <c r="M1041" s="120"/>
      <c r="O1041" s="110">
        <f t="shared" si="162"/>
        <v>0</v>
      </c>
      <c r="P1041" s="110">
        <f t="shared" si="163"/>
        <v>0</v>
      </c>
      <c r="Q1041" s="134">
        <f t="shared" si="164"/>
        <v>0</v>
      </c>
      <c r="R1041" s="111">
        <f t="shared" si="169"/>
        <v>0</v>
      </c>
      <c r="S1041" s="111">
        <f t="shared" si="160"/>
        <v>0</v>
      </c>
      <c r="T1041" s="108">
        <f t="shared" si="161"/>
        <v>0</v>
      </c>
      <c r="U1041" s="109"/>
      <c r="V1041" s="108"/>
      <c r="W1041" s="108"/>
      <c r="X1041" s="112"/>
      <c r="Y1041" s="112"/>
      <c r="Z1041" s="112"/>
      <c r="AA1041" s="176"/>
      <c r="AB1041" s="109"/>
      <c r="AC1041" s="138">
        <f t="shared" si="165"/>
        <v>0</v>
      </c>
      <c r="AD1041" s="112">
        <f t="shared" si="166"/>
        <v>0</v>
      </c>
      <c r="AE1041" s="112">
        <f t="shared" si="167"/>
        <v>0</v>
      </c>
      <c r="AF1041" s="112">
        <f t="shared" si="168"/>
        <v>0</v>
      </c>
    </row>
    <row r="1042" spans="1:32">
      <c r="A1042" s="147"/>
      <c r="B1042" s="226"/>
      <c r="C1042" s="147"/>
      <c r="D1042" s="147"/>
      <c r="E1042" s="148"/>
      <c r="F1042" s="149"/>
      <c r="G1042" s="149"/>
      <c r="H1042" s="147"/>
      <c r="I1042" s="147"/>
      <c r="J1042" s="147"/>
      <c r="K1042" s="277"/>
      <c r="L1042" s="121"/>
      <c r="M1042" s="120"/>
      <c r="O1042" s="110">
        <f t="shared" si="162"/>
        <v>0</v>
      </c>
      <c r="P1042" s="110">
        <f t="shared" si="163"/>
        <v>0</v>
      </c>
      <c r="Q1042" s="134">
        <f t="shared" si="164"/>
        <v>0</v>
      </c>
      <c r="R1042" s="111">
        <f t="shared" si="169"/>
        <v>0</v>
      </c>
      <c r="S1042" s="111">
        <f t="shared" si="160"/>
        <v>0</v>
      </c>
      <c r="T1042" s="108">
        <f t="shared" si="161"/>
        <v>0</v>
      </c>
      <c r="U1042" s="109"/>
      <c r="V1042" s="108"/>
      <c r="W1042" s="108"/>
      <c r="X1042" s="112"/>
      <c r="Y1042" s="112"/>
      <c r="Z1042" s="112"/>
      <c r="AA1042" s="176"/>
      <c r="AB1042" s="109"/>
      <c r="AC1042" s="138">
        <f t="shared" si="165"/>
        <v>0</v>
      </c>
      <c r="AD1042" s="112">
        <f t="shared" si="166"/>
        <v>0</v>
      </c>
      <c r="AE1042" s="112">
        <f t="shared" si="167"/>
        <v>0</v>
      </c>
      <c r="AF1042" s="112">
        <f t="shared" si="168"/>
        <v>0</v>
      </c>
    </row>
    <row r="1043" spans="1:32">
      <c r="A1043" s="147"/>
      <c r="B1043" s="226"/>
      <c r="C1043" s="147"/>
      <c r="D1043" s="147"/>
      <c r="E1043" s="148"/>
      <c r="F1043" s="149"/>
      <c r="G1043" s="149"/>
      <c r="H1043" s="147"/>
      <c r="I1043" s="147"/>
      <c r="J1043" s="147"/>
      <c r="K1043" s="277"/>
      <c r="L1043" s="121"/>
      <c r="M1043" s="120"/>
      <c r="O1043" s="110">
        <f t="shared" si="162"/>
        <v>0</v>
      </c>
      <c r="P1043" s="110">
        <f t="shared" si="163"/>
        <v>0</v>
      </c>
      <c r="Q1043" s="134">
        <f t="shared" si="164"/>
        <v>0</v>
      </c>
      <c r="R1043" s="111">
        <f t="shared" si="169"/>
        <v>0</v>
      </c>
      <c r="S1043" s="111">
        <f t="shared" si="160"/>
        <v>0</v>
      </c>
      <c r="T1043" s="108">
        <f t="shared" si="161"/>
        <v>0</v>
      </c>
      <c r="U1043" s="109"/>
      <c r="V1043" s="108"/>
      <c r="W1043" s="108"/>
      <c r="X1043" s="112"/>
      <c r="Y1043" s="112"/>
      <c r="Z1043" s="112"/>
      <c r="AA1043" s="176"/>
      <c r="AB1043" s="109"/>
      <c r="AC1043" s="138">
        <f t="shared" si="165"/>
        <v>0</v>
      </c>
      <c r="AD1043" s="112">
        <f t="shared" si="166"/>
        <v>0</v>
      </c>
      <c r="AE1043" s="112">
        <f t="shared" si="167"/>
        <v>0</v>
      </c>
      <c r="AF1043" s="112">
        <f t="shared" si="168"/>
        <v>0</v>
      </c>
    </row>
    <row r="1044" spans="1:32">
      <c r="A1044" s="147"/>
      <c r="B1044" s="226"/>
      <c r="C1044" s="147"/>
      <c r="D1044" s="147"/>
      <c r="E1044" s="148"/>
      <c r="F1044" s="149"/>
      <c r="G1044" s="149"/>
      <c r="H1044" s="147"/>
      <c r="I1044" s="147"/>
      <c r="J1044" s="147"/>
      <c r="K1044" s="277"/>
      <c r="L1044" s="121"/>
      <c r="M1044" s="120"/>
      <c r="O1044" s="110">
        <f t="shared" si="162"/>
        <v>0</v>
      </c>
      <c r="P1044" s="110">
        <f t="shared" si="163"/>
        <v>0</v>
      </c>
      <c r="Q1044" s="134">
        <f t="shared" si="164"/>
        <v>0</v>
      </c>
      <c r="R1044" s="111">
        <f t="shared" si="169"/>
        <v>0</v>
      </c>
      <c r="S1044" s="111">
        <f t="shared" si="160"/>
        <v>0</v>
      </c>
      <c r="T1044" s="108">
        <f t="shared" si="161"/>
        <v>0</v>
      </c>
      <c r="U1044" s="109"/>
      <c r="V1044" s="108"/>
      <c r="W1044" s="108"/>
      <c r="X1044" s="112"/>
      <c r="Y1044" s="112"/>
      <c r="Z1044" s="112"/>
      <c r="AA1044" s="176"/>
      <c r="AB1044" s="109"/>
      <c r="AC1044" s="138">
        <f t="shared" si="165"/>
        <v>0</v>
      </c>
      <c r="AD1044" s="112">
        <f t="shared" si="166"/>
        <v>0</v>
      </c>
      <c r="AE1044" s="112">
        <f t="shared" si="167"/>
        <v>0</v>
      </c>
      <c r="AF1044" s="112">
        <f t="shared" si="168"/>
        <v>0</v>
      </c>
    </row>
    <row r="1045" spans="1:32">
      <c r="A1045" s="147"/>
      <c r="B1045" s="226"/>
      <c r="C1045" s="147"/>
      <c r="D1045" s="147"/>
      <c r="E1045" s="148"/>
      <c r="F1045" s="149"/>
      <c r="G1045" s="149"/>
      <c r="H1045" s="147"/>
      <c r="I1045" s="147"/>
      <c r="J1045" s="147"/>
      <c r="K1045" s="277"/>
      <c r="L1045" s="121"/>
      <c r="M1045" s="120"/>
      <c r="O1045" s="110">
        <f t="shared" si="162"/>
        <v>0</v>
      </c>
      <c r="P1045" s="110">
        <f t="shared" si="163"/>
        <v>0</v>
      </c>
      <c r="Q1045" s="134">
        <f t="shared" si="164"/>
        <v>0</v>
      </c>
      <c r="R1045" s="111">
        <f t="shared" si="169"/>
        <v>0</v>
      </c>
      <c r="S1045" s="111">
        <f t="shared" si="160"/>
        <v>0</v>
      </c>
      <c r="T1045" s="108">
        <f t="shared" si="161"/>
        <v>0</v>
      </c>
      <c r="U1045" s="109"/>
      <c r="V1045" s="108"/>
      <c r="W1045" s="108"/>
      <c r="X1045" s="112"/>
      <c r="Y1045" s="112"/>
      <c r="Z1045" s="112"/>
      <c r="AA1045" s="176"/>
      <c r="AB1045" s="109"/>
      <c r="AC1045" s="138">
        <f t="shared" si="165"/>
        <v>0</v>
      </c>
      <c r="AD1045" s="112">
        <f t="shared" si="166"/>
        <v>0</v>
      </c>
      <c r="AE1045" s="112">
        <f t="shared" si="167"/>
        <v>0</v>
      </c>
      <c r="AF1045" s="112">
        <f t="shared" si="168"/>
        <v>0</v>
      </c>
    </row>
    <row r="1046" spans="1:32">
      <c r="A1046" s="147"/>
      <c r="B1046" s="226"/>
      <c r="C1046" s="147"/>
      <c r="D1046" s="147"/>
      <c r="E1046" s="148"/>
      <c r="F1046" s="149"/>
      <c r="G1046" s="149"/>
      <c r="H1046" s="147"/>
      <c r="I1046" s="147"/>
      <c r="J1046" s="147"/>
      <c r="K1046" s="277"/>
      <c r="L1046" s="121"/>
      <c r="M1046" s="120"/>
      <c r="O1046" s="110">
        <f t="shared" si="162"/>
        <v>0</v>
      </c>
      <c r="P1046" s="110">
        <f t="shared" si="163"/>
        <v>0</v>
      </c>
      <c r="Q1046" s="134">
        <f t="shared" si="164"/>
        <v>0</v>
      </c>
      <c r="R1046" s="111">
        <f t="shared" si="169"/>
        <v>0</v>
      </c>
      <c r="S1046" s="111">
        <f t="shared" si="160"/>
        <v>0</v>
      </c>
      <c r="T1046" s="108">
        <f t="shared" si="161"/>
        <v>0</v>
      </c>
      <c r="U1046" s="109"/>
      <c r="V1046" s="108"/>
      <c r="W1046" s="108"/>
      <c r="X1046" s="112"/>
      <c r="Y1046" s="112"/>
      <c r="Z1046" s="112"/>
      <c r="AA1046" s="176"/>
      <c r="AB1046" s="109"/>
      <c r="AC1046" s="138">
        <f t="shared" si="165"/>
        <v>0</v>
      </c>
      <c r="AD1046" s="112">
        <f t="shared" si="166"/>
        <v>0</v>
      </c>
      <c r="AE1046" s="112">
        <f t="shared" si="167"/>
        <v>0</v>
      </c>
      <c r="AF1046" s="112">
        <f t="shared" si="168"/>
        <v>0</v>
      </c>
    </row>
    <row r="1047" spans="1:32">
      <c r="A1047" s="147"/>
      <c r="B1047" s="226"/>
      <c r="C1047" s="147"/>
      <c r="D1047" s="147"/>
      <c r="E1047" s="148"/>
      <c r="F1047" s="149"/>
      <c r="G1047" s="147"/>
      <c r="H1047" s="147"/>
      <c r="I1047" s="147"/>
      <c r="J1047" s="147"/>
      <c r="K1047" s="277"/>
      <c r="L1047" s="121"/>
      <c r="M1047" s="120"/>
      <c r="O1047" s="110">
        <f t="shared" si="162"/>
        <v>0</v>
      </c>
      <c r="P1047" s="110">
        <f t="shared" si="163"/>
        <v>0</v>
      </c>
      <c r="Q1047" s="134">
        <f t="shared" si="164"/>
        <v>0</v>
      </c>
      <c r="R1047" s="111">
        <f t="shared" si="169"/>
        <v>0</v>
      </c>
      <c r="S1047" s="111">
        <f t="shared" si="160"/>
        <v>0</v>
      </c>
      <c r="T1047" s="108">
        <f t="shared" si="161"/>
        <v>0</v>
      </c>
      <c r="U1047" s="109"/>
      <c r="V1047" s="108"/>
      <c r="W1047" s="108"/>
      <c r="X1047" s="112"/>
      <c r="Y1047" s="112"/>
      <c r="Z1047" s="112"/>
      <c r="AA1047" s="176"/>
      <c r="AB1047" s="109"/>
      <c r="AC1047" s="138">
        <f t="shared" si="165"/>
        <v>0</v>
      </c>
      <c r="AD1047" s="112">
        <f t="shared" si="166"/>
        <v>0</v>
      </c>
      <c r="AE1047" s="112">
        <f t="shared" si="167"/>
        <v>0</v>
      </c>
      <c r="AF1047" s="112">
        <f t="shared" si="168"/>
        <v>0</v>
      </c>
    </row>
    <row r="1048" spans="1:32">
      <c r="A1048" s="147"/>
      <c r="B1048" s="226"/>
      <c r="C1048" s="147"/>
      <c r="D1048" s="147"/>
      <c r="E1048" s="148"/>
      <c r="F1048" s="149"/>
      <c r="G1048" s="149"/>
      <c r="H1048" s="149"/>
      <c r="I1048" s="147"/>
      <c r="J1048" s="147"/>
      <c r="K1048" s="277"/>
      <c r="L1048" s="121"/>
      <c r="M1048" s="120"/>
      <c r="O1048" s="110">
        <f t="shared" si="162"/>
        <v>0</v>
      </c>
      <c r="P1048" s="110">
        <f t="shared" si="163"/>
        <v>0</v>
      </c>
      <c r="Q1048" s="134">
        <f t="shared" si="164"/>
        <v>0</v>
      </c>
      <c r="R1048" s="111">
        <f t="shared" si="169"/>
        <v>0</v>
      </c>
      <c r="S1048" s="111">
        <f t="shared" si="160"/>
        <v>0</v>
      </c>
      <c r="T1048" s="108">
        <f t="shared" si="161"/>
        <v>0</v>
      </c>
      <c r="U1048" s="109"/>
      <c r="V1048" s="108"/>
      <c r="W1048" s="108"/>
      <c r="X1048" s="112"/>
      <c r="Y1048" s="112"/>
      <c r="Z1048" s="112"/>
      <c r="AA1048" s="176"/>
      <c r="AB1048" s="109"/>
      <c r="AC1048" s="138">
        <f t="shared" si="165"/>
        <v>0</v>
      </c>
      <c r="AD1048" s="112">
        <f t="shared" si="166"/>
        <v>0</v>
      </c>
      <c r="AE1048" s="112">
        <f t="shared" si="167"/>
        <v>0</v>
      </c>
      <c r="AF1048" s="112">
        <f t="shared" si="168"/>
        <v>0</v>
      </c>
    </row>
    <row r="1049" spans="1:32">
      <c r="A1049" s="147"/>
      <c r="B1049" s="226"/>
      <c r="C1049" s="147"/>
      <c r="D1049" s="147"/>
      <c r="E1049" s="148"/>
      <c r="F1049" s="149"/>
      <c r="G1049" s="149"/>
      <c r="H1049" s="147"/>
      <c r="I1049" s="147"/>
      <c r="J1049" s="147"/>
      <c r="K1049" s="277"/>
      <c r="L1049" s="121"/>
      <c r="M1049" s="120"/>
      <c r="O1049" s="110">
        <f t="shared" si="162"/>
        <v>0</v>
      </c>
      <c r="P1049" s="110">
        <f t="shared" si="163"/>
        <v>0</v>
      </c>
      <c r="Q1049" s="134">
        <f t="shared" si="164"/>
        <v>0</v>
      </c>
      <c r="R1049" s="111">
        <f t="shared" si="169"/>
        <v>0</v>
      </c>
      <c r="S1049" s="111">
        <f t="shared" si="160"/>
        <v>0</v>
      </c>
      <c r="T1049" s="108">
        <f t="shared" si="161"/>
        <v>0</v>
      </c>
      <c r="U1049" s="109"/>
      <c r="V1049" s="108"/>
      <c r="W1049" s="108"/>
      <c r="X1049" s="112"/>
      <c r="Y1049" s="112"/>
      <c r="Z1049" s="112"/>
      <c r="AA1049" s="176"/>
      <c r="AB1049" s="109"/>
      <c r="AC1049" s="138">
        <f t="shared" si="165"/>
        <v>0</v>
      </c>
      <c r="AD1049" s="112">
        <f t="shared" si="166"/>
        <v>0</v>
      </c>
      <c r="AE1049" s="112">
        <f t="shared" si="167"/>
        <v>0</v>
      </c>
      <c r="AF1049" s="112">
        <f t="shared" si="168"/>
        <v>0</v>
      </c>
    </row>
    <row r="1050" spans="1:32">
      <c r="A1050" s="147"/>
      <c r="B1050" s="226"/>
      <c r="C1050" s="147"/>
      <c r="D1050" s="147"/>
      <c r="E1050" s="148"/>
      <c r="F1050" s="149"/>
      <c r="G1050" s="149"/>
      <c r="H1050" s="147"/>
      <c r="I1050" s="147"/>
      <c r="J1050" s="147"/>
      <c r="K1050" s="277"/>
      <c r="L1050" s="121"/>
      <c r="M1050" s="120"/>
      <c r="O1050" s="110">
        <f t="shared" si="162"/>
        <v>0</v>
      </c>
      <c r="P1050" s="110">
        <f t="shared" si="163"/>
        <v>0</v>
      </c>
      <c r="Q1050" s="134">
        <f t="shared" si="164"/>
        <v>0</v>
      </c>
      <c r="R1050" s="111">
        <f t="shared" si="169"/>
        <v>0</v>
      </c>
      <c r="S1050" s="111">
        <f t="shared" si="160"/>
        <v>0</v>
      </c>
      <c r="T1050" s="108">
        <f t="shared" si="161"/>
        <v>0</v>
      </c>
      <c r="U1050" s="109"/>
      <c r="V1050" s="108"/>
      <c r="W1050" s="108"/>
      <c r="X1050" s="112"/>
      <c r="Y1050" s="112"/>
      <c r="Z1050" s="112"/>
      <c r="AA1050" s="176"/>
      <c r="AB1050" s="109"/>
      <c r="AC1050" s="138">
        <f t="shared" si="165"/>
        <v>0</v>
      </c>
      <c r="AD1050" s="112">
        <f t="shared" si="166"/>
        <v>0</v>
      </c>
      <c r="AE1050" s="112">
        <f t="shared" si="167"/>
        <v>0</v>
      </c>
      <c r="AF1050" s="112">
        <f t="shared" si="168"/>
        <v>0</v>
      </c>
    </row>
    <row r="1051" spans="1:32">
      <c r="A1051" s="147"/>
      <c r="B1051" s="226"/>
      <c r="C1051" s="147"/>
      <c r="D1051" s="147"/>
      <c r="E1051" s="148"/>
      <c r="F1051" s="149"/>
      <c r="G1051" s="149"/>
      <c r="H1051" s="147"/>
      <c r="I1051" s="147"/>
      <c r="J1051" s="147"/>
      <c r="K1051" s="277"/>
      <c r="L1051" s="121"/>
      <c r="M1051" s="120"/>
      <c r="O1051" s="110">
        <f t="shared" si="162"/>
        <v>0</v>
      </c>
      <c r="P1051" s="110">
        <f t="shared" si="163"/>
        <v>0</v>
      </c>
      <c r="Q1051" s="134">
        <f t="shared" si="164"/>
        <v>0</v>
      </c>
      <c r="R1051" s="111">
        <f t="shared" si="169"/>
        <v>0</v>
      </c>
      <c r="S1051" s="111">
        <f t="shared" si="160"/>
        <v>0</v>
      </c>
      <c r="T1051" s="108">
        <f t="shared" si="161"/>
        <v>0</v>
      </c>
      <c r="U1051" s="109"/>
      <c r="V1051" s="108"/>
      <c r="W1051" s="108"/>
      <c r="X1051" s="112"/>
      <c r="Y1051" s="112"/>
      <c r="Z1051" s="112"/>
      <c r="AA1051" s="176"/>
      <c r="AB1051" s="109"/>
      <c r="AC1051" s="138">
        <f t="shared" si="165"/>
        <v>0</v>
      </c>
      <c r="AD1051" s="112">
        <f t="shared" si="166"/>
        <v>0</v>
      </c>
      <c r="AE1051" s="112">
        <f t="shared" si="167"/>
        <v>0</v>
      </c>
      <c r="AF1051" s="112">
        <f t="shared" si="168"/>
        <v>0</v>
      </c>
    </row>
    <row r="1052" spans="1:32">
      <c r="A1052" s="147"/>
      <c r="B1052" s="226"/>
      <c r="C1052" s="147"/>
      <c r="D1052" s="147"/>
      <c r="E1052" s="148"/>
      <c r="F1052" s="149"/>
      <c r="G1052" s="149"/>
      <c r="H1052" s="147"/>
      <c r="I1052" s="147"/>
      <c r="J1052" s="147"/>
      <c r="K1052" s="277"/>
      <c r="L1052" s="121"/>
      <c r="M1052" s="120"/>
      <c r="O1052" s="110">
        <f t="shared" si="162"/>
        <v>0</v>
      </c>
      <c r="P1052" s="110">
        <f t="shared" si="163"/>
        <v>0</v>
      </c>
      <c r="Q1052" s="134">
        <f t="shared" si="164"/>
        <v>0</v>
      </c>
      <c r="R1052" s="111">
        <f t="shared" si="169"/>
        <v>0</v>
      </c>
      <c r="S1052" s="111">
        <f t="shared" si="160"/>
        <v>0</v>
      </c>
      <c r="T1052" s="108">
        <f t="shared" si="161"/>
        <v>0</v>
      </c>
      <c r="U1052" s="109"/>
      <c r="V1052" s="108"/>
      <c r="W1052" s="108"/>
      <c r="X1052" s="112"/>
      <c r="Y1052" s="112"/>
      <c r="Z1052" s="112"/>
      <c r="AA1052" s="176"/>
      <c r="AB1052" s="109"/>
      <c r="AC1052" s="138">
        <f t="shared" si="165"/>
        <v>0</v>
      </c>
      <c r="AD1052" s="112">
        <f t="shared" si="166"/>
        <v>0</v>
      </c>
      <c r="AE1052" s="112">
        <f t="shared" si="167"/>
        <v>0</v>
      </c>
      <c r="AF1052" s="112">
        <f t="shared" si="168"/>
        <v>0</v>
      </c>
    </row>
    <row r="1053" spans="1:32">
      <c r="A1053" s="147"/>
      <c r="B1053" s="226"/>
      <c r="C1053" s="147"/>
      <c r="D1053" s="147"/>
      <c r="E1053" s="148"/>
      <c r="F1053" s="149"/>
      <c r="G1053" s="149"/>
      <c r="H1053" s="147"/>
      <c r="I1053" s="147"/>
      <c r="J1053" s="147"/>
      <c r="K1053" s="277"/>
      <c r="L1053" s="121"/>
      <c r="M1053" s="120"/>
      <c r="O1053" s="110">
        <f t="shared" si="162"/>
        <v>0</v>
      </c>
      <c r="P1053" s="110">
        <f t="shared" si="163"/>
        <v>0</v>
      </c>
      <c r="Q1053" s="134">
        <f t="shared" si="164"/>
        <v>0</v>
      </c>
      <c r="R1053" s="111">
        <f t="shared" si="169"/>
        <v>0</v>
      </c>
      <c r="S1053" s="111">
        <f t="shared" si="160"/>
        <v>0</v>
      </c>
      <c r="T1053" s="108">
        <f t="shared" si="161"/>
        <v>0</v>
      </c>
      <c r="U1053" s="109"/>
      <c r="V1053" s="108"/>
      <c r="W1053" s="108"/>
      <c r="X1053" s="112"/>
      <c r="Y1053" s="112"/>
      <c r="Z1053" s="112"/>
      <c r="AA1053" s="176"/>
      <c r="AB1053" s="109"/>
      <c r="AC1053" s="138">
        <f t="shared" si="165"/>
        <v>0</v>
      </c>
      <c r="AD1053" s="112">
        <f t="shared" si="166"/>
        <v>0</v>
      </c>
      <c r="AE1053" s="112">
        <f t="shared" si="167"/>
        <v>0</v>
      </c>
      <c r="AF1053" s="112">
        <f t="shared" si="168"/>
        <v>0</v>
      </c>
    </row>
    <row r="1054" spans="1:32">
      <c r="A1054" s="147"/>
      <c r="B1054" s="226"/>
      <c r="C1054" s="147"/>
      <c r="D1054" s="147"/>
      <c r="E1054" s="148"/>
      <c r="F1054" s="149"/>
      <c r="G1054" s="149"/>
      <c r="H1054" s="147"/>
      <c r="I1054" s="147"/>
      <c r="J1054" s="147"/>
      <c r="K1054" s="277"/>
      <c r="L1054" s="121"/>
      <c r="M1054" s="120"/>
      <c r="O1054" s="110">
        <f t="shared" si="162"/>
        <v>0</v>
      </c>
      <c r="P1054" s="110">
        <f t="shared" si="163"/>
        <v>0</v>
      </c>
      <c r="Q1054" s="134">
        <f t="shared" si="164"/>
        <v>0</v>
      </c>
      <c r="R1054" s="111">
        <f t="shared" si="169"/>
        <v>0</v>
      </c>
      <c r="S1054" s="111">
        <f t="shared" si="160"/>
        <v>0</v>
      </c>
      <c r="T1054" s="108">
        <f t="shared" si="161"/>
        <v>0</v>
      </c>
      <c r="U1054" s="109"/>
      <c r="V1054" s="108"/>
      <c r="W1054" s="108"/>
      <c r="X1054" s="112"/>
      <c r="Y1054" s="112"/>
      <c r="Z1054" s="112"/>
      <c r="AA1054" s="176"/>
      <c r="AB1054" s="109"/>
      <c r="AC1054" s="138">
        <f t="shared" si="165"/>
        <v>0</v>
      </c>
      <c r="AD1054" s="112">
        <f t="shared" si="166"/>
        <v>0</v>
      </c>
      <c r="AE1054" s="112">
        <f t="shared" si="167"/>
        <v>0</v>
      </c>
      <c r="AF1054" s="112">
        <f t="shared" si="168"/>
        <v>0</v>
      </c>
    </row>
    <row r="1055" spans="1:32">
      <c r="A1055" s="147"/>
      <c r="B1055" s="226"/>
      <c r="C1055" s="147"/>
      <c r="D1055" s="147"/>
      <c r="E1055" s="148"/>
      <c r="F1055" s="149"/>
      <c r="G1055" s="149"/>
      <c r="H1055" s="147"/>
      <c r="I1055" s="147"/>
      <c r="J1055" s="147"/>
      <c r="K1055" s="277"/>
      <c r="L1055" s="121"/>
      <c r="M1055" s="120"/>
      <c r="O1055" s="110">
        <f t="shared" si="162"/>
        <v>0</v>
      </c>
      <c r="P1055" s="110">
        <f t="shared" si="163"/>
        <v>0</v>
      </c>
      <c r="Q1055" s="134">
        <f t="shared" si="164"/>
        <v>0</v>
      </c>
      <c r="R1055" s="111">
        <f t="shared" si="169"/>
        <v>0</v>
      </c>
      <c r="S1055" s="111">
        <f t="shared" si="160"/>
        <v>0</v>
      </c>
      <c r="T1055" s="108">
        <f t="shared" si="161"/>
        <v>0</v>
      </c>
      <c r="U1055" s="109"/>
      <c r="V1055" s="108"/>
      <c r="W1055" s="108"/>
      <c r="X1055" s="112"/>
      <c r="Y1055" s="112"/>
      <c r="Z1055" s="112"/>
      <c r="AA1055" s="176"/>
      <c r="AB1055" s="109"/>
      <c r="AC1055" s="138">
        <f t="shared" si="165"/>
        <v>0</v>
      </c>
      <c r="AD1055" s="112">
        <f t="shared" si="166"/>
        <v>0</v>
      </c>
      <c r="AE1055" s="112">
        <f t="shared" si="167"/>
        <v>0</v>
      </c>
      <c r="AF1055" s="112">
        <f t="shared" si="168"/>
        <v>0</v>
      </c>
    </row>
    <row r="1056" spans="1:32">
      <c r="A1056" s="147"/>
      <c r="B1056" s="226"/>
      <c r="C1056" s="147"/>
      <c r="D1056" s="147"/>
      <c r="E1056" s="148"/>
      <c r="F1056" s="149"/>
      <c r="G1056" s="149"/>
      <c r="H1056" s="147"/>
      <c r="I1056" s="147"/>
      <c r="J1056" s="147"/>
      <c r="K1056" s="277"/>
      <c r="L1056" s="121"/>
      <c r="M1056" s="120"/>
      <c r="O1056" s="110">
        <f t="shared" si="162"/>
        <v>0</v>
      </c>
      <c r="P1056" s="110">
        <f t="shared" si="163"/>
        <v>0</v>
      </c>
      <c r="Q1056" s="134">
        <f t="shared" si="164"/>
        <v>0</v>
      </c>
      <c r="R1056" s="111">
        <f t="shared" si="169"/>
        <v>0</v>
      </c>
      <c r="S1056" s="111">
        <f t="shared" ref="S1056:S1119" si="170">+IF(AND(O1056&gt;TIMEVALUE("8:30"),O1056&lt;TIMEVALUE("10:00")),O1056-TIMEVALUE("8:00"),0)</f>
        <v>0</v>
      </c>
      <c r="T1056" s="108">
        <f t="shared" si="161"/>
        <v>0</v>
      </c>
      <c r="U1056" s="109"/>
      <c r="V1056" s="108"/>
      <c r="W1056" s="108"/>
      <c r="X1056" s="112"/>
      <c r="Y1056" s="112"/>
      <c r="Z1056" s="112"/>
      <c r="AA1056" s="176"/>
      <c r="AB1056" s="109"/>
      <c r="AC1056" s="138">
        <f t="shared" si="165"/>
        <v>0</v>
      </c>
      <c r="AD1056" s="112">
        <f t="shared" si="166"/>
        <v>0</v>
      </c>
      <c r="AE1056" s="112">
        <f t="shared" si="167"/>
        <v>0</v>
      </c>
      <c r="AF1056" s="112">
        <f t="shared" si="168"/>
        <v>0</v>
      </c>
    </row>
    <row r="1057" spans="1:32">
      <c r="A1057" s="147"/>
      <c r="B1057" s="226"/>
      <c r="C1057" s="147"/>
      <c r="D1057" s="147"/>
      <c r="E1057" s="148"/>
      <c r="F1057" s="149"/>
      <c r="G1057" s="149"/>
      <c r="H1057" s="147"/>
      <c r="I1057" s="147"/>
      <c r="J1057" s="147"/>
      <c r="K1057" s="277"/>
      <c r="L1057" s="121"/>
      <c r="M1057" s="120"/>
      <c r="O1057" s="110">
        <f t="shared" si="162"/>
        <v>0</v>
      </c>
      <c r="P1057" s="110">
        <f t="shared" si="163"/>
        <v>0</v>
      </c>
      <c r="Q1057" s="134">
        <f t="shared" si="164"/>
        <v>0</v>
      </c>
      <c r="R1057" s="111">
        <f t="shared" si="169"/>
        <v>0</v>
      </c>
      <c r="S1057" s="111">
        <f t="shared" si="170"/>
        <v>0</v>
      </c>
      <c r="T1057" s="108">
        <f t="shared" si="161"/>
        <v>0</v>
      </c>
      <c r="U1057" s="109"/>
      <c r="V1057" s="108"/>
      <c r="W1057" s="108"/>
      <c r="X1057" s="112"/>
      <c r="Y1057" s="112"/>
      <c r="Z1057" s="112"/>
      <c r="AA1057" s="176"/>
      <c r="AB1057" s="109"/>
      <c r="AC1057" s="138">
        <f t="shared" si="165"/>
        <v>0</v>
      </c>
      <c r="AD1057" s="112">
        <f t="shared" si="166"/>
        <v>0</v>
      </c>
      <c r="AE1057" s="112">
        <f t="shared" si="167"/>
        <v>0</v>
      </c>
      <c r="AF1057" s="112">
        <f t="shared" si="168"/>
        <v>0</v>
      </c>
    </row>
    <row r="1058" spans="1:32">
      <c r="A1058" s="147"/>
      <c r="B1058" s="226"/>
      <c r="C1058" s="147"/>
      <c r="D1058" s="147"/>
      <c r="E1058" s="148"/>
      <c r="F1058" s="149"/>
      <c r="G1058" s="149"/>
      <c r="H1058" s="147"/>
      <c r="I1058" s="147"/>
      <c r="J1058" s="147"/>
      <c r="K1058" s="277"/>
      <c r="L1058" s="121"/>
      <c r="M1058" s="120"/>
      <c r="O1058" s="110">
        <f t="shared" si="162"/>
        <v>0</v>
      </c>
      <c r="P1058" s="110">
        <f t="shared" si="163"/>
        <v>0</v>
      </c>
      <c r="Q1058" s="134">
        <f t="shared" si="164"/>
        <v>0</v>
      </c>
      <c r="R1058" s="111">
        <f t="shared" si="169"/>
        <v>0</v>
      </c>
      <c r="S1058" s="111">
        <f t="shared" si="170"/>
        <v>0</v>
      </c>
      <c r="T1058" s="108">
        <f t="shared" si="161"/>
        <v>0</v>
      </c>
      <c r="U1058" s="109"/>
      <c r="V1058" s="108"/>
      <c r="W1058" s="108"/>
      <c r="X1058" s="112"/>
      <c r="Y1058" s="112"/>
      <c r="Z1058" s="112"/>
      <c r="AA1058" s="176"/>
      <c r="AB1058" s="109"/>
      <c r="AC1058" s="138">
        <f t="shared" si="165"/>
        <v>0</v>
      </c>
      <c r="AD1058" s="112">
        <f t="shared" si="166"/>
        <v>0</v>
      </c>
      <c r="AE1058" s="112">
        <f t="shared" si="167"/>
        <v>0</v>
      </c>
      <c r="AF1058" s="112">
        <f t="shared" si="168"/>
        <v>0</v>
      </c>
    </row>
    <row r="1059" spans="1:32">
      <c r="A1059" s="147"/>
      <c r="B1059" s="226"/>
      <c r="C1059" s="147"/>
      <c r="D1059" s="147"/>
      <c r="E1059" s="148"/>
      <c r="F1059" s="149"/>
      <c r="G1059" s="149"/>
      <c r="H1059" s="149"/>
      <c r="I1059" s="149"/>
      <c r="J1059" s="147"/>
      <c r="K1059" s="277"/>
      <c r="L1059" s="121"/>
      <c r="M1059" s="120"/>
      <c r="O1059" s="110">
        <f t="shared" si="162"/>
        <v>0</v>
      </c>
      <c r="P1059" s="110">
        <f t="shared" si="163"/>
        <v>0</v>
      </c>
      <c r="Q1059" s="134">
        <f t="shared" si="164"/>
        <v>0</v>
      </c>
      <c r="R1059" s="111">
        <f t="shared" si="169"/>
        <v>0</v>
      </c>
      <c r="S1059" s="111">
        <f t="shared" si="170"/>
        <v>0</v>
      </c>
      <c r="T1059" s="108">
        <f t="shared" si="161"/>
        <v>0</v>
      </c>
      <c r="U1059" s="109"/>
      <c r="V1059" s="108"/>
      <c r="W1059" s="108"/>
      <c r="X1059" s="112"/>
      <c r="Y1059" s="112"/>
      <c r="Z1059" s="112"/>
      <c r="AA1059" s="176"/>
      <c r="AB1059" s="109"/>
      <c r="AC1059" s="138">
        <f t="shared" si="165"/>
        <v>0</v>
      </c>
      <c r="AD1059" s="112">
        <f t="shared" si="166"/>
        <v>0</v>
      </c>
      <c r="AE1059" s="112">
        <f t="shared" si="167"/>
        <v>0</v>
      </c>
      <c r="AF1059" s="112">
        <f t="shared" si="168"/>
        <v>0</v>
      </c>
    </row>
    <row r="1060" spans="1:32">
      <c r="A1060" s="147"/>
      <c r="B1060" s="226"/>
      <c r="C1060" s="147"/>
      <c r="D1060" s="147"/>
      <c r="E1060" s="148"/>
      <c r="F1060" s="149"/>
      <c r="G1060" s="149"/>
      <c r="H1060" s="149"/>
      <c r="I1060" s="147"/>
      <c r="J1060" s="147"/>
      <c r="K1060" s="277"/>
      <c r="L1060" s="121"/>
      <c r="M1060" s="120"/>
      <c r="O1060" s="110">
        <f t="shared" si="162"/>
        <v>0</v>
      </c>
      <c r="P1060" s="110">
        <f t="shared" si="163"/>
        <v>0</v>
      </c>
      <c r="Q1060" s="134">
        <f t="shared" si="164"/>
        <v>0</v>
      </c>
      <c r="R1060" s="111">
        <f t="shared" si="169"/>
        <v>0</v>
      </c>
      <c r="S1060" s="111">
        <f t="shared" si="170"/>
        <v>0</v>
      </c>
      <c r="T1060" s="108">
        <f t="shared" si="161"/>
        <v>0</v>
      </c>
      <c r="U1060" s="109"/>
      <c r="V1060" s="108"/>
      <c r="W1060" s="108"/>
      <c r="X1060" s="112"/>
      <c r="Y1060" s="112"/>
      <c r="Z1060" s="112"/>
      <c r="AA1060" s="176"/>
      <c r="AB1060" s="109"/>
      <c r="AC1060" s="138">
        <f t="shared" si="165"/>
        <v>0</v>
      </c>
      <c r="AD1060" s="112">
        <f t="shared" si="166"/>
        <v>0</v>
      </c>
      <c r="AE1060" s="112">
        <f t="shared" si="167"/>
        <v>0</v>
      </c>
      <c r="AF1060" s="112">
        <f t="shared" si="168"/>
        <v>0</v>
      </c>
    </row>
    <row r="1061" spans="1:32">
      <c r="A1061" s="147"/>
      <c r="B1061" s="226"/>
      <c r="C1061" s="147"/>
      <c r="D1061" s="147"/>
      <c r="E1061" s="148"/>
      <c r="F1061" s="149"/>
      <c r="G1061" s="149"/>
      <c r="H1061" s="147"/>
      <c r="I1061" s="147"/>
      <c r="J1061" s="147"/>
      <c r="K1061" s="277"/>
      <c r="L1061" s="121"/>
      <c r="M1061" s="120"/>
      <c r="O1061" s="110">
        <f t="shared" si="162"/>
        <v>0</v>
      </c>
      <c r="P1061" s="110">
        <f t="shared" si="163"/>
        <v>0</v>
      </c>
      <c r="Q1061" s="134">
        <f t="shared" si="164"/>
        <v>0</v>
      </c>
      <c r="R1061" s="111">
        <f t="shared" si="169"/>
        <v>0</v>
      </c>
      <c r="S1061" s="111">
        <f t="shared" si="170"/>
        <v>0</v>
      </c>
      <c r="T1061" s="108">
        <f t="shared" si="161"/>
        <v>0</v>
      </c>
      <c r="U1061" s="109"/>
      <c r="V1061" s="108"/>
      <c r="W1061" s="108"/>
      <c r="X1061" s="112"/>
      <c r="Y1061" s="112"/>
      <c r="Z1061" s="112"/>
      <c r="AA1061" s="176"/>
      <c r="AB1061" s="109"/>
      <c r="AC1061" s="138">
        <f t="shared" si="165"/>
        <v>0</v>
      </c>
      <c r="AD1061" s="112">
        <f t="shared" si="166"/>
        <v>0</v>
      </c>
      <c r="AE1061" s="112">
        <f t="shared" si="167"/>
        <v>0</v>
      </c>
      <c r="AF1061" s="112">
        <f t="shared" si="168"/>
        <v>0</v>
      </c>
    </row>
    <row r="1062" spans="1:32">
      <c r="A1062" s="147"/>
      <c r="B1062" s="226"/>
      <c r="C1062" s="147"/>
      <c r="D1062" s="147"/>
      <c r="E1062" s="148"/>
      <c r="F1062" s="149"/>
      <c r="G1062" s="149"/>
      <c r="H1062" s="149"/>
      <c r="I1062" s="147"/>
      <c r="J1062" s="147"/>
      <c r="K1062" s="277"/>
      <c r="L1062" s="121"/>
      <c r="M1062" s="120"/>
      <c r="O1062" s="110">
        <f t="shared" si="162"/>
        <v>0</v>
      </c>
      <c r="P1062" s="110">
        <f t="shared" si="163"/>
        <v>0</v>
      </c>
      <c r="Q1062" s="134">
        <f t="shared" si="164"/>
        <v>0</v>
      </c>
      <c r="R1062" s="111">
        <f t="shared" si="169"/>
        <v>0</v>
      </c>
      <c r="S1062" s="111">
        <f t="shared" si="170"/>
        <v>0</v>
      </c>
      <c r="T1062" s="108">
        <f t="shared" si="161"/>
        <v>0</v>
      </c>
      <c r="U1062" s="109"/>
      <c r="V1062" s="108"/>
      <c r="W1062" s="108"/>
      <c r="X1062" s="112"/>
      <c r="Y1062" s="112"/>
      <c r="Z1062" s="112"/>
      <c r="AA1062" s="176"/>
      <c r="AB1062" s="109"/>
      <c r="AC1062" s="138">
        <f t="shared" si="165"/>
        <v>0</v>
      </c>
      <c r="AD1062" s="112">
        <f t="shared" si="166"/>
        <v>0</v>
      </c>
      <c r="AE1062" s="112">
        <f t="shared" si="167"/>
        <v>0</v>
      </c>
      <c r="AF1062" s="112">
        <f t="shared" si="168"/>
        <v>0</v>
      </c>
    </row>
    <row r="1063" spans="1:32">
      <c r="A1063" s="147"/>
      <c r="B1063" s="226"/>
      <c r="C1063" s="147"/>
      <c r="D1063" s="147"/>
      <c r="E1063" s="148"/>
      <c r="F1063" s="149"/>
      <c r="G1063" s="149"/>
      <c r="H1063" s="147"/>
      <c r="I1063" s="147"/>
      <c r="J1063" s="147"/>
      <c r="K1063" s="277"/>
      <c r="L1063" s="121"/>
      <c r="M1063" s="120"/>
      <c r="O1063" s="110">
        <f t="shared" si="162"/>
        <v>0</v>
      </c>
      <c r="P1063" s="110">
        <f t="shared" si="163"/>
        <v>0</v>
      </c>
      <c r="Q1063" s="134">
        <f t="shared" si="164"/>
        <v>0</v>
      </c>
      <c r="R1063" s="111">
        <f t="shared" si="169"/>
        <v>0</v>
      </c>
      <c r="S1063" s="111">
        <f t="shared" si="170"/>
        <v>0</v>
      </c>
      <c r="T1063" s="108">
        <f t="shared" si="161"/>
        <v>0</v>
      </c>
      <c r="U1063" s="109"/>
      <c r="V1063" s="108"/>
      <c r="W1063" s="108"/>
      <c r="X1063" s="112"/>
      <c r="Y1063" s="112"/>
      <c r="Z1063" s="112"/>
      <c r="AA1063" s="176"/>
      <c r="AB1063" s="109"/>
      <c r="AC1063" s="138">
        <f t="shared" si="165"/>
        <v>0</v>
      </c>
      <c r="AD1063" s="112">
        <f t="shared" si="166"/>
        <v>0</v>
      </c>
      <c r="AE1063" s="112">
        <f t="shared" si="167"/>
        <v>0</v>
      </c>
      <c r="AF1063" s="112">
        <f t="shared" si="168"/>
        <v>0</v>
      </c>
    </row>
    <row r="1064" spans="1:32">
      <c r="A1064" s="147"/>
      <c r="B1064" s="226"/>
      <c r="C1064" s="147"/>
      <c r="D1064" s="147"/>
      <c r="E1064" s="148"/>
      <c r="F1064" s="149"/>
      <c r="G1064" s="149"/>
      <c r="H1064" s="147"/>
      <c r="I1064" s="147"/>
      <c r="J1064" s="147"/>
      <c r="K1064" s="277"/>
      <c r="L1064" s="121"/>
      <c r="M1064" s="120"/>
      <c r="O1064" s="110">
        <f t="shared" si="162"/>
        <v>0</v>
      </c>
      <c r="P1064" s="110">
        <f t="shared" si="163"/>
        <v>0</v>
      </c>
      <c r="Q1064" s="134">
        <f t="shared" si="164"/>
        <v>0</v>
      </c>
      <c r="R1064" s="111">
        <f t="shared" si="169"/>
        <v>0</v>
      </c>
      <c r="S1064" s="111">
        <f t="shared" si="170"/>
        <v>0</v>
      </c>
      <c r="T1064" s="108">
        <f t="shared" si="161"/>
        <v>0</v>
      </c>
      <c r="U1064" s="109"/>
      <c r="V1064" s="108"/>
      <c r="W1064" s="108"/>
      <c r="X1064" s="112"/>
      <c r="Y1064" s="112"/>
      <c r="Z1064" s="112"/>
      <c r="AA1064" s="176"/>
      <c r="AB1064" s="109"/>
      <c r="AC1064" s="138">
        <f t="shared" si="165"/>
        <v>0</v>
      </c>
      <c r="AD1064" s="112">
        <f t="shared" si="166"/>
        <v>0</v>
      </c>
      <c r="AE1064" s="112">
        <f t="shared" si="167"/>
        <v>0</v>
      </c>
      <c r="AF1064" s="112">
        <f t="shared" si="168"/>
        <v>0</v>
      </c>
    </row>
    <row r="1065" spans="1:32">
      <c r="A1065" s="147"/>
      <c r="B1065" s="226"/>
      <c r="C1065" s="147"/>
      <c r="D1065" s="147"/>
      <c r="E1065" s="148"/>
      <c r="F1065" s="149"/>
      <c r="G1065" s="149"/>
      <c r="H1065" s="147"/>
      <c r="I1065" s="147"/>
      <c r="J1065" s="147"/>
      <c r="K1065" s="277"/>
      <c r="L1065" s="121"/>
      <c r="M1065" s="120"/>
      <c r="O1065" s="110">
        <f t="shared" si="162"/>
        <v>0</v>
      </c>
      <c r="P1065" s="110">
        <f t="shared" si="163"/>
        <v>0</v>
      </c>
      <c r="Q1065" s="134">
        <f t="shared" si="164"/>
        <v>0</v>
      </c>
      <c r="R1065" s="111">
        <f t="shared" si="169"/>
        <v>0</v>
      </c>
      <c r="S1065" s="111">
        <f t="shared" si="170"/>
        <v>0</v>
      </c>
      <c r="T1065" s="108">
        <f t="shared" si="161"/>
        <v>0</v>
      </c>
      <c r="U1065" s="109"/>
      <c r="V1065" s="108"/>
      <c r="W1065" s="108"/>
      <c r="X1065" s="112"/>
      <c r="Y1065" s="112"/>
      <c r="Z1065" s="112"/>
      <c r="AA1065" s="176"/>
      <c r="AB1065" s="109"/>
      <c r="AC1065" s="138">
        <f t="shared" si="165"/>
        <v>0</v>
      </c>
      <c r="AD1065" s="112">
        <f t="shared" si="166"/>
        <v>0</v>
      </c>
      <c r="AE1065" s="112">
        <f t="shared" si="167"/>
        <v>0</v>
      </c>
      <c r="AF1065" s="112">
        <f t="shared" si="168"/>
        <v>0</v>
      </c>
    </row>
    <row r="1066" spans="1:32">
      <c r="A1066" s="147"/>
      <c r="B1066" s="226"/>
      <c r="C1066" s="147"/>
      <c r="D1066" s="147"/>
      <c r="E1066" s="148"/>
      <c r="F1066" s="149"/>
      <c r="G1066" s="149"/>
      <c r="H1066" s="147"/>
      <c r="I1066" s="147"/>
      <c r="J1066" s="147"/>
      <c r="K1066" s="277"/>
      <c r="L1066" s="121"/>
      <c r="M1066" s="120"/>
      <c r="O1066" s="110">
        <f t="shared" si="162"/>
        <v>0</v>
      </c>
      <c r="P1066" s="110">
        <f t="shared" si="163"/>
        <v>0</v>
      </c>
      <c r="Q1066" s="134">
        <f t="shared" si="164"/>
        <v>0</v>
      </c>
      <c r="R1066" s="111">
        <f t="shared" si="169"/>
        <v>0</v>
      </c>
      <c r="S1066" s="111">
        <f t="shared" si="170"/>
        <v>0</v>
      </c>
      <c r="T1066" s="108">
        <f t="shared" si="161"/>
        <v>0</v>
      </c>
      <c r="U1066" s="109"/>
      <c r="V1066" s="108"/>
      <c r="W1066" s="108"/>
      <c r="X1066" s="112"/>
      <c r="Y1066" s="112"/>
      <c r="Z1066" s="112"/>
      <c r="AA1066" s="176"/>
      <c r="AB1066" s="109"/>
      <c r="AC1066" s="138">
        <f t="shared" si="165"/>
        <v>0</v>
      </c>
      <c r="AD1066" s="112">
        <f t="shared" si="166"/>
        <v>0</v>
      </c>
      <c r="AE1066" s="112">
        <f t="shared" si="167"/>
        <v>0</v>
      </c>
      <c r="AF1066" s="112">
        <f t="shared" si="168"/>
        <v>0</v>
      </c>
    </row>
    <row r="1067" spans="1:32">
      <c r="A1067" s="147"/>
      <c r="B1067" s="226"/>
      <c r="C1067" s="147"/>
      <c r="D1067" s="147"/>
      <c r="E1067" s="148"/>
      <c r="F1067" s="149"/>
      <c r="G1067" s="149"/>
      <c r="H1067" s="147"/>
      <c r="I1067" s="147"/>
      <c r="J1067" s="147"/>
      <c r="K1067" s="277"/>
      <c r="L1067" s="121"/>
      <c r="M1067" s="120"/>
      <c r="O1067" s="110">
        <f t="shared" si="162"/>
        <v>0</v>
      </c>
      <c r="P1067" s="110">
        <f t="shared" si="163"/>
        <v>0</v>
      </c>
      <c r="Q1067" s="134">
        <f t="shared" si="164"/>
        <v>0</v>
      </c>
      <c r="R1067" s="111">
        <f t="shared" si="169"/>
        <v>0</v>
      </c>
      <c r="S1067" s="111">
        <f t="shared" si="170"/>
        <v>0</v>
      </c>
      <c r="T1067" s="108">
        <f t="shared" si="161"/>
        <v>0</v>
      </c>
      <c r="U1067" s="109"/>
      <c r="V1067" s="108"/>
      <c r="W1067" s="108"/>
      <c r="X1067" s="112"/>
      <c r="Y1067" s="112"/>
      <c r="Z1067" s="112"/>
      <c r="AA1067" s="176"/>
      <c r="AB1067" s="109"/>
      <c r="AC1067" s="138">
        <f t="shared" si="165"/>
        <v>0</v>
      </c>
      <c r="AD1067" s="112">
        <f t="shared" si="166"/>
        <v>0</v>
      </c>
      <c r="AE1067" s="112">
        <f t="shared" si="167"/>
        <v>0</v>
      </c>
      <c r="AF1067" s="112">
        <f t="shared" si="168"/>
        <v>0</v>
      </c>
    </row>
    <row r="1068" spans="1:32">
      <c r="A1068" s="147"/>
      <c r="B1068" s="226"/>
      <c r="C1068" s="147"/>
      <c r="D1068" s="147"/>
      <c r="E1068" s="148"/>
      <c r="F1068" s="149"/>
      <c r="G1068" s="149"/>
      <c r="H1068" s="147"/>
      <c r="I1068" s="147"/>
      <c r="J1068" s="147"/>
      <c r="K1068" s="277"/>
      <c r="L1068" s="121"/>
      <c r="M1068" s="120"/>
      <c r="O1068" s="110">
        <f t="shared" si="162"/>
        <v>0</v>
      </c>
      <c r="P1068" s="110">
        <f t="shared" si="163"/>
        <v>0</v>
      </c>
      <c r="Q1068" s="134">
        <f t="shared" si="164"/>
        <v>0</v>
      </c>
      <c r="R1068" s="111">
        <f t="shared" si="169"/>
        <v>0</v>
      </c>
      <c r="S1068" s="111">
        <f t="shared" si="170"/>
        <v>0</v>
      </c>
      <c r="T1068" s="108">
        <f t="shared" si="161"/>
        <v>0</v>
      </c>
      <c r="U1068" s="109"/>
      <c r="V1068" s="108"/>
      <c r="W1068" s="108"/>
      <c r="X1068" s="112"/>
      <c r="Y1068" s="112"/>
      <c r="Z1068" s="112"/>
      <c r="AA1068" s="176"/>
      <c r="AB1068" s="109"/>
      <c r="AC1068" s="138">
        <f t="shared" si="165"/>
        <v>0</v>
      </c>
      <c r="AD1068" s="112">
        <f t="shared" si="166"/>
        <v>0</v>
      </c>
      <c r="AE1068" s="112">
        <f t="shared" si="167"/>
        <v>0</v>
      </c>
      <c r="AF1068" s="112">
        <f t="shared" si="168"/>
        <v>0</v>
      </c>
    </row>
    <row r="1069" spans="1:32">
      <c r="A1069" s="147"/>
      <c r="B1069" s="226"/>
      <c r="C1069" s="147"/>
      <c r="D1069" s="147"/>
      <c r="E1069" s="148"/>
      <c r="F1069" s="149"/>
      <c r="G1069" s="149"/>
      <c r="H1069" s="149"/>
      <c r="I1069" s="149"/>
      <c r="J1069" s="147"/>
      <c r="K1069" s="277"/>
      <c r="L1069" s="121"/>
      <c r="M1069" s="120"/>
      <c r="O1069" s="110">
        <f t="shared" si="162"/>
        <v>0</v>
      </c>
      <c r="P1069" s="110">
        <f t="shared" si="163"/>
        <v>0</v>
      </c>
      <c r="Q1069" s="134">
        <f t="shared" si="164"/>
        <v>0</v>
      </c>
      <c r="R1069" s="111">
        <f t="shared" si="169"/>
        <v>0</v>
      </c>
      <c r="S1069" s="111">
        <f t="shared" si="170"/>
        <v>0</v>
      </c>
      <c r="T1069" s="108">
        <f t="shared" si="161"/>
        <v>0</v>
      </c>
      <c r="U1069" s="109"/>
      <c r="V1069" s="108"/>
      <c r="W1069" s="108"/>
      <c r="X1069" s="112"/>
      <c r="Y1069" s="112"/>
      <c r="Z1069" s="112"/>
      <c r="AA1069" s="176"/>
      <c r="AB1069" s="109"/>
      <c r="AC1069" s="138">
        <f t="shared" si="165"/>
        <v>0</v>
      </c>
      <c r="AD1069" s="112">
        <f t="shared" si="166"/>
        <v>0</v>
      </c>
      <c r="AE1069" s="112">
        <f t="shared" si="167"/>
        <v>0</v>
      </c>
      <c r="AF1069" s="112">
        <f t="shared" si="168"/>
        <v>0</v>
      </c>
    </row>
    <row r="1070" spans="1:32">
      <c r="A1070" s="147"/>
      <c r="B1070" s="226"/>
      <c r="C1070" s="147"/>
      <c r="D1070" s="147"/>
      <c r="E1070" s="148"/>
      <c r="F1070" s="149"/>
      <c r="G1070" s="149"/>
      <c r="H1070" s="147"/>
      <c r="I1070" s="147"/>
      <c r="J1070" s="147"/>
      <c r="K1070" s="277"/>
      <c r="L1070" s="121"/>
      <c r="M1070" s="120"/>
      <c r="O1070" s="110">
        <f t="shared" si="162"/>
        <v>0</v>
      </c>
      <c r="P1070" s="110">
        <f t="shared" si="163"/>
        <v>0</v>
      </c>
      <c r="Q1070" s="134">
        <f t="shared" si="164"/>
        <v>0</v>
      </c>
      <c r="R1070" s="111">
        <f t="shared" si="169"/>
        <v>0</v>
      </c>
      <c r="S1070" s="111">
        <f t="shared" si="170"/>
        <v>0</v>
      </c>
      <c r="T1070" s="108">
        <f t="shared" si="161"/>
        <v>0</v>
      </c>
      <c r="U1070" s="109"/>
      <c r="V1070" s="108"/>
      <c r="W1070" s="108"/>
      <c r="X1070" s="112"/>
      <c r="Y1070" s="112"/>
      <c r="Z1070" s="112"/>
      <c r="AA1070" s="176"/>
      <c r="AB1070" s="109"/>
      <c r="AC1070" s="138">
        <f t="shared" si="165"/>
        <v>0</v>
      </c>
      <c r="AD1070" s="112">
        <f t="shared" si="166"/>
        <v>0</v>
      </c>
      <c r="AE1070" s="112">
        <f t="shared" si="167"/>
        <v>0</v>
      </c>
      <c r="AF1070" s="112">
        <f t="shared" si="168"/>
        <v>0</v>
      </c>
    </row>
    <row r="1071" spans="1:32">
      <c r="A1071" s="147"/>
      <c r="B1071" s="226"/>
      <c r="C1071" s="147"/>
      <c r="D1071" s="147"/>
      <c r="E1071" s="148"/>
      <c r="F1071" s="149"/>
      <c r="G1071" s="149"/>
      <c r="H1071" s="147"/>
      <c r="I1071" s="147"/>
      <c r="J1071" s="147"/>
      <c r="K1071" s="277"/>
      <c r="L1071" s="121"/>
      <c r="M1071" s="120"/>
      <c r="O1071" s="110">
        <f t="shared" si="162"/>
        <v>0</v>
      </c>
      <c r="P1071" s="110">
        <f t="shared" si="163"/>
        <v>0</v>
      </c>
      <c r="Q1071" s="134">
        <f t="shared" si="164"/>
        <v>0</v>
      </c>
      <c r="R1071" s="111">
        <f t="shared" si="169"/>
        <v>0</v>
      </c>
      <c r="S1071" s="111">
        <f t="shared" si="170"/>
        <v>0</v>
      </c>
      <c r="T1071" s="108">
        <f t="shared" si="161"/>
        <v>0</v>
      </c>
      <c r="U1071" s="109"/>
      <c r="V1071" s="108"/>
      <c r="W1071" s="108"/>
      <c r="X1071" s="112"/>
      <c r="Y1071" s="112"/>
      <c r="Z1071" s="112"/>
      <c r="AA1071" s="176"/>
      <c r="AB1071" s="109"/>
      <c r="AC1071" s="138">
        <f t="shared" si="165"/>
        <v>0</v>
      </c>
      <c r="AD1071" s="112">
        <f t="shared" si="166"/>
        <v>0</v>
      </c>
      <c r="AE1071" s="112">
        <f t="shared" si="167"/>
        <v>0</v>
      </c>
      <c r="AF1071" s="112">
        <f t="shared" si="168"/>
        <v>0</v>
      </c>
    </row>
    <row r="1072" spans="1:32">
      <c r="A1072" s="147"/>
      <c r="B1072" s="226"/>
      <c r="C1072" s="147"/>
      <c r="D1072" s="147"/>
      <c r="E1072" s="148"/>
      <c r="F1072" s="149"/>
      <c r="G1072" s="149"/>
      <c r="H1072" s="147"/>
      <c r="I1072" s="147"/>
      <c r="J1072" s="147"/>
      <c r="K1072" s="277"/>
      <c r="L1072" s="121"/>
      <c r="M1072" s="120"/>
      <c r="O1072" s="110">
        <f t="shared" si="162"/>
        <v>0</v>
      </c>
      <c r="P1072" s="110">
        <f t="shared" si="163"/>
        <v>0</v>
      </c>
      <c r="Q1072" s="134">
        <f t="shared" si="164"/>
        <v>0</v>
      </c>
      <c r="R1072" s="111">
        <f t="shared" si="169"/>
        <v>0</v>
      </c>
      <c r="S1072" s="111">
        <f t="shared" si="170"/>
        <v>0</v>
      </c>
      <c r="T1072" s="108">
        <f t="shared" si="161"/>
        <v>0</v>
      </c>
      <c r="U1072" s="109"/>
      <c r="V1072" s="108"/>
      <c r="W1072" s="108"/>
      <c r="X1072" s="112"/>
      <c r="Y1072" s="112"/>
      <c r="Z1072" s="112"/>
      <c r="AA1072" s="176"/>
      <c r="AB1072" s="109"/>
      <c r="AC1072" s="138">
        <f t="shared" si="165"/>
        <v>0</v>
      </c>
      <c r="AD1072" s="112">
        <f t="shared" si="166"/>
        <v>0</v>
      </c>
      <c r="AE1072" s="112">
        <f t="shared" si="167"/>
        <v>0</v>
      </c>
      <c r="AF1072" s="112">
        <f t="shared" si="168"/>
        <v>0</v>
      </c>
    </row>
    <row r="1073" spans="1:32">
      <c r="A1073" s="147"/>
      <c r="B1073" s="226"/>
      <c r="C1073" s="147"/>
      <c r="D1073" s="147"/>
      <c r="E1073" s="148"/>
      <c r="F1073" s="149"/>
      <c r="G1073" s="149"/>
      <c r="H1073" s="147"/>
      <c r="I1073" s="147"/>
      <c r="J1073" s="147"/>
      <c r="K1073" s="277"/>
      <c r="L1073" s="121"/>
      <c r="M1073" s="120"/>
      <c r="O1073" s="110">
        <f t="shared" si="162"/>
        <v>0</v>
      </c>
      <c r="P1073" s="110">
        <f t="shared" si="163"/>
        <v>0</v>
      </c>
      <c r="Q1073" s="134">
        <f t="shared" si="164"/>
        <v>0</v>
      </c>
      <c r="R1073" s="111">
        <f t="shared" si="169"/>
        <v>0</v>
      </c>
      <c r="S1073" s="111">
        <f t="shared" si="170"/>
        <v>0</v>
      </c>
      <c r="T1073" s="108">
        <f t="shared" si="161"/>
        <v>0</v>
      </c>
      <c r="U1073" s="109"/>
      <c r="V1073" s="108"/>
      <c r="W1073" s="108"/>
      <c r="X1073" s="112"/>
      <c r="Y1073" s="112"/>
      <c r="Z1073" s="112"/>
      <c r="AA1073" s="176"/>
      <c r="AB1073" s="109"/>
      <c r="AC1073" s="138">
        <f t="shared" si="165"/>
        <v>0</v>
      </c>
      <c r="AD1073" s="112">
        <f t="shared" si="166"/>
        <v>0</v>
      </c>
      <c r="AE1073" s="112">
        <f t="shared" si="167"/>
        <v>0</v>
      </c>
      <c r="AF1073" s="112">
        <f t="shared" si="168"/>
        <v>0</v>
      </c>
    </row>
    <row r="1074" spans="1:32">
      <c r="A1074" s="147"/>
      <c r="B1074" s="226"/>
      <c r="C1074" s="147"/>
      <c r="D1074" s="147"/>
      <c r="E1074" s="148"/>
      <c r="F1074" s="149"/>
      <c r="G1074" s="149"/>
      <c r="H1074" s="147"/>
      <c r="I1074" s="147"/>
      <c r="J1074" s="147"/>
      <c r="K1074" s="277"/>
      <c r="L1074" s="121"/>
      <c r="M1074" s="120"/>
      <c r="O1074" s="110">
        <f t="shared" si="162"/>
        <v>0</v>
      </c>
      <c r="P1074" s="110">
        <f t="shared" si="163"/>
        <v>0</v>
      </c>
      <c r="Q1074" s="134">
        <f t="shared" si="164"/>
        <v>0</v>
      </c>
      <c r="R1074" s="111">
        <f t="shared" si="169"/>
        <v>0</v>
      </c>
      <c r="S1074" s="111">
        <f t="shared" si="170"/>
        <v>0</v>
      </c>
      <c r="T1074" s="108">
        <f t="shared" si="161"/>
        <v>0</v>
      </c>
      <c r="U1074" s="109"/>
      <c r="V1074" s="108"/>
      <c r="W1074" s="108"/>
      <c r="X1074" s="112"/>
      <c r="Y1074" s="112"/>
      <c r="Z1074" s="112"/>
      <c r="AA1074" s="176"/>
      <c r="AB1074" s="109"/>
      <c r="AC1074" s="138">
        <f t="shared" si="165"/>
        <v>0</v>
      </c>
      <c r="AD1074" s="112">
        <f t="shared" si="166"/>
        <v>0</v>
      </c>
      <c r="AE1074" s="112">
        <f t="shared" si="167"/>
        <v>0</v>
      </c>
      <c r="AF1074" s="112">
        <f t="shared" si="168"/>
        <v>0</v>
      </c>
    </row>
    <row r="1075" spans="1:32">
      <c r="A1075" s="147"/>
      <c r="B1075" s="226"/>
      <c r="C1075" s="147"/>
      <c r="D1075" s="147"/>
      <c r="E1075" s="148"/>
      <c r="F1075" s="149"/>
      <c r="G1075" s="149"/>
      <c r="H1075" s="147"/>
      <c r="I1075" s="147"/>
      <c r="J1075" s="147"/>
      <c r="K1075" s="277"/>
      <c r="L1075" s="121"/>
      <c r="M1075" s="120"/>
      <c r="O1075" s="110">
        <f t="shared" si="162"/>
        <v>0</v>
      </c>
      <c r="P1075" s="110">
        <f t="shared" si="163"/>
        <v>0</v>
      </c>
      <c r="Q1075" s="134">
        <f t="shared" si="164"/>
        <v>0</v>
      </c>
      <c r="R1075" s="111">
        <f t="shared" si="169"/>
        <v>0</v>
      </c>
      <c r="S1075" s="111">
        <f t="shared" si="170"/>
        <v>0</v>
      </c>
      <c r="T1075" s="108">
        <f t="shared" si="161"/>
        <v>0</v>
      </c>
      <c r="U1075" s="109"/>
      <c r="V1075" s="108"/>
      <c r="W1075" s="108"/>
      <c r="X1075" s="112"/>
      <c r="Y1075" s="112"/>
      <c r="Z1075" s="112"/>
      <c r="AA1075" s="176"/>
      <c r="AB1075" s="109"/>
      <c r="AC1075" s="138">
        <f t="shared" si="165"/>
        <v>0</v>
      </c>
      <c r="AD1075" s="112">
        <f t="shared" si="166"/>
        <v>0</v>
      </c>
      <c r="AE1075" s="112">
        <f t="shared" si="167"/>
        <v>0</v>
      </c>
      <c r="AF1075" s="112">
        <f t="shared" si="168"/>
        <v>0</v>
      </c>
    </row>
    <row r="1076" spans="1:32">
      <c r="A1076" s="147"/>
      <c r="B1076" s="226"/>
      <c r="C1076" s="147"/>
      <c r="D1076" s="147"/>
      <c r="E1076" s="148"/>
      <c r="F1076" s="149"/>
      <c r="G1076" s="149"/>
      <c r="H1076" s="147"/>
      <c r="I1076" s="147"/>
      <c r="J1076" s="147"/>
      <c r="K1076" s="277"/>
      <c r="L1076" s="121"/>
      <c r="M1076" s="120"/>
      <c r="O1076" s="110">
        <f t="shared" si="162"/>
        <v>0</v>
      </c>
      <c r="P1076" s="110">
        <f t="shared" si="163"/>
        <v>0</v>
      </c>
      <c r="Q1076" s="134">
        <f t="shared" si="164"/>
        <v>0</v>
      </c>
      <c r="R1076" s="111">
        <f t="shared" si="169"/>
        <v>0</v>
      </c>
      <c r="S1076" s="111">
        <f t="shared" si="170"/>
        <v>0</v>
      </c>
      <c r="T1076" s="108">
        <f t="shared" si="161"/>
        <v>0</v>
      </c>
      <c r="U1076" s="109"/>
      <c r="V1076" s="108"/>
      <c r="W1076" s="108"/>
      <c r="X1076" s="112"/>
      <c r="Y1076" s="112"/>
      <c r="Z1076" s="112"/>
      <c r="AA1076" s="176"/>
      <c r="AB1076" s="109"/>
      <c r="AC1076" s="138">
        <f t="shared" si="165"/>
        <v>0</v>
      </c>
      <c r="AD1076" s="112">
        <f t="shared" si="166"/>
        <v>0</v>
      </c>
      <c r="AE1076" s="112">
        <f t="shared" si="167"/>
        <v>0</v>
      </c>
      <c r="AF1076" s="112">
        <f t="shared" si="168"/>
        <v>0</v>
      </c>
    </row>
    <row r="1077" spans="1:32">
      <c r="A1077" s="147"/>
      <c r="B1077" s="226"/>
      <c r="C1077" s="147"/>
      <c r="D1077" s="147"/>
      <c r="E1077" s="148"/>
      <c r="F1077" s="149"/>
      <c r="G1077" s="149"/>
      <c r="H1077" s="147"/>
      <c r="I1077" s="147"/>
      <c r="J1077" s="147"/>
      <c r="K1077" s="277"/>
      <c r="L1077" s="121"/>
      <c r="M1077" s="120"/>
      <c r="O1077" s="110">
        <f t="shared" si="162"/>
        <v>0</v>
      </c>
      <c r="P1077" s="110">
        <f t="shared" si="163"/>
        <v>0</v>
      </c>
      <c r="Q1077" s="134">
        <f t="shared" si="164"/>
        <v>0</v>
      </c>
      <c r="R1077" s="111">
        <f t="shared" si="169"/>
        <v>0</v>
      </c>
      <c r="S1077" s="111">
        <f t="shared" si="170"/>
        <v>0</v>
      </c>
      <c r="T1077" s="108">
        <f t="shared" si="161"/>
        <v>0</v>
      </c>
      <c r="U1077" s="109"/>
      <c r="V1077" s="108"/>
      <c r="W1077" s="108"/>
      <c r="X1077" s="112"/>
      <c r="Y1077" s="112"/>
      <c r="Z1077" s="112"/>
      <c r="AA1077" s="176"/>
      <c r="AB1077" s="109"/>
      <c r="AC1077" s="138">
        <f t="shared" si="165"/>
        <v>0</v>
      </c>
      <c r="AD1077" s="112">
        <f t="shared" si="166"/>
        <v>0</v>
      </c>
      <c r="AE1077" s="112">
        <f t="shared" si="167"/>
        <v>0</v>
      </c>
      <c r="AF1077" s="112">
        <f t="shared" si="168"/>
        <v>0</v>
      </c>
    </row>
    <row r="1078" spans="1:32">
      <c r="A1078" s="147"/>
      <c r="B1078" s="226"/>
      <c r="C1078" s="147"/>
      <c r="D1078" s="147"/>
      <c r="E1078" s="148"/>
      <c r="F1078" s="149"/>
      <c r="G1078" s="149"/>
      <c r="H1078" s="147"/>
      <c r="I1078" s="147"/>
      <c r="J1078" s="147"/>
      <c r="K1078" s="277"/>
      <c r="L1078" s="121"/>
      <c r="M1078" s="120"/>
      <c r="O1078" s="110">
        <f t="shared" si="162"/>
        <v>0</v>
      </c>
      <c r="P1078" s="110">
        <f t="shared" si="163"/>
        <v>0</v>
      </c>
      <c r="Q1078" s="134">
        <f t="shared" si="164"/>
        <v>0</v>
      </c>
      <c r="R1078" s="111">
        <f t="shared" si="169"/>
        <v>0</v>
      </c>
      <c r="S1078" s="111">
        <f t="shared" si="170"/>
        <v>0</v>
      </c>
      <c r="T1078" s="108">
        <f t="shared" si="161"/>
        <v>0</v>
      </c>
      <c r="U1078" s="109"/>
      <c r="V1078" s="108"/>
      <c r="W1078" s="108"/>
      <c r="X1078" s="112"/>
      <c r="Y1078" s="112"/>
      <c r="Z1078" s="112"/>
      <c r="AA1078" s="176"/>
      <c r="AB1078" s="109"/>
      <c r="AC1078" s="138">
        <f t="shared" si="165"/>
        <v>0</v>
      </c>
      <c r="AD1078" s="112">
        <f t="shared" si="166"/>
        <v>0</v>
      </c>
      <c r="AE1078" s="112">
        <f t="shared" si="167"/>
        <v>0</v>
      </c>
      <c r="AF1078" s="112">
        <f t="shared" si="168"/>
        <v>0</v>
      </c>
    </row>
    <row r="1079" spans="1:32">
      <c r="A1079" s="147"/>
      <c r="B1079" s="226"/>
      <c r="C1079" s="147"/>
      <c r="D1079" s="147"/>
      <c r="E1079" s="148"/>
      <c r="F1079" s="149"/>
      <c r="G1079" s="149"/>
      <c r="H1079" s="147"/>
      <c r="I1079" s="147"/>
      <c r="J1079" s="147"/>
      <c r="K1079" s="277"/>
      <c r="L1079" s="121"/>
      <c r="M1079" s="120"/>
      <c r="O1079" s="110">
        <f t="shared" si="162"/>
        <v>0</v>
      </c>
      <c r="P1079" s="110">
        <f t="shared" si="163"/>
        <v>0</v>
      </c>
      <c r="Q1079" s="134">
        <f t="shared" si="164"/>
        <v>0</v>
      </c>
      <c r="R1079" s="111">
        <f t="shared" si="169"/>
        <v>0</v>
      </c>
      <c r="S1079" s="111">
        <f t="shared" si="170"/>
        <v>0</v>
      </c>
      <c r="T1079" s="108">
        <f t="shared" si="161"/>
        <v>0</v>
      </c>
      <c r="U1079" s="109"/>
      <c r="V1079" s="108"/>
      <c r="W1079" s="108"/>
      <c r="X1079" s="112"/>
      <c r="Y1079" s="112"/>
      <c r="Z1079" s="112"/>
      <c r="AA1079" s="176"/>
      <c r="AB1079" s="109"/>
      <c r="AC1079" s="138">
        <f t="shared" si="165"/>
        <v>0</v>
      </c>
      <c r="AD1079" s="112">
        <f t="shared" si="166"/>
        <v>0</v>
      </c>
      <c r="AE1079" s="112">
        <f t="shared" si="167"/>
        <v>0</v>
      </c>
      <c r="AF1079" s="112">
        <f t="shared" si="168"/>
        <v>0</v>
      </c>
    </row>
    <row r="1080" spans="1:32">
      <c r="A1080" s="147"/>
      <c r="B1080" s="226"/>
      <c r="C1080" s="147"/>
      <c r="D1080" s="147"/>
      <c r="E1080" s="148"/>
      <c r="F1080" s="149"/>
      <c r="G1080" s="149"/>
      <c r="H1080" s="149"/>
      <c r="I1080" s="147"/>
      <c r="J1080" s="147"/>
      <c r="K1080" s="277"/>
      <c r="L1080" s="121"/>
      <c r="M1080" s="120"/>
      <c r="O1080" s="110">
        <f t="shared" si="162"/>
        <v>0</v>
      </c>
      <c r="P1080" s="110">
        <f t="shared" si="163"/>
        <v>0</v>
      </c>
      <c r="Q1080" s="134">
        <f t="shared" si="164"/>
        <v>0</v>
      </c>
      <c r="R1080" s="111">
        <f t="shared" si="169"/>
        <v>0</v>
      </c>
      <c r="S1080" s="111">
        <f t="shared" si="170"/>
        <v>0</v>
      </c>
      <c r="T1080" s="108">
        <f t="shared" si="161"/>
        <v>0</v>
      </c>
      <c r="U1080" s="109"/>
      <c r="V1080" s="108"/>
      <c r="W1080" s="108"/>
      <c r="X1080" s="112"/>
      <c r="Y1080" s="112"/>
      <c r="Z1080" s="112"/>
      <c r="AA1080" s="176"/>
      <c r="AB1080" s="109"/>
      <c r="AC1080" s="138">
        <f t="shared" si="165"/>
        <v>0</v>
      </c>
      <c r="AD1080" s="112">
        <f t="shared" si="166"/>
        <v>0</v>
      </c>
      <c r="AE1080" s="112">
        <f t="shared" si="167"/>
        <v>0</v>
      </c>
      <c r="AF1080" s="112">
        <f t="shared" si="168"/>
        <v>0</v>
      </c>
    </row>
    <row r="1081" spans="1:32">
      <c r="A1081" s="147"/>
      <c r="B1081" s="226"/>
      <c r="C1081" s="147"/>
      <c r="D1081" s="147"/>
      <c r="E1081" s="148"/>
      <c r="F1081" s="149"/>
      <c r="G1081" s="147"/>
      <c r="H1081" s="147"/>
      <c r="I1081" s="147"/>
      <c r="J1081" s="147"/>
      <c r="K1081" s="277"/>
      <c r="L1081" s="121"/>
      <c r="M1081" s="120"/>
      <c r="O1081" s="110">
        <f t="shared" si="162"/>
        <v>0</v>
      </c>
      <c r="P1081" s="110">
        <f t="shared" si="163"/>
        <v>0</v>
      </c>
      <c r="Q1081" s="134">
        <f t="shared" si="164"/>
        <v>0</v>
      </c>
      <c r="R1081" s="111">
        <f t="shared" si="169"/>
        <v>0</v>
      </c>
      <c r="S1081" s="111">
        <f t="shared" si="170"/>
        <v>0</v>
      </c>
      <c r="T1081" s="108">
        <f t="shared" si="161"/>
        <v>0</v>
      </c>
      <c r="U1081" s="109"/>
      <c r="V1081" s="108"/>
      <c r="W1081" s="108"/>
      <c r="X1081" s="112"/>
      <c r="Y1081" s="112"/>
      <c r="Z1081" s="112"/>
      <c r="AA1081" s="176"/>
      <c r="AB1081" s="109"/>
      <c r="AC1081" s="138">
        <f t="shared" si="165"/>
        <v>0</v>
      </c>
      <c r="AD1081" s="112">
        <f t="shared" si="166"/>
        <v>0</v>
      </c>
      <c r="AE1081" s="112">
        <f t="shared" si="167"/>
        <v>0</v>
      </c>
      <c r="AF1081" s="112">
        <f t="shared" si="168"/>
        <v>0</v>
      </c>
    </row>
    <row r="1082" spans="1:32">
      <c r="A1082" s="147"/>
      <c r="B1082" s="226"/>
      <c r="C1082" s="147"/>
      <c r="D1082" s="147"/>
      <c r="E1082" s="148"/>
      <c r="F1082" s="149"/>
      <c r="G1082" s="149"/>
      <c r="H1082" s="147"/>
      <c r="I1082" s="147"/>
      <c r="J1082" s="147"/>
      <c r="K1082" s="277"/>
      <c r="L1082" s="121"/>
      <c r="M1082" s="120"/>
      <c r="O1082" s="110">
        <f t="shared" si="162"/>
        <v>0</v>
      </c>
      <c r="P1082" s="110">
        <f t="shared" si="163"/>
        <v>0</v>
      </c>
      <c r="Q1082" s="134">
        <f t="shared" si="164"/>
        <v>0</v>
      </c>
      <c r="R1082" s="111">
        <f t="shared" si="169"/>
        <v>0</v>
      </c>
      <c r="S1082" s="111">
        <f t="shared" si="170"/>
        <v>0</v>
      </c>
      <c r="T1082" s="108">
        <f t="shared" si="161"/>
        <v>0</v>
      </c>
      <c r="U1082" s="109"/>
      <c r="V1082" s="108"/>
      <c r="W1082" s="108"/>
      <c r="X1082" s="112"/>
      <c r="Y1082" s="112"/>
      <c r="Z1082" s="112"/>
      <c r="AA1082" s="176"/>
      <c r="AB1082" s="109"/>
      <c r="AC1082" s="138">
        <f t="shared" si="165"/>
        <v>0</v>
      </c>
      <c r="AD1082" s="112">
        <f t="shared" si="166"/>
        <v>0</v>
      </c>
      <c r="AE1082" s="112">
        <f t="shared" si="167"/>
        <v>0</v>
      </c>
      <c r="AF1082" s="112">
        <f t="shared" si="168"/>
        <v>0</v>
      </c>
    </row>
    <row r="1083" spans="1:32">
      <c r="A1083" s="147"/>
      <c r="B1083" s="226"/>
      <c r="C1083" s="147"/>
      <c r="D1083" s="147"/>
      <c r="E1083" s="148"/>
      <c r="F1083" s="149"/>
      <c r="G1083" s="149"/>
      <c r="H1083" s="147"/>
      <c r="I1083" s="147"/>
      <c r="J1083" s="147"/>
      <c r="K1083" s="277"/>
      <c r="L1083" s="121"/>
      <c r="M1083" s="120"/>
      <c r="O1083" s="110">
        <f t="shared" si="162"/>
        <v>0</v>
      </c>
      <c r="P1083" s="110">
        <f t="shared" si="163"/>
        <v>0</v>
      </c>
      <c r="Q1083" s="134">
        <f t="shared" si="164"/>
        <v>0</v>
      </c>
      <c r="R1083" s="111">
        <f t="shared" si="169"/>
        <v>0</v>
      </c>
      <c r="S1083" s="111">
        <f t="shared" si="170"/>
        <v>0</v>
      </c>
      <c r="T1083" s="108">
        <f t="shared" si="161"/>
        <v>0</v>
      </c>
      <c r="U1083" s="109"/>
      <c r="V1083" s="108"/>
      <c r="W1083" s="108"/>
      <c r="X1083" s="112"/>
      <c r="Y1083" s="112"/>
      <c r="Z1083" s="112"/>
      <c r="AA1083" s="176"/>
      <c r="AB1083" s="109"/>
      <c r="AC1083" s="138">
        <f t="shared" si="165"/>
        <v>0</v>
      </c>
      <c r="AD1083" s="112">
        <f t="shared" si="166"/>
        <v>0</v>
      </c>
      <c r="AE1083" s="112">
        <f t="shared" si="167"/>
        <v>0</v>
      </c>
      <c r="AF1083" s="112">
        <f t="shared" si="168"/>
        <v>0</v>
      </c>
    </row>
    <row r="1084" spans="1:32">
      <c r="A1084" s="147"/>
      <c r="B1084" s="226"/>
      <c r="C1084" s="147"/>
      <c r="D1084" s="147"/>
      <c r="E1084" s="148"/>
      <c r="F1084" s="149"/>
      <c r="G1084" s="149"/>
      <c r="H1084" s="147"/>
      <c r="I1084" s="147"/>
      <c r="J1084" s="147"/>
      <c r="K1084" s="277"/>
      <c r="L1084" s="121"/>
      <c r="M1084" s="120"/>
      <c r="O1084" s="110">
        <f t="shared" si="162"/>
        <v>0</v>
      </c>
      <c r="P1084" s="110">
        <f t="shared" si="163"/>
        <v>0</v>
      </c>
      <c r="Q1084" s="134">
        <f t="shared" si="164"/>
        <v>0</v>
      </c>
      <c r="R1084" s="111">
        <f t="shared" si="169"/>
        <v>0</v>
      </c>
      <c r="S1084" s="111">
        <f t="shared" si="170"/>
        <v>0</v>
      </c>
      <c r="T1084" s="108">
        <f t="shared" si="161"/>
        <v>0</v>
      </c>
      <c r="U1084" s="109"/>
      <c r="V1084" s="108"/>
      <c r="W1084" s="108"/>
      <c r="X1084" s="112"/>
      <c r="Y1084" s="112"/>
      <c r="Z1084" s="112"/>
      <c r="AA1084" s="176"/>
      <c r="AB1084" s="109"/>
      <c r="AC1084" s="138">
        <f t="shared" si="165"/>
        <v>0</v>
      </c>
      <c r="AD1084" s="112">
        <f t="shared" si="166"/>
        <v>0</v>
      </c>
      <c r="AE1084" s="112">
        <f t="shared" si="167"/>
        <v>0</v>
      </c>
      <c r="AF1084" s="112">
        <f t="shared" si="168"/>
        <v>0</v>
      </c>
    </row>
    <row r="1085" spans="1:32">
      <c r="A1085" s="147"/>
      <c r="B1085" s="226"/>
      <c r="C1085" s="147"/>
      <c r="D1085" s="147"/>
      <c r="E1085" s="148"/>
      <c r="F1085" s="149"/>
      <c r="G1085" s="149"/>
      <c r="H1085" s="147"/>
      <c r="I1085" s="147"/>
      <c r="J1085" s="147"/>
      <c r="K1085" s="277"/>
      <c r="L1085" s="121"/>
      <c r="M1085" s="120"/>
      <c r="O1085" s="110">
        <f t="shared" si="162"/>
        <v>0</v>
      </c>
      <c r="P1085" s="110">
        <f t="shared" si="163"/>
        <v>0</v>
      </c>
      <c r="Q1085" s="134">
        <f t="shared" si="164"/>
        <v>0</v>
      </c>
      <c r="R1085" s="111">
        <f t="shared" si="169"/>
        <v>0</v>
      </c>
      <c r="S1085" s="111">
        <f t="shared" si="170"/>
        <v>0</v>
      </c>
      <c r="T1085" s="108">
        <f t="shared" si="161"/>
        <v>0</v>
      </c>
      <c r="U1085" s="109"/>
      <c r="V1085" s="108"/>
      <c r="W1085" s="108"/>
      <c r="X1085" s="112"/>
      <c r="Y1085" s="112"/>
      <c r="Z1085" s="112"/>
      <c r="AA1085" s="176"/>
      <c r="AB1085" s="109"/>
      <c r="AC1085" s="138">
        <f t="shared" si="165"/>
        <v>0</v>
      </c>
      <c r="AD1085" s="112">
        <f t="shared" si="166"/>
        <v>0</v>
      </c>
      <c r="AE1085" s="112">
        <f t="shared" si="167"/>
        <v>0</v>
      </c>
      <c r="AF1085" s="112">
        <f t="shared" si="168"/>
        <v>0</v>
      </c>
    </row>
    <row r="1086" spans="1:32">
      <c r="A1086" s="147"/>
      <c r="B1086" s="226"/>
      <c r="C1086" s="147"/>
      <c r="D1086" s="147"/>
      <c r="E1086" s="148"/>
      <c r="F1086" s="149"/>
      <c r="G1086" s="149"/>
      <c r="H1086" s="147"/>
      <c r="I1086" s="147"/>
      <c r="J1086" s="147"/>
      <c r="K1086" s="277"/>
      <c r="L1086" s="121"/>
      <c r="M1086" s="120"/>
      <c r="O1086" s="110">
        <f t="shared" si="162"/>
        <v>0</v>
      </c>
      <c r="P1086" s="110">
        <f t="shared" si="163"/>
        <v>0</v>
      </c>
      <c r="Q1086" s="134">
        <f t="shared" si="164"/>
        <v>0</v>
      </c>
      <c r="R1086" s="111">
        <f t="shared" si="169"/>
        <v>0</v>
      </c>
      <c r="S1086" s="111">
        <f t="shared" si="170"/>
        <v>0</v>
      </c>
      <c r="T1086" s="108">
        <f t="shared" si="161"/>
        <v>0</v>
      </c>
      <c r="U1086" s="109"/>
      <c r="V1086" s="108"/>
      <c r="W1086" s="108"/>
      <c r="X1086" s="112"/>
      <c r="Y1086" s="112"/>
      <c r="Z1086" s="112"/>
      <c r="AA1086" s="176"/>
      <c r="AB1086" s="109"/>
      <c r="AC1086" s="138">
        <f t="shared" si="165"/>
        <v>0</v>
      </c>
      <c r="AD1086" s="112">
        <f t="shared" si="166"/>
        <v>0</v>
      </c>
      <c r="AE1086" s="112">
        <f t="shared" si="167"/>
        <v>0</v>
      </c>
      <c r="AF1086" s="112">
        <f t="shared" si="168"/>
        <v>0</v>
      </c>
    </row>
    <row r="1087" spans="1:32">
      <c r="A1087" s="147"/>
      <c r="B1087" s="226"/>
      <c r="C1087" s="147"/>
      <c r="D1087" s="147"/>
      <c r="E1087" s="148"/>
      <c r="F1087" s="149"/>
      <c r="G1087" s="149"/>
      <c r="H1087" s="147"/>
      <c r="I1087" s="147"/>
      <c r="J1087" s="147"/>
      <c r="K1087" s="277"/>
      <c r="L1087" s="121"/>
      <c r="M1087" s="120"/>
      <c r="O1087" s="110">
        <f t="shared" si="162"/>
        <v>0</v>
      </c>
      <c r="P1087" s="110">
        <f t="shared" si="163"/>
        <v>0</v>
      </c>
      <c r="Q1087" s="134">
        <f t="shared" si="164"/>
        <v>0</v>
      </c>
      <c r="R1087" s="111">
        <f t="shared" si="169"/>
        <v>0</v>
      </c>
      <c r="S1087" s="111">
        <f t="shared" si="170"/>
        <v>0</v>
      </c>
      <c r="T1087" s="108">
        <f t="shared" si="161"/>
        <v>0</v>
      </c>
      <c r="U1087" s="109"/>
      <c r="V1087" s="108"/>
      <c r="W1087" s="108"/>
      <c r="X1087" s="112"/>
      <c r="Y1087" s="112"/>
      <c r="Z1087" s="112"/>
      <c r="AA1087" s="176"/>
      <c r="AB1087" s="109"/>
      <c r="AC1087" s="138">
        <f t="shared" si="165"/>
        <v>0</v>
      </c>
      <c r="AD1087" s="112">
        <f t="shared" si="166"/>
        <v>0</v>
      </c>
      <c r="AE1087" s="112">
        <f t="shared" si="167"/>
        <v>0</v>
      </c>
      <c r="AF1087" s="112">
        <f t="shared" si="168"/>
        <v>0</v>
      </c>
    </row>
    <row r="1088" spans="1:32">
      <c r="A1088" s="147"/>
      <c r="B1088" s="226"/>
      <c r="C1088" s="147"/>
      <c r="D1088" s="147"/>
      <c r="E1088" s="148"/>
      <c r="F1088" s="149"/>
      <c r="G1088" s="149"/>
      <c r="H1088" s="147"/>
      <c r="I1088" s="147"/>
      <c r="J1088" s="149"/>
      <c r="K1088" s="277"/>
      <c r="L1088" s="121"/>
      <c r="M1088" s="120"/>
      <c r="O1088" s="110">
        <f t="shared" si="162"/>
        <v>0</v>
      </c>
      <c r="P1088" s="110">
        <f t="shared" si="163"/>
        <v>0</v>
      </c>
      <c r="Q1088" s="134">
        <f t="shared" si="164"/>
        <v>0</v>
      </c>
      <c r="R1088" s="111">
        <f t="shared" si="169"/>
        <v>0</v>
      </c>
      <c r="S1088" s="111">
        <f t="shared" si="170"/>
        <v>0</v>
      </c>
      <c r="T1088" s="108">
        <f t="shared" si="161"/>
        <v>0</v>
      </c>
      <c r="U1088" s="109"/>
      <c r="V1088" s="108"/>
      <c r="W1088" s="108"/>
      <c r="X1088" s="112"/>
      <c r="Y1088" s="112"/>
      <c r="Z1088" s="112"/>
      <c r="AA1088" s="176"/>
      <c r="AB1088" s="109"/>
      <c r="AC1088" s="138">
        <f t="shared" si="165"/>
        <v>0</v>
      </c>
      <c r="AD1088" s="112">
        <f t="shared" si="166"/>
        <v>0</v>
      </c>
      <c r="AE1088" s="112">
        <f t="shared" si="167"/>
        <v>0</v>
      </c>
      <c r="AF1088" s="112">
        <f t="shared" si="168"/>
        <v>0</v>
      </c>
    </row>
    <row r="1089" spans="1:32">
      <c r="A1089" s="147"/>
      <c r="B1089" s="226"/>
      <c r="C1089" s="147"/>
      <c r="D1089" s="147"/>
      <c r="E1089" s="148"/>
      <c r="F1089" s="149"/>
      <c r="G1089" s="149"/>
      <c r="H1089" s="147"/>
      <c r="I1089" s="147"/>
      <c r="J1089" s="147"/>
      <c r="K1089" s="277"/>
      <c r="L1089" s="121"/>
      <c r="M1089" s="120"/>
      <c r="O1089" s="110">
        <f t="shared" si="162"/>
        <v>0</v>
      </c>
      <c r="P1089" s="110">
        <f t="shared" si="163"/>
        <v>0</v>
      </c>
      <c r="Q1089" s="134">
        <f t="shared" si="164"/>
        <v>0</v>
      </c>
      <c r="R1089" s="111">
        <f t="shared" si="169"/>
        <v>0</v>
      </c>
      <c r="S1089" s="111">
        <f t="shared" si="170"/>
        <v>0</v>
      </c>
      <c r="T1089" s="108">
        <f t="shared" si="161"/>
        <v>0</v>
      </c>
      <c r="U1089" s="109"/>
      <c r="V1089" s="108"/>
      <c r="W1089" s="108"/>
      <c r="X1089" s="112"/>
      <c r="Y1089" s="112"/>
      <c r="Z1089" s="112"/>
      <c r="AA1089" s="176"/>
      <c r="AB1089" s="109"/>
      <c r="AC1089" s="138">
        <f t="shared" si="165"/>
        <v>0</v>
      </c>
      <c r="AD1089" s="112">
        <f t="shared" si="166"/>
        <v>0</v>
      </c>
      <c r="AE1089" s="112">
        <f t="shared" si="167"/>
        <v>0</v>
      </c>
      <c r="AF1089" s="112">
        <f t="shared" si="168"/>
        <v>0</v>
      </c>
    </row>
    <row r="1090" spans="1:32">
      <c r="A1090" s="147"/>
      <c r="B1090" s="226"/>
      <c r="C1090" s="147"/>
      <c r="D1090" s="147"/>
      <c r="E1090" s="148"/>
      <c r="F1090" s="149"/>
      <c r="G1090" s="149"/>
      <c r="H1090" s="147"/>
      <c r="I1090" s="147"/>
      <c r="J1090" s="147"/>
      <c r="K1090" s="277"/>
      <c r="L1090" s="121"/>
      <c r="M1090" s="120"/>
      <c r="O1090" s="110">
        <f t="shared" si="162"/>
        <v>0</v>
      </c>
      <c r="P1090" s="110">
        <f t="shared" si="163"/>
        <v>0</v>
      </c>
      <c r="Q1090" s="134">
        <f t="shared" si="164"/>
        <v>0</v>
      </c>
      <c r="R1090" s="111">
        <f t="shared" si="169"/>
        <v>0</v>
      </c>
      <c r="S1090" s="111">
        <f t="shared" si="170"/>
        <v>0</v>
      </c>
      <c r="T1090" s="108">
        <f t="shared" si="161"/>
        <v>0</v>
      </c>
      <c r="U1090" s="109"/>
      <c r="V1090" s="108"/>
      <c r="W1090" s="108"/>
      <c r="X1090" s="112"/>
      <c r="Y1090" s="112"/>
      <c r="Z1090" s="112"/>
      <c r="AA1090" s="176"/>
      <c r="AB1090" s="109"/>
      <c r="AC1090" s="138">
        <f t="shared" si="165"/>
        <v>0</v>
      </c>
      <c r="AD1090" s="112">
        <f t="shared" si="166"/>
        <v>0</v>
      </c>
      <c r="AE1090" s="112">
        <f t="shared" si="167"/>
        <v>0</v>
      </c>
      <c r="AF1090" s="112">
        <f t="shared" si="168"/>
        <v>0</v>
      </c>
    </row>
    <row r="1091" spans="1:32">
      <c r="A1091" s="147"/>
      <c r="B1091" s="226"/>
      <c r="C1091" s="147"/>
      <c r="D1091" s="147"/>
      <c r="E1091" s="148"/>
      <c r="F1091" s="149"/>
      <c r="G1091" s="149"/>
      <c r="H1091" s="147"/>
      <c r="I1091" s="147"/>
      <c r="J1091" s="147"/>
      <c r="K1091" s="277"/>
      <c r="L1091" s="121"/>
      <c r="M1091" s="120"/>
      <c r="O1091" s="110">
        <f t="shared" si="162"/>
        <v>0</v>
      </c>
      <c r="P1091" s="110">
        <f t="shared" si="163"/>
        <v>0</v>
      </c>
      <c r="Q1091" s="134">
        <f t="shared" si="164"/>
        <v>0</v>
      </c>
      <c r="R1091" s="111">
        <f t="shared" si="169"/>
        <v>0</v>
      </c>
      <c r="S1091" s="111">
        <f t="shared" si="170"/>
        <v>0</v>
      </c>
      <c r="T1091" s="108">
        <f t="shared" si="161"/>
        <v>0</v>
      </c>
      <c r="U1091" s="109"/>
      <c r="V1091" s="108"/>
      <c r="W1091" s="108"/>
      <c r="X1091" s="112"/>
      <c r="Y1091" s="112"/>
      <c r="Z1091" s="112"/>
      <c r="AA1091" s="176"/>
      <c r="AB1091" s="109"/>
      <c r="AC1091" s="138">
        <f t="shared" si="165"/>
        <v>0</v>
      </c>
      <c r="AD1091" s="112">
        <f t="shared" si="166"/>
        <v>0</v>
      </c>
      <c r="AE1091" s="112">
        <f t="shared" si="167"/>
        <v>0</v>
      </c>
      <c r="AF1091" s="112">
        <f t="shared" si="168"/>
        <v>0</v>
      </c>
    </row>
    <row r="1092" spans="1:32">
      <c r="A1092" s="147"/>
      <c r="B1092" s="226"/>
      <c r="C1092" s="147"/>
      <c r="D1092" s="147"/>
      <c r="E1092" s="148"/>
      <c r="F1092" s="149"/>
      <c r="G1092" s="149"/>
      <c r="H1092" s="147"/>
      <c r="I1092" s="147"/>
      <c r="J1092" s="147"/>
      <c r="K1092" s="277"/>
      <c r="L1092" s="121"/>
      <c r="M1092" s="120"/>
      <c r="O1092" s="110">
        <f t="shared" si="162"/>
        <v>0</v>
      </c>
      <c r="P1092" s="110">
        <f t="shared" si="163"/>
        <v>0</v>
      </c>
      <c r="Q1092" s="134">
        <f t="shared" si="164"/>
        <v>0</v>
      </c>
      <c r="R1092" s="111">
        <f t="shared" si="169"/>
        <v>0</v>
      </c>
      <c r="S1092" s="111">
        <f t="shared" si="170"/>
        <v>0</v>
      </c>
      <c r="T1092" s="108">
        <f t="shared" ref="T1092:T1155" si="171">+IF((Q1092+R1092+V1092-W1092)&gt;TIMEVALUE("4:30"),8.5/24,IF((Q1092+R1092+V1092-W1092)&gt;TIMEVALUE("00:00"),4.25/24,0))-IF((Q1092+R1092+V1092-W1092)&gt;S1092,S1092,0)</f>
        <v>0</v>
      </c>
      <c r="U1092" s="109"/>
      <c r="V1092" s="108"/>
      <c r="W1092" s="108"/>
      <c r="X1092" s="112"/>
      <c r="Y1092" s="112"/>
      <c r="Z1092" s="112"/>
      <c r="AA1092" s="176"/>
      <c r="AB1092" s="109"/>
      <c r="AC1092" s="138">
        <f t="shared" si="165"/>
        <v>0</v>
      </c>
      <c r="AD1092" s="112">
        <f t="shared" si="166"/>
        <v>0</v>
      </c>
      <c r="AE1092" s="112">
        <f t="shared" si="167"/>
        <v>0</v>
      </c>
      <c r="AF1092" s="112">
        <f t="shared" si="168"/>
        <v>0</v>
      </c>
    </row>
    <row r="1093" spans="1:32">
      <c r="A1093" s="147"/>
      <c r="B1093" s="226"/>
      <c r="C1093" s="147"/>
      <c r="D1093" s="147"/>
      <c r="E1093" s="148"/>
      <c r="F1093" s="149"/>
      <c r="G1093" s="149"/>
      <c r="H1093" s="147"/>
      <c r="I1093" s="147"/>
      <c r="J1093" s="147"/>
      <c r="K1093" s="277"/>
      <c r="L1093" s="121"/>
      <c r="M1093" s="120"/>
      <c r="O1093" s="110">
        <f t="shared" ref="O1093:O1156" si="172">+IF(COUNT(F1093:K1093)=1,0,IF((MAX(F1093:K1093)-MIN(F1093:K1093))&lt;TIMEVALUE("1:00"),0,IF(F1093&lt;TIMEVALUE("8:00"),1/3,MIN(F1093:K1093))))</f>
        <v>0</v>
      </c>
      <c r="P1093" s="110">
        <f t="shared" ref="P1093:P1156" si="173">+IF(COUNT(F1093:K1093)=1,0,IF((MAX(F1093:K1093)-MIN(F1093:K1093))&lt;TIMEVALUE("1:00"),0,IF(MAX(F1093:K1093)&lt;TIMEVALUE("18:00"),MAX(F1093:K1093),IF(F1093&gt;TIMEVALUE("8:30"),0.75,MAX(F1093:K1093)))))</f>
        <v>0</v>
      </c>
      <c r="Q1093" s="134">
        <f t="shared" ref="Q1093:Q1156" si="174">+IF(OR(M1093="KHAC",M1093="PM",O1093=TIMEVALUE("00:00")),0,IF(O1093&gt;TIMEVALUE("10:00"),0,IF(MAX(F1093:K1093)&lt;TIMEVALUE("12:00"),MAX(F1093:K1093)-O1093,TIMEVALUE("12:00")-O1093)))</f>
        <v>0</v>
      </c>
      <c r="R1093" s="111">
        <f t="shared" si="169"/>
        <v>0</v>
      </c>
      <c r="S1093" s="111">
        <f t="shared" si="170"/>
        <v>0</v>
      </c>
      <c r="T1093" s="108">
        <f t="shared" si="171"/>
        <v>0</v>
      </c>
      <c r="U1093" s="109"/>
      <c r="V1093" s="108"/>
      <c r="W1093" s="108"/>
      <c r="X1093" s="112"/>
      <c r="Y1093" s="112"/>
      <c r="Z1093" s="112"/>
      <c r="AA1093" s="176"/>
      <c r="AB1093" s="109"/>
      <c r="AC1093" s="138">
        <f t="shared" ref="AC1093:AC1156" si="175">+T1093/TIMEVALUE("8:30")</f>
        <v>0</v>
      </c>
      <c r="AD1093" s="112">
        <f t="shared" ref="AD1093:AD1156" si="176">IF(COUNT(F1093:K1093)=0,0,IF(COUNT(F1093:K1093)=1,1,IF((MAX(F1093:K1093)-MIN(F1093:K1093))&lt;TIMEVALUE("1:00"),1,0+Z1093)))</f>
        <v>0</v>
      </c>
      <c r="AE1093" s="112">
        <f t="shared" ref="AE1093:AE1156" si="177">+IF(AND(F1093&gt;TIMEVALUE("8:30"),F1093&lt;TIMEVALUE("10:00")),1,IF(AND(F1093&gt;TIMEVALUE("14:00"),F1093&lt;TIMEVALUE("15:30")),1,0+X1093))</f>
        <v>0</v>
      </c>
      <c r="AF1093" s="112">
        <f t="shared" ref="AF1093:AF1156" si="178">+IF(OR(M1093="Khac",M1093="pm"),0,IF(AND(MAX(F1093:K1093)-MIN(F1093:K1093)&gt;TIMEVALUE("6:00"),AND(MAX(F1093:K1093)&gt;TIMEVALUE("14:00"),MIN(F1093:K1093)&lt;TIMEVALUE("11:30"))),1,0+Y1093))</f>
        <v>0</v>
      </c>
    </row>
    <row r="1094" spans="1:32">
      <c r="A1094" s="147"/>
      <c r="B1094" s="226"/>
      <c r="C1094" s="147"/>
      <c r="D1094" s="147"/>
      <c r="E1094" s="148"/>
      <c r="F1094" s="149"/>
      <c r="G1094" s="149"/>
      <c r="H1094" s="147"/>
      <c r="I1094" s="147"/>
      <c r="J1094" s="147"/>
      <c r="K1094" s="277"/>
      <c r="L1094" s="121"/>
      <c r="M1094" s="120"/>
      <c r="O1094" s="110">
        <f t="shared" si="172"/>
        <v>0</v>
      </c>
      <c r="P1094" s="110">
        <f t="shared" si="173"/>
        <v>0</v>
      </c>
      <c r="Q1094" s="134">
        <f t="shared" si="174"/>
        <v>0</v>
      </c>
      <c r="R1094" s="111">
        <f t="shared" si="169"/>
        <v>0</v>
      </c>
      <c r="S1094" s="111">
        <f t="shared" si="170"/>
        <v>0</v>
      </c>
      <c r="T1094" s="108">
        <f t="shared" si="171"/>
        <v>0</v>
      </c>
      <c r="U1094" s="109"/>
      <c r="V1094" s="108"/>
      <c r="W1094" s="108"/>
      <c r="X1094" s="112"/>
      <c r="Y1094" s="112"/>
      <c r="Z1094" s="112"/>
      <c r="AA1094" s="176"/>
      <c r="AB1094" s="109"/>
      <c r="AC1094" s="138">
        <f t="shared" si="175"/>
        <v>0</v>
      </c>
      <c r="AD1094" s="112">
        <f t="shared" si="176"/>
        <v>0</v>
      </c>
      <c r="AE1094" s="112">
        <f t="shared" si="177"/>
        <v>0</v>
      </c>
      <c r="AF1094" s="112">
        <f t="shared" si="178"/>
        <v>0</v>
      </c>
    </row>
    <row r="1095" spans="1:32">
      <c r="A1095" s="147"/>
      <c r="B1095" s="226"/>
      <c r="C1095" s="147"/>
      <c r="D1095" s="147"/>
      <c r="E1095" s="148"/>
      <c r="F1095" s="149"/>
      <c r="G1095" s="149"/>
      <c r="H1095" s="147"/>
      <c r="I1095" s="147"/>
      <c r="J1095" s="147"/>
      <c r="K1095" s="277"/>
      <c r="L1095" s="121"/>
      <c r="M1095" s="120"/>
      <c r="O1095" s="110">
        <f t="shared" si="172"/>
        <v>0</v>
      </c>
      <c r="P1095" s="110">
        <f t="shared" si="173"/>
        <v>0</v>
      </c>
      <c r="Q1095" s="134">
        <f t="shared" si="174"/>
        <v>0</v>
      </c>
      <c r="R1095" s="111">
        <f t="shared" ref="R1095:R1158" si="179">+IF(OR(M1095="khac",M1095="pm",P1095=TIMEVALUE("00:00"),MAX(F1095:K1095)&lt;TIMEVALUE("13:30"),MAX(F1095:K1095)&lt;TIMEVALUE("15:30"),MIN(F1095:K1095)&gt;TIMEVALUE("15:30")),0,IF(P1095&lt;=TIMEVALUE("19:30"),P1095-IF(MIN(F1095:K1095)&gt;TIMEVALUE("13:30"),O1095,TIMEVALUE("13:30")),TIMEVALUE("19:30")-IF(MIN(F1095:K1095)&gt;TIMEVALUE("13:30"),O1095,TIMEVALUE("13:30"))))</f>
        <v>0</v>
      </c>
      <c r="S1095" s="111">
        <f t="shared" si="170"/>
        <v>0</v>
      </c>
      <c r="T1095" s="108">
        <f t="shared" si="171"/>
        <v>0</v>
      </c>
      <c r="U1095" s="109"/>
      <c r="V1095" s="108"/>
      <c r="W1095" s="108"/>
      <c r="X1095" s="112"/>
      <c r="Y1095" s="112"/>
      <c r="Z1095" s="112"/>
      <c r="AA1095" s="176"/>
      <c r="AB1095" s="109"/>
      <c r="AC1095" s="138">
        <f t="shared" si="175"/>
        <v>0</v>
      </c>
      <c r="AD1095" s="112">
        <f t="shared" si="176"/>
        <v>0</v>
      </c>
      <c r="AE1095" s="112">
        <f t="shared" si="177"/>
        <v>0</v>
      </c>
      <c r="AF1095" s="112">
        <f t="shared" si="178"/>
        <v>0</v>
      </c>
    </row>
    <row r="1096" spans="1:32">
      <c r="A1096" s="147"/>
      <c r="B1096" s="226"/>
      <c r="C1096" s="147"/>
      <c r="D1096" s="147"/>
      <c r="E1096" s="148"/>
      <c r="F1096" s="149"/>
      <c r="G1096" s="149"/>
      <c r="H1096" s="147"/>
      <c r="I1096" s="147"/>
      <c r="J1096" s="147"/>
      <c r="K1096" s="277"/>
      <c r="L1096" s="121"/>
      <c r="M1096" s="120"/>
      <c r="O1096" s="110">
        <f t="shared" si="172"/>
        <v>0</v>
      </c>
      <c r="P1096" s="110">
        <f t="shared" si="173"/>
        <v>0</v>
      </c>
      <c r="Q1096" s="134">
        <f t="shared" si="174"/>
        <v>0</v>
      </c>
      <c r="R1096" s="111">
        <f t="shared" si="179"/>
        <v>0</v>
      </c>
      <c r="S1096" s="111">
        <f t="shared" si="170"/>
        <v>0</v>
      </c>
      <c r="T1096" s="108">
        <f t="shared" si="171"/>
        <v>0</v>
      </c>
      <c r="U1096" s="109"/>
      <c r="V1096" s="108"/>
      <c r="W1096" s="108"/>
      <c r="X1096" s="112"/>
      <c r="Y1096" s="112"/>
      <c r="Z1096" s="112"/>
      <c r="AA1096" s="176"/>
      <c r="AB1096" s="109"/>
      <c r="AC1096" s="138">
        <f t="shared" si="175"/>
        <v>0</v>
      </c>
      <c r="AD1096" s="112">
        <f t="shared" si="176"/>
        <v>0</v>
      </c>
      <c r="AE1096" s="112">
        <f t="shared" si="177"/>
        <v>0</v>
      </c>
      <c r="AF1096" s="112">
        <f t="shared" si="178"/>
        <v>0</v>
      </c>
    </row>
    <row r="1097" spans="1:32">
      <c r="A1097" s="147"/>
      <c r="B1097" s="226"/>
      <c r="C1097" s="147"/>
      <c r="D1097" s="147"/>
      <c r="E1097" s="148"/>
      <c r="F1097" s="149"/>
      <c r="G1097" s="149"/>
      <c r="H1097" s="147"/>
      <c r="I1097" s="147"/>
      <c r="J1097" s="147"/>
      <c r="K1097" s="277"/>
      <c r="L1097" s="121"/>
      <c r="M1097" s="120"/>
      <c r="O1097" s="110">
        <f t="shared" si="172"/>
        <v>0</v>
      </c>
      <c r="P1097" s="110">
        <f t="shared" si="173"/>
        <v>0</v>
      </c>
      <c r="Q1097" s="134">
        <f t="shared" si="174"/>
        <v>0</v>
      </c>
      <c r="R1097" s="111">
        <f t="shared" si="179"/>
        <v>0</v>
      </c>
      <c r="S1097" s="111">
        <f t="shared" si="170"/>
        <v>0</v>
      </c>
      <c r="T1097" s="108">
        <f t="shared" si="171"/>
        <v>0</v>
      </c>
      <c r="U1097" s="109"/>
      <c r="V1097" s="108"/>
      <c r="W1097" s="108"/>
      <c r="X1097" s="112"/>
      <c r="Y1097" s="112"/>
      <c r="Z1097" s="112"/>
      <c r="AA1097" s="176"/>
      <c r="AB1097" s="109"/>
      <c r="AC1097" s="138">
        <f t="shared" si="175"/>
        <v>0</v>
      </c>
      <c r="AD1097" s="112">
        <f t="shared" si="176"/>
        <v>0</v>
      </c>
      <c r="AE1097" s="112">
        <f t="shared" si="177"/>
        <v>0</v>
      </c>
      <c r="AF1097" s="112">
        <f t="shared" si="178"/>
        <v>0</v>
      </c>
    </row>
    <row r="1098" spans="1:32">
      <c r="A1098" s="147"/>
      <c r="B1098" s="226"/>
      <c r="C1098" s="147"/>
      <c r="D1098" s="147"/>
      <c r="E1098" s="148"/>
      <c r="F1098" s="149"/>
      <c r="G1098" s="149"/>
      <c r="H1098" s="147"/>
      <c r="I1098" s="147"/>
      <c r="J1098" s="147"/>
      <c r="K1098" s="277"/>
      <c r="L1098" s="121"/>
      <c r="M1098" s="120"/>
      <c r="O1098" s="110">
        <f t="shared" si="172"/>
        <v>0</v>
      </c>
      <c r="P1098" s="110">
        <f t="shared" si="173"/>
        <v>0</v>
      </c>
      <c r="Q1098" s="134">
        <f t="shared" si="174"/>
        <v>0</v>
      </c>
      <c r="R1098" s="111">
        <f t="shared" si="179"/>
        <v>0</v>
      </c>
      <c r="S1098" s="111">
        <f t="shared" si="170"/>
        <v>0</v>
      </c>
      <c r="T1098" s="108">
        <f t="shared" si="171"/>
        <v>0</v>
      </c>
      <c r="U1098" s="109"/>
      <c r="V1098" s="108"/>
      <c r="W1098" s="108"/>
      <c r="X1098" s="112"/>
      <c r="Y1098" s="112"/>
      <c r="Z1098" s="112"/>
      <c r="AA1098" s="176"/>
      <c r="AB1098" s="109"/>
      <c r="AC1098" s="138">
        <f t="shared" si="175"/>
        <v>0</v>
      </c>
      <c r="AD1098" s="112">
        <f t="shared" si="176"/>
        <v>0</v>
      </c>
      <c r="AE1098" s="112">
        <f t="shared" si="177"/>
        <v>0</v>
      </c>
      <c r="AF1098" s="112">
        <f t="shared" si="178"/>
        <v>0</v>
      </c>
    </row>
    <row r="1099" spans="1:32">
      <c r="A1099" s="147"/>
      <c r="B1099" s="226"/>
      <c r="C1099" s="147"/>
      <c r="D1099" s="147"/>
      <c r="E1099" s="148"/>
      <c r="F1099" s="149"/>
      <c r="G1099" s="149"/>
      <c r="H1099" s="147"/>
      <c r="I1099" s="147"/>
      <c r="J1099" s="147"/>
      <c r="K1099" s="277"/>
      <c r="L1099" s="121"/>
      <c r="M1099" s="120"/>
      <c r="O1099" s="110">
        <f t="shared" si="172"/>
        <v>0</v>
      </c>
      <c r="P1099" s="110">
        <f t="shared" si="173"/>
        <v>0</v>
      </c>
      <c r="Q1099" s="134">
        <f t="shared" si="174"/>
        <v>0</v>
      </c>
      <c r="R1099" s="111">
        <f t="shared" si="179"/>
        <v>0</v>
      </c>
      <c r="S1099" s="111">
        <f t="shared" si="170"/>
        <v>0</v>
      </c>
      <c r="T1099" s="108">
        <f t="shared" si="171"/>
        <v>0</v>
      </c>
      <c r="U1099" s="109"/>
      <c r="V1099" s="108"/>
      <c r="W1099" s="108"/>
      <c r="X1099" s="112"/>
      <c r="Y1099" s="112"/>
      <c r="Z1099" s="112"/>
      <c r="AA1099" s="176"/>
      <c r="AB1099" s="109"/>
      <c r="AC1099" s="138">
        <f t="shared" si="175"/>
        <v>0</v>
      </c>
      <c r="AD1099" s="112">
        <f t="shared" si="176"/>
        <v>0</v>
      </c>
      <c r="AE1099" s="112">
        <f t="shared" si="177"/>
        <v>0</v>
      </c>
      <c r="AF1099" s="112">
        <f t="shared" si="178"/>
        <v>0</v>
      </c>
    </row>
    <row r="1100" spans="1:32">
      <c r="A1100" s="147"/>
      <c r="B1100" s="226"/>
      <c r="C1100" s="147"/>
      <c r="D1100" s="147"/>
      <c r="E1100" s="148"/>
      <c r="F1100" s="149"/>
      <c r="G1100" s="149"/>
      <c r="H1100" s="147"/>
      <c r="I1100" s="147"/>
      <c r="J1100" s="147"/>
      <c r="K1100" s="277"/>
      <c r="L1100" s="121"/>
      <c r="M1100" s="120"/>
      <c r="O1100" s="110">
        <f t="shared" si="172"/>
        <v>0</v>
      </c>
      <c r="P1100" s="110">
        <f t="shared" si="173"/>
        <v>0</v>
      </c>
      <c r="Q1100" s="134">
        <f t="shared" si="174"/>
        <v>0</v>
      </c>
      <c r="R1100" s="111">
        <f t="shared" si="179"/>
        <v>0</v>
      </c>
      <c r="S1100" s="111">
        <f t="shared" si="170"/>
        <v>0</v>
      </c>
      <c r="T1100" s="108">
        <f t="shared" si="171"/>
        <v>0</v>
      </c>
      <c r="U1100" s="109"/>
      <c r="V1100" s="108"/>
      <c r="W1100" s="108"/>
      <c r="X1100" s="112"/>
      <c r="Y1100" s="112"/>
      <c r="Z1100" s="112"/>
      <c r="AA1100" s="176"/>
      <c r="AB1100" s="109"/>
      <c r="AC1100" s="138">
        <f t="shared" si="175"/>
        <v>0</v>
      </c>
      <c r="AD1100" s="112">
        <f t="shared" si="176"/>
        <v>0</v>
      </c>
      <c r="AE1100" s="112">
        <f t="shared" si="177"/>
        <v>0</v>
      </c>
      <c r="AF1100" s="112">
        <f t="shared" si="178"/>
        <v>0</v>
      </c>
    </row>
    <row r="1101" spans="1:32">
      <c r="A1101" s="147"/>
      <c r="B1101" s="226"/>
      <c r="C1101" s="147"/>
      <c r="D1101" s="147"/>
      <c r="E1101" s="148"/>
      <c r="F1101" s="149"/>
      <c r="G1101" s="149"/>
      <c r="H1101" s="147"/>
      <c r="I1101" s="147"/>
      <c r="J1101" s="147"/>
      <c r="K1101" s="277"/>
      <c r="L1101" s="121"/>
      <c r="M1101" s="120"/>
      <c r="O1101" s="110">
        <f t="shared" si="172"/>
        <v>0</v>
      </c>
      <c r="P1101" s="110">
        <f t="shared" si="173"/>
        <v>0</v>
      </c>
      <c r="Q1101" s="134">
        <f t="shared" si="174"/>
        <v>0</v>
      </c>
      <c r="R1101" s="111">
        <f t="shared" si="179"/>
        <v>0</v>
      </c>
      <c r="S1101" s="111">
        <f t="shared" si="170"/>
        <v>0</v>
      </c>
      <c r="T1101" s="108">
        <f t="shared" si="171"/>
        <v>0</v>
      </c>
      <c r="U1101" s="109"/>
      <c r="V1101" s="108"/>
      <c r="W1101" s="108"/>
      <c r="X1101" s="112"/>
      <c r="Y1101" s="112"/>
      <c r="Z1101" s="112"/>
      <c r="AA1101" s="176"/>
      <c r="AB1101" s="109"/>
      <c r="AC1101" s="138">
        <f t="shared" si="175"/>
        <v>0</v>
      </c>
      <c r="AD1101" s="112">
        <f t="shared" si="176"/>
        <v>0</v>
      </c>
      <c r="AE1101" s="112">
        <f t="shared" si="177"/>
        <v>0</v>
      </c>
      <c r="AF1101" s="112">
        <f t="shared" si="178"/>
        <v>0</v>
      </c>
    </row>
    <row r="1102" spans="1:32">
      <c r="A1102" s="147"/>
      <c r="B1102" s="226"/>
      <c r="C1102" s="147"/>
      <c r="D1102" s="147"/>
      <c r="E1102" s="148"/>
      <c r="F1102" s="149"/>
      <c r="G1102" s="149"/>
      <c r="H1102" s="147"/>
      <c r="I1102" s="147"/>
      <c r="J1102" s="147"/>
      <c r="K1102" s="277"/>
      <c r="L1102" s="121"/>
      <c r="M1102" s="120"/>
      <c r="O1102" s="110">
        <f t="shared" si="172"/>
        <v>0</v>
      </c>
      <c r="P1102" s="110">
        <f t="shared" si="173"/>
        <v>0</v>
      </c>
      <c r="Q1102" s="134">
        <f t="shared" si="174"/>
        <v>0</v>
      </c>
      <c r="R1102" s="111">
        <f t="shared" si="179"/>
        <v>0</v>
      </c>
      <c r="S1102" s="111">
        <f t="shared" si="170"/>
        <v>0</v>
      </c>
      <c r="T1102" s="108">
        <f t="shared" si="171"/>
        <v>0</v>
      </c>
      <c r="U1102" s="109"/>
      <c r="V1102" s="108"/>
      <c r="W1102" s="108"/>
      <c r="X1102" s="112"/>
      <c r="Y1102" s="112"/>
      <c r="Z1102" s="112"/>
      <c r="AA1102" s="176"/>
      <c r="AB1102" s="109"/>
      <c r="AC1102" s="138">
        <f t="shared" si="175"/>
        <v>0</v>
      </c>
      <c r="AD1102" s="112">
        <f t="shared" si="176"/>
        <v>0</v>
      </c>
      <c r="AE1102" s="112">
        <f t="shared" si="177"/>
        <v>0</v>
      </c>
      <c r="AF1102" s="112">
        <f t="shared" si="178"/>
        <v>0</v>
      </c>
    </row>
    <row r="1103" spans="1:32">
      <c r="A1103" s="147"/>
      <c r="B1103" s="226"/>
      <c r="C1103" s="147"/>
      <c r="D1103" s="147"/>
      <c r="E1103" s="148"/>
      <c r="F1103" s="149"/>
      <c r="G1103" s="149"/>
      <c r="H1103" s="147"/>
      <c r="I1103" s="147"/>
      <c r="J1103" s="147"/>
      <c r="K1103" s="277"/>
      <c r="L1103" s="121"/>
      <c r="M1103" s="120"/>
      <c r="O1103" s="110">
        <f t="shared" si="172"/>
        <v>0</v>
      </c>
      <c r="P1103" s="110">
        <f t="shared" si="173"/>
        <v>0</v>
      </c>
      <c r="Q1103" s="134">
        <f t="shared" si="174"/>
        <v>0</v>
      </c>
      <c r="R1103" s="111">
        <f t="shared" si="179"/>
        <v>0</v>
      </c>
      <c r="S1103" s="111">
        <f t="shared" si="170"/>
        <v>0</v>
      </c>
      <c r="T1103" s="108">
        <f t="shared" si="171"/>
        <v>0</v>
      </c>
      <c r="U1103" s="109"/>
      <c r="V1103" s="108"/>
      <c r="W1103" s="108"/>
      <c r="X1103" s="112"/>
      <c r="Y1103" s="112"/>
      <c r="Z1103" s="112"/>
      <c r="AA1103" s="176"/>
      <c r="AB1103" s="109"/>
      <c r="AC1103" s="138">
        <f t="shared" si="175"/>
        <v>0</v>
      </c>
      <c r="AD1103" s="112">
        <f t="shared" si="176"/>
        <v>0</v>
      </c>
      <c r="AE1103" s="112">
        <f t="shared" si="177"/>
        <v>0</v>
      </c>
      <c r="AF1103" s="112">
        <f t="shared" si="178"/>
        <v>0</v>
      </c>
    </row>
    <row r="1104" spans="1:32">
      <c r="A1104" s="147"/>
      <c r="B1104" s="226"/>
      <c r="C1104" s="147"/>
      <c r="D1104" s="147"/>
      <c r="E1104" s="148"/>
      <c r="F1104" s="149"/>
      <c r="G1104" s="149"/>
      <c r="H1104" s="147"/>
      <c r="I1104" s="147"/>
      <c r="J1104" s="147"/>
      <c r="K1104" s="277"/>
      <c r="L1104" s="121"/>
      <c r="M1104" s="120"/>
      <c r="O1104" s="110">
        <f t="shared" si="172"/>
        <v>0</v>
      </c>
      <c r="P1104" s="110">
        <f t="shared" si="173"/>
        <v>0</v>
      </c>
      <c r="Q1104" s="134">
        <f t="shared" si="174"/>
        <v>0</v>
      </c>
      <c r="R1104" s="111">
        <f t="shared" si="179"/>
        <v>0</v>
      </c>
      <c r="S1104" s="111">
        <f t="shared" si="170"/>
        <v>0</v>
      </c>
      <c r="T1104" s="108">
        <f t="shared" si="171"/>
        <v>0</v>
      </c>
      <c r="U1104" s="109"/>
      <c r="V1104" s="108"/>
      <c r="W1104" s="108"/>
      <c r="X1104" s="112"/>
      <c r="Y1104" s="112"/>
      <c r="Z1104" s="112"/>
      <c r="AA1104" s="176"/>
      <c r="AB1104" s="109"/>
      <c r="AC1104" s="138">
        <f t="shared" si="175"/>
        <v>0</v>
      </c>
      <c r="AD1104" s="112">
        <f t="shared" si="176"/>
        <v>0</v>
      </c>
      <c r="AE1104" s="112">
        <f t="shared" si="177"/>
        <v>0</v>
      </c>
      <c r="AF1104" s="112">
        <f t="shared" si="178"/>
        <v>0</v>
      </c>
    </row>
    <row r="1105" spans="1:32">
      <c r="A1105" s="147"/>
      <c r="B1105" s="226"/>
      <c r="C1105" s="147"/>
      <c r="D1105" s="147"/>
      <c r="E1105" s="148"/>
      <c r="F1105" s="149"/>
      <c r="G1105" s="149"/>
      <c r="H1105" s="147"/>
      <c r="I1105" s="147"/>
      <c r="J1105" s="147"/>
      <c r="K1105" s="277"/>
      <c r="L1105" s="121"/>
      <c r="M1105" s="120"/>
      <c r="O1105" s="110">
        <f t="shared" si="172"/>
        <v>0</v>
      </c>
      <c r="P1105" s="110">
        <f t="shared" si="173"/>
        <v>0</v>
      </c>
      <c r="Q1105" s="134">
        <f t="shared" si="174"/>
        <v>0</v>
      </c>
      <c r="R1105" s="111">
        <f t="shared" si="179"/>
        <v>0</v>
      </c>
      <c r="S1105" s="111">
        <f t="shared" si="170"/>
        <v>0</v>
      </c>
      <c r="T1105" s="108">
        <f t="shared" si="171"/>
        <v>0</v>
      </c>
      <c r="U1105" s="109"/>
      <c r="V1105" s="108"/>
      <c r="W1105" s="108"/>
      <c r="X1105" s="112"/>
      <c r="Y1105" s="112"/>
      <c r="Z1105" s="112"/>
      <c r="AA1105" s="176"/>
      <c r="AB1105" s="109"/>
      <c r="AC1105" s="138">
        <f t="shared" si="175"/>
        <v>0</v>
      </c>
      <c r="AD1105" s="112">
        <f t="shared" si="176"/>
        <v>0</v>
      </c>
      <c r="AE1105" s="112">
        <f t="shared" si="177"/>
        <v>0</v>
      </c>
      <c r="AF1105" s="112">
        <f t="shared" si="178"/>
        <v>0</v>
      </c>
    </row>
    <row r="1106" spans="1:32">
      <c r="A1106" s="147"/>
      <c r="B1106" s="226"/>
      <c r="C1106" s="147"/>
      <c r="D1106" s="147"/>
      <c r="E1106" s="148"/>
      <c r="F1106" s="149"/>
      <c r="G1106" s="149"/>
      <c r="H1106" s="147"/>
      <c r="I1106" s="147"/>
      <c r="J1106" s="147"/>
      <c r="K1106" s="277"/>
      <c r="L1106" s="121"/>
      <c r="M1106" s="120"/>
      <c r="O1106" s="110">
        <f t="shared" si="172"/>
        <v>0</v>
      </c>
      <c r="P1106" s="110">
        <f t="shared" si="173"/>
        <v>0</v>
      </c>
      <c r="Q1106" s="134">
        <f t="shared" si="174"/>
        <v>0</v>
      </c>
      <c r="R1106" s="111">
        <f t="shared" si="179"/>
        <v>0</v>
      </c>
      <c r="S1106" s="111">
        <f t="shared" si="170"/>
        <v>0</v>
      </c>
      <c r="T1106" s="108">
        <f t="shared" si="171"/>
        <v>0</v>
      </c>
      <c r="U1106" s="109"/>
      <c r="V1106" s="108"/>
      <c r="W1106" s="108"/>
      <c r="X1106" s="112"/>
      <c r="Y1106" s="112"/>
      <c r="Z1106" s="112"/>
      <c r="AA1106" s="176"/>
      <c r="AB1106" s="109"/>
      <c r="AC1106" s="138">
        <f t="shared" si="175"/>
        <v>0</v>
      </c>
      <c r="AD1106" s="112">
        <f t="shared" si="176"/>
        <v>0</v>
      </c>
      <c r="AE1106" s="112">
        <f t="shared" si="177"/>
        <v>0</v>
      </c>
      <c r="AF1106" s="112">
        <f t="shared" si="178"/>
        <v>0</v>
      </c>
    </row>
    <row r="1107" spans="1:32">
      <c r="A1107" s="147"/>
      <c r="B1107" s="226"/>
      <c r="C1107" s="147"/>
      <c r="D1107" s="147"/>
      <c r="E1107" s="148"/>
      <c r="F1107" s="149"/>
      <c r="G1107" s="147"/>
      <c r="H1107" s="147"/>
      <c r="I1107" s="147"/>
      <c r="J1107" s="147"/>
      <c r="K1107" s="277"/>
      <c r="L1107" s="121"/>
      <c r="M1107" s="120"/>
      <c r="O1107" s="110">
        <f t="shared" si="172"/>
        <v>0</v>
      </c>
      <c r="P1107" s="110">
        <f t="shared" si="173"/>
        <v>0</v>
      </c>
      <c r="Q1107" s="134">
        <f t="shared" si="174"/>
        <v>0</v>
      </c>
      <c r="R1107" s="111">
        <f t="shared" si="179"/>
        <v>0</v>
      </c>
      <c r="S1107" s="111">
        <f t="shared" si="170"/>
        <v>0</v>
      </c>
      <c r="T1107" s="108">
        <f t="shared" si="171"/>
        <v>0</v>
      </c>
      <c r="U1107" s="109"/>
      <c r="V1107" s="108"/>
      <c r="W1107" s="108"/>
      <c r="X1107" s="112"/>
      <c r="Y1107" s="112"/>
      <c r="Z1107" s="112"/>
      <c r="AA1107" s="176"/>
      <c r="AB1107" s="109"/>
      <c r="AC1107" s="138">
        <f t="shared" si="175"/>
        <v>0</v>
      </c>
      <c r="AD1107" s="112">
        <f t="shared" si="176"/>
        <v>0</v>
      </c>
      <c r="AE1107" s="112">
        <f t="shared" si="177"/>
        <v>0</v>
      </c>
      <c r="AF1107" s="112">
        <f t="shared" si="178"/>
        <v>0</v>
      </c>
    </row>
    <row r="1108" spans="1:32">
      <c r="A1108" s="147"/>
      <c r="B1108" s="226"/>
      <c r="C1108" s="147"/>
      <c r="D1108" s="147"/>
      <c r="E1108" s="148"/>
      <c r="F1108" s="149"/>
      <c r="G1108" s="149"/>
      <c r="H1108" s="147"/>
      <c r="I1108" s="147"/>
      <c r="J1108" s="147"/>
      <c r="K1108" s="277"/>
      <c r="L1108" s="121"/>
      <c r="M1108" s="120"/>
      <c r="O1108" s="110">
        <f t="shared" si="172"/>
        <v>0</v>
      </c>
      <c r="P1108" s="110">
        <f t="shared" si="173"/>
        <v>0</v>
      </c>
      <c r="Q1108" s="134">
        <f t="shared" si="174"/>
        <v>0</v>
      </c>
      <c r="R1108" s="111">
        <f t="shared" si="179"/>
        <v>0</v>
      </c>
      <c r="S1108" s="111">
        <f t="shared" si="170"/>
        <v>0</v>
      </c>
      <c r="T1108" s="108">
        <f t="shared" si="171"/>
        <v>0</v>
      </c>
      <c r="U1108" s="109"/>
      <c r="V1108" s="108"/>
      <c r="W1108" s="108"/>
      <c r="X1108" s="112"/>
      <c r="Y1108" s="112"/>
      <c r="Z1108" s="112"/>
      <c r="AA1108" s="176"/>
      <c r="AB1108" s="109"/>
      <c r="AC1108" s="138">
        <f t="shared" si="175"/>
        <v>0</v>
      </c>
      <c r="AD1108" s="112">
        <f t="shared" si="176"/>
        <v>0</v>
      </c>
      <c r="AE1108" s="112">
        <f t="shared" si="177"/>
        <v>0</v>
      </c>
      <c r="AF1108" s="112">
        <f t="shared" si="178"/>
        <v>0</v>
      </c>
    </row>
    <row r="1109" spans="1:32">
      <c r="A1109" s="147"/>
      <c r="B1109" s="226"/>
      <c r="C1109" s="147"/>
      <c r="D1109" s="147"/>
      <c r="E1109" s="148"/>
      <c r="F1109" s="149"/>
      <c r="G1109" s="149"/>
      <c r="H1109" s="147"/>
      <c r="I1109" s="147"/>
      <c r="J1109" s="147"/>
      <c r="K1109" s="277"/>
      <c r="L1109" s="121"/>
      <c r="M1109" s="120"/>
      <c r="O1109" s="110">
        <f t="shared" si="172"/>
        <v>0</v>
      </c>
      <c r="P1109" s="110">
        <f t="shared" si="173"/>
        <v>0</v>
      </c>
      <c r="Q1109" s="134">
        <f t="shared" si="174"/>
        <v>0</v>
      </c>
      <c r="R1109" s="111">
        <f t="shared" si="179"/>
        <v>0</v>
      </c>
      <c r="S1109" s="111">
        <f t="shared" si="170"/>
        <v>0</v>
      </c>
      <c r="T1109" s="108">
        <f t="shared" si="171"/>
        <v>0</v>
      </c>
      <c r="U1109" s="109"/>
      <c r="V1109" s="108"/>
      <c r="W1109" s="108"/>
      <c r="X1109" s="112"/>
      <c r="Y1109" s="112"/>
      <c r="Z1109" s="112"/>
      <c r="AA1109" s="176"/>
      <c r="AB1109" s="109"/>
      <c r="AC1109" s="138">
        <f t="shared" si="175"/>
        <v>0</v>
      </c>
      <c r="AD1109" s="112">
        <f t="shared" si="176"/>
        <v>0</v>
      </c>
      <c r="AE1109" s="112">
        <f t="shared" si="177"/>
        <v>0</v>
      </c>
      <c r="AF1109" s="112">
        <f t="shared" si="178"/>
        <v>0</v>
      </c>
    </row>
    <row r="1110" spans="1:32">
      <c r="A1110" s="147"/>
      <c r="B1110" s="226"/>
      <c r="C1110" s="147"/>
      <c r="D1110" s="147"/>
      <c r="E1110" s="148"/>
      <c r="F1110" s="149"/>
      <c r="G1110" s="149"/>
      <c r="H1110" s="147"/>
      <c r="I1110" s="147"/>
      <c r="J1110" s="147"/>
      <c r="K1110" s="277"/>
      <c r="L1110" s="121"/>
      <c r="M1110" s="120"/>
      <c r="O1110" s="110">
        <f t="shared" si="172"/>
        <v>0</v>
      </c>
      <c r="P1110" s="110">
        <f t="shared" si="173"/>
        <v>0</v>
      </c>
      <c r="Q1110" s="134">
        <f t="shared" si="174"/>
        <v>0</v>
      </c>
      <c r="R1110" s="111">
        <f t="shared" si="179"/>
        <v>0</v>
      </c>
      <c r="S1110" s="111">
        <f t="shared" si="170"/>
        <v>0</v>
      </c>
      <c r="T1110" s="108">
        <f t="shared" si="171"/>
        <v>0</v>
      </c>
      <c r="U1110" s="109"/>
      <c r="V1110" s="108"/>
      <c r="W1110" s="108"/>
      <c r="X1110" s="112"/>
      <c r="Y1110" s="112"/>
      <c r="Z1110" s="112"/>
      <c r="AA1110" s="176"/>
      <c r="AB1110" s="109"/>
      <c r="AC1110" s="138">
        <f t="shared" si="175"/>
        <v>0</v>
      </c>
      <c r="AD1110" s="112">
        <f t="shared" si="176"/>
        <v>0</v>
      </c>
      <c r="AE1110" s="112">
        <f t="shared" si="177"/>
        <v>0</v>
      </c>
      <c r="AF1110" s="112">
        <f t="shared" si="178"/>
        <v>0</v>
      </c>
    </row>
    <row r="1111" spans="1:32">
      <c r="A1111" s="147"/>
      <c r="B1111" s="226"/>
      <c r="C1111" s="147"/>
      <c r="D1111" s="147"/>
      <c r="E1111" s="148"/>
      <c r="F1111" s="149"/>
      <c r="G1111" s="149"/>
      <c r="H1111" s="147"/>
      <c r="I1111" s="147"/>
      <c r="J1111" s="147"/>
      <c r="K1111" s="277"/>
      <c r="L1111" s="121"/>
      <c r="M1111" s="120"/>
      <c r="O1111" s="110">
        <f t="shared" si="172"/>
        <v>0</v>
      </c>
      <c r="P1111" s="110">
        <f t="shared" si="173"/>
        <v>0</v>
      </c>
      <c r="Q1111" s="134">
        <f t="shared" si="174"/>
        <v>0</v>
      </c>
      <c r="R1111" s="111">
        <f t="shared" si="179"/>
        <v>0</v>
      </c>
      <c r="S1111" s="111">
        <f t="shared" si="170"/>
        <v>0</v>
      </c>
      <c r="T1111" s="108">
        <f t="shared" si="171"/>
        <v>0</v>
      </c>
      <c r="U1111" s="109"/>
      <c r="V1111" s="108"/>
      <c r="W1111" s="108"/>
      <c r="X1111" s="112"/>
      <c r="Y1111" s="112"/>
      <c r="Z1111" s="112"/>
      <c r="AA1111" s="176"/>
      <c r="AB1111" s="109"/>
      <c r="AC1111" s="138">
        <f t="shared" si="175"/>
        <v>0</v>
      </c>
      <c r="AD1111" s="112">
        <f t="shared" si="176"/>
        <v>0</v>
      </c>
      <c r="AE1111" s="112">
        <f t="shared" si="177"/>
        <v>0</v>
      </c>
      <c r="AF1111" s="112">
        <f t="shared" si="178"/>
        <v>0</v>
      </c>
    </row>
    <row r="1112" spans="1:32">
      <c r="A1112" s="147"/>
      <c r="B1112" s="226"/>
      <c r="C1112" s="147"/>
      <c r="D1112" s="147"/>
      <c r="E1112" s="148"/>
      <c r="F1112" s="149"/>
      <c r="G1112" s="149"/>
      <c r="H1112" s="147"/>
      <c r="I1112" s="147"/>
      <c r="J1112" s="147"/>
      <c r="K1112" s="277"/>
      <c r="L1112" s="121"/>
      <c r="M1112" s="120"/>
      <c r="O1112" s="110">
        <f t="shared" si="172"/>
        <v>0</v>
      </c>
      <c r="P1112" s="110">
        <f t="shared" si="173"/>
        <v>0</v>
      </c>
      <c r="Q1112" s="134">
        <f t="shared" si="174"/>
        <v>0</v>
      </c>
      <c r="R1112" s="111">
        <f t="shared" si="179"/>
        <v>0</v>
      </c>
      <c r="S1112" s="111">
        <f t="shared" si="170"/>
        <v>0</v>
      </c>
      <c r="T1112" s="108">
        <f t="shared" si="171"/>
        <v>0</v>
      </c>
      <c r="U1112" s="109"/>
      <c r="V1112" s="108"/>
      <c r="W1112" s="108"/>
      <c r="X1112" s="112"/>
      <c r="Y1112" s="112"/>
      <c r="Z1112" s="112"/>
      <c r="AA1112" s="176"/>
      <c r="AB1112" s="109"/>
      <c r="AC1112" s="138">
        <f t="shared" si="175"/>
        <v>0</v>
      </c>
      <c r="AD1112" s="112">
        <f t="shared" si="176"/>
        <v>0</v>
      </c>
      <c r="AE1112" s="112">
        <f t="shared" si="177"/>
        <v>0</v>
      </c>
      <c r="AF1112" s="112">
        <f t="shared" si="178"/>
        <v>0</v>
      </c>
    </row>
    <row r="1113" spans="1:32">
      <c r="A1113" s="147"/>
      <c r="B1113" s="226"/>
      <c r="C1113" s="147"/>
      <c r="D1113" s="147"/>
      <c r="E1113" s="148"/>
      <c r="F1113" s="149"/>
      <c r="G1113" s="149"/>
      <c r="H1113" s="147"/>
      <c r="I1113" s="147"/>
      <c r="J1113" s="147"/>
      <c r="K1113" s="277"/>
      <c r="L1113" s="121"/>
      <c r="M1113" s="120"/>
      <c r="O1113" s="110">
        <f t="shared" si="172"/>
        <v>0</v>
      </c>
      <c r="P1113" s="110">
        <f t="shared" si="173"/>
        <v>0</v>
      </c>
      <c r="Q1113" s="134">
        <f t="shared" si="174"/>
        <v>0</v>
      </c>
      <c r="R1113" s="111">
        <f t="shared" si="179"/>
        <v>0</v>
      </c>
      <c r="S1113" s="111">
        <f t="shared" si="170"/>
        <v>0</v>
      </c>
      <c r="T1113" s="108">
        <f t="shared" si="171"/>
        <v>0</v>
      </c>
      <c r="U1113" s="109"/>
      <c r="V1113" s="108"/>
      <c r="W1113" s="108"/>
      <c r="X1113" s="112"/>
      <c r="Y1113" s="112"/>
      <c r="Z1113" s="112"/>
      <c r="AA1113" s="176"/>
      <c r="AB1113" s="109"/>
      <c r="AC1113" s="138">
        <f t="shared" si="175"/>
        <v>0</v>
      </c>
      <c r="AD1113" s="112">
        <f t="shared" si="176"/>
        <v>0</v>
      </c>
      <c r="AE1113" s="112">
        <f t="shared" si="177"/>
        <v>0</v>
      </c>
      <c r="AF1113" s="112">
        <f t="shared" si="178"/>
        <v>0</v>
      </c>
    </row>
    <row r="1114" spans="1:32">
      <c r="A1114" s="147"/>
      <c r="B1114" s="226"/>
      <c r="C1114" s="147"/>
      <c r="D1114" s="147"/>
      <c r="E1114" s="148"/>
      <c r="F1114" s="149"/>
      <c r="G1114" s="149"/>
      <c r="H1114" s="147"/>
      <c r="I1114" s="147"/>
      <c r="J1114" s="147"/>
      <c r="K1114" s="277"/>
      <c r="L1114" s="121"/>
      <c r="M1114" s="120"/>
      <c r="O1114" s="110">
        <f t="shared" si="172"/>
        <v>0</v>
      </c>
      <c r="P1114" s="110">
        <f t="shared" si="173"/>
        <v>0</v>
      </c>
      <c r="Q1114" s="134">
        <f t="shared" si="174"/>
        <v>0</v>
      </c>
      <c r="R1114" s="111">
        <f t="shared" si="179"/>
        <v>0</v>
      </c>
      <c r="S1114" s="111">
        <f t="shared" si="170"/>
        <v>0</v>
      </c>
      <c r="T1114" s="108">
        <f t="shared" si="171"/>
        <v>0</v>
      </c>
      <c r="U1114" s="109"/>
      <c r="V1114" s="108"/>
      <c r="W1114" s="108"/>
      <c r="X1114" s="112"/>
      <c r="Y1114" s="112"/>
      <c r="Z1114" s="112"/>
      <c r="AA1114" s="176"/>
      <c r="AB1114" s="109"/>
      <c r="AC1114" s="138">
        <f t="shared" si="175"/>
        <v>0</v>
      </c>
      <c r="AD1114" s="112">
        <f t="shared" si="176"/>
        <v>0</v>
      </c>
      <c r="AE1114" s="112">
        <f t="shared" si="177"/>
        <v>0</v>
      </c>
      <c r="AF1114" s="112">
        <f t="shared" si="178"/>
        <v>0</v>
      </c>
    </row>
    <row r="1115" spans="1:32">
      <c r="A1115" s="147"/>
      <c r="B1115" s="226"/>
      <c r="C1115" s="147"/>
      <c r="D1115" s="147"/>
      <c r="E1115" s="148"/>
      <c r="F1115" s="149"/>
      <c r="G1115" s="149"/>
      <c r="H1115" s="147"/>
      <c r="I1115" s="147"/>
      <c r="J1115" s="147"/>
      <c r="K1115" s="277"/>
      <c r="L1115" s="121"/>
      <c r="M1115" s="120"/>
      <c r="O1115" s="110">
        <f t="shared" si="172"/>
        <v>0</v>
      </c>
      <c r="P1115" s="110">
        <f t="shared" si="173"/>
        <v>0</v>
      </c>
      <c r="Q1115" s="134">
        <f t="shared" si="174"/>
        <v>0</v>
      </c>
      <c r="R1115" s="111">
        <f t="shared" si="179"/>
        <v>0</v>
      </c>
      <c r="S1115" s="111">
        <f t="shared" si="170"/>
        <v>0</v>
      </c>
      <c r="T1115" s="108">
        <f t="shared" si="171"/>
        <v>0</v>
      </c>
      <c r="U1115" s="109"/>
      <c r="V1115" s="108"/>
      <c r="W1115" s="108"/>
      <c r="X1115" s="112"/>
      <c r="Y1115" s="112"/>
      <c r="Z1115" s="112"/>
      <c r="AA1115" s="176"/>
      <c r="AB1115" s="109"/>
      <c r="AC1115" s="138">
        <f t="shared" si="175"/>
        <v>0</v>
      </c>
      <c r="AD1115" s="112">
        <f t="shared" si="176"/>
        <v>0</v>
      </c>
      <c r="AE1115" s="112">
        <f t="shared" si="177"/>
        <v>0</v>
      </c>
      <c r="AF1115" s="112">
        <f t="shared" si="178"/>
        <v>0</v>
      </c>
    </row>
    <row r="1116" spans="1:32">
      <c r="A1116" s="147"/>
      <c r="B1116" s="226"/>
      <c r="C1116" s="147"/>
      <c r="D1116" s="147"/>
      <c r="E1116" s="148"/>
      <c r="F1116" s="149"/>
      <c r="G1116" s="149"/>
      <c r="H1116" s="147"/>
      <c r="I1116" s="147"/>
      <c r="J1116" s="147"/>
      <c r="K1116" s="277"/>
      <c r="L1116" s="121"/>
      <c r="M1116" s="120"/>
      <c r="O1116" s="110">
        <f t="shared" si="172"/>
        <v>0</v>
      </c>
      <c r="P1116" s="110">
        <f t="shared" si="173"/>
        <v>0</v>
      </c>
      <c r="Q1116" s="134">
        <f t="shared" si="174"/>
        <v>0</v>
      </c>
      <c r="R1116" s="111">
        <f t="shared" si="179"/>
        <v>0</v>
      </c>
      <c r="S1116" s="111">
        <f t="shared" si="170"/>
        <v>0</v>
      </c>
      <c r="T1116" s="108">
        <f t="shared" si="171"/>
        <v>0</v>
      </c>
      <c r="U1116" s="109"/>
      <c r="V1116" s="108"/>
      <c r="W1116" s="108"/>
      <c r="X1116" s="112"/>
      <c r="Y1116" s="112"/>
      <c r="Z1116" s="112"/>
      <c r="AA1116" s="176"/>
      <c r="AB1116" s="109"/>
      <c r="AC1116" s="138">
        <f t="shared" si="175"/>
        <v>0</v>
      </c>
      <c r="AD1116" s="112">
        <f t="shared" si="176"/>
        <v>0</v>
      </c>
      <c r="AE1116" s="112">
        <f t="shared" si="177"/>
        <v>0</v>
      </c>
      <c r="AF1116" s="112">
        <f t="shared" si="178"/>
        <v>0</v>
      </c>
    </row>
    <row r="1117" spans="1:32">
      <c r="A1117" s="147"/>
      <c r="B1117" s="226"/>
      <c r="C1117" s="147"/>
      <c r="D1117" s="147"/>
      <c r="E1117" s="148"/>
      <c r="F1117" s="149"/>
      <c r="G1117" s="149"/>
      <c r="H1117" s="147"/>
      <c r="I1117" s="147"/>
      <c r="J1117" s="147"/>
      <c r="K1117" s="277"/>
      <c r="L1117" s="121"/>
      <c r="M1117" s="120"/>
      <c r="O1117" s="110">
        <f t="shared" si="172"/>
        <v>0</v>
      </c>
      <c r="P1117" s="110">
        <f t="shared" si="173"/>
        <v>0</v>
      </c>
      <c r="Q1117" s="134">
        <f t="shared" si="174"/>
        <v>0</v>
      </c>
      <c r="R1117" s="111">
        <f t="shared" si="179"/>
        <v>0</v>
      </c>
      <c r="S1117" s="111">
        <f t="shared" si="170"/>
        <v>0</v>
      </c>
      <c r="T1117" s="108">
        <f t="shared" si="171"/>
        <v>0</v>
      </c>
      <c r="U1117" s="109"/>
      <c r="V1117" s="108"/>
      <c r="W1117" s="108"/>
      <c r="X1117" s="112"/>
      <c r="Y1117" s="112"/>
      <c r="Z1117" s="112"/>
      <c r="AA1117" s="176"/>
      <c r="AB1117" s="109"/>
      <c r="AC1117" s="138">
        <f t="shared" si="175"/>
        <v>0</v>
      </c>
      <c r="AD1117" s="112">
        <f t="shared" si="176"/>
        <v>0</v>
      </c>
      <c r="AE1117" s="112">
        <f t="shared" si="177"/>
        <v>0</v>
      </c>
      <c r="AF1117" s="112">
        <f t="shared" si="178"/>
        <v>0</v>
      </c>
    </row>
    <row r="1118" spans="1:32">
      <c r="A1118" s="147"/>
      <c r="B1118" s="226"/>
      <c r="C1118" s="147"/>
      <c r="D1118" s="147"/>
      <c r="E1118" s="148"/>
      <c r="F1118" s="149"/>
      <c r="G1118" s="149"/>
      <c r="H1118" s="147"/>
      <c r="I1118" s="147"/>
      <c r="J1118" s="147"/>
      <c r="K1118" s="277"/>
      <c r="L1118" s="121"/>
      <c r="M1118" s="120"/>
      <c r="O1118" s="110">
        <f t="shared" si="172"/>
        <v>0</v>
      </c>
      <c r="P1118" s="110">
        <f t="shared" si="173"/>
        <v>0</v>
      </c>
      <c r="Q1118" s="134">
        <f t="shared" si="174"/>
        <v>0</v>
      </c>
      <c r="R1118" s="111">
        <f t="shared" si="179"/>
        <v>0</v>
      </c>
      <c r="S1118" s="111">
        <f t="shared" si="170"/>
        <v>0</v>
      </c>
      <c r="T1118" s="108">
        <f t="shared" si="171"/>
        <v>0</v>
      </c>
      <c r="U1118" s="109"/>
      <c r="V1118" s="108"/>
      <c r="W1118" s="108"/>
      <c r="X1118" s="112"/>
      <c r="Y1118" s="112"/>
      <c r="Z1118" s="112"/>
      <c r="AA1118" s="176"/>
      <c r="AB1118" s="109"/>
      <c r="AC1118" s="138">
        <f t="shared" si="175"/>
        <v>0</v>
      </c>
      <c r="AD1118" s="112">
        <f t="shared" si="176"/>
        <v>0</v>
      </c>
      <c r="AE1118" s="112">
        <f t="shared" si="177"/>
        <v>0</v>
      </c>
      <c r="AF1118" s="112">
        <f t="shared" si="178"/>
        <v>0</v>
      </c>
    </row>
    <row r="1119" spans="1:32">
      <c r="A1119" s="147"/>
      <c r="B1119" s="226"/>
      <c r="C1119" s="147"/>
      <c r="D1119" s="147"/>
      <c r="E1119" s="148"/>
      <c r="F1119" s="149"/>
      <c r="G1119" s="149"/>
      <c r="H1119" s="147"/>
      <c r="I1119" s="147"/>
      <c r="J1119" s="147"/>
      <c r="K1119" s="277"/>
      <c r="L1119" s="121"/>
      <c r="M1119" s="120"/>
      <c r="O1119" s="110">
        <f t="shared" si="172"/>
        <v>0</v>
      </c>
      <c r="P1119" s="110">
        <f t="shared" si="173"/>
        <v>0</v>
      </c>
      <c r="Q1119" s="134">
        <f t="shared" si="174"/>
        <v>0</v>
      </c>
      <c r="R1119" s="111">
        <f t="shared" si="179"/>
        <v>0</v>
      </c>
      <c r="S1119" s="111">
        <f t="shared" si="170"/>
        <v>0</v>
      </c>
      <c r="T1119" s="108">
        <f t="shared" si="171"/>
        <v>0</v>
      </c>
      <c r="U1119" s="109"/>
      <c r="V1119" s="108"/>
      <c r="W1119" s="108"/>
      <c r="X1119" s="112"/>
      <c r="Y1119" s="112"/>
      <c r="Z1119" s="112"/>
      <c r="AA1119" s="176"/>
      <c r="AB1119" s="109"/>
      <c r="AC1119" s="138">
        <f t="shared" si="175"/>
        <v>0</v>
      </c>
      <c r="AD1119" s="112">
        <f t="shared" si="176"/>
        <v>0</v>
      </c>
      <c r="AE1119" s="112">
        <f t="shared" si="177"/>
        <v>0</v>
      </c>
      <c r="AF1119" s="112">
        <f t="shared" si="178"/>
        <v>0</v>
      </c>
    </row>
    <row r="1120" spans="1:32">
      <c r="A1120" s="147"/>
      <c r="B1120" s="226"/>
      <c r="C1120" s="147"/>
      <c r="D1120" s="147"/>
      <c r="E1120" s="148"/>
      <c r="F1120" s="149"/>
      <c r="G1120" s="149"/>
      <c r="H1120" s="147"/>
      <c r="I1120" s="147"/>
      <c r="J1120" s="147"/>
      <c r="K1120" s="277"/>
      <c r="L1120" s="121"/>
      <c r="M1120" s="120"/>
      <c r="O1120" s="110">
        <f t="shared" si="172"/>
        <v>0</v>
      </c>
      <c r="P1120" s="110">
        <f t="shared" si="173"/>
        <v>0</v>
      </c>
      <c r="Q1120" s="134">
        <f t="shared" si="174"/>
        <v>0</v>
      </c>
      <c r="R1120" s="111">
        <f t="shared" si="179"/>
        <v>0</v>
      </c>
      <c r="S1120" s="111">
        <f t="shared" ref="S1120:S1183" si="180">+IF(AND(O1120&gt;TIMEVALUE("8:30"),O1120&lt;TIMEVALUE("10:00")),O1120-TIMEVALUE("8:00"),0)</f>
        <v>0</v>
      </c>
      <c r="T1120" s="108">
        <f t="shared" si="171"/>
        <v>0</v>
      </c>
      <c r="U1120" s="109"/>
      <c r="V1120" s="108"/>
      <c r="W1120" s="108"/>
      <c r="X1120" s="112"/>
      <c r="Y1120" s="112"/>
      <c r="Z1120" s="112"/>
      <c r="AA1120" s="176"/>
      <c r="AB1120" s="109"/>
      <c r="AC1120" s="138">
        <f t="shared" si="175"/>
        <v>0</v>
      </c>
      <c r="AD1120" s="112">
        <f t="shared" si="176"/>
        <v>0</v>
      </c>
      <c r="AE1120" s="112">
        <f t="shared" si="177"/>
        <v>0</v>
      </c>
      <c r="AF1120" s="112">
        <f t="shared" si="178"/>
        <v>0</v>
      </c>
    </row>
    <row r="1121" spans="1:32">
      <c r="A1121" s="147"/>
      <c r="B1121" s="226"/>
      <c r="C1121" s="147"/>
      <c r="D1121" s="147"/>
      <c r="E1121" s="148"/>
      <c r="F1121" s="149"/>
      <c r="G1121" s="149"/>
      <c r="H1121" s="147"/>
      <c r="I1121" s="147"/>
      <c r="J1121" s="147"/>
      <c r="K1121" s="277"/>
      <c r="L1121" s="121"/>
      <c r="M1121" s="120"/>
      <c r="O1121" s="110">
        <f t="shared" si="172"/>
        <v>0</v>
      </c>
      <c r="P1121" s="110">
        <f t="shared" si="173"/>
        <v>0</v>
      </c>
      <c r="Q1121" s="134">
        <f t="shared" si="174"/>
        <v>0</v>
      </c>
      <c r="R1121" s="111">
        <f t="shared" si="179"/>
        <v>0</v>
      </c>
      <c r="S1121" s="111">
        <f t="shared" si="180"/>
        <v>0</v>
      </c>
      <c r="T1121" s="108">
        <f t="shared" si="171"/>
        <v>0</v>
      </c>
      <c r="U1121" s="109"/>
      <c r="V1121" s="108"/>
      <c r="W1121" s="108"/>
      <c r="X1121" s="112"/>
      <c r="Y1121" s="112"/>
      <c r="Z1121" s="112"/>
      <c r="AA1121" s="176"/>
      <c r="AB1121" s="109"/>
      <c r="AC1121" s="138">
        <f t="shared" si="175"/>
        <v>0</v>
      </c>
      <c r="AD1121" s="112">
        <f t="shared" si="176"/>
        <v>0</v>
      </c>
      <c r="AE1121" s="112">
        <f t="shared" si="177"/>
        <v>0</v>
      </c>
      <c r="AF1121" s="112">
        <f t="shared" si="178"/>
        <v>0</v>
      </c>
    </row>
    <row r="1122" spans="1:32">
      <c r="A1122" s="147"/>
      <c r="B1122" s="226"/>
      <c r="C1122" s="147"/>
      <c r="D1122" s="147"/>
      <c r="E1122" s="148"/>
      <c r="F1122" s="149"/>
      <c r="G1122" s="149"/>
      <c r="H1122" s="149"/>
      <c r="I1122" s="147"/>
      <c r="J1122" s="147"/>
      <c r="K1122" s="277"/>
      <c r="L1122" s="121"/>
      <c r="M1122" s="120"/>
      <c r="O1122" s="110">
        <f t="shared" si="172"/>
        <v>0</v>
      </c>
      <c r="P1122" s="110">
        <f t="shared" si="173"/>
        <v>0</v>
      </c>
      <c r="Q1122" s="134">
        <f t="shared" si="174"/>
        <v>0</v>
      </c>
      <c r="R1122" s="111">
        <f t="shared" si="179"/>
        <v>0</v>
      </c>
      <c r="S1122" s="111">
        <f t="shared" si="180"/>
        <v>0</v>
      </c>
      <c r="T1122" s="108">
        <f t="shared" si="171"/>
        <v>0</v>
      </c>
      <c r="U1122" s="109"/>
      <c r="V1122" s="108"/>
      <c r="W1122" s="108"/>
      <c r="X1122" s="112"/>
      <c r="Y1122" s="112"/>
      <c r="Z1122" s="112"/>
      <c r="AA1122" s="176"/>
      <c r="AB1122" s="109"/>
      <c r="AC1122" s="138">
        <f t="shared" si="175"/>
        <v>0</v>
      </c>
      <c r="AD1122" s="112">
        <f t="shared" si="176"/>
        <v>0</v>
      </c>
      <c r="AE1122" s="112">
        <f t="shared" si="177"/>
        <v>0</v>
      </c>
      <c r="AF1122" s="112">
        <f t="shared" si="178"/>
        <v>0</v>
      </c>
    </row>
    <row r="1123" spans="1:32">
      <c r="A1123" s="147"/>
      <c r="B1123" s="226"/>
      <c r="C1123" s="147"/>
      <c r="D1123" s="147"/>
      <c r="E1123" s="148"/>
      <c r="F1123" s="149"/>
      <c r="G1123" s="149"/>
      <c r="H1123" s="147"/>
      <c r="I1123" s="147"/>
      <c r="J1123" s="147"/>
      <c r="K1123" s="277"/>
      <c r="L1123" s="121"/>
      <c r="M1123" s="120"/>
      <c r="O1123" s="110">
        <f t="shared" si="172"/>
        <v>0</v>
      </c>
      <c r="P1123" s="110">
        <f t="shared" si="173"/>
        <v>0</v>
      </c>
      <c r="Q1123" s="134">
        <f t="shared" si="174"/>
        <v>0</v>
      </c>
      <c r="R1123" s="111">
        <f t="shared" si="179"/>
        <v>0</v>
      </c>
      <c r="S1123" s="111">
        <f t="shared" si="180"/>
        <v>0</v>
      </c>
      <c r="T1123" s="108">
        <f t="shared" si="171"/>
        <v>0</v>
      </c>
      <c r="U1123" s="109"/>
      <c r="V1123" s="108"/>
      <c r="W1123" s="108"/>
      <c r="X1123" s="112"/>
      <c r="Y1123" s="112"/>
      <c r="Z1123" s="112"/>
      <c r="AA1123" s="176"/>
      <c r="AB1123" s="109"/>
      <c r="AC1123" s="138">
        <f t="shared" si="175"/>
        <v>0</v>
      </c>
      <c r="AD1123" s="112">
        <f t="shared" si="176"/>
        <v>0</v>
      </c>
      <c r="AE1123" s="112">
        <f t="shared" si="177"/>
        <v>0</v>
      </c>
      <c r="AF1123" s="112">
        <f t="shared" si="178"/>
        <v>0</v>
      </c>
    </row>
    <row r="1124" spans="1:32">
      <c r="A1124" s="147"/>
      <c r="B1124" s="226"/>
      <c r="C1124" s="147"/>
      <c r="D1124" s="147"/>
      <c r="E1124" s="148"/>
      <c r="F1124" s="149"/>
      <c r="G1124" s="149"/>
      <c r="H1124" s="149"/>
      <c r="I1124" s="147"/>
      <c r="J1124" s="147"/>
      <c r="K1124" s="277"/>
      <c r="L1124" s="121"/>
      <c r="M1124" s="120"/>
      <c r="O1124" s="110">
        <f t="shared" si="172"/>
        <v>0</v>
      </c>
      <c r="P1124" s="110">
        <f t="shared" si="173"/>
        <v>0</v>
      </c>
      <c r="Q1124" s="134">
        <f t="shared" si="174"/>
        <v>0</v>
      </c>
      <c r="R1124" s="111">
        <f t="shared" si="179"/>
        <v>0</v>
      </c>
      <c r="S1124" s="111">
        <f t="shared" si="180"/>
        <v>0</v>
      </c>
      <c r="T1124" s="108">
        <f t="shared" si="171"/>
        <v>0</v>
      </c>
      <c r="U1124" s="109"/>
      <c r="V1124" s="108"/>
      <c r="W1124" s="108"/>
      <c r="X1124" s="112"/>
      <c r="Y1124" s="112"/>
      <c r="Z1124" s="112"/>
      <c r="AA1124" s="176"/>
      <c r="AB1124" s="109"/>
      <c r="AC1124" s="138">
        <f t="shared" si="175"/>
        <v>0</v>
      </c>
      <c r="AD1124" s="112">
        <f t="shared" si="176"/>
        <v>0</v>
      </c>
      <c r="AE1124" s="112">
        <f t="shared" si="177"/>
        <v>0</v>
      </c>
      <c r="AF1124" s="112">
        <f t="shared" si="178"/>
        <v>0</v>
      </c>
    </row>
    <row r="1125" spans="1:32">
      <c r="A1125" s="147"/>
      <c r="B1125" s="226"/>
      <c r="C1125" s="147"/>
      <c r="D1125" s="147"/>
      <c r="E1125" s="148"/>
      <c r="F1125" s="149"/>
      <c r="G1125" s="149"/>
      <c r="H1125" s="147"/>
      <c r="I1125" s="147"/>
      <c r="J1125" s="147"/>
      <c r="K1125" s="277"/>
      <c r="L1125" s="121"/>
      <c r="M1125" s="120"/>
      <c r="O1125" s="110">
        <f t="shared" si="172"/>
        <v>0</v>
      </c>
      <c r="P1125" s="110">
        <f t="shared" si="173"/>
        <v>0</v>
      </c>
      <c r="Q1125" s="134">
        <f t="shared" si="174"/>
        <v>0</v>
      </c>
      <c r="R1125" s="111">
        <f t="shared" si="179"/>
        <v>0</v>
      </c>
      <c r="S1125" s="111">
        <f t="shared" si="180"/>
        <v>0</v>
      </c>
      <c r="T1125" s="108">
        <f t="shared" si="171"/>
        <v>0</v>
      </c>
      <c r="U1125" s="109"/>
      <c r="V1125" s="108"/>
      <c r="W1125" s="108"/>
      <c r="X1125" s="112"/>
      <c r="Y1125" s="112"/>
      <c r="Z1125" s="112"/>
      <c r="AA1125" s="176"/>
      <c r="AB1125" s="109"/>
      <c r="AC1125" s="138">
        <f t="shared" si="175"/>
        <v>0</v>
      </c>
      <c r="AD1125" s="112">
        <f t="shared" si="176"/>
        <v>0</v>
      </c>
      <c r="AE1125" s="112">
        <f t="shared" si="177"/>
        <v>0</v>
      </c>
      <c r="AF1125" s="112">
        <f t="shared" si="178"/>
        <v>0</v>
      </c>
    </row>
    <row r="1126" spans="1:32">
      <c r="A1126" s="147"/>
      <c r="B1126" s="226"/>
      <c r="C1126" s="147"/>
      <c r="D1126" s="147"/>
      <c r="E1126" s="148"/>
      <c r="F1126" s="149"/>
      <c r="G1126" s="147"/>
      <c r="H1126" s="147"/>
      <c r="I1126" s="147"/>
      <c r="J1126" s="147"/>
      <c r="K1126" s="277"/>
      <c r="L1126" s="121"/>
      <c r="M1126" s="120"/>
      <c r="O1126" s="110">
        <f t="shared" si="172"/>
        <v>0</v>
      </c>
      <c r="P1126" s="110">
        <f t="shared" si="173"/>
        <v>0</v>
      </c>
      <c r="Q1126" s="134">
        <f t="shared" si="174"/>
        <v>0</v>
      </c>
      <c r="R1126" s="111">
        <f t="shared" si="179"/>
        <v>0</v>
      </c>
      <c r="S1126" s="111">
        <f t="shared" si="180"/>
        <v>0</v>
      </c>
      <c r="T1126" s="108">
        <f t="shared" si="171"/>
        <v>0</v>
      </c>
      <c r="U1126" s="109"/>
      <c r="V1126" s="108"/>
      <c r="W1126" s="108"/>
      <c r="X1126" s="112"/>
      <c r="Y1126" s="112"/>
      <c r="Z1126" s="112"/>
      <c r="AA1126" s="176"/>
      <c r="AB1126" s="109"/>
      <c r="AC1126" s="138">
        <f t="shared" si="175"/>
        <v>0</v>
      </c>
      <c r="AD1126" s="112">
        <f t="shared" si="176"/>
        <v>0</v>
      </c>
      <c r="AE1126" s="112">
        <f t="shared" si="177"/>
        <v>0</v>
      </c>
      <c r="AF1126" s="112">
        <f t="shared" si="178"/>
        <v>0</v>
      </c>
    </row>
    <row r="1127" spans="1:32">
      <c r="A1127" s="147"/>
      <c r="B1127" s="226"/>
      <c r="C1127" s="147"/>
      <c r="D1127" s="147"/>
      <c r="E1127" s="148"/>
      <c r="F1127" s="149"/>
      <c r="G1127" s="149"/>
      <c r="H1127" s="147"/>
      <c r="I1127" s="147"/>
      <c r="J1127" s="147"/>
      <c r="K1127" s="277"/>
      <c r="L1127" s="121"/>
      <c r="M1127" s="120"/>
      <c r="O1127" s="110">
        <f t="shared" si="172"/>
        <v>0</v>
      </c>
      <c r="P1127" s="110">
        <f t="shared" si="173"/>
        <v>0</v>
      </c>
      <c r="Q1127" s="134">
        <f t="shared" si="174"/>
        <v>0</v>
      </c>
      <c r="R1127" s="111">
        <f t="shared" si="179"/>
        <v>0</v>
      </c>
      <c r="S1127" s="111">
        <f t="shared" si="180"/>
        <v>0</v>
      </c>
      <c r="T1127" s="108">
        <f t="shared" si="171"/>
        <v>0</v>
      </c>
      <c r="U1127" s="109"/>
      <c r="V1127" s="108"/>
      <c r="W1127" s="108"/>
      <c r="X1127" s="112"/>
      <c r="Y1127" s="112"/>
      <c r="Z1127" s="112"/>
      <c r="AA1127" s="176"/>
      <c r="AB1127" s="109"/>
      <c r="AC1127" s="138">
        <f t="shared" si="175"/>
        <v>0</v>
      </c>
      <c r="AD1127" s="112">
        <f t="shared" si="176"/>
        <v>0</v>
      </c>
      <c r="AE1127" s="112">
        <f t="shared" si="177"/>
        <v>0</v>
      </c>
      <c r="AF1127" s="112">
        <f t="shared" si="178"/>
        <v>0</v>
      </c>
    </row>
    <row r="1128" spans="1:32">
      <c r="A1128" s="147"/>
      <c r="B1128" s="226"/>
      <c r="C1128" s="147"/>
      <c r="D1128" s="147"/>
      <c r="E1128" s="148"/>
      <c r="F1128" s="149"/>
      <c r="G1128" s="149"/>
      <c r="H1128" s="147"/>
      <c r="I1128" s="147"/>
      <c r="J1128" s="147"/>
      <c r="K1128" s="277"/>
      <c r="L1128" s="121"/>
      <c r="M1128" s="120"/>
      <c r="O1128" s="110">
        <f t="shared" si="172"/>
        <v>0</v>
      </c>
      <c r="P1128" s="110">
        <f t="shared" si="173"/>
        <v>0</v>
      </c>
      <c r="Q1128" s="134">
        <f t="shared" si="174"/>
        <v>0</v>
      </c>
      <c r="R1128" s="111">
        <f t="shared" si="179"/>
        <v>0</v>
      </c>
      <c r="S1128" s="111">
        <f t="shared" si="180"/>
        <v>0</v>
      </c>
      <c r="T1128" s="108">
        <f t="shared" si="171"/>
        <v>0</v>
      </c>
      <c r="U1128" s="109"/>
      <c r="V1128" s="108"/>
      <c r="W1128" s="108"/>
      <c r="X1128" s="112"/>
      <c r="Y1128" s="112"/>
      <c r="Z1128" s="112"/>
      <c r="AA1128" s="176"/>
      <c r="AB1128" s="109"/>
      <c r="AC1128" s="138">
        <f t="shared" si="175"/>
        <v>0</v>
      </c>
      <c r="AD1128" s="112">
        <f t="shared" si="176"/>
        <v>0</v>
      </c>
      <c r="AE1128" s="112">
        <f t="shared" si="177"/>
        <v>0</v>
      </c>
      <c r="AF1128" s="112">
        <f t="shared" si="178"/>
        <v>0</v>
      </c>
    </row>
    <row r="1129" spans="1:32">
      <c r="A1129" s="147"/>
      <c r="B1129" s="226"/>
      <c r="C1129" s="147"/>
      <c r="D1129" s="147"/>
      <c r="E1129" s="148"/>
      <c r="F1129" s="149"/>
      <c r="G1129" s="149"/>
      <c r="H1129" s="147"/>
      <c r="I1129" s="147"/>
      <c r="J1129" s="147"/>
      <c r="K1129" s="277"/>
      <c r="L1129" s="121"/>
      <c r="M1129" s="120"/>
      <c r="O1129" s="110">
        <f t="shared" si="172"/>
        <v>0</v>
      </c>
      <c r="P1129" s="110">
        <f t="shared" si="173"/>
        <v>0</v>
      </c>
      <c r="Q1129" s="134">
        <f t="shared" si="174"/>
        <v>0</v>
      </c>
      <c r="R1129" s="111">
        <f t="shared" si="179"/>
        <v>0</v>
      </c>
      <c r="S1129" s="111">
        <f t="shared" si="180"/>
        <v>0</v>
      </c>
      <c r="T1129" s="108">
        <f t="shared" si="171"/>
        <v>0</v>
      </c>
      <c r="U1129" s="109"/>
      <c r="V1129" s="108"/>
      <c r="W1129" s="108"/>
      <c r="X1129" s="112"/>
      <c r="Y1129" s="112"/>
      <c r="Z1129" s="112"/>
      <c r="AA1129" s="176"/>
      <c r="AB1129" s="109"/>
      <c r="AC1129" s="138">
        <f t="shared" si="175"/>
        <v>0</v>
      </c>
      <c r="AD1129" s="112">
        <f t="shared" si="176"/>
        <v>0</v>
      </c>
      <c r="AE1129" s="112">
        <f t="shared" si="177"/>
        <v>0</v>
      </c>
      <c r="AF1129" s="112">
        <f t="shared" si="178"/>
        <v>0</v>
      </c>
    </row>
    <row r="1130" spans="1:32">
      <c r="A1130" s="147"/>
      <c r="B1130" s="226"/>
      <c r="C1130" s="147"/>
      <c r="D1130" s="147"/>
      <c r="E1130" s="148"/>
      <c r="F1130" s="149"/>
      <c r="G1130" s="147"/>
      <c r="H1130" s="147"/>
      <c r="I1130" s="147"/>
      <c r="J1130" s="147"/>
      <c r="K1130" s="277"/>
      <c r="L1130" s="121"/>
      <c r="M1130" s="120"/>
      <c r="O1130" s="110">
        <f t="shared" si="172"/>
        <v>0</v>
      </c>
      <c r="P1130" s="110">
        <f t="shared" si="173"/>
        <v>0</v>
      </c>
      <c r="Q1130" s="134">
        <f t="shared" si="174"/>
        <v>0</v>
      </c>
      <c r="R1130" s="111">
        <f t="shared" si="179"/>
        <v>0</v>
      </c>
      <c r="S1130" s="111">
        <f t="shared" si="180"/>
        <v>0</v>
      </c>
      <c r="T1130" s="108">
        <f t="shared" si="171"/>
        <v>0</v>
      </c>
      <c r="U1130" s="109"/>
      <c r="V1130" s="108"/>
      <c r="W1130" s="108"/>
      <c r="X1130" s="112"/>
      <c r="Y1130" s="112"/>
      <c r="Z1130" s="112"/>
      <c r="AA1130" s="176"/>
      <c r="AB1130" s="109"/>
      <c r="AC1130" s="138">
        <f t="shared" si="175"/>
        <v>0</v>
      </c>
      <c r="AD1130" s="112">
        <f t="shared" si="176"/>
        <v>0</v>
      </c>
      <c r="AE1130" s="112">
        <f t="shared" si="177"/>
        <v>0</v>
      </c>
      <c r="AF1130" s="112">
        <f t="shared" si="178"/>
        <v>0</v>
      </c>
    </row>
    <row r="1131" spans="1:32">
      <c r="A1131" s="147"/>
      <c r="B1131" s="226"/>
      <c r="C1131" s="147"/>
      <c r="D1131" s="147"/>
      <c r="E1131" s="148"/>
      <c r="F1131" s="149"/>
      <c r="G1131" s="149"/>
      <c r="H1131" s="147"/>
      <c r="I1131" s="147"/>
      <c r="J1131" s="147"/>
      <c r="K1131" s="277"/>
      <c r="L1131" s="121"/>
      <c r="M1131" s="120"/>
      <c r="O1131" s="110">
        <f t="shared" si="172"/>
        <v>0</v>
      </c>
      <c r="P1131" s="110">
        <f t="shared" si="173"/>
        <v>0</v>
      </c>
      <c r="Q1131" s="134">
        <f t="shared" si="174"/>
        <v>0</v>
      </c>
      <c r="R1131" s="111">
        <f t="shared" si="179"/>
        <v>0</v>
      </c>
      <c r="S1131" s="111">
        <f t="shared" si="180"/>
        <v>0</v>
      </c>
      <c r="T1131" s="108">
        <f t="shared" si="171"/>
        <v>0</v>
      </c>
      <c r="U1131" s="109"/>
      <c r="V1131" s="108"/>
      <c r="W1131" s="108"/>
      <c r="X1131" s="112"/>
      <c r="Y1131" s="112"/>
      <c r="Z1131" s="112"/>
      <c r="AA1131" s="176"/>
      <c r="AB1131" s="109"/>
      <c r="AC1131" s="138">
        <f t="shared" si="175"/>
        <v>0</v>
      </c>
      <c r="AD1131" s="112">
        <f t="shared" si="176"/>
        <v>0</v>
      </c>
      <c r="AE1131" s="112">
        <f t="shared" si="177"/>
        <v>0</v>
      </c>
      <c r="AF1131" s="112">
        <f t="shared" si="178"/>
        <v>0</v>
      </c>
    </row>
    <row r="1132" spans="1:32">
      <c r="A1132" s="147"/>
      <c r="B1132" s="226"/>
      <c r="C1132" s="147"/>
      <c r="D1132" s="147"/>
      <c r="E1132" s="148"/>
      <c r="F1132" s="149"/>
      <c r="G1132" s="149"/>
      <c r="H1132" s="147"/>
      <c r="I1132" s="147"/>
      <c r="J1132" s="147"/>
      <c r="K1132" s="277"/>
      <c r="L1132" s="121"/>
      <c r="M1132" s="120"/>
      <c r="O1132" s="110">
        <f t="shared" si="172"/>
        <v>0</v>
      </c>
      <c r="P1132" s="110">
        <f t="shared" si="173"/>
        <v>0</v>
      </c>
      <c r="Q1132" s="134">
        <f t="shared" si="174"/>
        <v>0</v>
      </c>
      <c r="R1132" s="111">
        <f t="shared" si="179"/>
        <v>0</v>
      </c>
      <c r="S1132" s="111">
        <f t="shared" si="180"/>
        <v>0</v>
      </c>
      <c r="T1132" s="108">
        <f t="shared" si="171"/>
        <v>0</v>
      </c>
      <c r="U1132" s="109"/>
      <c r="V1132" s="108"/>
      <c r="W1132" s="108"/>
      <c r="X1132" s="112"/>
      <c r="Y1132" s="112"/>
      <c r="Z1132" s="112"/>
      <c r="AA1132" s="176"/>
      <c r="AB1132" s="109"/>
      <c r="AC1132" s="138">
        <f t="shared" si="175"/>
        <v>0</v>
      </c>
      <c r="AD1132" s="112">
        <f t="shared" si="176"/>
        <v>0</v>
      </c>
      <c r="AE1132" s="112">
        <f t="shared" si="177"/>
        <v>0</v>
      </c>
      <c r="AF1132" s="112">
        <f t="shared" si="178"/>
        <v>0</v>
      </c>
    </row>
    <row r="1133" spans="1:32">
      <c r="A1133" s="147"/>
      <c r="B1133" s="226"/>
      <c r="C1133" s="147"/>
      <c r="D1133" s="147"/>
      <c r="E1133" s="148"/>
      <c r="F1133" s="149"/>
      <c r="G1133" s="149"/>
      <c r="H1133" s="147"/>
      <c r="I1133" s="147"/>
      <c r="J1133" s="147"/>
      <c r="K1133" s="277"/>
      <c r="L1133" s="121"/>
      <c r="M1133" s="120"/>
      <c r="O1133" s="110">
        <f t="shared" si="172"/>
        <v>0</v>
      </c>
      <c r="P1133" s="110">
        <f t="shared" si="173"/>
        <v>0</v>
      </c>
      <c r="Q1133" s="134">
        <f t="shared" si="174"/>
        <v>0</v>
      </c>
      <c r="R1133" s="111">
        <f t="shared" si="179"/>
        <v>0</v>
      </c>
      <c r="S1133" s="111">
        <f t="shared" si="180"/>
        <v>0</v>
      </c>
      <c r="T1133" s="108">
        <f t="shared" si="171"/>
        <v>0</v>
      </c>
      <c r="U1133" s="109"/>
      <c r="V1133" s="108"/>
      <c r="W1133" s="108"/>
      <c r="X1133" s="112"/>
      <c r="Y1133" s="112"/>
      <c r="Z1133" s="112"/>
      <c r="AA1133" s="176"/>
      <c r="AB1133" s="109"/>
      <c r="AC1133" s="138">
        <f t="shared" si="175"/>
        <v>0</v>
      </c>
      <c r="AD1133" s="112">
        <f t="shared" si="176"/>
        <v>0</v>
      </c>
      <c r="AE1133" s="112">
        <f t="shared" si="177"/>
        <v>0</v>
      </c>
      <c r="AF1133" s="112">
        <f t="shared" si="178"/>
        <v>0</v>
      </c>
    </row>
    <row r="1134" spans="1:32">
      <c r="A1134" s="147"/>
      <c r="B1134" s="226"/>
      <c r="C1134" s="147"/>
      <c r="D1134" s="147"/>
      <c r="E1134" s="148"/>
      <c r="F1134" s="149"/>
      <c r="G1134" s="147"/>
      <c r="H1134" s="147"/>
      <c r="I1134" s="147"/>
      <c r="J1134" s="147"/>
      <c r="K1134" s="277"/>
      <c r="L1134" s="121"/>
      <c r="M1134" s="120"/>
      <c r="O1134" s="110">
        <f t="shared" si="172"/>
        <v>0</v>
      </c>
      <c r="P1134" s="110">
        <f t="shared" si="173"/>
        <v>0</v>
      </c>
      <c r="Q1134" s="134">
        <f t="shared" si="174"/>
        <v>0</v>
      </c>
      <c r="R1134" s="111">
        <f t="shared" si="179"/>
        <v>0</v>
      </c>
      <c r="S1134" s="111">
        <f t="shared" si="180"/>
        <v>0</v>
      </c>
      <c r="T1134" s="108">
        <f t="shared" si="171"/>
        <v>0</v>
      </c>
      <c r="U1134" s="109"/>
      <c r="V1134" s="108"/>
      <c r="W1134" s="108"/>
      <c r="X1134" s="112"/>
      <c r="Y1134" s="112"/>
      <c r="Z1134" s="112"/>
      <c r="AA1134" s="176"/>
      <c r="AB1134" s="109"/>
      <c r="AC1134" s="138">
        <f t="shared" si="175"/>
        <v>0</v>
      </c>
      <c r="AD1134" s="112">
        <f t="shared" si="176"/>
        <v>0</v>
      </c>
      <c r="AE1134" s="112">
        <f t="shared" si="177"/>
        <v>0</v>
      </c>
      <c r="AF1134" s="112">
        <f t="shared" si="178"/>
        <v>0</v>
      </c>
    </row>
    <row r="1135" spans="1:32">
      <c r="A1135" s="147"/>
      <c r="B1135" s="226"/>
      <c r="C1135" s="147"/>
      <c r="D1135" s="147"/>
      <c r="E1135" s="148"/>
      <c r="F1135" s="149"/>
      <c r="G1135" s="149"/>
      <c r="H1135" s="147"/>
      <c r="I1135" s="147"/>
      <c r="J1135" s="147"/>
      <c r="K1135" s="277"/>
      <c r="L1135" s="121"/>
      <c r="M1135" s="120"/>
      <c r="O1135" s="110">
        <f t="shared" si="172"/>
        <v>0</v>
      </c>
      <c r="P1135" s="110">
        <f t="shared" si="173"/>
        <v>0</v>
      </c>
      <c r="Q1135" s="134">
        <f t="shared" si="174"/>
        <v>0</v>
      </c>
      <c r="R1135" s="111">
        <f t="shared" si="179"/>
        <v>0</v>
      </c>
      <c r="S1135" s="111">
        <f t="shared" si="180"/>
        <v>0</v>
      </c>
      <c r="T1135" s="108">
        <f t="shared" si="171"/>
        <v>0</v>
      </c>
      <c r="U1135" s="109"/>
      <c r="V1135" s="108"/>
      <c r="W1135" s="108"/>
      <c r="X1135" s="112"/>
      <c r="Y1135" s="112"/>
      <c r="Z1135" s="112"/>
      <c r="AA1135" s="176"/>
      <c r="AB1135" s="109"/>
      <c r="AC1135" s="138">
        <f t="shared" si="175"/>
        <v>0</v>
      </c>
      <c r="AD1135" s="112">
        <f t="shared" si="176"/>
        <v>0</v>
      </c>
      <c r="AE1135" s="112">
        <f t="shared" si="177"/>
        <v>0</v>
      </c>
      <c r="AF1135" s="112">
        <f t="shared" si="178"/>
        <v>0</v>
      </c>
    </row>
    <row r="1136" spans="1:32">
      <c r="A1136" s="147"/>
      <c r="B1136" s="226"/>
      <c r="C1136" s="147"/>
      <c r="D1136" s="147"/>
      <c r="E1136" s="148"/>
      <c r="F1136" s="149"/>
      <c r="G1136" s="149"/>
      <c r="H1136" s="147"/>
      <c r="I1136" s="147"/>
      <c r="J1136" s="147"/>
      <c r="K1136" s="277"/>
      <c r="L1136" s="121"/>
      <c r="M1136" s="120"/>
      <c r="O1136" s="110">
        <f t="shared" si="172"/>
        <v>0</v>
      </c>
      <c r="P1136" s="110">
        <f t="shared" si="173"/>
        <v>0</v>
      </c>
      <c r="Q1136" s="134">
        <f t="shared" si="174"/>
        <v>0</v>
      </c>
      <c r="R1136" s="111">
        <f t="shared" si="179"/>
        <v>0</v>
      </c>
      <c r="S1136" s="111">
        <f t="shared" si="180"/>
        <v>0</v>
      </c>
      <c r="T1136" s="108">
        <f t="shared" si="171"/>
        <v>0</v>
      </c>
      <c r="U1136" s="109"/>
      <c r="V1136" s="108"/>
      <c r="W1136" s="108"/>
      <c r="X1136" s="112"/>
      <c r="Y1136" s="112"/>
      <c r="Z1136" s="112"/>
      <c r="AA1136" s="176"/>
      <c r="AB1136" s="109"/>
      <c r="AC1136" s="138">
        <f t="shared" si="175"/>
        <v>0</v>
      </c>
      <c r="AD1136" s="112">
        <f t="shared" si="176"/>
        <v>0</v>
      </c>
      <c r="AE1136" s="112">
        <f t="shared" si="177"/>
        <v>0</v>
      </c>
      <c r="AF1136" s="112">
        <f t="shared" si="178"/>
        <v>0</v>
      </c>
    </row>
    <row r="1137" spans="1:32">
      <c r="A1137" s="147"/>
      <c r="B1137" s="226"/>
      <c r="C1137" s="147"/>
      <c r="D1137" s="147"/>
      <c r="E1137" s="148"/>
      <c r="F1137" s="149"/>
      <c r="G1137" s="149"/>
      <c r="H1137" s="147"/>
      <c r="I1137" s="147"/>
      <c r="J1137" s="147"/>
      <c r="K1137" s="277"/>
      <c r="L1137" s="121"/>
      <c r="M1137" s="120"/>
      <c r="O1137" s="110">
        <f t="shared" si="172"/>
        <v>0</v>
      </c>
      <c r="P1137" s="110">
        <f t="shared" si="173"/>
        <v>0</v>
      </c>
      <c r="Q1137" s="134">
        <f t="shared" si="174"/>
        <v>0</v>
      </c>
      <c r="R1137" s="111">
        <f t="shared" si="179"/>
        <v>0</v>
      </c>
      <c r="S1137" s="111">
        <f t="shared" si="180"/>
        <v>0</v>
      </c>
      <c r="T1137" s="108">
        <f t="shared" si="171"/>
        <v>0</v>
      </c>
      <c r="U1137" s="109"/>
      <c r="V1137" s="108"/>
      <c r="W1137" s="108"/>
      <c r="X1137" s="112"/>
      <c r="Y1137" s="112"/>
      <c r="Z1137" s="112"/>
      <c r="AA1137" s="176"/>
      <c r="AB1137" s="109"/>
      <c r="AC1137" s="138">
        <f t="shared" si="175"/>
        <v>0</v>
      </c>
      <c r="AD1137" s="112">
        <f t="shared" si="176"/>
        <v>0</v>
      </c>
      <c r="AE1137" s="112">
        <f t="shared" si="177"/>
        <v>0</v>
      </c>
      <c r="AF1137" s="112">
        <f t="shared" si="178"/>
        <v>0</v>
      </c>
    </row>
    <row r="1138" spans="1:32">
      <c r="A1138" s="147"/>
      <c r="B1138" s="226"/>
      <c r="C1138" s="147"/>
      <c r="D1138" s="147"/>
      <c r="E1138" s="148"/>
      <c r="F1138" s="149"/>
      <c r="G1138" s="149"/>
      <c r="H1138" s="147"/>
      <c r="I1138" s="147"/>
      <c r="J1138" s="147"/>
      <c r="K1138" s="277"/>
      <c r="L1138" s="121"/>
      <c r="M1138" s="120"/>
      <c r="O1138" s="110">
        <f t="shared" si="172"/>
        <v>0</v>
      </c>
      <c r="P1138" s="110">
        <f t="shared" si="173"/>
        <v>0</v>
      </c>
      <c r="Q1138" s="134">
        <f t="shared" si="174"/>
        <v>0</v>
      </c>
      <c r="R1138" s="111">
        <f t="shared" si="179"/>
        <v>0</v>
      </c>
      <c r="S1138" s="111">
        <f t="shared" si="180"/>
        <v>0</v>
      </c>
      <c r="T1138" s="108">
        <f t="shared" si="171"/>
        <v>0</v>
      </c>
      <c r="U1138" s="109"/>
      <c r="V1138" s="108"/>
      <c r="W1138" s="108"/>
      <c r="X1138" s="112"/>
      <c r="Y1138" s="112"/>
      <c r="Z1138" s="112"/>
      <c r="AA1138" s="176"/>
      <c r="AB1138" s="109"/>
      <c r="AC1138" s="138">
        <f t="shared" si="175"/>
        <v>0</v>
      </c>
      <c r="AD1138" s="112">
        <f t="shared" si="176"/>
        <v>0</v>
      </c>
      <c r="AE1138" s="112">
        <f t="shared" si="177"/>
        <v>0</v>
      </c>
      <c r="AF1138" s="112">
        <f t="shared" si="178"/>
        <v>0</v>
      </c>
    </row>
    <row r="1139" spans="1:32">
      <c r="A1139" s="147"/>
      <c r="B1139" s="226"/>
      <c r="C1139" s="147"/>
      <c r="D1139" s="147"/>
      <c r="E1139" s="148"/>
      <c r="F1139" s="149"/>
      <c r="G1139" s="149"/>
      <c r="H1139" s="147"/>
      <c r="I1139" s="147"/>
      <c r="J1139" s="147"/>
      <c r="K1139" s="277"/>
      <c r="L1139" s="121"/>
      <c r="M1139" s="120"/>
      <c r="O1139" s="110">
        <f t="shared" si="172"/>
        <v>0</v>
      </c>
      <c r="P1139" s="110">
        <f t="shared" si="173"/>
        <v>0</v>
      </c>
      <c r="Q1139" s="134">
        <f t="shared" si="174"/>
        <v>0</v>
      </c>
      <c r="R1139" s="111">
        <f t="shared" si="179"/>
        <v>0</v>
      </c>
      <c r="S1139" s="111">
        <f t="shared" si="180"/>
        <v>0</v>
      </c>
      <c r="T1139" s="108">
        <f t="shared" si="171"/>
        <v>0</v>
      </c>
      <c r="U1139" s="109"/>
      <c r="V1139" s="108"/>
      <c r="W1139" s="108"/>
      <c r="X1139" s="112"/>
      <c r="Y1139" s="112"/>
      <c r="Z1139" s="112"/>
      <c r="AA1139" s="176"/>
      <c r="AB1139" s="109"/>
      <c r="AC1139" s="138">
        <f t="shared" si="175"/>
        <v>0</v>
      </c>
      <c r="AD1139" s="112">
        <f t="shared" si="176"/>
        <v>0</v>
      </c>
      <c r="AE1139" s="112">
        <f t="shared" si="177"/>
        <v>0</v>
      </c>
      <c r="AF1139" s="112">
        <f t="shared" si="178"/>
        <v>0</v>
      </c>
    </row>
    <row r="1140" spans="1:32">
      <c r="A1140" s="147"/>
      <c r="B1140" s="226"/>
      <c r="C1140" s="147"/>
      <c r="D1140" s="147"/>
      <c r="E1140" s="148"/>
      <c r="F1140" s="149"/>
      <c r="G1140" s="149"/>
      <c r="H1140" s="149"/>
      <c r="I1140" s="147"/>
      <c r="J1140" s="147"/>
      <c r="K1140" s="277"/>
      <c r="L1140" s="121"/>
      <c r="M1140" s="120"/>
      <c r="O1140" s="110">
        <f t="shared" si="172"/>
        <v>0</v>
      </c>
      <c r="P1140" s="110">
        <f t="shared" si="173"/>
        <v>0</v>
      </c>
      <c r="Q1140" s="134">
        <f t="shared" si="174"/>
        <v>0</v>
      </c>
      <c r="R1140" s="111">
        <f t="shared" si="179"/>
        <v>0</v>
      </c>
      <c r="S1140" s="111">
        <f t="shared" si="180"/>
        <v>0</v>
      </c>
      <c r="T1140" s="108">
        <f t="shared" si="171"/>
        <v>0</v>
      </c>
      <c r="U1140" s="109"/>
      <c r="V1140" s="108"/>
      <c r="W1140" s="108"/>
      <c r="X1140" s="112"/>
      <c r="Y1140" s="112"/>
      <c r="Z1140" s="112"/>
      <c r="AA1140" s="176"/>
      <c r="AB1140" s="109"/>
      <c r="AC1140" s="138">
        <f t="shared" si="175"/>
        <v>0</v>
      </c>
      <c r="AD1140" s="112">
        <f t="shared" si="176"/>
        <v>0</v>
      </c>
      <c r="AE1140" s="112">
        <f t="shared" si="177"/>
        <v>0</v>
      </c>
      <c r="AF1140" s="112">
        <f t="shared" si="178"/>
        <v>0</v>
      </c>
    </row>
    <row r="1141" spans="1:32">
      <c r="A1141" s="147"/>
      <c r="B1141" s="226"/>
      <c r="C1141" s="147"/>
      <c r="D1141" s="147"/>
      <c r="E1141" s="148"/>
      <c r="F1141" s="149"/>
      <c r="G1141" s="149"/>
      <c r="H1141" s="147"/>
      <c r="I1141" s="147"/>
      <c r="J1141" s="147"/>
      <c r="K1141" s="277"/>
      <c r="L1141" s="121"/>
      <c r="M1141" s="120"/>
      <c r="O1141" s="110">
        <f t="shared" si="172"/>
        <v>0</v>
      </c>
      <c r="P1141" s="110">
        <f t="shared" si="173"/>
        <v>0</v>
      </c>
      <c r="Q1141" s="134">
        <f t="shared" si="174"/>
        <v>0</v>
      </c>
      <c r="R1141" s="111">
        <f t="shared" si="179"/>
        <v>0</v>
      </c>
      <c r="S1141" s="111">
        <f t="shared" si="180"/>
        <v>0</v>
      </c>
      <c r="T1141" s="108">
        <f t="shared" si="171"/>
        <v>0</v>
      </c>
      <c r="U1141" s="109"/>
      <c r="V1141" s="108"/>
      <c r="W1141" s="108"/>
      <c r="X1141" s="112"/>
      <c r="Y1141" s="112"/>
      <c r="Z1141" s="112"/>
      <c r="AA1141" s="176"/>
      <c r="AB1141" s="109"/>
      <c r="AC1141" s="138">
        <f t="shared" si="175"/>
        <v>0</v>
      </c>
      <c r="AD1141" s="112">
        <f t="shared" si="176"/>
        <v>0</v>
      </c>
      <c r="AE1141" s="112">
        <f t="shared" si="177"/>
        <v>0</v>
      </c>
      <c r="AF1141" s="112">
        <f t="shared" si="178"/>
        <v>0</v>
      </c>
    </row>
    <row r="1142" spans="1:32">
      <c r="A1142" s="147"/>
      <c r="B1142" s="226"/>
      <c r="C1142" s="147"/>
      <c r="D1142" s="147"/>
      <c r="E1142" s="148"/>
      <c r="F1142" s="149"/>
      <c r="G1142" s="149"/>
      <c r="H1142" s="147"/>
      <c r="I1142" s="147"/>
      <c r="J1142" s="147"/>
      <c r="K1142" s="277"/>
      <c r="L1142" s="121"/>
      <c r="M1142" s="120"/>
      <c r="O1142" s="110">
        <f t="shared" si="172"/>
        <v>0</v>
      </c>
      <c r="P1142" s="110">
        <f t="shared" si="173"/>
        <v>0</v>
      </c>
      <c r="Q1142" s="134">
        <f t="shared" si="174"/>
        <v>0</v>
      </c>
      <c r="R1142" s="111">
        <f t="shared" si="179"/>
        <v>0</v>
      </c>
      <c r="S1142" s="111">
        <f t="shared" si="180"/>
        <v>0</v>
      </c>
      <c r="T1142" s="108">
        <f t="shared" si="171"/>
        <v>0</v>
      </c>
      <c r="U1142" s="109"/>
      <c r="V1142" s="108"/>
      <c r="W1142" s="108"/>
      <c r="X1142" s="112"/>
      <c r="Y1142" s="112"/>
      <c r="Z1142" s="112"/>
      <c r="AA1142" s="176"/>
      <c r="AB1142" s="109"/>
      <c r="AC1142" s="138">
        <f t="shared" si="175"/>
        <v>0</v>
      </c>
      <c r="AD1142" s="112">
        <f t="shared" si="176"/>
        <v>0</v>
      </c>
      <c r="AE1142" s="112">
        <f t="shared" si="177"/>
        <v>0</v>
      </c>
      <c r="AF1142" s="112">
        <f t="shared" si="178"/>
        <v>0</v>
      </c>
    </row>
    <row r="1143" spans="1:32">
      <c r="A1143" s="147"/>
      <c r="B1143" s="226"/>
      <c r="C1143" s="147"/>
      <c r="D1143" s="147"/>
      <c r="E1143" s="148"/>
      <c r="F1143" s="149"/>
      <c r="G1143" s="149"/>
      <c r="H1143" s="147"/>
      <c r="I1143" s="147"/>
      <c r="J1143" s="147"/>
      <c r="K1143" s="277"/>
      <c r="L1143" s="121"/>
      <c r="M1143" s="120"/>
      <c r="O1143" s="110">
        <f t="shared" si="172"/>
        <v>0</v>
      </c>
      <c r="P1143" s="110">
        <f t="shared" si="173"/>
        <v>0</v>
      </c>
      <c r="Q1143" s="134">
        <f t="shared" si="174"/>
        <v>0</v>
      </c>
      <c r="R1143" s="111">
        <f t="shared" si="179"/>
        <v>0</v>
      </c>
      <c r="S1143" s="111">
        <f t="shared" si="180"/>
        <v>0</v>
      </c>
      <c r="T1143" s="108">
        <f t="shared" si="171"/>
        <v>0</v>
      </c>
      <c r="U1143" s="109"/>
      <c r="V1143" s="108"/>
      <c r="W1143" s="108"/>
      <c r="X1143" s="112"/>
      <c r="Y1143" s="112"/>
      <c r="Z1143" s="112"/>
      <c r="AA1143" s="176"/>
      <c r="AB1143" s="109"/>
      <c r="AC1143" s="138">
        <f t="shared" si="175"/>
        <v>0</v>
      </c>
      <c r="AD1143" s="112">
        <f t="shared" si="176"/>
        <v>0</v>
      </c>
      <c r="AE1143" s="112">
        <f t="shared" si="177"/>
        <v>0</v>
      </c>
      <c r="AF1143" s="112">
        <f t="shared" si="178"/>
        <v>0</v>
      </c>
    </row>
    <row r="1144" spans="1:32">
      <c r="A1144" s="147"/>
      <c r="B1144" s="226"/>
      <c r="C1144" s="147"/>
      <c r="D1144" s="147"/>
      <c r="E1144" s="148"/>
      <c r="F1144" s="149"/>
      <c r="G1144" s="149"/>
      <c r="H1144" s="147"/>
      <c r="I1144" s="147"/>
      <c r="J1144" s="147"/>
      <c r="K1144" s="277"/>
      <c r="L1144" s="121"/>
      <c r="M1144" s="120"/>
      <c r="O1144" s="110">
        <f t="shared" si="172"/>
        <v>0</v>
      </c>
      <c r="P1144" s="110">
        <f t="shared" si="173"/>
        <v>0</v>
      </c>
      <c r="Q1144" s="134">
        <f t="shared" si="174"/>
        <v>0</v>
      </c>
      <c r="R1144" s="111">
        <f t="shared" si="179"/>
        <v>0</v>
      </c>
      <c r="S1144" s="111">
        <f t="shared" si="180"/>
        <v>0</v>
      </c>
      <c r="T1144" s="108">
        <f t="shared" si="171"/>
        <v>0</v>
      </c>
      <c r="U1144" s="109"/>
      <c r="V1144" s="108"/>
      <c r="W1144" s="108"/>
      <c r="X1144" s="112"/>
      <c r="Y1144" s="112"/>
      <c r="Z1144" s="112"/>
      <c r="AA1144" s="176"/>
      <c r="AB1144" s="109"/>
      <c r="AC1144" s="138">
        <f t="shared" si="175"/>
        <v>0</v>
      </c>
      <c r="AD1144" s="112">
        <f t="shared" si="176"/>
        <v>0</v>
      </c>
      <c r="AE1144" s="112">
        <f t="shared" si="177"/>
        <v>0</v>
      </c>
      <c r="AF1144" s="112">
        <f t="shared" si="178"/>
        <v>0</v>
      </c>
    </row>
    <row r="1145" spans="1:32">
      <c r="A1145" s="147"/>
      <c r="B1145" s="226"/>
      <c r="C1145" s="147"/>
      <c r="D1145" s="147"/>
      <c r="E1145" s="148"/>
      <c r="F1145" s="149"/>
      <c r="G1145" s="149"/>
      <c r="H1145" s="147"/>
      <c r="I1145" s="147"/>
      <c r="J1145" s="147"/>
      <c r="K1145" s="277"/>
      <c r="L1145" s="121"/>
      <c r="M1145" s="120"/>
      <c r="O1145" s="110">
        <f t="shared" si="172"/>
        <v>0</v>
      </c>
      <c r="P1145" s="110">
        <f t="shared" si="173"/>
        <v>0</v>
      </c>
      <c r="Q1145" s="134">
        <f t="shared" si="174"/>
        <v>0</v>
      </c>
      <c r="R1145" s="111">
        <f t="shared" si="179"/>
        <v>0</v>
      </c>
      <c r="S1145" s="111">
        <f t="shared" si="180"/>
        <v>0</v>
      </c>
      <c r="T1145" s="108">
        <f t="shared" si="171"/>
        <v>0</v>
      </c>
      <c r="U1145" s="109"/>
      <c r="V1145" s="108"/>
      <c r="W1145" s="108"/>
      <c r="X1145" s="112"/>
      <c r="Y1145" s="112"/>
      <c r="Z1145" s="112"/>
      <c r="AA1145" s="176"/>
      <c r="AB1145" s="109"/>
      <c r="AC1145" s="138">
        <f t="shared" si="175"/>
        <v>0</v>
      </c>
      <c r="AD1145" s="112">
        <f t="shared" si="176"/>
        <v>0</v>
      </c>
      <c r="AE1145" s="112">
        <f t="shared" si="177"/>
        <v>0</v>
      </c>
      <c r="AF1145" s="112">
        <f t="shared" si="178"/>
        <v>0</v>
      </c>
    </row>
    <row r="1146" spans="1:32">
      <c r="A1146" s="147"/>
      <c r="B1146" s="226"/>
      <c r="C1146" s="147"/>
      <c r="D1146" s="147"/>
      <c r="E1146" s="148"/>
      <c r="F1146" s="149"/>
      <c r="G1146" s="147"/>
      <c r="H1146" s="147"/>
      <c r="I1146" s="147"/>
      <c r="J1146" s="147"/>
      <c r="K1146" s="277"/>
      <c r="L1146" s="121"/>
      <c r="M1146" s="120"/>
      <c r="O1146" s="110">
        <f t="shared" si="172"/>
        <v>0</v>
      </c>
      <c r="P1146" s="110">
        <f t="shared" si="173"/>
        <v>0</v>
      </c>
      <c r="Q1146" s="134">
        <f t="shared" si="174"/>
        <v>0</v>
      </c>
      <c r="R1146" s="111">
        <f t="shared" si="179"/>
        <v>0</v>
      </c>
      <c r="S1146" s="111">
        <f t="shared" si="180"/>
        <v>0</v>
      </c>
      <c r="T1146" s="108">
        <f t="shared" si="171"/>
        <v>0</v>
      </c>
      <c r="U1146" s="109"/>
      <c r="V1146" s="108"/>
      <c r="W1146" s="108"/>
      <c r="X1146" s="112"/>
      <c r="Y1146" s="112"/>
      <c r="Z1146" s="112"/>
      <c r="AA1146" s="176"/>
      <c r="AB1146" s="109"/>
      <c r="AC1146" s="138">
        <f t="shared" si="175"/>
        <v>0</v>
      </c>
      <c r="AD1146" s="112">
        <f t="shared" si="176"/>
        <v>0</v>
      </c>
      <c r="AE1146" s="112">
        <f t="shared" si="177"/>
        <v>0</v>
      </c>
      <c r="AF1146" s="112">
        <f t="shared" si="178"/>
        <v>0</v>
      </c>
    </row>
    <row r="1147" spans="1:32">
      <c r="A1147" s="147"/>
      <c r="B1147" s="226"/>
      <c r="C1147" s="147"/>
      <c r="D1147" s="147"/>
      <c r="E1147" s="148"/>
      <c r="F1147" s="149"/>
      <c r="G1147" s="149"/>
      <c r="H1147" s="147"/>
      <c r="I1147" s="147"/>
      <c r="J1147" s="147"/>
      <c r="K1147" s="277"/>
      <c r="L1147" s="121"/>
      <c r="M1147" s="120"/>
      <c r="O1147" s="110">
        <f t="shared" si="172"/>
        <v>0</v>
      </c>
      <c r="P1147" s="110">
        <f t="shared" si="173"/>
        <v>0</v>
      </c>
      <c r="Q1147" s="134">
        <f t="shared" si="174"/>
        <v>0</v>
      </c>
      <c r="R1147" s="111">
        <f t="shared" si="179"/>
        <v>0</v>
      </c>
      <c r="S1147" s="111">
        <f t="shared" si="180"/>
        <v>0</v>
      </c>
      <c r="T1147" s="108">
        <f t="shared" si="171"/>
        <v>0</v>
      </c>
      <c r="U1147" s="109"/>
      <c r="V1147" s="108"/>
      <c r="W1147" s="108"/>
      <c r="X1147" s="112"/>
      <c r="Y1147" s="112"/>
      <c r="Z1147" s="112"/>
      <c r="AA1147" s="176"/>
      <c r="AB1147" s="109"/>
      <c r="AC1147" s="138">
        <f t="shared" si="175"/>
        <v>0</v>
      </c>
      <c r="AD1147" s="112">
        <f t="shared" si="176"/>
        <v>0</v>
      </c>
      <c r="AE1147" s="112">
        <f t="shared" si="177"/>
        <v>0</v>
      </c>
      <c r="AF1147" s="112">
        <f t="shared" si="178"/>
        <v>0</v>
      </c>
    </row>
    <row r="1148" spans="1:32">
      <c r="A1148" s="147"/>
      <c r="B1148" s="226"/>
      <c r="C1148" s="147"/>
      <c r="D1148" s="147"/>
      <c r="E1148" s="148"/>
      <c r="F1148" s="149"/>
      <c r="G1148" s="149"/>
      <c r="H1148" s="149"/>
      <c r="I1148" s="147"/>
      <c r="J1148" s="147"/>
      <c r="K1148" s="277"/>
      <c r="L1148" s="121"/>
      <c r="M1148" s="120"/>
      <c r="O1148" s="110">
        <f t="shared" si="172"/>
        <v>0</v>
      </c>
      <c r="P1148" s="110">
        <f t="shared" si="173"/>
        <v>0</v>
      </c>
      <c r="Q1148" s="134">
        <f t="shared" si="174"/>
        <v>0</v>
      </c>
      <c r="R1148" s="111">
        <f t="shared" si="179"/>
        <v>0</v>
      </c>
      <c r="S1148" s="111">
        <f t="shared" si="180"/>
        <v>0</v>
      </c>
      <c r="T1148" s="108">
        <f t="shared" si="171"/>
        <v>0</v>
      </c>
      <c r="U1148" s="109"/>
      <c r="V1148" s="108"/>
      <c r="W1148" s="108"/>
      <c r="X1148" s="112"/>
      <c r="Y1148" s="112"/>
      <c r="Z1148" s="112"/>
      <c r="AA1148" s="176"/>
      <c r="AB1148" s="109"/>
      <c r="AC1148" s="138">
        <f t="shared" si="175"/>
        <v>0</v>
      </c>
      <c r="AD1148" s="112">
        <f t="shared" si="176"/>
        <v>0</v>
      </c>
      <c r="AE1148" s="112">
        <f t="shared" si="177"/>
        <v>0</v>
      </c>
      <c r="AF1148" s="112">
        <f t="shared" si="178"/>
        <v>0</v>
      </c>
    </row>
    <row r="1149" spans="1:32">
      <c r="A1149" s="147"/>
      <c r="B1149" s="226"/>
      <c r="C1149" s="147"/>
      <c r="D1149" s="147"/>
      <c r="E1149" s="148"/>
      <c r="F1149" s="149"/>
      <c r="G1149" s="147"/>
      <c r="H1149" s="147"/>
      <c r="I1149" s="147"/>
      <c r="J1149" s="147"/>
      <c r="K1149" s="277"/>
      <c r="L1149" s="121"/>
      <c r="M1149" s="120"/>
      <c r="O1149" s="110">
        <f t="shared" si="172"/>
        <v>0</v>
      </c>
      <c r="P1149" s="110">
        <f t="shared" si="173"/>
        <v>0</v>
      </c>
      <c r="Q1149" s="134">
        <f t="shared" si="174"/>
        <v>0</v>
      </c>
      <c r="R1149" s="111">
        <f t="shared" si="179"/>
        <v>0</v>
      </c>
      <c r="S1149" s="111">
        <f t="shared" si="180"/>
        <v>0</v>
      </c>
      <c r="T1149" s="108">
        <f t="shared" si="171"/>
        <v>0</v>
      </c>
      <c r="U1149" s="109"/>
      <c r="V1149" s="108"/>
      <c r="W1149" s="108"/>
      <c r="X1149" s="112"/>
      <c r="Y1149" s="112"/>
      <c r="Z1149" s="112"/>
      <c r="AA1149" s="176"/>
      <c r="AB1149" s="109"/>
      <c r="AC1149" s="138">
        <f t="shared" si="175"/>
        <v>0</v>
      </c>
      <c r="AD1149" s="112">
        <f t="shared" si="176"/>
        <v>0</v>
      </c>
      <c r="AE1149" s="112">
        <f t="shared" si="177"/>
        <v>0</v>
      </c>
      <c r="AF1149" s="112">
        <f t="shared" si="178"/>
        <v>0</v>
      </c>
    </row>
    <row r="1150" spans="1:32">
      <c r="A1150" s="147"/>
      <c r="B1150" s="226"/>
      <c r="C1150" s="147"/>
      <c r="D1150" s="147"/>
      <c r="E1150" s="148"/>
      <c r="F1150" s="149"/>
      <c r="G1150" s="149"/>
      <c r="H1150" s="147"/>
      <c r="I1150" s="147"/>
      <c r="J1150" s="147"/>
      <c r="K1150" s="277"/>
      <c r="L1150" s="121"/>
      <c r="M1150" s="120"/>
      <c r="O1150" s="110">
        <f t="shared" si="172"/>
        <v>0</v>
      </c>
      <c r="P1150" s="110">
        <f t="shared" si="173"/>
        <v>0</v>
      </c>
      <c r="Q1150" s="134">
        <f t="shared" si="174"/>
        <v>0</v>
      </c>
      <c r="R1150" s="111">
        <f t="shared" si="179"/>
        <v>0</v>
      </c>
      <c r="S1150" s="111">
        <f t="shared" si="180"/>
        <v>0</v>
      </c>
      <c r="T1150" s="108">
        <f t="shared" si="171"/>
        <v>0</v>
      </c>
      <c r="U1150" s="109"/>
      <c r="V1150" s="108"/>
      <c r="W1150" s="108"/>
      <c r="X1150" s="112"/>
      <c r="Y1150" s="112"/>
      <c r="Z1150" s="112"/>
      <c r="AA1150" s="176"/>
      <c r="AB1150" s="109"/>
      <c r="AC1150" s="138">
        <f t="shared" si="175"/>
        <v>0</v>
      </c>
      <c r="AD1150" s="112">
        <f t="shared" si="176"/>
        <v>0</v>
      </c>
      <c r="AE1150" s="112">
        <f t="shared" si="177"/>
        <v>0</v>
      </c>
      <c r="AF1150" s="112">
        <f t="shared" si="178"/>
        <v>0</v>
      </c>
    </row>
    <row r="1151" spans="1:32">
      <c r="A1151" s="147"/>
      <c r="B1151" s="226"/>
      <c r="C1151" s="147"/>
      <c r="D1151" s="147"/>
      <c r="E1151" s="148"/>
      <c r="F1151" s="149"/>
      <c r="G1151" s="149"/>
      <c r="H1151" s="149"/>
      <c r="I1151" s="147"/>
      <c r="J1151" s="147"/>
      <c r="K1151" s="277"/>
      <c r="L1151" s="121"/>
      <c r="M1151" s="120"/>
      <c r="O1151" s="110">
        <f t="shared" si="172"/>
        <v>0</v>
      </c>
      <c r="P1151" s="110">
        <f t="shared" si="173"/>
        <v>0</v>
      </c>
      <c r="Q1151" s="134">
        <f t="shared" si="174"/>
        <v>0</v>
      </c>
      <c r="R1151" s="111">
        <f t="shared" si="179"/>
        <v>0</v>
      </c>
      <c r="S1151" s="111">
        <f t="shared" si="180"/>
        <v>0</v>
      </c>
      <c r="T1151" s="108">
        <f t="shared" si="171"/>
        <v>0</v>
      </c>
      <c r="U1151" s="109"/>
      <c r="V1151" s="108"/>
      <c r="W1151" s="108"/>
      <c r="X1151" s="112"/>
      <c r="Y1151" s="112"/>
      <c r="Z1151" s="112"/>
      <c r="AA1151" s="176"/>
      <c r="AB1151" s="109"/>
      <c r="AC1151" s="138">
        <f t="shared" si="175"/>
        <v>0</v>
      </c>
      <c r="AD1151" s="112">
        <f t="shared" si="176"/>
        <v>0</v>
      </c>
      <c r="AE1151" s="112">
        <f t="shared" si="177"/>
        <v>0</v>
      </c>
      <c r="AF1151" s="112">
        <f t="shared" si="178"/>
        <v>0</v>
      </c>
    </row>
    <row r="1152" spans="1:32">
      <c r="A1152" s="147"/>
      <c r="B1152" s="226"/>
      <c r="C1152" s="147"/>
      <c r="D1152" s="147"/>
      <c r="E1152" s="148"/>
      <c r="F1152" s="149"/>
      <c r="G1152" s="149"/>
      <c r="H1152" s="147"/>
      <c r="I1152" s="147"/>
      <c r="J1152" s="147"/>
      <c r="K1152" s="277"/>
      <c r="L1152" s="121"/>
      <c r="M1152" s="120"/>
      <c r="O1152" s="110">
        <f t="shared" si="172"/>
        <v>0</v>
      </c>
      <c r="P1152" s="110">
        <f t="shared" si="173"/>
        <v>0</v>
      </c>
      <c r="Q1152" s="134">
        <f t="shared" si="174"/>
        <v>0</v>
      </c>
      <c r="R1152" s="111">
        <f t="shared" si="179"/>
        <v>0</v>
      </c>
      <c r="S1152" s="111">
        <f t="shared" si="180"/>
        <v>0</v>
      </c>
      <c r="T1152" s="108">
        <f t="shared" si="171"/>
        <v>0</v>
      </c>
      <c r="U1152" s="109"/>
      <c r="V1152" s="108"/>
      <c r="W1152" s="108"/>
      <c r="X1152" s="112"/>
      <c r="Y1152" s="112"/>
      <c r="Z1152" s="112"/>
      <c r="AA1152" s="176"/>
      <c r="AB1152" s="109"/>
      <c r="AC1152" s="138">
        <f t="shared" si="175"/>
        <v>0</v>
      </c>
      <c r="AD1152" s="112">
        <f t="shared" si="176"/>
        <v>0</v>
      </c>
      <c r="AE1152" s="112">
        <f t="shared" si="177"/>
        <v>0</v>
      </c>
      <c r="AF1152" s="112">
        <f t="shared" si="178"/>
        <v>0</v>
      </c>
    </row>
    <row r="1153" spans="1:32">
      <c r="A1153" s="147"/>
      <c r="B1153" s="226"/>
      <c r="C1153" s="147"/>
      <c r="D1153" s="147"/>
      <c r="E1153" s="148"/>
      <c r="F1153" s="149"/>
      <c r="G1153" s="149"/>
      <c r="H1153" s="147"/>
      <c r="I1153" s="147"/>
      <c r="J1153" s="147"/>
      <c r="K1153" s="277"/>
      <c r="L1153" s="121"/>
      <c r="M1153" s="120"/>
      <c r="O1153" s="110">
        <f t="shared" si="172"/>
        <v>0</v>
      </c>
      <c r="P1153" s="110">
        <f t="shared" si="173"/>
        <v>0</v>
      </c>
      <c r="Q1153" s="134">
        <f t="shared" si="174"/>
        <v>0</v>
      </c>
      <c r="R1153" s="111">
        <f t="shared" si="179"/>
        <v>0</v>
      </c>
      <c r="S1153" s="111">
        <f t="shared" si="180"/>
        <v>0</v>
      </c>
      <c r="T1153" s="108">
        <f t="shared" si="171"/>
        <v>0</v>
      </c>
      <c r="U1153" s="109"/>
      <c r="V1153" s="108"/>
      <c r="W1153" s="108"/>
      <c r="X1153" s="112"/>
      <c r="Y1153" s="112"/>
      <c r="Z1153" s="112"/>
      <c r="AA1153" s="176"/>
      <c r="AB1153" s="109"/>
      <c r="AC1153" s="138">
        <f t="shared" si="175"/>
        <v>0</v>
      </c>
      <c r="AD1153" s="112">
        <f t="shared" si="176"/>
        <v>0</v>
      </c>
      <c r="AE1153" s="112">
        <f t="shared" si="177"/>
        <v>0</v>
      </c>
      <c r="AF1153" s="112">
        <f t="shared" si="178"/>
        <v>0</v>
      </c>
    </row>
    <row r="1154" spans="1:32">
      <c r="A1154" s="147"/>
      <c r="B1154" s="226"/>
      <c r="C1154" s="147"/>
      <c r="D1154" s="147"/>
      <c r="E1154" s="148"/>
      <c r="F1154" s="149"/>
      <c r="G1154" s="149"/>
      <c r="H1154" s="147"/>
      <c r="I1154" s="147"/>
      <c r="J1154" s="147"/>
      <c r="K1154" s="277"/>
      <c r="L1154" s="121"/>
      <c r="M1154" s="120"/>
      <c r="O1154" s="110">
        <f t="shared" si="172"/>
        <v>0</v>
      </c>
      <c r="P1154" s="110">
        <f t="shared" si="173"/>
        <v>0</v>
      </c>
      <c r="Q1154" s="134">
        <f t="shared" si="174"/>
        <v>0</v>
      </c>
      <c r="R1154" s="111">
        <f t="shared" si="179"/>
        <v>0</v>
      </c>
      <c r="S1154" s="111">
        <f t="shared" si="180"/>
        <v>0</v>
      </c>
      <c r="T1154" s="108">
        <f t="shared" si="171"/>
        <v>0</v>
      </c>
      <c r="U1154" s="109"/>
      <c r="V1154" s="108"/>
      <c r="W1154" s="108"/>
      <c r="X1154" s="112"/>
      <c r="Y1154" s="112"/>
      <c r="Z1154" s="112"/>
      <c r="AA1154" s="176"/>
      <c r="AB1154" s="109"/>
      <c r="AC1154" s="138">
        <f t="shared" si="175"/>
        <v>0</v>
      </c>
      <c r="AD1154" s="112">
        <f t="shared" si="176"/>
        <v>0</v>
      </c>
      <c r="AE1154" s="112">
        <f t="shared" si="177"/>
        <v>0</v>
      </c>
      <c r="AF1154" s="112">
        <f t="shared" si="178"/>
        <v>0</v>
      </c>
    </row>
    <row r="1155" spans="1:32">
      <c r="A1155" s="147"/>
      <c r="B1155" s="226"/>
      <c r="C1155" s="147"/>
      <c r="D1155" s="147"/>
      <c r="E1155" s="148"/>
      <c r="F1155" s="149"/>
      <c r="G1155" s="149"/>
      <c r="H1155" s="149"/>
      <c r="I1155" s="147"/>
      <c r="J1155" s="147"/>
      <c r="K1155" s="277"/>
      <c r="L1155" s="121"/>
      <c r="M1155" s="120"/>
      <c r="O1155" s="110">
        <f t="shared" si="172"/>
        <v>0</v>
      </c>
      <c r="P1155" s="110">
        <f t="shared" si="173"/>
        <v>0</v>
      </c>
      <c r="Q1155" s="134">
        <f t="shared" si="174"/>
        <v>0</v>
      </c>
      <c r="R1155" s="111">
        <f t="shared" si="179"/>
        <v>0</v>
      </c>
      <c r="S1155" s="111">
        <f t="shared" si="180"/>
        <v>0</v>
      </c>
      <c r="T1155" s="108">
        <f t="shared" si="171"/>
        <v>0</v>
      </c>
      <c r="U1155" s="109"/>
      <c r="V1155" s="108"/>
      <c r="W1155" s="108"/>
      <c r="X1155" s="112"/>
      <c r="Y1155" s="112"/>
      <c r="Z1155" s="112"/>
      <c r="AA1155" s="176"/>
      <c r="AB1155" s="109"/>
      <c r="AC1155" s="138">
        <f t="shared" si="175"/>
        <v>0</v>
      </c>
      <c r="AD1155" s="112">
        <f t="shared" si="176"/>
        <v>0</v>
      </c>
      <c r="AE1155" s="112">
        <f t="shared" si="177"/>
        <v>0</v>
      </c>
      <c r="AF1155" s="112">
        <f t="shared" si="178"/>
        <v>0</v>
      </c>
    </row>
    <row r="1156" spans="1:32">
      <c r="A1156" s="147"/>
      <c r="B1156" s="226"/>
      <c r="C1156" s="147"/>
      <c r="D1156" s="147"/>
      <c r="E1156" s="148"/>
      <c r="F1156" s="149"/>
      <c r="G1156" s="149"/>
      <c r="H1156" s="147"/>
      <c r="I1156" s="147"/>
      <c r="J1156" s="147"/>
      <c r="K1156" s="277"/>
      <c r="L1156" s="121"/>
      <c r="M1156" s="120"/>
      <c r="O1156" s="110">
        <f t="shared" si="172"/>
        <v>0</v>
      </c>
      <c r="P1156" s="110">
        <f t="shared" si="173"/>
        <v>0</v>
      </c>
      <c r="Q1156" s="134">
        <f t="shared" si="174"/>
        <v>0</v>
      </c>
      <c r="R1156" s="111">
        <f t="shared" si="179"/>
        <v>0</v>
      </c>
      <c r="S1156" s="111">
        <f t="shared" si="180"/>
        <v>0</v>
      </c>
      <c r="T1156" s="108">
        <f t="shared" ref="T1156:T1219" si="181">+IF((Q1156+R1156+V1156-W1156)&gt;TIMEVALUE("4:30"),8.5/24,IF((Q1156+R1156+V1156-W1156)&gt;TIMEVALUE("00:00"),4.25/24,0))-IF((Q1156+R1156+V1156-W1156)&gt;S1156,S1156,0)</f>
        <v>0</v>
      </c>
      <c r="U1156" s="109"/>
      <c r="V1156" s="108"/>
      <c r="W1156" s="108"/>
      <c r="X1156" s="112"/>
      <c r="Y1156" s="112"/>
      <c r="Z1156" s="112"/>
      <c r="AA1156" s="176"/>
      <c r="AB1156" s="109"/>
      <c r="AC1156" s="138">
        <f t="shared" si="175"/>
        <v>0</v>
      </c>
      <c r="AD1156" s="112">
        <f t="shared" si="176"/>
        <v>0</v>
      </c>
      <c r="AE1156" s="112">
        <f t="shared" si="177"/>
        <v>0</v>
      </c>
      <c r="AF1156" s="112">
        <f t="shared" si="178"/>
        <v>0</v>
      </c>
    </row>
    <row r="1157" spans="1:32">
      <c r="A1157" s="147"/>
      <c r="B1157" s="226"/>
      <c r="C1157" s="147"/>
      <c r="D1157" s="147"/>
      <c r="E1157" s="148"/>
      <c r="F1157" s="149"/>
      <c r="G1157" s="149"/>
      <c r="H1157" s="147"/>
      <c r="I1157" s="147"/>
      <c r="J1157" s="147"/>
      <c r="K1157" s="277"/>
      <c r="L1157" s="121"/>
      <c r="M1157" s="120"/>
      <c r="O1157" s="110">
        <f t="shared" ref="O1157:O1220" si="182">+IF(COUNT(F1157:K1157)=1,0,IF((MAX(F1157:K1157)-MIN(F1157:K1157))&lt;TIMEVALUE("1:00"),0,IF(F1157&lt;TIMEVALUE("8:00"),1/3,MIN(F1157:K1157))))</f>
        <v>0</v>
      </c>
      <c r="P1157" s="110">
        <f t="shared" ref="P1157:P1220" si="183">+IF(COUNT(F1157:K1157)=1,0,IF((MAX(F1157:K1157)-MIN(F1157:K1157))&lt;TIMEVALUE("1:00"),0,IF(MAX(F1157:K1157)&lt;TIMEVALUE("18:00"),MAX(F1157:K1157),IF(F1157&gt;TIMEVALUE("8:30"),0.75,MAX(F1157:K1157)))))</f>
        <v>0</v>
      </c>
      <c r="Q1157" s="134">
        <f t="shared" ref="Q1157:Q1220" si="184">+IF(OR(M1157="KHAC",M1157="PM",O1157=TIMEVALUE("00:00")),0,IF(O1157&gt;TIMEVALUE("10:00"),0,IF(MAX(F1157:K1157)&lt;TIMEVALUE("12:00"),MAX(F1157:K1157)-O1157,TIMEVALUE("12:00")-O1157)))</f>
        <v>0</v>
      </c>
      <c r="R1157" s="111">
        <f t="shared" si="179"/>
        <v>0</v>
      </c>
      <c r="S1157" s="111">
        <f t="shared" si="180"/>
        <v>0</v>
      </c>
      <c r="T1157" s="108">
        <f t="shared" si="181"/>
        <v>0</v>
      </c>
      <c r="U1157" s="109"/>
      <c r="V1157" s="108"/>
      <c r="W1157" s="108"/>
      <c r="X1157" s="112"/>
      <c r="Y1157" s="112"/>
      <c r="Z1157" s="112"/>
      <c r="AA1157" s="176"/>
      <c r="AB1157" s="109"/>
      <c r="AC1157" s="138">
        <f t="shared" ref="AC1157:AC1220" si="185">+T1157/TIMEVALUE("8:30")</f>
        <v>0</v>
      </c>
      <c r="AD1157" s="112">
        <f t="shared" ref="AD1157:AD1220" si="186">IF(COUNT(F1157:K1157)=0,0,IF(COUNT(F1157:K1157)=1,1,IF((MAX(F1157:K1157)-MIN(F1157:K1157))&lt;TIMEVALUE("1:00"),1,0+Z1157)))</f>
        <v>0</v>
      </c>
      <c r="AE1157" s="112">
        <f t="shared" ref="AE1157:AE1220" si="187">+IF(AND(F1157&gt;TIMEVALUE("8:30"),F1157&lt;TIMEVALUE("10:00")),1,IF(AND(F1157&gt;TIMEVALUE("14:00"),F1157&lt;TIMEVALUE("15:30")),1,0+X1157))</f>
        <v>0</v>
      </c>
      <c r="AF1157" s="112">
        <f t="shared" ref="AF1157:AF1220" si="188">+IF(OR(M1157="Khac",M1157="pm"),0,IF(AND(MAX(F1157:K1157)-MIN(F1157:K1157)&gt;TIMEVALUE("6:00"),AND(MAX(F1157:K1157)&gt;TIMEVALUE("14:00"),MIN(F1157:K1157)&lt;TIMEVALUE("11:30"))),1,0+Y1157))</f>
        <v>0</v>
      </c>
    </row>
    <row r="1158" spans="1:32">
      <c r="A1158" s="147"/>
      <c r="B1158" s="226"/>
      <c r="C1158" s="147"/>
      <c r="D1158" s="147"/>
      <c r="E1158" s="148"/>
      <c r="F1158" s="149"/>
      <c r="G1158" s="149"/>
      <c r="H1158" s="147"/>
      <c r="I1158" s="147"/>
      <c r="J1158" s="147"/>
      <c r="K1158" s="277"/>
      <c r="L1158" s="121"/>
      <c r="M1158" s="120"/>
      <c r="O1158" s="110">
        <f t="shared" si="182"/>
        <v>0</v>
      </c>
      <c r="P1158" s="110">
        <f t="shared" si="183"/>
        <v>0</v>
      </c>
      <c r="Q1158" s="134">
        <f t="shared" si="184"/>
        <v>0</v>
      </c>
      <c r="R1158" s="111">
        <f t="shared" si="179"/>
        <v>0</v>
      </c>
      <c r="S1158" s="111">
        <f t="shared" si="180"/>
        <v>0</v>
      </c>
      <c r="T1158" s="108">
        <f t="shared" si="181"/>
        <v>0</v>
      </c>
      <c r="U1158" s="109"/>
      <c r="V1158" s="108"/>
      <c r="W1158" s="108"/>
      <c r="X1158" s="112"/>
      <c r="Y1158" s="112"/>
      <c r="Z1158" s="112"/>
      <c r="AA1158" s="176"/>
      <c r="AB1158" s="109"/>
      <c r="AC1158" s="138">
        <f t="shared" si="185"/>
        <v>0</v>
      </c>
      <c r="AD1158" s="112">
        <f t="shared" si="186"/>
        <v>0</v>
      </c>
      <c r="AE1158" s="112">
        <f t="shared" si="187"/>
        <v>0</v>
      </c>
      <c r="AF1158" s="112">
        <f t="shared" si="188"/>
        <v>0</v>
      </c>
    </row>
    <row r="1159" spans="1:32">
      <c r="A1159" s="147"/>
      <c r="B1159" s="226"/>
      <c r="C1159" s="147"/>
      <c r="D1159" s="147"/>
      <c r="E1159" s="148"/>
      <c r="F1159" s="149"/>
      <c r="G1159" s="149"/>
      <c r="H1159" s="147"/>
      <c r="I1159" s="147"/>
      <c r="J1159" s="147"/>
      <c r="K1159" s="277"/>
      <c r="L1159" s="121"/>
      <c r="M1159" s="120"/>
      <c r="O1159" s="110">
        <f t="shared" si="182"/>
        <v>0</v>
      </c>
      <c r="P1159" s="110">
        <f t="shared" si="183"/>
        <v>0</v>
      </c>
      <c r="Q1159" s="134">
        <f t="shared" si="184"/>
        <v>0</v>
      </c>
      <c r="R1159" s="111">
        <f t="shared" ref="R1159:R1222" si="189">+IF(OR(M1159="khac",M1159="pm",P1159=TIMEVALUE("00:00"),MAX(F1159:K1159)&lt;TIMEVALUE("13:30"),MAX(F1159:K1159)&lt;TIMEVALUE("15:30"),MIN(F1159:K1159)&gt;TIMEVALUE("15:30")),0,IF(P1159&lt;=TIMEVALUE("19:30"),P1159-IF(MIN(F1159:K1159)&gt;TIMEVALUE("13:30"),O1159,TIMEVALUE("13:30")),TIMEVALUE("19:30")-IF(MIN(F1159:K1159)&gt;TIMEVALUE("13:30"),O1159,TIMEVALUE("13:30"))))</f>
        <v>0</v>
      </c>
      <c r="S1159" s="111">
        <f t="shared" si="180"/>
        <v>0</v>
      </c>
      <c r="T1159" s="108">
        <f t="shared" si="181"/>
        <v>0</v>
      </c>
      <c r="U1159" s="109"/>
      <c r="V1159" s="108"/>
      <c r="W1159" s="108"/>
      <c r="X1159" s="112"/>
      <c r="Y1159" s="112"/>
      <c r="Z1159" s="112"/>
      <c r="AA1159" s="176"/>
      <c r="AB1159" s="109"/>
      <c r="AC1159" s="138">
        <f t="shared" si="185"/>
        <v>0</v>
      </c>
      <c r="AD1159" s="112">
        <f t="shared" si="186"/>
        <v>0</v>
      </c>
      <c r="AE1159" s="112">
        <f t="shared" si="187"/>
        <v>0</v>
      </c>
      <c r="AF1159" s="112">
        <f t="shared" si="188"/>
        <v>0</v>
      </c>
    </row>
    <row r="1160" spans="1:32">
      <c r="A1160" s="147"/>
      <c r="B1160" s="226"/>
      <c r="C1160" s="147"/>
      <c r="D1160" s="147"/>
      <c r="E1160" s="148"/>
      <c r="F1160" s="149"/>
      <c r="G1160" s="149"/>
      <c r="H1160" s="147"/>
      <c r="I1160" s="147"/>
      <c r="J1160" s="147"/>
      <c r="K1160" s="277"/>
      <c r="L1160" s="121"/>
      <c r="M1160" s="120"/>
      <c r="O1160" s="110">
        <f t="shared" si="182"/>
        <v>0</v>
      </c>
      <c r="P1160" s="110">
        <f t="shared" si="183"/>
        <v>0</v>
      </c>
      <c r="Q1160" s="134">
        <f t="shared" si="184"/>
        <v>0</v>
      </c>
      <c r="R1160" s="111">
        <f t="shared" si="189"/>
        <v>0</v>
      </c>
      <c r="S1160" s="111">
        <f t="shared" si="180"/>
        <v>0</v>
      </c>
      <c r="T1160" s="108">
        <f t="shared" si="181"/>
        <v>0</v>
      </c>
      <c r="U1160" s="109"/>
      <c r="V1160" s="108"/>
      <c r="W1160" s="108"/>
      <c r="X1160" s="112"/>
      <c r="Y1160" s="112"/>
      <c r="Z1160" s="112"/>
      <c r="AA1160" s="176"/>
      <c r="AB1160" s="109"/>
      <c r="AC1160" s="138">
        <f t="shared" si="185"/>
        <v>0</v>
      </c>
      <c r="AD1160" s="112">
        <f t="shared" si="186"/>
        <v>0</v>
      </c>
      <c r="AE1160" s="112">
        <f t="shared" si="187"/>
        <v>0</v>
      </c>
      <c r="AF1160" s="112">
        <f t="shared" si="188"/>
        <v>0</v>
      </c>
    </row>
    <row r="1161" spans="1:32">
      <c r="A1161" s="147"/>
      <c r="B1161" s="226"/>
      <c r="C1161" s="147"/>
      <c r="D1161" s="147"/>
      <c r="E1161" s="148"/>
      <c r="F1161" s="149"/>
      <c r="G1161" s="149"/>
      <c r="H1161" s="147"/>
      <c r="I1161" s="147"/>
      <c r="J1161" s="147"/>
      <c r="K1161" s="277"/>
      <c r="L1161" s="121"/>
      <c r="M1161" s="120"/>
      <c r="O1161" s="110">
        <f t="shared" si="182"/>
        <v>0</v>
      </c>
      <c r="P1161" s="110">
        <f t="shared" si="183"/>
        <v>0</v>
      </c>
      <c r="Q1161" s="134">
        <f t="shared" si="184"/>
        <v>0</v>
      </c>
      <c r="R1161" s="111">
        <f t="shared" si="189"/>
        <v>0</v>
      </c>
      <c r="S1161" s="111">
        <f t="shared" si="180"/>
        <v>0</v>
      </c>
      <c r="T1161" s="108">
        <f t="shared" si="181"/>
        <v>0</v>
      </c>
      <c r="U1161" s="109"/>
      <c r="V1161" s="108"/>
      <c r="W1161" s="108"/>
      <c r="X1161" s="112"/>
      <c r="Y1161" s="112"/>
      <c r="Z1161" s="112"/>
      <c r="AA1161" s="176"/>
      <c r="AB1161" s="109"/>
      <c r="AC1161" s="138">
        <f t="shared" si="185"/>
        <v>0</v>
      </c>
      <c r="AD1161" s="112">
        <f t="shared" si="186"/>
        <v>0</v>
      </c>
      <c r="AE1161" s="112">
        <f t="shared" si="187"/>
        <v>0</v>
      </c>
      <c r="AF1161" s="112">
        <f t="shared" si="188"/>
        <v>0</v>
      </c>
    </row>
    <row r="1162" spans="1:32">
      <c r="A1162" s="147"/>
      <c r="B1162" s="226"/>
      <c r="C1162" s="147"/>
      <c r="D1162" s="147"/>
      <c r="E1162" s="148"/>
      <c r="F1162" s="149"/>
      <c r="G1162" s="149"/>
      <c r="H1162" s="147"/>
      <c r="I1162" s="147"/>
      <c r="J1162" s="147"/>
      <c r="K1162" s="277"/>
      <c r="L1162" s="121"/>
      <c r="M1162" s="120"/>
      <c r="O1162" s="110">
        <f t="shared" si="182"/>
        <v>0</v>
      </c>
      <c r="P1162" s="110">
        <f t="shared" si="183"/>
        <v>0</v>
      </c>
      <c r="Q1162" s="134">
        <f t="shared" si="184"/>
        <v>0</v>
      </c>
      <c r="R1162" s="111">
        <f t="shared" si="189"/>
        <v>0</v>
      </c>
      <c r="S1162" s="111">
        <f t="shared" si="180"/>
        <v>0</v>
      </c>
      <c r="T1162" s="108">
        <f t="shared" si="181"/>
        <v>0</v>
      </c>
      <c r="U1162" s="109"/>
      <c r="V1162" s="108"/>
      <c r="W1162" s="108"/>
      <c r="X1162" s="112"/>
      <c r="Y1162" s="112"/>
      <c r="Z1162" s="112"/>
      <c r="AA1162" s="176"/>
      <c r="AB1162" s="109"/>
      <c r="AC1162" s="138">
        <f t="shared" si="185"/>
        <v>0</v>
      </c>
      <c r="AD1162" s="112">
        <f t="shared" si="186"/>
        <v>0</v>
      </c>
      <c r="AE1162" s="112">
        <f t="shared" si="187"/>
        <v>0</v>
      </c>
      <c r="AF1162" s="112">
        <f t="shared" si="188"/>
        <v>0</v>
      </c>
    </row>
    <row r="1163" spans="1:32">
      <c r="A1163" s="147"/>
      <c r="B1163" s="226"/>
      <c r="C1163" s="147"/>
      <c r="D1163" s="147"/>
      <c r="E1163" s="148"/>
      <c r="F1163" s="149"/>
      <c r="G1163" s="149"/>
      <c r="H1163" s="147"/>
      <c r="I1163" s="147"/>
      <c r="J1163" s="147"/>
      <c r="K1163" s="277"/>
      <c r="L1163" s="121"/>
      <c r="M1163" s="120"/>
      <c r="O1163" s="110">
        <f t="shared" si="182"/>
        <v>0</v>
      </c>
      <c r="P1163" s="110">
        <f t="shared" si="183"/>
        <v>0</v>
      </c>
      <c r="Q1163" s="134">
        <f t="shared" si="184"/>
        <v>0</v>
      </c>
      <c r="R1163" s="111">
        <f t="shared" si="189"/>
        <v>0</v>
      </c>
      <c r="S1163" s="111">
        <f t="shared" si="180"/>
        <v>0</v>
      </c>
      <c r="T1163" s="108">
        <f t="shared" si="181"/>
        <v>0</v>
      </c>
      <c r="U1163" s="109"/>
      <c r="V1163" s="108"/>
      <c r="W1163" s="108"/>
      <c r="X1163" s="112"/>
      <c r="Y1163" s="112"/>
      <c r="Z1163" s="112"/>
      <c r="AA1163" s="176"/>
      <c r="AB1163" s="109"/>
      <c r="AC1163" s="138">
        <f t="shared" si="185"/>
        <v>0</v>
      </c>
      <c r="AD1163" s="112">
        <f t="shared" si="186"/>
        <v>0</v>
      </c>
      <c r="AE1163" s="112">
        <f t="shared" si="187"/>
        <v>0</v>
      </c>
      <c r="AF1163" s="112">
        <f t="shared" si="188"/>
        <v>0</v>
      </c>
    </row>
    <row r="1164" spans="1:32">
      <c r="A1164" s="147"/>
      <c r="B1164" s="226"/>
      <c r="C1164" s="147"/>
      <c r="D1164" s="147"/>
      <c r="E1164" s="148"/>
      <c r="F1164" s="149"/>
      <c r="G1164" s="149"/>
      <c r="H1164" s="147"/>
      <c r="I1164" s="147"/>
      <c r="J1164" s="147"/>
      <c r="K1164" s="277"/>
      <c r="L1164" s="121"/>
      <c r="M1164" s="120"/>
      <c r="O1164" s="110">
        <f t="shared" si="182"/>
        <v>0</v>
      </c>
      <c r="P1164" s="110">
        <f t="shared" si="183"/>
        <v>0</v>
      </c>
      <c r="Q1164" s="134">
        <f t="shared" si="184"/>
        <v>0</v>
      </c>
      <c r="R1164" s="111">
        <f t="shared" si="189"/>
        <v>0</v>
      </c>
      <c r="S1164" s="111">
        <f t="shared" si="180"/>
        <v>0</v>
      </c>
      <c r="T1164" s="108">
        <f t="shared" si="181"/>
        <v>0</v>
      </c>
      <c r="U1164" s="109"/>
      <c r="V1164" s="108"/>
      <c r="W1164" s="108"/>
      <c r="X1164" s="112"/>
      <c r="Y1164" s="112"/>
      <c r="Z1164" s="112"/>
      <c r="AA1164" s="176"/>
      <c r="AB1164" s="109"/>
      <c r="AC1164" s="138">
        <f t="shared" si="185"/>
        <v>0</v>
      </c>
      <c r="AD1164" s="112">
        <f t="shared" si="186"/>
        <v>0</v>
      </c>
      <c r="AE1164" s="112">
        <f t="shared" si="187"/>
        <v>0</v>
      </c>
      <c r="AF1164" s="112">
        <f t="shared" si="188"/>
        <v>0</v>
      </c>
    </row>
    <row r="1165" spans="1:32">
      <c r="A1165" s="147"/>
      <c r="B1165" s="226"/>
      <c r="C1165" s="147"/>
      <c r="D1165" s="147"/>
      <c r="E1165" s="148"/>
      <c r="F1165" s="149"/>
      <c r="G1165" s="149"/>
      <c r="H1165" s="147"/>
      <c r="I1165" s="147"/>
      <c r="J1165" s="147"/>
      <c r="K1165" s="277"/>
      <c r="L1165" s="121"/>
      <c r="M1165" s="120"/>
      <c r="O1165" s="110">
        <f t="shared" si="182"/>
        <v>0</v>
      </c>
      <c r="P1165" s="110">
        <f t="shared" si="183"/>
        <v>0</v>
      </c>
      <c r="Q1165" s="134">
        <f t="shared" si="184"/>
        <v>0</v>
      </c>
      <c r="R1165" s="111">
        <f t="shared" si="189"/>
        <v>0</v>
      </c>
      <c r="S1165" s="111">
        <f t="shared" si="180"/>
        <v>0</v>
      </c>
      <c r="T1165" s="108">
        <f t="shared" si="181"/>
        <v>0</v>
      </c>
      <c r="U1165" s="109"/>
      <c r="V1165" s="108"/>
      <c r="W1165" s="108"/>
      <c r="X1165" s="112"/>
      <c r="Y1165" s="112"/>
      <c r="Z1165" s="112"/>
      <c r="AA1165" s="176"/>
      <c r="AB1165" s="109"/>
      <c r="AC1165" s="138">
        <f t="shared" si="185"/>
        <v>0</v>
      </c>
      <c r="AD1165" s="112">
        <f t="shared" si="186"/>
        <v>0</v>
      </c>
      <c r="AE1165" s="112">
        <f t="shared" si="187"/>
        <v>0</v>
      </c>
      <c r="AF1165" s="112">
        <f t="shared" si="188"/>
        <v>0</v>
      </c>
    </row>
    <row r="1166" spans="1:32">
      <c r="A1166" s="147"/>
      <c r="B1166" s="226"/>
      <c r="C1166" s="147"/>
      <c r="D1166" s="147"/>
      <c r="E1166" s="148"/>
      <c r="F1166" s="149"/>
      <c r="G1166" s="149"/>
      <c r="H1166" s="147"/>
      <c r="I1166" s="147"/>
      <c r="J1166" s="147"/>
      <c r="K1166" s="277"/>
      <c r="L1166" s="121"/>
      <c r="M1166" s="120"/>
      <c r="O1166" s="110">
        <f t="shared" si="182"/>
        <v>0</v>
      </c>
      <c r="P1166" s="110">
        <f t="shared" si="183"/>
        <v>0</v>
      </c>
      <c r="Q1166" s="134">
        <f t="shared" si="184"/>
        <v>0</v>
      </c>
      <c r="R1166" s="111">
        <f t="shared" si="189"/>
        <v>0</v>
      </c>
      <c r="S1166" s="111">
        <f t="shared" si="180"/>
        <v>0</v>
      </c>
      <c r="T1166" s="108">
        <f t="shared" si="181"/>
        <v>0</v>
      </c>
      <c r="U1166" s="109"/>
      <c r="V1166" s="108"/>
      <c r="W1166" s="108"/>
      <c r="X1166" s="112"/>
      <c r="Y1166" s="112"/>
      <c r="Z1166" s="112"/>
      <c r="AA1166" s="176"/>
      <c r="AB1166" s="109"/>
      <c r="AC1166" s="138">
        <f t="shared" si="185"/>
        <v>0</v>
      </c>
      <c r="AD1166" s="112">
        <f t="shared" si="186"/>
        <v>0</v>
      </c>
      <c r="AE1166" s="112">
        <f t="shared" si="187"/>
        <v>0</v>
      </c>
      <c r="AF1166" s="112">
        <f t="shared" si="188"/>
        <v>0</v>
      </c>
    </row>
    <row r="1167" spans="1:32">
      <c r="A1167" s="147"/>
      <c r="B1167" s="226"/>
      <c r="C1167" s="147"/>
      <c r="D1167" s="147"/>
      <c r="E1167" s="148"/>
      <c r="F1167" s="149"/>
      <c r="G1167" s="147"/>
      <c r="H1167" s="147"/>
      <c r="I1167" s="147"/>
      <c r="J1167" s="147"/>
      <c r="K1167" s="277"/>
      <c r="L1167" s="121"/>
      <c r="M1167" s="120"/>
      <c r="O1167" s="110">
        <f t="shared" si="182"/>
        <v>0</v>
      </c>
      <c r="P1167" s="110">
        <f t="shared" si="183"/>
        <v>0</v>
      </c>
      <c r="Q1167" s="134">
        <f t="shared" si="184"/>
        <v>0</v>
      </c>
      <c r="R1167" s="111">
        <f t="shared" si="189"/>
        <v>0</v>
      </c>
      <c r="S1167" s="111">
        <f t="shared" si="180"/>
        <v>0</v>
      </c>
      <c r="T1167" s="108">
        <f t="shared" si="181"/>
        <v>0</v>
      </c>
      <c r="U1167" s="109"/>
      <c r="V1167" s="108"/>
      <c r="W1167" s="108"/>
      <c r="X1167" s="112"/>
      <c r="Y1167" s="112"/>
      <c r="Z1167" s="112"/>
      <c r="AA1167" s="176"/>
      <c r="AB1167" s="109"/>
      <c r="AC1167" s="138">
        <f t="shared" si="185"/>
        <v>0</v>
      </c>
      <c r="AD1167" s="112">
        <f t="shared" si="186"/>
        <v>0</v>
      </c>
      <c r="AE1167" s="112">
        <f t="shared" si="187"/>
        <v>0</v>
      </c>
      <c r="AF1167" s="112">
        <f t="shared" si="188"/>
        <v>0</v>
      </c>
    </row>
    <row r="1168" spans="1:32">
      <c r="A1168" s="147"/>
      <c r="B1168" s="226"/>
      <c r="C1168" s="147"/>
      <c r="D1168" s="147"/>
      <c r="E1168" s="148"/>
      <c r="F1168" s="149"/>
      <c r="G1168" s="149"/>
      <c r="H1168" s="147"/>
      <c r="I1168" s="147"/>
      <c r="J1168" s="147"/>
      <c r="K1168" s="277"/>
      <c r="L1168" s="121"/>
      <c r="M1168" s="120"/>
      <c r="O1168" s="110">
        <f t="shared" si="182"/>
        <v>0</v>
      </c>
      <c r="P1168" s="110">
        <f t="shared" si="183"/>
        <v>0</v>
      </c>
      <c r="Q1168" s="134">
        <f t="shared" si="184"/>
        <v>0</v>
      </c>
      <c r="R1168" s="111">
        <f t="shared" si="189"/>
        <v>0</v>
      </c>
      <c r="S1168" s="111">
        <f t="shared" si="180"/>
        <v>0</v>
      </c>
      <c r="T1168" s="108">
        <f t="shared" si="181"/>
        <v>0</v>
      </c>
      <c r="U1168" s="109"/>
      <c r="V1168" s="108"/>
      <c r="W1168" s="108"/>
      <c r="X1168" s="112"/>
      <c r="Y1168" s="112"/>
      <c r="Z1168" s="112"/>
      <c r="AA1168" s="176"/>
      <c r="AB1168" s="109"/>
      <c r="AC1168" s="138">
        <f t="shared" si="185"/>
        <v>0</v>
      </c>
      <c r="AD1168" s="112">
        <f t="shared" si="186"/>
        <v>0</v>
      </c>
      <c r="AE1168" s="112">
        <f t="shared" si="187"/>
        <v>0</v>
      </c>
      <c r="AF1168" s="112">
        <f t="shared" si="188"/>
        <v>0</v>
      </c>
    </row>
    <row r="1169" spans="1:32">
      <c r="A1169" s="147"/>
      <c r="B1169" s="226"/>
      <c r="C1169" s="147"/>
      <c r="D1169" s="147"/>
      <c r="E1169" s="148"/>
      <c r="F1169" s="149"/>
      <c r="G1169" s="149"/>
      <c r="H1169" s="149"/>
      <c r="I1169" s="147"/>
      <c r="J1169" s="147"/>
      <c r="K1169" s="277"/>
      <c r="L1169" s="121"/>
      <c r="M1169" s="120"/>
      <c r="O1169" s="110">
        <f t="shared" si="182"/>
        <v>0</v>
      </c>
      <c r="P1169" s="110">
        <f t="shared" si="183"/>
        <v>0</v>
      </c>
      <c r="Q1169" s="134">
        <f t="shared" si="184"/>
        <v>0</v>
      </c>
      <c r="R1169" s="111">
        <f t="shared" si="189"/>
        <v>0</v>
      </c>
      <c r="S1169" s="111">
        <f t="shared" si="180"/>
        <v>0</v>
      </c>
      <c r="T1169" s="108">
        <f t="shared" si="181"/>
        <v>0</v>
      </c>
      <c r="U1169" s="109"/>
      <c r="V1169" s="108"/>
      <c r="W1169" s="108"/>
      <c r="X1169" s="112"/>
      <c r="Y1169" s="112"/>
      <c r="Z1169" s="112"/>
      <c r="AA1169" s="176"/>
      <c r="AB1169" s="109"/>
      <c r="AC1169" s="138">
        <f t="shared" si="185"/>
        <v>0</v>
      </c>
      <c r="AD1169" s="112">
        <f t="shared" si="186"/>
        <v>0</v>
      </c>
      <c r="AE1169" s="112">
        <f t="shared" si="187"/>
        <v>0</v>
      </c>
      <c r="AF1169" s="112">
        <f t="shared" si="188"/>
        <v>0</v>
      </c>
    </row>
    <row r="1170" spans="1:32">
      <c r="A1170" s="147"/>
      <c r="B1170" s="226"/>
      <c r="C1170" s="147"/>
      <c r="D1170" s="147"/>
      <c r="E1170" s="148"/>
      <c r="F1170" s="149"/>
      <c r="G1170" s="149"/>
      <c r="H1170" s="147"/>
      <c r="I1170" s="147"/>
      <c r="J1170" s="147"/>
      <c r="K1170" s="277"/>
      <c r="L1170" s="121"/>
      <c r="M1170" s="120"/>
      <c r="O1170" s="110">
        <f t="shared" si="182"/>
        <v>0</v>
      </c>
      <c r="P1170" s="110">
        <f t="shared" si="183"/>
        <v>0</v>
      </c>
      <c r="Q1170" s="134">
        <f t="shared" si="184"/>
        <v>0</v>
      </c>
      <c r="R1170" s="111">
        <f t="shared" si="189"/>
        <v>0</v>
      </c>
      <c r="S1170" s="111">
        <f t="shared" si="180"/>
        <v>0</v>
      </c>
      <c r="T1170" s="108">
        <f t="shared" si="181"/>
        <v>0</v>
      </c>
      <c r="U1170" s="109"/>
      <c r="V1170" s="108"/>
      <c r="W1170" s="108"/>
      <c r="X1170" s="112"/>
      <c r="Y1170" s="112"/>
      <c r="Z1170" s="112"/>
      <c r="AA1170" s="176"/>
      <c r="AB1170" s="109"/>
      <c r="AC1170" s="138">
        <f t="shared" si="185"/>
        <v>0</v>
      </c>
      <c r="AD1170" s="112">
        <f t="shared" si="186"/>
        <v>0</v>
      </c>
      <c r="AE1170" s="112">
        <f t="shared" si="187"/>
        <v>0</v>
      </c>
      <c r="AF1170" s="112">
        <f t="shared" si="188"/>
        <v>0</v>
      </c>
    </row>
    <row r="1171" spans="1:32">
      <c r="A1171" s="147"/>
      <c r="B1171" s="226"/>
      <c r="C1171" s="147"/>
      <c r="D1171" s="147"/>
      <c r="E1171" s="148"/>
      <c r="F1171" s="149"/>
      <c r="G1171" s="149"/>
      <c r="H1171" s="147"/>
      <c r="I1171" s="147"/>
      <c r="J1171" s="147"/>
      <c r="K1171" s="277"/>
      <c r="L1171" s="121"/>
      <c r="M1171" s="120"/>
      <c r="O1171" s="110">
        <f t="shared" si="182"/>
        <v>0</v>
      </c>
      <c r="P1171" s="110">
        <f t="shared" si="183"/>
        <v>0</v>
      </c>
      <c r="Q1171" s="134">
        <f t="shared" si="184"/>
        <v>0</v>
      </c>
      <c r="R1171" s="111">
        <f t="shared" si="189"/>
        <v>0</v>
      </c>
      <c r="S1171" s="111">
        <f t="shared" si="180"/>
        <v>0</v>
      </c>
      <c r="T1171" s="108">
        <f t="shared" si="181"/>
        <v>0</v>
      </c>
      <c r="U1171" s="109"/>
      <c r="V1171" s="108"/>
      <c r="W1171" s="108"/>
      <c r="X1171" s="112"/>
      <c r="Y1171" s="112"/>
      <c r="Z1171" s="112"/>
      <c r="AA1171" s="176"/>
      <c r="AB1171" s="109"/>
      <c r="AC1171" s="138">
        <f t="shared" si="185"/>
        <v>0</v>
      </c>
      <c r="AD1171" s="112">
        <f t="shared" si="186"/>
        <v>0</v>
      </c>
      <c r="AE1171" s="112">
        <f t="shared" si="187"/>
        <v>0</v>
      </c>
      <c r="AF1171" s="112">
        <f t="shared" si="188"/>
        <v>0</v>
      </c>
    </row>
    <row r="1172" spans="1:32">
      <c r="A1172" s="147"/>
      <c r="B1172" s="226"/>
      <c r="C1172" s="147"/>
      <c r="D1172" s="147"/>
      <c r="E1172" s="148"/>
      <c r="F1172" s="149"/>
      <c r="G1172" s="149"/>
      <c r="H1172" s="147"/>
      <c r="I1172" s="147"/>
      <c r="J1172" s="147"/>
      <c r="K1172" s="277"/>
      <c r="L1172" s="121"/>
      <c r="M1172" s="120"/>
      <c r="O1172" s="110">
        <f t="shared" si="182"/>
        <v>0</v>
      </c>
      <c r="P1172" s="110">
        <f t="shared" si="183"/>
        <v>0</v>
      </c>
      <c r="Q1172" s="134">
        <f t="shared" si="184"/>
        <v>0</v>
      </c>
      <c r="R1172" s="111">
        <f t="shared" si="189"/>
        <v>0</v>
      </c>
      <c r="S1172" s="111">
        <f t="shared" si="180"/>
        <v>0</v>
      </c>
      <c r="T1172" s="108">
        <f t="shared" si="181"/>
        <v>0</v>
      </c>
      <c r="U1172" s="109"/>
      <c r="V1172" s="108"/>
      <c r="W1172" s="108"/>
      <c r="X1172" s="112"/>
      <c r="Y1172" s="112"/>
      <c r="Z1172" s="112"/>
      <c r="AA1172" s="176"/>
      <c r="AB1172" s="109"/>
      <c r="AC1172" s="138">
        <f t="shared" si="185"/>
        <v>0</v>
      </c>
      <c r="AD1172" s="112">
        <f t="shared" si="186"/>
        <v>0</v>
      </c>
      <c r="AE1172" s="112">
        <f t="shared" si="187"/>
        <v>0</v>
      </c>
      <c r="AF1172" s="112">
        <f t="shared" si="188"/>
        <v>0</v>
      </c>
    </row>
    <row r="1173" spans="1:32">
      <c r="A1173" s="147"/>
      <c r="B1173" s="226"/>
      <c r="C1173" s="147"/>
      <c r="D1173" s="147"/>
      <c r="E1173" s="148"/>
      <c r="F1173" s="149"/>
      <c r="G1173" s="149"/>
      <c r="H1173" s="147"/>
      <c r="I1173" s="147"/>
      <c r="J1173" s="147"/>
      <c r="K1173" s="277"/>
      <c r="L1173" s="121"/>
      <c r="M1173" s="120"/>
      <c r="O1173" s="110">
        <f t="shared" si="182"/>
        <v>0</v>
      </c>
      <c r="P1173" s="110">
        <f t="shared" si="183"/>
        <v>0</v>
      </c>
      <c r="Q1173" s="134">
        <f t="shared" si="184"/>
        <v>0</v>
      </c>
      <c r="R1173" s="111">
        <f t="shared" si="189"/>
        <v>0</v>
      </c>
      <c r="S1173" s="111">
        <f t="shared" si="180"/>
        <v>0</v>
      </c>
      <c r="T1173" s="108">
        <f t="shared" si="181"/>
        <v>0</v>
      </c>
      <c r="U1173" s="109"/>
      <c r="V1173" s="108"/>
      <c r="W1173" s="108"/>
      <c r="X1173" s="112"/>
      <c r="Y1173" s="112"/>
      <c r="Z1173" s="112"/>
      <c r="AA1173" s="176"/>
      <c r="AB1173" s="109"/>
      <c r="AC1173" s="138">
        <f t="shared" si="185"/>
        <v>0</v>
      </c>
      <c r="AD1173" s="112">
        <f t="shared" si="186"/>
        <v>0</v>
      </c>
      <c r="AE1173" s="112">
        <f t="shared" si="187"/>
        <v>0</v>
      </c>
      <c r="AF1173" s="112">
        <f t="shared" si="188"/>
        <v>0</v>
      </c>
    </row>
    <row r="1174" spans="1:32">
      <c r="A1174" s="147"/>
      <c r="B1174" s="226"/>
      <c r="C1174" s="147"/>
      <c r="D1174" s="147"/>
      <c r="E1174" s="148"/>
      <c r="F1174" s="149"/>
      <c r="G1174" s="149"/>
      <c r="H1174" s="147"/>
      <c r="I1174" s="147"/>
      <c r="J1174" s="147"/>
      <c r="K1174" s="277"/>
      <c r="L1174" s="121"/>
      <c r="M1174" s="120"/>
      <c r="O1174" s="110">
        <f t="shared" si="182"/>
        <v>0</v>
      </c>
      <c r="P1174" s="110">
        <f t="shared" si="183"/>
        <v>0</v>
      </c>
      <c r="Q1174" s="134">
        <f t="shared" si="184"/>
        <v>0</v>
      </c>
      <c r="R1174" s="111">
        <f t="shared" si="189"/>
        <v>0</v>
      </c>
      <c r="S1174" s="111">
        <f t="shared" si="180"/>
        <v>0</v>
      </c>
      <c r="T1174" s="108">
        <f t="shared" si="181"/>
        <v>0</v>
      </c>
      <c r="U1174" s="109"/>
      <c r="V1174" s="108"/>
      <c r="W1174" s="108"/>
      <c r="X1174" s="112"/>
      <c r="Y1174" s="112"/>
      <c r="Z1174" s="112"/>
      <c r="AA1174" s="176"/>
      <c r="AB1174" s="109"/>
      <c r="AC1174" s="138">
        <f t="shared" si="185"/>
        <v>0</v>
      </c>
      <c r="AD1174" s="112">
        <f t="shared" si="186"/>
        <v>0</v>
      </c>
      <c r="AE1174" s="112">
        <f t="shared" si="187"/>
        <v>0</v>
      </c>
      <c r="AF1174" s="112">
        <f t="shared" si="188"/>
        <v>0</v>
      </c>
    </row>
    <row r="1175" spans="1:32">
      <c r="A1175" s="147"/>
      <c r="B1175" s="226"/>
      <c r="C1175" s="147"/>
      <c r="D1175" s="147"/>
      <c r="E1175" s="148"/>
      <c r="F1175" s="149"/>
      <c r="G1175" s="149"/>
      <c r="H1175" s="147"/>
      <c r="I1175" s="147"/>
      <c r="J1175" s="147"/>
      <c r="K1175" s="277"/>
      <c r="L1175" s="121"/>
      <c r="M1175" s="120"/>
      <c r="O1175" s="110">
        <f t="shared" si="182"/>
        <v>0</v>
      </c>
      <c r="P1175" s="110">
        <f t="shared" si="183"/>
        <v>0</v>
      </c>
      <c r="Q1175" s="134">
        <f t="shared" si="184"/>
        <v>0</v>
      </c>
      <c r="R1175" s="111">
        <f t="shared" si="189"/>
        <v>0</v>
      </c>
      <c r="S1175" s="111">
        <f t="shared" si="180"/>
        <v>0</v>
      </c>
      <c r="T1175" s="108">
        <f t="shared" si="181"/>
        <v>0</v>
      </c>
      <c r="U1175" s="109"/>
      <c r="V1175" s="108"/>
      <c r="W1175" s="108"/>
      <c r="X1175" s="112"/>
      <c r="Y1175" s="112"/>
      <c r="Z1175" s="112"/>
      <c r="AA1175" s="176"/>
      <c r="AB1175" s="109"/>
      <c r="AC1175" s="138">
        <f t="shared" si="185"/>
        <v>0</v>
      </c>
      <c r="AD1175" s="112">
        <f t="shared" si="186"/>
        <v>0</v>
      </c>
      <c r="AE1175" s="112">
        <f t="shared" si="187"/>
        <v>0</v>
      </c>
      <c r="AF1175" s="112">
        <f t="shared" si="188"/>
        <v>0</v>
      </c>
    </row>
    <row r="1176" spans="1:32">
      <c r="A1176" s="147"/>
      <c r="B1176" s="226"/>
      <c r="C1176" s="147"/>
      <c r="D1176" s="147"/>
      <c r="E1176" s="148"/>
      <c r="F1176" s="149"/>
      <c r="G1176" s="149"/>
      <c r="H1176" s="147"/>
      <c r="I1176" s="147"/>
      <c r="J1176" s="147"/>
      <c r="K1176" s="277"/>
      <c r="L1176" s="121"/>
      <c r="M1176" s="120"/>
      <c r="O1176" s="110">
        <f t="shared" si="182"/>
        <v>0</v>
      </c>
      <c r="P1176" s="110">
        <f t="shared" si="183"/>
        <v>0</v>
      </c>
      <c r="Q1176" s="134">
        <f t="shared" si="184"/>
        <v>0</v>
      </c>
      <c r="R1176" s="111">
        <f t="shared" si="189"/>
        <v>0</v>
      </c>
      <c r="S1176" s="111">
        <f t="shared" si="180"/>
        <v>0</v>
      </c>
      <c r="T1176" s="108">
        <f t="shared" si="181"/>
        <v>0</v>
      </c>
      <c r="U1176" s="109"/>
      <c r="V1176" s="108"/>
      <c r="W1176" s="108"/>
      <c r="X1176" s="112"/>
      <c r="Y1176" s="112"/>
      <c r="Z1176" s="112"/>
      <c r="AA1176" s="176"/>
      <c r="AB1176" s="109"/>
      <c r="AC1176" s="138">
        <f t="shared" si="185"/>
        <v>0</v>
      </c>
      <c r="AD1176" s="112">
        <f t="shared" si="186"/>
        <v>0</v>
      </c>
      <c r="AE1176" s="112">
        <f t="shared" si="187"/>
        <v>0</v>
      </c>
      <c r="AF1176" s="112">
        <f t="shared" si="188"/>
        <v>0</v>
      </c>
    </row>
    <row r="1177" spans="1:32">
      <c r="A1177" s="147"/>
      <c r="B1177" s="226"/>
      <c r="C1177" s="147"/>
      <c r="D1177" s="147"/>
      <c r="E1177" s="148"/>
      <c r="F1177" s="149"/>
      <c r="G1177" s="149"/>
      <c r="H1177" s="147"/>
      <c r="I1177" s="147"/>
      <c r="J1177" s="147"/>
      <c r="K1177" s="277"/>
      <c r="L1177" s="121"/>
      <c r="M1177" s="120"/>
      <c r="O1177" s="110">
        <f t="shared" si="182"/>
        <v>0</v>
      </c>
      <c r="P1177" s="110">
        <f t="shared" si="183"/>
        <v>0</v>
      </c>
      <c r="Q1177" s="134">
        <f t="shared" si="184"/>
        <v>0</v>
      </c>
      <c r="R1177" s="111">
        <f t="shared" si="189"/>
        <v>0</v>
      </c>
      <c r="S1177" s="111">
        <f t="shared" si="180"/>
        <v>0</v>
      </c>
      <c r="T1177" s="108">
        <f t="shared" si="181"/>
        <v>0</v>
      </c>
      <c r="U1177" s="109"/>
      <c r="V1177" s="108"/>
      <c r="W1177" s="108"/>
      <c r="X1177" s="112"/>
      <c r="Y1177" s="112"/>
      <c r="Z1177" s="112"/>
      <c r="AA1177" s="176"/>
      <c r="AB1177" s="109"/>
      <c r="AC1177" s="138">
        <f t="shared" si="185"/>
        <v>0</v>
      </c>
      <c r="AD1177" s="112">
        <f t="shared" si="186"/>
        <v>0</v>
      </c>
      <c r="AE1177" s="112">
        <f t="shared" si="187"/>
        <v>0</v>
      </c>
      <c r="AF1177" s="112">
        <f t="shared" si="188"/>
        <v>0</v>
      </c>
    </row>
    <row r="1178" spans="1:32">
      <c r="A1178" s="147"/>
      <c r="B1178" s="226"/>
      <c r="C1178" s="147"/>
      <c r="D1178" s="147"/>
      <c r="E1178" s="148"/>
      <c r="F1178" s="149"/>
      <c r="G1178" s="149"/>
      <c r="H1178" s="147"/>
      <c r="I1178" s="147"/>
      <c r="J1178" s="147"/>
      <c r="K1178" s="277"/>
      <c r="L1178" s="121"/>
      <c r="M1178" s="120"/>
      <c r="O1178" s="110">
        <f t="shared" si="182"/>
        <v>0</v>
      </c>
      <c r="P1178" s="110">
        <f t="shared" si="183"/>
        <v>0</v>
      </c>
      <c r="Q1178" s="134">
        <f t="shared" si="184"/>
        <v>0</v>
      </c>
      <c r="R1178" s="111">
        <f t="shared" si="189"/>
        <v>0</v>
      </c>
      <c r="S1178" s="111">
        <f t="shared" si="180"/>
        <v>0</v>
      </c>
      <c r="T1178" s="108">
        <f t="shared" si="181"/>
        <v>0</v>
      </c>
      <c r="U1178" s="109"/>
      <c r="V1178" s="108"/>
      <c r="W1178" s="108"/>
      <c r="X1178" s="112"/>
      <c r="Y1178" s="112"/>
      <c r="Z1178" s="112"/>
      <c r="AA1178" s="176"/>
      <c r="AB1178" s="109"/>
      <c r="AC1178" s="138">
        <f t="shared" si="185"/>
        <v>0</v>
      </c>
      <c r="AD1178" s="112">
        <f t="shared" si="186"/>
        <v>0</v>
      </c>
      <c r="AE1178" s="112">
        <f t="shared" si="187"/>
        <v>0</v>
      </c>
      <c r="AF1178" s="112">
        <f t="shared" si="188"/>
        <v>0</v>
      </c>
    </row>
    <row r="1179" spans="1:32">
      <c r="A1179" s="147"/>
      <c r="B1179" s="226"/>
      <c r="C1179" s="147"/>
      <c r="D1179" s="147"/>
      <c r="E1179" s="148"/>
      <c r="F1179" s="149"/>
      <c r="G1179" s="149"/>
      <c r="H1179" s="147"/>
      <c r="I1179" s="147"/>
      <c r="J1179" s="147"/>
      <c r="K1179" s="277"/>
      <c r="L1179" s="121"/>
      <c r="M1179" s="120"/>
      <c r="O1179" s="110">
        <f t="shared" si="182"/>
        <v>0</v>
      </c>
      <c r="P1179" s="110">
        <f t="shared" si="183"/>
        <v>0</v>
      </c>
      <c r="Q1179" s="134">
        <f t="shared" si="184"/>
        <v>0</v>
      </c>
      <c r="R1179" s="111">
        <f t="shared" si="189"/>
        <v>0</v>
      </c>
      <c r="S1179" s="111">
        <f t="shared" si="180"/>
        <v>0</v>
      </c>
      <c r="T1179" s="108">
        <f t="shared" si="181"/>
        <v>0</v>
      </c>
      <c r="U1179" s="109"/>
      <c r="V1179" s="108"/>
      <c r="W1179" s="108"/>
      <c r="X1179" s="112"/>
      <c r="Y1179" s="112"/>
      <c r="Z1179" s="112"/>
      <c r="AA1179" s="176"/>
      <c r="AB1179" s="109"/>
      <c r="AC1179" s="138">
        <f t="shared" si="185"/>
        <v>0</v>
      </c>
      <c r="AD1179" s="112">
        <f t="shared" si="186"/>
        <v>0</v>
      </c>
      <c r="AE1179" s="112">
        <f t="shared" si="187"/>
        <v>0</v>
      </c>
      <c r="AF1179" s="112">
        <f t="shared" si="188"/>
        <v>0</v>
      </c>
    </row>
    <row r="1180" spans="1:32">
      <c r="A1180" s="147"/>
      <c r="B1180" s="226"/>
      <c r="C1180" s="147"/>
      <c r="D1180" s="147"/>
      <c r="E1180" s="148"/>
      <c r="F1180" s="149"/>
      <c r="G1180" s="149"/>
      <c r="H1180" s="147"/>
      <c r="I1180" s="147"/>
      <c r="J1180" s="147"/>
      <c r="K1180" s="277"/>
      <c r="L1180" s="121"/>
      <c r="M1180" s="120"/>
      <c r="O1180" s="110">
        <f t="shared" si="182"/>
        <v>0</v>
      </c>
      <c r="P1180" s="110">
        <f t="shared" si="183"/>
        <v>0</v>
      </c>
      <c r="Q1180" s="134">
        <f t="shared" si="184"/>
        <v>0</v>
      </c>
      <c r="R1180" s="111">
        <f t="shared" si="189"/>
        <v>0</v>
      </c>
      <c r="S1180" s="111">
        <f t="shared" si="180"/>
        <v>0</v>
      </c>
      <c r="T1180" s="108">
        <f t="shared" si="181"/>
        <v>0</v>
      </c>
      <c r="U1180" s="109"/>
      <c r="V1180" s="108"/>
      <c r="W1180" s="108"/>
      <c r="X1180" s="112"/>
      <c r="Y1180" s="112"/>
      <c r="Z1180" s="112"/>
      <c r="AA1180" s="176"/>
      <c r="AB1180" s="109"/>
      <c r="AC1180" s="138">
        <f t="shared" si="185"/>
        <v>0</v>
      </c>
      <c r="AD1180" s="112">
        <f t="shared" si="186"/>
        <v>0</v>
      </c>
      <c r="AE1180" s="112">
        <f t="shared" si="187"/>
        <v>0</v>
      </c>
      <c r="AF1180" s="112">
        <f t="shared" si="188"/>
        <v>0</v>
      </c>
    </row>
    <row r="1181" spans="1:32">
      <c r="A1181" s="147"/>
      <c r="B1181" s="226"/>
      <c r="C1181" s="147"/>
      <c r="D1181" s="147"/>
      <c r="E1181" s="148"/>
      <c r="F1181" s="149"/>
      <c r="G1181" s="149"/>
      <c r="H1181" s="147"/>
      <c r="I1181" s="147"/>
      <c r="J1181" s="147"/>
      <c r="K1181" s="277"/>
      <c r="L1181" s="121"/>
      <c r="M1181" s="120"/>
      <c r="O1181" s="110">
        <f t="shared" si="182"/>
        <v>0</v>
      </c>
      <c r="P1181" s="110">
        <f t="shared" si="183"/>
        <v>0</v>
      </c>
      <c r="Q1181" s="134">
        <f t="shared" si="184"/>
        <v>0</v>
      </c>
      <c r="R1181" s="111">
        <f t="shared" si="189"/>
        <v>0</v>
      </c>
      <c r="S1181" s="111">
        <f t="shared" si="180"/>
        <v>0</v>
      </c>
      <c r="T1181" s="108">
        <f t="shared" si="181"/>
        <v>0</v>
      </c>
      <c r="U1181" s="109"/>
      <c r="V1181" s="108"/>
      <c r="W1181" s="108"/>
      <c r="X1181" s="112"/>
      <c r="Y1181" s="112"/>
      <c r="Z1181" s="112"/>
      <c r="AA1181" s="176"/>
      <c r="AB1181" s="109"/>
      <c r="AC1181" s="138">
        <f t="shared" si="185"/>
        <v>0</v>
      </c>
      <c r="AD1181" s="112">
        <f t="shared" si="186"/>
        <v>0</v>
      </c>
      <c r="AE1181" s="112">
        <f t="shared" si="187"/>
        <v>0</v>
      </c>
      <c r="AF1181" s="112">
        <f t="shared" si="188"/>
        <v>0</v>
      </c>
    </row>
    <row r="1182" spans="1:32">
      <c r="A1182" s="147"/>
      <c r="B1182" s="226"/>
      <c r="C1182" s="147"/>
      <c r="D1182" s="147"/>
      <c r="E1182" s="148"/>
      <c r="F1182" s="149"/>
      <c r="G1182" s="149"/>
      <c r="H1182" s="147"/>
      <c r="I1182" s="147"/>
      <c r="J1182" s="147"/>
      <c r="K1182" s="277"/>
      <c r="L1182" s="121"/>
      <c r="M1182" s="120"/>
      <c r="O1182" s="110">
        <f t="shared" si="182"/>
        <v>0</v>
      </c>
      <c r="P1182" s="110">
        <f t="shared" si="183"/>
        <v>0</v>
      </c>
      <c r="Q1182" s="134">
        <f t="shared" si="184"/>
        <v>0</v>
      </c>
      <c r="R1182" s="111">
        <f t="shared" si="189"/>
        <v>0</v>
      </c>
      <c r="S1182" s="111">
        <f t="shared" si="180"/>
        <v>0</v>
      </c>
      <c r="T1182" s="108">
        <f t="shared" si="181"/>
        <v>0</v>
      </c>
      <c r="U1182" s="109"/>
      <c r="V1182" s="108"/>
      <c r="W1182" s="108"/>
      <c r="X1182" s="112"/>
      <c r="Y1182" s="112"/>
      <c r="Z1182" s="112"/>
      <c r="AA1182" s="176"/>
      <c r="AB1182" s="109"/>
      <c r="AC1182" s="138">
        <f t="shared" si="185"/>
        <v>0</v>
      </c>
      <c r="AD1182" s="112">
        <f t="shared" si="186"/>
        <v>0</v>
      </c>
      <c r="AE1182" s="112">
        <f t="shared" si="187"/>
        <v>0</v>
      </c>
      <c r="AF1182" s="112">
        <f t="shared" si="188"/>
        <v>0</v>
      </c>
    </row>
    <row r="1183" spans="1:32">
      <c r="A1183" s="147"/>
      <c r="B1183" s="226"/>
      <c r="C1183" s="147"/>
      <c r="D1183" s="147"/>
      <c r="E1183" s="148"/>
      <c r="F1183" s="149"/>
      <c r="G1183" s="149"/>
      <c r="H1183" s="147"/>
      <c r="I1183" s="147"/>
      <c r="J1183" s="147"/>
      <c r="K1183" s="277"/>
      <c r="L1183" s="121"/>
      <c r="M1183" s="120"/>
      <c r="O1183" s="110">
        <f t="shared" si="182"/>
        <v>0</v>
      </c>
      <c r="P1183" s="110">
        <f t="shared" si="183"/>
        <v>0</v>
      </c>
      <c r="Q1183" s="134">
        <f t="shared" si="184"/>
        <v>0</v>
      </c>
      <c r="R1183" s="111">
        <f t="shared" si="189"/>
        <v>0</v>
      </c>
      <c r="S1183" s="111">
        <f t="shared" si="180"/>
        <v>0</v>
      </c>
      <c r="T1183" s="108">
        <f t="shared" si="181"/>
        <v>0</v>
      </c>
      <c r="U1183" s="109"/>
      <c r="V1183" s="108"/>
      <c r="W1183" s="108"/>
      <c r="X1183" s="112"/>
      <c r="Y1183" s="112"/>
      <c r="Z1183" s="112"/>
      <c r="AA1183" s="176"/>
      <c r="AB1183" s="109"/>
      <c r="AC1183" s="138">
        <f t="shared" si="185"/>
        <v>0</v>
      </c>
      <c r="AD1183" s="112">
        <f t="shared" si="186"/>
        <v>0</v>
      </c>
      <c r="AE1183" s="112">
        <f t="shared" si="187"/>
        <v>0</v>
      </c>
      <c r="AF1183" s="112">
        <f t="shared" si="188"/>
        <v>0</v>
      </c>
    </row>
    <row r="1184" spans="1:32">
      <c r="A1184" s="147"/>
      <c r="B1184" s="226"/>
      <c r="C1184" s="147"/>
      <c r="D1184" s="147"/>
      <c r="E1184" s="148"/>
      <c r="F1184" s="149"/>
      <c r="G1184" s="149"/>
      <c r="H1184" s="147"/>
      <c r="I1184" s="147"/>
      <c r="J1184" s="147"/>
      <c r="K1184" s="277"/>
      <c r="L1184" s="121"/>
      <c r="M1184" s="120"/>
      <c r="O1184" s="110">
        <f t="shared" si="182"/>
        <v>0</v>
      </c>
      <c r="P1184" s="110">
        <f t="shared" si="183"/>
        <v>0</v>
      </c>
      <c r="Q1184" s="134">
        <f t="shared" si="184"/>
        <v>0</v>
      </c>
      <c r="R1184" s="111">
        <f t="shared" si="189"/>
        <v>0</v>
      </c>
      <c r="S1184" s="111">
        <f t="shared" ref="S1184:S1247" si="190">+IF(AND(O1184&gt;TIMEVALUE("8:30"),O1184&lt;TIMEVALUE("10:00")),O1184-TIMEVALUE("8:00"),0)</f>
        <v>0</v>
      </c>
      <c r="T1184" s="108">
        <f t="shared" si="181"/>
        <v>0</v>
      </c>
      <c r="U1184" s="109"/>
      <c r="V1184" s="108"/>
      <c r="W1184" s="108"/>
      <c r="X1184" s="112"/>
      <c r="Y1184" s="112"/>
      <c r="Z1184" s="112"/>
      <c r="AA1184" s="176"/>
      <c r="AB1184" s="109"/>
      <c r="AC1184" s="138">
        <f t="shared" si="185"/>
        <v>0</v>
      </c>
      <c r="AD1184" s="112">
        <f t="shared" si="186"/>
        <v>0</v>
      </c>
      <c r="AE1184" s="112">
        <f t="shared" si="187"/>
        <v>0</v>
      </c>
      <c r="AF1184" s="112">
        <f t="shared" si="188"/>
        <v>0</v>
      </c>
    </row>
    <row r="1185" spans="1:32">
      <c r="A1185" s="147"/>
      <c r="B1185" s="226"/>
      <c r="C1185" s="147"/>
      <c r="D1185" s="147"/>
      <c r="E1185" s="148"/>
      <c r="F1185" s="149"/>
      <c r="G1185" s="149"/>
      <c r="H1185" s="149"/>
      <c r="I1185" s="147"/>
      <c r="J1185" s="147"/>
      <c r="K1185" s="277"/>
      <c r="L1185" s="121"/>
      <c r="M1185" s="120"/>
      <c r="O1185" s="110">
        <f t="shared" si="182"/>
        <v>0</v>
      </c>
      <c r="P1185" s="110">
        <f t="shared" si="183"/>
        <v>0</v>
      </c>
      <c r="Q1185" s="134">
        <f t="shared" si="184"/>
        <v>0</v>
      </c>
      <c r="R1185" s="111">
        <f t="shared" si="189"/>
        <v>0</v>
      </c>
      <c r="S1185" s="111">
        <f t="shared" si="190"/>
        <v>0</v>
      </c>
      <c r="T1185" s="108">
        <f t="shared" si="181"/>
        <v>0</v>
      </c>
      <c r="U1185" s="109"/>
      <c r="V1185" s="108"/>
      <c r="W1185" s="108"/>
      <c r="X1185" s="112"/>
      <c r="Y1185" s="112"/>
      <c r="Z1185" s="112"/>
      <c r="AA1185" s="176"/>
      <c r="AB1185" s="109"/>
      <c r="AC1185" s="138">
        <f t="shared" si="185"/>
        <v>0</v>
      </c>
      <c r="AD1185" s="112">
        <f t="shared" si="186"/>
        <v>0</v>
      </c>
      <c r="AE1185" s="112">
        <f t="shared" si="187"/>
        <v>0</v>
      </c>
      <c r="AF1185" s="112">
        <f t="shared" si="188"/>
        <v>0</v>
      </c>
    </row>
    <row r="1186" spans="1:32">
      <c r="A1186" s="147"/>
      <c r="B1186" s="226"/>
      <c r="C1186" s="147"/>
      <c r="D1186" s="147"/>
      <c r="E1186" s="148"/>
      <c r="F1186" s="149"/>
      <c r="G1186" s="149"/>
      <c r="H1186" s="147"/>
      <c r="I1186" s="147"/>
      <c r="J1186" s="147"/>
      <c r="K1186" s="277"/>
      <c r="L1186" s="121"/>
      <c r="M1186" s="120"/>
      <c r="O1186" s="110">
        <f t="shared" si="182"/>
        <v>0</v>
      </c>
      <c r="P1186" s="110">
        <f t="shared" si="183"/>
        <v>0</v>
      </c>
      <c r="Q1186" s="134">
        <f t="shared" si="184"/>
        <v>0</v>
      </c>
      <c r="R1186" s="111">
        <f t="shared" si="189"/>
        <v>0</v>
      </c>
      <c r="S1186" s="111">
        <f t="shared" si="190"/>
        <v>0</v>
      </c>
      <c r="T1186" s="108">
        <f t="shared" si="181"/>
        <v>0</v>
      </c>
      <c r="U1186" s="109"/>
      <c r="V1186" s="108"/>
      <c r="W1186" s="108"/>
      <c r="X1186" s="112"/>
      <c r="Y1186" s="112"/>
      <c r="Z1186" s="112"/>
      <c r="AA1186" s="176"/>
      <c r="AB1186" s="109"/>
      <c r="AC1186" s="138">
        <f t="shared" si="185"/>
        <v>0</v>
      </c>
      <c r="AD1186" s="112">
        <f t="shared" si="186"/>
        <v>0</v>
      </c>
      <c r="AE1186" s="112">
        <f t="shared" si="187"/>
        <v>0</v>
      </c>
      <c r="AF1186" s="112">
        <f t="shared" si="188"/>
        <v>0</v>
      </c>
    </row>
    <row r="1187" spans="1:32">
      <c r="A1187" s="147"/>
      <c r="B1187" s="226"/>
      <c r="C1187" s="147"/>
      <c r="D1187" s="147"/>
      <c r="E1187" s="148"/>
      <c r="F1187" s="149"/>
      <c r="G1187" s="149"/>
      <c r="H1187" s="147"/>
      <c r="I1187" s="147"/>
      <c r="J1187" s="147"/>
      <c r="K1187" s="277"/>
      <c r="L1187" s="121"/>
      <c r="M1187" s="120"/>
      <c r="O1187" s="110">
        <f t="shared" si="182"/>
        <v>0</v>
      </c>
      <c r="P1187" s="110">
        <f t="shared" si="183"/>
        <v>0</v>
      </c>
      <c r="Q1187" s="134">
        <f t="shared" si="184"/>
        <v>0</v>
      </c>
      <c r="R1187" s="111">
        <f t="shared" si="189"/>
        <v>0</v>
      </c>
      <c r="S1187" s="111">
        <f t="shared" si="190"/>
        <v>0</v>
      </c>
      <c r="T1187" s="108">
        <f t="shared" si="181"/>
        <v>0</v>
      </c>
      <c r="U1187" s="109"/>
      <c r="V1187" s="108"/>
      <c r="W1187" s="108"/>
      <c r="X1187" s="112"/>
      <c r="Y1187" s="112"/>
      <c r="Z1187" s="112"/>
      <c r="AA1187" s="176"/>
      <c r="AB1187" s="109"/>
      <c r="AC1187" s="138">
        <f t="shared" si="185"/>
        <v>0</v>
      </c>
      <c r="AD1187" s="112">
        <f t="shared" si="186"/>
        <v>0</v>
      </c>
      <c r="AE1187" s="112">
        <f t="shared" si="187"/>
        <v>0</v>
      </c>
      <c r="AF1187" s="112">
        <f t="shared" si="188"/>
        <v>0</v>
      </c>
    </row>
    <row r="1188" spans="1:32">
      <c r="A1188" s="147"/>
      <c r="B1188" s="226"/>
      <c r="C1188" s="147"/>
      <c r="D1188" s="147"/>
      <c r="E1188" s="148"/>
      <c r="F1188" s="149"/>
      <c r="G1188" s="149"/>
      <c r="H1188" s="147"/>
      <c r="I1188" s="147"/>
      <c r="J1188" s="147"/>
      <c r="K1188" s="277"/>
      <c r="L1188" s="121"/>
      <c r="M1188" s="120"/>
      <c r="O1188" s="110">
        <f t="shared" si="182"/>
        <v>0</v>
      </c>
      <c r="P1188" s="110">
        <f t="shared" si="183"/>
        <v>0</v>
      </c>
      <c r="Q1188" s="134">
        <f t="shared" si="184"/>
        <v>0</v>
      </c>
      <c r="R1188" s="111">
        <f t="shared" si="189"/>
        <v>0</v>
      </c>
      <c r="S1188" s="111">
        <f t="shared" si="190"/>
        <v>0</v>
      </c>
      <c r="T1188" s="108">
        <f t="shared" si="181"/>
        <v>0</v>
      </c>
      <c r="U1188" s="109"/>
      <c r="V1188" s="108"/>
      <c r="W1188" s="108"/>
      <c r="X1188" s="112"/>
      <c r="Y1188" s="112"/>
      <c r="Z1188" s="112"/>
      <c r="AA1188" s="176"/>
      <c r="AB1188" s="109"/>
      <c r="AC1188" s="138">
        <f t="shared" si="185"/>
        <v>0</v>
      </c>
      <c r="AD1188" s="112">
        <f t="shared" si="186"/>
        <v>0</v>
      </c>
      <c r="AE1188" s="112">
        <f t="shared" si="187"/>
        <v>0</v>
      </c>
      <c r="AF1188" s="112">
        <f t="shared" si="188"/>
        <v>0</v>
      </c>
    </row>
    <row r="1189" spans="1:32">
      <c r="A1189" s="147"/>
      <c r="B1189" s="226"/>
      <c r="C1189" s="147"/>
      <c r="D1189" s="147"/>
      <c r="E1189" s="148"/>
      <c r="F1189" s="149"/>
      <c r="G1189" s="149"/>
      <c r="H1189" s="147"/>
      <c r="I1189" s="147"/>
      <c r="J1189" s="147"/>
      <c r="K1189" s="277"/>
      <c r="L1189" s="121"/>
      <c r="M1189" s="120"/>
      <c r="O1189" s="110">
        <f t="shared" si="182"/>
        <v>0</v>
      </c>
      <c r="P1189" s="110">
        <f t="shared" si="183"/>
        <v>0</v>
      </c>
      <c r="Q1189" s="134">
        <f t="shared" si="184"/>
        <v>0</v>
      </c>
      <c r="R1189" s="111">
        <f t="shared" si="189"/>
        <v>0</v>
      </c>
      <c r="S1189" s="111">
        <f t="shared" si="190"/>
        <v>0</v>
      </c>
      <c r="T1189" s="108">
        <f t="shared" si="181"/>
        <v>0</v>
      </c>
      <c r="U1189" s="109"/>
      <c r="V1189" s="108"/>
      <c r="W1189" s="108"/>
      <c r="X1189" s="112"/>
      <c r="Y1189" s="112"/>
      <c r="Z1189" s="112"/>
      <c r="AA1189" s="176"/>
      <c r="AB1189" s="109"/>
      <c r="AC1189" s="138">
        <f t="shared" si="185"/>
        <v>0</v>
      </c>
      <c r="AD1189" s="112">
        <f t="shared" si="186"/>
        <v>0</v>
      </c>
      <c r="AE1189" s="112">
        <f t="shared" si="187"/>
        <v>0</v>
      </c>
      <c r="AF1189" s="112">
        <f t="shared" si="188"/>
        <v>0</v>
      </c>
    </row>
    <row r="1190" spans="1:32">
      <c r="A1190" s="147"/>
      <c r="B1190" s="226"/>
      <c r="C1190" s="147"/>
      <c r="D1190" s="147"/>
      <c r="E1190" s="148"/>
      <c r="F1190" s="149"/>
      <c r="G1190" s="149"/>
      <c r="H1190" s="147"/>
      <c r="I1190" s="147"/>
      <c r="J1190" s="147"/>
      <c r="K1190" s="277"/>
      <c r="L1190" s="121"/>
      <c r="M1190" s="120"/>
      <c r="O1190" s="110">
        <f t="shared" si="182"/>
        <v>0</v>
      </c>
      <c r="P1190" s="110">
        <f t="shared" si="183"/>
        <v>0</v>
      </c>
      <c r="Q1190" s="134">
        <f t="shared" si="184"/>
        <v>0</v>
      </c>
      <c r="R1190" s="111">
        <f t="shared" si="189"/>
        <v>0</v>
      </c>
      <c r="S1190" s="111">
        <f t="shared" si="190"/>
        <v>0</v>
      </c>
      <c r="T1190" s="108">
        <f t="shared" si="181"/>
        <v>0</v>
      </c>
      <c r="U1190" s="109"/>
      <c r="V1190" s="108"/>
      <c r="W1190" s="108"/>
      <c r="X1190" s="112"/>
      <c r="Y1190" s="112"/>
      <c r="Z1190" s="112"/>
      <c r="AA1190" s="176"/>
      <c r="AB1190" s="109"/>
      <c r="AC1190" s="138">
        <f t="shared" si="185"/>
        <v>0</v>
      </c>
      <c r="AD1190" s="112">
        <f t="shared" si="186"/>
        <v>0</v>
      </c>
      <c r="AE1190" s="112">
        <f t="shared" si="187"/>
        <v>0</v>
      </c>
      <c r="AF1190" s="112">
        <f t="shared" si="188"/>
        <v>0</v>
      </c>
    </row>
    <row r="1191" spans="1:32">
      <c r="A1191" s="147"/>
      <c r="B1191" s="226"/>
      <c r="C1191" s="147"/>
      <c r="D1191" s="147"/>
      <c r="E1191" s="148"/>
      <c r="F1191" s="149"/>
      <c r="G1191" s="149"/>
      <c r="H1191" s="147"/>
      <c r="I1191" s="147"/>
      <c r="J1191" s="147"/>
      <c r="K1191" s="277"/>
      <c r="L1191" s="121"/>
      <c r="M1191" s="120"/>
      <c r="O1191" s="110">
        <f t="shared" si="182"/>
        <v>0</v>
      </c>
      <c r="P1191" s="110">
        <f t="shared" si="183"/>
        <v>0</v>
      </c>
      <c r="Q1191" s="134">
        <f t="shared" si="184"/>
        <v>0</v>
      </c>
      <c r="R1191" s="111">
        <f t="shared" si="189"/>
        <v>0</v>
      </c>
      <c r="S1191" s="111">
        <f t="shared" si="190"/>
        <v>0</v>
      </c>
      <c r="T1191" s="108">
        <f t="shared" si="181"/>
        <v>0</v>
      </c>
      <c r="U1191" s="109"/>
      <c r="V1191" s="108"/>
      <c r="W1191" s="108"/>
      <c r="X1191" s="112"/>
      <c r="Y1191" s="112"/>
      <c r="Z1191" s="112"/>
      <c r="AA1191" s="176"/>
      <c r="AB1191" s="109"/>
      <c r="AC1191" s="138">
        <f t="shared" si="185"/>
        <v>0</v>
      </c>
      <c r="AD1191" s="112">
        <f t="shared" si="186"/>
        <v>0</v>
      </c>
      <c r="AE1191" s="112">
        <f t="shared" si="187"/>
        <v>0</v>
      </c>
      <c r="AF1191" s="112">
        <f t="shared" si="188"/>
        <v>0</v>
      </c>
    </row>
    <row r="1192" spans="1:32">
      <c r="A1192" s="147"/>
      <c r="B1192" s="226"/>
      <c r="C1192" s="147"/>
      <c r="D1192" s="147"/>
      <c r="E1192" s="148"/>
      <c r="F1192" s="149"/>
      <c r="G1192" s="149"/>
      <c r="H1192" s="147"/>
      <c r="I1192" s="147"/>
      <c r="J1192" s="147"/>
      <c r="K1192" s="277"/>
      <c r="L1192" s="121"/>
      <c r="M1192" s="120"/>
      <c r="O1192" s="110">
        <f t="shared" si="182"/>
        <v>0</v>
      </c>
      <c r="P1192" s="110">
        <f t="shared" si="183"/>
        <v>0</v>
      </c>
      <c r="Q1192" s="134">
        <f t="shared" si="184"/>
        <v>0</v>
      </c>
      <c r="R1192" s="111">
        <f t="shared" si="189"/>
        <v>0</v>
      </c>
      <c r="S1192" s="111">
        <f t="shared" si="190"/>
        <v>0</v>
      </c>
      <c r="T1192" s="108">
        <f t="shared" si="181"/>
        <v>0</v>
      </c>
      <c r="U1192" s="109"/>
      <c r="V1192" s="108"/>
      <c r="W1192" s="108"/>
      <c r="X1192" s="112"/>
      <c r="Y1192" s="112"/>
      <c r="Z1192" s="112"/>
      <c r="AA1192" s="176"/>
      <c r="AB1192" s="109"/>
      <c r="AC1192" s="138">
        <f t="shared" si="185"/>
        <v>0</v>
      </c>
      <c r="AD1192" s="112">
        <f t="shared" si="186"/>
        <v>0</v>
      </c>
      <c r="AE1192" s="112">
        <f t="shared" si="187"/>
        <v>0</v>
      </c>
      <c r="AF1192" s="112">
        <f t="shared" si="188"/>
        <v>0</v>
      </c>
    </row>
    <row r="1193" spans="1:32">
      <c r="A1193" s="147"/>
      <c r="B1193" s="226"/>
      <c r="C1193" s="147"/>
      <c r="D1193" s="147"/>
      <c r="E1193" s="148"/>
      <c r="F1193" s="149"/>
      <c r="G1193" s="149"/>
      <c r="H1193" s="147"/>
      <c r="I1193" s="147"/>
      <c r="J1193" s="147"/>
      <c r="K1193" s="277"/>
      <c r="L1193" s="121"/>
      <c r="M1193" s="120"/>
      <c r="O1193" s="110">
        <f t="shared" si="182"/>
        <v>0</v>
      </c>
      <c r="P1193" s="110">
        <f t="shared" si="183"/>
        <v>0</v>
      </c>
      <c r="Q1193" s="134">
        <f t="shared" si="184"/>
        <v>0</v>
      </c>
      <c r="R1193" s="111">
        <f t="shared" si="189"/>
        <v>0</v>
      </c>
      <c r="S1193" s="111">
        <f t="shared" si="190"/>
        <v>0</v>
      </c>
      <c r="T1193" s="108">
        <f t="shared" si="181"/>
        <v>0</v>
      </c>
      <c r="U1193" s="109"/>
      <c r="V1193" s="108"/>
      <c r="W1193" s="108"/>
      <c r="X1193" s="112"/>
      <c r="Y1193" s="112"/>
      <c r="Z1193" s="112"/>
      <c r="AA1193" s="176"/>
      <c r="AB1193" s="109"/>
      <c r="AC1193" s="138">
        <f t="shared" si="185"/>
        <v>0</v>
      </c>
      <c r="AD1193" s="112">
        <f t="shared" si="186"/>
        <v>0</v>
      </c>
      <c r="AE1193" s="112">
        <f t="shared" si="187"/>
        <v>0</v>
      </c>
      <c r="AF1193" s="112">
        <f t="shared" si="188"/>
        <v>0</v>
      </c>
    </row>
    <row r="1194" spans="1:32">
      <c r="A1194" s="147"/>
      <c r="B1194" s="226"/>
      <c r="C1194" s="147"/>
      <c r="D1194" s="147"/>
      <c r="E1194" s="148"/>
      <c r="F1194" s="149"/>
      <c r="G1194" s="149"/>
      <c r="H1194" s="147"/>
      <c r="I1194" s="147"/>
      <c r="J1194" s="147"/>
      <c r="K1194" s="277"/>
      <c r="L1194" s="121"/>
      <c r="M1194" s="120"/>
      <c r="O1194" s="110">
        <f t="shared" si="182"/>
        <v>0</v>
      </c>
      <c r="P1194" s="110">
        <f t="shared" si="183"/>
        <v>0</v>
      </c>
      <c r="Q1194" s="134">
        <f t="shared" si="184"/>
        <v>0</v>
      </c>
      <c r="R1194" s="111">
        <f t="shared" si="189"/>
        <v>0</v>
      </c>
      <c r="S1194" s="111">
        <f t="shared" si="190"/>
        <v>0</v>
      </c>
      <c r="T1194" s="108">
        <f t="shared" si="181"/>
        <v>0</v>
      </c>
      <c r="U1194" s="109"/>
      <c r="V1194" s="108"/>
      <c r="W1194" s="108"/>
      <c r="X1194" s="112"/>
      <c r="Y1194" s="112"/>
      <c r="Z1194" s="112"/>
      <c r="AA1194" s="176"/>
      <c r="AB1194" s="109"/>
      <c r="AC1194" s="138">
        <f t="shared" si="185"/>
        <v>0</v>
      </c>
      <c r="AD1194" s="112">
        <f t="shared" si="186"/>
        <v>0</v>
      </c>
      <c r="AE1194" s="112">
        <f t="shared" si="187"/>
        <v>0</v>
      </c>
      <c r="AF1194" s="112">
        <f t="shared" si="188"/>
        <v>0</v>
      </c>
    </row>
    <row r="1195" spans="1:32">
      <c r="A1195" s="147"/>
      <c r="B1195" s="226"/>
      <c r="C1195" s="147"/>
      <c r="D1195" s="147"/>
      <c r="E1195" s="148"/>
      <c r="F1195" s="149"/>
      <c r="G1195" s="149"/>
      <c r="H1195" s="147"/>
      <c r="I1195" s="147"/>
      <c r="J1195" s="147"/>
      <c r="K1195" s="277"/>
      <c r="L1195" s="121"/>
      <c r="M1195" s="120"/>
      <c r="O1195" s="110">
        <f t="shared" si="182"/>
        <v>0</v>
      </c>
      <c r="P1195" s="110">
        <f t="shared" si="183"/>
        <v>0</v>
      </c>
      <c r="Q1195" s="134">
        <f t="shared" si="184"/>
        <v>0</v>
      </c>
      <c r="R1195" s="111">
        <f t="shared" si="189"/>
        <v>0</v>
      </c>
      <c r="S1195" s="111">
        <f t="shared" si="190"/>
        <v>0</v>
      </c>
      <c r="T1195" s="108">
        <f t="shared" si="181"/>
        <v>0</v>
      </c>
      <c r="U1195" s="109"/>
      <c r="V1195" s="108"/>
      <c r="W1195" s="108"/>
      <c r="X1195" s="112"/>
      <c r="Y1195" s="112"/>
      <c r="Z1195" s="112"/>
      <c r="AA1195" s="176"/>
      <c r="AB1195" s="109"/>
      <c r="AC1195" s="138">
        <f t="shared" si="185"/>
        <v>0</v>
      </c>
      <c r="AD1195" s="112">
        <f t="shared" si="186"/>
        <v>0</v>
      </c>
      <c r="AE1195" s="112">
        <f t="shared" si="187"/>
        <v>0</v>
      </c>
      <c r="AF1195" s="112">
        <f t="shared" si="188"/>
        <v>0</v>
      </c>
    </row>
    <row r="1196" spans="1:32">
      <c r="A1196" s="147"/>
      <c r="B1196" s="226"/>
      <c r="C1196" s="147"/>
      <c r="D1196" s="147"/>
      <c r="E1196" s="148"/>
      <c r="F1196" s="149"/>
      <c r="G1196" s="149"/>
      <c r="H1196" s="147"/>
      <c r="I1196" s="147"/>
      <c r="J1196" s="147"/>
      <c r="K1196" s="277"/>
      <c r="L1196" s="121"/>
      <c r="M1196" s="120"/>
      <c r="O1196" s="110">
        <f t="shared" si="182"/>
        <v>0</v>
      </c>
      <c r="P1196" s="110">
        <f t="shared" si="183"/>
        <v>0</v>
      </c>
      <c r="Q1196" s="134">
        <f t="shared" si="184"/>
        <v>0</v>
      </c>
      <c r="R1196" s="111">
        <f t="shared" si="189"/>
        <v>0</v>
      </c>
      <c r="S1196" s="111">
        <f t="shared" si="190"/>
        <v>0</v>
      </c>
      <c r="T1196" s="108">
        <f t="shared" si="181"/>
        <v>0</v>
      </c>
      <c r="U1196" s="109"/>
      <c r="V1196" s="108"/>
      <c r="W1196" s="108"/>
      <c r="X1196" s="112"/>
      <c r="Y1196" s="112"/>
      <c r="Z1196" s="112"/>
      <c r="AA1196" s="176"/>
      <c r="AB1196" s="109"/>
      <c r="AC1196" s="138">
        <f t="shared" si="185"/>
        <v>0</v>
      </c>
      <c r="AD1196" s="112">
        <f t="shared" si="186"/>
        <v>0</v>
      </c>
      <c r="AE1196" s="112">
        <f t="shared" si="187"/>
        <v>0</v>
      </c>
      <c r="AF1196" s="112">
        <f t="shared" si="188"/>
        <v>0</v>
      </c>
    </row>
    <row r="1197" spans="1:32">
      <c r="A1197" s="147"/>
      <c r="B1197" s="226"/>
      <c r="C1197" s="147"/>
      <c r="D1197" s="147"/>
      <c r="E1197" s="148"/>
      <c r="F1197" s="149"/>
      <c r="G1197" s="147"/>
      <c r="H1197" s="147"/>
      <c r="I1197" s="147"/>
      <c r="J1197" s="147"/>
      <c r="K1197" s="277"/>
      <c r="L1197" s="121"/>
      <c r="M1197" s="120"/>
      <c r="O1197" s="110">
        <f t="shared" si="182"/>
        <v>0</v>
      </c>
      <c r="P1197" s="110">
        <f t="shared" si="183"/>
        <v>0</v>
      </c>
      <c r="Q1197" s="134">
        <f t="shared" si="184"/>
        <v>0</v>
      </c>
      <c r="R1197" s="111">
        <f t="shared" si="189"/>
        <v>0</v>
      </c>
      <c r="S1197" s="111">
        <f t="shared" si="190"/>
        <v>0</v>
      </c>
      <c r="T1197" s="108">
        <f t="shared" si="181"/>
        <v>0</v>
      </c>
      <c r="U1197" s="109"/>
      <c r="V1197" s="108"/>
      <c r="W1197" s="108"/>
      <c r="X1197" s="112"/>
      <c r="Y1197" s="112"/>
      <c r="Z1197" s="112"/>
      <c r="AA1197" s="176"/>
      <c r="AB1197" s="109"/>
      <c r="AC1197" s="138">
        <f t="shared" si="185"/>
        <v>0</v>
      </c>
      <c r="AD1197" s="112">
        <f t="shared" si="186"/>
        <v>0</v>
      </c>
      <c r="AE1197" s="112">
        <f t="shared" si="187"/>
        <v>0</v>
      </c>
      <c r="AF1197" s="112">
        <f t="shared" si="188"/>
        <v>0</v>
      </c>
    </row>
    <row r="1198" spans="1:32">
      <c r="A1198" s="147"/>
      <c r="B1198" s="226"/>
      <c r="C1198" s="147"/>
      <c r="D1198" s="147"/>
      <c r="E1198" s="148"/>
      <c r="F1198" s="149"/>
      <c r="G1198" s="149"/>
      <c r="H1198" s="147"/>
      <c r="I1198" s="147"/>
      <c r="J1198" s="147"/>
      <c r="K1198" s="277"/>
      <c r="L1198" s="121"/>
      <c r="M1198" s="120"/>
      <c r="O1198" s="110">
        <f t="shared" si="182"/>
        <v>0</v>
      </c>
      <c r="P1198" s="110">
        <f t="shared" si="183"/>
        <v>0</v>
      </c>
      <c r="Q1198" s="134">
        <f t="shared" si="184"/>
        <v>0</v>
      </c>
      <c r="R1198" s="111">
        <f t="shared" si="189"/>
        <v>0</v>
      </c>
      <c r="S1198" s="111">
        <f t="shared" si="190"/>
        <v>0</v>
      </c>
      <c r="T1198" s="108">
        <f t="shared" si="181"/>
        <v>0</v>
      </c>
      <c r="U1198" s="109"/>
      <c r="V1198" s="108"/>
      <c r="W1198" s="108"/>
      <c r="X1198" s="112"/>
      <c r="Y1198" s="112"/>
      <c r="Z1198" s="112"/>
      <c r="AA1198" s="176"/>
      <c r="AB1198" s="109"/>
      <c r="AC1198" s="138">
        <f t="shared" si="185"/>
        <v>0</v>
      </c>
      <c r="AD1198" s="112">
        <f t="shared" si="186"/>
        <v>0</v>
      </c>
      <c r="AE1198" s="112">
        <f t="shared" si="187"/>
        <v>0</v>
      </c>
      <c r="AF1198" s="112">
        <f t="shared" si="188"/>
        <v>0</v>
      </c>
    </row>
    <row r="1199" spans="1:32">
      <c r="A1199" s="147"/>
      <c r="B1199" s="226"/>
      <c r="C1199" s="147"/>
      <c r="D1199" s="147"/>
      <c r="E1199" s="148"/>
      <c r="F1199" s="149"/>
      <c r="G1199" s="149"/>
      <c r="H1199" s="147"/>
      <c r="I1199" s="147"/>
      <c r="J1199" s="147"/>
      <c r="K1199" s="277"/>
      <c r="L1199" s="121"/>
      <c r="M1199" s="120"/>
      <c r="O1199" s="110">
        <f t="shared" si="182"/>
        <v>0</v>
      </c>
      <c r="P1199" s="110">
        <f t="shared" si="183"/>
        <v>0</v>
      </c>
      <c r="Q1199" s="134">
        <f t="shared" si="184"/>
        <v>0</v>
      </c>
      <c r="R1199" s="111">
        <f t="shared" si="189"/>
        <v>0</v>
      </c>
      <c r="S1199" s="111">
        <f t="shared" si="190"/>
        <v>0</v>
      </c>
      <c r="T1199" s="108">
        <f t="shared" si="181"/>
        <v>0</v>
      </c>
      <c r="U1199" s="109"/>
      <c r="V1199" s="108"/>
      <c r="W1199" s="108"/>
      <c r="X1199" s="112"/>
      <c r="Y1199" s="112"/>
      <c r="Z1199" s="112"/>
      <c r="AA1199" s="176"/>
      <c r="AB1199" s="109"/>
      <c r="AC1199" s="138">
        <f t="shared" si="185"/>
        <v>0</v>
      </c>
      <c r="AD1199" s="112">
        <f t="shared" si="186"/>
        <v>0</v>
      </c>
      <c r="AE1199" s="112">
        <f t="shared" si="187"/>
        <v>0</v>
      </c>
      <c r="AF1199" s="112">
        <f t="shared" si="188"/>
        <v>0</v>
      </c>
    </row>
    <row r="1200" spans="1:32">
      <c r="A1200" s="147"/>
      <c r="B1200" s="226"/>
      <c r="C1200" s="147"/>
      <c r="D1200" s="147"/>
      <c r="E1200" s="148"/>
      <c r="F1200" s="149"/>
      <c r="G1200" s="149"/>
      <c r="H1200" s="147"/>
      <c r="I1200" s="147"/>
      <c r="J1200" s="147"/>
      <c r="K1200" s="277"/>
      <c r="L1200" s="121"/>
      <c r="M1200" s="120"/>
      <c r="O1200" s="110">
        <f t="shared" si="182"/>
        <v>0</v>
      </c>
      <c r="P1200" s="110">
        <f t="shared" si="183"/>
        <v>0</v>
      </c>
      <c r="Q1200" s="134">
        <f t="shared" si="184"/>
        <v>0</v>
      </c>
      <c r="R1200" s="111">
        <f t="shared" si="189"/>
        <v>0</v>
      </c>
      <c r="S1200" s="111">
        <f t="shared" si="190"/>
        <v>0</v>
      </c>
      <c r="T1200" s="108">
        <f t="shared" si="181"/>
        <v>0</v>
      </c>
      <c r="U1200" s="109"/>
      <c r="V1200" s="108"/>
      <c r="W1200" s="108"/>
      <c r="X1200" s="112"/>
      <c r="Y1200" s="112"/>
      <c r="Z1200" s="112"/>
      <c r="AA1200" s="176"/>
      <c r="AB1200" s="109"/>
      <c r="AC1200" s="138">
        <f t="shared" si="185"/>
        <v>0</v>
      </c>
      <c r="AD1200" s="112">
        <f t="shared" si="186"/>
        <v>0</v>
      </c>
      <c r="AE1200" s="112">
        <f t="shared" si="187"/>
        <v>0</v>
      </c>
      <c r="AF1200" s="112">
        <f t="shared" si="188"/>
        <v>0</v>
      </c>
    </row>
    <row r="1201" spans="1:32">
      <c r="A1201" s="147"/>
      <c r="B1201" s="226"/>
      <c r="C1201" s="147"/>
      <c r="D1201" s="147"/>
      <c r="E1201" s="148"/>
      <c r="F1201" s="149"/>
      <c r="G1201" s="149"/>
      <c r="H1201" s="147"/>
      <c r="I1201" s="147"/>
      <c r="J1201" s="147"/>
      <c r="K1201" s="277"/>
      <c r="L1201" s="121"/>
      <c r="M1201" s="120"/>
      <c r="O1201" s="110">
        <f t="shared" si="182"/>
        <v>0</v>
      </c>
      <c r="P1201" s="110">
        <f t="shared" si="183"/>
        <v>0</v>
      </c>
      <c r="Q1201" s="134">
        <f t="shared" si="184"/>
        <v>0</v>
      </c>
      <c r="R1201" s="111">
        <f t="shared" si="189"/>
        <v>0</v>
      </c>
      <c r="S1201" s="111">
        <f t="shared" si="190"/>
        <v>0</v>
      </c>
      <c r="T1201" s="108">
        <f t="shared" si="181"/>
        <v>0</v>
      </c>
      <c r="U1201" s="109"/>
      <c r="V1201" s="108"/>
      <c r="W1201" s="108"/>
      <c r="X1201" s="112"/>
      <c r="Y1201" s="112"/>
      <c r="Z1201" s="112"/>
      <c r="AA1201" s="176"/>
      <c r="AB1201" s="109"/>
      <c r="AC1201" s="138">
        <f t="shared" si="185"/>
        <v>0</v>
      </c>
      <c r="AD1201" s="112">
        <f t="shared" si="186"/>
        <v>0</v>
      </c>
      <c r="AE1201" s="112">
        <f t="shared" si="187"/>
        <v>0</v>
      </c>
      <c r="AF1201" s="112">
        <f t="shared" si="188"/>
        <v>0</v>
      </c>
    </row>
    <row r="1202" spans="1:32">
      <c r="A1202" s="147"/>
      <c r="B1202" s="226"/>
      <c r="C1202" s="147"/>
      <c r="D1202" s="147"/>
      <c r="E1202" s="148"/>
      <c r="F1202" s="149"/>
      <c r="G1202" s="149"/>
      <c r="H1202" s="147"/>
      <c r="I1202" s="147"/>
      <c r="J1202" s="147"/>
      <c r="K1202" s="277"/>
      <c r="L1202" s="121"/>
      <c r="M1202" s="120"/>
      <c r="O1202" s="110">
        <f t="shared" si="182"/>
        <v>0</v>
      </c>
      <c r="P1202" s="110">
        <f t="shared" si="183"/>
        <v>0</v>
      </c>
      <c r="Q1202" s="134">
        <f t="shared" si="184"/>
        <v>0</v>
      </c>
      <c r="R1202" s="111">
        <f t="shared" si="189"/>
        <v>0</v>
      </c>
      <c r="S1202" s="111">
        <f t="shared" si="190"/>
        <v>0</v>
      </c>
      <c r="T1202" s="108">
        <f t="shared" si="181"/>
        <v>0</v>
      </c>
      <c r="U1202" s="109"/>
      <c r="V1202" s="108"/>
      <c r="W1202" s="108"/>
      <c r="X1202" s="112"/>
      <c r="Y1202" s="112"/>
      <c r="Z1202" s="112"/>
      <c r="AA1202" s="176"/>
      <c r="AB1202" s="109"/>
      <c r="AC1202" s="138">
        <f t="shared" si="185"/>
        <v>0</v>
      </c>
      <c r="AD1202" s="112">
        <f t="shared" si="186"/>
        <v>0</v>
      </c>
      <c r="AE1202" s="112">
        <f t="shared" si="187"/>
        <v>0</v>
      </c>
      <c r="AF1202" s="112">
        <f t="shared" si="188"/>
        <v>0</v>
      </c>
    </row>
    <row r="1203" spans="1:32">
      <c r="A1203" s="147"/>
      <c r="B1203" s="226"/>
      <c r="C1203" s="147"/>
      <c r="D1203" s="147"/>
      <c r="E1203" s="148"/>
      <c r="F1203" s="149"/>
      <c r="G1203" s="149"/>
      <c r="H1203" s="147"/>
      <c r="I1203" s="147"/>
      <c r="J1203" s="147"/>
      <c r="K1203" s="277"/>
      <c r="L1203" s="121"/>
      <c r="M1203" s="120"/>
      <c r="O1203" s="110">
        <f t="shared" si="182"/>
        <v>0</v>
      </c>
      <c r="P1203" s="110">
        <f t="shared" si="183"/>
        <v>0</v>
      </c>
      <c r="Q1203" s="134">
        <f t="shared" si="184"/>
        <v>0</v>
      </c>
      <c r="R1203" s="111">
        <f t="shared" si="189"/>
        <v>0</v>
      </c>
      <c r="S1203" s="111">
        <f t="shared" si="190"/>
        <v>0</v>
      </c>
      <c r="T1203" s="108">
        <f t="shared" si="181"/>
        <v>0</v>
      </c>
      <c r="U1203" s="109"/>
      <c r="V1203" s="108"/>
      <c r="W1203" s="108"/>
      <c r="X1203" s="112"/>
      <c r="Y1203" s="112"/>
      <c r="Z1203" s="112"/>
      <c r="AA1203" s="176"/>
      <c r="AB1203" s="109"/>
      <c r="AC1203" s="138">
        <f t="shared" si="185"/>
        <v>0</v>
      </c>
      <c r="AD1203" s="112">
        <f t="shared" si="186"/>
        <v>0</v>
      </c>
      <c r="AE1203" s="112">
        <f t="shared" si="187"/>
        <v>0</v>
      </c>
      <c r="AF1203" s="112">
        <f t="shared" si="188"/>
        <v>0</v>
      </c>
    </row>
    <row r="1204" spans="1:32">
      <c r="A1204" s="147"/>
      <c r="B1204" s="226"/>
      <c r="C1204" s="147"/>
      <c r="D1204" s="147"/>
      <c r="E1204" s="148"/>
      <c r="F1204" s="149"/>
      <c r="G1204" s="149"/>
      <c r="H1204" s="147"/>
      <c r="I1204" s="147"/>
      <c r="J1204" s="147"/>
      <c r="K1204" s="277"/>
      <c r="L1204" s="121"/>
      <c r="M1204" s="120"/>
      <c r="O1204" s="110">
        <f t="shared" si="182"/>
        <v>0</v>
      </c>
      <c r="P1204" s="110">
        <f t="shared" si="183"/>
        <v>0</v>
      </c>
      <c r="Q1204" s="134">
        <f t="shared" si="184"/>
        <v>0</v>
      </c>
      <c r="R1204" s="111">
        <f t="shared" si="189"/>
        <v>0</v>
      </c>
      <c r="S1204" s="111">
        <f t="shared" si="190"/>
        <v>0</v>
      </c>
      <c r="T1204" s="108">
        <f t="shared" si="181"/>
        <v>0</v>
      </c>
      <c r="U1204" s="109"/>
      <c r="V1204" s="108"/>
      <c r="W1204" s="108"/>
      <c r="X1204" s="112"/>
      <c r="Y1204" s="112"/>
      <c r="Z1204" s="112"/>
      <c r="AA1204" s="176"/>
      <c r="AB1204" s="109"/>
      <c r="AC1204" s="138">
        <f t="shared" si="185"/>
        <v>0</v>
      </c>
      <c r="AD1204" s="112">
        <f t="shared" si="186"/>
        <v>0</v>
      </c>
      <c r="AE1204" s="112">
        <f t="shared" si="187"/>
        <v>0</v>
      </c>
      <c r="AF1204" s="112">
        <f t="shared" si="188"/>
        <v>0</v>
      </c>
    </row>
    <row r="1205" spans="1:32">
      <c r="A1205" s="147"/>
      <c r="B1205" s="226"/>
      <c r="C1205" s="147"/>
      <c r="D1205" s="147"/>
      <c r="E1205" s="148"/>
      <c r="F1205" s="149"/>
      <c r="G1205" s="149"/>
      <c r="H1205" s="147"/>
      <c r="I1205" s="147"/>
      <c r="J1205" s="147"/>
      <c r="K1205" s="277"/>
      <c r="L1205" s="121"/>
      <c r="M1205" s="120"/>
      <c r="O1205" s="110">
        <f t="shared" si="182"/>
        <v>0</v>
      </c>
      <c r="P1205" s="110">
        <f t="shared" si="183"/>
        <v>0</v>
      </c>
      <c r="Q1205" s="134">
        <f t="shared" si="184"/>
        <v>0</v>
      </c>
      <c r="R1205" s="111">
        <f t="shared" si="189"/>
        <v>0</v>
      </c>
      <c r="S1205" s="111">
        <f t="shared" si="190"/>
        <v>0</v>
      </c>
      <c r="T1205" s="108">
        <f t="shared" si="181"/>
        <v>0</v>
      </c>
      <c r="U1205" s="109"/>
      <c r="V1205" s="108"/>
      <c r="W1205" s="108"/>
      <c r="X1205" s="112"/>
      <c r="Y1205" s="112"/>
      <c r="Z1205" s="112"/>
      <c r="AA1205" s="176"/>
      <c r="AB1205" s="109"/>
      <c r="AC1205" s="138">
        <f t="shared" si="185"/>
        <v>0</v>
      </c>
      <c r="AD1205" s="112">
        <f t="shared" si="186"/>
        <v>0</v>
      </c>
      <c r="AE1205" s="112">
        <f t="shared" si="187"/>
        <v>0</v>
      </c>
      <c r="AF1205" s="112">
        <f t="shared" si="188"/>
        <v>0</v>
      </c>
    </row>
    <row r="1206" spans="1:32">
      <c r="A1206" s="147"/>
      <c r="B1206" s="226"/>
      <c r="C1206" s="147"/>
      <c r="D1206" s="147"/>
      <c r="E1206" s="148"/>
      <c r="F1206" s="149"/>
      <c r="G1206" s="149"/>
      <c r="H1206" s="147"/>
      <c r="I1206" s="147"/>
      <c r="J1206" s="147"/>
      <c r="K1206" s="277"/>
      <c r="L1206" s="121"/>
      <c r="M1206" s="120"/>
      <c r="O1206" s="110">
        <f t="shared" si="182"/>
        <v>0</v>
      </c>
      <c r="P1206" s="110">
        <f t="shared" si="183"/>
        <v>0</v>
      </c>
      <c r="Q1206" s="134">
        <f t="shared" si="184"/>
        <v>0</v>
      </c>
      <c r="R1206" s="111">
        <f t="shared" si="189"/>
        <v>0</v>
      </c>
      <c r="S1206" s="111">
        <f t="shared" si="190"/>
        <v>0</v>
      </c>
      <c r="T1206" s="108">
        <f t="shared" si="181"/>
        <v>0</v>
      </c>
      <c r="U1206" s="109"/>
      <c r="V1206" s="108"/>
      <c r="W1206" s="108"/>
      <c r="X1206" s="112"/>
      <c r="Y1206" s="112"/>
      <c r="Z1206" s="112"/>
      <c r="AA1206" s="176"/>
      <c r="AB1206" s="109"/>
      <c r="AC1206" s="138">
        <f t="shared" si="185"/>
        <v>0</v>
      </c>
      <c r="AD1206" s="112">
        <f t="shared" si="186"/>
        <v>0</v>
      </c>
      <c r="AE1206" s="112">
        <f t="shared" si="187"/>
        <v>0</v>
      </c>
      <c r="AF1206" s="112">
        <f t="shared" si="188"/>
        <v>0</v>
      </c>
    </row>
    <row r="1207" spans="1:32">
      <c r="A1207" s="147"/>
      <c r="B1207" s="226"/>
      <c r="C1207" s="147"/>
      <c r="D1207" s="147"/>
      <c r="E1207" s="148"/>
      <c r="F1207" s="149"/>
      <c r="G1207" s="149"/>
      <c r="H1207" s="147"/>
      <c r="I1207" s="147"/>
      <c r="J1207" s="147"/>
      <c r="K1207" s="277"/>
      <c r="L1207" s="121"/>
      <c r="M1207" s="120"/>
      <c r="O1207" s="110">
        <f t="shared" si="182"/>
        <v>0</v>
      </c>
      <c r="P1207" s="110">
        <f t="shared" si="183"/>
        <v>0</v>
      </c>
      <c r="Q1207" s="134">
        <f t="shared" si="184"/>
        <v>0</v>
      </c>
      <c r="R1207" s="111">
        <f t="shared" si="189"/>
        <v>0</v>
      </c>
      <c r="S1207" s="111">
        <f t="shared" si="190"/>
        <v>0</v>
      </c>
      <c r="T1207" s="108">
        <f t="shared" si="181"/>
        <v>0</v>
      </c>
      <c r="U1207" s="109"/>
      <c r="V1207" s="108"/>
      <c r="W1207" s="108"/>
      <c r="X1207" s="112"/>
      <c r="Y1207" s="112"/>
      <c r="Z1207" s="112"/>
      <c r="AA1207" s="176"/>
      <c r="AB1207" s="109"/>
      <c r="AC1207" s="138">
        <f t="shared" si="185"/>
        <v>0</v>
      </c>
      <c r="AD1207" s="112">
        <f t="shared" si="186"/>
        <v>0</v>
      </c>
      <c r="AE1207" s="112">
        <f t="shared" si="187"/>
        <v>0</v>
      </c>
      <c r="AF1207" s="112">
        <f t="shared" si="188"/>
        <v>0</v>
      </c>
    </row>
    <row r="1208" spans="1:32">
      <c r="A1208" s="147"/>
      <c r="B1208" s="226"/>
      <c r="C1208" s="147"/>
      <c r="D1208" s="147"/>
      <c r="E1208" s="148"/>
      <c r="F1208" s="149"/>
      <c r="G1208" s="149"/>
      <c r="H1208" s="147"/>
      <c r="I1208" s="147"/>
      <c r="J1208" s="147"/>
      <c r="K1208" s="277"/>
      <c r="L1208" s="121"/>
      <c r="M1208" s="120"/>
      <c r="O1208" s="110">
        <f t="shared" si="182"/>
        <v>0</v>
      </c>
      <c r="P1208" s="110">
        <f t="shared" si="183"/>
        <v>0</v>
      </c>
      <c r="Q1208" s="134">
        <f t="shared" si="184"/>
        <v>0</v>
      </c>
      <c r="R1208" s="111">
        <f t="shared" si="189"/>
        <v>0</v>
      </c>
      <c r="S1208" s="111">
        <f t="shared" si="190"/>
        <v>0</v>
      </c>
      <c r="T1208" s="108">
        <f t="shared" si="181"/>
        <v>0</v>
      </c>
      <c r="U1208" s="109"/>
      <c r="V1208" s="108"/>
      <c r="W1208" s="108"/>
      <c r="X1208" s="112"/>
      <c r="Y1208" s="112"/>
      <c r="Z1208" s="112"/>
      <c r="AA1208" s="176"/>
      <c r="AB1208" s="109"/>
      <c r="AC1208" s="138">
        <f t="shared" si="185"/>
        <v>0</v>
      </c>
      <c r="AD1208" s="112">
        <f t="shared" si="186"/>
        <v>0</v>
      </c>
      <c r="AE1208" s="112">
        <f t="shared" si="187"/>
        <v>0</v>
      </c>
      <c r="AF1208" s="112">
        <f t="shared" si="188"/>
        <v>0</v>
      </c>
    </row>
    <row r="1209" spans="1:32">
      <c r="A1209" s="147"/>
      <c r="B1209" s="226"/>
      <c r="C1209" s="147"/>
      <c r="D1209" s="147"/>
      <c r="E1209" s="148"/>
      <c r="F1209" s="149"/>
      <c r="G1209" s="149"/>
      <c r="H1209" s="147"/>
      <c r="I1209" s="147"/>
      <c r="J1209" s="147"/>
      <c r="K1209" s="277"/>
      <c r="L1209" s="121"/>
      <c r="M1209" s="120"/>
      <c r="O1209" s="110">
        <f t="shared" si="182"/>
        <v>0</v>
      </c>
      <c r="P1209" s="110">
        <f t="shared" si="183"/>
        <v>0</v>
      </c>
      <c r="Q1209" s="134">
        <f t="shared" si="184"/>
        <v>0</v>
      </c>
      <c r="R1209" s="111">
        <f t="shared" si="189"/>
        <v>0</v>
      </c>
      <c r="S1209" s="111">
        <f t="shared" si="190"/>
        <v>0</v>
      </c>
      <c r="T1209" s="108">
        <f t="shared" si="181"/>
        <v>0</v>
      </c>
      <c r="U1209" s="109"/>
      <c r="V1209" s="108"/>
      <c r="W1209" s="108"/>
      <c r="X1209" s="112"/>
      <c r="Y1209" s="112"/>
      <c r="Z1209" s="112"/>
      <c r="AA1209" s="176"/>
      <c r="AB1209" s="109"/>
      <c r="AC1209" s="138">
        <f t="shared" si="185"/>
        <v>0</v>
      </c>
      <c r="AD1209" s="112">
        <f t="shared" si="186"/>
        <v>0</v>
      </c>
      <c r="AE1209" s="112">
        <f t="shared" si="187"/>
        <v>0</v>
      </c>
      <c r="AF1209" s="112">
        <f t="shared" si="188"/>
        <v>0</v>
      </c>
    </row>
    <row r="1210" spans="1:32">
      <c r="A1210" s="147"/>
      <c r="B1210" s="226"/>
      <c r="C1210" s="147"/>
      <c r="D1210" s="147"/>
      <c r="E1210" s="148"/>
      <c r="F1210" s="149"/>
      <c r="G1210" s="149"/>
      <c r="H1210" s="147"/>
      <c r="I1210" s="147"/>
      <c r="J1210" s="147"/>
      <c r="K1210" s="277"/>
      <c r="L1210" s="121"/>
      <c r="M1210" s="120"/>
      <c r="O1210" s="110">
        <f t="shared" si="182"/>
        <v>0</v>
      </c>
      <c r="P1210" s="110">
        <f t="shared" si="183"/>
        <v>0</v>
      </c>
      <c r="Q1210" s="134">
        <f t="shared" si="184"/>
        <v>0</v>
      </c>
      <c r="R1210" s="111">
        <f t="shared" si="189"/>
        <v>0</v>
      </c>
      <c r="S1210" s="111">
        <f t="shared" si="190"/>
        <v>0</v>
      </c>
      <c r="T1210" s="108">
        <f t="shared" si="181"/>
        <v>0</v>
      </c>
      <c r="U1210" s="109"/>
      <c r="V1210" s="108"/>
      <c r="W1210" s="108"/>
      <c r="X1210" s="112"/>
      <c r="Y1210" s="112"/>
      <c r="Z1210" s="112"/>
      <c r="AA1210" s="176"/>
      <c r="AB1210" s="109"/>
      <c r="AC1210" s="138">
        <f t="shared" si="185"/>
        <v>0</v>
      </c>
      <c r="AD1210" s="112">
        <f t="shared" si="186"/>
        <v>0</v>
      </c>
      <c r="AE1210" s="112">
        <f t="shared" si="187"/>
        <v>0</v>
      </c>
      <c r="AF1210" s="112">
        <f t="shared" si="188"/>
        <v>0</v>
      </c>
    </row>
    <row r="1211" spans="1:32">
      <c r="A1211" s="147"/>
      <c r="B1211" s="226"/>
      <c r="C1211" s="147"/>
      <c r="D1211" s="147"/>
      <c r="E1211" s="148"/>
      <c r="F1211" s="149"/>
      <c r="G1211" s="149"/>
      <c r="H1211" s="147"/>
      <c r="I1211" s="147"/>
      <c r="J1211" s="147"/>
      <c r="K1211" s="277"/>
      <c r="L1211" s="121"/>
      <c r="M1211" s="120"/>
      <c r="O1211" s="110">
        <f t="shared" si="182"/>
        <v>0</v>
      </c>
      <c r="P1211" s="110">
        <f t="shared" si="183"/>
        <v>0</v>
      </c>
      <c r="Q1211" s="134">
        <f t="shared" si="184"/>
        <v>0</v>
      </c>
      <c r="R1211" s="111">
        <f t="shared" si="189"/>
        <v>0</v>
      </c>
      <c r="S1211" s="111">
        <f t="shared" si="190"/>
        <v>0</v>
      </c>
      <c r="T1211" s="108">
        <f t="shared" si="181"/>
        <v>0</v>
      </c>
      <c r="U1211" s="109"/>
      <c r="V1211" s="108"/>
      <c r="W1211" s="108"/>
      <c r="X1211" s="112"/>
      <c r="Y1211" s="112"/>
      <c r="Z1211" s="112"/>
      <c r="AA1211" s="176"/>
      <c r="AB1211" s="109"/>
      <c r="AC1211" s="138">
        <f t="shared" si="185"/>
        <v>0</v>
      </c>
      <c r="AD1211" s="112">
        <f t="shared" si="186"/>
        <v>0</v>
      </c>
      <c r="AE1211" s="112">
        <f t="shared" si="187"/>
        <v>0</v>
      </c>
      <c r="AF1211" s="112">
        <f t="shared" si="188"/>
        <v>0</v>
      </c>
    </row>
    <row r="1212" spans="1:32">
      <c r="A1212" s="147"/>
      <c r="B1212" s="226"/>
      <c r="C1212" s="147"/>
      <c r="D1212" s="147"/>
      <c r="E1212" s="148"/>
      <c r="F1212" s="149"/>
      <c r="G1212" s="149"/>
      <c r="H1212" s="149"/>
      <c r="I1212" s="149"/>
      <c r="J1212" s="147"/>
      <c r="K1212" s="277"/>
      <c r="L1212" s="121"/>
      <c r="M1212" s="120"/>
      <c r="O1212" s="110">
        <f t="shared" si="182"/>
        <v>0</v>
      </c>
      <c r="P1212" s="110">
        <f t="shared" si="183"/>
        <v>0</v>
      </c>
      <c r="Q1212" s="134">
        <f t="shared" si="184"/>
        <v>0</v>
      </c>
      <c r="R1212" s="111">
        <f t="shared" si="189"/>
        <v>0</v>
      </c>
      <c r="S1212" s="111">
        <f t="shared" si="190"/>
        <v>0</v>
      </c>
      <c r="T1212" s="108">
        <f t="shared" si="181"/>
        <v>0</v>
      </c>
      <c r="U1212" s="109"/>
      <c r="V1212" s="108"/>
      <c r="W1212" s="108"/>
      <c r="X1212" s="112"/>
      <c r="Y1212" s="112"/>
      <c r="Z1212" s="112"/>
      <c r="AA1212" s="176"/>
      <c r="AB1212" s="109"/>
      <c r="AC1212" s="138">
        <f t="shared" si="185"/>
        <v>0</v>
      </c>
      <c r="AD1212" s="112">
        <f t="shared" si="186"/>
        <v>0</v>
      </c>
      <c r="AE1212" s="112">
        <f t="shared" si="187"/>
        <v>0</v>
      </c>
      <c r="AF1212" s="112">
        <f t="shared" si="188"/>
        <v>0</v>
      </c>
    </row>
    <row r="1213" spans="1:32">
      <c r="A1213" s="147"/>
      <c r="B1213" s="226"/>
      <c r="C1213" s="147"/>
      <c r="D1213" s="147"/>
      <c r="E1213" s="148"/>
      <c r="F1213" s="149"/>
      <c r="G1213" s="149"/>
      <c r="H1213" s="147"/>
      <c r="I1213" s="147"/>
      <c r="J1213" s="147"/>
      <c r="K1213" s="277"/>
      <c r="L1213" s="121"/>
      <c r="M1213" s="120"/>
      <c r="O1213" s="110">
        <f t="shared" si="182"/>
        <v>0</v>
      </c>
      <c r="P1213" s="110">
        <f t="shared" si="183"/>
        <v>0</v>
      </c>
      <c r="Q1213" s="134">
        <f t="shared" si="184"/>
        <v>0</v>
      </c>
      <c r="R1213" s="111">
        <f t="shared" si="189"/>
        <v>0</v>
      </c>
      <c r="S1213" s="111">
        <f t="shared" si="190"/>
        <v>0</v>
      </c>
      <c r="T1213" s="108">
        <f t="shared" si="181"/>
        <v>0</v>
      </c>
      <c r="U1213" s="109"/>
      <c r="V1213" s="108"/>
      <c r="W1213" s="108"/>
      <c r="X1213" s="112"/>
      <c r="Y1213" s="112"/>
      <c r="Z1213" s="112"/>
      <c r="AA1213" s="176"/>
      <c r="AB1213" s="109"/>
      <c r="AC1213" s="138">
        <f t="shared" si="185"/>
        <v>0</v>
      </c>
      <c r="AD1213" s="112">
        <f t="shared" si="186"/>
        <v>0</v>
      </c>
      <c r="AE1213" s="112">
        <f t="shared" si="187"/>
        <v>0</v>
      </c>
      <c r="AF1213" s="112">
        <f t="shared" si="188"/>
        <v>0</v>
      </c>
    </row>
    <row r="1214" spans="1:32">
      <c r="A1214" s="147"/>
      <c r="B1214" s="226"/>
      <c r="C1214" s="147"/>
      <c r="D1214" s="147"/>
      <c r="E1214" s="148"/>
      <c r="F1214" s="149"/>
      <c r="G1214" s="149"/>
      <c r="H1214" s="147"/>
      <c r="I1214" s="147"/>
      <c r="J1214" s="147"/>
      <c r="K1214" s="277"/>
      <c r="L1214" s="121"/>
      <c r="M1214" s="120"/>
      <c r="O1214" s="110">
        <f t="shared" si="182"/>
        <v>0</v>
      </c>
      <c r="P1214" s="110">
        <f t="shared" si="183"/>
        <v>0</v>
      </c>
      <c r="Q1214" s="134">
        <f t="shared" si="184"/>
        <v>0</v>
      </c>
      <c r="R1214" s="111">
        <f t="shared" si="189"/>
        <v>0</v>
      </c>
      <c r="S1214" s="111">
        <f t="shared" si="190"/>
        <v>0</v>
      </c>
      <c r="T1214" s="108">
        <f t="shared" si="181"/>
        <v>0</v>
      </c>
      <c r="U1214" s="109"/>
      <c r="V1214" s="108"/>
      <c r="W1214" s="108"/>
      <c r="X1214" s="112"/>
      <c r="Y1214" s="112"/>
      <c r="Z1214" s="112"/>
      <c r="AA1214" s="176"/>
      <c r="AB1214" s="109"/>
      <c r="AC1214" s="138">
        <f t="shared" si="185"/>
        <v>0</v>
      </c>
      <c r="AD1214" s="112">
        <f t="shared" si="186"/>
        <v>0</v>
      </c>
      <c r="AE1214" s="112">
        <f t="shared" si="187"/>
        <v>0</v>
      </c>
      <c r="AF1214" s="112">
        <f t="shared" si="188"/>
        <v>0</v>
      </c>
    </row>
    <row r="1215" spans="1:32">
      <c r="A1215" s="147"/>
      <c r="B1215" s="226"/>
      <c r="C1215" s="147"/>
      <c r="D1215" s="147"/>
      <c r="E1215" s="148"/>
      <c r="F1215" s="149"/>
      <c r="G1215" s="147"/>
      <c r="H1215" s="147"/>
      <c r="I1215" s="147"/>
      <c r="J1215" s="147"/>
      <c r="K1215" s="277"/>
      <c r="L1215" s="121"/>
      <c r="M1215" s="120"/>
      <c r="O1215" s="110">
        <f t="shared" si="182"/>
        <v>0</v>
      </c>
      <c r="P1215" s="110">
        <f t="shared" si="183"/>
        <v>0</v>
      </c>
      <c r="Q1215" s="134">
        <f t="shared" si="184"/>
        <v>0</v>
      </c>
      <c r="R1215" s="111">
        <f t="shared" si="189"/>
        <v>0</v>
      </c>
      <c r="S1215" s="111">
        <f t="shared" si="190"/>
        <v>0</v>
      </c>
      <c r="T1215" s="108">
        <f t="shared" si="181"/>
        <v>0</v>
      </c>
      <c r="U1215" s="109"/>
      <c r="V1215" s="108"/>
      <c r="W1215" s="108"/>
      <c r="X1215" s="112"/>
      <c r="Y1215" s="112"/>
      <c r="Z1215" s="112"/>
      <c r="AA1215" s="176"/>
      <c r="AB1215" s="109"/>
      <c r="AC1215" s="138">
        <f t="shared" si="185"/>
        <v>0</v>
      </c>
      <c r="AD1215" s="112">
        <f t="shared" si="186"/>
        <v>0</v>
      </c>
      <c r="AE1215" s="112">
        <f t="shared" si="187"/>
        <v>0</v>
      </c>
      <c r="AF1215" s="112">
        <f t="shared" si="188"/>
        <v>0</v>
      </c>
    </row>
    <row r="1216" spans="1:32">
      <c r="A1216" s="147"/>
      <c r="B1216" s="226"/>
      <c r="C1216" s="147"/>
      <c r="D1216" s="147"/>
      <c r="E1216" s="148"/>
      <c r="F1216" s="149"/>
      <c r="G1216" s="149"/>
      <c r="H1216" s="147"/>
      <c r="I1216" s="147"/>
      <c r="J1216" s="147"/>
      <c r="K1216" s="277"/>
      <c r="L1216" s="121"/>
      <c r="M1216" s="120"/>
      <c r="O1216" s="110">
        <f t="shared" si="182"/>
        <v>0</v>
      </c>
      <c r="P1216" s="110">
        <f t="shared" si="183"/>
        <v>0</v>
      </c>
      <c r="Q1216" s="134">
        <f t="shared" si="184"/>
        <v>0</v>
      </c>
      <c r="R1216" s="111">
        <f t="shared" si="189"/>
        <v>0</v>
      </c>
      <c r="S1216" s="111">
        <f t="shared" si="190"/>
        <v>0</v>
      </c>
      <c r="T1216" s="108">
        <f t="shared" si="181"/>
        <v>0</v>
      </c>
      <c r="U1216" s="109"/>
      <c r="V1216" s="108"/>
      <c r="W1216" s="108"/>
      <c r="X1216" s="112"/>
      <c r="Y1216" s="112"/>
      <c r="Z1216" s="112"/>
      <c r="AA1216" s="176"/>
      <c r="AB1216" s="109"/>
      <c r="AC1216" s="138">
        <f t="shared" si="185"/>
        <v>0</v>
      </c>
      <c r="AD1216" s="112">
        <f t="shared" si="186"/>
        <v>0</v>
      </c>
      <c r="AE1216" s="112">
        <f t="shared" si="187"/>
        <v>0</v>
      </c>
      <c r="AF1216" s="112">
        <f t="shared" si="188"/>
        <v>0</v>
      </c>
    </row>
    <row r="1217" spans="1:32">
      <c r="A1217" s="147"/>
      <c r="B1217" s="226"/>
      <c r="C1217" s="147"/>
      <c r="D1217" s="147"/>
      <c r="E1217" s="148"/>
      <c r="F1217" s="149"/>
      <c r="G1217" s="149"/>
      <c r="H1217" s="147"/>
      <c r="I1217" s="147"/>
      <c r="J1217" s="147"/>
      <c r="K1217" s="277"/>
      <c r="L1217" s="121"/>
      <c r="M1217" s="120"/>
      <c r="O1217" s="110">
        <f t="shared" si="182"/>
        <v>0</v>
      </c>
      <c r="P1217" s="110">
        <f t="shared" si="183"/>
        <v>0</v>
      </c>
      <c r="Q1217" s="134">
        <f t="shared" si="184"/>
        <v>0</v>
      </c>
      <c r="R1217" s="111">
        <f t="shared" si="189"/>
        <v>0</v>
      </c>
      <c r="S1217" s="111">
        <f t="shared" si="190"/>
        <v>0</v>
      </c>
      <c r="T1217" s="108">
        <f t="shared" si="181"/>
        <v>0</v>
      </c>
      <c r="U1217" s="109"/>
      <c r="V1217" s="108"/>
      <c r="W1217" s="108"/>
      <c r="X1217" s="112"/>
      <c r="Y1217" s="112"/>
      <c r="Z1217" s="112"/>
      <c r="AA1217" s="176"/>
      <c r="AB1217" s="109"/>
      <c r="AC1217" s="138">
        <f t="shared" si="185"/>
        <v>0</v>
      </c>
      <c r="AD1217" s="112">
        <f t="shared" si="186"/>
        <v>0</v>
      </c>
      <c r="AE1217" s="112">
        <f t="shared" si="187"/>
        <v>0</v>
      </c>
      <c r="AF1217" s="112">
        <f t="shared" si="188"/>
        <v>0</v>
      </c>
    </row>
    <row r="1218" spans="1:32">
      <c r="A1218" s="147"/>
      <c r="B1218" s="226"/>
      <c r="C1218" s="147"/>
      <c r="D1218" s="147"/>
      <c r="E1218" s="148"/>
      <c r="F1218" s="149"/>
      <c r="G1218" s="149"/>
      <c r="H1218" s="149"/>
      <c r="I1218" s="147"/>
      <c r="J1218" s="147"/>
      <c r="K1218" s="277"/>
      <c r="L1218" s="121"/>
      <c r="M1218" s="120"/>
      <c r="O1218" s="110">
        <f t="shared" si="182"/>
        <v>0</v>
      </c>
      <c r="P1218" s="110">
        <f t="shared" si="183"/>
        <v>0</v>
      </c>
      <c r="Q1218" s="134">
        <f t="shared" si="184"/>
        <v>0</v>
      </c>
      <c r="R1218" s="111">
        <f t="shared" si="189"/>
        <v>0</v>
      </c>
      <c r="S1218" s="111">
        <f t="shared" si="190"/>
        <v>0</v>
      </c>
      <c r="T1218" s="108">
        <f t="shared" si="181"/>
        <v>0</v>
      </c>
      <c r="U1218" s="109"/>
      <c r="V1218" s="108"/>
      <c r="W1218" s="108"/>
      <c r="X1218" s="112"/>
      <c r="Y1218" s="112"/>
      <c r="Z1218" s="112"/>
      <c r="AA1218" s="176"/>
      <c r="AB1218" s="109"/>
      <c r="AC1218" s="138">
        <f t="shared" si="185"/>
        <v>0</v>
      </c>
      <c r="AD1218" s="112">
        <f t="shared" si="186"/>
        <v>0</v>
      </c>
      <c r="AE1218" s="112">
        <f t="shared" si="187"/>
        <v>0</v>
      </c>
      <c r="AF1218" s="112">
        <f t="shared" si="188"/>
        <v>0</v>
      </c>
    </row>
    <row r="1219" spans="1:32">
      <c r="A1219" s="147"/>
      <c r="B1219" s="226"/>
      <c r="C1219" s="147"/>
      <c r="D1219" s="147"/>
      <c r="E1219" s="148"/>
      <c r="F1219" s="149"/>
      <c r="G1219" s="149"/>
      <c r="H1219" s="147"/>
      <c r="I1219" s="147"/>
      <c r="J1219" s="147"/>
      <c r="K1219" s="277"/>
      <c r="L1219" s="121"/>
      <c r="M1219" s="120"/>
      <c r="O1219" s="110">
        <f t="shared" si="182"/>
        <v>0</v>
      </c>
      <c r="P1219" s="110">
        <f t="shared" si="183"/>
        <v>0</v>
      </c>
      <c r="Q1219" s="134">
        <f t="shared" si="184"/>
        <v>0</v>
      </c>
      <c r="R1219" s="111">
        <f t="shared" si="189"/>
        <v>0</v>
      </c>
      <c r="S1219" s="111">
        <f t="shared" si="190"/>
        <v>0</v>
      </c>
      <c r="T1219" s="108">
        <f t="shared" si="181"/>
        <v>0</v>
      </c>
      <c r="U1219" s="109"/>
      <c r="V1219" s="108"/>
      <c r="W1219" s="108"/>
      <c r="X1219" s="112"/>
      <c r="Y1219" s="112"/>
      <c r="Z1219" s="112"/>
      <c r="AA1219" s="176"/>
      <c r="AB1219" s="109"/>
      <c r="AC1219" s="138">
        <f t="shared" si="185"/>
        <v>0</v>
      </c>
      <c r="AD1219" s="112">
        <f t="shared" si="186"/>
        <v>0</v>
      </c>
      <c r="AE1219" s="112">
        <f t="shared" si="187"/>
        <v>0</v>
      </c>
      <c r="AF1219" s="112">
        <f t="shared" si="188"/>
        <v>0</v>
      </c>
    </row>
    <row r="1220" spans="1:32">
      <c r="A1220" s="147"/>
      <c r="B1220" s="226"/>
      <c r="C1220" s="147"/>
      <c r="D1220" s="147"/>
      <c r="E1220" s="148"/>
      <c r="F1220" s="149"/>
      <c r="G1220" s="149"/>
      <c r="H1220" s="147"/>
      <c r="I1220" s="147"/>
      <c r="J1220" s="147"/>
      <c r="K1220" s="277"/>
      <c r="L1220" s="121"/>
      <c r="M1220" s="120"/>
      <c r="O1220" s="110">
        <f t="shared" si="182"/>
        <v>0</v>
      </c>
      <c r="P1220" s="110">
        <f t="shared" si="183"/>
        <v>0</v>
      </c>
      <c r="Q1220" s="134">
        <f t="shared" si="184"/>
        <v>0</v>
      </c>
      <c r="R1220" s="111">
        <f t="shared" si="189"/>
        <v>0</v>
      </c>
      <c r="S1220" s="111">
        <f t="shared" si="190"/>
        <v>0</v>
      </c>
      <c r="T1220" s="108">
        <f t="shared" ref="T1220:T1283" si="191">+IF((Q1220+R1220+V1220-W1220)&gt;TIMEVALUE("4:30"),8.5/24,IF((Q1220+R1220+V1220-W1220)&gt;TIMEVALUE("00:00"),4.25/24,0))-IF((Q1220+R1220+V1220-W1220)&gt;S1220,S1220,0)</f>
        <v>0</v>
      </c>
      <c r="U1220" s="109"/>
      <c r="V1220" s="108"/>
      <c r="W1220" s="108"/>
      <c r="X1220" s="112"/>
      <c r="Y1220" s="112"/>
      <c r="Z1220" s="112"/>
      <c r="AA1220" s="176"/>
      <c r="AB1220" s="109"/>
      <c r="AC1220" s="138">
        <f t="shared" si="185"/>
        <v>0</v>
      </c>
      <c r="AD1220" s="112">
        <f t="shared" si="186"/>
        <v>0</v>
      </c>
      <c r="AE1220" s="112">
        <f t="shared" si="187"/>
        <v>0</v>
      </c>
      <c r="AF1220" s="112">
        <f t="shared" si="188"/>
        <v>0</v>
      </c>
    </row>
    <row r="1221" spans="1:32">
      <c r="A1221" s="147"/>
      <c r="B1221" s="226"/>
      <c r="C1221" s="147"/>
      <c r="D1221" s="147"/>
      <c r="E1221" s="148"/>
      <c r="F1221" s="149"/>
      <c r="G1221" s="149"/>
      <c r="H1221" s="147"/>
      <c r="I1221" s="147"/>
      <c r="J1221" s="147"/>
      <c r="K1221" s="277"/>
      <c r="L1221" s="121"/>
      <c r="M1221" s="120"/>
      <c r="O1221" s="110">
        <f t="shared" ref="O1221:O1284" si="192">+IF(COUNT(F1221:K1221)=1,0,IF((MAX(F1221:K1221)-MIN(F1221:K1221))&lt;TIMEVALUE("1:00"),0,IF(F1221&lt;TIMEVALUE("8:00"),1/3,MIN(F1221:K1221))))</f>
        <v>0</v>
      </c>
      <c r="P1221" s="110">
        <f t="shared" ref="P1221:P1284" si="193">+IF(COUNT(F1221:K1221)=1,0,IF((MAX(F1221:K1221)-MIN(F1221:K1221))&lt;TIMEVALUE("1:00"),0,IF(MAX(F1221:K1221)&lt;TIMEVALUE("18:00"),MAX(F1221:K1221),IF(F1221&gt;TIMEVALUE("8:30"),0.75,MAX(F1221:K1221)))))</f>
        <v>0</v>
      </c>
      <c r="Q1221" s="134">
        <f t="shared" ref="Q1221:Q1284" si="194">+IF(OR(M1221="KHAC",M1221="PM",O1221=TIMEVALUE("00:00")),0,IF(O1221&gt;TIMEVALUE("10:00"),0,IF(MAX(F1221:K1221)&lt;TIMEVALUE("12:00"),MAX(F1221:K1221)-O1221,TIMEVALUE("12:00")-O1221)))</f>
        <v>0</v>
      </c>
      <c r="R1221" s="111">
        <f t="shared" si="189"/>
        <v>0</v>
      </c>
      <c r="S1221" s="111">
        <f t="shared" si="190"/>
        <v>0</v>
      </c>
      <c r="T1221" s="108">
        <f t="shared" si="191"/>
        <v>0</v>
      </c>
      <c r="U1221" s="109"/>
      <c r="V1221" s="108"/>
      <c r="W1221" s="108"/>
      <c r="X1221" s="112"/>
      <c r="Y1221" s="112"/>
      <c r="Z1221" s="112"/>
      <c r="AA1221" s="176"/>
      <c r="AB1221" s="109"/>
      <c r="AC1221" s="138">
        <f t="shared" ref="AC1221:AC1284" si="195">+T1221/TIMEVALUE("8:30")</f>
        <v>0</v>
      </c>
      <c r="AD1221" s="112">
        <f t="shared" ref="AD1221:AD1284" si="196">IF(COUNT(F1221:K1221)=0,0,IF(COUNT(F1221:K1221)=1,1,IF((MAX(F1221:K1221)-MIN(F1221:K1221))&lt;TIMEVALUE("1:00"),1,0+Z1221)))</f>
        <v>0</v>
      </c>
      <c r="AE1221" s="112">
        <f t="shared" ref="AE1221:AE1284" si="197">+IF(AND(F1221&gt;TIMEVALUE("8:30"),F1221&lt;TIMEVALUE("10:00")),1,IF(AND(F1221&gt;TIMEVALUE("14:00"),F1221&lt;TIMEVALUE("15:30")),1,0+X1221))</f>
        <v>0</v>
      </c>
      <c r="AF1221" s="112">
        <f t="shared" ref="AF1221:AF1284" si="198">+IF(OR(M1221="Khac",M1221="pm"),0,IF(AND(MAX(F1221:K1221)-MIN(F1221:K1221)&gt;TIMEVALUE("6:00"),AND(MAX(F1221:K1221)&gt;TIMEVALUE("14:00"),MIN(F1221:K1221)&lt;TIMEVALUE("11:30"))),1,0+Y1221))</f>
        <v>0</v>
      </c>
    </row>
    <row r="1222" spans="1:32">
      <c r="A1222" s="147"/>
      <c r="B1222" s="226"/>
      <c r="C1222" s="147"/>
      <c r="D1222" s="147"/>
      <c r="E1222" s="148"/>
      <c r="F1222" s="149"/>
      <c r="G1222" s="149"/>
      <c r="H1222" s="149"/>
      <c r="I1222" s="147"/>
      <c r="J1222" s="147"/>
      <c r="K1222" s="277"/>
      <c r="L1222" s="121"/>
      <c r="M1222" s="120"/>
      <c r="O1222" s="110">
        <f t="shared" si="192"/>
        <v>0</v>
      </c>
      <c r="P1222" s="110">
        <f t="shared" si="193"/>
        <v>0</v>
      </c>
      <c r="Q1222" s="134">
        <f t="shared" si="194"/>
        <v>0</v>
      </c>
      <c r="R1222" s="111">
        <f t="shared" si="189"/>
        <v>0</v>
      </c>
      <c r="S1222" s="111">
        <f t="shared" si="190"/>
        <v>0</v>
      </c>
      <c r="T1222" s="108">
        <f t="shared" si="191"/>
        <v>0</v>
      </c>
      <c r="U1222" s="109"/>
      <c r="V1222" s="108"/>
      <c r="W1222" s="108"/>
      <c r="X1222" s="112"/>
      <c r="Y1222" s="112"/>
      <c r="Z1222" s="112"/>
      <c r="AA1222" s="176"/>
      <c r="AB1222" s="109"/>
      <c r="AC1222" s="138">
        <f t="shared" si="195"/>
        <v>0</v>
      </c>
      <c r="AD1222" s="112">
        <f t="shared" si="196"/>
        <v>0</v>
      </c>
      <c r="AE1222" s="112">
        <f t="shared" si="197"/>
        <v>0</v>
      </c>
      <c r="AF1222" s="112">
        <f t="shared" si="198"/>
        <v>0</v>
      </c>
    </row>
    <row r="1223" spans="1:32">
      <c r="A1223" s="147"/>
      <c r="B1223" s="226"/>
      <c r="C1223" s="147"/>
      <c r="D1223" s="147"/>
      <c r="E1223" s="148"/>
      <c r="F1223" s="149"/>
      <c r="G1223" s="149"/>
      <c r="H1223" s="147"/>
      <c r="I1223" s="147"/>
      <c r="J1223" s="147"/>
      <c r="K1223" s="277"/>
      <c r="L1223" s="121"/>
      <c r="M1223" s="120"/>
      <c r="O1223" s="110">
        <f t="shared" si="192"/>
        <v>0</v>
      </c>
      <c r="P1223" s="110">
        <f t="shared" si="193"/>
        <v>0</v>
      </c>
      <c r="Q1223" s="134">
        <f t="shared" si="194"/>
        <v>0</v>
      </c>
      <c r="R1223" s="111">
        <f t="shared" ref="R1223:R1286" si="199">+IF(OR(M1223="khac",M1223="pm",P1223=TIMEVALUE("00:00"),MAX(F1223:K1223)&lt;TIMEVALUE("13:30"),MAX(F1223:K1223)&lt;TIMEVALUE("15:30"),MIN(F1223:K1223)&gt;TIMEVALUE("15:30")),0,IF(P1223&lt;=TIMEVALUE("19:30"),P1223-IF(MIN(F1223:K1223)&gt;TIMEVALUE("13:30"),O1223,TIMEVALUE("13:30")),TIMEVALUE("19:30")-IF(MIN(F1223:K1223)&gt;TIMEVALUE("13:30"),O1223,TIMEVALUE("13:30"))))</f>
        <v>0</v>
      </c>
      <c r="S1223" s="111">
        <f t="shared" si="190"/>
        <v>0</v>
      </c>
      <c r="T1223" s="108">
        <f t="shared" si="191"/>
        <v>0</v>
      </c>
      <c r="U1223" s="109"/>
      <c r="V1223" s="108"/>
      <c r="W1223" s="108"/>
      <c r="X1223" s="112"/>
      <c r="Y1223" s="112"/>
      <c r="Z1223" s="112"/>
      <c r="AA1223" s="176"/>
      <c r="AB1223" s="109"/>
      <c r="AC1223" s="138">
        <f t="shared" si="195"/>
        <v>0</v>
      </c>
      <c r="AD1223" s="112">
        <f t="shared" si="196"/>
        <v>0</v>
      </c>
      <c r="AE1223" s="112">
        <f t="shared" si="197"/>
        <v>0</v>
      </c>
      <c r="AF1223" s="112">
        <f t="shared" si="198"/>
        <v>0</v>
      </c>
    </row>
    <row r="1224" spans="1:32">
      <c r="A1224" s="147"/>
      <c r="B1224" s="226"/>
      <c r="C1224" s="147"/>
      <c r="D1224" s="147"/>
      <c r="E1224" s="148"/>
      <c r="F1224" s="149"/>
      <c r="G1224" s="149"/>
      <c r="H1224" s="149"/>
      <c r="I1224" s="147"/>
      <c r="J1224" s="147"/>
      <c r="K1224" s="277"/>
      <c r="L1224" s="121"/>
      <c r="M1224" s="120"/>
      <c r="O1224" s="110">
        <f t="shared" si="192"/>
        <v>0</v>
      </c>
      <c r="P1224" s="110">
        <f t="shared" si="193"/>
        <v>0</v>
      </c>
      <c r="Q1224" s="134">
        <f t="shared" si="194"/>
        <v>0</v>
      </c>
      <c r="R1224" s="111">
        <f t="shared" si="199"/>
        <v>0</v>
      </c>
      <c r="S1224" s="111">
        <f t="shared" si="190"/>
        <v>0</v>
      </c>
      <c r="T1224" s="108">
        <f t="shared" si="191"/>
        <v>0</v>
      </c>
      <c r="U1224" s="109"/>
      <c r="V1224" s="108"/>
      <c r="W1224" s="108"/>
      <c r="X1224" s="112"/>
      <c r="Y1224" s="112"/>
      <c r="Z1224" s="112"/>
      <c r="AA1224" s="176"/>
      <c r="AB1224" s="109"/>
      <c r="AC1224" s="138">
        <f t="shared" si="195"/>
        <v>0</v>
      </c>
      <c r="AD1224" s="112">
        <f t="shared" si="196"/>
        <v>0</v>
      </c>
      <c r="AE1224" s="112">
        <f t="shared" si="197"/>
        <v>0</v>
      </c>
      <c r="AF1224" s="112">
        <f t="shared" si="198"/>
        <v>0</v>
      </c>
    </row>
    <row r="1225" spans="1:32">
      <c r="A1225" s="147"/>
      <c r="B1225" s="226"/>
      <c r="C1225" s="147"/>
      <c r="D1225" s="147"/>
      <c r="E1225" s="148"/>
      <c r="F1225" s="149"/>
      <c r="G1225" s="149"/>
      <c r="H1225" s="147"/>
      <c r="I1225" s="147"/>
      <c r="J1225" s="147"/>
      <c r="K1225" s="277"/>
      <c r="L1225" s="121"/>
      <c r="M1225" s="120"/>
      <c r="O1225" s="110">
        <f t="shared" si="192"/>
        <v>0</v>
      </c>
      <c r="P1225" s="110">
        <f t="shared" si="193"/>
        <v>0</v>
      </c>
      <c r="Q1225" s="134">
        <f t="shared" si="194"/>
        <v>0</v>
      </c>
      <c r="R1225" s="111">
        <f t="shared" si="199"/>
        <v>0</v>
      </c>
      <c r="S1225" s="111">
        <f t="shared" si="190"/>
        <v>0</v>
      </c>
      <c r="T1225" s="108">
        <f t="shared" si="191"/>
        <v>0</v>
      </c>
      <c r="U1225" s="109"/>
      <c r="V1225" s="108"/>
      <c r="W1225" s="108"/>
      <c r="X1225" s="112"/>
      <c r="Y1225" s="112"/>
      <c r="Z1225" s="112"/>
      <c r="AA1225" s="176"/>
      <c r="AB1225" s="109"/>
      <c r="AC1225" s="138">
        <f t="shared" si="195"/>
        <v>0</v>
      </c>
      <c r="AD1225" s="112">
        <f t="shared" si="196"/>
        <v>0</v>
      </c>
      <c r="AE1225" s="112">
        <f t="shared" si="197"/>
        <v>0</v>
      </c>
      <c r="AF1225" s="112">
        <f t="shared" si="198"/>
        <v>0</v>
      </c>
    </row>
    <row r="1226" spans="1:32">
      <c r="A1226" s="147"/>
      <c r="B1226" s="226"/>
      <c r="C1226" s="147"/>
      <c r="D1226" s="147"/>
      <c r="E1226" s="148"/>
      <c r="F1226" s="149"/>
      <c r="G1226" s="149"/>
      <c r="H1226" s="147"/>
      <c r="I1226" s="147"/>
      <c r="J1226" s="147"/>
      <c r="K1226" s="277"/>
      <c r="L1226" s="121"/>
      <c r="M1226" s="120"/>
      <c r="O1226" s="110">
        <f t="shared" si="192"/>
        <v>0</v>
      </c>
      <c r="P1226" s="110">
        <f t="shared" si="193"/>
        <v>0</v>
      </c>
      <c r="Q1226" s="134">
        <f t="shared" si="194"/>
        <v>0</v>
      </c>
      <c r="R1226" s="111">
        <f t="shared" si="199"/>
        <v>0</v>
      </c>
      <c r="S1226" s="111">
        <f t="shared" si="190"/>
        <v>0</v>
      </c>
      <c r="T1226" s="108">
        <f t="shared" si="191"/>
        <v>0</v>
      </c>
      <c r="U1226" s="109"/>
      <c r="V1226" s="108"/>
      <c r="W1226" s="108"/>
      <c r="X1226" s="112"/>
      <c r="Y1226" s="112"/>
      <c r="Z1226" s="112"/>
      <c r="AA1226" s="176"/>
      <c r="AB1226" s="109"/>
      <c r="AC1226" s="138">
        <f t="shared" si="195"/>
        <v>0</v>
      </c>
      <c r="AD1226" s="112">
        <f t="shared" si="196"/>
        <v>0</v>
      </c>
      <c r="AE1226" s="112">
        <f t="shared" si="197"/>
        <v>0</v>
      </c>
      <c r="AF1226" s="112">
        <f t="shared" si="198"/>
        <v>0</v>
      </c>
    </row>
    <row r="1227" spans="1:32">
      <c r="A1227" s="147"/>
      <c r="B1227" s="226"/>
      <c r="C1227" s="147"/>
      <c r="D1227" s="147"/>
      <c r="E1227" s="148"/>
      <c r="F1227" s="149"/>
      <c r="G1227" s="149"/>
      <c r="H1227" s="147"/>
      <c r="I1227" s="147"/>
      <c r="J1227" s="147"/>
      <c r="K1227" s="277"/>
      <c r="L1227" s="121"/>
      <c r="M1227" s="120"/>
      <c r="O1227" s="110">
        <f t="shared" si="192"/>
        <v>0</v>
      </c>
      <c r="P1227" s="110">
        <f t="shared" si="193"/>
        <v>0</v>
      </c>
      <c r="Q1227" s="134">
        <f t="shared" si="194"/>
        <v>0</v>
      </c>
      <c r="R1227" s="111">
        <f t="shared" si="199"/>
        <v>0</v>
      </c>
      <c r="S1227" s="111">
        <f t="shared" si="190"/>
        <v>0</v>
      </c>
      <c r="T1227" s="108">
        <f t="shared" si="191"/>
        <v>0</v>
      </c>
      <c r="U1227" s="109"/>
      <c r="V1227" s="108"/>
      <c r="W1227" s="108"/>
      <c r="X1227" s="112"/>
      <c r="Y1227" s="112"/>
      <c r="Z1227" s="112"/>
      <c r="AA1227" s="176"/>
      <c r="AB1227" s="109"/>
      <c r="AC1227" s="138">
        <f t="shared" si="195"/>
        <v>0</v>
      </c>
      <c r="AD1227" s="112">
        <f t="shared" si="196"/>
        <v>0</v>
      </c>
      <c r="AE1227" s="112">
        <f t="shared" si="197"/>
        <v>0</v>
      </c>
      <c r="AF1227" s="112">
        <f t="shared" si="198"/>
        <v>0</v>
      </c>
    </row>
    <row r="1228" spans="1:32">
      <c r="A1228" s="147"/>
      <c r="B1228" s="226"/>
      <c r="C1228" s="147"/>
      <c r="D1228" s="147"/>
      <c r="E1228" s="148"/>
      <c r="F1228" s="149"/>
      <c r="G1228" s="149"/>
      <c r="H1228" s="147"/>
      <c r="I1228" s="147"/>
      <c r="J1228" s="147"/>
      <c r="K1228" s="277"/>
      <c r="L1228" s="121"/>
      <c r="M1228" s="120"/>
      <c r="O1228" s="110">
        <f t="shared" si="192"/>
        <v>0</v>
      </c>
      <c r="P1228" s="110">
        <f t="shared" si="193"/>
        <v>0</v>
      </c>
      <c r="Q1228" s="134">
        <f t="shared" si="194"/>
        <v>0</v>
      </c>
      <c r="R1228" s="111">
        <f t="shared" si="199"/>
        <v>0</v>
      </c>
      <c r="S1228" s="111">
        <f t="shared" si="190"/>
        <v>0</v>
      </c>
      <c r="T1228" s="108">
        <f t="shared" si="191"/>
        <v>0</v>
      </c>
      <c r="U1228" s="109"/>
      <c r="V1228" s="108"/>
      <c r="W1228" s="108"/>
      <c r="X1228" s="112"/>
      <c r="Y1228" s="112"/>
      <c r="Z1228" s="112"/>
      <c r="AA1228" s="176"/>
      <c r="AB1228" s="109"/>
      <c r="AC1228" s="138">
        <f t="shared" si="195"/>
        <v>0</v>
      </c>
      <c r="AD1228" s="112">
        <f t="shared" si="196"/>
        <v>0</v>
      </c>
      <c r="AE1228" s="112">
        <f t="shared" si="197"/>
        <v>0</v>
      </c>
      <c r="AF1228" s="112">
        <f t="shared" si="198"/>
        <v>0</v>
      </c>
    </row>
    <row r="1229" spans="1:32">
      <c r="A1229" s="147"/>
      <c r="B1229" s="226"/>
      <c r="C1229" s="147"/>
      <c r="D1229" s="147"/>
      <c r="E1229" s="148"/>
      <c r="F1229" s="149"/>
      <c r="G1229" s="149"/>
      <c r="H1229" s="147"/>
      <c r="I1229" s="147"/>
      <c r="J1229" s="147"/>
      <c r="K1229" s="277"/>
      <c r="L1229" s="121"/>
      <c r="M1229" s="120"/>
      <c r="O1229" s="110">
        <f t="shared" si="192"/>
        <v>0</v>
      </c>
      <c r="P1229" s="110">
        <f t="shared" si="193"/>
        <v>0</v>
      </c>
      <c r="Q1229" s="134">
        <f t="shared" si="194"/>
        <v>0</v>
      </c>
      <c r="R1229" s="111">
        <f t="shared" si="199"/>
        <v>0</v>
      </c>
      <c r="S1229" s="111">
        <f t="shared" si="190"/>
        <v>0</v>
      </c>
      <c r="T1229" s="108">
        <f t="shared" si="191"/>
        <v>0</v>
      </c>
      <c r="U1229" s="109"/>
      <c r="V1229" s="108"/>
      <c r="W1229" s="108"/>
      <c r="X1229" s="112"/>
      <c r="Y1229" s="112"/>
      <c r="Z1229" s="112"/>
      <c r="AA1229" s="176"/>
      <c r="AB1229" s="109"/>
      <c r="AC1229" s="138">
        <f t="shared" si="195"/>
        <v>0</v>
      </c>
      <c r="AD1229" s="112">
        <f t="shared" si="196"/>
        <v>0</v>
      </c>
      <c r="AE1229" s="112">
        <f t="shared" si="197"/>
        <v>0</v>
      </c>
      <c r="AF1229" s="112">
        <f t="shared" si="198"/>
        <v>0</v>
      </c>
    </row>
    <row r="1230" spans="1:32">
      <c r="A1230" s="147"/>
      <c r="B1230" s="226"/>
      <c r="C1230" s="147"/>
      <c r="D1230" s="147"/>
      <c r="E1230" s="148"/>
      <c r="F1230" s="149"/>
      <c r="G1230" s="149"/>
      <c r="H1230" s="147"/>
      <c r="I1230" s="147"/>
      <c r="J1230" s="147"/>
      <c r="K1230" s="277"/>
      <c r="L1230" s="121"/>
      <c r="M1230" s="120"/>
      <c r="O1230" s="110">
        <f t="shared" si="192"/>
        <v>0</v>
      </c>
      <c r="P1230" s="110">
        <f t="shared" si="193"/>
        <v>0</v>
      </c>
      <c r="Q1230" s="134">
        <f t="shared" si="194"/>
        <v>0</v>
      </c>
      <c r="R1230" s="111">
        <f t="shared" si="199"/>
        <v>0</v>
      </c>
      <c r="S1230" s="111">
        <f t="shared" si="190"/>
        <v>0</v>
      </c>
      <c r="T1230" s="108">
        <f t="shared" si="191"/>
        <v>0</v>
      </c>
      <c r="U1230" s="109"/>
      <c r="V1230" s="108"/>
      <c r="W1230" s="108"/>
      <c r="X1230" s="112"/>
      <c r="Y1230" s="112"/>
      <c r="Z1230" s="112"/>
      <c r="AA1230" s="176"/>
      <c r="AB1230" s="109"/>
      <c r="AC1230" s="138">
        <f t="shared" si="195"/>
        <v>0</v>
      </c>
      <c r="AD1230" s="112">
        <f t="shared" si="196"/>
        <v>0</v>
      </c>
      <c r="AE1230" s="112">
        <f t="shared" si="197"/>
        <v>0</v>
      </c>
      <c r="AF1230" s="112">
        <f t="shared" si="198"/>
        <v>0</v>
      </c>
    </row>
    <row r="1231" spans="1:32">
      <c r="A1231" s="147"/>
      <c r="B1231" s="226"/>
      <c r="C1231" s="147"/>
      <c r="D1231" s="147"/>
      <c r="E1231" s="148"/>
      <c r="F1231" s="149"/>
      <c r="G1231" s="149"/>
      <c r="H1231" s="147"/>
      <c r="I1231" s="147"/>
      <c r="J1231" s="147"/>
      <c r="K1231" s="277"/>
      <c r="L1231" s="121"/>
      <c r="M1231" s="120"/>
      <c r="O1231" s="110">
        <f t="shared" si="192"/>
        <v>0</v>
      </c>
      <c r="P1231" s="110">
        <f t="shared" si="193"/>
        <v>0</v>
      </c>
      <c r="Q1231" s="134">
        <f t="shared" si="194"/>
        <v>0</v>
      </c>
      <c r="R1231" s="111">
        <f t="shared" si="199"/>
        <v>0</v>
      </c>
      <c r="S1231" s="111">
        <f t="shared" si="190"/>
        <v>0</v>
      </c>
      <c r="T1231" s="108">
        <f t="shared" si="191"/>
        <v>0</v>
      </c>
      <c r="U1231" s="109"/>
      <c r="V1231" s="108"/>
      <c r="W1231" s="108"/>
      <c r="X1231" s="112"/>
      <c r="Y1231" s="112"/>
      <c r="Z1231" s="112"/>
      <c r="AA1231" s="176"/>
      <c r="AB1231" s="109"/>
      <c r="AC1231" s="138">
        <f t="shared" si="195"/>
        <v>0</v>
      </c>
      <c r="AD1231" s="112">
        <f t="shared" si="196"/>
        <v>0</v>
      </c>
      <c r="AE1231" s="112">
        <f t="shared" si="197"/>
        <v>0</v>
      </c>
      <c r="AF1231" s="112">
        <f t="shared" si="198"/>
        <v>0</v>
      </c>
    </row>
    <row r="1232" spans="1:32">
      <c r="A1232" s="147"/>
      <c r="B1232" s="226"/>
      <c r="C1232" s="147"/>
      <c r="D1232" s="147"/>
      <c r="E1232" s="148"/>
      <c r="F1232" s="149"/>
      <c r="G1232" s="149"/>
      <c r="H1232" s="147"/>
      <c r="I1232" s="147"/>
      <c r="J1232" s="147"/>
      <c r="K1232" s="277"/>
      <c r="L1232" s="121"/>
      <c r="M1232" s="120"/>
      <c r="O1232" s="110">
        <f t="shared" si="192"/>
        <v>0</v>
      </c>
      <c r="P1232" s="110">
        <f t="shared" si="193"/>
        <v>0</v>
      </c>
      <c r="Q1232" s="134">
        <f t="shared" si="194"/>
        <v>0</v>
      </c>
      <c r="R1232" s="111">
        <f t="shared" si="199"/>
        <v>0</v>
      </c>
      <c r="S1232" s="111">
        <f t="shared" si="190"/>
        <v>0</v>
      </c>
      <c r="T1232" s="108">
        <f t="shared" si="191"/>
        <v>0</v>
      </c>
      <c r="U1232" s="109"/>
      <c r="V1232" s="108"/>
      <c r="W1232" s="108"/>
      <c r="X1232" s="112"/>
      <c r="Y1232" s="112"/>
      <c r="Z1232" s="112"/>
      <c r="AA1232" s="176"/>
      <c r="AB1232" s="109"/>
      <c r="AC1232" s="138">
        <f t="shared" si="195"/>
        <v>0</v>
      </c>
      <c r="AD1232" s="112">
        <f t="shared" si="196"/>
        <v>0</v>
      </c>
      <c r="AE1232" s="112">
        <f t="shared" si="197"/>
        <v>0</v>
      </c>
      <c r="AF1232" s="112">
        <f t="shared" si="198"/>
        <v>0</v>
      </c>
    </row>
    <row r="1233" spans="1:32">
      <c r="A1233" s="147"/>
      <c r="B1233" s="226"/>
      <c r="C1233" s="147"/>
      <c r="D1233" s="147"/>
      <c r="E1233" s="148"/>
      <c r="F1233" s="149"/>
      <c r="G1233" s="149"/>
      <c r="H1233" s="147"/>
      <c r="I1233" s="147"/>
      <c r="J1233" s="147"/>
      <c r="K1233" s="277"/>
      <c r="L1233" s="121"/>
      <c r="M1233" s="120"/>
      <c r="O1233" s="110">
        <f t="shared" si="192"/>
        <v>0</v>
      </c>
      <c r="P1233" s="110">
        <f t="shared" si="193"/>
        <v>0</v>
      </c>
      <c r="Q1233" s="134">
        <f t="shared" si="194"/>
        <v>0</v>
      </c>
      <c r="R1233" s="111">
        <f t="shared" si="199"/>
        <v>0</v>
      </c>
      <c r="S1233" s="111">
        <f t="shared" si="190"/>
        <v>0</v>
      </c>
      <c r="T1233" s="108">
        <f t="shared" si="191"/>
        <v>0</v>
      </c>
      <c r="U1233" s="109"/>
      <c r="V1233" s="108"/>
      <c r="W1233" s="108"/>
      <c r="X1233" s="112"/>
      <c r="Y1233" s="112"/>
      <c r="Z1233" s="112"/>
      <c r="AA1233" s="176"/>
      <c r="AB1233" s="109"/>
      <c r="AC1233" s="138">
        <f t="shared" si="195"/>
        <v>0</v>
      </c>
      <c r="AD1233" s="112">
        <f t="shared" si="196"/>
        <v>0</v>
      </c>
      <c r="AE1233" s="112">
        <f t="shared" si="197"/>
        <v>0</v>
      </c>
      <c r="AF1233" s="112">
        <f t="shared" si="198"/>
        <v>0</v>
      </c>
    </row>
    <row r="1234" spans="1:32">
      <c r="A1234" s="147"/>
      <c r="B1234" s="226"/>
      <c r="C1234" s="147"/>
      <c r="D1234" s="147"/>
      <c r="E1234" s="148"/>
      <c r="F1234" s="149"/>
      <c r="G1234" s="149"/>
      <c r="H1234" s="147"/>
      <c r="I1234" s="147"/>
      <c r="J1234" s="147"/>
      <c r="K1234" s="277"/>
      <c r="L1234" s="121"/>
      <c r="M1234" s="120"/>
      <c r="O1234" s="110">
        <f t="shared" si="192"/>
        <v>0</v>
      </c>
      <c r="P1234" s="110">
        <f t="shared" si="193"/>
        <v>0</v>
      </c>
      <c r="Q1234" s="134">
        <f t="shared" si="194"/>
        <v>0</v>
      </c>
      <c r="R1234" s="111">
        <f t="shared" si="199"/>
        <v>0</v>
      </c>
      <c r="S1234" s="111">
        <f t="shared" si="190"/>
        <v>0</v>
      </c>
      <c r="T1234" s="108">
        <f t="shared" si="191"/>
        <v>0</v>
      </c>
      <c r="U1234" s="109"/>
      <c r="V1234" s="108"/>
      <c r="W1234" s="108"/>
      <c r="X1234" s="112"/>
      <c r="Y1234" s="112"/>
      <c r="Z1234" s="112"/>
      <c r="AA1234" s="176"/>
      <c r="AB1234" s="109"/>
      <c r="AC1234" s="138">
        <f t="shared" si="195"/>
        <v>0</v>
      </c>
      <c r="AD1234" s="112">
        <f t="shared" si="196"/>
        <v>0</v>
      </c>
      <c r="AE1234" s="112">
        <f t="shared" si="197"/>
        <v>0</v>
      </c>
      <c r="AF1234" s="112">
        <f t="shared" si="198"/>
        <v>0</v>
      </c>
    </row>
    <row r="1235" spans="1:32">
      <c r="A1235" s="147"/>
      <c r="B1235" s="226"/>
      <c r="C1235" s="147"/>
      <c r="D1235" s="147"/>
      <c r="E1235" s="148"/>
      <c r="F1235" s="149"/>
      <c r="G1235" s="149"/>
      <c r="H1235" s="147"/>
      <c r="I1235" s="147"/>
      <c r="J1235" s="147"/>
      <c r="K1235" s="277"/>
      <c r="L1235" s="121"/>
      <c r="M1235" s="120"/>
      <c r="O1235" s="110">
        <f t="shared" si="192"/>
        <v>0</v>
      </c>
      <c r="P1235" s="110">
        <f t="shared" si="193"/>
        <v>0</v>
      </c>
      <c r="Q1235" s="134">
        <f t="shared" si="194"/>
        <v>0</v>
      </c>
      <c r="R1235" s="111">
        <f t="shared" si="199"/>
        <v>0</v>
      </c>
      <c r="S1235" s="111">
        <f t="shared" si="190"/>
        <v>0</v>
      </c>
      <c r="T1235" s="108">
        <f t="shared" si="191"/>
        <v>0</v>
      </c>
      <c r="U1235" s="109"/>
      <c r="V1235" s="108"/>
      <c r="W1235" s="108"/>
      <c r="X1235" s="112"/>
      <c r="Y1235" s="112"/>
      <c r="Z1235" s="112"/>
      <c r="AA1235" s="176"/>
      <c r="AB1235" s="109"/>
      <c r="AC1235" s="138">
        <f t="shared" si="195"/>
        <v>0</v>
      </c>
      <c r="AD1235" s="112">
        <f t="shared" si="196"/>
        <v>0</v>
      </c>
      <c r="AE1235" s="112">
        <f t="shared" si="197"/>
        <v>0</v>
      </c>
      <c r="AF1235" s="112">
        <f t="shared" si="198"/>
        <v>0</v>
      </c>
    </row>
    <row r="1236" spans="1:32">
      <c r="A1236" s="147"/>
      <c r="B1236" s="226"/>
      <c r="C1236" s="147"/>
      <c r="D1236" s="147"/>
      <c r="E1236" s="148"/>
      <c r="F1236" s="149"/>
      <c r="G1236" s="149"/>
      <c r="H1236" s="147"/>
      <c r="I1236" s="147"/>
      <c r="J1236" s="147"/>
      <c r="K1236" s="277"/>
      <c r="L1236" s="121"/>
      <c r="M1236" s="120"/>
      <c r="O1236" s="110">
        <f t="shared" si="192"/>
        <v>0</v>
      </c>
      <c r="P1236" s="110">
        <f t="shared" si="193"/>
        <v>0</v>
      </c>
      <c r="Q1236" s="134">
        <f t="shared" si="194"/>
        <v>0</v>
      </c>
      <c r="R1236" s="111">
        <f t="shared" si="199"/>
        <v>0</v>
      </c>
      <c r="S1236" s="111">
        <f t="shared" si="190"/>
        <v>0</v>
      </c>
      <c r="T1236" s="108">
        <f t="shared" si="191"/>
        <v>0</v>
      </c>
      <c r="U1236" s="109"/>
      <c r="V1236" s="108"/>
      <c r="W1236" s="108"/>
      <c r="X1236" s="112"/>
      <c r="Y1236" s="112"/>
      <c r="Z1236" s="112"/>
      <c r="AA1236" s="176"/>
      <c r="AB1236" s="109"/>
      <c r="AC1236" s="138">
        <f t="shared" si="195"/>
        <v>0</v>
      </c>
      <c r="AD1236" s="112">
        <f t="shared" si="196"/>
        <v>0</v>
      </c>
      <c r="AE1236" s="112">
        <f t="shared" si="197"/>
        <v>0</v>
      </c>
      <c r="AF1236" s="112">
        <f t="shared" si="198"/>
        <v>0</v>
      </c>
    </row>
    <row r="1237" spans="1:32">
      <c r="A1237" s="147"/>
      <c r="B1237" s="226"/>
      <c r="C1237" s="147"/>
      <c r="D1237" s="147"/>
      <c r="E1237" s="148"/>
      <c r="F1237" s="149"/>
      <c r="G1237" s="149"/>
      <c r="H1237" s="147"/>
      <c r="I1237" s="147"/>
      <c r="J1237" s="147"/>
      <c r="K1237" s="277"/>
      <c r="L1237" s="121"/>
      <c r="M1237" s="120"/>
      <c r="O1237" s="110">
        <f t="shared" si="192"/>
        <v>0</v>
      </c>
      <c r="P1237" s="110">
        <f t="shared" si="193"/>
        <v>0</v>
      </c>
      <c r="Q1237" s="134">
        <f t="shared" si="194"/>
        <v>0</v>
      </c>
      <c r="R1237" s="111">
        <f t="shared" si="199"/>
        <v>0</v>
      </c>
      <c r="S1237" s="111">
        <f t="shared" si="190"/>
        <v>0</v>
      </c>
      <c r="T1237" s="108">
        <f t="shared" si="191"/>
        <v>0</v>
      </c>
      <c r="U1237" s="109"/>
      <c r="V1237" s="108"/>
      <c r="W1237" s="108"/>
      <c r="X1237" s="112"/>
      <c r="Y1237" s="112"/>
      <c r="Z1237" s="112"/>
      <c r="AA1237" s="176"/>
      <c r="AB1237" s="109"/>
      <c r="AC1237" s="138">
        <f t="shared" si="195"/>
        <v>0</v>
      </c>
      <c r="AD1237" s="112">
        <f t="shared" si="196"/>
        <v>0</v>
      </c>
      <c r="AE1237" s="112">
        <f t="shared" si="197"/>
        <v>0</v>
      </c>
      <c r="AF1237" s="112">
        <f t="shared" si="198"/>
        <v>0</v>
      </c>
    </row>
    <row r="1238" spans="1:32">
      <c r="A1238" s="147"/>
      <c r="B1238" s="226"/>
      <c r="C1238" s="147"/>
      <c r="D1238" s="147"/>
      <c r="E1238" s="148"/>
      <c r="F1238" s="149"/>
      <c r="G1238" s="149"/>
      <c r="H1238" s="149"/>
      <c r="I1238" s="147"/>
      <c r="J1238" s="147"/>
      <c r="K1238" s="277"/>
      <c r="L1238" s="121"/>
      <c r="M1238" s="120"/>
      <c r="O1238" s="110">
        <f t="shared" si="192"/>
        <v>0</v>
      </c>
      <c r="P1238" s="110">
        <f t="shared" si="193"/>
        <v>0</v>
      </c>
      <c r="Q1238" s="134">
        <f t="shared" si="194"/>
        <v>0</v>
      </c>
      <c r="R1238" s="111">
        <f t="shared" si="199"/>
        <v>0</v>
      </c>
      <c r="S1238" s="111">
        <f t="shared" si="190"/>
        <v>0</v>
      </c>
      <c r="T1238" s="108">
        <f t="shared" si="191"/>
        <v>0</v>
      </c>
      <c r="U1238" s="109"/>
      <c r="V1238" s="108"/>
      <c r="W1238" s="108"/>
      <c r="X1238" s="112"/>
      <c r="Y1238" s="112"/>
      <c r="Z1238" s="112"/>
      <c r="AA1238" s="176"/>
      <c r="AB1238" s="109"/>
      <c r="AC1238" s="138">
        <f t="shared" si="195"/>
        <v>0</v>
      </c>
      <c r="AD1238" s="112">
        <f t="shared" si="196"/>
        <v>0</v>
      </c>
      <c r="AE1238" s="112">
        <f t="shared" si="197"/>
        <v>0</v>
      </c>
      <c r="AF1238" s="112">
        <f t="shared" si="198"/>
        <v>0</v>
      </c>
    </row>
    <row r="1239" spans="1:32">
      <c r="A1239" s="147"/>
      <c r="B1239" s="226"/>
      <c r="C1239" s="147"/>
      <c r="D1239" s="147"/>
      <c r="E1239" s="148"/>
      <c r="F1239" s="149"/>
      <c r="G1239" s="149"/>
      <c r="H1239" s="147"/>
      <c r="I1239" s="147"/>
      <c r="J1239" s="147"/>
      <c r="K1239" s="277"/>
      <c r="L1239" s="121"/>
      <c r="M1239" s="120"/>
      <c r="O1239" s="110">
        <f t="shared" si="192"/>
        <v>0</v>
      </c>
      <c r="P1239" s="110">
        <f t="shared" si="193"/>
        <v>0</v>
      </c>
      <c r="Q1239" s="134">
        <f t="shared" si="194"/>
        <v>0</v>
      </c>
      <c r="R1239" s="111">
        <f t="shared" si="199"/>
        <v>0</v>
      </c>
      <c r="S1239" s="111">
        <f t="shared" si="190"/>
        <v>0</v>
      </c>
      <c r="T1239" s="108">
        <f t="shared" si="191"/>
        <v>0</v>
      </c>
      <c r="U1239" s="109"/>
      <c r="V1239" s="108"/>
      <c r="W1239" s="108"/>
      <c r="X1239" s="112"/>
      <c r="Y1239" s="112"/>
      <c r="Z1239" s="112"/>
      <c r="AA1239" s="176"/>
      <c r="AB1239" s="109"/>
      <c r="AC1239" s="138">
        <f t="shared" si="195"/>
        <v>0</v>
      </c>
      <c r="AD1239" s="112">
        <f t="shared" si="196"/>
        <v>0</v>
      </c>
      <c r="AE1239" s="112">
        <f t="shared" si="197"/>
        <v>0</v>
      </c>
      <c r="AF1239" s="112">
        <f t="shared" si="198"/>
        <v>0</v>
      </c>
    </row>
    <row r="1240" spans="1:32">
      <c r="A1240" s="147"/>
      <c r="B1240" s="226"/>
      <c r="C1240" s="147"/>
      <c r="D1240" s="147"/>
      <c r="E1240" s="148"/>
      <c r="F1240" s="149"/>
      <c r="G1240" s="149"/>
      <c r="H1240" s="147"/>
      <c r="I1240" s="147"/>
      <c r="J1240" s="147"/>
      <c r="K1240" s="277"/>
      <c r="L1240" s="121"/>
      <c r="M1240" s="120"/>
      <c r="O1240" s="110">
        <f t="shared" si="192"/>
        <v>0</v>
      </c>
      <c r="P1240" s="110">
        <f t="shared" si="193"/>
        <v>0</v>
      </c>
      <c r="Q1240" s="134">
        <f t="shared" si="194"/>
        <v>0</v>
      </c>
      <c r="R1240" s="111">
        <f t="shared" si="199"/>
        <v>0</v>
      </c>
      <c r="S1240" s="111">
        <f t="shared" si="190"/>
        <v>0</v>
      </c>
      <c r="T1240" s="108">
        <f t="shared" si="191"/>
        <v>0</v>
      </c>
      <c r="U1240" s="109"/>
      <c r="V1240" s="108"/>
      <c r="W1240" s="108"/>
      <c r="X1240" s="112"/>
      <c r="Y1240" s="112"/>
      <c r="Z1240" s="112"/>
      <c r="AA1240" s="176"/>
      <c r="AB1240" s="109"/>
      <c r="AC1240" s="138">
        <f t="shared" si="195"/>
        <v>0</v>
      </c>
      <c r="AD1240" s="112">
        <f t="shared" si="196"/>
        <v>0</v>
      </c>
      <c r="AE1240" s="112">
        <f t="shared" si="197"/>
        <v>0</v>
      </c>
      <c r="AF1240" s="112">
        <f t="shared" si="198"/>
        <v>0</v>
      </c>
    </row>
    <row r="1241" spans="1:32">
      <c r="A1241" s="147"/>
      <c r="B1241" s="226"/>
      <c r="C1241" s="147"/>
      <c r="D1241" s="147"/>
      <c r="E1241" s="148"/>
      <c r="F1241" s="149"/>
      <c r="G1241" s="149"/>
      <c r="H1241" s="149"/>
      <c r="I1241" s="147"/>
      <c r="J1241" s="147"/>
      <c r="K1241" s="277"/>
      <c r="L1241" s="121"/>
      <c r="M1241" s="120"/>
      <c r="O1241" s="110">
        <f t="shared" si="192"/>
        <v>0</v>
      </c>
      <c r="P1241" s="110">
        <f t="shared" si="193"/>
        <v>0</v>
      </c>
      <c r="Q1241" s="134">
        <f t="shared" si="194"/>
        <v>0</v>
      </c>
      <c r="R1241" s="111">
        <f t="shared" si="199"/>
        <v>0</v>
      </c>
      <c r="S1241" s="111">
        <f t="shared" si="190"/>
        <v>0</v>
      </c>
      <c r="T1241" s="108">
        <f t="shared" si="191"/>
        <v>0</v>
      </c>
      <c r="U1241" s="109"/>
      <c r="V1241" s="108"/>
      <c r="W1241" s="108"/>
      <c r="X1241" s="112"/>
      <c r="Y1241" s="112"/>
      <c r="Z1241" s="112"/>
      <c r="AA1241" s="176"/>
      <c r="AB1241" s="109"/>
      <c r="AC1241" s="138">
        <f t="shared" si="195"/>
        <v>0</v>
      </c>
      <c r="AD1241" s="112">
        <f t="shared" si="196"/>
        <v>0</v>
      </c>
      <c r="AE1241" s="112">
        <f t="shared" si="197"/>
        <v>0</v>
      </c>
      <c r="AF1241" s="112">
        <f t="shared" si="198"/>
        <v>0</v>
      </c>
    </row>
    <row r="1242" spans="1:32">
      <c r="A1242" s="147"/>
      <c r="B1242" s="226"/>
      <c r="C1242" s="147"/>
      <c r="D1242" s="147"/>
      <c r="E1242" s="148"/>
      <c r="F1242" s="149"/>
      <c r="G1242" s="149"/>
      <c r="H1242" s="147"/>
      <c r="I1242" s="147"/>
      <c r="J1242" s="147"/>
      <c r="K1242" s="277"/>
      <c r="L1242" s="121"/>
      <c r="M1242" s="120"/>
      <c r="O1242" s="110">
        <f t="shared" si="192"/>
        <v>0</v>
      </c>
      <c r="P1242" s="110">
        <f t="shared" si="193"/>
        <v>0</v>
      </c>
      <c r="Q1242" s="134">
        <f t="shared" si="194"/>
        <v>0</v>
      </c>
      <c r="R1242" s="111">
        <f t="shared" si="199"/>
        <v>0</v>
      </c>
      <c r="S1242" s="111">
        <f t="shared" si="190"/>
        <v>0</v>
      </c>
      <c r="T1242" s="108">
        <f t="shared" si="191"/>
        <v>0</v>
      </c>
      <c r="U1242" s="109"/>
      <c r="V1242" s="108"/>
      <c r="W1242" s="108"/>
      <c r="X1242" s="112"/>
      <c r="Y1242" s="112"/>
      <c r="Z1242" s="112"/>
      <c r="AA1242" s="176"/>
      <c r="AB1242" s="109"/>
      <c r="AC1242" s="138">
        <f t="shared" si="195"/>
        <v>0</v>
      </c>
      <c r="AD1242" s="112">
        <f t="shared" si="196"/>
        <v>0</v>
      </c>
      <c r="AE1242" s="112">
        <f t="shared" si="197"/>
        <v>0</v>
      </c>
      <c r="AF1242" s="112">
        <f t="shared" si="198"/>
        <v>0</v>
      </c>
    </row>
    <row r="1243" spans="1:32">
      <c r="A1243" s="147"/>
      <c r="B1243" s="226"/>
      <c r="C1243" s="147"/>
      <c r="D1243" s="147"/>
      <c r="E1243" s="148"/>
      <c r="F1243" s="149"/>
      <c r="G1243" s="149"/>
      <c r="H1243" s="147"/>
      <c r="I1243" s="147"/>
      <c r="J1243" s="147"/>
      <c r="K1243" s="277"/>
      <c r="L1243" s="121"/>
      <c r="M1243" s="120"/>
      <c r="O1243" s="110">
        <f t="shared" si="192"/>
        <v>0</v>
      </c>
      <c r="P1243" s="110">
        <f t="shared" si="193"/>
        <v>0</v>
      </c>
      <c r="Q1243" s="134">
        <f t="shared" si="194"/>
        <v>0</v>
      </c>
      <c r="R1243" s="111">
        <f t="shared" si="199"/>
        <v>0</v>
      </c>
      <c r="S1243" s="111">
        <f t="shared" si="190"/>
        <v>0</v>
      </c>
      <c r="T1243" s="108">
        <f t="shared" si="191"/>
        <v>0</v>
      </c>
      <c r="U1243" s="109"/>
      <c r="V1243" s="108"/>
      <c r="W1243" s="108"/>
      <c r="X1243" s="112"/>
      <c r="Y1243" s="112"/>
      <c r="Z1243" s="112"/>
      <c r="AA1243" s="176"/>
      <c r="AB1243" s="109"/>
      <c r="AC1243" s="138">
        <f t="shared" si="195"/>
        <v>0</v>
      </c>
      <c r="AD1243" s="112">
        <f t="shared" si="196"/>
        <v>0</v>
      </c>
      <c r="AE1243" s="112">
        <f t="shared" si="197"/>
        <v>0</v>
      </c>
      <c r="AF1243" s="112">
        <f t="shared" si="198"/>
        <v>0</v>
      </c>
    </row>
    <row r="1244" spans="1:32">
      <c r="A1244" s="147"/>
      <c r="B1244" s="226"/>
      <c r="C1244" s="147"/>
      <c r="D1244" s="147"/>
      <c r="E1244" s="148"/>
      <c r="F1244" s="149"/>
      <c r="G1244" s="149"/>
      <c r="H1244" s="147"/>
      <c r="I1244" s="147"/>
      <c r="J1244" s="147"/>
      <c r="K1244" s="277"/>
      <c r="L1244" s="121"/>
      <c r="M1244" s="120"/>
      <c r="O1244" s="110">
        <f t="shared" si="192"/>
        <v>0</v>
      </c>
      <c r="P1244" s="110">
        <f t="shared" si="193"/>
        <v>0</v>
      </c>
      <c r="Q1244" s="134">
        <f t="shared" si="194"/>
        <v>0</v>
      </c>
      <c r="R1244" s="111">
        <f t="shared" si="199"/>
        <v>0</v>
      </c>
      <c r="S1244" s="111">
        <f t="shared" si="190"/>
        <v>0</v>
      </c>
      <c r="T1244" s="108">
        <f t="shared" si="191"/>
        <v>0</v>
      </c>
      <c r="U1244" s="109"/>
      <c r="V1244" s="108"/>
      <c r="W1244" s="108"/>
      <c r="X1244" s="112"/>
      <c r="Y1244" s="112"/>
      <c r="Z1244" s="112"/>
      <c r="AA1244" s="176"/>
      <c r="AB1244" s="109"/>
      <c r="AC1244" s="138">
        <f t="shared" si="195"/>
        <v>0</v>
      </c>
      <c r="AD1244" s="112">
        <f t="shared" si="196"/>
        <v>0</v>
      </c>
      <c r="AE1244" s="112">
        <f t="shared" si="197"/>
        <v>0</v>
      </c>
      <c r="AF1244" s="112">
        <f t="shared" si="198"/>
        <v>0</v>
      </c>
    </row>
    <row r="1245" spans="1:32">
      <c r="A1245" s="147"/>
      <c r="B1245" s="226"/>
      <c r="C1245" s="147"/>
      <c r="D1245" s="147"/>
      <c r="E1245" s="148"/>
      <c r="F1245" s="149"/>
      <c r="G1245" s="149"/>
      <c r="H1245" s="147"/>
      <c r="I1245" s="147"/>
      <c r="J1245" s="147"/>
      <c r="K1245" s="277"/>
      <c r="L1245" s="121"/>
      <c r="M1245" s="120"/>
      <c r="O1245" s="110">
        <f t="shared" si="192"/>
        <v>0</v>
      </c>
      <c r="P1245" s="110">
        <f t="shared" si="193"/>
        <v>0</v>
      </c>
      <c r="Q1245" s="134">
        <f t="shared" si="194"/>
        <v>0</v>
      </c>
      <c r="R1245" s="111">
        <f t="shared" si="199"/>
        <v>0</v>
      </c>
      <c r="S1245" s="111">
        <f t="shared" si="190"/>
        <v>0</v>
      </c>
      <c r="T1245" s="108">
        <f t="shared" si="191"/>
        <v>0</v>
      </c>
      <c r="U1245" s="109"/>
      <c r="V1245" s="108"/>
      <c r="W1245" s="108"/>
      <c r="X1245" s="112"/>
      <c r="Y1245" s="112"/>
      <c r="Z1245" s="112"/>
      <c r="AA1245" s="176"/>
      <c r="AB1245" s="109"/>
      <c r="AC1245" s="138">
        <f t="shared" si="195"/>
        <v>0</v>
      </c>
      <c r="AD1245" s="112">
        <f t="shared" si="196"/>
        <v>0</v>
      </c>
      <c r="AE1245" s="112">
        <f t="shared" si="197"/>
        <v>0</v>
      </c>
      <c r="AF1245" s="112">
        <f t="shared" si="198"/>
        <v>0</v>
      </c>
    </row>
    <row r="1246" spans="1:32">
      <c r="A1246" s="147"/>
      <c r="B1246" s="226"/>
      <c r="C1246" s="147"/>
      <c r="D1246" s="147"/>
      <c r="E1246" s="148"/>
      <c r="F1246" s="149"/>
      <c r="G1246" s="149"/>
      <c r="H1246" s="147"/>
      <c r="I1246" s="147"/>
      <c r="J1246" s="147"/>
      <c r="K1246" s="277"/>
      <c r="L1246" s="121"/>
      <c r="M1246" s="120"/>
      <c r="O1246" s="110">
        <f t="shared" si="192"/>
        <v>0</v>
      </c>
      <c r="P1246" s="110">
        <f t="shared" si="193"/>
        <v>0</v>
      </c>
      <c r="Q1246" s="134">
        <f t="shared" si="194"/>
        <v>0</v>
      </c>
      <c r="R1246" s="111">
        <f t="shared" si="199"/>
        <v>0</v>
      </c>
      <c r="S1246" s="111">
        <f t="shared" si="190"/>
        <v>0</v>
      </c>
      <c r="T1246" s="108">
        <f t="shared" si="191"/>
        <v>0</v>
      </c>
      <c r="U1246" s="109"/>
      <c r="V1246" s="108"/>
      <c r="W1246" s="108"/>
      <c r="X1246" s="112"/>
      <c r="Y1246" s="112"/>
      <c r="Z1246" s="112"/>
      <c r="AA1246" s="176"/>
      <c r="AB1246" s="109"/>
      <c r="AC1246" s="138">
        <f t="shared" si="195"/>
        <v>0</v>
      </c>
      <c r="AD1246" s="112">
        <f t="shared" si="196"/>
        <v>0</v>
      </c>
      <c r="AE1246" s="112">
        <f t="shared" si="197"/>
        <v>0</v>
      </c>
      <c r="AF1246" s="112">
        <f t="shared" si="198"/>
        <v>0</v>
      </c>
    </row>
    <row r="1247" spans="1:32">
      <c r="A1247" s="147"/>
      <c r="B1247" s="226"/>
      <c r="C1247" s="147"/>
      <c r="D1247" s="147"/>
      <c r="E1247" s="148"/>
      <c r="F1247" s="149"/>
      <c r="G1247" s="149"/>
      <c r="H1247" s="147"/>
      <c r="I1247" s="147"/>
      <c r="J1247" s="147"/>
      <c r="K1247" s="277"/>
      <c r="L1247" s="121"/>
      <c r="M1247" s="120"/>
      <c r="O1247" s="110">
        <f t="shared" si="192"/>
        <v>0</v>
      </c>
      <c r="P1247" s="110">
        <f t="shared" si="193"/>
        <v>0</v>
      </c>
      <c r="Q1247" s="134">
        <f t="shared" si="194"/>
        <v>0</v>
      </c>
      <c r="R1247" s="111">
        <f t="shared" si="199"/>
        <v>0</v>
      </c>
      <c r="S1247" s="111">
        <f t="shared" si="190"/>
        <v>0</v>
      </c>
      <c r="T1247" s="108">
        <f t="shared" si="191"/>
        <v>0</v>
      </c>
      <c r="U1247" s="109"/>
      <c r="V1247" s="108"/>
      <c r="W1247" s="108"/>
      <c r="X1247" s="112"/>
      <c r="Y1247" s="112"/>
      <c r="Z1247" s="112"/>
      <c r="AA1247" s="176"/>
      <c r="AB1247" s="109"/>
      <c r="AC1247" s="138">
        <f t="shared" si="195"/>
        <v>0</v>
      </c>
      <c r="AD1247" s="112">
        <f t="shared" si="196"/>
        <v>0</v>
      </c>
      <c r="AE1247" s="112">
        <f t="shared" si="197"/>
        <v>0</v>
      </c>
      <c r="AF1247" s="112">
        <f t="shared" si="198"/>
        <v>0</v>
      </c>
    </row>
    <row r="1248" spans="1:32">
      <c r="A1248" s="147"/>
      <c r="B1248" s="226"/>
      <c r="C1248" s="147"/>
      <c r="D1248" s="147"/>
      <c r="E1248" s="148"/>
      <c r="F1248" s="149"/>
      <c r="G1248" s="149"/>
      <c r="H1248" s="147"/>
      <c r="I1248" s="147"/>
      <c r="J1248" s="147"/>
      <c r="K1248" s="277"/>
      <c r="L1248" s="121"/>
      <c r="M1248" s="120"/>
      <c r="O1248" s="110">
        <f t="shared" si="192"/>
        <v>0</v>
      </c>
      <c r="P1248" s="110">
        <f t="shared" si="193"/>
        <v>0</v>
      </c>
      <c r="Q1248" s="134">
        <f t="shared" si="194"/>
        <v>0</v>
      </c>
      <c r="R1248" s="111">
        <f t="shared" si="199"/>
        <v>0</v>
      </c>
      <c r="S1248" s="111">
        <f t="shared" ref="S1248:S1311" si="200">+IF(AND(O1248&gt;TIMEVALUE("8:30"),O1248&lt;TIMEVALUE("10:00")),O1248-TIMEVALUE("8:00"),0)</f>
        <v>0</v>
      </c>
      <c r="T1248" s="108">
        <f t="shared" si="191"/>
        <v>0</v>
      </c>
      <c r="U1248" s="109"/>
      <c r="V1248" s="108"/>
      <c r="W1248" s="108"/>
      <c r="X1248" s="112"/>
      <c r="Y1248" s="112"/>
      <c r="Z1248" s="112"/>
      <c r="AA1248" s="176"/>
      <c r="AB1248" s="109"/>
      <c r="AC1248" s="138">
        <f t="shared" si="195"/>
        <v>0</v>
      </c>
      <c r="AD1248" s="112">
        <f t="shared" si="196"/>
        <v>0</v>
      </c>
      <c r="AE1248" s="112">
        <f t="shared" si="197"/>
        <v>0</v>
      </c>
      <c r="AF1248" s="112">
        <f t="shared" si="198"/>
        <v>0</v>
      </c>
    </row>
    <row r="1249" spans="1:32">
      <c r="A1249" s="147"/>
      <c r="B1249" s="226"/>
      <c r="C1249" s="147"/>
      <c r="D1249" s="147"/>
      <c r="E1249" s="148"/>
      <c r="F1249" s="149"/>
      <c r="G1249" s="149"/>
      <c r="H1249" s="147"/>
      <c r="I1249" s="147"/>
      <c r="J1249" s="147"/>
      <c r="K1249" s="277"/>
      <c r="L1249" s="121"/>
      <c r="M1249" s="120"/>
      <c r="O1249" s="110">
        <f t="shared" si="192"/>
        <v>0</v>
      </c>
      <c r="P1249" s="110">
        <f t="shared" si="193"/>
        <v>0</v>
      </c>
      <c r="Q1249" s="134">
        <f t="shared" si="194"/>
        <v>0</v>
      </c>
      <c r="R1249" s="111">
        <f t="shared" si="199"/>
        <v>0</v>
      </c>
      <c r="S1249" s="111">
        <f t="shared" si="200"/>
        <v>0</v>
      </c>
      <c r="T1249" s="108">
        <f t="shared" si="191"/>
        <v>0</v>
      </c>
      <c r="U1249" s="109"/>
      <c r="V1249" s="108"/>
      <c r="W1249" s="108"/>
      <c r="X1249" s="112"/>
      <c r="Y1249" s="112"/>
      <c r="Z1249" s="112"/>
      <c r="AA1249" s="176"/>
      <c r="AB1249" s="109"/>
      <c r="AC1249" s="138">
        <f t="shared" si="195"/>
        <v>0</v>
      </c>
      <c r="AD1249" s="112">
        <f t="shared" si="196"/>
        <v>0</v>
      </c>
      <c r="AE1249" s="112">
        <f t="shared" si="197"/>
        <v>0</v>
      </c>
      <c r="AF1249" s="112">
        <f t="shared" si="198"/>
        <v>0</v>
      </c>
    </row>
    <row r="1250" spans="1:32">
      <c r="A1250" s="147"/>
      <c r="B1250" s="226"/>
      <c r="C1250" s="147"/>
      <c r="D1250" s="147"/>
      <c r="E1250" s="148"/>
      <c r="F1250" s="149"/>
      <c r="G1250" s="147"/>
      <c r="H1250" s="147"/>
      <c r="I1250" s="147"/>
      <c r="J1250" s="147"/>
      <c r="K1250" s="277"/>
      <c r="L1250" s="121"/>
      <c r="M1250" s="120"/>
      <c r="O1250" s="110">
        <f t="shared" si="192"/>
        <v>0</v>
      </c>
      <c r="P1250" s="110">
        <f t="shared" si="193"/>
        <v>0</v>
      </c>
      <c r="Q1250" s="134">
        <f t="shared" si="194"/>
        <v>0</v>
      </c>
      <c r="R1250" s="111">
        <f t="shared" si="199"/>
        <v>0</v>
      </c>
      <c r="S1250" s="111">
        <f t="shared" si="200"/>
        <v>0</v>
      </c>
      <c r="T1250" s="108">
        <f t="shared" si="191"/>
        <v>0</v>
      </c>
      <c r="U1250" s="109"/>
      <c r="V1250" s="108"/>
      <c r="W1250" s="108"/>
      <c r="X1250" s="112"/>
      <c r="Y1250" s="112"/>
      <c r="Z1250" s="112"/>
      <c r="AA1250" s="176"/>
      <c r="AB1250" s="109"/>
      <c r="AC1250" s="138">
        <f t="shared" si="195"/>
        <v>0</v>
      </c>
      <c r="AD1250" s="112">
        <f t="shared" si="196"/>
        <v>0</v>
      </c>
      <c r="AE1250" s="112">
        <f t="shared" si="197"/>
        <v>0</v>
      </c>
      <c r="AF1250" s="112">
        <f t="shared" si="198"/>
        <v>0</v>
      </c>
    </row>
    <row r="1251" spans="1:32">
      <c r="A1251" s="147"/>
      <c r="B1251" s="226"/>
      <c r="C1251" s="147"/>
      <c r="D1251" s="147"/>
      <c r="E1251" s="148"/>
      <c r="F1251" s="149"/>
      <c r="G1251" s="149"/>
      <c r="H1251" s="147"/>
      <c r="I1251" s="147"/>
      <c r="J1251" s="147"/>
      <c r="K1251" s="277"/>
      <c r="L1251" s="121"/>
      <c r="M1251" s="120"/>
      <c r="O1251" s="110">
        <f t="shared" si="192"/>
        <v>0</v>
      </c>
      <c r="P1251" s="110">
        <f t="shared" si="193"/>
        <v>0</v>
      </c>
      <c r="Q1251" s="134">
        <f t="shared" si="194"/>
        <v>0</v>
      </c>
      <c r="R1251" s="111">
        <f t="shared" si="199"/>
        <v>0</v>
      </c>
      <c r="S1251" s="111">
        <f t="shared" si="200"/>
        <v>0</v>
      </c>
      <c r="T1251" s="108">
        <f t="shared" si="191"/>
        <v>0</v>
      </c>
      <c r="U1251" s="109"/>
      <c r="V1251" s="108"/>
      <c r="W1251" s="108"/>
      <c r="X1251" s="112"/>
      <c r="Y1251" s="112"/>
      <c r="Z1251" s="112"/>
      <c r="AA1251" s="176"/>
      <c r="AB1251" s="109"/>
      <c r="AC1251" s="138">
        <f t="shared" si="195"/>
        <v>0</v>
      </c>
      <c r="AD1251" s="112">
        <f t="shared" si="196"/>
        <v>0</v>
      </c>
      <c r="AE1251" s="112">
        <f t="shared" si="197"/>
        <v>0</v>
      </c>
      <c r="AF1251" s="112">
        <f t="shared" si="198"/>
        <v>0</v>
      </c>
    </row>
    <row r="1252" spans="1:32">
      <c r="A1252" s="147"/>
      <c r="B1252" s="226"/>
      <c r="C1252" s="147"/>
      <c r="D1252" s="147"/>
      <c r="E1252" s="148"/>
      <c r="F1252" s="149"/>
      <c r="G1252" s="149"/>
      <c r="H1252" s="147"/>
      <c r="I1252" s="147"/>
      <c r="J1252" s="147"/>
      <c r="K1252" s="277"/>
      <c r="L1252" s="121"/>
      <c r="M1252" s="120"/>
      <c r="O1252" s="110">
        <f t="shared" si="192"/>
        <v>0</v>
      </c>
      <c r="P1252" s="110">
        <f t="shared" si="193"/>
        <v>0</v>
      </c>
      <c r="Q1252" s="134">
        <f t="shared" si="194"/>
        <v>0</v>
      </c>
      <c r="R1252" s="111">
        <f t="shared" si="199"/>
        <v>0</v>
      </c>
      <c r="S1252" s="111">
        <f t="shared" si="200"/>
        <v>0</v>
      </c>
      <c r="T1252" s="108">
        <f t="shared" si="191"/>
        <v>0</v>
      </c>
      <c r="U1252" s="109"/>
      <c r="V1252" s="108"/>
      <c r="W1252" s="108"/>
      <c r="X1252" s="112"/>
      <c r="Y1252" s="112"/>
      <c r="Z1252" s="112"/>
      <c r="AA1252" s="176"/>
      <c r="AB1252" s="109"/>
      <c r="AC1252" s="138">
        <f t="shared" si="195"/>
        <v>0</v>
      </c>
      <c r="AD1252" s="112">
        <f t="shared" si="196"/>
        <v>0</v>
      </c>
      <c r="AE1252" s="112">
        <f t="shared" si="197"/>
        <v>0</v>
      </c>
      <c r="AF1252" s="112">
        <f t="shared" si="198"/>
        <v>0</v>
      </c>
    </row>
    <row r="1253" spans="1:32">
      <c r="A1253" s="147"/>
      <c r="B1253" s="226"/>
      <c r="C1253" s="147"/>
      <c r="D1253" s="147"/>
      <c r="E1253" s="148"/>
      <c r="F1253" s="149"/>
      <c r="G1253" s="149"/>
      <c r="H1253" s="147"/>
      <c r="I1253" s="147"/>
      <c r="J1253" s="147"/>
      <c r="K1253" s="277"/>
      <c r="L1253" s="121"/>
      <c r="M1253" s="120"/>
      <c r="O1253" s="110">
        <f t="shared" si="192"/>
        <v>0</v>
      </c>
      <c r="P1253" s="110">
        <f t="shared" si="193"/>
        <v>0</v>
      </c>
      <c r="Q1253" s="134">
        <f t="shared" si="194"/>
        <v>0</v>
      </c>
      <c r="R1253" s="111">
        <f t="shared" si="199"/>
        <v>0</v>
      </c>
      <c r="S1253" s="111">
        <f t="shared" si="200"/>
        <v>0</v>
      </c>
      <c r="T1253" s="108">
        <f t="shared" si="191"/>
        <v>0</v>
      </c>
      <c r="U1253" s="109"/>
      <c r="V1253" s="108"/>
      <c r="W1253" s="108"/>
      <c r="X1253" s="112"/>
      <c r="Y1253" s="112"/>
      <c r="Z1253" s="112"/>
      <c r="AA1253" s="176"/>
      <c r="AB1253" s="109"/>
      <c r="AC1253" s="138">
        <f t="shared" si="195"/>
        <v>0</v>
      </c>
      <c r="AD1253" s="112">
        <f t="shared" si="196"/>
        <v>0</v>
      </c>
      <c r="AE1253" s="112">
        <f t="shared" si="197"/>
        <v>0</v>
      </c>
      <c r="AF1253" s="112">
        <f t="shared" si="198"/>
        <v>0</v>
      </c>
    </row>
    <row r="1254" spans="1:32">
      <c r="A1254" s="147"/>
      <c r="B1254" s="226"/>
      <c r="C1254" s="147"/>
      <c r="D1254" s="147"/>
      <c r="E1254" s="148"/>
      <c r="F1254" s="149"/>
      <c r="G1254" s="149"/>
      <c r="H1254" s="147"/>
      <c r="I1254" s="147"/>
      <c r="J1254" s="147"/>
      <c r="K1254" s="277"/>
      <c r="L1254" s="121"/>
      <c r="M1254" s="120"/>
      <c r="O1254" s="110">
        <f t="shared" si="192"/>
        <v>0</v>
      </c>
      <c r="P1254" s="110">
        <f t="shared" si="193"/>
        <v>0</v>
      </c>
      <c r="Q1254" s="134">
        <f t="shared" si="194"/>
        <v>0</v>
      </c>
      <c r="R1254" s="111">
        <f t="shared" si="199"/>
        <v>0</v>
      </c>
      <c r="S1254" s="111">
        <f t="shared" si="200"/>
        <v>0</v>
      </c>
      <c r="T1254" s="108">
        <f t="shared" si="191"/>
        <v>0</v>
      </c>
      <c r="U1254" s="109"/>
      <c r="V1254" s="108"/>
      <c r="W1254" s="108"/>
      <c r="X1254" s="112"/>
      <c r="Y1254" s="112"/>
      <c r="Z1254" s="112"/>
      <c r="AA1254" s="176"/>
      <c r="AB1254" s="109"/>
      <c r="AC1254" s="138">
        <f t="shared" si="195"/>
        <v>0</v>
      </c>
      <c r="AD1254" s="112">
        <f t="shared" si="196"/>
        <v>0</v>
      </c>
      <c r="AE1254" s="112">
        <f t="shared" si="197"/>
        <v>0</v>
      </c>
      <c r="AF1254" s="112">
        <f t="shared" si="198"/>
        <v>0</v>
      </c>
    </row>
    <row r="1255" spans="1:32">
      <c r="A1255" s="147"/>
      <c r="B1255" s="226"/>
      <c r="C1255" s="147"/>
      <c r="D1255" s="147"/>
      <c r="E1255" s="148"/>
      <c r="F1255" s="149"/>
      <c r="G1255" s="149"/>
      <c r="H1255" s="147"/>
      <c r="I1255" s="147"/>
      <c r="J1255" s="147"/>
      <c r="K1255" s="277"/>
      <c r="L1255" s="121"/>
      <c r="M1255" s="120"/>
      <c r="O1255" s="110">
        <f t="shared" si="192"/>
        <v>0</v>
      </c>
      <c r="P1255" s="110">
        <f t="shared" si="193"/>
        <v>0</v>
      </c>
      <c r="Q1255" s="134">
        <f t="shared" si="194"/>
        <v>0</v>
      </c>
      <c r="R1255" s="111">
        <f t="shared" si="199"/>
        <v>0</v>
      </c>
      <c r="S1255" s="111">
        <f t="shared" si="200"/>
        <v>0</v>
      </c>
      <c r="T1255" s="108">
        <f t="shared" si="191"/>
        <v>0</v>
      </c>
      <c r="U1255" s="109"/>
      <c r="V1255" s="108"/>
      <c r="W1255" s="108"/>
      <c r="X1255" s="112"/>
      <c r="Y1255" s="112"/>
      <c r="Z1255" s="112"/>
      <c r="AA1255" s="176"/>
      <c r="AB1255" s="109"/>
      <c r="AC1255" s="138">
        <f t="shared" si="195"/>
        <v>0</v>
      </c>
      <c r="AD1255" s="112">
        <f t="shared" si="196"/>
        <v>0</v>
      </c>
      <c r="AE1255" s="112">
        <f t="shared" si="197"/>
        <v>0</v>
      </c>
      <c r="AF1255" s="112">
        <f t="shared" si="198"/>
        <v>0</v>
      </c>
    </row>
    <row r="1256" spans="1:32">
      <c r="A1256" s="147"/>
      <c r="B1256" s="226"/>
      <c r="C1256" s="147"/>
      <c r="D1256" s="147"/>
      <c r="E1256" s="148"/>
      <c r="F1256" s="149"/>
      <c r="G1256" s="149"/>
      <c r="H1256" s="147"/>
      <c r="I1256" s="147"/>
      <c r="J1256" s="147"/>
      <c r="K1256" s="277"/>
      <c r="L1256" s="121"/>
      <c r="M1256" s="120"/>
      <c r="O1256" s="110">
        <f t="shared" si="192"/>
        <v>0</v>
      </c>
      <c r="P1256" s="110">
        <f t="shared" si="193"/>
        <v>0</v>
      </c>
      <c r="Q1256" s="134">
        <f t="shared" si="194"/>
        <v>0</v>
      </c>
      <c r="R1256" s="111">
        <f t="shared" si="199"/>
        <v>0</v>
      </c>
      <c r="S1256" s="111">
        <f t="shared" si="200"/>
        <v>0</v>
      </c>
      <c r="T1256" s="108">
        <f t="shared" si="191"/>
        <v>0</v>
      </c>
      <c r="U1256" s="109"/>
      <c r="V1256" s="108"/>
      <c r="W1256" s="108"/>
      <c r="X1256" s="112"/>
      <c r="Y1256" s="112"/>
      <c r="Z1256" s="112"/>
      <c r="AA1256" s="176"/>
      <c r="AB1256" s="109"/>
      <c r="AC1256" s="138">
        <f t="shared" si="195"/>
        <v>0</v>
      </c>
      <c r="AD1256" s="112">
        <f t="shared" si="196"/>
        <v>0</v>
      </c>
      <c r="AE1256" s="112">
        <f t="shared" si="197"/>
        <v>0</v>
      </c>
      <c r="AF1256" s="112">
        <f t="shared" si="198"/>
        <v>0</v>
      </c>
    </row>
    <row r="1257" spans="1:32">
      <c r="A1257" s="147"/>
      <c r="B1257" s="226"/>
      <c r="C1257" s="147"/>
      <c r="D1257" s="147"/>
      <c r="E1257" s="148"/>
      <c r="F1257" s="149"/>
      <c r="G1257" s="149"/>
      <c r="H1257" s="147"/>
      <c r="I1257" s="147"/>
      <c r="J1257" s="147"/>
      <c r="K1257" s="277"/>
      <c r="L1257" s="121"/>
      <c r="M1257" s="120"/>
      <c r="O1257" s="110">
        <f t="shared" si="192"/>
        <v>0</v>
      </c>
      <c r="P1257" s="110">
        <f t="shared" si="193"/>
        <v>0</v>
      </c>
      <c r="Q1257" s="134">
        <f t="shared" si="194"/>
        <v>0</v>
      </c>
      <c r="R1257" s="111">
        <f t="shared" si="199"/>
        <v>0</v>
      </c>
      <c r="S1257" s="111">
        <f t="shared" si="200"/>
        <v>0</v>
      </c>
      <c r="T1257" s="108">
        <f t="shared" si="191"/>
        <v>0</v>
      </c>
      <c r="U1257" s="109"/>
      <c r="V1257" s="108"/>
      <c r="W1257" s="108"/>
      <c r="X1257" s="112"/>
      <c r="Y1257" s="112"/>
      <c r="Z1257" s="112"/>
      <c r="AA1257" s="176"/>
      <c r="AB1257" s="109"/>
      <c r="AC1257" s="138">
        <f t="shared" si="195"/>
        <v>0</v>
      </c>
      <c r="AD1257" s="112">
        <f t="shared" si="196"/>
        <v>0</v>
      </c>
      <c r="AE1257" s="112">
        <f t="shared" si="197"/>
        <v>0</v>
      </c>
      <c r="AF1257" s="112">
        <f t="shared" si="198"/>
        <v>0</v>
      </c>
    </row>
    <row r="1258" spans="1:32">
      <c r="A1258" s="147"/>
      <c r="B1258" s="226"/>
      <c r="C1258" s="147"/>
      <c r="D1258" s="147"/>
      <c r="E1258" s="148"/>
      <c r="F1258" s="149"/>
      <c r="G1258" s="149"/>
      <c r="H1258" s="147"/>
      <c r="I1258" s="147"/>
      <c r="J1258" s="147"/>
      <c r="K1258" s="277"/>
      <c r="L1258" s="121"/>
      <c r="M1258" s="120"/>
      <c r="O1258" s="110">
        <f t="shared" si="192"/>
        <v>0</v>
      </c>
      <c r="P1258" s="110">
        <f t="shared" si="193"/>
        <v>0</v>
      </c>
      <c r="Q1258" s="134">
        <f t="shared" si="194"/>
        <v>0</v>
      </c>
      <c r="R1258" s="111">
        <f t="shared" si="199"/>
        <v>0</v>
      </c>
      <c r="S1258" s="111">
        <f t="shared" si="200"/>
        <v>0</v>
      </c>
      <c r="T1258" s="108">
        <f t="shared" si="191"/>
        <v>0</v>
      </c>
      <c r="U1258" s="109"/>
      <c r="V1258" s="108"/>
      <c r="W1258" s="108"/>
      <c r="X1258" s="112"/>
      <c r="Y1258" s="112"/>
      <c r="Z1258" s="112"/>
      <c r="AA1258" s="176"/>
      <c r="AB1258" s="109"/>
      <c r="AC1258" s="138">
        <f t="shared" si="195"/>
        <v>0</v>
      </c>
      <c r="AD1258" s="112">
        <f t="shared" si="196"/>
        <v>0</v>
      </c>
      <c r="AE1258" s="112">
        <f t="shared" si="197"/>
        <v>0</v>
      </c>
      <c r="AF1258" s="112">
        <f t="shared" si="198"/>
        <v>0</v>
      </c>
    </row>
    <row r="1259" spans="1:32">
      <c r="A1259" s="147"/>
      <c r="B1259" s="226"/>
      <c r="C1259" s="147"/>
      <c r="D1259" s="147"/>
      <c r="E1259" s="148"/>
      <c r="F1259" s="149"/>
      <c r="G1259" s="149"/>
      <c r="H1259" s="147"/>
      <c r="I1259" s="147"/>
      <c r="J1259" s="147"/>
      <c r="K1259" s="277"/>
      <c r="L1259" s="121"/>
      <c r="M1259" s="120"/>
      <c r="O1259" s="110">
        <f t="shared" si="192"/>
        <v>0</v>
      </c>
      <c r="P1259" s="110">
        <f t="shared" si="193"/>
        <v>0</v>
      </c>
      <c r="Q1259" s="134">
        <f t="shared" si="194"/>
        <v>0</v>
      </c>
      <c r="R1259" s="111">
        <f t="shared" si="199"/>
        <v>0</v>
      </c>
      <c r="S1259" s="111">
        <f t="shared" si="200"/>
        <v>0</v>
      </c>
      <c r="T1259" s="108">
        <f t="shared" si="191"/>
        <v>0</v>
      </c>
      <c r="U1259" s="109"/>
      <c r="V1259" s="108"/>
      <c r="W1259" s="108"/>
      <c r="X1259" s="112"/>
      <c r="Y1259" s="112"/>
      <c r="Z1259" s="112"/>
      <c r="AA1259" s="176"/>
      <c r="AB1259" s="109"/>
      <c r="AC1259" s="138">
        <f t="shared" si="195"/>
        <v>0</v>
      </c>
      <c r="AD1259" s="112">
        <f t="shared" si="196"/>
        <v>0</v>
      </c>
      <c r="AE1259" s="112">
        <f t="shared" si="197"/>
        <v>0</v>
      </c>
      <c r="AF1259" s="112">
        <f t="shared" si="198"/>
        <v>0</v>
      </c>
    </row>
    <row r="1260" spans="1:32">
      <c r="A1260" s="147"/>
      <c r="B1260" s="226"/>
      <c r="C1260" s="147"/>
      <c r="D1260" s="147"/>
      <c r="E1260" s="148"/>
      <c r="F1260" s="149"/>
      <c r="G1260" s="149"/>
      <c r="H1260" s="147"/>
      <c r="I1260" s="147"/>
      <c r="J1260" s="147"/>
      <c r="K1260" s="277"/>
      <c r="L1260" s="121"/>
      <c r="M1260" s="120"/>
      <c r="O1260" s="110">
        <f t="shared" si="192"/>
        <v>0</v>
      </c>
      <c r="P1260" s="110">
        <f t="shared" si="193"/>
        <v>0</v>
      </c>
      <c r="Q1260" s="134">
        <f t="shared" si="194"/>
        <v>0</v>
      </c>
      <c r="R1260" s="111">
        <f t="shared" si="199"/>
        <v>0</v>
      </c>
      <c r="S1260" s="111">
        <f t="shared" si="200"/>
        <v>0</v>
      </c>
      <c r="T1260" s="108">
        <f t="shared" si="191"/>
        <v>0</v>
      </c>
      <c r="U1260" s="109"/>
      <c r="V1260" s="108"/>
      <c r="W1260" s="108"/>
      <c r="X1260" s="112"/>
      <c r="Y1260" s="112"/>
      <c r="Z1260" s="112"/>
      <c r="AA1260" s="176"/>
      <c r="AB1260" s="109"/>
      <c r="AC1260" s="138">
        <f t="shared" si="195"/>
        <v>0</v>
      </c>
      <c r="AD1260" s="112">
        <f t="shared" si="196"/>
        <v>0</v>
      </c>
      <c r="AE1260" s="112">
        <f t="shared" si="197"/>
        <v>0</v>
      </c>
      <c r="AF1260" s="112">
        <f t="shared" si="198"/>
        <v>0</v>
      </c>
    </row>
    <row r="1261" spans="1:32">
      <c r="A1261" s="147"/>
      <c r="B1261" s="226"/>
      <c r="C1261" s="147"/>
      <c r="D1261" s="147"/>
      <c r="E1261" s="148"/>
      <c r="F1261" s="149"/>
      <c r="G1261" s="149"/>
      <c r="H1261" s="147"/>
      <c r="I1261" s="147"/>
      <c r="J1261" s="147"/>
      <c r="K1261" s="277"/>
      <c r="L1261" s="121"/>
      <c r="M1261" s="120"/>
      <c r="O1261" s="110">
        <f t="shared" si="192"/>
        <v>0</v>
      </c>
      <c r="P1261" s="110">
        <f t="shared" si="193"/>
        <v>0</v>
      </c>
      <c r="Q1261" s="134">
        <f t="shared" si="194"/>
        <v>0</v>
      </c>
      <c r="R1261" s="111">
        <f t="shared" si="199"/>
        <v>0</v>
      </c>
      <c r="S1261" s="111">
        <f t="shared" si="200"/>
        <v>0</v>
      </c>
      <c r="T1261" s="108">
        <f t="shared" si="191"/>
        <v>0</v>
      </c>
      <c r="U1261" s="109"/>
      <c r="V1261" s="108"/>
      <c r="W1261" s="108"/>
      <c r="X1261" s="112"/>
      <c r="Y1261" s="112"/>
      <c r="Z1261" s="112"/>
      <c r="AA1261" s="176"/>
      <c r="AB1261" s="109"/>
      <c r="AC1261" s="138">
        <f t="shared" si="195"/>
        <v>0</v>
      </c>
      <c r="AD1261" s="112">
        <f t="shared" si="196"/>
        <v>0</v>
      </c>
      <c r="AE1261" s="112">
        <f t="shared" si="197"/>
        <v>0</v>
      </c>
      <c r="AF1261" s="112">
        <f t="shared" si="198"/>
        <v>0</v>
      </c>
    </row>
    <row r="1262" spans="1:32">
      <c r="A1262" s="147"/>
      <c r="B1262" s="226"/>
      <c r="C1262" s="147"/>
      <c r="D1262" s="147"/>
      <c r="E1262" s="148"/>
      <c r="F1262" s="149"/>
      <c r="G1262" s="149"/>
      <c r="H1262" s="147"/>
      <c r="I1262" s="147"/>
      <c r="J1262" s="147"/>
      <c r="K1262" s="277"/>
      <c r="L1262" s="121"/>
      <c r="M1262" s="120"/>
      <c r="O1262" s="110">
        <f t="shared" si="192"/>
        <v>0</v>
      </c>
      <c r="P1262" s="110">
        <f t="shared" si="193"/>
        <v>0</v>
      </c>
      <c r="Q1262" s="134">
        <f t="shared" si="194"/>
        <v>0</v>
      </c>
      <c r="R1262" s="111">
        <f t="shared" si="199"/>
        <v>0</v>
      </c>
      <c r="S1262" s="111">
        <f t="shared" si="200"/>
        <v>0</v>
      </c>
      <c r="T1262" s="108">
        <f t="shared" si="191"/>
        <v>0</v>
      </c>
      <c r="U1262" s="109"/>
      <c r="V1262" s="108"/>
      <c r="W1262" s="108"/>
      <c r="X1262" s="112"/>
      <c r="Y1262" s="112"/>
      <c r="Z1262" s="112"/>
      <c r="AA1262" s="176"/>
      <c r="AB1262" s="109"/>
      <c r="AC1262" s="138">
        <f t="shared" si="195"/>
        <v>0</v>
      </c>
      <c r="AD1262" s="112">
        <f t="shared" si="196"/>
        <v>0</v>
      </c>
      <c r="AE1262" s="112">
        <f t="shared" si="197"/>
        <v>0</v>
      </c>
      <c r="AF1262" s="112">
        <f t="shared" si="198"/>
        <v>0</v>
      </c>
    </row>
    <row r="1263" spans="1:32">
      <c r="A1263" s="147"/>
      <c r="B1263" s="226"/>
      <c r="C1263" s="147"/>
      <c r="D1263" s="147"/>
      <c r="E1263" s="148"/>
      <c r="F1263" s="149"/>
      <c r="G1263" s="147"/>
      <c r="H1263" s="147"/>
      <c r="I1263" s="147"/>
      <c r="J1263" s="147"/>
      <c r="K1263" s="277"/>
      <c r="L1263" s="121"/>
      <c r="M1263" s="120"/>
      <c r="O1263" s="110">
        <f t="shared" si="192"/>
        <v>0</v>
      </c>
      <c r="P1263" s="110">
        <f t="shared" si="193"/>
        <v>0</v>
      </c>
      <c r="Q1263" s="134">
        <f t="shared" si="194"/>
        <v>0</v>
      </c>
      <c r="R1263" s="111">
        <f t="shared" si="199"/>
        <v>0</v>
      </c>
      <c r="S1263" s="111">
        <f t="shared" si="200"/>
        <v>0</v>
      </c>
      <c r="T1263" s="108">
        <f t="shared" si="191"/>
        <v>0</v>
      </c>
      <c r="U1263" s="109"/>
      <c r="V1263" s="108"/>
      <c r="W1263" s="108"/>
      <c r="X1263" s="112"/>
      <c r="Y1263" s="112"/>
      <c r="Z1263" s="112"/>
      <c r="AA1263" s="176"/>
      <c r="AB1263" s="109"/>
      <c r="AC1263" s="138">
        <f t="shared" si="195"/>
        <v>0</v>
      </c>
      <c r="AD1263" s="112">
        <f t="shared" si="196"/>
        <v>0</v>
      </c>
      <c r="AE1263" s="112">
        <f t="shared" si="197"/>
        <v>0</v>
      </c>
      <c r="AF1263" s="112">
        <f t="shared" si="198"/>
        <v>0</v>
      </c>
    </row>
    <row r="1264" spans="1:32">
      <c r="A1264" s="147"/>
      <c r="B1264" s="226"/>
      <c r="C1264" s="147"/>
      <c r="D1264" s="147"/>
      <c r="E1264" s="148"/>
      <c r="F1264" s="149"/>
      <c r="G1264" s="149"/>
      <c r="H1264" s="147"/>
      <c r="I1264" s="147"/>
      <c r="J1264" s="147"/>
      <c r="K1264" s="277"/>
      <c r="L1264" s="121"/>
      <c r="M1264" s="120"/>
      <c r="O1264" s="110">
        <f t="shared" si="192"/>
        <v>0</v>
      </c>
      <c r="P1264" s="110">
        <f t="shared" si="193"/>
        <v>0</v>
      </c>
      <c r="Q1264" s="134">
        <f t="shared" si="194"/>
        <v>0</v>
      </c>
      <c r="R1264" s="111">
        <f t="shared" si="199"/>
        <v>0</v>
      </c>
      <c r="S1264" s="111">
        <f t="shared" si="200"/>
        <v>0</v>
      </c>
      <c r="T1264" s="108">
        <f t="shared" si="191"/>
        <v>0</v>
      </c>
      <c r="U1264" s="109"/>
      <c r="V1264" s="108"/>
      <c r="W1264" s="108"/>
      <c r="X1264" s="112"/>
      <c r="Y1264" s="112"/>
      <c r="Z1264" s="112"/>
      <c r="AA1264" s="176"/>
      <c r="AB1264" s="109"/>
      <c r="AC1264" s="138">
        <f t="shared" si="195"/>
        <v>0</v>
      </c>
      <c r="AD1264" s="112">
        <f t="shared" si="196"/>
        <v>0</v>
      </c>
      <c r="AE1264" s="112">
        <f t="shared" si="197"/>
        <v>0</v>
      </c>
      <c r="AF1264" s="112">
        <f t="shared" si="198"/>
        <v>0</v>
      </c>
    </row>
    <row r="1265" spans="1:32">
      <c r="A1265" s="147"/>
      <c r="B1265" s="226"/>
      <c r="C1265" s="147"/>
      <c r="D1265" s="147"/>
      <c r="E1265" s="148"/>
      <c r="F1265" s="149"/>
      <c r="G1265" s="149"/>
      <c r="H1265" s="149"/>
      <c r="I1265" s="147"/>
      <c r="J1265" s="147"/>
      <c r="K1265" s="277"/>
      <c r="L1265" s="121"/>
      <c r="M1265" s="120"/>
      <c r="O1265" s="110">
        <f t="shared" si="192"/>
        <v>0</v>
      </c>
      <c r="P1265" s="110">
        <f t="shared" si="193"/>
        <v>0</v>
      </c>
      <c r="Q1265" s="134">
        <f t="shared" si="194"/>
        <v>0</v>
      </c>
      <c r="R1265" s="111">
        <f t="shared" si="199"/>
        <v>0</v>
      </c>
      <c r="S1265" s="111">
        <f t="shared" si="200"/>
        <v>0</v>
      </c>
      <c r="T1265" s="108">
        <f t="shared" si="191"/>
        <v>0</v>
      </c>
      <c r="U1265" s="109"/>
      <c r="V1265" s="108"/>
      <c r="W1265" s="108"/>
      <c r="X1265" s="112"/>
      <c r="Y1265" s="112"/>
      <c r="Z1265" s="112"/>
      <c r="AA1265" s="176"/>
      <c r="AB1265" s="109"/>
      <c r="AC1265" s="138">
        <f t="shared" si="195"/>
        <v>0</v>
      </c>
      <c r="AD1265" s="112">
        <f t="shared" si="196"/>
        <v>0</v>
      </c>
      <c r="AE1265" s="112">
        <f t="shared" si="197"/>
        <v>0</v>
      </c>
      <c r="AF1265" s="112">
        <f t="shared" si="198"/>
        <v>0</v>
      </c>
    </row>
    <row r="1266" spans="1:32">
      <c r="A1266" s="147"/>
      <c r="B1266" s="226"/>
      <c r="C1266" s="147"/>
      <c r="D1266" s="147"/>
      <c r="E1266" s="148"/>
      <c r="F1266" s="149"/>
      <c r="G1266" s="149"/>
      <c r="H1266" s="147"/>
      <c r="I1266" s="147"/>
      <c r="J1266" s="147"/>
      <c r="K1266" s="277"/>
      <c r="L1266" s="121"/>
      <c r="M1266" s="120"/>
      <c r="O1266" s="110">
        <f t="shared" si="192"/>
        <v>0</v>
      </c>
      <c r="P1266" s="110">
        <f t="shared" si="193"/>
        <v>0</v>
      </c>
      <c r="Q1266" s="134">
        <f t="shared" si="194"/>
        <v>0</v>
      </c>
      <c r="R1266" s="111">
        <f t="shared" si="199"/>
        <v>0</v>
      </c>
      <c r="S1266" s="111">
        <f t="shared" si="200"/>
        <v>0</v>
      </c>
      <c r="T1266" s="108">
        <f t="shared" si="191"/>
        <v>0</v>
      </c>
      <c r="U1266" s="109"/>
      <c r="V1266" s="108"/>
      <c r="W1266" s="108"/>
      <c r="X1266" s="112"/>
      <c r="Y1266" s="112"/>
      <c r="Z1266" s="112"/>
      <c r="AA1266" s="176"/>
      <c r="AB1266" s="109"/>
      <c r="AC1266" s="138">
        <f t="shared" si="195"/>
        <v>0</v>
      </c>
      <c r="AD1266" s="112">
        <f t="shared" si="196"/>
        <v>0</v>
      </c>
      <c r="AE1266" s="112">
        <f t="shared" si="197"/>
        <v>0</v>
      </c>
      <c r="AF1266" s="112">
        <f t="shared" si="198"/>
        <v>0</v>
      </c>
    </row>
    <row r="1267" spans="1:32">
      <c r="A1267" s="147"/>
      <c r="B1267" s="226"/>
      <c r="C1267" s="147"/>
      <c r="D1267" s="147"/>
      <c r="E1267" s="148"/>
      <c r="F1267" s="149"/>
      <c r="G1267" s="147"/>
      <c r="H1267" s="147"/>
      <c r="I1267" s="147"/>
      <c r="J1267" s="147"/>
      <c r="K1267" s="277"/>
      <c r="L1267" s="121"/>
      <c r="M1267" s="120"/>
      <c r="O1267" s="110">
        <f t="shared" si="192"/>
        <v>0</v>
      </c>
      <c r="P1267" s="110">
        <f t="shared" si="193"/>
        <v>0</v>
      </c>
      <c r="Q1267" s="134">
        <f t="shared" si="194"/>
        <v>0</v>
      </c>
      <c r="R1267" s="111">
        <f t="shared" si="199"/>
        <v>0</v>
      </c>
      <c r="S1267" s="111">
        <f t="shared" si="200"/>
        <v>0</v>
      </c>
      <c r="T1267" s="108">
        <f t="shared" si="191"/>
        <v>0</v>
      </c>
      <c r="U1267" s="109"/>
      <c r="V1267" s="108"/>
      <c r="W1267" s="108"/>
      <c r="X1267" s="112"/>
      <c r="Y1267" s="112"/>
      <c r="Z1267" s="112"/>
      <c r="AA1267" s="176"/>
      <c r="AB1267" s="109"/>
      <c r="AC1267" s="138">
        <f t="shared" si="195"/>
        <v>0</v>
      </c>
      <c r="AD1267" s="112">
        <f t="shared" si="196"/>
        <v>0</v>
      </c>
      <c r="AE1267" s="112">
        <f t="shared" si="197"/>
        <v>0</v>
      </c>
      <c r="AF1267" s="112">
        <f t="shared" si="198"/>
        <v>0</v>
      </c>
    </row>
    <row r="1268" spans="1:32">
      <c r="A1268" s="147"/>
      <c r="B1268" s="226"/>
      <c r="C1268" s="147"/>
      <c r="D1268" s="147"/>
      <c r="E1268" s="148"/>
      <c r="F1268" s="149"/>
      <c r="G1268" s="149"/>
      <c r="H1268" s="147"/>
      <c r="I1268" s="147"/>
      <c r="J1268" s="147"/>
      <c r="K1268" s="277"/>
      <c r="L1268" s="121"/>
      <c r="M1268" s="120"/>
      <c r="O1268" s="110">
        <f t="shared" si="192"/>
        <v>0</v>
      </c>
      <c r="P1268" s="110">
        <f t="shared" si="193"/>
        <v>0</v>
      </c>
      <c r="Q1268" s="134">
        <f t="shared" si="194"/>
        <v>0</v>
      </c>
      <c r="R1268" s="111">
        <f t="shared" si="199"/>
        <v>0</v>
      </c>
      <c r="S1268" s="111">
        <f t="shared" si="200"/>
        <v>0</v>
      </c>
      <c r="T1268" s="108">
        <f t="shared" si="191"/>
        <v>0</v>
      </c>
      <c r="U1268" s="109"/>
      <c r="V1268" s="108"/>
      <c r="W1268" s="108"/>
      <c r="X1268" s="112"/>
      <c r="Y1268" s="112"/>
      <c r="Z1268" s="112"/>
      <c r="AA1268" s="176"/>
      <c r="AB1268" s="109"/>
      <c r="AC1268" s="138">
        <f t="shared" si="195"/>
        <v>0</v>
      </c>
      <c r="AD1268" s="112">
        <f t="shared" si="196"/>
        <v>0</v>
      </c>
      <c r="AE1268" s="112">
        <f t="shared" si="197"/>
        <v>0</v>
      </c>
      <c r="AF1268" s="112">
        <f t="shared" si="198"/>
        <v>0</v>
      </c>
    </row>
    <row r="1269" spans="1:32">
      <c r="A1269" s="147"/>
      <c r="B1269" s="226"/>
      <c r="C1269" s="147"/>
      <c r="D1269" s="147"/>
      <c r="E1269" s="148"/>
      <c r="F1269" s="149"/>
      <c r="G1269" s="149"/>
      <c r="H1269" s="147"/>
      <c r="I1269" s="147"/>
      <c r="J1269" s="147"/>
      <c r="K1269" s="277"/>
      <c r="L1269" s="121"/>
      <c r="M1269" s="120"/>
      <c r="O1269" s="110">
        <f t="shared" si="192"/>
        <v>0</v>
      </c>
      <c r="P1269" s="110">
        <f t="shared" si="193"/>
        <v>0</v>
      </c>
      <c r="Q1269" s="134">
        <f t="shared" si="194"/>
        <v>0</v>
      </c>
      <c r="R1269" s="111">
        <f t="shared" si="199"/>
        <v>0</v>
      </c>
      <c r="S1269" s="111">
        <f t="shared" si="200"/>
        <v>0</v>
      </c>
      <c r="T1269" s="108">
        <f t="shared" si="191"/>
        <v>0</v>
      </c>
      <c r="U1269" s="109"/>
      <c r="V1269" s="108"/>
      <c r="W1269" s="108"/>
      <c r="X1269" s="112"/>
      <c r="Y1269" s="112"/>
      <c r="Z1269" s="112"/>
      <c r="AA1269" s="176"/>
      <c r="AB1269" s="109"/>
      <c r="AC1269" s="138">
        <f t="shared" si="195"/>
        <v>0</v>
      </c>
      <c r="AD1269" s="112">
        <f t="shared" si="196"/>
        <v>0</v>
      </c>
      <c r="AE1269" s="112">
        <f t="shared" si="197"/>
        <v>0</v>
      </c>
      <c r="AF1269" s="112">
        <f t="shared" si="198"/>
        <v>0</v>
      </c>
    </row>
    <row r="1270" spans="1:32">
      <c r="A1270" s="147"/>
      <c r="B1270" s="226"/>
      <c r="C1270" s="147"/>
      <c r="D1270" s="147"/>
      <c r="E1270" s="148"/>
      <c r="F1270" s="149"/>
      <c r="G1270" s="149"/>
      <c r="H1270" s="147"/>
      <c r="I1270" s="147"/>
      <c r="J1270" s="147"/>
      <c r="K1270" s="277"/>
      <c r="L1270" s="121"/>
      <c r="M1270" s="120"/>
      <c r="O1270" s="110">
        <f t="shared" si="192"/>
        <v>0</v>
      </c>
      <c r="P1270" s="110">
        <f t="shared" si="193"/>
        <v>0</v>
      </c>
      <c r="Q1270" s="134">
        <f t="shared" si="194"/>
        <v>0</v>
      </c>
      <c r="R1270" s="111">
        <f t="shared" si="199"/>
        <v>0</v>
      </c>
      <c r="S1270" s="111">
        <f t="shared" si="200"/>
        <v>0</v>
      </c>
      <c r="T1270" s="108">
        <f t="shared" si="191"/>
        <v>0</v>
      </c>
      <c r="U1270" s="109"/>
      <c r="V1270" s="108"/>
      <c r="W1270" s="108"/>
      <c r="X1270" s="112"/>
      <c r="Y1270" s="112"/>
      <c r="Z1270" s="112"/>
      <c r="AA1270" s="176"/>
      <c r="AB1270" s="109"/>
      <c r="AC1270" s="138">
        <f t="shared" si="195"/>
        <v>0</v>
      </c>
      <c r="AD1270" s="112">
        <f t="shared" si="196"/>
        <v>0</v>
      </c>
      <c r="AE1270" s="112">
        <f t="shared" si="197"/>
        <v>0</v>
      </c>
      <c r="AF1270" s="112">
        <f t="shared" si="198"/>
        <v>0</v>
      </c>
    </row>
    <row r="1271" spans="1:32">
      <c r="A1271" s="147"/>
      <c r="B1271" s="226"/>
      <c r="C1271" s="147"/>
      <c r="D1271" s="147"/>
      <c r="E1271" s="148"/>
      <c r="F1271" s="149"/>
      <c r="G1271" s="149"/>
      <c r="H1271" s="147"/>
      <c r="I1271" s="147"/>
      <c r="J1271" s="147"/>
      <c r="K1271" s="277"/>
      <c r="L1271" s="121"/>
      <c r="M1271" s="120"/>
      <c r="O1271" s="110">
        <f t="shared" si="192"/>
        <v>0</v>
      </c>
      <c r="P1271" s="110">
        <f t="shared" si="193"/>
        <v>0</v>
      </c>
      <c r="Q1271" s="134">
        <f t="shared" si="194"/>
        <v>0</v>
      </c>
      <c r="R1271" s="111">
        <f t="shared" si="199"/>
        <v>0</v>
      </c>
      <c r="S1271" s="111">
        <f t="shared" si="200"/>
        <v>0</v>
      </c>
      <c r="T1271" s="108">
        <f t="shared" si="191"/>
        <v>0</v>
      </c>
      <c r="U1271" s="109"/>
      <c r="V1271" s="108"/>
      <c r="W1271" s="108"/>
      <c r="X1271" s="112"/>
      <c r="Y1271" s="112"/>
      <c r="Z1271" s="112"/>
      <c r="AA1271" s="176"/>
      <c r="AB1271" s="109"/>
      <c r="AC1271" s="138">
        <f t="shared" si="195"/>
        <v>0</v>
      </c>
      <c r="AD1271" s="112">
        <f t="shared" si="196"/>
        <v>0</v>
      </c>
      <c r="AE1271" s="112">
        <f t="shared" si="197"/>
        <v>0</v>
      </c>
      <c r="AF1271" s="112">
        <f t="shared" si="198"/>
        <v>0</v>
      </c>
    </row>
    <row r="1272" spans="1:32">
      <c r="A1272" s="147"/>
      <c r="B1272" s="226"/>
      <c r="C1272" s="147"/>
      <c r="D1272" s="147"/>
      <c r="E1272" s="148"/>
      <c r="F1272" s="149"/>
      <c r="G1272" s="149"/>
      <c r="H1272" s="147"/>
      <c r="I1272" s="147"/>
      <c r="J1272" s="147"/>
      <c r="K1272" s="277"/>
      <c r="L1272" s="121"/>
      <c r="M1272" s="120"/>
      <c r="O1272" s="110">
        <f t="shared" si="192"/>
        <v>0</v>
      </c>
      <c r="P1272" s="110">
        <f t="shared" si="193"/>
        <v>0</v>
      </c>
      <c r="Q1272" s="134">
        <f t="shared" si="194"/>
        <v>0</v>
      </c>
      <c r="R1272" s="111">
        <f t="shared" si="199"/>
        <v>0</v>
      </c>
      <c r="S1272" s="111">
        <f t="shared" si="200"/>
        <v>0</v>
      </c>
      <c r="T1272" s="108">
        <f t="shared" si="191"/>
        <v>0</v>
      </c>
      <c r="U1272" s="109"/>
      <c r="V1272" s="108"/>
      <c r="W1272" s="108"/>
      <c r="X1272" s="112"/>
      <c r="Y1272" s="112"/>
      <c r="Z1272" s="112"/>
      <c r="AA1272" s="176"/>
      <c r="AB1272" s="109"/>
      <c r="AC1272" s="138">
        <f t="shared" si="195"/>
        <v>0</v>
      </c>
      <c r="AD1272" s="112">
        <f t="shared" si="196"/>
        <v>0</v>
      </c>
      <c r="AE1272" s="112">
        <f t="shared" si="197"/>
        <v>0</v>
      </c>
      <c r="AF1272" s="112">
        <f t="shared" si="198"/>
        <v>0</v>
      </c>
    </row>
    <row r="1273" spans="1:32">
      <c r="A1273" s="147"/>
      <c r="B1273" s="226"/>
      <c r="C1273" s="147"/>
      <c r="D1273" s="147"/>
      <c r="E1273" s="148"/>
      <c r="F1273" s="149"/>
      <c r="G1273" s="149"/>
      <c r="H1273" s="147"/>
      <c r="I1273" s="147"/>
      <c r="J1273" s="147"/>
      <c r="K1273" s="277"/>
      <c r="L1273" s="121"/>
      <c r="M1273" s="120"/>
      <c r="O1273" s="110">
        <f t="shared" si="192"/>
        <v>0</v>
      </c>
      <c r="P1273" s="110">
        <f t="shared" si="193"/>
        <v>0</v>
      </c>
      <c r="Q1273" s="134">
        <f t="shared" si="194"/>
        <v>0</v>
      </c>
      <c r="R1273" s="111">
        <f t="shared" si="199"/>
        <v>0</v>
      </c>
      <c r="S1273" s="111">
        <f t="shared" si="200"/>
        <v>0</v>
      </c>
      <c r="T1273" s="108">
        <f t="shared" si="191"/>
        <v>0</v>
      </c>
      <c r="U1273" s="109"/>
      <c r="V1273" s="108"/>
      <c r="W1273" s="108"/>
      <c r="X1273" s="112"/>
      <c r="Y1273" s="112"/>
      <c r="Z1273" s="112"/>
      <c r="AA1273" s="176"/>
      <c r="AB1273" s="109"/>
      <c r="AC1273" s="138">
        <f t="shared" si="195"/>
        <v>0</v>
      </c>
      <c r="AD1273" s="112">
        <f t="shared" si="196"/>
        <v>0</v>
      </c>
      <c r="AE1273" s="112">
        <f t="shared" si="197"/>
        <v>0</v>
      </c>
      <c r="AF1273" s="112">
        <f t="shared" si="198"/>
        <v>0</v>
      </c>
    </row>
    <row r="1274" spans="1:32">
      <c r="A1274" s="147"/>
      <c r="B1274" s="226"/>
      <c r="C1274" s="147"/>
      <c r="D1274" s="147"/>
      <c r="E1274" s="148"/>
      <c r="F1274" s="149"/>
      <c r="G1274" s="149"/>
      <c r="H1274" s="147"/>
      <c r="I1274" s="147"/>
      <c r="J1274" s="147"/>
      <c r="K1274" s="277"/>
      <c r="L1274" s="121"/>
      <c r="M1274" s="120"/>
      <c r="O1274" s="110">
        <f t="shared" si="192"/>
        <v>0</v>
      </c>
      <c r="P1274" s="110">
        <f t="shared" si="193"/>
        <v>0</v>
      </c>
      <c r="Q1274" s="134">
        <f t="shared" si="194"/>
        <v>0</v>
      </c>
      <c r="R1274" s="111">
        <f t="shared" si="199"/>
        <v>0</v>
      </c>
      <c r="S1274" s="111">
        <f t="shared" si="200"/>
        <v>0</v>
      </c>
      <c r="T1274" s="108">
        <f t="shared" si="191"/>
        <v>0</v>
      </c>
      <c r="U1274" s="109"/>
      <c r="V1274" s="108"/>
      <c r="W1274" s="108"/>
      <c r="X1274" s="112"/>
      <c r="Y1274" s="112"/>
      <c r="Z1274" s="112"/>
      <c r="AA1274" s="176"/>
      <c r="AB1274" s="109"/>
      <c r="AC1274" s="138">
        <f t="shared" si="195"/>
        <v>0</v>
      </c>
      <c r="AD1274" s="112">
        <f t="shared" si="196"/>
        <v>0</v>
      </c>
      <c r="AE1274" s="112">
        <f t="shared" si="197"/>
        <v>0</v>
      </c>
      <c r="AF1274" s="112">
        <f t="shared" si="198"/>
        <v>0</v>
      </c>
    </row>
    <row r="1275" spans="1:32">
      <c r="A1275" s="147"/>
      <c r="B1275" s="226"/>
      <c r="C1275" s="147"/>
      <c r="D1275" s="147"/>
      <c r="E1275" s="148"/>
      <c r="F1275" s="149"/>
      <c r="G1275" s="149"/>
      <c r="H1275" s="147"/>
      <c r="I1275" s="147"/>
      <c r="J1275" s="147"/>
      <c r="K1275" s="277"/>
      <c r="L1275" s="121"/>
      <c r="M1275" s="120"/>
      <c r="O1275" s="110">
        <f t="shared" si="192"/>
        <v>0</v>
      </c>
      <c r="P1275" s="110">
        <f t="shared" si="193"/>
        <v>0</v>
      </c>
      <c r="Q1275" s="134">
        <f t="shared" si="194"/>
        <v>0</v>
      </c>
      <c r="R1275" s="111">
        <f t="shared" si="199"/>
        <v>0</v>
      </c>
      <c r="S1275" s="111">
        <f t="shared" si="200"/>
        <v>0</v>
      </c>
      <c r="T1275" s="108">
        <f t="shared" si="191"/>
        <v>0</v>
      </c>
      <c r="U1275" s="109"/>
      <c r="V1275" s="108"/>
      <c r="W1275" s="108"/>
      <c r="X1275" s="112"/>
      <c r="Y1275" s="112"/>
      <c r="Z1275" s="112"/>
      <c r="AA1275" s="176"/>
      <c r="AB1275" s="109"/>
      <c r="AC1275" s="138">
        <f t="shared" si="195"/>
        <v>0</v>
      </c>
      <c r="AD1275" s="112">
        <f t="shared" si="196"/>
        <v>0</v>
      </c>
      <c r="AE1275" s="112">
        <f t="shared" si="197"/>
        <v>0</v>
      </c>
      <c r="AF1275" s="112">
        <f t="shared" si="198"/>
        <v>0</v>
      </c>
    </row>
    <row r="1276" spans="1:32">
      <c r="A1276" s="147"/>
      <c r="B1276" s="226"/>
      <c r="C1276" s="147"/>
      <c r="D1276" s="147"/>
      <c r="E1276" s="148"/>
      <c r="F1276" s="149"/>
      <c r="G1276" s="149"/>
      <c r="H1276" s="147"/>
      <c r="I1276" s="147"/>
      <c r="J1276" s="147"/>
      <c r="K1276" s="277"/>
      <c r="L1276" s="121"/>
      <c r="M1276" s="120"/>
      <c r="O1276" s="110">
        <f t="shared" si="192"/>
        <v>0</v>
      </c>
      <c r="P1276" s="110">
        <f t="shared" si="193"/>
        <v>0</v>
      </c>
      <c r="Q1276" s="134">
        <f t="shared" si="194"/>
        <v>0</v>
      </c>
      <c r="R1276" s="111">
        <f t="shared" si="199"/>
        <v>0</v>
      </c>
      <c r="S1276" s="111">
        <f t="shared" si="200"/>
        <v>0</v>
      </c>
      <c r="T1276" s="108">
        <f t="shared" si="191"/>
        <v>0</v>
      </c>
      <c r="U1276" s="109"/>
      <c r="V1276" s="108"/>
      <c r="W1276" s="108"/>
      <c r="X1276" s="112"/>
      <c r="Y1276" s="112"/>
      <c r="Z1276" s="112"/>
      <c r="AA1276" s="176"/>
      <c r="AB1276" s="109"/>
      <c r="AC1276" s="138">
        <f t="shared" si="195"/>
        <v>0</v>
      </c>
      <c r="AD1276" s="112">
        <f t="shared" si="196"/>
        <v>0</v>
      </c>
      <c r="AE1276" s="112">
        <f t="shared" si="197"/>
        <v>0</v>
      </c>
      <c r="AF1276" s="112">
        <f t="shared" si="198"/>
        <v>0</v>
      </c>
    </row>
    <row r="1277" spans="1:32">
      <c r="A1277" s="147"/>
      <c r="B1277" s="226"/>
      <c r="C1277" s="147"/>
      <c r="D1277" s="147"/>
      <c r="E1277" s="148"/>
      <c r="F1277" s="149"/>
      <c r="G1277" s="149"/>
      <c r="H1277" s="147"/>
      <c r="I1277" s="147"/>
      <c r="J1277" s="147"/>
      <c r="K1277" s="277"/>
      <c r="L1277" s="121"/>
      <c r="M1277" s="120"/>
      <c r="O1277" s="110">
        <f t="shared" si="192"/>
        <v>0</v>
      </c>
      <c r="P1277" s="110">
        <f t="shared" si="193"/>
        <v>0</v>
      </c>
      <c r="Q1277" s="134">
        <f t="shared" si="194"/>
        <v>0</v>
      </c>
      <c r="R1277" s="111">
        <f t="shared" si="199"/>
        <v>0</v>
      </c>
      <c r="S1277" s="111">
        <f t="shared" si="200"/>
        <v>0</v>
      </c>
      <c r="T1277" s="108">
        <f t="shared" si="191"/>
        <v>0</v>
      </c>
      <c r="U1277" s="109"/>
      <c r="V1277" s="108"/>
      <c r="W1277" s="108"/>
      <c r="X1277" s="112"/>
      <c r="Y1277" s="112"/>
      <c r="Z1277" s="112"/>
      <c r="AA1277" s="176"/>
      <c r="AB1277" s="109"/>
      <c r="AC1277" s="138">
        <f t="shared" si="195"/>
        <v>0</v>
      </c>
      <c r="AD1277" s="112">
        <f t="shared" si="196"/>
        <v>0</v>
      </c>
      <c r="AE1277" s="112">
        <f t="shared" si="197"/>
        <v>0</v>
      </c>
      <c r="AF1277" s="112">
        <f t="shared" si="198"/>
        <v>0</v>
      </c>
    </row>
    <row r="1278" spans="1:32">
      <c r="A1278" s="147"/>
      <c r="B1278" s="226"/>
      <c r="C1278" s="147"/>
      <c r="D1278" s="147"/>
      <c r="E1278" s="148"/>
      <c r="F1278" s="149"/>
      <c r="G1278" s="149"/>
      <c r="H1278" s="147"/>
      <c r="I1278" s="147"/>
      <c r="J1278" s="147"/>
      <c r="K1278" s="277"/>
      <c r="L1278" s="121"/>
      <c r="M1278" s="120"/>
      <c r="O1278" s="110">
        <f t="shared" si="192"/>
        <v>0</v>
      </c>
      <c r="P1278" s="110">
        <f t="shared" si="193"/>
        <v>0</v>
      </c>
      <c r="Q1278" s="134">
        <f t="shared" si="194"/>
        <v>0</v>
      </c>
      <c r="R1278" s="111">
        <f t="shared" si="199"/>
        <v>0</v>
      </c>
      <c r="S1278" s="111">
        <f t="shared" si="200"/>
        <v>0</v>
      </c>
      <c r="T1278" s="108">
        <f t="shared" si="191"/>
        <v>0</v>
      </c>
      <c r="U1278" s="109"/>
      <c r="V1278" s="108"/>
      <c r="W1278" s="108"/>
      <c r="X1278" s="112"/>
      <c r="Y1278" s="112"/>
      <c r="Z1278" s="112"/>
      <c r="AA1278" s="176"/>
      <c r="AB1278" s="109"/>
      <c r="AC1278" s="138">
        <f t="shared" si="195"/>
        <v>0</v>
      </c>
      <c r="AD1278" s="112">
        <f t="shared" si="196"/>
        <v>0</v>
      </c>
      <c r="AE1278" s="112">
        <f t="shared" si="197"/>
        <v>0</v>
      </c>
      <c r="AF1278" s="112">
        <f t="shared" si="198"/>
        <v>0</v>
      </c>
    </row>
    <row r="1279" spans="1:32">
      <c r="A1279" s="147"/>
      <c r="B1279" s="226"/>
      <c r="C1279" s="147"/>
      <c r="D1279" s="147"/>
      <c r="E1279" s="148"/>
      <c r="F1279" s="149"/>
      <c r="G1279" s="147"/>
      <c r="H1279" s="147"/>
      <c r="I1279" s="147"/>
      <c r="J1279" s="147"/>
      <c r="K1279" s="277"/>
      <c r="L1279" s="121"/>
      <c r="M1279" s="120"/>
      <c r="O1279" s="110">
        <f t="shared" si="192"/>
        <v>0</v>
      </c>
      <c r="P1279" s="110">
        <f t="shared" si="193"/>
        <v>0</v>
      </c>
      <c r="Q1279" s="134">
        <f t="shared" si="194"/>
        <v>0</v>
      </c>
      <c r="R1279" s="111">
        <f t="shared" si="199"/>
        <v>0</v>
      </c>
      <c r="S1279" s="111">
        <f t="shared" si="200"/>
        <v>0</v>
      </c>
      <c r="T1279" s="108">
        <f t="shared" si="191"/>
        <v>0</v>
      </c>
      <c r="U1279" s="109"/>
      <c r="V1279" s="108"/>
      <c r="W1279" s="108"/>
      <c r="X1279" s="112"/>
      <c r="Y1279" s="112"/>
      <c r="Z1279" s="112"/>
      <c r="AA1279" s="176"/>
      <c r="AB1279" s="109"/>
      <c r="AC1279" s="138">
        <f t="shared" si="195"/>
        <v>0</v>
      </c>
      <c r="AD1279" s="112">
        <f t="shared" si="196"/>
        <v>0</v>
      </c>
      <c r="AE1279" s="112">
        <f t="shared" si="197"/>
        <v>0</v>
      </c>
      <c r="AF1279" s="112">
        <f t="shared" si="198"/>
        <v>0</v>
      </c>
    </row>
    <row r="1280" spans="1:32">
      <c r="A1280" s="147"/>
      <c r="B1280" s="226"/>
      <c r="C1280" s="147"/>
      <c r="D1280" s="147"/>
      <c r="E1280" s="148"/>
      <c r="F1280" s="149"/>
      <c r="G1280" s="149"/>
      <c r="H1280" s="147"/>
      <c r="I1280" s="147"/>
      <c r="J1280" s="147"/>
      <c r="K1280" s="277"/>
      <c r="L1280" s="121"/>
      <c r="M1280" s="120"/>
      <c r="O1280" s="110">
        <f t="shared" si="192"/>
        <v>0</v>
      </c>
      <c r="P1280" s="110">
        <f t="shared" si="193"/>
        <v>0</v>
      </c>
      <c r="Q1280" s="134">
        <f t="shared" si="194"/>
        <v>0</v>
      </c>
      <c r="R1280" s="111">
        <f t="shared" si="199"/>
        <v>0</v>
      </c>
      <c r="S1280" s="111">
        <f t="shared" si="200"/>
        <v>0</v>
      </c>
      <c r="T1280" s="108">
        <f t="shared" si="191"/>
        <v>0</v>
      </c>
      <c r="U1280" s="109"/>
      <c r="V1280" s="108"/>
      <c r="W1280" s="108"/>
      <c r="X1280" s="112"/>
      <c r="Y1280" s="112"/>
      <c r="Z1280" s="112"/>
      <c r="AA1280" s="176"/>
      <c r="AB1280" s="109"/>
      <c r="AC1280" s="138">
        <f t="shared" si="195"/>
        <v>0</v>
      </c>
      <c r="AD1280" s="112">
        <f t="shared" si="196"/>
        <v>0</v>
      </c>
      <c r="AE1280" s="112">
        <f t="shared" si="197"/>
        <v>0</v>
      </c>
      <c r="AF1280" s="112">
        <f t="shared" si="198"/>
        <v>0</v>
      </c>
    </row>
    <row r="1281" spans="1:32">
      <c r="A1281" s="147"/>
      <c r="B1281" s="226"/>
      <c r="C1281" s="147"/>
      <c r="D1281" s="147"/>
      <c r="E1281" s="148"/>
      <c r="F1281" s="149"/>
      <c r="G1281" s="147"/>
      <c r="H1281" s="147"/>
      <c r="I1281" s="147"/>
      <c r="J1281" s="147"/>
      <c r="K1281" s="277"/>
      <c r="L1281" s="121"/>
      <c r="M1281" s="120"/>
      <c r="O1281" s="110">
        <f t="shared" si="192"/>
        <v>0</v>
      </c>
      <c r="P1281" s="110">
        <f t="shared" si="193"/>
        <v>0</v>
      </c>
      <c r="Q1281" s="134">
        <f t="shared" si="194"/>
        <v>0</v>
      </c>
      <c r="R1281" s="111">
        <f t="shared" si="199"/>
        <v>0</v>
      </c>
      <c r="S1281" s="111">
        <f t="shared" si="200"/>
        <v>0</v>
      </c>
      <c r="T1281" s="108">
        <f t="shared" si="191"/>
        <v>0</v>
      </c>
      <c r="U1281" s="109"/>
      <c r="V1281" s="108"/>
      <c r="W1281" s="108"/>
      <c r="X1281" s="112"/>
      <c r="Y1281" s="112"/>
      <c r="Z1281" s="112"/>
      <c r="AA1281" s="176"/>
      <c r="AB1281" s="109"/>
      <c r="AC1281" s="138">
        <f t="shared" si="195"/>
        <v>0</v>
      </c>
      <c r="AD1281" s="112">
        <f t="shared" si="196"/>
        <v>0</v>
      </c>
      <c r="AE1281" s="112">
        <f t="shared" si="197"/>
        <v>0</v>
      </c>
      <c r="AF1281" s="112">
        <f t="shared" si="198"/>
        <v>0</v>
      </c>
    </row>
    <row r="1282" spans="1:32">
      <c r="A1282" s="147"/>
      <c r="B1282" s="226"/>
      <c r="C1282" s="147"/>
      <c r="D1282" s="147"/>
      <c r="E1282" s="148"/>
      <c r="F1282" s="149"/>
      <c r="G1282" s="149"/>
      <c r="H1282" s="147"/>
      <c r="I1282" s="147"/>
      <c r="J1282" s="147"/>
      <c r="K1282" s="277"/>
      <c r="L1282" s="121"/>
      <c r="M1282" s="120"/>
      <c r="O1282" s="110">
        <f t="shared" si="192"/>
        <v>0</v>
      </c>
      <c r="P1282" s="110">
        <f t="shared" si="193"/>
        <v>0</v>
      </c>
      <c r="Q1282" s="134">
        <f t="shared" si="194"/>
        <v>0</v>
      </c>
      <c r="R1282" s="111">
        <f t="shared" si="199"/>
        <v>0</v>
      </c>
      <c r="S1282" s="111">
        <f t="shared" si="200"/>
        <v>0</v>
      </c>
      <c r="T1282" s="108">
        <f t="shared" si="191"/>
        <v>0</v>
      </c>
      <c r="U1282" s="109"/>
      <c r="V1282" s="108"/>
      <c r="W1282" s="108"/>
      <c r="X1282" s="112"/>
      <c r="Y1282" s="112"/>
      <c r="Z1282" s="112"/>
      <c r="AA1282" s="176"/>
      <c r="AB1282" s="109"/>
      <c r="AC1282" s="138">
        <f t="shared" si="195"/>
        <v>0</v>
      </c>
      <c r="AD1282" s="112">
        <f t="shared" si="196"/>
        <v>0</v>
      </c>
      <c r="AE1282" s="112">
        <f t="shared" si="197"/>
        <v>0</v>
      </c>
      <c r="AF1282" s="112">
        <f t="shared" si="198"/>
        <v>0</v>
      </c>
    </row>
    <row r="1283" spans="1:32">
      <c r="A1283" s="147"/>
      <c r="B1283" s="226"/>
      <c r="C1283" s="147"/>
      <c r="D1283" s="147"/>
      <c r="E1283" s="148"/>
      <c r="F1283" s="149"/>
      <c r="G1283" s="149"/>
      <c r="H1283" s="147"/>
      <c r="I1283" s="147"/>
      <c r="J1283" s="147"/>
      <c r="K1283" s="277"/>
      <c r="L1283" s="121"/>
      <c r="M1283" s="120"/>
      <c r="O1283" s="110">
        <f t="shared" si="192"/>
        <v>0</v>
      </c>
      <c r="P1283" s="110">
        <f t="shared" si="193"/>
        <v>0</v>
      </c>
      <c r="Q1283" s="134">
        <f t="shared" si="194"/>
        <v>0</v>
      </c>
      <c r="R1283" s="111">
        <f t="shared" si="199"/>
        <v>0</v>
      </c>
      <c r="S1283" s="111">
        <f t="shared" si="200"/>
        <v>0</v>
      </c>
      <c r="T1283" s="108">
        <f t="shared" si="191"/>
        <v>0</v>
      </c>
      <c r="U1283" s="109"/>
      <c r="V1283" s="108"/>
      <c r="W1283" s="108"/>
      <c r="X1283" s="112"/>
      <c r="Y1283" s="112"/>
      <c r="Z1283" s="112"/>
      <c r="AA1283" s="176"/>
      <c r="AB1283" s="109"/>
      <c r="AC1283" s="138">
        <f t="shared" si="195"/>
        <v>0</v>
      </c>
      <c r="AD1283" s="112">
        <f t="shared" si="196"/>
        <v>0</v>
      </c>
      <c r="AE1283" s="112">
        <f t="shared" si="197"/>
        <v>0</v>
      </c>
      <c r="AF1283" s="112">
        <f t="shared" si="198"/>
        <v>0</v>
      </c>
    </row>
    <row r="1284" spans="1:32">
      <c r="A1284" s="147"/>
      <c r="B1284" s="226"/>
      <c r="C1284" s="147"/>
      <c r="D1284" s="147"/>
      <c r="E1284" s="148"/>
      <c r="F1284" s="149"/>
      <c r="G1284" s="149"/>
      <c r="H1284" s="147"/>
      <c r="I1284" s="147"/>
      <c r="J1284" s="147"/>
      <c r="K1284" s="277"/>
      <c r="L1284" s="121"/>
      <c r="M1284" s="120"/>
      <c r="O1284" s="110">
        <f t="shared" si="192"/>
        <v>0</v>
      </c>
      <c r="P1284" s="110">
        <f t="shared" si="193"/>
        <v>0</v>
      </c>
      <c r="Q1284" s="134">
        <f t="shared" si="194"/>
        <v>0</v>
      </c>
      <c r="R1284" s="111">
        <f t="shared" si="199"/>
        <v>0</v>
      </c>
      <c r="S1284" s="111">
        <f t="shared" si="200"/>
        <v>0</v>
      </c>
      <c r="T1284" s="108">
        <f t="shared" ref="T1284:T1347" si="201">+IF((Q1284+R1284+V1284-W1284)&gt;TIMEVALUE("4:30"),8.5/24,IF((Q1284+R1284+V1284-W1284)&gt;TIMEVALUE("00:00"),4.25/24,0))-IF((Q1284+R1284+V1284-W1284)&gt;S1284,S1284,0)</f>
        <v>0</v>
      </c>
      <c r="U1284" s="109"/>
      <c r="V1284" s="108"/>
      <c r="W1284" s="108"/>
      <c r="X1284" s="112"/>
      <c r="Y1284" s="112"/>
      <c r="Z1284" s="112"/>
      <c r="AA1284" s="176"/>
      <c r="AB1284" s="109"/>
      <c r="AC1284" s="138">
        <f t="shared" si="195"/>
        <v>0</v>
      </c>
      <c r="AD1284" s="112">
        <f t="shared" si="196"/>
        <v>0</v>
      </c>
      <c r="AE1284" s="112">
        <f t="shared" si="197"/>
        <v>0</v>
      </c>
      <c r="AF1284" s="112">
        <f t="shared" si="198"/>
        <v>0</v>
      </c>
    </row>
    <row r="1285" spans="1:32">
      <c r="A1285" s="147"/>
      <c r="B1285" s="226"/>
      <c r="C1285" s="147"/>
      <c r="D1285" s="147"/>
      <c r="E1285" s="148"/>
      <c r="F1285" s="149"/>
      <c r="G1285" s="149"/>
      <c r="H1285" s="147"/>
      <c r="I1285" s="147"/>
      <c r="J1285" s="147"/>
      <c r="K1285" s="277"/>
      <c r="L1285" s="121"/>
      <c r="M1285" s="120"/>
      <c r="O1285" s="110">
        <f t="shared" ref="O1285:O1348" si="202">+IF(COUNT(F1285:K1285)=1,0,IF((MAX(F1285:K1285)-MIN(F1285:K1285))&lt;TIMEVALUE("1:00"),0,IF(F1285&lt;TIMEVALUE("8:00"),1/3,MIN(F1285:K1285))))</f>
        <v>0</v>
      </c>
      <c r="P1285" s="110">
        <f t="shared" ref="P1285:P1348" si="203">+IF(COUNT(F1285:K1285)=1,0,IF((MAX(F1285:K1285)-MIN(F1285:K1285))&lt;TIMEVALUE("1:00"),0,IF(MAX(F1285:K1285)&lt;TIMEVALUE("18:00"),MAX(F1285:K1285),IF(F1285&gt;TIMEVALUE("8:30"),0.75,MAX(F1285:K1285)))))</f>
        <v>0</v>
      </c>
      <c r="Q1285" s="134">
        <f t="shared" ref="Q1285:Q1348" si="204">+IF(OR(M1285="KHAC",M1285="PM",O1285=TIMEVALUE("00:00")),0,IF(O1285&gt;TIMEVALUE("10:00"),0,IF(MAX(F1285:K1285)&lt;TIMEVALUE("12:00"),MAX(F1285:K1285)-O1285,TIMEVALUE("12:00")-O1285)))</f>
        <v>0</v>
      </c>
      <c r="R1285" s="111">
        <f t="shared" si="199"/>
        <v>0</v>
      </c>
      <c r="S1285" s="111">
        <f t="shared" si="200"/>
        <v>0</v>
      </c>
      <c r="T1285" s="108">
        <f t="shared" si="201"/>
        <v>0</v>
      </c>
      <c r="U1285" s="109"/>
      <c r="V1285" s="108"/>
      <c r="W1285" s="108"/>
      <c r="X1285" s="112"/>
      <c r="Y1285" s="112"/>
      <c r="Z1285" s="112"/>
      <c r="AA1285" s="176"/>
      <c r="AB1285" s="109"/>
      <c r="AC1285" s="138">
        <f t="shared" ref="AC1285:AC1348" si="205">+T1285/TIMEVALUE("8:30")</f>
        <v>0</v>
      </c>
      <c r="AD1285" s="112">
        <f t="shared" ref="AD1285:AD1348" si="206">IF(COUNT(F1285:K1285)=0,0,IF(COUNT(F1285:K1285)=1,1,IF((MAX(F1285:K1285)-MIN(F1285:K1285))&lt;TIMEVALUE("1:00"),1,0+Z1285)))</f>
        <v>0</v>
      </c>
      <c r="AE1285" s="112">
        <f t="shared" ref="AE1285:AE1348" si="207">+IF(AND(F1285&gt;TIMEVALUE("8:30"),F1285&lt;TIMEVALUE("10:00")),1,IF(AND(F1285&gt;TIMEVALUE("14:00"),F1285&lt;TIMEVALUE("15:30")),1,0+X1285))</f>
        <v>0</v>
      </c>
      <c r="AF1285" s="112">
        <f t="shared" ref="AF1285:AF1348" si="208">+IF(OR(M1285="Khac",M1285="pm"),0,IF(AND(MAX(F1285:K1285)-MIN(F1285:K1285)&gt;TIMEVALUE("6:00"),AND(MAX(F1285:K1285)&gt;TIMEVALUE("14:00"),MIN(F1285:K1285)&lt;TIMEVALUE("11:30"))),1,0+Y1285))</f>
        <v>0</v>
      </c>
    </row>
    <row r="1286" spans="1:32">
      <c r="A1286" s="147"/>
      <c r="B1286" s="226"/>
      <c r="C1286" s="147"/>
      <c r="D1286" s="147"/>
      <c r="E1286" s="148"/>
      <c r="F1286" s="149"/>
      <c r="G1286" s="149"/>
      <c r="H1286" s="147"/>
      <c r="I1286" s="147"/>
      <c r="J1286" s="147"/>
      <c r="K1286" s="277"/>
      <c r="L1286" s="121"/>
      <c r="M1286" s="120"/>
      <c r="O1286" s="110">
        <f t="shared" si="202"/>
        <v>0</v>
      </c>
      <c r="P1286" s="110">
        <f t="shared" si="203"/>
        <v>0</v>
      </c>
      <c r="Q1286" s="134">
        <f t="shared" si="204"/>
        <v>0</v>
      </c>
      <c r="R1286" s="111">
        <f t="shared" si="199"/>
        <v>0</v>
      </c>
      <c r="S1286" s="111">
        <f t="shared" si="200"/>
        <v>0</v>
      </c>
      <c r="T1286" s="108">
        <f t="shared" si="201"/>
        <v>0</v>
      </c>
      <c r="U1286" s="109"/>
      <c r="V1286" s="108"/>
      <c r="W1286" s="108"/>
      <c r="X1286" s="112"/>
      <c r="Y1286" s="112"/>
      <c r="Z1286" s="112"/>
      <c r="AA1286" s="176"/>
      <c r="AB1286" s="109"/>
      <c r="AC1286" s="138">
        <f t="shared" si="205"/>
        <v>0</v>
      </c>
      <c r="AD1286" s="112">
        <f t="shared" si="206"/>
        <v>0</v>
      </c>
      <c r="AE1286" s="112">
        <f t="shared" si="207"/>
        <v>0</v>
      </c>
      <c r="AF1286" s="112">
        <f t="shared" si="208"/>
        <v>0</v>
      </c>
    </row>
    <row r="1287" spans="1:32">
      <c r="A1287" s="147"/>
      <c r="B1287" s="226"/>
      <c r="C1287" s="147"/>
      <c r="D1287" s="147"/>
      <c r="E1287" s="148"/>
      <c r="F1287" s="149"/>
      <c r="G1287" s="149"/>
      <c r="H1287" s="147"/>
      <c r="I1287" s="147"/>
      <c r="J1287" s="147"/>
      <c r="K1287" s="277"/>
      <c r="L1287" s="121"/>
      <c r="M1287" s="120"/>
      <c r="O1287" s="110">
        <f t="shared" si="202"/>
        <v>0</v>
      </c>
      <c r="P1287" s="110">
        <f t="shared" si="203"/>
        <v>0</v>
      </c>
      <c r="Q1287" s="134">
        <f t="shared" si="204"/>
        <v>0</v>
      </c>
      <c r="R1287" s="111">
        <f t="shared" ref="R1287:R1350" si="209">+IF(OR(M1287="khac",M1287="pm",P1287=TIMEVALUE("00:00"),MAX(F1287:K1287)&lt;TIMEVALUE("13:30"),MAX(F1287:K1287)&lt;TIMEVALUE("15:30"),MIN(F1287:K1287)&gt;TIMEVALUE("15:30")),0,IF(P1287&lt;=TIMEVALUE("19:30"),P1287-IF(MIN(F1287:K1287)&gt;TIMEVALUE("13:30"),O1287,TIMEVALUE("13:30")),TIMEVALUE("19:30")-IF(MIN(F1287:K1287)&gt;TIMEVALUE("13:30"),O1287,TIMEVALUE("13:30"))))</f>
        <v>0</v>
      </c>
      <c r="S1287" s="111">
        <f t="shared" si="200"/>
        <v>0</v>
      </c>
      <c r="T1287" s="108">
        <f t="shared" si="201"/>
        <v>0</v>
      </c>
      <c r="U1287" s="109"/>
      <c r="V1287" s="108"/>
      <c r="W1287" s="108"/>
      <c r="X1287" s="112"/>
      <c r="Y1287" s="112"/>
      <c r="Z1287" s="112"/>
      <c r="AA1287" s="176"/>
      <c r="AB1287" s="109"/>
      <c r="AC1287" s="138">
        <f t="shared" si="205"/>
        <v>0</v>
      </c>
      <c r="AD1287" s="112">
        <f t="shared" si="206"/>
        <v>0</v>
      </c>
      <c r="AE1287" s="112">
        <f t="shared" si="207"/>
        <v>0</v>
      </c>
      <c r="AF1287" s="112">
        <f t="shared" si="208"/>
        <v>0</v>
      </c>
    </row>
    <row r="1288" spans="1:32">
      <c r="A1288" s="147"/>
      <c r="B1288" s="226"/>
      <c r="C1288" s="147"/>
      <c r="D1288" s="147"/>
      <c r="E1288" s="148"/>
      <c r="F1288" s="149"/>
      <c r="G1288" s="149"/>
      <c r="H1288" s="149"/>
      <c r="I1288" s="147"/>
      <c r="J1288" s="147"/>
      <c r="K1288" s="277"/>
      <c r="L1288" s="121"/>
      <c r="M1288" s="120"/>
      <c r="O1288" s="110">
        <f t="shared" si="202"/>
        <v>0</v>
      </c>
      <c r="P1288" s="110">
        <f t="shared" si="203"/>
        <v>0</v>
      </c>
      <c r="Q1288" s="134">
        <f t="shared" si="204"/>
        <v>0</v>
      </c>
      <c r="R1288" s="111">
        <f t="shared" si="209"/>
        <v>0</v>
      </c>
      <c r="S1288" s="111">
        <f t="shared" si="200"/>
        <v>0</v>
      </c>
      <c r="T1288" s="108">
        <f t="shared" si="201"/>
        <v>0</v>
      </c>
      <c r="U1288" s="109"/>
      <c r="V1288" s="108"/>
      <c r="W1288" s="108"/>
      <c r="X1288" s="112"/>
      <c r="Y1288" s="112"/>
      <c r="Z1288" s="112"/>
      <c r="AA1288" s="176"/>
      <c r="AB1288" s="109"/>
      <c r="AC1288" s="138">
        <f t="shared" si="205"/>
        <v>0</v>
      </c>
      <c r="AD1288" s="112">
        <f t="shared" si="206"/>
        <v>0</v>
      </c>
      <c r="AE1288" s="112">
        <f t="shared" si="207"/>
        <v>0</v>
      </c>
      <c r="AF1288" s="112">
        <f t="shared" si="208"/>
        <v>0</v>
      </c>
    </row>
    <row r="1289" spans="1:32">
      <c r="A1289" s="147"/>
      <c r="B1289" s="226"/>
      <c r="C1289" s="147"/>
      <c r="D1289" s="147"/>
      <c r="E1289" s="148"/>
      <c r="F1289" s="149"/>
      <c r="G1289" s="147"/>
      <c r="H1289" s="147"/>
      <c r="I1289" s="147"/>
      <c r="J1289" s="147"/>
      <c r="K1289" s="277"/>
      <c r="L1289" s="121"/>
      <c r="M1289" s="120"/>
      <c r="O1289" s="110">
        <f t="shared" si="202"/>
        <v>0</v>
      </c>
      <c r="P1289" s="110">
        <f t="shared" si="203"/>
        <v>0</v>
      </c>
      <c r="Q1289" s="134">
        <f t="shared" si="204"/>
        <v>0</v>
      </c>
      <c r="R1289" s="111">
        <f t="shared" si="209"/>
        <v>0</v>
      </c>
      <c r="S1289" s="111">
        <f t="shared" si="200"/>
        <v>0</v>
      </c>
      <c r="T1289" s="108">
        <f t="shared" si="201"/>
        <v>0</v>
      </c>
      <c r="U1289" s="109"/>
      <c r="V1289" s="108"/>
      <c r="W1289" s="108"/>
      <c r="X1289" s="112"/>
      <c r="Y1289" s="112"/>
      <c r="Z1289" s="112"/>
      <c r="AA1289" s="176"/>
      <c r="AB1289" s="109"/>
      <c r="AC1289" s="138">
        <f t="shared" si="205"/>
        <v>0</v>
      </c>
      <c r="AD1289" s="112">
        <f t="shared" si="206"/>
        <v>0</v>
      </c>
      <c r="AE1289" s="112">
        <f t="shared" si="207"/>
        <v>0</v>
      </c>
      <c r="AF1289" s="112">
        <f t="shared" si="208"/>
        <v>0</v>
      </c>
    </row>
    <row r="1290" spans="1:32">
      <c r="A1290" s="147"/>
      <c r="B1290" s="226"/>
      <c r="C1290" s="147"/>
      <c r="D1290" s="147"/>
      <c r="E1290" s="148"/>
      <c r="F1290" s="149"/>
      <c r="G1290" s="149"/>
      <c r="H1290" s="149"/>
      <c r="I1290" s="147"/>
      <c r="J1290" s="147"/>
      <c r="K1290" s="277"/>
      <c r="L1290" s="121"/>
      <c r="M1290" s="120"/>
      <c r="O1290" s="110">
        <f t="shared" si="202"/>
        <v>0</v>
      </c>
      <c r="P1290" s="110">
        <f t="shared" si="203"/>
        <v>0</v>
      </c>
      <c r="Q1290" s="134">
        <f t="shared" si="204"/>
        <v>0</v>
      </c>
      <c r="R1290" s="111">
        <f t="shared" si="209"/>
        <v>0</v>
      </c>
      <c r="S1290" s="111">
        <f t="shared" si="200"/>
        <v>0</v>
      </c>
      <c r="T1290" s="108">
        <f t="shared" si="201"/>
        <v>0</v>
      </c>
      <c r="U1290" s="109"/>
      <c r="V1290" s="108"/>
      <c r="W1290" s="108"/>
      <c r="X1290" s="112"/>
      <c r="Y1290" s="112"/>
      <c r="Z1290" s="112"/>
      <c r="AA1290" s="176"/>
      <c r="AB1290" s="109"/>
      <c r="AC1290" s="138">
        <f t="shared" si="205"/>
        <v>0</v>
      </c>
      <c r="AD1290" s="112">
        <f t="shared" si="206"/>
        <v>0</v>
      </c>
      <c r="AE1290" s="112">
        <f t="shared" si="207"/>
        <v>0</v>
      </c>
      <c r="AF1290" s="112">
        <f t="shared" si="208"/>
        <v>0</v>
      </c>
    </row>
    <row r="1291" spans="1:32">
      <c r="A1291" s="147"/>
      <c r="B1291" s="226"/>
      <c r="C1291" s="147"/>
      <c r="D1291" s="147"/>
      <c r="E1291" s="148"/>
      <c r="F1291" s="149"/>
      <c r="G1291" s="149"/>
      <c r="H1291" s="147"/>
      <c r="I1291" s="147"/>
      <c r="J1291" s="147"/>
      <c r="K1291" s="277"/>
      <c r="L1291" s="121"/>
      <c r="M1291" s="120"/>
      <c r="O1291" s="110">
        <f t="shared" si="202"/>
        <v>0</v>
      </c>
      <c r="P1291" s="110">
        <f t="shared" si="203"/>
        <v>0</v>
      </c>
      <c r="Q1291" s="134">
        <f t="shared" si="204"/>
        <v>0</v>
      </c>
      <c r="R1291" s="111">
        <f t="shared" si="209"/>
        <v>0</v>
      </c>
      <c r="S1291" s="111">
        <f t="shared" si="200"/>
        <v>0</v>
      </c>
      <c r="T1291" s="108">
        <f t="shared" si="201"/>
        <v>0</v>
      </c>
      <c r="U1291" s="109"/>
      <c r="V1291" s="108"/>
      <c r="W1291" s="108"/>
      <c r="X1291" s="112"/>
      <c r="Y1291" s="112"/>
      <c r="Z1291" s="112"/>
      <c r="AA1291" s="176"/>
      <c r="AB1291" s="109"/>
      <c r="AC1291" s="138">
        <f t="shared" si="205"/>
        <v>0</v>
      </c>
      <c r="AD1291" s="112">
        <f t="shared" si="206"/>
        <v>0</v>
      </c>
      <c r="AE1291" s="112">
        <f t="shared" si="207"/>
        <v>0</v>
      </c>
      <c r="AF1291" s="112">
        <f t="shared" si="208"/>
        <v>0</v>
      </c>
    </row>
    <row r="1292" spans="1:32">
      <c r="A1292" s="147"/>
      <c r="B1292" s="226"/>
      <c r="C1292" s="147"/>
      <c r="D1292" s="147"/>
      <c r="E1292" s="148"/>
      <c r="F1292" s="149"/>
      <c r="G1292" s="149"/>
      <c r="H1292" s="147"/>
      <c r="I1292" s="147"/>
      <c r="J1292" s="147"/>
      <c r="K1292" s="277"/>
      <c r="L1292" s="121"/>
      <c r="M1292" s="120"/>
      <c r="O1292" s="110">
        <f t="shared" si="202"/>
        <v>0</v>
      </c>
      <c r="P1292" s="110">
        <f t="shared" si="203"/>
        <v>0</v>
      </c>
      <c r="Q1292" s="134">
        <f t="shared" si="204"/>
        <v>0</v>
      </c>
      <c r="R1292" s="111">
        <f t="shared" si="209"/>
        <v>0</v>
      </c>
      <c r="S1292" s="111">
        <f t="shared" si="200"/>
        <v>0</v>
      </c>
      <c r="T1292" s="108">
        <f t="shared" si="201"/>
        <v>0</v>
      </c>
      <c r="U1292" s="109"/>
      <c r="V1292" s="108"/>
      <c r="W1292" s="108"/>
      <c r="X1292" s="112"/>
      <c r="Y1292" s="112"/>
      <c r="Z1292" s="112"/>
      <c r="AA1292" s="176"/>
      <c r="AB1292" s="109"/>
      <c r="AC1292" s="138">
        <f t="shared" si="205"/>
        <v>0</v>
      </c>
      <c r="AD1292" s="112">
        <f t="shared" si="206"/>
        <v>0</v>
      </c>
      <c r="AE1292" s="112">
        <f t="shared" si="207"/>
        <v>0</v>
      </c>
      <c r="AF1292" s="112">
        <f t="shared" si="208"/>
        <v>0</v>
      </c>
    </row>
    <row r="1293" spans="1:32">
      <c r="A1293" s="147"/>
      <c r="B1293" s="226"/>
      <c r="C1293" s="147"/>
      <c r="D1293" s="147"/>
      <c r="E1293" s="148"/>
      <c r="F1293" s="149"/>
      <c r="G1293" s="149"/>
      <c r="H1293" s="147"/>
      <c r="I1293" s="147"/>
      <c r="J1293" s="147"/>
      <c r="K1293" s="277"/>
      <c r="L1293" s="121"/>
      <c r="M1293" s="120"/>
      <c r="O1293" s="110">
        <f t="shared" si="202"/>
        <v>0</v>
      </c>
      <c r="P1293" s="110">
        <f t="shared" si="203"/>
        <v>0</v>
      </c>
      <c r="Q1293" s="134">
        <f t="shared" si="204"/>
        <v>0</v>
      </c>
      <c r="R1293" s="111">
        <f t="shared" si="209"/>
        <v>0</v>
      </c>
      <c r="S1293" s="111">
        <f t="shared" si="200"/>
        <v>0</v>
      </c>
      <c r="T1293" s="108">
        <f t="shared" si="201"/>
        <v>0</v>
      </c>
      <c r="U1293" s="109"/>
      <c r="V1293" s="108"/>
      <c r="W1293" s="108"/>
      <c r="X1293" s="112"/>
      <c r="Y1293" s="112"/>
      <c r="Z1293" s="112"/>
      <c r="AA1293" s="176"/>
      <c r="AB1293" s="109"/>
      <c r="AC1293" s="138">
        <f t="shared" si="205"/>
        <v>0</v>
      </c>
      <c r="AD1293" s="112">
        <f t="shared" si="206"/>
        <v>0</v>
      </c>
      <c r="AE1293" s="112">
        <f t="shared" si="207"/>
        <v>0</v>
      </c>
      <c r="AF1293" s="112">
        <f t="shared" si="208"/>
        <v>0</v>
      </c>
    </row>
    <row r="1294" spans="1:32">
      <c r="A1294" s="147"/>
      <c r="B1294" s="226"/>
      <c r="C1294" s="147"/>
      <c r="D1294" s="147"/>
      <c r="E1294" s="148"/>
      <c r="F1294" s="149"/>
      <c r="G1294" s="149"/>
      <c r="H1294" s="147"/>
      <c r="I1294" s="147"/>
      <c r="J1294" s="147"/>
      <c r="K1294" s="277"/>
      <c r="L1294" s="121"/>
      <c r="M1294" s="120"/>
      <c r="O1294" s="110">
        <f t="shared" si="202"/>
        <v>0</v>
      </c>
      <c r="P1294" s="110">
        <f t="shared" si="203"/>
        <v>0</v>
      </c>
      <c r="Q1294" s="134">
        <f t="shared" si="204"/>
        <v>0</v>
      </c>
      <c r="R1294" s="111">
        <f t="shared" si="209"/>
        <v>0</v>
      </c>
      <c r="S1294" s="111">
        <f t="shared" si="200"/>
        <v>0</v>
      </c>
      <c r="T1294" s="108">
        <f t="shared" si="201"/>
        <v>0</v>
      </c>
      <c r="U1294" s="109"/>
      <c r="V1294" s="108"/>
      <c r="W1294" s="108"/>
      <c r="X1294" s="112"/>
      <c r="Y1294" s="112"/>
      <c r="Z1294" s="112"/>
      <c r="AA1294" s="176"/>
      <c r="AB1294" s="109"/>
      <c r="AC1294" s="138">
        <f t="shared" si="205"/>
        <v>0</v>
      </c>
      <c r="AD1294" s="112">
        <f t="shared" si="206"/>
        <v>0</v>
      </c>
      <c r="AE1294" s="112">
        <f t="shared" si="207"/>
        <v>0</v>
      </c>
      <c r="AF1294" s="112">
        <f t="shared" si="208"/>
        <v>0</v>
      </c>
    </row>
    <row r="1295" spans="1:32">
      <c r="A1295" s="147"/>
      <c r="B1295" s="226"/>
      <c r="C1295" s="147"/>
      <c r="D1295" s="147"/>
      <c r="E1295" s="148"/>
      <c r="F1295" s="149"/>
      <c r="G1295" s="149"/>
      <c r="H1295" s="147"/>
      <c r="I1295" s="147"/>
      <c r="J1295" s="147"/>
      <c r="K1295" s="277"/>
      <c r="L1295" s="121"/>
      <c r="M1295" s="120"/>
      <c r="O1295" s="110">
        <f t="shared" si="202"/>
        <v>0</v>
      </c>
      <c r="P1295" s="110">
        <f t="shared" si="203"/>
        <v>0</v>
      </c>
      <c r="Q1295" s="134">
        <f t="shared" si="204"/>
        <v>0</v>
      </c>
      <c r="R1295" s="111">
        <f t="shared" si="209"/>
        <v>0</v>
      </c>
      <c r="S1295" s="111">
        <f t="shared" si="200"/>
        <v>0</v>
      </c>
      <c r="T1295" s="108">
        <f t="shared" si="201"/>
        <v>0</v>
      </c>
      <c r="U1295" s="109"/>
      <c r="V1295" s="108"/>
      <c r="W1295" s="108"/>
      <c r="X1295" s="112"/>
      <c r="Y1295" s="112"/>
      <c r="Z1295" s="112"/>
      <c r="AA1295" s="176"/>
      <c r="AB1295" s="109"/>
      <c r="AC1295" s="138">
        <f t="shared" si="205"/>
        <v>0</v>
      </c>
      <c r="AD1295" s="112">
        <f t="shared" si="206"/>
        <v>0</v>
      </c>
      <c r="AE1295" s="112">
        <f t="shared" si="207"/>
        <v>0</v>
      </c>
      <c r="AF1295" s="112">
        <f t="shared" si="208"/>
        <v>0</v>
      </c>
    </row>
    <row r="1296" spans="1:32">
      <c r="A1296" s="147"/>
      <c r="B1296" s="226"/>
      <c r="C1296" s="147"/>
      <c r="D1296" s="147"/>
      <c r="E1296" s="148"/>
      <c r="F1296" s="149"/>
      <c r="G1296" s="149"/>
      <c r="H1296" s="147"/>
      <c r="I1296" s="147"/>
      <c r="J1296" s="147"/>
      <c r="K1296" s="277"/>
      <c r="L1296" s="121"/>
      <c r="M1296" s="120"/>
      <c r="O1296" s="110">
        <f t="shared" si="202"/>
        <v>0</v>
      </c>
      <c r="P1296" s="110">
        <f t="shared" si="203"/>
        <v>0</v>
      </c>
      <c r="Q1296" s="134">
        <f t="shared" si="204"/>
        <v>0</v>
      </c>
      <c r="R1296" s="111">
        <f t="shared" si="209"/>
        <v>0</v>
      </c>
      <c r="S1296" s="111">
        <f t="shared" si="200"/>
        <v>0</v>
      </c>
      <c r="T1296" s="108">
        <f t="shared" si="201"/>
        <v>0</v>
      </c>
      <c r="U1296" s="109"/>
      <c r="V1296" s="108"/>
      <c r="W1296" s="108"/>
      <c r="X1296" s="112"/>
      <c r="Y1296" s="112"/>
      <c r="Z1296" s="112"/>
      <c r="AA1296" s="176"/>
      <c r="AB1296" s="109"/>
      <c r="AC1296" s="138">
        <f t="shared" si="205"/>
        <v>0</v>
      </c>
      <c r="AD1296" s="112">
        <f t="shared" si="206"/>
        <v>0</v>
      </c>
      <c r="AE1296" s="112">
        <f t="shared" si="207"/>
        <v>0</v>
      </c>
      <c r="AF1296" s="112">
        <f t="shared" si="208"/>
        <v>0</v>
      </c>
    </row>
    <row r="1297" spans="1:32">
      <c r="A1297" s="147"/>
      <c r="B1297" s="226"/>
      <c r="C1297" s="147"/>
      <c r="D1297" s="147"/>
      <c r="E1297" s="148"/>
      <c r="F1297" s="149"/>
      <c r="G1297" s="147"/>
      <c r="H1297" s="147"/>
      <c r="I1297" s="147"/>
      <c r="J1297" s="147"/>
      <c r="K1297" s="277"/>
      <c r="L1297" s="121"/>
      <c r="M1297" s="120"/>
      <c r="O1297" s="110">
        <f t="shared" si="202"/>
        <v>0</v>
      </c>
      <c r="P1297" s="110">
        <f t="shared" si="203"/>
        <v>0</v>
      </c>
      <c r="Q1297" s="134">
        <f t="shared" si="204"/>
        <v>0</v>
      </c>
      <c r="R1297" s="111">
        <f t="shared" si="209"/>
        <v>0</v>
      </c>
      <c r="S1297" s="111">
        <f t="shared" si="200"/>
        <v>0</v>
      </c>
      <c r="T1297" s="108">
        <f t="shared" si="201"/>
        <v>0</v>
      </c>
      <c r="U1297" s="109"/>
      <c r="V1297" s="108"/>
      <c r="W1297" s="108"/>
      <c r="X1297" s="112"/>
      <c r="Y1297" s="112"/>
      <c r="Z1297" s="112"/>
      <c r="AA1297" s="176"/>
      <c r="AB1297" s="109"/>
      <c r="AC1297" s="138">
        <f t="shared" si="205"/>
        <v>0</v>
      </c>
      <c r="AD1297" s="112">
        <f t="shared" si="206"/>
        <v>0</v>
      </c>
      <c r="AE1297" s="112">
        <f t="shared" si="207"/>
        <v>0</v>
      </c>
      <c r="AF1297" s="112">
        <f t="shared" si="208"/>
        <v>0</v>
      </c>
    </row>
    <row r="1298" spans="1:32">
      <c r="A1298" s="147"/>
      <c r="B1298" s="226"/>
      <c r="C1298" s="147"/>
      <c r="D1298" s="147"/>
      <c r="E1298" s="148"/>
      <c r="F1298" s="149"/>
      <c r="G1298" s="149"/>
      <c r="H1298" s="147"/>
      <c r="I1298" s="147"/>
      <c r="J1298" s="147"/>
      <c r="K1298" s="277"/>
      <c r="L1298" s="121"/>
      <c r="M1298" s="120"/>
      <c r="O1298" s="110">
        <f t="shared" si="202"/>
        <v>0</v>
      </c>
      <c r="P1298" s="110">
        <f t="shared" si="203"/>
        <v>0</v>
      </c>
      <c r="Q1298" s="134">
        <f t="shared" si="204"/>
        <v>0</v>
      </c>
      <c r="R1298" s="111">
        <f t="shared" si="209"/>
        <v>0</v>
      </c>
      <c r="S1298" s="111">
        <f t="shared" si="200"/>
        <v>0</v>
      </c>
      <c r="T1298" s="108">
        <f t="shared" si="201"/>
        <v>0</v>
      </c>
      <c r="U1298" s="109"/>
      <c r="V1298" s="108"/>
      <c r="W1298" s="108"/>
      <c r="X1298" s="112"/>
      <c r="Y1298" s="112"/>
      <c r="Z1298" s="112"/>
      <c r="AA1298" s="176"/>
      <c r="AB1298" s="109"/>
      <c r="AC1298" s="138">
        <f t="shared" si="205"/>
        <v>0</v>
      </c>
      <c r="AD1298" s="112">
        <f t="shared" si="206"/>
        <v>0</v>
      </c>
      <c r="AE1298" s="112">
        <f t="shared" si="207"/>
        <v>0</v>
      </c>
      <c r="AF1298" s="112">
        <f t="shared" si="208"/>
        <v>0</v>
      </c>
    </row>
    <row r="1299" spans="1:32">
      <c r="A1299" s="147"/>
      <c r="B1299" s="226"/>
      <c r="C1299" s="147"/>
      <c r="D1299" s="147"/>
      <c r="E1299" s="148"/>
      <c r="F1299" s="149"/>
      <c r="G1299" s="149"/>
      <c r="H1299" s="147"/>
      <c r="I1299" s="147"/>
      <c r="J1299" s="147"/>
      <c r="K1299" s="277"/>
      <c r="L1299" s="121"/>
      <c r="M1299" s="120"/>
      <c r="O1299" s="110">
        <f t="shared" si="202"/>
        <v>0</v>
      </c>
      <c r="P1299" s="110">
        <f t="shared" si="203"/>
        <v>0</v>
      </c>
      <c r="Q1299" s="134">
        <f t="shared" si="204"/>
        <v>0</v>
      </c>
      <c r="R1299" s="111">
        <f t="shared" si="209"/>
        <v>0</v>
      </c>
      <c r="S1299" s="111">
        <f t="shared" si="200"/>
        <v>0</v>
      </c>
      <c r="T1299" s="108">
        <f t="shared" si="201"/>
        <v>0</v>
      </c>
      <c r="U1299" s="109"/>
      <c r="V1299" s="108"/>
      <c r="W1299" s="108"/>
      <c r="X1299" s="112"/>
      <c r="Y1299" s="112"/>
      <c r="Z1299" s="112"/>
      <c r="AA1299" s="176"/>
      <c r="AB1299" s="109"/>
      <c r="AC1299" s="138">
        <f t="shared" si="205"/>
        <v>0</v>
      </c>
      <c r="AD1299" s="112">
        <f t="shared" si="206"/>
        <v>0</v>
      </c>
      <c r="AE1299" s="112">
        <f t="shared" si="207"/>
        <v>0</v>
      </c>
      <c r="AF1299" s="112">
        <f t="shared" si="208"/>
        <v>0</v>
      </c>
    </row>
    <row r="1300" spans="1:32">
      <c r="A1300" s="147"/>
      <c r="B1300" s="226"/>
      <c r="C1300" s="147"/>
      <c r="D1300" s="147"/>
      <c r="E1300" s="148"/>
      <c r="F1300" s="149"/>
      <c r="G1300" s="149"/>
      <c r="H1300" s="147"/>
      <c r="I1300" s="147"/>
      <c r="J1300" s="147"/>
      <c r="K1300" s="277"/>
      <c r="L1300" s="121"/>
      <c r="M1300" s="120"/>
      <c r="O1300" s="110">
        <f t="shared" si="202"/>
        <v>0</v>
      </c>
      <c r="P1300" s="110">
        <f t="shared" si="203"/>
        <v>0</v>
      </c>
      <c r="Q1300" s="134">
        <f t="shared" si="204"/>
        <v>0</v>
      </c>
      <c r="R1300" s="111">
        <f t="shared" si="209"/>
        <v>0</v>
      </c>
      <c r="S1300" s="111">
        <f t="shared" si="200"/>
        <v>0</v>
      </c>
      <c r="T1300" s="108">
        <f t="shared" si="201"/>
        <v>0</v>
      </c>
      <c r="U1300" s="109"/>
      <c r="V1300" s="108"/>
      <c r="W1300" s="108"/>
      <c r="X1300" s="112"/>
      <c r="Y1300" s="112"/>
      <c r="Z1300" s="112"/>
      <c r="AA1300" s="176"/>
      <c r="AB1300" s="109"/>
      <c r="AC1300" s="138">
        <f t="shared" si="205"/>
        <v>0</v>
      </c>
      <c r="AD1300" s="112">
        <f t="shared" si="206"/>
        <v>0</v>
      </c>
      <c r="AE1300" s="112">
        <f t="shared" si="207"/>
        <v>0</v>
      </c>
      <c r="AF1300" s="112">
        <f t="shared" si="208"/>
        <v>0</v>
      </c>
    </row>
    <row r="1301" spans="1:32">
      <c r="A1301" s="147"/>
      <c r="B1301" s="226"/>
      <c r="C1301" s="147"/>
      <c r="D1301" s="147"/>
      <c r="E1301" s="148"/>
      <c r="F1301" s="149"/>
      <c r="G1301" s="149"/>
      <c r="H1301" s="147"/>
      <c r="I1301" s="147"/>
      <c r="J1301" s="147"/>
      <c r="K1301" s="277"/>
      <c r="L1301" s="121"/>
      <c r="M1301" s="120"/>
      <c r="O1301" s="110">
        <f t="shared" si="202"/>
        <v>0</v>
      </c>
      <c r="P1301" s="110">
        <f t="shared" si="203"/>
        <v>0</v>
      </c>
      <c r="Q1301" s="134">
        <f t="shared" si="204"/>
        <v>0</v>
      </c>
      <c r="R1301" s="111">
        <f t="shared" si="209"/>
        <v>0</v>
      </c>
      <c r="S1301" s="111">
        <f t="shared" si="200"/>
        <v>0</v>
      </c>
      <c r="T1301" s="108">
        <f t="shared" si="201"/>
        <v>0</v>
      </c>
      <c r="U1301" s="109"/>
      <c r="V1301" s="108"/>
      <c r="W1301" s="108"/>
      <c r="X1301" s="112"/>
      <c r="Y1301" s="112"/>
      <c r="Z1301" s="112"/>
      <c r="AA1301" s="176"/>
      <c r="AB1301" s="109"/>
      <c r="AC1301" s="138">
        <f t="shared" si="205"/>
        <v>0</v>
      </c>
      <c r="AD1301" s="112">
        <f t="shared" si="206"/>
        <v>0</v>
      </c>
      <c r="AE1301" s="112">
        <f t="shared" si="207"/>
        <v>0</v>
      </c>
      <c r="AF1301" s="112">
        <f t="shared" si="208"/>
        <v>0</v>
      </c>
    </row>
    <row r="1302" spans="1:32">
      <c r="A1302" s="147"/>
      <c r="B1302" s="226"/>
      <c r="C1302" s="147"/>
      <c r="D1302" s="147"/>
      <c r="E1302" s="148"/>
      <c r="F1302" s="149"/>
      <c r="G1302" s="149"/>
      <c r="H1302" s="147"/>
      <c r="I1302" s="147"/>
      <c r="J1302" s="147"/>
      <c r="K1302" s="277"/>
      <c r="L1302" s="121"/>
      <c r="M1302" s="120"/>
      <c r="O1302" s="110">
        <f t="shared" si="202"/>
        <v>0</v>
      </c>
      <c r="P1302" s="110">
        <f t="shared" si="203"/>
        <v>0</v>
      </c>
      <c r="Q1302" s="134">
        <f t="shared" si="204"/>
        <v>0</v>
      </c>
      <c r="R1302" s="111">
        <f t="shared" si="209"/>
        <v>0</v>
      </c>
      <c r="S1302" s="111">
        <f t="shared" si="200"/>
        <v>0</v>
      </c>
      <c r="T1302" s="108">
        <f t="shared" si="201"/>
        <v>0</v>
      </c>
      <c r="U1302" s="109"/>
      <c r="V1302" s="108"/>
      <c r="W1302" s="108"/>
      <c r="X1302" s="112"/>
      <c r="Y1302" s="112"/>
      <c r="Z1302" s="112"/>
      <c r="AA1302" s="176"/>
      <c r="AB1302" s="109"/>
      <c r="AC1302" s="138">
        <f t="shared" si="205"/>
        <v>0</v>
      </c>
      <c r="AD1302" s="112">
        <f t="shared" si="206"/>
        <v>0</v>
      </c>
      <c r="AE1302" s="112">
        <f t="shared" si="207"/>
        <v>0</v>
      </c>
      <c r="AF1302" s="112">
        <f t="shared" si="208"/>
        <v>0</v>
      </c>
    </row>
    <row r="1303" spans="1:32">
      <c r="A1303" s="147"/>
      <c r="B1303" s="226"/>
      <c r="C1303" s="147"/>
      <c r="D1303" s="147"/>
      <c r="E1303" s="148"/>
      <c r="F1303" s="149"/>
      <c r="G1303" s="149"/>
      <c r="H1303" s="147"/>
      <c r="I1303" s="147"/>
      <c r="J1303" s="147"/>
      <c r="K1303" s="277"/>
      <c r="L1303" s="121"/>
      <c r="M1303" s="120"/>
      <c r="O1303" s="110">
        <f t="shared" si="202"/>
        <v>0</v>
      </c>
      <c r="P1303" s="110">
        <f t="shared" si="203"/>
        <v>0</v>
      </c>
      <c r="Q1303" s="134">
        <f t="shared" si="204"/>
        <v>0</v>
      </c>
      <c r="R1303" s="111">
        <f t="shared" si="209"/>
        <v>0</v>
      </c>
      <c r="S1303" s="111">
        <f t="shared" si="200"/>
        <v>0</v>
      </c>
      <c r="T1303" s="108">
        <f t="shared" si="201"/>
        <v>0</v>
      </c>
      <c r="U1303" s="109"/>
      <c r="V1303" s="108"/>
      <c r="W1303" s="108"/>
      <c r="X1303" s="112"/>
      <c r="Y1303" s="112"/>
      <c r="Z1303" s="112"/>
      <c r="AA1303" s="176"/>
      <c r="AB1303" s="109"/>
      <c r="AC1303" s="138">
        <f t="shared" si="205"/>
        <v>0</v>
      </c>
      <c r="AD1303" s="112">
        <f t="shared" si="206"/>
        <v>0</v>
      </c>
      <c r="AE1303" s="112">
        <f t="shared" si="207"/>
        <v>0</v>
      </c>
      <c r="AF1303" s="112">
        <f t="shared" si="208"/>
        <v>0</v>
      </c>
    </row>
    <row r="1304" spans="1:32">
      <c r="A1304" s="147"/>
      <c r="B1304" s="226"/>
      <c r="C1304" s="147"/>
      <c r="D1304" s="147"/>
      <c r="E1304" s="148"/>
      <c r="F1304" s="149"/>
      <c r="G1304" s="149"/>
      <c r="H1304" s="147"/>
      <c r="I1304" s="147"/>
      <c r="J1304" s="147"/>
      <c r="K1304" s="277"/>
      <c r="L1304" s="121"/>
      <c r="M1304" s="120"/>
      <c r="O1304" s="110">
        <f t="shared" si="202"/>
        <v>0</v>
      </c>
      <c r="P1304" s="110">
        <f t="shared" si="203"/>
        <v>0</v>
      </c>
      <c r="Q1304" s="134">
        <f t="shared" si="204"/>
        <v>0</v>
      </c>
      <c r="R1304" s="111">
        <f t="shared" si="209"/>
        <v>0</v>
      </c>
      <c r="S1304" s="111">
        <f t="shared" si="200"/>
        <v>0</v>
      </c>
      <c r="T1304" s="108">
        <f t="shared" si="201"/>
        <v>0</v>
      </c>
      <c r="U1304" s="109"/>
      <c r="V1304" s="108"/>
      <c r="W1304" s="108"/>
      <c r="X1304" s="112"/>
      <c r="Y1304" s="112"/>
      <c r="Z1304" s="112"/>
      <c r="AA1304" s="176"/>
      <c r="AB1304" s="109"/>
      <c r="AC1304" s="138">
        <f t="shared" si="205"/>
        <v>0</v>
      </c>
      <c r="AD1304" s="112">
        <f t="shared" si="206"/>
        <v>0</v>
      </c>
      <c r="AE1304" s="112">
        <f t="shared" si="207"/>
        <v>0</v>
      </c>
      <c r="AF1304" s="112">
        <f t="shared" si="208"/>
        <v>0</v>
      </c>
    </row>
    <row r="1305" spans="1:32">
      <c r="A1305" s="147"/>
      <c r="B1305" s="226"/>
      <c r="C1305" s="147"/>
      <c r="D1305" s="147"/>
      <c r="E1305" s="148"/>
      <c r="F1305" s="149"/>
      <c r="G1305" s="149"/>
      <c r="H1305" s="147"/>
      <c r="I1305" s="147"/>
      <c r="J1305" s="147"/>
      <c r="K1305" s="277"/>
      <c r="L1305" s="121"/>
      <c r="M1305" s="120"/>
      <c r="O1305" s="110">
        <f t="shared" si="202"/>
        <v>0</v>
      </c>
      <c r="P1305" s="110">
        <f t="shared" si="203"/>
        <v>0</v>
      </c>
      <c r="Q1305" s="134">
        <f t="shared" si="204"/>
        <v>0</v>
      </c>
      <c r="R1305" s="111">
        <f t="shared" si="209"/>
        <v>0</v>
      </c>
      <c r="S1305" s="111">
        <f t="shared" si="200"/>
        <v>0</v>
      </c>
      <c r="T1305" s="108">
        <f t="shared" si="201"/>
        <v>0</v>
      </c>
      <c r="U1305" s="109"/>
      <c r="V1305" s="108"/>
      <c r="W1305" s="108"/>
      <c r="X1305" s="112"/>
      <c r="Y1305" s="112"/>
      <c r="Z1305" s="112"/>
      <c r="AA1305" s="176"/>
      <c r="AB1305" s="109"/>
      <c r="AC1305" s="138">
        <f t="shared" si="205"/>
        <v>0</v>
      </c>
      <c r="AD1305" s="112">
        <f t="shared" si="206"/>
        <v>0</v>
      </c>
      <c r="AE1305" s="112">
        <f t="shared" si="207"/>
        <v>0</v>
      </c>
      <c r="AF1305" s="112">
        <f t="shared" si="208"/>
        <v>0</v>
      </c>
    </row>
    <row r="1306" spans="1:32">
      <c r="A1306" s="147"/>
      <c r="B1306" s="226"/>
      <c r="C1306" s="147"/>
      <c r="D1306" s="147"/>
      <c r="E1306" s="148"/>
      <c r="F1306" s="149"/>
      <c r="G1306" s="149"/>
      <c r="H1306" s="147"/>
      <c r="I1306" s="147"/>
      <c r="J1306" s="147"/>
      <c r="K1306" s="277"/>
      <c r="L1306" s="121"/>
      <c r="M1306" s="120"/>
      <c r="O1306" s="110">
        <f t="shared" si="202"/>
        <v>0</v>
      </c>
      <c r="P1306" s="110">
        <f t="shared" si="203"/>
        <v>0</v>
      </c>
      <c r="Q1306" s="134">
        <f t="shared" si="204"/>
        <v>0</v>
      </c>
      <c r="R1306" s="111">
        <f t="shared" si="209"/>
        <v>0</v>
      </c>
      <c r="S1306" s="111">
        <f t="shared" si="200"/>
        <v>0</v>
      </c>
      <c r="T1306" s="108">
        <f t="shared" si="201"/>
        <v>0</v>
      </c>
      <c r="U1306" s="109"/>
      <c r="V1306" s="108"/>
      <c r="W1306" s="108"/>
      <c r="X1306" s="112"/>
      <c r="Y1306" s="112"/>
      <c r="Z1306" s="112"/>
      <c r="AA1306" s="176"/>
      <c r="AB1306" s="109"/>
      <c r="AC1306" s="138">
        <f t="shared" si="205"/>
        <v>0</v>
      </c>
      <c r="AD1306" s="112">
        <f t="shared" si="206"/>
        <v>0</v>
      </c>
      <c r="AE1306" s="112">
        <f t="shared" si="207"/>
        <v>0</v>
      </c>
      <c r="AF1306" s="112">
        <f t="shared" si="208"/>
        <v>0</v>
      </c>
    </row>
    <row r="1307" spans="1:32">
      <c r="A1307" s="147"/>
      <c r="B1307" s="226"/>
      <c r="C1307" s="147"/>
      <c r="D1307" s="147"/>
      <c r="E1307" s="148"/>
      <c r="F1307" s="149"/>
      <c r="G1307" s="149"/>
      <c r="H1307" s="147"/>
      <c r="I1307" s="147"/>
      <c r="J1307" s="147"/>
      <c r="K1307" s="277"/>
      <c r="L1307" s="121"/>
      <c r="M1307" s="120"/>
      <c r="O1307" s="110">
        <f t="shared" si="202"/>
        <v>0</v>
      </c>
      <c r="P1307" s="110">
        <f t="shared" si="203"/>
        <v>0</v>
      </c>
      <c r="Q1307" s="134">
        <f t="shared" si="204"/>
        <v>0</v>
      </c>
      <c r="R1307" s="111">
        <f t="shared" si="209"/>
        <v>0</v>
      </c>
      <c r="S1307" s="111">
        <f t="shared" si="200"/>
        <v>0</v>
      </c>
      <c r="T1307" s="108">
        <f t="shared" si="201"/>
        <v>0</v>
      </c>
      <c r="U1307" s="109"/>
      <c r="V1307" s="108"/>
      <c r="W1307" s="108"/>
      <c r="X1307" s="112"/>
      <c r="Y1307" s="112"/>
      <c r="Z1307" s="112"/>
      <c r="AA1307" s="176"/>
      <c r="AB1307" s="109"/>
      <c r="AC1307" s="138">
        <f t="shared" si="205"/>
        <v>0</v>
      </c>
      <c r="AD1307" s="112">
        <f t="shared" si="206"/>
        <v>0</v>
      </c>
      <c r="AE1307" s="112">
        <f t="shared" si="207"/>
        <v>0</v>
      </c>
      <c r="AF1307" s="112">
        <f t="shared" si="208"/>
        <v>0</v>
      </c>
    </row>
    <row r="1308" spans="1:32">
      <c r="A1308" s="147"/>
      <c r="B1308" s="226"/>
      <c r="C1308" s="147"/>
      <c r="D1308" s="147"/>
      <c r="E1308" s="148"/>
      <c r="F1308" s="149"/>
      <c r="G1308" s="149"/>
      <c r="H1308" s="147"/>
      <c r="I1308" s="147"/>
      <c r="J1308" s="147"/>
      <c r="K1308" s="277"/>
      <c r="L1308" s="121"/>
      <c r="M1308" s="120"/>
      <c r="O1308" s="110">
        <f t="shared" si="202"/>
        <v>0</v>
      </c>
      <c r="P1308" s="110">
        <f t="shared" si="203"/>
        <v>0</v>
      </c>
      <c r="Q1308" s="134">
        <f t="shared" si="204"/>
        <v>0</v>
      </c>
      <c r="R1308" s="111">
        <f t="shared" si="209"/>
        <v>0</v>
      </c>
      <c r="S1308" s="111">
        <f t="shared" si="200"/>
        <v>0</v>
      </c>
      <c r="T1308" s="108">
        <f t="shared" si="201"/>
        <v>0</v>
      </c>
      <c r="U1308" s="109"/>
      <c r="V1308" s="108"/>
      <c r="W1308" s="108"/>
      <c r="X1308" s="112"/>
      <c r="Y1308" s="112"/>
      <c r="Z1308" s="112"/>
      <c r="AA1308" s="176"/>
      <c r="AB1308" s="109"/>
      <c r="AC1308" s="138">
        <f t="shared" si="205"/>
        <v>0</v>
      </c>
      <c r="AD1308" s="112">
        <f t="shared" si="206"/>
        <v>0</v>
      </c>
      <c r="AE1308" s="112">
        <f t="shared" si="207"/>
        <v>0</v>
      </c>
      <c r="AF1308" s="112">
        <f t="shared" si="208"/>
        <v>0</v>
      </c>
    </row>
    <row r="1309" spans="1:32">
      <c r="A1309" s="147"/>
      <c r="B1309" s="226"/>
      <c r="C1309" s="147"/>
      <c r="D1309" s="147"/>
      <c r="E1309" s="148"/>
      <c r="F1309" s="149"/>
      <c r="G1309" s="149"/>
      <c r="H1309" s="147"/>
      <c r="I1309" s="147"/>
      <c r="J1309" s="147"/>
      <c r="K1309" s="277"/>
      <c r="L1309" s="121"/>
      <c r="M1309" s="120"/>
      <c r="O1309" s="110">
        <f t="shared" si="202"/>
        <v>0</v>
      </c>
      <c r="P1309" s="110">
        <f t="shared" si="203"/>
        <v>0</v>
      </c>
      <c r="Q1309" s="134">
        <f t="shared" si="204"/>
        <v>0</v>
      </c>
      <c r="R1309" s="111">
        <f t="shared" si="209"/>
        <v>0</v>
      </c>
      <c r="S1309" s="111">
        <f t="shared" si="200"/>
        <v>0</v>
      </c>
      <c r="T1309" s="108">
        <f t="shared" si="201"/>
        <v>0</v>
      </c>
      <c r="U1309" s="109"/>
      <c r="V1309" s="108"/>
      <c r="W1309" s="108"/>
      <c r="X1309" s="112"/>
      <c r="Y1309" s="112"/>
      <c r="Z1309" s="112"/>
      <c r="AA1309" s="176"/>
      <c r="AB1309" s="109"/>
      <c r="AC1309" s="138">
        <f t="shared" si="205"/>
        <v>0</v>
      </c>
      <c r="AD1309" s="112">
        <f t="shared" si="206"/>
        <v>0</v>
      </c>
      <c r="AE1309" s="112">
        <f t="shared" si="207"/>
        <v>0</v>
      </c>
      <c r="AF1309" s="112">
        <f t="shared" si="208"/>
        <v>0</v>
      </c>
    </row>
    <row r="1310" spans="1:32">
      <c r="A1310" s="147"/>
      <c r="B1310" s="226"/>
      <c r="C1310" s="147"/>
      <c r="D1310" s="147"/>
      <c r="E1310" s="148"/>
      <c r="F1310" s="149"/>
      <c r="G1310" s="147"/>
      <c r="H1310" s="147"/>
      <c r="I1310" s="147"/>
      <c r="J1310" s="147"/>
      <c r="K1310" s="277"/>
      <c r="L1310" s="121"/>
      <c r="M1310" s="120"/>
      <c r="O1310" s="110">
        <f t="shared" si="202"/>
        <v>0</v>
      </c>
      <c r="P1310" s="110">
        <f t="shared" si="203"/>
        <v>0</v>
      </c>
      <c r="Q1310" s="134">
        <f t="shared" si="204"/>
        <v>0</v>
      </c>
      <c r="R1310" s="111">
        <f t="shared" si="209"/>
        <v>0</v>
      </c>
      <c r="S1310" s="111">
        <f t="shared" si="200"/>
        <v>0</v>
      </c>
      <c r="T1310" s="108">
        <f t="shared" si="201"/>
        <v>0</v>
      </c>
      <c r="U1310" s="109"/>
      <c r="V1310" s="108"/>
      <c r="W1310" s="108"/>
      <c r="X1310" s="112"/>
      <c r="Y1310" s="112"/>
      <c r="Z1310" s="112"/>
      <c r="AA1310" s="176"/>
      <c r="AB1310" s="109"/>
      <c r="AC1310" s="138">
        <f t="shared" si="205"/>
        <v>0</v>
      </c>
      <c r="AD1310" s="112">
        <f t="shared" si="206"/>
        <v>0</v>
      </c>
      <c r="AE1310" s="112">
        <f t="shared" si="207"/>
        <v>0</v>
      </c>
      <c r="AF1310" s="112">
        <f t="shared" si="208"/>
        <v>0</v>
      </c>
    </row>
    <row r="1311" spans="1:32">
      <c r="A1311" s="147"/>
      <c r="B1311" s="226"/>
      <c r="C1311" s="147"/>
      <c r="D1311" s="147"/>
      <c r="E1311" s="148"/>
      <c r="F1311" s="149"/>
      <c r="G1311" s="149"/>
      <c r="H1311" s="147"/>
      <c r="I1311" s="147"/>
      <c r="J1311" s="147"/>
      <c r="K1311" s="277"/>
      <c r="L1311" s="121"/>
      <c r="M1311" s="120"/>
      <c r="O1311" s="110">
        <f t="shared" si="202"/>
        <v>0</v>
      </c>
      <c r="P1311" s="110">
        <f t="shared" si="203"/>
        <v>0</v>
      </c>
      <c r="Q1311" s="134">
        <f t="shared" si="204"/>
        <v>0</v>
      </c>
      <c r="R1311" s="111">
        <f t="shared" si="209"/>
        <v>0</v>
      </c>
      <c r="S1311" s="111">
        <f t="shared" si="200"/>
        <v>0</v>
      </c>
      <c r="T1311" s="108">
        <f t="shared" si="201"/>
        <v>0</v>
      </c>
      <c r="U1311" s="109"/>
      <c r="V1311" s="108"/>
      <c r="W1311" s="108"/>
      <c r="X1311" s="112"/>
      <c r="Y1311" s="112"/>
      <c r="Z1311" s="112"/>
      <c r="AA1311" s="176"/>
      <c r="AB1311" s="109"/>
      <c r="AC1311" s="138">
        <f t="shared" si="205"/>
        <v>0</v>
      </c>
      <c r="AD1311" s="112">
        <f t="shared" si="206"/>
        <v>0</v>
      </c>
      <c r="AE1311" s="112">
        <f t="shared" si="207"/>
        <v>0</v>
      </c>
      <c r="AF1311" s="112">
        <f t="shared" si="208"/>
        <v>0</v>
      </c>
    </row>
    <row r="1312" spans="1:32">
      <c r="A1312" s="147"/>
      <c r="B1312" s="226"/>
      <c r="C1312" s="147"/>
      <c r="D1312" s="147"/>
      <c r="E1312" s="148"/>
      <c r="F1312" s="149"/>
      <c r="G1312" s="149"/>
      <c r="H1312" s="147"/>
      <c r="I1312" s="147"/>
      <c r="J1312" s="147"/>
      <c r="K1312" s="277"/>
      <c r="L1312" s="121"/>
      <c r="M1312" s="120"/>
      <c r="O1312" s="110">
        <f t="shared" si="202"/>
        <v>0</v>
      </c>
      <c r="P1312" s="110">
        <f t="shared" si="203"/>
        <v>0</v>
      </c>
      <c r="Q1312" s="134">
        <f t="shared" si="204"/>
        <v>0</v>
      </c>
      <c r="R1312" s="111">
        <f t="shared" si="209"/>
        <v>0</v>
      </c>
      <c r="S1312" s="111">
        <f t="shared" ref="S1312:S1375" si="210">+IF(AND(O1312&gt;TIMEVALUE("8:30"),O1312&lt;TIMEVALUE("10:00")),O1312-TIMEVALUE("8:00"),0)</f>
        <v>0</v>
      </c>
      <c r="T1312" s="108">
        <f t="shared" si="201"/>
        <v>0</v>
      </c>
      <c r="U1312" s="109"/>
      <c r="V1312" s="108"/>
      <c r="W1312" s="108"/>
      <c r="X1312" s="112"/>
      <c r="Y1312" s="112"/>
      <c r="Z1312" s="112"/>
      <c r="AA1312" s="176"/>
      <c r="AB1312" s="109"/>
      <c r="AC1312" s="138">
        <f t="shared" si="205"/>
        <v>0</v>
      </c>
      <c r="AD1312" s="112">
        <f t="shared" si="206"/>
        <v>0</v>
      </c>
      <c r="AE1312" s="112">
        <f t="shared" si="207"/>
        <v>0</v>
      </c>
      <c r="AF1312" s="112">
        <f t="shared" si="208"/>
        <v>0</v>
      </c>
    </row>
    <row r="1313" spans="1:32">
      <c r="A1313" s="147"/>
      <c r="B1313" s="226"/>
      <c r="C1313" s="147"/>
      <c r="D1313" s="147"/>
      <c r="E1313" s="148"/>
      <c r="F1313" s="149"/>
      <c r="G1313" s="149"/>
      <c r="H1313" s="147"/>
      <c r="I1313" s="147"/>
      <c r="J1313" s="147"/>
      <c r="K1313" s="277"/>
      <c r="L1313" s="121"/>
      <c r="M1313" s="120"/>
      <c r="O1313" s="110">
        <f t="shared" si="202"/>
        <v>0</v>
      </c>
      <c r="P1313" s="110">
        <f t="shared" si="203"/>
        <v>0</v>
      </c>
      <c r="Q1313" s="134">
        <f t="shared" si="204"/>
        <v>0</v>
      </c>
      <c r="R1313" s="111">
        <f t="shared" si="209"/>
        <v>0</v>
      </c>
      <c r="S1313" s="111">
        <f t="shared" si="210"/>
        <v>0</v>
      </c>
      <c r="T1313" s="108">
        <f t="shared" si="201"/>
        <v>0</v>
      </c>
      <c r="U1313" s="109"/>
      <c r="V1313" s="108"/>
      <c r="W1313" s="108"/>
      <c r="X1313" s="112"/>
      <c r="Y1313" s="112"/>
      <c r="Z1313" s="112"/>
      <c r="AA1313" s="176"/>
      <c r="AB1313" s="109"/>
      <c r="AC1313" s="138">
        <f t="shared" si="205"/>
        <v>0</v>
      </c>
      <c r="AD1313" s="112">
        <f t="shared" si="206"/>
        <v>0</v>
      </c>
      <c r="AE1313" s="112">
        <f t="shared" si="207"/>
        <v>0</v>
      </c>
      <c r="AF1313" s="112">
        <f t="shared" si="208"/>
        <v>0</v>
      </c>
    </row>
    <row r="1314" spans="1:32">
      <c r="A1314" s="147"/>
      <c r="B1314" s="226"/>
      <c r="C1314" s="147"/>
      <c r="D1314" s="147"/>
      <c r="E1314" s="148"/>
      <c r="F1314" s="149"/>
      <c r="G1314" s="149"/>
      <c r="H1314" s="147"/>
      <c r="I1314" s="147"/>
      <c r="J1314" s="147"/>
      <c r="K1314" s="277"/>
      <c r="L1314" s="121"/>
      <c r="M1314" s="120"/>
      <c r="O1314" s="110">
        <f t="shared" si="202"/>
        <v>0</v>
      </c>
      <c r="P1314" s="110">
        <f t="shared" si="203"/>
        <v>0</v>
      </c>
      <c r="Q1314" s="134">
        <f t="shared" si="204"/>
        <v>0</v>
      </c>
      <c r="R1314" s="111">
        <f t="shared" si="209"/>
        <v>0</v>
      </c>
      <c r="S1314" s="111">
        <f t="shared" si="210"/>
        <v>0</v>
      </c>
      <c r="T1314" s="108">
        <f t="shared" si="201"/>
        <v>0</v>
      </c>
      <c r="U1314" s="109"/>
      <c r="V1314" s="108"/>
      <c r="W1314" s="108"/>
      <c r="X1314" s="112"/>
      <c r="Y1314" s="112"/>
      <c r="Z1314" s="112"/>
      <c r="AA1314" s="176"/>
      <c r="AB1314" s="109"/>
      <c r="AC1314" s="138">
        <f t="shared" si="205"/>
        <v>0</v>
      </c>
      <c r="AD1314" s="112">
        <f t="shared" si="206"/>
        <v>0</v>
      </c>
      <c r="AE1314" s="112">
        <f t="shared" si="207"/>
        <v>0</v>
      </c>
      <c r="AF1314" s="112">
        <f t="shared" si="208"/>
        <v>0</v>
      </c>
    </row>
    <row r="1315" spans="1:32">
      <c r="A1315" s="147"/>
      <c r="B1315" s="226"/>
      <c r="C1315" s="147"/>
      <c r="D1315" s="147"/>
      <c r="E1315" s="148"/>
      <c r="F1315" s="149"/>
      <c r="G1315" s="149"/>
      <c r="H1315" s="147"/>
      <c r="I1315" s="147"/>
      <c r="J1315" s="147"/>
      <c r="K1315" s="277"/>
      <c r="L1315" s="121"/>
      <c r="M1315" s="120"/>
      <c r="O1315" s="110">
        <f t="shared" si="202"/>
        <v>0</v>
      </c>
      <c r="P1315" s="110">
        <f t="shared" si="203"/>
        <v>0</v>
      </c>
      <c r="Q1315" s="134">
        <f t="shared" si="204"/>
        <v>0</v>
      </c>
      <c r="R1315" s="111">
        <f t="shared" si="209"/>
        <v>0</v>
      </c>
      <c r="S1315" s="111">
        <f t="shared" si="210"/>
        <v>0</v>
      </c>
      <c r="T1315" s="108">
        <f t="shared" si="201"/>
        <v>0</v>
      </c>
      <c r="U1315" s="109"/>
      <c r="V1315" s="108"/>
      <c r="W1315" s="108"/>
      <c r="X1315" s="112"/>
      <c r="Y1315" s="112"/>
      <c r="Z1315" s="112"/>
      <c r="AA1315" s="176"/>
      <c r="AB1315" s="109"/>
      <c r="AC1315" s="138">
        <f t="shared" si="205"/>
        <v>0</v>
      </c>
      <c r="AD1315" s="112">
        <f t="shared" si="206"/>
        <v>0</v>
      </c>
      <c r="AE1315" s="112">
        <f t="shared" si="207"/>
        <v>0</v>
      </c>
      <c r="AF1315" s="112">
        <f t="shared" si="208"/>
        <v>0</v>
      </c>
    </row>
    <row r="1316" spans="1:32">
      <c r="A1316" s="147"/>
      <c r="B1316" s="226"/>
      <c r="C1316" s="147"/>
      <c r="D1316" s="147"/>
      <c r="E1316" s="148"/>
      <c r="F1316" s="149"/>
      <c r="G1316" s="149"/>
      <c r="H1316" s="147"/>
      <c r="I1316" s="147"/>
      <c r="J1316" s="147"/>
      <c r="K1316" s="277"/>
      <c r="L1316" s="121"/>
      <c r="M1316" s="120"/>
      <c r="O1316" s="110">
        <f t="shared" si="202"/>
        <v>0</v>
      </c>
      <c r="P1316" s="110">
        <f t="shared" si="203"/>
        <v>0</v>
      </c>
      <c r="Q1316" s="134">
        <f t="shared" si="204"/>
        <v>0</v>
      </c>
      <c r="R1316" s="111">
        <f t="shared" si="209"/>
        <v>0</v>
      </c>
      <c r="S1316" s="111">
        <f t="shared" si="210"/>
        <v>0</v>
      </c>
      <c r="T1316" s="108">
        <f t="shared" si="201"/>
        <v>0</v>
      </c>
      <c r="U1316" s="109"/>
      <c r="V1316" s="108"/>
      <c r="W1316" s="108"/>
      <c r="X1316" s="112"/>
      <c r="Y1316" s="112"/>
      <c r="Z1316" s="112"/>
      <c r="AA1316" s="176"/>
      <c r="AB1316" s="109"/>
      <c r="AC1316" s="138">
        <f t="shared" si="205"/>
        <v>0</v>
      </c>
      <c r="AD1316" s="112">
        <f t="shared" si="206"/>
        <v>0</v>
      </c>
      <c r="AE1316" s="112">
        <f t="shared" si="207"/>
        <v>0</v>
      </c>
      <c r="AF1316" s="112">
        <f t="shared" si="208"/>
        <v>0</v>
      </c>
    </row>
    <row r="1317" spans="1:32">
      <c r="A1317" s="147"/>
      <c r="B1317" s="226"/>
      <c r="C1317" s="147"/>
      <c r="D1317" s="147"/>
      <c r="E1317" s="148"/>
      <c r="F1317" s="149"/>
      <c r="G1317" s="149"/>
      <c r="H1317" s="147"/>
      <c r="I1317" s="147"/>
      <c r="J1317" s="147"/>
      <c r="K1317" s="277"/>
      <c r="L1317" s="121"/>
      <c r="M1317" s="120"/>
      <c r="O1317" s="110">
        <f t="shared" si="202"/>
        <v>0</v>
      </c>
      <c r="P1317" s="110">
        <f t="shared" si="203"/>
        <v>0</v>
      </c>
      <c r="Q1317" s="134">
        <f t="shared" si="204"/>
        <v>0</v>
      </c>
      <c r="R1317" s="111">
        <f t="shared" si="209"/>
        <v>0</v>
      </c>
      <c r="S1317" s="111">
        <f t="shared" si="210"/>
        <v>0</v>
      </c>
      <c r="T1317" s="108">
        <f t="shared" si="201"/>
        <v>0</v>
      </c>
      <c r="U1317" s="109"/>
      <c r="V1317" s="108"/>
      <c r="W1317" s="108"/>
      <c r="X1317" s="112"/>
      <c r="Y1317" s="112"/>
      <c r="Z1317" s="112"/>
      <c r="AA1317" s="176"/>
      <c r="AB1317" s="109"/>
      <c r="AC1317" s="138">
        <f t="shared" si="205"/>
        <v>0</v>
      </c>
      <c r="AD1317" s="112">
        <f t="shared" si="206"/>
        <v>0</v>
      </c>
      <c r="AE1317" s="112">
        <f t="shared" si="207"/>
        <v>0</v>
      </c>
      <c r="AF1317" s="112">
        <f t="shared" si="208"/>
        <v>0</v>
      </c>
    </row>
    <row r="1318" spans="1:32">
      <c r="A1318" s="147"/>
      <c r="B1318" s="226"/>
      <c r="C1318" s="147"/>
      <c r="D1318" s="147"/>
      <c r="E1318" s="148"/>
      <c r="F1318" s="149"/>
      <c r="G1318" s="149"/>
      <c r="H1318" s="147"/>
      <c r="I1318" s="147"/>
      <c r="J1318" s="147"/>
      <c r="K1318" s="277"/>
      <c r="L1318" s="121"/>
      <c r="M1318" s="120"/>
      <c r="O1318" s="110">
        <f t="shared" si="202"/>
        <v>0</v>
      </c>
      <c r="P1318" s="110">
        <f t="shared" si="203"/>
        <v>0</v>
      </c>
      <c r="Q1318" s="134">
        <f t="shared" si="204"/>
        <v>0</v>
      </c>
      <c r="R1318" s="111">
        <f t="shared" si="209"/>
        <v>0</v>
      </c>
      <c r="S1318" s="111">
        <f t="shared" si="210"/>
        <v>0</v>
      </c>
      <c r="T1318" s="108">
        <f t="shared" si="201"/>
        <v>0</v>
      </c>
      <c r="U1318" s="109"/>
      <c r="V1318" s="108"/>
      <c r="W1318" s="108"/>
      <c r="X1318" s="112"/>
      <c r="Y1318" s="112"/>
      <c r="Z1318" s="112"/>
      <c r="AA1318" s="176"/>
      <c r="AB1318" s="109"/>
      <c r="AC1318" s="138">
        <f t="shared" si="205"/>
        <v>0</v>
      </c>
      <c r="AD1318" s="112">
        <f t="shared" si="206"/>
        <v>0</v>
      </c>
      <c r="AE1318" s="112">
        <f t="shared" si="207"/>
        <v>0</v>
      </c>
      <c r="AF1318" s="112">
        <f t="shared" si="208"/>
        <v>0</v>
      </c>
    </row>
    <row r="1319" spans="1:32">
      <c r="A1319" s="147"/>
      <c r="B1319" s="226"/>
      <c r="C1319" s="147"/>
      <c r="D1319" s="147"/>
      <c r="E1319" s="148"/>
      <c r="F1319" s="149"/>
      <c r="G1319" s="149"/>
      <c r="H1319" s="147"/>
      <c r="I1319" s="147"/>
      <c r="J1319" s="147"/>
      <c r="K1319" s="277"/>
      <c r="L1319" s="121"/>
      <c r="M1319" s="120"/>
      <c r="O1319" s="110">
        <f t="shared" si="202"/>
        <v>0</v>
      </c>
      <c r="P1319" s="110">
        <f t="shared" si="203"/>
        <v>0</v>
      </c>
      <c r="Q1319" s="134">
        <f t="shared" si="204"/>
        <v>0</v>
      </c>
      <c r="R1319" s="111">
        <f t="shared" si="209"/>
        <v>0</v>
      </c>
      <c r="S1319" s="111">
        <f t="shared" si="210"/>
        <v>0</v>
      </c>
      <c r="T1319" s="108">
        <f t="shared" si="201"/>
        <v>0</v>
      </c>
      <c r="U1319" s="109"/>
      <c r="V1319" s="108"/>
      <c r="W1319" s="108"/>
      <c r="X1319" s="112"/>
      <c r="Y1319" s="112"/>
      <c r="Z1319" s="112"/>
      <c r="AA1319" s="176"/>
      <c r="AB1319" s="109"/>
      <c r="AC1319" s="138">
        <f t="shared" si="205"/>
        <v>0</v>
      </c>
      <c r="AD1319" s="112">
        <f t="shared" si="206"/>
        <v>0</v>
      </c>
      <c r="AE1319" s="112">
        <f t="shared" si="207"/>
        <v>0</v>
      </c>
      <c r="AF1319" s="112">
        <f t="shared" si="208"/>
        <v>0</v>
      </c>
    </row>
    <row r="1320" spans="1:32">
      <c r="A1320" s="147"/>
      <c r="B1320" s="226"/>
      <c r="C1320" s="147"/>
      <c r="D1320" s="147"/>
      <c r="E1320" s="148"/>
      <c r="F1320" s="149"/>
      <c r="G1320" s="149"/>
      <c r="H1320" s="147"/>
      <c r="I1320" s="147"/>
      <c r="J1320" s="147"/>
      <c r="K1320" s="277"/>
      <c r="L1320" s="121"/>
      <c r="M1320" s="120"/>
      <c r="O1320" s="110">
        <f t="shared" si="202"/>
        <v>0</v>
      </c>
      <c r="P1320" s="110">
        <f t="shared" si="203"/>
        <v>0</v>
      </c>
      <c r="Q1320" s="134">
        <f t="shared" si="204"/>
        <v>0</v>
      </c>
      <c r="R1320" s="111">
        <f t="shared" si="209"/>
        <v>0</v>
      </c>
      <c r="S1320" s="111">
        <f t="shared" si="210"/>
        <v>0</v>
      </c>
      <c r="T1320" s="108">
        <f t="shared" si="201"/>
        <v>0</v>
      </c>
      <c r="U1320" s="109"/>
      <c r="V1320" s="108"/>
      <c r="W1320" s="108"/>
      <c r="X1320" s="112"/>
      <c r="Y1320" s="112"/>
      <c r="Z1320" s="112"/>
      <c r="AA1320" s="176"/>
      <c r="AB1320" s="109"/>
      <c r="AC1320" s="138">
        <f t="shared" si="205"/>
        <v>0</v>
      </c>
      <c r="AD1320" s="112">
        <f t="shared" si="206"/>
        <v>0</v>
      </c>
      <c r="AE1320" s="112">
        <f t="shared" si="207"/>
        <v>0</v>
      </c>
      <c r="AF1320" s="112">
        <f t="shared" si="208"/>
        <v>0</v>
      </c>
    </row>
    <row r="1321" spans="1:32">
      <c r="A1321" s="147"/>
      <c r="B1321" s="226"/>
      <c r="C1321" s="147"/>
      <c r="D1321" s="147"/>
      <c r="E1321" s="148"/>
      <c r="F1321" s="149"/>
      <c r="G1321" s="149"/>
      <c r="H1321" s="147"/>
      <c r="I1321" s="147"/>
      <c r="J1321" s="147"/>
      <c r="K1321" s="277"/>
      <c r="L1321" s="121"/>
      <c r="M1321" s="120"/>
      <c r="O1321" s="110">
        <f t="shared" si="202"/>
        <v>0</v>
      </c>
      <c r="P1321" s="110">
        <f t="shared" si="203"/>
        <v>0</v>
      </c>
      <c r="Q1321" s="134">
        <f t="shared" si="204"/>
        <v>0</v>
      </c>
      <c r="R1321" s="111">
        <f t="shared" si="209"/>
        <v>0</v>
      </c>
      <c r="S1321" s="111">
        <f t="shared" si="210"/>
        <v>0</v>
      </c>
      <c r="T1321" s="108">
        <f t="shared" si="201"/>
        <v>0</v>
      </c>
      <c r="U1321" s="109"/>
      <c r="V1321" s="108"/>
      <c r="W1321" s="108"/>
      <c r="X1321" s="112"/>
      <c r="Y1321" s="112"/>
      <c r="Z1321" s="112"/>
      <c r="AA1321" s="176"/>
      <c r="AB1321" s="109"/>
      <c r="AC1321" s="138">
        <f t="shared" si="205"/>
        <v>0</v>
      </c>
      <c r="AD1321" s="112">
        <f t="shared" si="206"/>
        <v>0</v>
      </c>
      <c r="AE1321" s="112">
        <f t="shared" si="207"/>
        <v>0</v>
      </c>
      <c r="AF1321" s="112">
        <f t="shared" si="208"/>
        <v>0</v>
      </c>
    </row>
    <row r="1322" spans="1:32">
      <c r="A1322" s="147"/>
      <c r="B1322" s="226"/>
      <c r="C1322" s="147"/>
      <c r="D1322" s="147"/>
      <c r="E1322" s="148"/>
      <c r="F1322" s="149"/>
      <c r="G1322" s="149"/>
      <c r="H1322" s="149"/>
      <c r="I1322" s="147"/>
      <c r="J1322" s="147"/>
      <c r="K1322" s="277"/>
      <c r="L1322" s="121"/>
      <c r="M1322" s="120"/>
      <c r="O1322" s="110">
        <f t="shared" si="202"/>
        <v>0</v>
      </c>
      <c r="P1322" s="110">
        <f t="shared" si="203"/>
        <v>0</v>
      </c>
      <c r="Q1322" s="134">
        <f t="shared" si="204"/>
        <v>0</v>
      </c>
      <c r="R1322" s="111">
        <f t="shared" si="209"/>
        <v>0</v>
      </c>
      <c r="S1322" s="111">
        <f t="shared" si="210"/>
        <v>0</v>
      </c>
      <c r="T1322" s="108">
        <f t="shared" si="201"/>
        <v>0</v>
      </c>
      <c r="U1322" s="109"/>
      <c r="V1322" s="108"/>
      <c r="W1322" s="108"/>
      <c r="X1322" s="112"/>
      <c r="Y1322" s="112"/>
      <c r="Z1322" s="112"/>
      <c r="AA1322" s="176"/>
      <c r="AB1322" s="109"/>
      <c r="AC1322" s="138">
        <f t="shared" si="205"/>
        <v>0</v>
      </c>
      <c r="AD1322" s="112">
        <f t="shared" si="206"/>
        <v>0</v>
      </c>
      <c r="AE1322" s="112">
        <f t="shared" si="207"/>
        <v>0</v>
      </c>
      <c r="AF1322" s="112">
        <f t="shared" si="208"/>
        <v>0</v>
      </c>
    </row>
    <row r="1323" spans="1:32">
      <c r="A1323" s="147"/>
      <c r="B1323" s="226"/>
      <c r="C1323" s="147"/>
      <c r="D1323" s="147"/>
      <c r="E1323" s="148"/>
      <c r="F1323" s="149"/>
      <c r="G1323" s="149"/>
      <c r="H1323" s="147"/>
      <c r="I1323" s="147"/>
      <c r="J1323" s="147"/>
      <c r="K1323" s="277"/>
      <c r="L1323" s="121"/>
      <c r="M1323" s="120"/>
      <c r="O1323" s="110">
        <f t="shared" si="202"/>
        <v>0</v>
      </c>
      <c r="P1323" s="110">
        <f t="shared" si="203"/>
        <v>0</v>
      </c>
      <c r="Q1323" s="134">
        <f t="shared" si="204"/>
        <v>0</v>
      </c>
      <c r="R1323" s="111">
        <f t="shared" si="209"/>
        <v>0</v>
      </c>
      <c r="S1323" s="111">
        <f t="shared" si="210"/>
        <v>0</v>
      </c>
      <c r="T1323" s="108">
        <f t="shared" si="201"/>
        <v>0</v>
      </c>
      <c r="U1323" s="109"/>
      <c r="V1323" s="108"/>
      <c r="W1323" s="108"/>
      <c r="X1323" s="112"/>
      <c r="Y1323" s="112"/>
      <c r="Z1323" s="112"/>
      <c r="AA1323" s="176"/>
      <c r="AB1323" s="109"/>
      <c r="AC1323" s="138">
        <f t="shared" si="205"/>
        <v>0</v>
      </c>
      <c r="AD1323" s="112">
        <f t="shared" si="206"/>
        <v>0</v>
      </c>
      <c r="AE1323" s="112">
        <f t="shared" si="207"/>
        <v>0</v>
      </c>
      <c r="AF1323" s="112">
        <f t="shared" si="208"/>
        <v>0</v>
      </c>
    </row>
    <row r="1324" spans="1:32">
      <c r="A1324" s="147"/>
      <c r="B1324" s="226"/>
      <c r="C1324" s="147"/>
      <c r="D1324" s="147"/>
      <c r="E1324" s="148"/>
      <c r="F1324" s="149"/>
      <c r="G1324" s="149"/>
      <c r="H1324" s="147"/>
      <c r="I1324" s="147"/>
      <c r="J1324" s="147"/>
      <c r="K1324" s="277"/>
      <c r="L1324" s="121"/>
      <c r="M1324" s="120"/>
      <c r="O1324" s="110">
        <f t="shared" si="202"/>
        <v>0</v>
      </c>
      <c r="P1324" s="110">
        <f t="shared" si="203"/>
        <v>0</v>
      </c>
      <c r="Q1324" s="134">
        <f t="shared" si="204"/>
        <v>0</v>
      </c>
      <c r="R1324" s="111">
        <f t="shared" si="209"/>
        <v>0</v>
      </c>
      <c r="S1324" s="111">
        <f t="shared" si="210"/>
        <v>0</v>
      </c>
      <c r="T1324" s="108">
        <f t="shared" si="201"/>
        <v>0</v>
      </c>
      <c r="U1324" s="109"/>
      <c r="V1324" s="108"/>
      <c r="W1324" s="108"/>
      <c r="X1324" s="112"/>
      <c r="Y1324" s="112"/>
      <c r="Z1324" s="112"/>
      <c r="AA1324" s="176"/>
      <c r="AB1324" s="109"/>
      <c r="AC1324" s="138">
        <f t="shared" si="205"/>
        <v>0</v>
      </c>
      <c r="AD1324" s="112">
        <f t="shared" si="206"/>
        <v>0</v>
      </c>
      <c r="AE1324" s="112">
        <f t="shared" si="207"/>
        <v>0</v>
      </c>
      <c r="AF1324" s="112">
        <f t="shared" si="208"/>
        <v>0</v>
      </c>
    </row>
    <row r="1325" spans="1:32">
      <c r="A1325" s="147"/>
      <c r="B1325" s="226"/>
      <c r="C1325" s="147"/>
      <c r="D1325" s="147"/>
      <c r="E1325" s="148"/>
      <c r="F1325" s="149"/>
      <c r="G1325" s="149"/>
      <c r="H1325" s="147"/>
      <c r="I1325" s="147"/>
      <c r="J1325" s="147"/>
      <c r="K1325" s="277"/>
      <c r="L1325" s="121"/>
      <c r="M1325" s="120"/>
      <c r="O1325" s="110">
        <f t="shared" si="202"/>
        <v>0</v>
      </c>
      <c r="P1325" s="110">
        <f t="shared" si="203"/>
        <v>0</v>
      </c>
      <c r="Q1325" s="134">
        <f t="shared" si="204"/>
        <v>0</v>
      </c>
      <c r="R1325" s="111">
        <f t="shared" si="209"/>
        <v>0</v>
      </c>
      <c r="S1325" s="111">
        <f t="shared" si="210"/>
        <v>0</v>
      </c>
      <c r="T1325" s="108">
        <f t="shared" si="201"/>
        <v>0</v>
      </c>
      <c r="U1325" s="109"/>
      <c r="V1325" s="108"/>
      <c r="W1325" s="108"/>
      <c r="X1325" s="112"/>
      <c r="Y1325" s="112"/>
      <c r="Z1325" s="112"/>
      <c r="AA1325" s="176"/>
      <c r="AB1325" s="109"/>
      <c r="AC1325" s="138">
        <f t="shared" si="205"/>
        <v>0</v>
      </c>
      <c r="AD1325" s="112">
        <f t="shared" si="206"/>
        <v>0</v>
      </c>
      <c r="AE1325" s="112">
        <f t="shared" si="207"/>
        <v>0</v>
      </c>
      <c r="AF1325" s="112">
        <f t="shared" si="208"/>
        <v>0</v>
      </c>
    </row>
    <row r="1326" spans="1:32">
      <c r="A1326" s="147"/>
      <c r="B1326" s="226"/>
      <c r="C1326" s="147"/>
      <c r="D1326" s="147"/>
      <c r="E1326" s="148"/>
      <c r="F1326" s="149"/>
      <c r="G1326" s="149"/>
      <c r="H1326" s="147"/>
      <c r="I1326" s="147"/>
      <c r="J1326" s="147"/>
      <c r="K1326" s="277"/>
      <c r="L1326" s="121"/>
      <c r="M1326" s="120"/>
      <c r="O1326" s="110">
        <f t="shared" si="202"/>
        <v>0</v>
      </c>
      <c r="P1326" s="110">
        <f t="shared" si="203"/>
        <v>0</v>
      </c>
      <c r="Q1326" s="134">
        <f t="shared" si="204"/>
        <v>0</v>
      </c>
      <c r="R1326" s="111">
        <f t="shared" si="209"/>
        <v>0</v>
      </c>
      <c r="S1326" s="111">
        <f t="shared" si="210"/>
        <v>0</v>
      </c>
      <c r="T1326" s="108">
        <f t="shared" si="201"/>
        <v>0</v>
      </c>
      <c r="U1326" s="109"/>
      <c r="V1326" s="108"/>
      <c r="W1326" s="108"/>
      <c r="X1326" s="112"/>
      <c r="Y1326" s="112"/>
      <c r="Z1326" s="112"/>
      <c r="AA1326" s="176"/>
      <c r="AB1326" s="109"/>
      <c r="AC1326" s="138">
        <f t="shared" si="205"/>
        <v>0</v>
      </c>
      <c r="AD1326" s="112">
        <f t="shared" si="206"/>
        <v>0</v>
      </c>
      <c r="AE1326" s="112">
        <f t="shared" si="207"/>
        <v>0</v>
      </c>
      <c r="AF1326" s="112">
        <f t="shared" si="208"/>
        <v>0</v>
      </c>
    </row>
    <row r="1327" spans="1:32">
      <c r="A1327" s="147"/>
      <c r="B1327" s="226"/>
      <c r="C1327" s="147"/>
      <c r="D1327" s="147"/>
      <c r="E1327" s="148"/>
      <c r="F1327" s="149"/>
      <c r="G1327" s="149"/>
      <c r="H1327" s="147"/>
      <c r="I1327" s="147"/>
      <c r="J1327" s="147"/>
      <c r="K1327" s="277"/>
      <c r="L1327" s="121"/>
      <c r="M1327" s="120"/>
      <c r="O1327" s="110">
        <f t="shared" si="202"/>
        <v>0</v>
      </c>
      <c r="P1327" s="110">
        <f t="shared" si="203"/>
        <v>0</v>
      </c>
      <c r="Q1327" s="134">
        <f t="shared" si="204"/>
        <v>0</v>
      </c>
      <c r="R1327" s="111">
        <f t="shared" si="209"/>
        <v>0</v>
      </c>
      <c r="S1327" s="111">
        <f t="shared" si="210"/>
        <v>0</v>
      </c>
      <c r="T1327" s="108">
        <f t="shared" si="201"/>
        <v>0</v>
      </c>
      <c r="U1327" s="109"/>
      <c r="V1327" s="108"/>
      <c r="W1327" s="108"/>
      <c r="X1327" s="112"/>
      <c r="Y1327" s="112"/>
      <c r="Z1327" s="112"/>
      <c r="AA1327" s="176"/>
      <c r="AB1327" s="109"/>
      <c r="AC1327" s="138">
        <f t="shared" si="205"/>
        <v>0</v>
      </c>
      <c r="AD1327" s="112">
        <f t="shared" si="206"/>
        <v>0</v>
      </c>
      <c r="AE1327" s="112">
        <f t="shared" si="207"/>
        <v>0</v>
      </c>
      <c r="AF1327" s="112">
        <f t="shared" si="208"/>
        <v>0</v>
      </c>
    </row>
    <row r="1328" spans="1:32">
      <c r="A1328" s="147"/>
      <c r="B1328" s="226"/>
      <c r="C1328" s="147"/>
      <c r="D1328" s="147"/>
      <c r="E1328" s="148"/>
      <c r="F1328" s="149"/>
      <c r="G1328" s="149"/>
      <c r="H1328" s="149"/>
      <c r="I1328" s="147"/>
      <c r="J1328" s="147"/>
      <c r="K1328" s="277"/>
      <c r="L1328" s="121"/>
      <c r="M1328" s="120"/>
      <c r="O1328" s="110">
        <f t="shared" si="202"/>
        <v>0</v>
      </c>
      <c r="P1328" s="110">
        <f t="shared" si="203"/>
        <v>0</v>
      </c>
      <c r="Q1328" s="134">
        <f t="shared" si="204"/>
        <v>0</v>
      </c>
      <c r="R1328" s="111">
        <f t="shared" si="209"/>
        <v>0</v>
      </c>
      <c r="S1328" s="111">
        <f t="shared" si="210"/>
        <v>0</v>
      </c>
      <c r="T1328" s="108">
        <f t="shared" si="201"/>
        <v>0</v>
      </c>
      <c r="U1328" s="109"/>
      <c r="V1328" s="108"/>
      <c r="W1328" s="108"/>
      <c r="X1328" s="112"/>
      <c r="Y1328" s="112"/>
      <c r="Z1328" s="112"/>
      <c r="AA1328" s="176"/>
      <c r="AB1328" s="109"/>
      <c r="AC1328" s="138">
        <f t="shared" si="205"/>
        <v>0</v>
      </c>
      <c r="AD1328" s="112">
        <f t="shared" si="206"/>
        <v>0</v>
      </c>
      <c r="AE1328" s="112">
        <f t="shared" si="207"/>
        <v>0</v>
      </c>
      <c r="AF1328" s="112">
        <f t="shared" si="208"/>
        <v>0</v>
      </c>
    </row>
    <row r="1329" spans="1:32">
      <c r="A1329" s="147"/>
      <c r="B1329" s="226"/>
      <c r="C1329" s="147"/>
      <c r="D1329" s="147"/>
      <c r="E1329" s="148"/>
      <c r="F1329" s="149"/>
      <c r="G1329" s="149"/>
      <c r="H1329" s="147"/>
      <c r="I1329" s="147"/>
      <c r="J1329" s="147"/>
      <c r="K1329" s="277"/>
      <c r="L1329" s="121"/>
      <c r="M1329" s="120"/>
      <c r="O1329" s="110">
        <f t="shared" si="202"/>
        <v>0</v>
      </c>
      <c r="P1329" s="110">
        <f t="shared" si="203"/>
        <v>0</v>
      </c>
      <c r="Q1329" s="134">
        <f t="shared" si="204"/>
        <v>0</v>
      </c>
      <c r="R1329" s="111">
        <f t="shared" si="209"/>
        <v>0</v>
      </c>
      <c r="S1329" s="111">
        <f t="shared" si="210"/>
        <v>0</v>
      </c>
      <c r="T1329" s="108">
        <f t="shared" si="201"/>
        <v>0</v>
      </c>
      <c r="U1329" s="109"/>
      <c r="V1329" s="108"/>
      <c r="W1329" s="108"/>
      <c r="X1329" s="112"/>
      <c r="Y1329" s="112"/>
      <c r="Z1329" s="112"/>
      <c r="AA1329" s="176"/>
      <c r="AB1329" s="109"/>
      <c r="AC1329" s="138">
        <f t="shared" si="205"/>
        <v>0</v>
      </c>
      <c r="AD1329" s="112">
        <f t="shared" si="206"/>
        <v>0</v>
      </c>
      <c r="AE1329" s="112">
        <f t="shared" si="207"/>
        <v>0</v>
      </c>
      <c r="AF1329" s="112">
        <f t="shared" si="208"/>
        <v>0</v>
      </c>
    </row>
    <row r="1330" spans="1:32">
      <c r="A1330" s="147"/>
      <c r="B1330" s="226"/>
      <c r="C1330" s="147"/>
      <c r="D1330" s="147"/>
      <c r="E1330" s="148"/>
      <c r="F1330" s="149"/>
      <c r="G1330" s="149"/>
      <c r="H1330" s="147"/>
      <c r="I1330" s="147"/>
      <c r="J1330" s="147"/>
      <c r="K1330" s="277"/>
      <c r="L1330" s="121"/>
      <c r="M1330" s="120"/>
      <c r="O1330" s="110">
        <f t="shared" si="202"/>
        <v>0</v>
      </c>
      <c r="P1330" s="110">
        <f t="shared" si="203"/>
        <v>0</v>
      </c>
      <c r="Q1330" s="134">
        <f t="shared" si="204"/>
        <v>0</v>
      </c>
      <c r="R1330" s="111">
        <f t="shared" si="209"/>
        <v>0</v>
      </c>
      <c r="S1330" s="111">
        <f t="shared" si="210"/>
        <v>0</v>
      </c>
      <c r="T1330" s="108">
        <f t="shared" si="201"/>
        <v>0</v>
      </c>
      <c r="U1330" s="109"/>
      <c r="V1330" s="108"/>
      <c r="W1330" s="108"/>
      <c r="X1330" s="112"/>
      <c r="Y1330" s="112"/>
      <c r="Z1330" s="112"/>
      <c r="AA1330" s="176"/>
      <c r="AB1330" s="109"/>
      <c r="AC1330" s="138">
        <f t="shared" si="205"/>
        <v>0</v>
      </c>
      <c r="AD1330" s="112">
        <f t="shared" si="206"/>
        <v>0</v>
      </c>
      <c r="AE1330" s="112">
        <f t="shared" si="207"/>
        <v>0</v>
      </c>
      <c r="AF1330" s="112">
        <f t="shared" si="208"/>
        <v>0</v>
      </c>
    </row>
    <row r="1331" spans="1:32">
      <c r="A1331" s="147"/>
      <c r="B1331" s="226"/>
      <c r="C1331" s="147"/>
      <c r="D1331" s="147"/>
      <c r="E1331" s="148"/>
      <c r="F1331" s="149"/>
      <c r="G1331" s="149"/>
      <c r="H1331" s="147"/>
      <c r="I1331" s="147"/>
      <c r="J1331" s="147"/>
      <c r="K1331" s="277"/>
      <c r="L1331" s="121"/>
      <c r="M1331" s="120"/>
      <c r="O1331" s="110">
        <f t="shared" si="202"/>
        <v>0</v>
      </c>
      <c r="P1331" s="110">
        <f t="shared" si="203"/>
        <v>0</v>
      </c>
      <c r="Q1331" s="134">
        <f t="shared" si="204"/>
        <v>0</v>
      </c>
      <c r="R1331" s="111">
        <f t="shared" si="209"/>
        <v>0</v>
      </c>
      <c r="S1331" s="111">
        <f t="shared" si="210"/>
        <v>0</v>
      </c>
      <c r="T1331" s="108">
        <f t="shared" si="201"/>
        <v>0</v>
      </c>
      <c r="U1331" s="109"/>
      <c r="V1331" s="108"/>
      <c r="W1331" s="108"/>
      <c r="X1331" s="112"/>
      <c r="Y1331" s="112"/>
      <c r="Z1331" s="112"/>
      <c r="AA1331" s="176"/>
      <c r="AB1331" s="109"/>
      <c r="AC1331" s="138">
        <f t="shared" si="205"/>
        <v>0</v>
      </c>
      <c r="AD1331" s="112">
        <f t="shared" si="206"/>
        <v>0</v>
      </c>
      <c r="AE1331" s="112">
        <f t="shared" si="207"/>
        <v>0</v>
      </c>
      <c r="AF1331" s="112">
        <f t="shared" si="208"/>
        <v>0</v>
      </c>
    </row>
    <row r="1332" spans="1:32">
      <c r="A1332" s="147"/>
      <c r="B1332" s="226"/>
      <c r="C1332" s="147"/>
      <c r="D1332" s="147"/>
      <c r="E1332" s="148"/>
      <c r="F1332" s="149"/>
      <c r="G1332" s="149"/>
      <c r="H1332" s="147"/>
      <c r="I1332" s="147"/>
      <c r="J1332" s="147"/>
      <c r="K1332" s="277"/>
      <c r="L1332" s="121"/>
      <c r="M1332" s="120"/>
      <c r="O1332" s="110">
        <f t="shared" si="202"/>
        <v>0</v>
      </c>
      <c r="P1332" s="110">
        <f t="shared" si="203"/>
        <v>0</v>
      </c>
      <c r="Q1332" s="134">
        <f t="shared" si="204"/>
        <v>0</v>
      </c>
      <c r="R1332" s="111">
        <f t="shared" si="209"/>
        <v>0</v>
      </c>
      <c r="S1332" s="111">
        <f t="shared" si="210"/>
        <v>0</v>
      </c>
      <c r="T1332" s="108">
        <f t="shared" si="201"/>
        <v>0</v>
      </c>
      <c r="U1332" s="109"/>
      <c r="V1332" s="108"/>
      <c r="W1332" s="108"/>
      <c r="X1332" s="112"/>
      <c r="Y1332" s="112"/>
      <c r="Z1332" s="112"/>
      <c r="AA1332" s="176"/>
      <c r="AB1332" s="109"/>
      <c r="AC1332" s="138">
        <f t="shared" si="205"/>
        <v>0</v>
      </c>
      <c r="AD1332" s="112">
        <f t="shared" si="206"/>
        <v>0</v>
      </c>
      <c r="AE1332" s="112">
        <f t="shared" si="207"/>
        <v>0</v>
      </c>
      <c r="AF1332" s="112">
        <f t="shared" si="208"/>
        <v>0</v>
      </c>
    </row>
    <row r="1333" spans="1:32">
      <c r="A1333" s="147"/>
      <c r="B1333" s="226"/>
      <c r="C1333" s="147"/>
      <c r="D1333" s="147"/>
      <c r="E1333" s="148"/>
      <c r="F1333" s="149"/>
      <c r="G1333" s="149"/>
      <c r="H1333" s="147"/>
      <c r="I1333" s="147"/>
      <c r="J1333" s="147"/>
      <c r="K1333" s="277"/>
      <c r="L1333" s="121"/>
      <c r="M1333" s="120"/>
      <c r="O1333" s="110">
        <f t="shared" si="202"/>
        <v>0</v>
      </c>
      <c r="P1333" s="110">
        <f t="shared" si="203"/>
        <v>0</v>
      </c>
      <c r="Q1333" s="134">
        <f t="shared" si="204"/>
        <v>0</v>
      </c>
      <c r="R1333" s="111">
        <f t="shared" si="209"/>
        <v>0</v>
      </c>
      <c r="S1333" s="111">
        <f t="shared" si="210"/>
        <v>0</v>
      </c>
      <c r="T1333" s="108">
        <f t="shared" si="201"/>
        <v>0</v>
      </c>
      <c r="U1333" s="109"/>
      <c r="V1333" s="108"/>
      <c r="W1333" s="108"/>
      <c r="X1333" s="112"/>
      <c r="Y1333" s="112"/>
      <c r="Z1333" s="112"/>
      <c r="AA1333" s="176"/>
      <c r="AB1333" s="109"/>
      <c r="AC1333" s="138">
        <f t="shared" si="205"/>
        <v>0</v>
      </c>
      <c r="AD1333" s="112">
        <f t="shared" si="206"/>
        <v>0</v>
      </c>
      <c r="AE1333" s="112">
        <f t="shared" si="207"/>
        <v>0</v>
      </c>
      <c r="AF1333" s="112">
        <f t="shared" si="208"/>
        <v>0</v>
      </c>
    </row>
    <row r="1334" spans="1:32">
      <c r="A1334" s="147"/>
      <c r="B1334" s="226"/>
      <c r="C1334" s="147"/>
      <c r="D1334" s="147"/>
      <c r="E1334" s="148"/>
      <c r="F1334" s="149"/>
      <c r="G1334" s="149"/>
      <c r="H1334" s="147"/>
      <c r="I1334" s="147"/>
      <c r="J1334" s="147"/>
      <c r="K1334" s="277"/>
      <c r="L1334" s="121"/>
      <c r="M1334" s="120"/>
      <c r="O1334" s="110">
        <f t="shared" si="202"/>
        <v>0</v>
      </c>
      <c r="P1334" s="110">
        <f t="shared" si="203"/>
        <v>0</v>
      </c>
      <c r="Q1334" s="134">
        <f t="shared" si="204"/>
        <v>0</v>
      </c>
      <c r="R1334" s="111">
        <f t="shared" si="209"/>
        <v>0</v>
      </c>
      <c r="S1334" s="111">
        <f t="shared" si="210"/>
        <v>0</v>
      </c>
      <c r="T1334" s="108">
        <f t="shared" si="201"/>
        <v>0</v>
      </c>
      <c r="U1334" s="109"/>
      <c r="V1334" s="108"/>
      <c r="W1334" s="108"/>
      <c r="X1334" s="112"/>
      <c r="Y1334" s="112"/>
      <c r="Z1334" s="112"/>
      <c r="AA1334" s="176"/>
      <c r="AB1334" s="109"/>
      <c r="AC1334" s="138">
        <f t="shared" si="205"/>
        <v>0</v>
      </c>
      <c r="AD1334" s="112">
        <f t="shared" si="206"/>
        <v>0</v>
      </c>
      <c r="AE1334" s="112">
        <f t="shared" si="207"/>
        <v>0</v>
      </c>
      <c r="AF1334" s="112">
        <f t="shared" si="208"/>
        <v>0</v>
      </c>
    </row>
    <row r="1335" spans="1:32">
      <c r="A1335" s="147"/>
      <c r="B1335" s="226"/>
      <c r="C1335" s="147"/>
      <c r="D1335" s="147"/>
      <c r="E1335" s="148"/>
      <c r="F1335" s="149"/>
      <c r="G1335" s="149"/>
      <c r="H1335" s="147"/>
      <c r="I1335" s="147"/>
      <c r="J1335" s="147"/>
      <c r="K1335" s="277"/>
      <c r="L1335" s="121"/>
      <c r="M1335" s="120"/>
      <c r="O1335" s="110">
        <f t="shared" si="202"/>
        <v>0</v>
      </c>
      <c r="P1335" s="110">
        <f t="shared" si="203"/>
        <v>0</v>
      </c>
      <c r="Q1335" s="134">
        <f t="shared" si="204"/>
        <v>0</v>
      </c>
      <c r="R1335" s="111">
        <f t="shared" si="209"/>
        <v>0</v>
      </c>
      <c r="S1335" s="111">
        <f t="shared" si="210"/>
        <v>0</v>
      </c>
      <c r="T1335" s="108">
        <f t="shared" si="201"/>
        <v>0</v>
      </c>
      <c r="U1335" s="109"/>
      <c r="V1335" s="108"/>
      <c r="W1335" s="108"/>
      <c r="X1335" s="112"/>
      <c r="Y1335" s="112"/>
      <c r="Z1335" s="112"/>
      <c r="AA1335" s="176"/>
      <c r="AB1335" s="109"/>
      <c r="AC1335" s="138">
        <f t="shared" si="205"/>
        <v>0</v>
      </c>
      <c r="AD1335" s="112">
        <f t="shared" si="206"/>
        <v>0</v>
      </c>
      <c r="AE1335" s="112">
        <f t="shared" si="207"/>
        <v>0</v>
      </c>
      <c r="AF1335" s="112">
        <f t="shared" si="208"/>
        <v>0</v>
      </c>
    </row>
    <row r="1336" spans="1:32">
      <c r="A1336" s="147"/>
      <c r="B1336" s="226"/>
      <c r="C1336" s="147"/>
      <c r="D1336" s="147"/>
      <c r="E1336" s="148"/>
      <c r="F1336" s="149"/>
      <c r="G1336" s="149"/>
      <c r="H1336" s="147"/>
      <c r="I1336" s="147"/>
      <c r="J1336" s="147"/>
      <c r="K1336" s="277"/>
      <c r="L1336" s="121"/>
      <c r="M1336" s="120"/>
      <c r="O1336" s="110">
        <f t="shared" si="202"/>
        <v>0</v>
      </c>
      <c r="P1336" s="110">
        <f t="shared" si="203"/>
        <v>0</v>
      </c>
      <c r="Q1336" s="134">
        <f t="shared" si="204"/>
        <v>0</v>
      </c>
      <c r="R1336" s="111">
        <f t="shared" si="209"/>
        <v>0</v>
      </c>
      <c r="S1336" s="111">
        <f t="shared" si="210"/>
        <v>0</v>
      </c>
      <c r="T1336" s="108">
        <f t="shared" si="201"/>
        <v>0</v>
      </c>
      <c r="U1336" s="109"/>
      <c r="V1336" s="108"/>
      <c r="W1336" s="108"/>
      <c r="X1336" s="112"/>
      <c r="Y1336" s="112"/>
      <c r="Z1336" s="112"/>
      <c r="AA1336" s="176"/>
      <c r="AB1336" s="109"/>
      <c r="AC1336" s="138">
        <f t="shared" si="205"/>
        <v>0</v>
      </c>
      <c r="AD1336" s="112">
        <f t="shared" si="206"/>
        <v>0</v>
      </c>
      <c r="AE1336" s="112">
        <f t="shared" si="207"/>
        <v>0</v>
      </c>
      <c r="AF1336" s="112">
        <f t="shared" si="208"/>
        <v>0</v>
      </c>
    </row>
    <row r="1337" spans="1:32">
      <c r="A1337" s="147"/>
      <c r="B1337" s="226"/>
      <c r="C1337" s="147"/>
      <c r="D1337" s="147"/>
      <c r="E1337" s="148"/>
      <c r="F1337" s="149"/>
      <c r="G1337" s="149"/>
      <c r="H1337" s="147"/>
      <c r="I1337" s="147"/>
      <c r="J1337" s="147"/>
      <c r="K1337" s="277"/>
      <c r="L1337" s="121"/>
      <c r="M1337" s="120"/>
      <c r="O1337" s="110">
        <f t="shared" si="202"/>
        <v>0</v>
      </c>
      <c r="P1337" s="110">
        <f t="shared" si="203"/>
        <v>0</v>
      </c>
      <c r="Q1337" s="134">
        <f t="shared" si="204"/>
        <v>0</v>
      </c>
      <c r="R1337" s="111">
        <f t="shared" si="209"/>
        <v>0</v>
      </c>
      <c r="S1337" s="111">
        <f t="shared" si="210"/>
        <v>0</v>
      </c>
      <c r="T1337" s="108">
        <f t="shared" si="201"/>
        <v>0</v>
      </c>
      <c r="U1337" s="109"/>
      <c r="V1337" s="108"/>
      <c r="W1337" s="108"/>
      <c r="X1337" s="112"/>
      <c r="Y1337" s="112"/>
      <c r="Z1337" s="112"/>
      <c r="AA1337" s="176"/>
      <c r="AB1337" s="109"/>
      <c r="AC1337" s="138">
        <f t="shared" si="205"/>
        <v>0</v>
      </c>
      <c r="AD1337" s="112">
        <f t="shared" si="206"/>
        <v>0</v>
      </c>
      <c r="AE1337" s="112">
        <f t="shared" si="207"/>
        <v>0</v>
      </c>
      <c r="AF1337" s="112">
        <f t="shared" si="208"/>
        <v>0</v>
      </c>
    </row>
    <row r="1338" spans="1:32">
      <c r="A1338" s="147"/>
      <c r="B1338" s="226"/>
      <c r="C1338" s="147"/>
      <c r="D1338" s="147"/>
      <c r="E1338" s="148"/>
      <c r="F1338" s="149"/>
      <c r="G1338" s="149"/>
      <c r="H1338" s="147"/>
      <c r="I1338" s="147"/>
      <c r="J1338" s="147"/>
      <c r="K1338" s="277"/>
      <c r="L1338" s="121"/>
      <c r="M1338" s="120"/>
      <c r="O1338" s="110">
        <f t="shared" si="202"/>
        <v>0</v>
      </c>
      <c r="P1338" s="110">
        <f t="shared" si="203"/>
        <v>0</v>
      </c>
      <c r="Q1338" s="134">
        <f t="shared" si="204"/>
        <v>0</v>
      </c>
      <c r="R1338" s="111">
        <f t="shared" si="209"/>
        <v>0</v>
      </c>
      <c r="S1338" s="111">
        <f t="shared" si="210"/>
        <v>0</v>
      </c>
      <c r="T1338" s="108">
        <f t="shared" si="201"/>
        <v>0</v>
      </c>
      <c r="U1338" s="109"/>
      <c r="V1338" s="108"/>
      <c r="W1338" s="108"/>
      <c r="X1338" s="112"/>
      <c r="Y1338" s="112"/>
      <c r="Z1338" s="112"/>
      <c r="AA1338" s="176"/>
      <c r="AB1338" s="109"/>
      <c r="AC1338" s="138">
        <f t="shared" si="205"/>
        <v>0</v>
      </c>
      <c r="AD1338" s="112">
        <f t="shared" si="206"/>
        <v>0</v>
      </c>
      <c r="AE1338" s="112">
        <f t="shared" si="207"/>
        <v>0</v>
      </c>
      <c r="AF1338" s="112">
        <f t="shared" si="208"/>
        <v>0</v>
      </c>
    </row>
    <row r="1339" spans="1:32">
      <c r="A1339" s="147"/>
      <c r="B1339" s="226"/>
      <c r="C1339" s="147"/>
      <c r="D1339" s="147"/>
      <c r="E1339" s="148"/>
      <c r="F1339" s="149"/>
      <c r="G1339" s="149"/>
      <c r="H1339" s="147"/>
      <c r="I1339" s="147"/>
      <c r="J1339" s="147"/>
      <c r="K1339" s="277"/>
      <c r="L1339" s="121"/>
      <c r="M1339" s="120"/>
      <c r="O1339" s="110">
        <f t="shared" si="202"/>
        <v>0</v>
      </c>
      <c r="P1339" s="110">
        <f t="shared" si="203"/>
        <v>0</v>
      </c>
      <c r="Q1339" s="134">
        <f t="shared" si="204"/>
        <v>0</v>
      </c>
      <c r="R1339" s="111">
        <f t="shared" si="209"/>
        <v>0</v>
      </c>
      <c r="S1339" s="111">
        <f t="shared" si="210"/>
        <v>0</v>
      </c>
      <c r="T1339" s="108">
        <f t="shared" si="201"/>
        <v>0</v>
      </c>
      <c r="U1339" s="109"/>
      <c r="V1339" s="108"/>
      <c r="W1339" s="108"/>
      <c r="X1339" s="112"/>
      <c r="Y1339" s="112"/>
      <c r="Z1339" s="112"/>
      <c r="AA1339" s="176"/>
      <c r="AB1339" s="109"/>
      <c r="AC1339" s="138">
        <f t="shared" si="205"/>
        <v>0</v>
      </c>
      <c r="AD1339" s="112">
        <f t="shared" si="206"/>
        <v>0</v>
      </c>
      <c r="AE1339" s="112">
        <f t="shared" si="207"/>
        <v>0</v>
      </c>
      <c r="AF1339" s="112">
        <f t="shared" si="208"/>
        <v>0</v>
      </c>
    </row>
    <row r="1340" spans="1:32">
      <c r="A1340" s="147"/>
      <c r="B1340" s="226"/>
      <c r="C1340" s="147"/>
      <c r="D1340" s="147"/>
      <c r="E1340" s="148"/>
      <c r="F1340" s="149"/>
      <c r="G1340" s="149"/>
      <c r="H1340" s="147"/>
      <c r="I1340" s="147"/>
      <c r="J1340" s="147"/>
      <c r="K1340" s="277"/>
      <c r="L1340" s="121"/>
      <c r="M1340" s="120"/>
      <c r="O1340" s="110">
        <f t="shared" si="202"/>
        <v>0</v>
      </c>
      <c r="P1340" s="110">
        <f t="shared" si="203"/>
        <v>0</v>
      </c>
      <c r="Q1340" s="134">
        <f t="shared" si="204"/>
        <v>0</v>
      </c>
      <c r="R1340" s="111">
        <f t="shared" si="209"/>
        <v>0</v>
      </c>
      <c r="S1340" s="111">
        <f t="shared" si="210"/>
        <v>0</v>
      </c>
      <c r="T1340" s="108">
        <f t="shared" si="201"/>
        <v>0</v>
      </c>
      <c r="U1340" s="109"/>
      <c r="V1340" s="108"/>
      <c r="W1340" s="108"/>
      <c r="X1340" s="112"/>
      <c r="Y1340" s="112"/>
      <c r="Z1340" s="112"/>
      <c r="AA1340" s="176"/>
      <c r="AB1340" s="109"/>
      <c r="AC1340" s="138">
        <f t="shared" si="205"/>
        <v>0</v>
      </c>
      <c r="AD1340" s="112">
        <f t="shared" si="206"/>
        <v>0</v>
      </c>
      <c r="AE1340" s="112">
        <f t="shared" si="207"/>
        <v>0</v>
      </c>
      <c r="AF1340" s="112">
        <f t="shared" si="208"/>
        <v>0</v>
      </c>
    </row>
    <row r="1341" spans="1:32">
      <c r="A1341" s="147"/>
      <c r="B1341" s="226"/>
      <c r="C1341" s="147"/>
      <c r="D1341" s="147"/>
      <c r="E1341" s="148"/>
      <c r="F1341" s="149"/>
      <c r="G1341" s="149"/>
      <c r="H1341" s="147"/>
      <c r="I1341" s="147"/>
      <c r="J1341" s="147"/>
      <c r="K1341" s="277"/>
      <c r="L1341" s="121"/>
      <c r="M1341" s="120"/>
      <c r="O1341" s="110">
        <f t="shared" si="202"/>
        <v>0</v>
      </c>
      <c r="P1341" s="110">
        <f t="shared" si="203"/>
        <v>0</v>
      </c>
      <c r="Q1341" s="134">
        <f t="shared" si="204"/>
        <v>0</v>
      </c>
      <c r="R1341" s="111">
        <f t="shared" si="209"/>
        <v>0</v>
      </c>
      <c r="S1341" s="111">
        <f t="shared" si="210"/>
        <v>0</v>
      </c>
      <c r="T1341" s="108">
        <f t="shared" si="201"/>
        <v>0</v>
      </c>
      <c r="U1341" s="109"/>
      <c r="V1341" s="108"/>
      <c r="W1341" s="108"/>
      <c r="X1341" s="112"/>
      <c r="Y1341" s="112"/>
      <c r="Z1341" s="112"/>
      <c r="AA1341" s="176"/>
      <c r="AB1341" s="109"/>
      <c r="AC1341" s="138">
        <f t="shared" si="205"/>
        <v>0</v>
      </c>
      <c r="AD1341" s="112">
        <f t="shared" si="206"/>
        <v>0</v>
      </c>
      <c r="AE1341" s="112">
        <f t="shared" si="207"/>
        <v>0</v>
      </c>
      <c r="AF1341" s="112">
        <f t="shared" si="208"/>
        <v>0</v>
      </c>
    </row>
    <row r="1342" spans="1:32">
      <c r="A1342" s="147"/>
      <c r="B1342" s="226"/>
      <c r="C1342" s="147"/>
      <c r="D1342" s="147"/>
      <c r="E1342" s="148"/>
      <c r="F1342" s="149"/>
      <c r="G1342" s="149"/>
      <c r="H1342" s="147"/>
      <c r="I1342" s="147"/>
      <c r="J1342" s="147"/>
      <c r="K1342" s="277"/>
      <c r="L1342" s="121"/>
      <c r="M1342" s="120"/>
      <c r="O1342" s="110">
        <f t="shared" si="202"/>
        <v>0</v>
      </c>
      <c r="P1342" s="110">
        <f t="shared" si="203"/>
        <v>0</v>
      </c>
      <c r="Q1342" s="134">
        <f t="shared" si="204"/>
        <v>0</v>
      </c>
      <c r="R1342" s="111">
        <f t="shared" si="209"/>
        <v>0</v>
      </c>
      <c r="S1342" s="111">
        <f t="shared" si="210"/>
        <v>0</v>
      </c>
      <c r="T1342" s="108">
        <f t="shared" si="201"/>
        <v>0</v>
      </c>
      <c r="U1342" s="109"/>
      <c r="V1342" s="108"/>
      <c r="W1342" s="108"/>
      <c r="X1342" s="112"/>
      <c r="Y1342" s="112"/>
      <c r="Z1342" s="112"/>
      <c r="AA1342" s="176"/>
      <c r="AB1342" s="109"/>
      <c r="AC1342" s="138">
        <f t="shared" si="205"/>
        <v>0</v>
      </c>
      <c r="AD1342" s="112">
        <f t="shared" si="206"/>
        <v>0</v>
      </c>
      <c r="AE1342" s="112">
        <f t="shared" si="207"/>
        <v>0</v>
      </c>
      <c r="AF1342" s="112">
        <f t="shared" si="208"/>
        <v>0</v>
      </c>
    </row>
    <row r="1343" spans="1:32">
      <c r="A1343" s="147"/>
      <c r="B1343" s="226"/>
      <c r="C1343" s="147"/>
      <c r="D1343" s="147"/>
      <c r="E1343" s="148"/>
      <c r="F1343" s="149"/>
      <c r="G1343" s="149"/>
      <c r="H1343" s="147"/>
      <c r="I1343" s="147"/>
      <c r="J1343" s="147"/>
      <c r="K1343" s="277"/>
      <c r="L1343" s="121"/>
      <c r="M1343" s="120"/>
      <c r="O1343" s="110">
        <f t="shared" si="202"/>
        <v>0</v>
      </c>
      <c r="P1343" s="110">
        <f t="shared" si="203"/>
        <v>0</v>
      </c>
      <c r="Q1343" s="134">
        <f t="shared" si="204"/>
        <v>0</v>
      </c>
      <c r="R1343" s="111">
        <f t="shared" si="209"/>
        <v>0</v>
      </c>
      <c r="S1343" s="111">
        <f t="shared" si="210"/>
        <v>0</v>
      </c>
      <c r="T1343" s="108">
        <f t="shared" si="201"/>
        <v>0</v>
      </c>
      <c r="U1343" s="109"/>
      <c r="V1343" s="108"/>
      <c r="W1343" s="108"/>
      <c r="X1343" s="112"/>
      <c r="Y1343" s="112"/>
      <c r="Z1343" s="112"/>
      <c r="AA1343" s="176"/>
      <c r="AB1343" s="109"/>
      <c r="AC1343" s="138">
        <f t="shared" si="205"/>
        <v>0</v>
      </c>
      <c r="AD1343" s="112">
        <f t="shared" si="206"/>
        <v>0</v>
      </c>
      <c r="AE1343" s="112">
        <f t="shared" si="207"/>
        <v>0</v>
      </c>
      <c r="AF1343" s="112">
        <f t="shared" si="208"/>
        <v>0</v>
      </c>
    </row>
    <row r="1344" spans="1:32">
      <c r="A1344" s="147"/>
      <c r="B1344" s="226"/>
      <c r="C1344" s="147"/>
      <c r="D1344" s="147"/>
      <c r="E1344" s="148"/>
      <c r="F1344" s="149"/>
      <c r="G1344" s="149"/>
      <c r="H1344" s="149"/>
      <c r="I1344" s="147"/>
      <c r="J1344" s="147"/>
      <c r="K1344" s="277"/>
      <c r="L1344" s="121"/>
      <c r="M1344" s="120"/>
      <c r="O1344" s="110">
        <f t="shared" si="202"/>
        <v>0</v>
      </c>
      <c r="P1344" s="110">
        <f t="shared" si="203"/>
        <v>0</v>
      </c>
      <c r="Q1344" s="134">
        <f t="shared" si="204"/>
        <v>0</v>
      </c>
      <c r="R1344" s="111">
        <f t="shared" si="209"/>
        <v>0</v>
      </c>
      <c r="S1344" s="111">
        <f t="shared" si="210"/>
        <v>0</v>
      </c>
      <c r="T1344" s="108">
        <f t="shared" si="201"/>
        <v>0</v>
      </c>
      <c r="U1344" s="109"/>
      <c r="V1344" s="108"/>
      <c r="W1344" s="108"/>
      <c r="X1344" s="112"/>
      <c r="Y1344" s="112"/>
      <c r="Z1344" s="112"/>
      <c r="AA1344" s="176"/>
      <c r="AB1344" s="109"/>
      <c r="AC1344" s="138">
        <f t="shared" si="205"/>
        <v>0</v>
      </c>
      <c r="AD1344" s="112">
        <f t="shared" si="206"/>
        <v>0</v>
      </c>
      <c r="AE1344" s="112">
        <f t="shared" si="207"/>
        <v>0</v>
      </c>
      <c r="AF1344" s="112">
        <f t="shared" si="208"/>
        <v>0</v>
      </c>
    </row>
    <row r="1345" spans="1:32">
      <c r="A1345" s="147"/>
      <c r="B1345" s="226"/>
      <c r="C1345" s="147"/>
      <c r="D1345" s="147"/>
      <c r="E1345" s="148"/>
      <c r="F1345" s="149"/>
      <c r="G1345" s="149"/>
      <c r="H1345" s="147"/>
      <c r="I1345" s="147"/>
      <c r="J1345" s="147"/>
      <c r="K1345" s="277"/>
      <c r="L1345" s="121"/>
      <c r="M1345" s="120"/>
      <c r="O1345" s="110">
        <f t="shared" si="202"/>
        <v>0</v>
      </c>
      <c r="P1345" s="110">
        <f t="shared" si="203"/>
        <v>0</v>
      </c>
      <c r="Q1345" s="134">
        <f t="shared" si="204"/>
        <v>0</v>
      </c>
      <c r="R1345" s="111">
        <f t="shared" si="209"/>
        <v>0</v>
      </c>
      <c r="S1345" s="111">
        <f t="shared" si="210"/>
        <v>0</v>
      </c>
      <c r="T1345" s="108">
        <f t="shared" si="201"/>
        <v>0</v>
      </c>
      <c r="U1345" s="109"/>
      <c r="V1345" s="108"/>
      <c r="W1345" s="108"/>
      <c r="X1345" s="112"/>
      <c r="Y1345" s="112"/>
      <c r="Z1345" s="112"/>
      <c r="AA1345" s="176"/>
      <c r="AB1345" s="109"/>
      <c r="AC1345" s="138">
        <f t="shared" si="205"/>
        <v>0</v>
      </c>
      <c r="AD1345" s="112">
        <f t="shared" si="206"/>
        <v>0</v>
      </c>
      <c r="AE1345" s="112">
        <f t="shared" si="207"/>
        <v>0</v>
      </c>
      <c r="AF1345" s="112">
        <f t="shared" si="208"/>
        <v>0</v>
      </c>
    </row>
    <row r="1346" spans="1:32">
      <c r="A1346" s="147"/>
      <c r="B1346" s="226"/>
      <c r="C1346" s="147"/>
      <c r="D1346" s="147"/>
      <c r="E1346" s="148"/>
      <c r="F1346" s="149"/>
      <c r="G1346" s="149"/>
      <c r="H1346" s="147"/>
      <c r="I1346" s="147"/>
      <c r="J1346" s="147"/>
      <c r="K1346" s="277"/>
      <c r="L1346" s="121"/>
      <c r="M1346" s="120"/>
      <c r="O1346" s="110">
        <f t="shared" si="202"/>
        <v>0</v>
      </c>
      <c r="P1346" s="110">
        <f t="shared" si="203"/>
        <v>0</v>
      </c>
      <c r="Q1346" s="134">
        <f t="shared" si="204"/>
        <v>0</v>
      </c>
      <c r="R1346" s="111">
        <f t="shared" si="209"/>
        <v>0</v>
      </c>
      <c r="S1346" s="111">
        <f t="shared" si="210"/>
        <v>0</v>
      </c>
      <c r="T1346" s="108">
        <f t="shared" si="201"/>
        <v>0</v>
      </c>
      <c r="U1346" s="109"/>
      <c r="V1346" s="108"/>
      <c r="W1346" s="108"/>
      <c r="X1346" s="112"/>
      <c r="Y1346" s="112"/>
      <c r="Z1346" s="112"/>
      <c r="AA1346" s="176"/>
      <c r="AB1346" s="109"/>
      <c r="AC1346" s="138">
        <f t="shared" si="205"/>
        <v>0</v>
      </c>
      <c r="AD1346" s="112">
        <f t="shared" si="206"/>
        <v>0</v>
      </c>
      <c r="AE1346" s="112">
        <f t="shared" si="207"/>
        <v>0</v>
      </c>
      <c r="AF1346" s="112">
        <f t="shared" si="208"/>
        <v>0</v>
      </c>
    </row>
    <row r="1347" spans="1:32">
      <c r="A1347" s="147"/>
      <c r="B1347" s="226"/>
      <c r="C1347" s="147"/>
      <c r="D1347" s="147"/>
      <c r="E1347" s="148"/>
      <c r="F1347" s="149"/>
      <c r="G1347" s="149"/>
      <c r="H1347" s="147"/>
      <c r="I1347" s="147"/>
      <c r="J1347" s="147"/>
      <c r="K1347" s="277"/>
      <c r="L1347" s="121"/>
      <c r="M1347" s="120"/>
      <c r="O1347" s="110">
        <f t="shared" si="202"/>
        <v>0</v>
      </c>
      <c r="P1347" s="110">
        <f t="shared" si="203"/>
        <v>0</v>
      </c>
      <c r="Q1347" s="134">
        <f t="shared" si="204"/>
        <v>0</v>
      </c>
      <c r="R1347" s="111">
        <f t="shared" si="209"/>
        <v>0</v>
      </c>
      <c r="S1347" s="111">
        <f t="shared" si="210"/>
        <v>0</v>
      </c>
      <c r="T1347" s="108">
        <f t="shared" si="201"/>
        <v>0</v>
      </c>
      <c r="U1347" s="109"/>
      <c r="V1347" s="108"/>
      <c r="W1347" s="108"/>
      <c r="X1347" s="112"/>
      <c r="Y1347" s="112"/>
      <c r="Z1347" s="112"/>
      <c r="AA1347" s="176"/>
      <c r="AB1347" s="109"/>
      <c r="AC1347" s="138">
        <f t="shared" si="205"/>
        <v>0</v>
      </c>
      <c r="AD1347" s="112">
        <f t="shared" si="206"/>
        <v>0</v>
      </c>
      <c r="AE1347" s="112">
        <f t="shared" si="207"/>
        <v>0</v>
      </c>
      <c r="AF1347" s="112">
        <f t="shared" si="208"/>
        <v>0</v>
      </c>
    </row>
    <row r="1348" spans="1:32">
      <c r="A1348" s="147"/>
      <c r="B1348" s="226"/>
      <c r="C1348" s="147"/>
      <c r="D1348" s="147"/>
      <c r="E1348" s="148"/>
      <c r="F1348" s="149"/>
      <c r="G1348" s="149"/>
      <c r="H1348" s="147"/>
      <c r="I1348" s="147"/>
      <c r="J1348" s="147"/>
      <c r="K1348" s="277"/>
      <c r="L1348" s="121"/>
      <c r="M1348" s="120"/>
      <c r="O1348" s="110">
        <f t="shared" si="202"/>
        <v>0</v>
      </c>
      <c r="P1348" s="110">
        <f t="shared" si="203"/>
        <v>0</v>
      </c>
      <c r="Q1348" s="134">
        <f t="shared" si="204"/>
        <v>0</v>
      </c>
      <c r="R1348" s="111">
        <f t="shared" si="209"/>
        <v>0</v>
      </c>
      <c r="S1348" s="111">
        <f t="shared" si="210"/>
        <v>0</v>
      </c>
      <c r="T1348" s="108">
        <f t="shared" ref="T1348:T1411" si="211">+IF((Q1348+R1348+V1348-W1348)&gt;TIMEVALUE("4:30"),8.5/24,IF((Q1348+R1348+V1348-W1348)&gt;TIMEVALUE("00:00"),4.25/24,0))-IF((Q1348+R1348+V1348-W1348)&gt;S1348,S1348,0)</f>
        <v>0</v>
      </c>
      <c r="U1348" s="109"/>
      <c r="V1348" s="108"/>
      <c r="W1348" s="108"/>
      <c r="X1348" s="112"/>
      <c r="Y1348" s="112"/>
      <c r="Z1348" s="112"/>
      <c r="AA1348" s="176"/>
      <c r="AB1348" s="109"/>
      <c r="AC1348" s="138">
        <f t="shared" si="205"/>
        <v>0</v>
      </c>
      <c r="AD1348" s="112">
        <f t="shared" si="206"/>
        <v>0</v>
      </c>
      <c r="AE1348" s="112">
        <f t="shared" si="207"/>
        <v>0</v>
      </c>
      <c r="AF1348" s="112">
        <f t="shared" si="208"/>
        <v>0</v>
      </c>
    </row>
    <row r="1349" spans="1:32">
      <c r="A1349" s="147"/>
      <c r="B1349" s="226"/>
      <c r="C1349" s="147"/>
      <c r="D1349" s="147"/>
      <c r="E1349" s="148"/>
      <c r="F1349" s="149"/>
      <c r="G1349" s="149"/>
      <c r="H1349" s="147"/>
      <c r="I1349" s="147"/>
      <c r="J1349" s="147"/>
      <c r="K1349" s="277"/>
      <c r="L1349" s="121"/>
      <c r="M1349" s="120"/>
      <c r="O1349" s="110">
        <f t="shared" ref="O1349:O1412" si="212">+IF(COUNT(F1349:K1349)=1,0,IF((MAX(F1349:K1349)-MIN(F1349:K1349))&lt;TIMEVALUE("1:00"),0,IF(F1349&lt;TIMEVALUE("8:00"),1/3,MIN(F1349:K1349))))</f>
        <v>0</v>
      </c>
      <c r="P1349" s="110">
        <f t="shared" ref="P1349:P1412" si="213">+IF(COUNT(F1349:K1349)=1,0,IF((MAX(F1349:K1349)-MIN(F1349:K1349))&lt;TIMEVALUE("1:00"),0,IF(MAX(F1349:K1349)&lt;TIMEVALUE("18:00"),MAX(F1349:K1349),IF(F1349&gt;TIMEVALUE("8:30"),0.75,MAX(F1349:K1349)))))</f>
        <v>0</v>
      </c>
      <c r="Q1349" s="134">
        <f t="shared" ref="Q1349:Q1412" si="214">+IF(OR(M1349="KHAC",M1349="PM",O1349=TIMEVALUE("00:00")),0,IF(O1349&gt;TIMEVALUE("10:00"),0,IF(MAX(F1349:K1349)&lt;TIMEVALUE("12:00"),MAX(F1349:K1349)-O1349,TIMEVALUE("12:00")-O1349)))</f>
        <v>0</v>
      </c>
      <c r="R1349" s="111">
        <f t="shared" si="209"/>
        <v>0</v>
      </c>
      <c r="S1349" s="111">
        <f t="shared" si="210"/>
        <v>0</v>
      </c>
      <c r="T1349" s="108">
        <f t="shared" si="211"/>
        <v>0</v>
      </c>
      <c r="U1349" s="109"/>
      <c r="V1349" s="108"/>
      <c r="W1349" s="108"/>
      <c r="X1349" s="112"/>
      <c r="Y1349" s="112"/>
      <c r="Z1349" s="112"/>
      <c r="AA1349" s="176"/>
      <c r="AB1349" s="109"/>
      <c r="AC1349" s="138">
        <f t="shared" ref="AC1349:AC1412" si="215">+T1349/TIMEVALUE("8:30")</f>
        <v>0</v>
      </c>
      <c r="AD1349" s="112">
        <f t="shared" ref="AD1349:AD1412" si="216">IF(COUNT(F1349:K1349)=0,0,IF(COUNT(F1349:K1349)=1,1,IF((MAX(F1349:K1349)-MIN(F1349:K1349))&lt;TIMEVALUE("1:00"),1,0+Z1349)))</f>
        <v>0</v>
      </c>
      <c r="AE1349" s="112">
        <f t="shared" ref="AE1349:AE1412" si="217">+IF(AND(F1349&gt;TIMEVALUE("8:30"),F1349&lt;TIMEVALUE("10:00")),1,IF(AND(F1349&gt;TIMEVALUE("14:00"),F1349&lt;TIMEVALUE("15:30")),1,0+X1349))</f>
        <v>0</v>
      </c>
      <c r="AF1349" s="112">
        <f t="shared" ref="AF1349:AF1412" si="218">+IF(OR(M1349="Khac",M1349="pm"),0,IF(AND(MAX(F1349:K1349)-MIN(F1349:K1349)&gt;TIMEVALUE("6:00"),AND(MAX(F1349:K1349)&gt;TIMEVALUE("14:00"),MIN(F1349:K1349)&lt;TIMEVALUE("11:30"))),1,0+Y1349))</f>
        <v>0</v>
      </c>
    </row>
    <row r="1350" spans="1:32">
      <c r="A1350" s="147"/>
      <c r="B1350" s="226"/>
      <c r="C1350" s="147"/>
      <c r="D1350" s="147"/>
      <c r="E1350" s="148"/>
      <c r="F1350" s="149"/>
      <c r="G1350" s="149"/>
      <c r="H1350" s="147"/>
      <c r="I1350" s="147"/>
      <c r="J1350" s="147"/>
      <c r="K1350" s="277"/>
      <c r="L1350" s="121"/>
      <c r="M1350" s="120"/>
      <c r="O1350" s="110">
        <f t="shared" si="212"/>
        <v>0</v>
      </c>
      <c r="P1350" s="110">
        <f t="shared" si="213"/>
        <v>0</v>
      </c>
      <c r="Q1350" s="134">
        <f t="shared" si="214"/>
        <v>0</v>
      </c>
      <c r="R1350" s="111">
        <f t="shared" si="209"/>
        <v>0</v>
      </c>
      <c r="S1350" s="111">
        <f t="shared" si="210"/>
        <v>0</v>
      </c>
      <c r="T1350" s="108">
        <f t="shared" si="211"/>
        <v>0</v>
      </c>
      <c r="U1350" s="109"/>
      <c r="V1350" s="108"/>
      <c r="W1350" s="108"/>
      <c r="X1350" s="112"/>
      <c r="Y1350" s="112"/>
      <c r="Z1350" s="112"/>
      <c r="AA1350" s="176"/>
      <c r="AB1350" s="109"/>
      <c r="AC1350" s="138">
        <f t="shared" si="215"/>
        <v>0</v>
      </c>
      <c r="AD1350" s="112">
        <f t="shared" si="216"/>
        <v>0</v>
      </c>
      <c r="AE1350" s="112">
        <f t="shared" si="217"/>
        <v>0</v>
      </c>
      <c r="AF1350" s="112">
        <f t="shared" si="218"/>
        <v>0</v>
      </c>
    </row>
    <row r="1351" spans="1:32">
      <c r="A1351" s="147"/>
      <c r="B1351" s="226"/>
      <c r="C1351" s="147"/>
      <c r="D1351" s="147"/>
      <c r="E1351" s="148"/>
      <c r="F1351" s="149"/>
      <c r="G1351" s="149"/>
      <c r="H1351" s="147"/>
      <c r="I1351" s="147"/>
      <c r="J1351" s="147"/>
      <c r="K1351" s="277"/>
      <c r="L1351" s="121"/>
      <c r="M1351" s="120"/>
      <c r="O1351" s="110">
        <f t="shared" si="212"/>
        <v>0</v>
      </c>
      <c r="P1351" s="110">
        <f t="shared" si="213"/>
        <v>0</v>
      </c>
      <c r="Q1351" s="134">
        <f t="shared" si="214"/>
        <v>0</v>
      </c>
      <c r="R1351" s="111">
        <f t="shared" ref="R1351:R1414" si="219">+IF(OR(M1351="khac",M1351="pm",P1351=TIMEVALUE("00:00"),MAX(F1351:K1351)&lt;TIMEVALUE("13:30"),MAX(F1351:K1351)&lt;TIMEVALUE("15:30"),MIN(F1351:K1351)&gt;TIMEVALUE("15:30")),0,IF(P1351&lt;=TIMEVALUE("19:30"),P1351-IF(MIN(F1351:K1351)&gt;TIMEVALUE("13:30"),O1351,TIMEVALUE("13:30")),TIMEVALUE("19:30")-IF(MIN(F1351:K1351)&gt;TIMEVALUE("13:30"),O1351,TIMEVALUE("13:30"))))</f>
        <v>0</v>
      </c>
      <c r="S1351" s="111">
        <f t="shared" si="210"/>
        <v>0</v>
      </c>
      <c r="T1351" s="108">
        <f t="shared" si="211"/>
        <v>0</v>
      </c>
      <c r="U1351" s="109"/>
      <c r="V1351" s="108"/>
      <c r="W1351" s="108"/>
      <c r="X1351" s="112"/>
      <c r="Y1351" s="112"/>
      <c r="Z1351" s="112"/>
      <c r="AA1351" s="176"/>
      <c r="AB1351" s="109"/>
      <c r="AC1351" s="138">
        <f t="shared" si="215"/>
        <v>0</v>
      </c>
      <c r="AD1351" s="112">
        <f t="shared" si="216"/>
        <v>0</v>
      </c>
      <c r="AE1351" s="112">
        <f t="shared" si="217"/>
        <v>0</v>
      </c>
      <c r="AF1351" s="112">
        <f t="shared" si="218"/>
        <v>0</v>
      </c>
    </row>
    <row r="1352" spans="1:32">
      <c r="A1352" s="147"/>
      <c r="B1352" s="226"/>
      <c r="C1352" s="147"/>
      <c r="D1352" s="147"/>
      <c r="E1352" s="148"/>
      <c r="F1352" s="149"/>
      <c r="G1352" s="149"/>
      <c r="H1352" s="147"/>
      <c r="I1352" s="147"/>
      <c r="J1352" s="147"/>
      <c r="K1352" s="277"/>
      <c r="L1352" s="121"/>
      <c r="M1352" s="120"/>
      <c r="O1352" s="110">
        <f t="shared" si="212"/>
        <v>0</v>
      </c>
      <c r="P1352" s="110">
        <f t="shared" si="213"/>
        <v>0</v>
      </c>
      <c r="Q1352" s="134">
        <f t="shared" si="214"/>
        <v>0</v>
      </c>
      <c r="R1352" s="111">
        <f t="shared" si="219"/>
        <v>0</v>
      </c>
      <c r="S1352" s="111">
        <f t="shared" si="210"/>
        <v>0</v>
      </c>
      <c r="T1352" s="108">
        <f t="shared" si="211"/>
        <v>0</v>
      </c>
      <c r="U1352" s="109"/>
      <c r="V1352" s="108"/>
      <c r="W1352" s="108"/>
      <c r="X1352" s="112"/>
      <c r="Y1352" s="112"/>
      <c r="Z1352" s="112"/>
      <c r="AA1352" s="176"/>
      <c r="AB1352" s="109"/>
      <c r="AC1352" s="138">
        <f t="shared" si="215"/>
        <v>0</v>
      </c>
      <c r="AD1352" s="112">
        <f t="shared" si="216"/>
        <v>0</v>
      </c>
      <c r="AE1352" s="112">
        <f t="shared" si="217"/>
        <v>0</v>
      </c>
      <c r="AF1352" s="112">
        <f t="shared" si="218"/>
        <v>0</v>
      </c>
    </row>
    <row r="1353" spans="1:32">
      <c r="A1353" s="147"/>
      <c r="B1353" s="226"/>
      <c r="C1353" s="147"/>
      <c r="D1353" s="147"/>
      <c r="E1353" s="148"/>
      <c r="F1353" s="149"/>
      <c r="G1353" s="149"/>
      <c r="H1353" s="147"/>
      <c r="I1353" s="147"/>
      <c r="J1353" s="147"/>
      <c r="K1353" s="277"/>
      <c r="L1353" s="121"/>
      <c r="M1353" s="120"/>
      <c r="O1353" s="110">
        <f t="shared" si="212"/>
        <v>0</v>
      </c>
      <c r="P1353" s="110">
        <f t="shared" si="213"/>
        <v>0</v>
      </c>
      <c r="Q1353" s="134">
        <f t="shared" si="214"/>
        <v>0</v>
      </c>
      <c r="R1353" s="111">
        <f t="shared" si="219"/>
        <v>0</v>
      </c>
      <c r="S1353" s="111">
        <f t="shared" si="210"/>
        <v>0</v>
      </c>
      <c r="T1353" s="108">
        <f t="shared" si="211"/>
        <v>0</v>
      </c>
      <c r="U1353" s="109"/>
      <c r="V1353" s="108"/>
      <c r="W1353" s="108"/>
      <c r="X1353" s="112"/>
      <c r="Y1353" s="112"/>
      <c r="Z1353" s="112"/>
      <c r="AA1353" s="176"/>
      <c r="AB1353" s="109"/>
      <c r="AC1353" s="138">
        <f t="shared" si="215"/>
        <v>0</v>
      </c>
      <c r="AD1353" s="112">
        <f t="shared" si="216"/>
        <v>0</v>
      </c>
      <c r="AE1353" s="112">
        <f t="shared" si="217"/>
        <v>0</v>
      </c>
      <c r="AF1353" s="112">
        <f t="shared" si="218"/>
        <v>0</v>
      </c>
    </row>
    <row r="1354" spans="1:32">
      <c r="A1354" s="147"/>
      <c r="B1354" s="226"/>
      <c r="C1354" s="147"/>
      <c r="D1354" s="147"/>
      <c r="E1354" s="148"/>
      <c r="F1354" s="149"/>
      <c r="G1354" s="149"/>
      <c r="H1354" s="147"/>
      <c r="I1354" s="147"/>
      <c r="J1354" s="147"/>
      <c r="K1354" s="277"/>
      <c r="L1354" s="121"/>
      <c r="M1354" s="120"/>
      <c r="O1354" s="110">
        <f t="shared" si="212"/>
        <v>0</v>
      </c>
      <c r="P1354" s="110">
        <f t="shared" si="213"/>
        <v>0</v>
      </c>
      <c r="Q1354" s="134">
        <f t="shared" si="214"/>
        <v>0</v>
      </c>
      <c r="R1354" s="111">
        <f t="shared" si="219"/>
        <v>0</v>
      </c>
      <c r="S1354" s="111">
        <f t="shared" si="210"/>
        <v>0</v>
      </c>
      <c r="T1354" s="108">
        <f t="shared" si="211"/>
        <v>0</v>
      </c>
      <c r="U1354" s="109"/>
      <c r="V1354" s="108"/>
      <c r="W1354" s="108"/>
      <c r="X1354" s="112"/>
      <c r="Y1354" s="112"/>
      <c r="Z1354" s="112"/>
      <c r="AA1354" s="176"/>
      <c r="AB1354" s="109"/>
      <c r="AC1354" s="138">
        <f t="shared" si="215"/>
        <v>0</v>
      </c>
      <c r="AD1354" s="112">
        <f t="shared" si="216"/>
        <v>0</v>
      </c>
      <c r="AE1354" s="112">
        <f t="shared" si="217"/>
        <v>0</v>
      </c>
      <c r="AF1354" s="112">
        <f t="shared" si="218"/>
        <v>0</v>
      </c>
    </row>
    <row r="1355" spans="1:32">
      <c r="A1355" s="147"/>
      <c r="B1355" s="226"/>
      <c r="C1355" s="147"/>
      <c r="D1355" s="147"/>
      <c r="E1355" s="148"/>
      <c r="F1355" s="149"/>
      <c r="G1355" s="149"/>
      <c r="H1355" s="147"/>
      <c r="I1355" s="147"/>
      <c r="J1355" s="147"/>
      <c r="K1355" s="277"/>
      <c r="L1355" s="121"/>
      <c r="M1355" s="120"/>
      <c r="O1355" s="110">
        <f t="shared" si="212"/>
        <v>0</v>
      </c>
      <c r="P1355" s="110">
        <f t="shared" si="213"/>
        <v>0</v>
      </c>
      <c r="Q1355" s="134">
        <f t="shared" si="214"/>
        <v>0</v>
      </c>
      <c r="R1355" s="111">
        <f t="shared" si="219"/>
        <v>0</v>
      </c>
      <c r="S1355" s="111">
        <f t="shared" si="210"/>
        <v>0</v>
      </c>
      <c r="T1355" s="108">
        <f t="shared" si="211"/>
        <v>0</v>
      </c>
      <c r="U1355" s="109"/>
      <c r="V1355" s="108"/>
      <c r="W1355" s="108"/>
      <c r="X1355" s="112"/>
      <c r="Y1355" s="112"/>
      <c r="Z1355" s="112"/>
      <c r="AA1355" s="176"/>
      <c r="AB1355" s="109"/>
      <c r="AC1355" s="138">
        <f t="shared" si="215"/>
        <v>0</v>
      </c>
      <c r="AD1355" s="112">
        <f t="shared" si="216"/>
        <v>0</v>
      </c>
      <c r="AE1355" s="112">
        <f t="shared" si="217"/>
        <v>0</v>
      </c>
      <c r="AF1355" s="112">
        <f t="shared" si="218"/>
        <v>0</v>
      </c>
    </row>
    <row r="1356" spans="1:32">
      <c r="A1356" s="147"/>
      <c r="B1356" s="226"/>
      <c r="C1356" s="147"/>
      <c r="D1356" s="147"/>
      <c r="E1356" s="148"/>
      <c r="F1356" s="149"/>
      <c r="G1356" s="149"/>
      <c r="H1356" s="147"/>
      <c r="I1356" s="147"/>
      <c r="J1356" s="147"/>
      <c r="K1356" s="277"/>
      <c r="L1356" s="121"/>
      <c r="M1356" s="120"/>
      <c r="O1356" s="110">
        <f t="shared" si="212"/>
        <v>0</v>
      </c>
      <c r="P1356" s="110">
        <f t="shared" si="213"/>
        <v>0</v>
      </c>
      <c r="Q1356" s="134">
        <f t="shared" si="214"/>
        <v>0</v>
      </c>
      <c r="R1356" s="111">
        <f t="shared" si="219"/>
        <v>0</v>
      </c>
      <c r="S1356" s="111">
        <f t="shared" si="210"/>
        <v>0</v>
      </c>
      <c r="T1356" s="108">
        <f t="shared" si="211"/>
        <v>0</v>
      </c>
      <c r="U1356" s="109"/>
      <c r="V1356" s="108"/>
      <c r="W1356" s="108"/>
      <c r="X1356" s="112"/>
      <c r="Y1356" s="112"/>
      <c r="Z1356" s="112"/>
      <c r="AA1356" s="176"/>
      <c r="AB1356" s="109"/>
      <c r="AC1356" s="138">
        <f t="shared" si="215"/>
        <v>0</v>
      </c>
      <c r="AD1356" s="112">
        <f t="shared" si="216"/>
        <v>0</v>
      </c>
      <c r="AE1356" s="112">
        <f t="shared" si="217"/>
        <v>0</v>
      </c>
      <c r="AF1356" s="112">
        <f t="shared" si="218"/>
        <v>0</v>
      </c>
    </row>
    <row r="1357" spans="1:32">
      <c r="A1357" s="147"/>
      <c r="B1357" s="226"/>
      <c r="C1357" s="147"/>
      <c r="D1357" s="147"/>
      <c r="E1357" s="148"/>
      <c r="F1357" s="149"/>
      <c r="G1357" s="149"/>
      <c r="H1357" s="147"/>
      <c r="I1357" s="147"/>
      <c r="J1357" s="147"/>
      <c r="K1357" s="277"/>
      <c r="L1357" s="121"/>
      <c r="M1357" s="120"/>
      <c r="O1357" s="110">
        <f t="shared" si="212"/>
        <v>0</v>
      </c>
      <c r="P1357" s="110">
        <f t="shared" si="213"/>
        <v>0</v>
      </c>
      <c r="Q1357" s="134">
        <f t="shared" si="214"/>
        <v>0</v>
      </c>
      <c r="R1357" s="111">
        <f t="shared" si="219"/>
        <v>0</v>
      </c>
      <c r="S1357" s="111">
        <f t="shared" si="210"/>
        <v>0</v>
      </c>
      <c r="T1357" s="108">
        <f t="shared" si="211"/>
        <v>0</v>
      </c>
      <c r="U1357" s="109"/>
      <c r="V1357" s="108"/>
      <c r="W1357" s="108"/>
      <c r="X1357" s="112"/>
      <c r="Y1357" s="112"/>
      <c r="Z1357" s="112"/>
      <c r="AA1357" s="176"/>
      <c r="AB1357" s="109"/>
      <c r="AC1357" s="138">
        <f t="shared" si="215"/>
        <v>0</v>
      </c>
      <c r="AD1357" s="112">
        <f t="shared" si="216"/>
        <v>0</v>
      </c>
      <c r="AE1357" s="112">
        <f t="shared" si="217"/>
        <v>0</v>
      </c>
      <c r="AF1357" s="112">
        <f t="shared" si="218"/>
        <v>0</v>
      </c>
    </row>
    <row r="1358" spans="1:32">
      <c r="A1358" s="147"/>
      <c r="B1358" s="226"/>
      <c r="C1358" s="147"/>
      <c r="D1358" s="147"/>
      <c r="E1358" s="148"/>
      <c r="F1358" s="149"/>
      <c r="G1358" s="149"/>
      <c r="H1358" s="149"/>
      <c r="I1358" s="147"/>
      <c r="J1358" s="147"/>
      <c r="K1358" s="277"/>
      <c r="L1358" s="121"/>
      <c r="M1358" s="120"/>
      <c r="O1358" s="110">
        <f t="shared" si="212"/>
        <v>0</v>
      </c>
      <c r="P1358" s="110">
        <f t="shared" si="213"/>
        <v>0</v>
      </c>
      <c r="Q1358" s="134">
        <f t="shared" si="214"/>
        <v>0</v>
      </c>
      <c r="R1358" s="111">
        <f t="shared" si="219"/>
        <v>0</v>
      </c>
      <c r="S1358" s="111">
        <f t="shared" si="210"/>
        <v>0</v>
      </c>
      <c r="T1358" s="108">
        <f t="shared" si="211"/>
        <v>0</v>
      </c>
      <c r="U1358" s="109"/>
      <c r="V1358" s="108"/>
      <c r="W1358" s="108"/>
      <c r="X1358" s="112"/>
      <c r="Y1358" s="112"/>
      <c r="Z1358" s="112"/>
      <c r="AA1358" s="176"/>
      <c r="AB1358" s="109"/>
      <c r="AC1358" s="138">
        <f t="shared" si="215"/>
        <v>0</v>
      </c>
      <c r="AD1358" s="112">
        <f t="shared" si="216"/>
        <v>0</v>
      </c>
      <c r="AE1358" s="112">
        <f t="shared" si="217"/>
        <v>0</v>
      </c>
      <c r="AF1358" s="112">
        <f t="shared" si="218"/>
        <v>0</v>
      </c>
    </row>
    <row r="1359" spans="1:32">
      <c r="A1359" s="147"/>
      <c r="B1359" s="226"/>
      <c r="C1359" s="147"/>
      <c r="D1359" s="147"/>
      <c r="E1359" s="148"/>
      <c r="F1359" s="149"/>
      <c r="G1359" s="149"/>
      <c r="H1359" s="147"/>
      <c r="I1359" s="147"/>
      <c r="J1359" s="147"/>
      <c r="K1359" s="277"/>
      <c r="L1359" s="121"/>
      <c r="M1359" s="120"/>
      <c r="O1359" s="110">
        <f t="shared" si="212"/>
        <v>0</v>
      </c>
      <c r="P1359" s="110">
        <f t="shared" si="213"/>
        <v>0</v>
      </c>
      <c r="Q1359" s="134">
        <f t="shared" si="214"/>
        <v>0</v>
      </c>
      <c r="R1359" s="111">
        <f t="shared" si="219"/>
        <v>0</v>
      </c>
      <c r="S1359" s="111">
        <f t="shared" si="210"/>
        <v>0</v>
      </c>
      <c r="T1359" s="108">
        <f t="shared" si="211"/>
        <v>0</v>
      </c>
      <c r="U1359" s="109"/>
      <c r="V1359" s="108"/>
      <c r="W1359" s="108"/>
      <c r="X1359" s="112"/>
      <c r="Y1359" s="112"/>
      <c r="Z1359" s="112"/>
      <c r="AA1359" s="176"/>
      <c r="AB1359" s="109"/>
      <c r="AC1359" s="138">
        <f t="shared" si="215"/>
        <v>0</v>
      </c>
      <c r="AD1359" s="112">
        <f t="shared" si="216"/>
        <v>0</v>
      </c>
      <c r="AE1359" s="112">
        <f t="shared" si="217"/>
        <v>0</v>
      </c>
      <c r="AF1359" s="112">
        <f t="shared" si="218"/>
        <v>0</v>
      </c>
    </row>
    <row r="1360" spans="1:32">
      <c r="A1360" s="147"/>
      <c r="B1360" s="226"/>
      <c r="C1360" s="147"/>
      <c r="D1360" s="147"/>
      <c r="E1360" s="148"/>
      <c r="F1360" s="149"/>
      <c r="G1360" s="149"/>
      <c r="H1360" s="147"/>
      <c r="I1360" s="147"/>
      <c r="J1360" s="147"/>
      <c r="K1360" s="277"/>
      <c r="L1360" s="121"/>
      <c r="M1360" s="120"/>
      <c r="O1360" s="110">
        <f t="shared" si="212"/>
        <v>0</v>
      </c>
      <c r="P1360" s="110">
        <f t="shared" si="213"/>
        <v>0</v>
      </c>
      <c r="Q1360" s="134">
        <f t="shared" si="214"/>
        <v>0</v>
      </c>
      <c r="R1360" s="111">
        <f t="shared" si="219"/>
        <v>0</v>
      </c>
      <c r="S1360" s="111">
        <f t="shared" si="210"/>
        <v>0</v>
      </c>
      <c r="T1360" s="108">
        <f t="shared" si="211"/>
        <v>0</v>
      </c>
      <c r="U1360" s="109"/>
      <c r="V1360" s="108"/>
      <c r="W1360" s="108"/>
      <c r="X1360" s="112"/>
      <c r="Y1360" s="112"/>
      <c r="Z1360" s="112"/>
      <c r="AA1360" s="176"/>
      <c r="AB1360" s="109"/>
      <c r="AC1360" s="138">
        <f t="shared" si="215"/>
        <v>0</v>
      </c>
      <c r="AD1360" s="112">
        <f t="shared" si="216"/>
        <v>0</v>
      </c>
      <c r="AE1360" s="112">
        <f t="shared" si="217"/>
        <v>0</v>
      </c>
      <c r="AF1360" s="112">
        <f t="shared" si="218"/>
        <v>0</v>
      </c>
    </row>
    <row r="1361" spans="1:32">
      <c r="A1361" s="147"/>
      <c r="B1361" s="226"/>
      <c r="C1361" s="147"/>
      <c r="D1361" s="147"/>
      <c r="E1361" s="148"/>
      <c r="F1361" s="149"/>
      <c r="G1361" s="149"/>
      <c r="H1361" s="147"/>
      <c r="I1361" s="147"/>
      <c r="J1361" s="147"/>
      <c r="K1361" s="277"/>
      <c r="L1361" s="121"/>
      <c r="M1361" s="120"/>
      <c r="O1361" s="110">
        <f t="shared" si="212"/>
        <v>0</v>
      </c>
      <c r="P1361" s="110">
        <f t="shared" si="213"/>
        <v>0</v>
      </c>
      <c r="Q1361" s="134">
        <f t="shared" si="214"/>
        <v>0</v>
      </c>
      <c r="R1361" s="111">
        <f t="shared" si="219"/>
        <v>0</v>
      </c>
      <c r="S1361" s="111">
        <f t="shared" si="210"/>
        <v>0</v>
      </c>
      <c r="T1361" s="108">
        <f t="shared" si="211"/>
        <v>0</v>
      </c>
      <c r="U1361" s="109"/>
      <c r="V1361" s="108"/>
      <c r="W1361" s="108"/>
      <c r="X1361" s="112"/>
      <c r="Y1361" s="112"/>
      <c r="Z1361" s="112"/>
      <c r="AA1361" s="176"/>
      <c r="AB1361" s="109"/>
      <c r="AC1361" s="138">
        <f t="shared" si="215"/>
        <v>0</v>
      </c>
      <c r="AD1361" s="112">
        <f t="shared" si="216"/>
        <v>0</v>
      </c>
      <c r="AE1361" s="112">
        <f t="shared" si="217"/>
        <v>0</v>
      </c>
      <c r="AF1361" s="112">
        <f t="shared" si="218"/>
        <v>0</v>
      </c>
    </row>
    <row r="1362" spans="1:32">
      <c r="A1362" s="147"/>
      <c r="B1362" s="226"/>
      <c r="C1362" s="147"/>
      <c r="D1362" s="147"/>
      <c r="E1362" s="148"/>
      <c r="F1362" s="149"/>
      <c r="G1362" s="149"/>
      <c r="H1362" s="149"/>
      <c r="I1362" s="147"/>
      <c r="J1362" s="147"/>
      <c r="K1362" s="277"/>
      <c r="L1362" s="121"/>
      <c r="M1362" s="120"/>
      <c r="O1362" s="110">
        <f t="shared" si="212"/>
        <v>0</v>
      </c>
      <c r="P1362" s="110">
        <f t="shared" si="213"/>
        <v>0</v>
      </c>
      <c r="Q1362" s="134">
        <f t="shared" si="214"/>
        <v>0</v>
      </c>
      <c r="R1362" s="111">
        <f t="shared" si="219"/>
        <v>0</v>
      </c>
      <c r="S1362" s="111">
        <f t="shared" si="210"/>
        <v>0</v>
      </c>
      <c r="T1362" s="108">
        <f t="shared" si="211"/>
        <v>0</v>
      </c>
      <c r="U1362" s="109"/>
      <c r="V1362" s="108"/>
      <c r="W1362" s="108"/>
      <c r="X1362" s="112"/>
      <c r="Y1362" s="112"/>
      <c r="Z1362" s="112"/>
      <c r="AA1362" s="176"/>
      <c r="AB1362" s="109"/>
      <c r="AC1362" s="138">
        <f t="shared" si="215"/>
        <v>0</v>
      </c>
      <c r="AD1362" s="112">
        <f t="shared" si="216"/>
        <v>0</v>
      </c>
      <c r="AE1362" s="112">
        <f t="shared" si="217"/>
        <v>0</v>
      </c>
      <c r="AF1362" s="112">
        <f t="shared" si="218"/>
        <v>0</v>
      </c>
    </row>
    <row r="1363" spans="1:32">
      <c r="A1363" s="147"/>
      <c r="B1363" s="226"/>
      <c r="C1363" s="147"/>
      <c r="D1363" s="147"/>
      <c r="E1363" s="148"/>
      <c r="F1363" s="149"/>
      <c r="G1363" s="149"/>
      <c r="H1363" s="147"/>
      <c r="I1363" s="147"/>
      <c r="J1363" s="147"/>
      <c r="K1363" s="277"/>
      <c r="L1363" s="121"/>
      <c r="M1363" s="120"/>
      <c r="O1363" s="110">
        <f t="shared" si="212"/>
        <v>0</v>
      </c>
      <c r="P1363" s="110">
        <f t="shared" si="213"/>
        <v>0</v>
      </c>
      <c r="Q1363" s="134">
        <f t="shared" si="214"/>
        <v>0</v>
      </c>
      <c r="R1363" s="111">
        <f t="shared" si="219"/>
        <v>0</v>
      </c>
      <c r="S1363" s="111">
        <f t="shared" si="210"/>
        <v>0</v>
      </c>
      <c r="T1363" s="108">
        <f t="shared" si="211"/>
        <v>0</v>
      </c>
      <c r="U1363" s="109"/>
      <c r="V1363" s="108"/>
      <c r="W1363" s="108"/>
      <c r="X1363" s="112"/>
      <c r="Y1363" s="112"/>
      <c r="Z1363" s="112"/>
      <c r="AA1363" s="176"/>
      <c r="AB1363" s="109"/>
      <c r="AC1363" s="138">
        <f t="shared" si="215"/>
        <v>0</v>
      </c>
      <c r="AD1363" s="112">
        <f t="shared" si="216"/>
        <v>0</v>
      </c>
      <c r="AE1363" s="112">
        <f t="shared" si="217"/>
        <v>0</v>
      </c>
      <c r="AF1363" s="112">
        <f t="shared" si="218"/>
        <v>0</v>
      </c>
    </row>
    <row r="1364" spans="1:32">
      <c r="A1364" s="147"/>
      <c r="B1364" s="226"/>
      <c r="C1364" s="147"/>
      <c r="D1364" s="147"/>
      <c r="E1364" s="148"/>
      <c r="F1364" s="149"/>
      <c r="G1364" s="147"/>
      <c r="H1364" s="147"/>
      <c r="I1364" s="147"/>
      <c r="J1364" s="147"/>
      <c r="K1364" s="277"/>
      <c r="L1364" s="121"/>
      <c r="M1364" s="120"/>
      <c r="O1364" s="110">
        <f t="shared" si="212"/>
        <v>0</v>
      </c>
      <c r="P1364" s="110">
        <f t="shared" si="213"/>
        <v>0</v>
      </c>
      <c r="Q1364" s="134">
        <f t="shared" si="214"/>
        <v>0</v>
      </c>
      <c r="R1364" s="111">
        <f t="shared" si="219"/>
        <v>0</v>
      </c>
      <c r="S1364" s="111">
        <f t="shared" si="210"/>
        <v>0</v>
      </c>
      <c r="T1364" s="108">
        <f t="shared" si="211"/>
        <v>0</v>
      </c>
      <c r="U1364" s="109"/>
      <c r="V1364" s="108"/>
      <c r="W1364" s="108"/>
      <c r="X1364" s="112"/>
      <c r="Y1364" s="112"/>
      <c r="Z1364" s="112"/>
      <c r="AA1364" s="176"/>
      <c r="AB1364" s="109"/>
      <c r="AC1364" s="138">
        <f t="shared" si="215"/>
        <v>0</v>
      </c>
      <c r="AD1364" s="112">
        <f t="shared" si="216"/>
        <v>0</v>
      </c>
      <c r="AE1364" s="112">
        <f t="shared" si="217"/>
        <v>0</v>
      </c>
      <c r="AF1364" s="112">
        <f t="shared" si="218"/>
        <v>0</v>
      </c>
    </row>
    <row r="1365" spans="1:32">
      <c r="A1365" s="147"/>
      <c r="B1365" s="226"/>
      <c r="C1365" s="147"/>
      <c r="D1365" s="147"/>
      <c r="E1365" s="148"/>
      <c r="F1365" s="149"/>
      <c r="G1365" s="149"/>
      <c r="H1365" s="147"/>
      <c r="I1365" s="147"/>
      <c r="J1365" s="147"/>
      <c r="K1365" s="277"/>
      <c r="L1365" s="121"/>
      <c r="M1365" s="120"/>
      <c r="O1365" s="110">
        <f t="shared" si="212"/>
        <v>0</v>
      </c>
      <c r="P1365" s="110">
        <f t="shared" si="213"/>
        <v>0</v>
      </c>
      <c r="Q1365" s="134">
        <f t="shared" si="214"/>
        <v>0</v>
      </c>
      <c r="R1365" s="111">
        <f t="shared" si="219"/>
        <v>0</v>
      </c>
      <c r="S1365" s="111">
        <f t="shared" si="210"/>
        <v>0</v>
      </c>
      <c r="T1365" s="108">
        <f t="shared" si="211"/>
        <v>0</v>
      </c>
      <c r="U1365" s="109"/>
      <c r="V1365" s="108"/>
      <c r="W1365" s="108"/>
      <c r="X1365" s="112"/>
      <c r="Y1365" s="112"/>
      <c r="Z1365" s="112"/>
      <c r="AA1365" s="176"/>
      <c r="AB1365" s="109"/>
      <c r="AC1365" s="138">
        <f t="shared" si="215"/>
        <v>0</v>
      </c>
      <c r="AD1365" s="112">
        <f t="shared" si="216"/>
        <v>0</v>
      </c>
      <c r="AE1365" s="112">
        <f t="shared" si="217"/>
        <v>0</v>
      </c>
      <c r="AF1365" s="112">
        <f t="shared" si="218"/>
        <v>0</v>
      </c>
    </row>
    <row r="1366" spans="1:32">
      <c r="A1366" s="147"/>
      <c r="B1366" s="226"/>
      <c r="C1366" s="147"/>
      <c r="D1366" s="147"/>
      <c r="E1366" s="148"/>
      <c r="F1366" s="149"/>
      <c r="G1366" s="149"/>
      <c r="H1366" s="147"/>
      <c r="I1366" s="147"/>
      <c r="J1366" s="147"/>
      <c r="K1366" s="277"/>
      <c r="L1366" s="121"/>
      <c r="M1366" s="120"/>
      <c r="O1366" s="110">
        <f t="shared" si="212"/>
        <v>0</v>
      </c>
      <c r="P1366" s="110">
        <f t="shared" si="213"/>
        <v>0</v>
      </c>
      <c r="Q1366" s="134">
        <f t="shared" si="214"/>
        <v>0</v>
      </c>
      <c r="R1366" s="111">
        <f t="shared" si="219"/>
        <v>0</v>
      </c>
      <c r="S1366" s="111">
        <f t="shared" si="210"/>
        <v>0</v>
      </c>
      <c r="T1366" s="108">
        <f t="shared" si="211"/>
        <v>0</v>
      </c>
      <c r="U1366" s="109"/>
      <c r="V1366" s="108"/>
      <c r="W1366" s="108"/>
      <c r="X1366" s="112"/>
      <c r="Y1366" s="112"/>
      <c r="Z1366" s="112"/>
      <c r="AA1366" s="176"/>
      <c r="AB1366" s="109"/>
      <c r="AC1366" s="138">
        <f t="shared" si="215"/>
        <v>0</v>
      </c>
      <c r="AD1366" s="112">
        <f t="shared" si="216"/>
        <v>0</v>
      </c>
      <c r="AE1366" s="112">
        <f t="shared" si="217"/>
        <v>0</v>
      </c>
      <c r="AF1366" s="112">
        <f t="shared" si="218"/>
        <v>0</v>
      </c>
    </row>
    <row r="1367" spans="1:32">
      <c r="A1367" s="147"/>
      <c r="B1367" s="226"/>
      <c r="C1367" s="147"/>
      <c r="D1367" s="147"/>
      <c r="E1367" s="148"/>
      <c r="F1367" s="149"/>
      <c r="G1367" s="149"/>
      <c r="H1367" s="147"/>
      <c r="I1367" s="147"/>
      <c r="J1367" s="147"/>
      <c r="K1367" s="277"/>
      <c r="L1367" s="121"/>
      <c r="M1367" s="120"/>
      <c r="O1367" s="110">
        <f t="shared" si="212"/>
        <v>0</v>
      </c>
      <c r="P1367" s="110">
        <f t="shared" si="213"/>
        <v>0</v>
      </c>
      <c r="Q1367" s="134">
        <f t="shared" si="214"/>
        <v>0</v>
      </c>
      <c r="R1367" s="111">
        <f t="shared" si="219"/>
        <v>0</v>
      </c>
      <c r="S1367" s="111">
        <f t="shared" si="210"/>
        <v>0</v>
      </c>
      <c r="T1367" s="108">
        <f t="shared" si="211"/>
        <v>0</v>
      </c>
      <c r="U1367" s="109"/>
      <c r="V1367" s="108"/>
      <c r="W1367" s="108"/>
      <c r="X1367" s="112"/>
      <c r="Y1367" s="112"/>
      <c r="Z1367" s="112"/>
      <c r="AA1367" s="176"/>
      <c r="AB1367" s="109"/>
      <c r="AC1367" s="138">
        <f t="shared" si="215"/>
        <v>0</v>
      </c>
      <c r="AD1367" s="112">
        <f t="shared" si="216"/>
        <v>0</v>
      </c>
      <c r="AE1367" s="112">
        <f t="shared" si="217"/>
        <v>0</v>
      </c>
      <c r="AF1367" s="112">
        <f t="shared" si="218"/>
        <v>0</v>
      </c>
    </row>
    <row r="1368" spans="1:32">
      <c r="A1368" s="147"/>
      <c r="B1368" s="226"/>
      <c r="C1368" s="147"/>
      <c r="D1368" s="147"/>
      <c r="E1368" s="148"/>
      <c r="F1368" s="149"/>
      <c r="G1368" s="149"/>
      <c r="H1368" s="147"/>
      <c r="I1368" s="147"/>
      <c r="J1368" s="147"/>
      <c r="K1368" s="277"/>
      <c r="L1368" s="121"/>
      <c r="M1368" s="120"/>
      <c r="O1368" s="110">
        <f t="shared" si="212"/>
        <v>0</v>
      </c>
      <c r="P1368" s="110">
        <f t="shared" si="213"/>
        <v>0</v>
      </c>
      <c r="Q1368" s="134">
        <f t="shared" si="214"/>
        <v>0</v>
      </c>
      <c r="R1368" s="111">
        <f t="shared" si="219"/>
        <v>0</v>
      </c>
      <c r="S1368" s="111">
        <f t="shared" si="210"/>
        <v>0</v>
      </c>
      <c r="T1368" s="108">
        <f t="shared" si="211"/>
        <v>0</v>
      </c>
      <c r="U1368" s="109"/>
      <c r="V1368" s="108"/>
      <c r="W1368" s="108"/>
      <c r="X1368" s="112"/>
      <c r="Y1368" s="112"/>
      <c r="Z1368" s="112"/>
      <c r="AA1368" s="176"/>
      <c r="AB1368" s="109"/>
      <c r="AC1368" s="138">
        <f t="shared" si="215"/>
        <v>0</v>
      </c>
      <c r="AD1368" s="112">
        <f t="shared" si="216"/>
        <v>0</v>
      </c>
      <c r="AE1368" s="112">
        <f t="shared" si="217"/>
        <v>0</v>
      </c>
      <c r="AF1368" s="112">
        <f t="shared" si="218"/>
        <v>0</v>
      </c>
    </row>
    <row r="1369" spans="1:32">
      <c r="A1369" s="147"/>
      <c r="B1369" s="226"/>
      <c r="C1369" s="147"/>
      <c r="D1369" s="147"/>
      <c r="E1369" s="148"/>
      <c r="F1369" s="149"/>
      <c r="G1369" s="149"/>
      <c r="H1369" s="147"/>
      <c r="I1369" s="147"/>
      <c r="J1369" s="147"/>
      <c r="K1369" s="277"/>
      <c r="L1369" s="121"/>
      <c r="M1369" s="120"/>
      <c r="O1369" s="110">
        <f t="shared" si="212"/>
        <v>0</v>
      </c>
      <c r="P1369" s="110">
        <f t="shared" si="213"/>
        <v>0</v>
      </c>
      <c r="Q1369" s="134">
        <f t="shared" si="214"/>
        <v>0</v>
      </c>
      <c r="R1369" s="111">
        <f t="shared" si="219"/>
        <v>0</v>
      </c>
      <c r="S1369" s="111">
        <f t="shared" si="210"/>
        <v>0</v>
      </c>
      <c r="T1369" s="108">
        <f t="shared" si="211"/>
        <v>0</v>
      </c>
      <c r="U1369" s="109"/>
      <c r="V1369" s="108"/>
      <c r="W1369" s="108"/>
      <c r="X1369" s="112"/>
      <c r="Y1369" s="112"/>
      <c r="Z1369" s="112"/>
      <c r="AA1369" s="176"/>
      <c r="AB1369" s="109"/>
      <c r="AC1369" s="138">
        <f t="shared" si="215"/>
        <v>0</v>
      </c>
      <c r="AD1369" s="112">
        <f t="shared" si="216"/>
        <v>0</v>
      </c>
      <c r="AE1369" s="112">
        <f t="shared" si="217"/>
        <v>0</v>
      </c>
      <c r="AF1369" s="112">
        <f t="shared" si="218"/>
        <v>0</v>
      </c>
    </row>
    <row r="1370" spans="1:32">
      <c r="A1370" s="147"/>
      <c r="B1370" s="226"/>
      <c r="C1370" s="147"/>
      <c r="D1370" s="147"/>
      <c r="E1370" s="148"/>
      <c r="F1370" s="149"/>
      <c r="G1370" s="149"/>
      <c r="H1370" s="147"/>
      <c r="I1370" s="147"/>
      <c r="J1370" s="147"/>
      <c r="K1370" s="277"/>
      <c r="L1370" s="121"/>
      <c r="M1370" s="120"/>
      <c r="O1370" s="110">
        <f t="shared" si="212"/>
        <v>0</v>
      </c>
      <c r="P1370" s="110">
        <f t="shared" si="213"/>
        <v>0</v>
      </c>
      <c r="Q1370" s="134">
        <f t="shared" si="214"/>
        <v>0</v>
      </c>
      <c r="R1370" s="111">
        <f t="shared" si="219"/>
        <v>0</v>
      </c>
      <c r="S1370" s="111">
        <f t="shared" si="210"/>
        <v>0</v>
      </c>
      <c r="T1370" s="108">
        <f t="shared" si="211"/>
        <v>0</v>
      </c>
      <c r="U1370" s="109"/>
      <c r="V1370" s="108"/>
      <c r="W1370" s="108"/>
      <c r="X1370" s="112"/>
      <c r="Y1370" s="112"/>
      <c r="Z1370" s="112"/>
      <c r="AA1370" s="176"/>
      <c r="AB1370" s="109"/>
      <c r="AC1370" s="138">
        <f t="shared" si="215"/>
        <v>0</v>
      </c>
      <c r="AD1370" s="112">
        <f t="shared" si="216"/>
        <v>0</v>
      </c>
      <c r="AE1370" s="112">
        <f t="shared" si="217"/>
        <v>0</v>
      </c>
      <c r="AF1370" s="112">
        <f t="shared" si="218"/>
        <v>0</v>
      </c>
    </row>
    <row r="1371" spans="1:32">
      <c r="A1371" s="147"/>
      <c r="B1371" s="226"/>
      <c r="C1371" s="147"/>
      <c r="D1371" s="147"/>
      <c r="E1371" s="148"/>
      <c r="F1371" s="149"/>
      <c r="G1371" s="149"/>
      <c r="H1371" s="147"/>
      <c r="I1371" s="147"/>
      <c r="J1371" s="147"/>
      <c r="K1371" s="277"/>
      <c r="L1371" s="121"/>
      <c r="M1371" s="120"/>
      <c r="O1371" s="110">
        <f t="shared" si="212"/>
        <v>0</v>
      </c>
      <c r="P1371" s="110">
        <f t="shared" si="213"/>
        <v>0</v>
      </c>
      <c r="Q1371" s="134">
        <f t="shared" si="214"/>
        <v>0</v>
      </c>
      <c r="R1371" s="111">
        <f t="shared" si="219"/>
        <v>0</v>
      </c>
      <c r="S1371" s="111">
        <f t="shared" si="210"/>
        <v>0</v>
      </c>
      <c r="T1371" s="108">
        <f t="shared" si="211"/>
        <v>0</v>
      </c>
      <c r="U1371" s="109"/>
      <c r="V1371" s="108"/>
      <c r="W1371" s="108"/>
      <c r="X1371" s="112"/>
      <c r="Y1371" s="112"/>
      <c r="Z1371" s="112"/>
      <c r="AA1371" s="176"/>
      <c r="AB1371" s="109"/>
      <c r="AC1371" s="138">
        <f t="shared" si="215"/>
        <v>0</v>
      </c>
      <c r="AD1371" s="112">
        <f t="shared" si="216"/>
        <v>0</v>
      </c>
      <c r="AE1371" s="112">
        <f t="shared" si="217"/>
        <v>0</v>
      </c>
      <c r="AF1371" s="112">
        <f t="shared" si="218"/>
        <v>0</v>
      </c>
    </row>
    <row r="1372" spans="1:32">
      <c r="A1372" s="147"/>
      <c r="B1372" s="226"/>
      <c r="C1372" s="147"/>
      <c r="D1372" s="147"/>
      <c r="E1372" s="148"/>
      <c r="F1372" s="149"/>
      <c r="G1372" s="149"/>
      <c r="H1372" s="147"/>
      <c r="I1372" s="147"/>
      <c r="J1372" s="147"/>
      <c r="K1372" s="277"/>
      <c r="L1372" s="121"/>
      <c r="M1372" s="120"/>
      <c r="O1372" s="110">
        <f t="shared" si="212"/>
        <v>0</v>
      </c>
      <c r="P1372" s="110">
        <f t="shared" si="213"/>
        <v>0</v>
      </c>
      <c r="Q1372" s="134">
        <f t="shared" si="214"/>
        <v>0</v>
      </c>
      <c r="R1372" s="111">
        <f t="shared" si="219"/>
        <v>0</v>
      </c>
      <c r="S1372" s="111">
        <f t="shared" si="210"/>
        <v>0</v>
      </c>
      <c r="T1372" s="108">
        <f t="shared" si="211"/>
        <v>0</v>
      </c>
      <c r="U1372" s="109"/>
      <c r="V1372" s="108"/>
      <c r="W1372" s="108"/>
      <c r="X1372" s="112"/>
      <c r="Y1372" s="112"/>
      <c r="Z1372" s="112"/>
      <c r="AA1372" s="176"/>
      <c r="AB1372" s="109"/>
      <c r="AC1372" s="138">
        <f t="shared" si="215"/>
        <v>0</v>
      </c>
      <c r="AD1372" s="112">
        <f t="shared" si="216"/>
        <v>0</v>
      </c>
      <c r="AE1372" s="112">
        <f t="shared" si="217"/>
        <v>0</v>
      </c>
      <c r="AF1372" s="112">
        <f t="shared" si="218"/>
        <v>0</v>
      </c>
    </row>
    <row r="1373" spans="1:32">
      <c r="A1373" s="147"/>
      <c r="B1373" s="226"/>
      <c r="C1373" s="147"/>
      <c r="D1373" s="147"/>
      <c r="E1373" s="148"/>
      <c r="F1373" s="149"/>
      <c r="G1373" s="149"/>
      <c r="H1373" s="147"/>
      <c r="I1373" s="147"/>
      <c r="J1373" s="147"/>
      <c r="K1373" s="277"/>
      <c r="L1373" s="121"/>
      <c r="M1373" s="120"/>
      <c r="O1373" s="110">
        <f t="shared" si="212"/>
        <v>0</v>
      </c>
      <c r="P1373" s="110">
        <f t="shared" si="213"/>
        <v>0</v>
      </c>
      <c r="Q1373" s="134">
        <f t="shared" si="214"/>
        <v>0</v>
      </c>
      <c r="R1373" s="111">
        <f t="shared" si="219"/>
        <v>0</v>
      </c>
      <c r="S1373" s="111">
        <f t="shared" si="210"/>
        <v>0</v>
      </c>
      <c r="T1373" s="108">
        <f t="shared" si="211"/>
        <v>0</v>
      </c>
      <c r="U1373" s="109"/>
      <c r="V1373" s="108"/>
      <c r="W1373" s="108"/>
      <c r="X1373" s="112"/>
      <c r="Y1373" s="112"/>
      <c r="Z1373" s="112"/>
      <c r="AA1373" s="176"/>
      <c r="AB1373" s="109"/>
      <c r="AC1373" s="138">
        <f t="shared" si="215"/>
        <v>0</v>
      </c>
      <c r="AD1373" s="112">
        <f t="shared" si="216"/>
        <v>0</v>
      </c>
      <c r="AE1373" s="112">
        <f t="shared" si="217"/>
        <v>0</v>
      </c>
      <c r="AF1373" s="112">
        <f t="shared" si="218"/>
        <v>0</v>
      </c>
    </row>
    <row r="1374" spans="1:32">
      <c r="A1374" s="147"/>
      <c r="B1374" s="226"/>
      <c r="C1374" s="147"/>
      <c r="D1374" s="147"/>
      <c r="E1374" s="148"/>
      <c r="F1374" s="149"/>
      <c r="G1374" s="149"/>
      <c r="H1374" s="147"/>
      <c r="I1374" s="147"/>
      <c r="J1374" s="147"/>
      <c r="K1374" s="277"/>
      <c r="L1374" s="121"/>
      <c r="M1374" s="120"/>
      <c r="O1374" s="110">
        <f t="shared" si="212"/>
        <v>0</v>
      </c>
      <c r="P1374" s="110">
        <f t="shared" si="213"/>
        <v>0</v>
      </c>
      <c r="Q1374" s="134">
        <f t="shared" si="214"/>
        <v>0</v>
      </c>
      <c r="R1374" s="111">
        <f t="shared" si="219"/>
        <v>0</v>
      </c>
      <c r="S1374" s="111">
        <f t="shared" si="210"/>
        <v>0</v>
      </c>
      <c r="T1374" s="108">
        <f t="shared" si="211"/>
        <v>0</v>
      </c>
      <c r="U1374" s="109"/>
      <c r="V1374" s="108"/>
      <c r="W1374" s="108"/>
      <c r="X1374" s="112"/>
      <c r="Y1374" s="112"/>
      <c r="Z1374" s="112"/>
      <c r="AA1374" s="176"/>
      <c r="AB1374" s="109"/>
      <c r="AC1374" s="138">
        <f t="shared" si="215"/>
        <v>0</v>
      </c>
      <c r="AD1374" s="112">
        <f t="shared" si="216"/>
        <v>0</v>
      </c>
      <c r="AE1374" s="112">
        <f t="shared" si="217"/>
        <v>0</v>
      </c>
      <c r="AF1374" s="112">
        <f t="shared" si="218"/>
        <v>0</v>
      </c>
    </row>
    <row r="1375" spans="1:32">
      <c r="A1375" s="147"/>
      <c r="B1375" s="226"/>
      <c r="C1375" s="147"/>
      <c r="D1375" s="147"/>
      <c r="E1375" s="148"/>
      <c r="F1375" s="149"/>
      <c r="G1375" s="149"/>
      <c r="H1375" s="147"/>
      <c r="I1375" s="147"/>
      <c r="J1375" s="147"/>
      <c r="K1375" s="277"/>
      <c r="L1375" s="121"/>
      <c r="M1375" s="120"/>
      <c r="O1375" s="110">
        <f t="shared" si="212"/>
        <v>0</v>
      </c>
      <c r="P1375" s="110">
        <f t="shared" si="213"/>
        <v>0</v>
      </c>
      <c r="Q1375" s="134">
        <f t="shared" si="214"/>
        <v>0</v>
      </c>
      <c r="R1375" s="111">
        <f t="shared" si="219"/>
        <v>0</v>
      </c>
      <c r="S1375" s="111">
        <f t="shared" si="210"/>
        <v>0</v>
      </c>
      <c r="T1375" s="108">
        <f t="shared" si="211"/>
        <v>0</v>
      </c>
      <c r="U1375" s="109"/>
      <c r="V1375" s="108"/>
      <c r="W1375" s="108"/>
      <c r="X1375" s="112"/>
      <c r="Y1375" s="112"/>
      <c r="Z1375" s="112"/>
      <c r="AA1375" s="176"/>
      <c r="AB1375" s="109"/>
      <c r="AC1375" s="138">
        <f t="shared" si="215"/>
        <v>0</v>
      </c>
      <c r="AD1375" s="112">
        <f t="shared" si="216"/>
        <v>0</v>
      </c>
      <c r="AE1375" s="112">
        <f t="shared" si="217"/>
        <v>0</v>
      </c>
      <c r="AF1375" s="112">
        <f t="shared" si="218"/>
        <v>0</v>
      </c>
    </row>
    <row r="1376" spans="1:32">
      <c r="A1376" s="147"/>
      <c r="B1376" s="226"/>
      <c r="C1376" s="147"/>
      <c r="D1376" s="147"/>
      <c r="E1376" s="148"/>
      <c r="F1376" s="149"/>
      <c r="G1376" s="147"/>
      <c r="H1376" s="147"/>
      <c r="I1376" s="147"/>
      <c r="J1376" s="147"/>
      <c r="K1376" s="277"/>
      <c r="L1376" s="121"/>
      <c r="M1376" s="120"/>
      <c r="O1376" s="110">
        <f t="shared" si="212"/>
        <v>0</v>
      </c>
      <c r="P1376" s="110">
        <f t="shared" si="213"/>
        <v>0</v>
      </c>
      <c r="Q1376" s="134">
        <f t="shared" si="214"/>
        <v>0</v>
      </c>
      <c r="R1376" s="111">
        <f t="shared" si="219"/>
        <v>0</v>
      </c>
      <c r="S1376" s="111">
        <f t="shared" ref="S1376:S1439" si="220">+IF(AND(O1376&gt;TIMEVALUE("8:30"),O1376&lt;TIMEVALUE("10:00")),O1376-TIMEVALUE("8:00"),0)</f>
        <v>0</v>
      </c>
      <c r="T1376" s="108">
        <f t="shared" si="211"/>
        <v>0</v>
      </c>
      <c r="U1376" s="109"/>
      <c r="V1376" s="108"/>
      <c r="W1376" s="108"/>
      <c r="X1376" s="112"/>
      <c r="Y1376" s="112"/>
      <c r="Z1376" s="112"/>
      <c r="AA1376" s="176"/>
      <c r="AB1376" s="109"/>
      <c r="AC1376" s="138">
        <f t="shared" si="215"/>
        <v>0</v>
      </c>
      <c r="AD1376" s="112">
        <f t="shared" si="216"/>
        <v>0</v>
      </c>
      <c r="AE1376" s="112">
        <f t="shared" si="217"/>
        <v>0</v>
      </c>
      <c r="AF1376" s="112">
        <f t="shared" si="218"/>
        <v>0</v>
      </c>
    </row>
    <row r="1377" spans="1:32">
      <c r="A1377" s="147"/>
      <c r="B1377" s="226"/>
      <c r="C1377" s="147"/>
      <c r="D1377" s="147"/>
      <c r="E1377" s="148"/>
      <c r="F1377" s="149"/>
      <c r="G1377" s="149"/>
      <c r="H1377" s="147"/>
      <c r="I1377" s="147"/>
      <c r="J1377" s="147"/>
      <c r="K1377" s="277"/>
      <c r="L1377" s="121"/>
      <c r="M1377" s="120"/>
      <c r="O1377" s="110">
        <f t="shared" si="212"/>
        <v>0</v>
      </c>
      <c r="P1377" s="110">
        <f t="shared" si="213"/>
        <v>0</v>
      </c>
      <c r="Q1377" s="134">
        <f t="shared" si="214"/>
        <v>0</v>
      </c>
      <c r="R1377" s="111">
        <f t="shared" si="219"/>
        <v>0</v>
      </c>
      <c r="S1377" s="111">
        <f t="shared" si="220"/>
        <v>0</v>
      </c>
      <c r="T1377" s="108">
        <f t="shared" si="211"/>
        <v>0</v>
      </c>
      <c r="U1377" s="109"/>
      <c r="V1377" s="108"/>
      <c r="W1377" s="108"/>
      <c r="X1377" s="112"/>
      <c r="Y1377" s="112"/>
      <c r="Z1377" s="112"/>
      <c r="AA1377" s="176"/>
      <c r="AB1377" s="109"/>
      <c r="AC1377" s="138">
        <f t="shared" si="215"/>
        <v>0</v>
      </c>
      <c r="AD1377" s="112">
        <f t="shared" si="216"/>
        <v>0</v>
      </c>
      <c r="AE1377" s="112">
        <f t="shared" si="217"/>
        <v>0</v>
      </c>
      <c r="AF1377" s="112">
        <f t="shared" si="218"/>
        <v>0</v>
      </c>
    </row>
    <row r="1378" spans="1:32">
      <c r="A1378" s="147"/>
      <c r="B1378" s="226"/>
      <c r="C1378" s="147"/>
      <c r="D1378" s="147"/>
      <c r="E1378" s="148"/>
      <c r="F1378" s="149"/>
      <c r="G1378" s="149"/>
      <c r="H1378" s="147"/>
      <c r="I1378" s="147"/>
      <c r="J1378" s="147"/>
      <c r="K1378" s="277"/>
      <c r="L1378" s="121"/>
      <c r="M1378" s="120"/>
      <c r="O1378" s="110">
        <f t="shared" si="212"/>
        <v>0</v>
      </c>
      <c r="P1378" s="110">
        <f t="shared" si="213"/>
        <v>0</v>
      </c>
      <c r="Q1378" s="134">
        <f t="shared" si="214"/>
        <v>0</v>
      </c>
      <c r="R1378" s="111">
        <f t="shared" si="219"/>
        <v>0</v>
      </c>
      <c r="S1378" s="111">
        <f t="shared" si="220"/>
        <v>0</v>
      </c>
      <c r="T1378" s="108">
        <f t="shared" si="211"/>
        <v>0</v>
      </c>
      <c r="U1378" s="109"/>
      <c r="V1378" s="108"/>
      <c r="W1378" s="108"/>
      <c r="X1378" s="112"/>
      <c r="Y1378" s="112"/>
      <c r="Z1378" s="112"/>
      <c r="AA1378" s="176"/>
      <c r="AB1378" s="109"/>
      <c r="AC1378" s="138">
        <f t="shared" si="215"/>
        <v>0</v>
      </c>
      <c r="AD1378" s="112">
        <f t="shared" si="216"/>
        <v>0</v>
      </c>
      <c r="AE1378" s="112">
        <f t="shared" si="217"/>
        <v>0</v>
      </c>
      <c r="AF1378" s="112">
        <f t="shared" si="218"/>
        <v>0</v>
      </c>
    </row>
    <row r="1379" spans="1:32">
      <c r="A1379" s="147"/>
      <c r="B1379" s="226"/>
      <c r="C1379" s="147"/>
      <c r="D1379" s="147"/>
      <c r="E1379" s="148"/>
      <c r="F1379" s="149"/>
      <c r="G1379" s="149"/>
      <c r="H1379" s="147"/>
      <c r="I1379" s="147"/>
      <c r="J1379" s="147"/>
      <c r="K1379" s="277"/>
      <c r="L1379" s="121"/>
      <c r="M1379" s="120"/>
      <c r="O1379" s="110">
        <f t="shared" si="212"/>
        <v>0</v>
      </c>
      <c r="P1379" s="110">
        <f t="shared" si="213"/>
        <v>0</v>
      </c>
      <c r="Q1379" s="134">
        <f t="shared" si="214"/>
        <v>0</v>
      </c>
      <c r="R1379" s="111">
        <f t="shared" si="219"/>
        <v>0</v>
      </c>
      <c r="S1379" s="111">
        <f t="shared" si="220"/>
        <v>0</v>
      </c>
      <c r="T1379" s="108">
        <f t="shared" si="211"/>
        <v>0</v>
      </c>
      <c r="U1379" s="109"/>
      <c r="V1379" s="108"/>
      <c r="W1379" s="108"/>
      <c r="X1379" s="112"/>
      <c r="Y1379" s="112"/>
      <c r="Z1379" s="112"/>
      <c r="AA1379" s="176"/>
      <c r="AB1379" s="109"/>
      <c r="AC1379" s="138">
        <f t="shared" si="215"/>
        <v>0</v>
      </c>
      <c r="AD1379" s="112">
        <f t="shared" si="216"/>
        <v>0</v>
      </c>
      <c r="AE1379" s="112">
        <f t="shared" si="217"/>
        <v>0</v>
      </c>
      <c r="AF1379" s="112">
        <f t="shared" si="218"/>
        <v>0</v>
      </c>
    </row>
    <row r="1380" spans="1:32">
      <c r="A1380" s="147"/>
      <c r="B1380" s="226"/>
      <c r="C1380" s="147"/>
      <c r="D1380" s="147"/>
      <c r="E1380" s="148"/>
      <c r="F1380" s="149"/>
      <c r="G1380" s="147"/>
      <c r="H1380" s="147"/>
      <c r="I1380" s="147"/>
      <c r="J1380" s="147"/>
      <c r="K1380" s="277"/>
      <c r="L1380" s="121"/>
      <c r="M1380" s="120"/>
      <c r="O1380" s="110">
        <f t="shared" si="212"/>
        <v>0</v>
      </c>
      <c r="P1380" s="110">
        <f t="shared" si="213"/>
        <v>0</v>
      </c>
      <c r="Q1380" s="134">
        <f t="shared" si="214"/>
        <v>0</v>
      </c>
      <c r="R1380" s="111">
        <f t="shared" si="219"/>
        <v>0</v>
      </c>
      <c r="S1380" s="111">
        <f t="shared" si="220"/>
        <v>0</v>
      </c>
      <c r="T1380" s="108">
        <f t="shared" si="211"/>
        <v>0</v>
      </c>
      <c r="U1380" s="109"/>
      <c r="V1380" s="108"/>
      <c r="W1380" s="108"/>
      <c r="X1380" s="112"/>
      <c r="Y1380" s="112"/>
      <c r="Z1380" s="112"/>
      <c r="AA1380" s="176"/>
      <c r="AB1380" s="109"/>
      <c r="AC1380" s="138">
        <f t="shared" si="215"/>
        <v>0</v>
      </c>
      <c r="AD1380" s="112">
        <f t="shared" si="216"/>
        <v>0</v>
      </c>
      <c r="AE1380" s="112">
        <f t="shared" si="217"/>
        <v>0</v>
      </c>
      <c r="AF1380" s="112">
        <f t="shared" si="218"/>
        <v>0</v>
      </c>
    </row>
    <row r="1381" spans="1:32">
      <c r="A1381" s="147"/>
      <c r="B1381" s="226"/>
      <c r="C1381" s="147"/>
      <c r="D1381" s="147"/>
      <c r="E1381" s="148"/>
      <c r="F1381" s="149"/>
      <c r="G1381" s="149"/>
      <c r="H1381" s="147"/>
      <c r="I1381" s="147"/>
      <c r="J1381" s="147"/>
      <c r="K1381" s="277"/>
      <c r="L1381" s="121"/>
      <c r="M1381" s="120"/>
      <c r="O1381" s="110">
        <f t="shared" si="212"/>
        <v>0</v>
      </c>
      <c r="P1381" s="110">
        <f t="shared" si="213"/>
        <v>0</v>
      </c>
      <c r="Q1381" s="134">
        <f t="shared" si="214"/>
        <v>0</v>
      </c>
      <c r="R1381" s="111">
        <f t="shared" si="219"/>
        <v>0</v>
      </c>
      <c r="S1381" s="111">
        <f t="shared" si="220"/>
        <v>0</v>
      </c>
      <c r="T1381" s="108">
        <f t="shared" si="211"/>
        <v>0</v>
      </c>
      <c r="U1381" s="109"/>
      <c r="V1381" s="108"/>
      <c r="W1381" s="108"/>
      <c r="X1381" s="112"/>
      <c r="Y1381" s="112"/>
      <c r="Z1381" s="112"/>
      <c r="AA1381" s="176"/>
      <c r="AB1381" s="109"/>
      <c r="AC1381" s="138">
        <f t="shared" si="215"/>
        <v>0</v>
      </c>
      <c r="AD1381" s="112">
        <f t="shared" si="216"/>
        <v>0</v>
      </c>
      <c r="AE1381" s="112">
        <f t="shared" si="217"/>
        <v>0</v>
      </c>
      <c r="AF1381" s="112">
        <f t="shared" si="218"/>
        <v>0</v>
      </c>
    </row>
    <row r="1382" spans="1:32">
      <c r="A1382" s="147"/>
      <c r="B1382" s="226"/>
      <c r="C1382" s="147"/>
      <c r="D1382" s="147"/>
      <c r="E1382" s="148"/>
      <c r="F1382" s="149"/>
      <c r="G1382" s="149"/>
      <c r="H1382" s="147"/>
      <c r="I1382" s="147"/>
      <c r="J1382" s="147"/>
      <c r="K1382" s="277"/>
      <c r="L1382" s="121"/>
      <c r="M1382" s="120"/>
      <c r="O1382" s="110">
        <f t="shared" si="212"/>
        <v>0</v>
      </c>
      <c r="P1382" s="110">
        <f t="shared" si="213"/>
        <v>0</v>
      </c>
      <c r="Q1382" s="134">
        <f t="shared" si="214"/>
        <v>0</v>
      </c>
      <c r="R1382" s="111">
        <f t="shared" si="219"/>
        <v>0</v>
      </c>
      <c r="S1382" s="111">
        <f t="shared" si="220"/>
        <v>0</v>
      </c>
      <c r="T1382" s="108">
        <f t="shared" si="211"/>
        <v>0</v>
      </c>
      <c r="U1382" s="109"/>
      <c r="V1382" s="108"/>
      <c r="W1382" s="108"/>
      <c r="X1382" s="112"/>
      <c r="Y1382" s="112"/>
      <c r="Z1382" s="112"/>
      <c r="AA1382" s="176"/>
      <c r="AB1382" s="109"/>
      <c r="AC1382" s="138">
        <f t="shared" si="215"/>
        <v>0</v>
      </c>
      <c r="AD1382" s="112">
        <f t="shared" si="216"/>
        <v>0</v>
      </c>
      <c r="AE1382" s="112">
        <f t="shared" si="217"/>
        <v>0</v>
      </c>
      <c r="AF1382" s="112">
        <f t="shared" si="218"/>
        <v>0</v>
      </c>
    </row>
    <row r="1383" spans="1:32">
      <c r="A1383" s="147"/>
      <c r="B1383" s="226"/>
      <c r="C1383" s="147"/>
      <c r="D1383" s="147"/>
      <c r="E1383" s="148"/>
      <c r="F1383" s="149"/>
      <c r="G1383" s="149"/>
      <c r="H1383" s="147"/>
      <c r="I1383" s="147"/>
      <c r="J1383" s="147"/>
      <c r="K1383" s="277"/>
      <c r="L1383" s="121"/>
      <c r="M1383" s="120"/>
      <c r="O1383" s="110">
        <f t="shared" si="212"/>
        <v>0</v>
      </c>
      <c r="P1383" s="110">
        <f t="shared" si="213"/>
        <v>0</v>
      </c>
      <c r="Q1383" s="134">
        <f t="shared" si="214"/>
        <v>0</v>
      </c>
      <c r="R1383" s="111">
        <f t="shared" si="219"/>
        <v>0</v>
      </c>
      <c r="S1383" s="111">
        <f t="shared" si="220"/>
        <v>0</v>
      </c>
      <c r="T1383" s="108">
        <f t="shared" si="211"/>
        <v>0</v>
      </c>
      <c r="U1383" s="109"/>
      <c r="V1383" s="108"/>
      <c r="W1383" s="108"/>
      <c r="X1383" s="112"/>
      <c r="Y1383" s="112"/>
      <c r="Z1383" s="112"/>
      <c r="AA1383" s="176"/>
      <c r="AB1383" s="109"/>
      <c r="AC1383" s="138">
        <f t="shared" si="215"/>
        <v>0</v>
      </c>
      <c r="AD1383" s="112">
        <f t="shared" si="216"/>
        <v>0</v>
      </c>
      <c r="AE1383" s="112">
        <f t="shared" si="217"/>
        <v>0</v>
      </c>
      <c r="AF1383" s="112">
        <f t="shared" si="218"/>
        <v>0</v>
      </c>
    </row>
    <row r="1384" spans="1:32">
      <c r="A1384" s="147"/>
      <c r="B1384" s="226"/>
      <c r="C1384" s="147"/>
      <c r="D1384" s="147"/>
      <c r="E1384" s="148"/>
      <c r="F1384" s="149"/>
      <c r="G1384" s="149"/>
      <c r="H1384" s="149"/>
      <c r="I1384" s="147"/>
      <c r="J1384" s="147"/>
      <c r="K1384" s="277"/>
      <c r="L1384" s="121"/>
      <c r="M1384" s="120"/>
      <c r="O1384" s="110">
        <f t="shared" si="212"/>
        <v>0</v>
      </c>
      <c r="P1384" s="110">
        <f t="shared" si="213"/>
        <v>0</v>
      </c>
      <c r="Q1384" s="134">
        <f t="shared" si="214"/>
        <v>0</v>
      </c>
      <c r="R1384" s="111">
        <f t="shared" si="219"/>
        <v>0</v>
      </c>
      <c r="S1384" s="111">
        <f t="shared" si="220"/>
        <v>0</v>
      </c>
      <c r="T1384" s="108">
        <f t="shared" si="211"/>
        <v>0</v>
      </c>
      <c r="U1384" s="109"/>
      <c r="V1384" s="108"/>
      <c r="W1384" s="108"/>
      <c r="X1384" s="112"/>
      <c r="Y1384" s="112"/>
      <c r="Z1384" s="112"/>
      <c r="AA1384" s="176"/>
      <c r="AB1384" s="109"/>
      <c r="AC1384" s="138">
        <f t="shared" si="215"/>
        <v>0</v>
      </c>
      <c r="AD1384" s="112">
        <f t="shared" si="216"/>
        <v>0</v>
      </c>
      <c r="AE1384" s="112">
        <f t="shared" si="217"/>
        <v>0</v>
      </c>
      <c r="AF1384" s="112">
        <f t="shared" si="218"/>
        <v>0</v>
      </c>
    </row>
    <row r="1385" spans="1:32">
      <c r="A1385" s="147"/>
      <c r="B1385" s="226"/>
      <c r="C1385" s="147"/>
      <c r="D1385" s="147"/>
      <c r="E1385" s="148"/>
      <c r="F1385" s="149"/>
      <c r="G1385" s="149"/>
      <c r="H1385" s="149"/>
      <c r="I1385" s="147"/>
      <c r="J1385" s="147"/>
      <c r="K1385" s="277"/>
      <c r="L1385" s="121"/>
      <c r="M1385" s="120"/>
      <c r="O1385" s="110">
        <f t="shared" si="212"/>
        <v>0</v>
      </c>
      <c r="P1385" s="110">
        <f t="shared" si="213"/>
        <v>0</v>
      </c>
      <c r="Q1385" s="134">
        <f t="shared" si="214"/>
        <v>0</v>
      </c>
      <c r="R1385" s="111">
        <f t="shared" si="219"/>
        <v>0</v>
      </c>
      <c r="S1385" s="111">
        <f t="shared" si="220"/>
        <v>0</v>
      </c>
      <c r="T1385" s="108">
        <f t="shared" si="211"/>
        <v>0</v>
      </c>
      <c r="U1385" s="109"/>
      <c r="V1385" s="108"/>
      <c r="W1385" s="108"/>
      <c r="X1385" s="112"/>
      <c r="Y1385" s="112"/>
      <c r="Z1385" s="112"/>
      <c r="AA1385" s="176"/>
      <c r="AB1385" s="109"/>
      <c r="AC1385" s="138">
        <f t="shared" si="215"/>
        <v>0</v>
      </c>
      <c r="AD1385" s="112">
        <f t="shared" si="216"/>
        <v>0</v>
      </c>
      <c r="AE1385" s="112">
        <f t="shared" si="217"/>
        <v>0</v>
      </c>
      <c r="AF1385" s="112">
        <f t="shared" si="218"/>
        <v>0</v>
      </c>
    </row>
    <row r="1386" spans="1:32">
      <c r="A1386" s="147"/>
      <c r="B1386" s="226"/>
      <c r="C1386" s="147"/>
      <c r="D1386" s="147"/>
      <c r="E1386" s="148"/>
      <c r="F1386" s="149"/>
      <c r="G1386" s="149"/>
      <c r="H1386" s="147"/>
      <c r="I1386" s="147"/>
      <c r="J1386" s="147"/>
      <c r="K1386" s="277"/>
      <c r="L1386" s="121"/>
      <c r="M1386" s="120"/>
      <c r="O1386" s="110">
        <f t="shared" si="212"/>
        <v>0</v>
      </c>
      <c r="P1386" s="110">
        <f t="shared" si="213"/>
        <v>0</v>
      </c>
      <c r="Q1386" s="134">
        <f t="shared" si="214"/>
        <v>0</v>
      </c>
      <c r="R1386" s="111">
        <f t="shared" si="219"/>
        <v>0</v>
      </c>
      <c r="S1386" s="111">
        <f t="shared" si="220"/>
        <v>0</v>
      </c>
      <c r="T1386" s="108">
        <f t="shared" si="211"/>
        <v>0</v>
      </c>
      <c r="U1386" s="109"/>
      <c r="V1386" s="108"/>
      <c r="W1386" s="108"/>
      <c r="X1386" s="112"/>
      <c r="Y1386" s="112"/>
      <c r="Z1386" s="112"/>
      <c r="AA1386" s="176"/>
      <c r="AB1386" s="109"/>
      <c r="AC1386" s="138">
        <f t="shared" si="215"/>
        <v>0</v>
      </c>
      <c r="AD1386" s="112">
        <f t="shared" si="216"/>
        <v>0</v>
      </c>
      <c r="AE1386" s="112">
        <f t="shared" si="217"/>
        <v>0</v>
      </c>
      <c r="AF1386" s="112">
        <f t="shared" si="218"/>
        <v>0</v>
      </c>
    </row>
    <row r="1387" spans="1:32">
      <c r="A1387" s="147"/>
      <c r="B1387" s="226"/>
      <c r="C1387" s="147"/>
      <c r="D1387" s="147"/>
      <c r="E1387" s="148"/>
      <c r="F1387" s="149"/>
      <c r="G1387" s="149"/>
      <c r="H1387" s="147"/>
      <c r="I1387" s="147"/>
      <c r="J1387" s="147"/>
      <c r="K1387" s="277"/>
      <c r="L1387" s="121"/>
      <c r="M1387" s="120"/>
      <c r="O1387" s="110">
        <f t="shared" si="212"/>
        <v>0</v>
      </c>
      <c r="P1387" s="110">
        <f t="shared" si="213"/>
        <v>0</v>
      </c>
      <c r="Q1387" s="134">
        <f t="shared" si="214"/>
        <v>0</v>
      </c>
      <c r="R1387" s="111">
        <f t="shared" si="219"/>
        <v>0</v>
      </c>
      <c r="S1387" s="111">
        <f t="shared" si="220"/>
        <v>0</v>
      </c>
      <c r="T1387" s="108">
        <f t="shared" si="211"/>
        <v>0</v>
      </c>
      <c r="U1387" s="109"/>
      <c r="V1387" s="108"/>
      <c r="W1387" s="108"/>
      <c r="X1387" s="112"/>
      <c r="Y1387" s="112"/>
      <c r="Z1387" s="112"/>
      <c r="AA1387" s="176"/>
      <c r="AB1387" s="109"/>
      <c r="AC1387" s="138">
        <f t="shared" si="215"/>
        <v>0</v>
      </c>
      <c r="AD1387" s="112">
        <f t="shared" si="216"/>
        <v>0</v>
      </c>
      <c r="AE1387" s="112">
        <f t="shared" si="217"/>
        <v>0</v>
      </c>
      <c r="AF1387" s="112">
        <f t="shared" si="218"/>
        <v>0</v>
      </c>
    </row>
    <row r="1388" spans="1:32">
      <c r="A1388" s="147"/>
      <c r="B1388" s="226"/>
      <c r="C1388" s="147"/>
      <c r="D1388" s="147"/>
      <c r="E1388" s="148"/>
      <c r="F1388" s="149"/>
      <c r="G1388" s="149"/>
      <c r="H1388" s="147"/>
      <c r="I1388" s="147"/>
      <c r="J1388" s="147"/>
      <c r="K1388" s="277"/>
      <c r="L1388" s="121"/>
      <c r="M1388" s="120"/>
      <c r="O1388" s="110">
        <f t="shared" si="212"/>
        <v>0</v>
      </c>
      <c r="P1388" s="110">
        <f t="shared" si="213"/>
        <v>0</v>
      </c>
      <c r="Q1388" s="134">
        <f t="shared" si="214"/>
        <v>0</v>
      </c>
      <c r="R1388" s="111">
        <f t="shared" si="219"/>
        <v>0</v>
      </c>
      <c r="S1388" s="111">
        <f t="shared" si="220"/>
        <v>0</v>
      </c>
      <c r="T1388" s="108">
        <f t="shared" si="211"/>
        <v>0</v>
      </c>
      <c r="U1388" s="109"/>
      <c r="V1388" s="108"/>
      <c r="W1388" s="108"/>
      <c r="X1388" s="112"/>
      <c r="Y1388" s="112"/>
      <c r="Z1388" s="112"/>
      <c r="AA1388" s="176"/>
      <c r="AB1388" s="109"/>
      <c r="AC1388" s="138">
        <f t="shared" si="215"/>
        <v>0</v>
      </c>
      <c r="AD1388" s="112">
        <f t="shared" si="216"/>
        <v>0</v>
      </c>
      <c r="AE1388" s="112">
        <f t="shared" si="217"/>
        <v>0</v>
      </c>
      <c r="AF1388" s="112">
        <f t="shared" si="218"/>
        <v>0</v>
      </c>
    </row>
    <row r="1389" spans="1:32">
      <c r="A1389" s="147"/>
      <c r="B1389" s="226"/>
      <c r="C1389" s="147"/>
      <c r="D1389" s="147"/>
      <c r="E1389" s="148"/>
      <c r="F1389" s="149"/>
      <c r="G1389" s="149"/>
      <c r="H1389" s="147"/>
      <c r="I1389" s="147"/>
      <c r="J1389" s="147"/>
      <c r="K1389" s="277"/>
      <c r="L1389" s="121"/>
      <c r="M1389" s="120"/>
      <c r="O1389" s="110">
        <f t="shared" si="212"/>
        <v>0</v>
      </c>
      <c r="P1389" s="110">
        <f t="shared" si="213"/>
        <v>0</v>
      </c>
      <c r="Q1389" s="134">
        <f t="shared" si="214"/>
        <v>0</v>
      </c>
      <c r="R1389" s="111">
        <f t="shared" si="219"/>
        <v>0</v>
      </c>
      <c r="S1389" s="111">
        <f t="shared" si="220"/>
        <v>0</v>
      </c>
      <c r="T1389" s="108">
        <f t="shared" si="211"/>
        <v>0</v>
      </c>
      <c r="U1389" s="109"/>
      <c r="V1389" s="108"/>
      <c r="W1389" s="108"/>
      <c r="X1389" s="112"/>
      <c r="Y1389" s="112"/>
      <c r="Z1389" s="112"/>
      <c r="AA1389" s="176"/>
      <c r="AB1389" s="109"/>
      <c r="AC1389" s="138">
        <f t="shared" si="215"/>
        <v>0</v>
      </c>
      <c r="AD1389" s="112">
        <f t="shared" si="216"/>
        <v>0</v>
      </c>
      <c r="AE1389" s="112">
        <f t="shared" si="217"/>
        <v>0</v>
      </c>
      <c r="AF1389" s="112">
        <f t="shared" si="218"/>
        <v>0</v>
      </c>
    </row>
    <row r="1390" spans="1:32">
      <c r="A1390" s="147"/>
      <c r="B1390" s="226"/>
      <c r="C1390" s="147"/>
      <c r="D1390" s="147"/>
      <c r="E1390" s="148"/>
      <c r="F1390" s="149"/>
      <c r="G1390" s="149"/>
      <c r="H1390" s="149"/>
      <c r="I1390" s="147"/>
      <c r="J1390" s="147"/>
      <c r="K1390" s="277"/>
      <c r="L1390" s="121"/>
      <c r="M1390" s="120"/>
      <c r="O1390" s="110">
        <f t="shared" si="212"/>
        <v>0</v>
      </c>
      <c r="P1390" s="110">
        <f t="shared" si="213"/>
        <v>0</v>
      </c>
      <c r="Q1390" s="134">
        <f t="shared" si="214"/>
        <v>0</v>
      </c>
      <c r="R1390" s="111">
        <f t="shared" si="219"/>
        <v>0</v>
      </c>
      <c r="S1390" s="111">
        <f t="shared" si="220"/>
        <v>0</v>
      </c>
      <c r="T1390" s="108">
        <f t="shared" si="211"/>
        <v>0</v>
      </c>
      <c r="U1390" s="109"/>
      <c r="V1390" s="108"/>
      <c r="W1390" s="108"/>
      <c r="X1390" s="112"/>
      <c r="Y1390" s="112"/>
      <c r="Z1390" s="112"/>
      <c r="AA1390" s="176"/>
      <c r="AB1390" s="109"/>
      <c r="AC1390" s="138">
        <f t="shared" si="215"/>
        <v>0</v>
      </c>
      <c r="AD1390" s="112">
        <f t="shared" si="216"/>
        <v>0</v>
      </c>
      <c r="AE1390" s="112">
        <f t="shared" si="217"/>
        <v>0</v>
      </c>
      <c r="AF1390" s="112">
        <f t="shared" si="218"/>
        <v>0</v>
      </c>
    </row>
    <row r="1391" spans="1:32">
      <c r="A1391" s="147"/>
      <c r="B1391" s="226"/>
      <c r="C1391" s="147"/>
      <c r="D1391" s="147"/>
      <c r="E1391" s="148"/>
      <c r="F1391" s="149"/>
      <c r="G1391" s="149"/>
      <c r="H1391" s="147"/>
      <c r="I1391" s="147"/>
      <c r="J1391" s="147"/>
      <c r="K1391" s="277"/>
      <c r="L1391" s="121"/>
      <c r="M1391" s="120"/>
      <c r="O1391" s="110">
        <f t="shared" si="212"/>
        <v>0</v>
      </c>
      <c r="P1391" s="110">
        <f t="shared" si="213"/>
        <v>0</v>
      </c>
      <c r="Q1391" s="134">
        <f t="shared" si="214"/>
        <v>0</v>
      </c>
      <c r="R1391" s="111">
        <f t="shared" si="219"/>
        <v>0</v>
      </c>
      <c r="S1391" s="111">
        <f t="shared" si="220"/>
        <v>0</v>
      </c>
      <c r="T1391" s="108">
        <f t="shared" si="211"/>
        <v>0</v>
      </c>
      <c r="U1391" s="109"/>
      <c r="V1391" s="108"/>
      <c r="W1391" s="108"/>
      <c r="X1391" s="112"/>
      <c r="Y1391" s="112"/>
      <c r="Z1391" s="112"/>
      <c r="AA1391" s="176"/>
      <c r="AB1391" s="109"/>
      <c r="AC1391" s="138">
        <f t="shared" si="215"/>
        <v>0</v>
      </c>
      <c r="AD1391" s="112">
        <f t="shared" si="216"/>
        <v>0</v>
      </c>
      <c r="AE1391" s="112">
        <f t="shared" si="217"/>
        <v>0</v>
      </c>
      <c r="AF1391" s="112">
        <f t="shared" si="218"/>
        <v>0</v>
      </c>
    </row>
    <row r="1392" spans="1:32">
      <c r="A1392" s="147"/>
      <c r="B1392" s="226"/>
      <c r="C1392" s="147"/>
      <c r="D1392" s="147"/>
      <c r="E1392" s="148"/>
      <c r="F1392" s="149"/>
      <c r="G1392" s="149"/>
      <c r="H1392" s="147"/>
      <c r="I1392" s="147"/>
      <c r="J1392" s="147"/>
      <c r="K1392" s="277"/>
      <c r="L1392" s="121"/>
      <c r="M1392" s="120"/>
      <c r="O1392" s="110">
        <f t="shared" si="212"/>
        <v>0</v>
      </c>
      <c r="P1392" s="110">
        <f t="shared" si="213"/>
        <v>0</v>
      </c>
      <c r="Q1392" s="134">
        <f t="shared" si="214"/>
        <v>0</v>
      </c>
      <c r="R1392" s="111">
        <f t="shared" si="219"/>
        <v>0</v>
      </c>
      <c r="S1392" s="111">
        <f t="shared" si="220"/>
        <v>0</v>
      </c>
      <c r="T1392" s="108">
        <f t="shared" si="211"/>
        <v>0</v>
      </c>
      <c r="U1392" s="109"/>
      <c r="V1392" s="108"/>
      <c r="W1392" s="108"/>
      <c r="X1392" s="112"/>
      <c r="Y1392" s="112"/>
      <c r="Z1392" s="112"/>
      <c r="AA1392" s="176"/>
      <c r="AB1392" s="109"/>
      <c r="AC1392" s="138">
        <f t="shared" si="215"/>
        <v>0</v>
      </c>
      <c r="AD1392" s="112">
        <f t="shared" si="216"/>
        <v>0</v>
      </c>
      <c r="AE1392" s="112">
        <f t="shared" si="217"/>
        <v>0</v>
      </c>
      <c r="AF1392" s="112">
        <f t="shared" si="218"/>
        <v>0</v>
      </c>
    </row>
    <row r="1393" spans="1:32">
      <c r="A1393" s="147"/>
      <c r="B1393" s="226"/>
      <c r="C1393" s="147"/>
      <c r="D1393" s="147"/>
      <c r="E1393" s="148"/>
      <c r="F1393" s="149"/>
      <c r="G1393" s="147"/>
      <c r="H1393" s="147"/>
      <c r="I1393" s="147"/>
      <c r="J1393" s="147"/>
      <c r="K1393" s="277"/>
      <c r="L1393" s="121"/>
      <c r="M1393" s="120"/>
      <c r="O1393" s="110">
        <f t="shared" si="212"/>
        <v>0</v>
      </c>
      <c r="P1393" s="110">
        <f t="shared" si="213"/>
        <v>0</v>
      </c>
      <c r="Q1393" s="134">
        <f t="shared" si="214"/>
        <v>0</v>
      </c>
      <c r="R1393" s="111">
        <f t="shared" si="219"/>
        <v>0</v>
      </c>
      <c r="S1393" s="111">
        <f t="shared" si="220"/>
        <v>0</v>
      </c>
      <c r="T1393" s="108">
        <f t="shared" si="211"/>
        <v>0</v>
      </c>
      <c r="U1393" s="109"/>
      <c r="V1393" s="108"/>
      <c r="W1393" s="108"/>
      <c r="X1393" s="112"/>
      <c r="Y1393" s="112"/>
      <c r="Z1393" s="112"/>
      <c r="AA1393" s="176"/>
      <c r="AB1393" s="109"/>
      <c r="AC1393" s="138">
        <f t="shared" si="215"/>
        <v>0</v>
      </c>
      <c r="AD1393" s="112">
        <f t="shared" si="216"/>
        <v>0</v>
      </c>
      <c r="AE1393" s="112">
        <f t="shared" si="217"/>
        <v>0</v>
      </c>
      <c r="AF1393" s="112">
        <f t="shared" si="218"/>
        <v>0</v>
      </c>
    </row>
    <row r="1394" spans="1:32">
      <c r="A1394" s="147"/>
      <c r="B1394" s="226"/>
      <c r="C1394" s="147"/>
      <c r="D1394" s="147"/>
      <c r="E1394" s="148"/>
      <c r="F1394" s="149"/>
      <c r="G1394" s="149"/>
      <c r="H1394" s="147"/>
      <c r="I1394" s="147"/>
      <c r="J1394" s="147"/>
      <c r="K1394" s="277"/>
      <c r="L1394" s="121"/>
      <c r="M1394" s="120"/>
      <c r="O1394" s="110">
        <f t="shared" si="212"/>
        <v>0</v>
      </c>
      <c r="P1394" s="110">
        <f t="shared" si="213"/>
        <v>0</v>
      </c>
      <c r="Q1394" s="134">
        <f t="shared" si="214"/>
        <v>0</v>
      </c>
      <c r="R1394" s="111">
        <f t="shared" si="219"/>
        <v>0</v>
      </c>
      <c r="S1394" s="111">
        <f t="shared" si="220"/>
        <v>0</v>
      </c>
      <c r="T1394" s="108">
        <f t="shared" si="211"/>
        <v>0</v>
      </c>
      <c r="U1394" s="109"/>
      <c r="V1394" s="108"/>
      <c r="W1394" s="108"/>
      <c r="X1394" s="112"/>
      <c r="Y1394" s="112"/>
      <c r="Z1394" s="112"/>
      <c r="AA1394" s="176"/>
      <c r="AB1394" s="109"/>
      <c r="AC1394" s="138">
        <f t="shared" si="215"/>
        <v>0</v>
      </c>
      <c r="AD1394" s="112">
        <f t="shared" si="216"/>
        <v>0</v>
      </c>
      <c r="AE1394" s="112">
        <f t="shared" si="217"/>
        <v>0</v>
      </c>
      <c r="AF1394" s="112">
        <f t="shared" si="218"/>
        <v>0</v>
      </c>
    </row>
    <row r="1395" spans="1:32">
      <c r="A1395" s="147"/>
      <c r="B1395" s="226"/>
      <c r="C1395" s="147"/>
      <c r="D1395" s="147"/>
      <c r="E1395" s="148"/>
      <c r="F1395" s="149"/>
      <c r="G1395" s="149"/>
      <c r="H1395" s="149"/>
      <c r="I1395" s="147"/>
      <c r="J1395" s="147"/>
      <c r="K1395" s="277"/>
      <c r="L1395" s="121"/>
      <c r="M1395" s="120"/>
      <c r="O1395" s="110">
        <f t="shared" si="212"/>
        <v>0</v>
      </c>
      <c r="P1395" s="110">
        <f t="shared" si="213"/>
        <v>0</v>
      </c>
      <c r="Q1395" s="134">
        <f t="shared" si="214"/>
        <v>0</v>
      </c>
      <c r="R1395" s="111">
        <f t="shared" si="219"/>
        <v>0</v>
      </c>
      <c r="S1395" s="111">
        <f t="shared" si="220"/>
        <v>0</v>
      </c>
      <c r="T1395" s="108">
        <f t="shared" si="211"/>
        <v>0</v>
      </c>
      <c r="U1395" s="109"/>
      <c r="V1395" s="108"/>
      <c r="W1395" s="108"/>
      <c r="X1395" s="112"/>
      <c r="Y1395" s="112"/>
      <c r="Z1395" s="112"/>
      <c r="AA1395" s="176"/>
      <c r="AB1395" s="109"/>
      <c r="AC1395" s="138">
        <f t="shared" si="215"/>
        <v>0</v>
      </c>
      <c r="AD1395" s="112">
        <f t="shared" si="216"/>
        <v>0</v>
      </c>
      <c r="AE1395" s="112">
        <f t="shared" si="217"/>
        <v>0</v>
      </c>
      <c r="AF1395" s="112">
        <f t="shared" si="218"/>
        <v>0</v>
      </c>
    </row>
    <row r="1396" spans="1:32">
      <c r="A1396" s="147"/>
      <c r="B1396" s="226"/>
      <c r="C1396" s="147"/>
      <c r="D1396" s="147"/>
      <c r="E1396" s="148"/>
      <c r="F1396" s="149"/>
      <c r="G1396" s="149"/>
      <c r="H1396" s="147"/>
      <c r="I1396" s="147"/>
      <c r="J1396" s="147"/>
      <c r="K1396" s="277"/>
      <c r="L1396" s="121"/>
      <c r="M1396" s="120"/>
      <c r="O1396" s="110">
        <f t="shared" si="212"/>
        <v>0</v>
      </c>
      <c r="P1396" s="110">
        <f t="shared" si="213"/>
        <v>0</v>
      </c>
      <c r="Q1396" s="134">
        <f t="shared" si="214"/>
        <v>0</v>
      </c>
      <c r="R1396" s="111">
        <f t="shared" si="219"/>
        <v>0</v>
      </c>
      <c r="S1396" s="111">
        <f t="shared" si="220"/>
        <v>0</v>
      </c>
      <c r="T1396" s="108">
        <f t="shared" si="211"/>
        <v>0</v>
      </c>
      <c r="U1396" s="109"/>
      <c r="V1396" s="108"/>
      <c r="W1396" s="108"/>
      <c r="X1396" s="112"/>
      <c r="Y1396" s="112"/>
      <c r="Z1396" s="112"/>
      <c r="AA1396" s="176"/>
      <c r="AB1396" s="109"/>
      <c r="AC1396" s="138">
        <f t="shared" si="215"/>
        <v>0</v>
      </c>
      <c r="AD1396" s="112">
        <f t="shared" si="216"/>
        <v>0</v>
      </c>
      <c r="AE1396" s="112">
        <f t="shared" si="217"/>
        <v>0</v>
      </c>
      <c r="AF1396" s="112">
        <f t="shared" si="218"/>
        <v>0</v>
      </c>
    </row>
    <row r="1397" spans="1:32">
      <c r="A1397" s="147"/>
      <c r="B1397" s="226"/>
      <c r="C1397" s="147"/>
      <c r="D1397" s="147"/>
      <c r="E1397" s="148"/>
      <c r="F1397" s="149"/>
      <c r="G1397" s="147"/>
      <c r="H1397" s="147"/>
      <c r="I1397" s="147"/>
      <c r="J1397" s="147"/>
      <c r="K1397" s="277"/>
      <c r="L1397" s="121"/>
      <c r="M1397" s="120"/>
      <c r="O1397" s="110">
        <f t="shared" si="212"/>
        <v>0</v>
      </c>
      <c r="P1397" s="110">
        <f t="shared" si="213"/>
        <v>0</v>
      </c>
      <c r="Q1397" s="134">
        <f t="shared" si="214"/>
        <v>0</v>
      </c>
      <c r="R1397" s="111">
        <f t="shared" si="219"/>
        <v>0</v>
      </c>
      <c r="S1397" s="111">
        <f t="shared" si="220"/>
        <v>0</v>
      </c>
      <c r="T1397" s="108">
        <f t="shared" si="211"/>
        <v>0</v>
      </c>
      <c r="U1397" s="109"/>
      <c r="V1397" s="108"/>
      <c r="W1397" s="108"/>
      <c r="X1397" s="112"/>
      <c r="Y1397" s="112"/>
      <c r="Z1397" s="112"/>
      <c r="AA1397" s="176"/>
      <c r="AB1397" s="109"/>
      <c r="AC1397" s="138">
        <f t="shared" si="215"/>
        <v>0</v>
      </c>
      <c r="AD1397" s="112">
        <f t="shared" si="216"/>
        <v>0</v>
      </c>
      <c r="AE1397" s="112">
        <f t="shared" si="217"/>
        <v>0</v>
      </c>
      <c r="AF1397" s="112">
        <f t="shared" si="218"/>
        <v>0</v>
      </c>
    </row>
    <row r="1398" spans="1:32">
      <c r="A1398" s="147"/>
      <c r="B1398" s="226"/>
      <c r="C1398" s="147"/>
      <c r="D1398" s="147"/>
      <c r="E1398" s="148"/>
      <c r="F1398" s="149"/>
      <c r="G1398" s="149"/>
      <c r="H1398" s="147"/>
      <c r="I1398" s="147"/>
      <c r="J1398" s="147"/>
      <c r="K1398" s="277"/>
      <c r="L1398" s="121"/>
      <c r="M1398" s="120"/>
      <c r="O1398" s="110">
        <f t="shared" si="212"/>
        <v>0</v>
      </c>
      <c r="P1398" s="110">
        <f t="shared" si="213"/>
        <v>0</v>
      </c>
      <c r="Q1398" s="134">
        <f t="shared" si="214"/>
        <v>0</v>
      </c>
      <c r="R1398" s="111">
        <f t="shared" si="219"/>
        <v>0</v>
      </c>
      <c r="S1398" s="111">
        <f t="shared" si="220"/>
        <v>0</v>
      </c>
      <c r="T1398" s="108">
        <f t="shared" si="211"/>
        <v>0</v>
      </c>
      <c r="U1398" s="109"/>
      <c r="V1398" s="108"/>
      <c r="W1398" s="108"/>
      <c r="X1398" s="112"/>
      <c r="Y1398" s="112"/>
      <c r="Z1398" s="112"/>
      <c r="AA1398" s="176"/>
      <c r="AB1398" s="109"/>
      <c r="AC1398" s="138">
        <f t="shared" si="215"/>
        <v>0</v>
      </c>
      <c r="AD1398" s="112">
        <f t="shared" si="216"/>
        <v>0</v>
      </c>
      <c r="AE1398" s="112">
        <f t="shared" si="217"/>
        <v>0</v>
      </c>
      <c r="AF1398" s="112">
        <f t="shared" si="218"/>
        <v>0</v>
      </c>
    </row>
    <row r="1399" spans="1:32">
      <c r="A1399" s="147"/>
      <c r="B1399" s="226"/>
      <c r="C1399" s="147"/>
      <c r="D1399" s="147"/>
      <c r="E1399" s="148"/>
      <c r="F1399" s="149"/>
      <c r="G1399" s="149"/>
      <c r="H1399" s="147"/>
      <c r="I1399" s="147"/>
      <c r="J1399" s="147"/>
      <c r="K1399" s="277"/>
      <c r="L1399" s="121"/>
      <c r="M1399" s="120"/>
      <c r="O1399" s="110">
        <f t="shared" si="212"/>
        <v>0</v>
      </c>
      <c r="P1399" s="110">
        <f t="shared" si="213"/>
        <v>0</v>
      </c>
      <c r="Q1399" s="134">
        <f t="shared" si="214"/>
        <v>0</v>
      </c>
      <c r="R1399" s="111">
        <f t="shared" si="219"/>
        <v>0</v>
      </c>
      <c r="S1399" s="111">
        <f t="shared" si="220"/>
        <v>0</v>
      </c>
      <c r="T1399" s="108">
        <f t="shared" si="211"/>
        <v>0</v>
      </c>
      <c r="U1399" s="109"/>
      <c r="V1399" s="108"/>
      <c r="W1399" s="108"/>
      <c r="X1399" s="112"/>
      <c r="Y1399" s="112"/>
      <c r="Z1399" s="112"/>
      <c r="AA1399" s="176"/>
      <c r="AB1399" s="109"/>
      <c r="AC1399" s="138">
        <f t="shared" si="215"/>
        <v>0</v>
      </c>
      <c r="AD1399" s="112">
        <f t="shared" si="216"/>
        <v>0</v>
      </c>
      <c r="AE1399" s="112">
        <f t="shared" si="217"/>
        <v>0</v>
      </c>
      <c r="AF1399" s="112">
        <f t="shared" si="218"/>
        <v>0</v>
      </c>
    </row>
    <row r="1400" spans="1:32">
      <c r="A1400" s="147"/>
      <c r="B1400" s="226"/>
      <c r="C1400" s="147"/>
      <c r="D1400" s="147"/>
      <c r="E1400" s="148"/>
      <c r="F1400" s="149"/>
      <c r="G1400" s="149"/>
      <c r="H1400" s="147"/>
      <c r="I1400" s="147"/>
      <c r="J1400" s="147"/>
      <c r="K1400" s="277"/>
      <c r="L1400" s="121"/>
      <c r="M1400" s="120"/>
      <c r="O1400" s="110">
        <f t="shared" si="212"/>
        <v>0</v>
      </c>
      <c r="P1400" s="110">
        <f t="shared" si="213"/>
        <v>0</v>
      </c>
      <c r="Q1400" s="134">
        <f t="shared" si="214"/>
        <v>0</v>
      </c>
      <c r="R1400" s="111">
        <f t="shared" si="219"/>
        <v>0</v>
      </c>
      <c r="S1400" s="111">
        <f t="shared" si="220"/>
        <v>0</v>
      </c>
      <c r="T1400" s="108">
        <f t="shared" si="211"/>
        <v>0</v>
      </c>
      <c r="U1400" s="109"/>
      <c r="V1400" s="108"/>
      <c r="W1400" s="108"/>
      <c r="X1400" s="112"/>
      <c r="Y1400" s="112"/>
      <c r="Z1400" s="112"/>
      <c r="AA1400" s="176"/>
      <c r="AB1400" s="109"/>
      <c r="AC1400" s="138">
        <f t="shared" si="215"/>
        <v>0</v>
      </c>
      <c r="AD1400" s="112">
        <f t="shared" si="216"/>
        <v>0</v>
      </c>
      <c r="AE1400" s="112">
        <f t="shared" si="217"/>
        <v>0</v>
      </c>
      <c r="AF1400" s="112">
        <f t="shared" si="218"/>
        <v>0</v>
      </c>
    </row>
    <row r="1401" spans="1:32">
      <c r="A1401" s="147"/>
      <c r="B1401" s="226"/>
      <c r="C1401" s="147"/>
      <c r="D1401" s="147"/>
      <c r="E1401" s="148"/>
      <c r="F1401" s="149"/>
      <c r="G1401" s="149"/>
      <c r="H1401" s="147"/>
      <c r="I1401" s="147"/>
      <c r="J1401" s="147"/>
      <c r="K1401" s="277"/>
      <c r="L1401" s="121"/>
      <c r="M1401" s="120"/>
      <c r="O1401" s="110">
        <f t="shared" si="212"/>
        <v>0</v>
      </c>
      <c r="P1401" s="110">
        <f t="shared" si="213"/>
        <v>0</v>
      </c>
      <c r="Q1401" s="134">
        <f t="shared" si="214"/>
        <v>0</v>
      </c>
      <c r="R1401" s="111">
        <f t="shared" si="219"/>
        <v>0</v>
      </c>
      <c r="S1401" s="111">
        <f t="shared" si="220"/>
        <v>0</v>
      </c>
      <c r="T1401" s="108">
        <f t="shared" si="211"/>
        <v>0</v>
      </c>
      <c r="U1401" s="109"/>
      <c r="V1401" s="108"/>
      <c r="W1401" s="108"/>
      <c r="X1401" s="112"/>
      <c r="Y1401" s="112"/>
      <c r="Z1401" s="112"/>
      <c r="AA1401" s="176"/>
      <c r="AB1401" s="109"/>
      <c r="AC1401" s="138">
        <f t="shared" si="215"/>
        <v>0</v>
      </c>
      <c r="AD1401" s="112">
        <f t="shared" si="216"/>
        <v>0</v>
      </c>
      <c r="AE1401" s="112">
        <f t="shared" si="217"/>
        <v>0</v>
      </c>
      <c r="AF1401" s="112">
        <f t="shared" si="218"/>
        <v>0</v>
      </c>
    </row>
    <row r="1402" spans="1:32">
      <c r="A1402" s="147"/>
      <c r="B1402" s="226"/>
      <c r="C1402" s="147"/>
      <c r="D1402" s="147"/>
      <c r="E1402" s="148"/>
      <c r="F1402" s="149"/>
      <c r="G1402" s="149"/>
      <c r="H1402" s="147"/>
      <c r="I1402" s="147"/>
      <c r="J1402" s="147"/>
      <c r="K1402" s="277"/>
      <c r="L1402" s="121"/>
      <c r="M1402" s="120"/>
      <c r="O1402" s="110">
        <f t="shared" si="212"/>
        <v>0</v>
      </c>
      <c r="P1402" s="110">
        <f t="shared" si="213"/>
        <v>0</v>
      </c>
      <c r="Q1402" s="134">
        <f t="shared" si="214"/>
        <v>0</v>
      </c>
      <c r="R1402" s="111">
        <f t="shared" si="219"/>
        <v>0</v>
      </c>
      <c r="S1402" s="111">
        <f t="shared" si="220"/>
        <v>0</v>
      </c>
      <c r="T1402" s="108">
        <f t="shared" si="211"/>
        <v>0</v>
      </c>
      <c r="U1402" s="109"/>
      <c r="V1402" s="108"/>
      <c r="W1402" s="108"/>
      <c r="X1402" s="112"/>
      <c r="Y1402" s="112"/>
      <c r="Z1402" s="112"/>
      <c r="AA1402" s="176"/>
      <c r="AB1402" s="109"/>
      <c r="AC1402" s="138">
        <f t="shared" si="215"/>
        <v>0</v>
      </c>
      <c r="AD1402" s="112">
        <f t="shared" si="216"/>
        <v>0</v>
      </c>
      <c r="AE1402" s="112">
        <f t="shared" si="217"/>
        <v>0</v>
      </c>
      <c r="AF1402" s="112">
        <f t="shared" si="218"/>
        <v>0</v>
      </c>
    </row>
    <row r="1403" spans="1:32">
      <c r="A1403" s="147"/>
      <c r="B1403" s="226"/>
      <c r="C1403" s="147"/>
      <c r="D1403" s="147"/>
      <c r="E1403" s="148"/>
      <c r="F1403" s="149"/>
      <c r="G1403" s="149"/>
      <c r="H1403" s="147"/>
      <c r="I1403" s="147"/>
      <c r="J1403" s="147"/>
      <c r="K1403" s="277"/>
      <c r="L1403" s="121"/>
      <c r="M1403" s="120"/>
      <c r="O1403" s="110">
        <f t="shared" si="212"/>
        <v>0</v>
      </c>
      <c r="P1403" s="110">
        <f t="shared" si="213"/>
        <v>0</v>
      </c>
      <c r="Q1403" s="134">
        <f t="shared" si="214"/>
        <v>0</v>
      </c>
      <c r="R1403" s="111">
        <f t="shared" si="219"/>
        <v>0</v>
      </c>
      <c r="S1403" s="111">
        <f t="shared" si="220"/>
        <v>0</v>
      </c>
      <c r="T1403" s="108">
        <f t="shared" si="211"/>
        <v>0</v>
      </c>
      <c r="U1403" s="109"/>
      <c r="V1403" s="108"/>
      <c r="W1403" s="108"/>
      <c r="X1403" s="112"/>
      <c r="Y1403" s="112"/>
      <c r="Z1403" s="112"/>
      <c r="AA1403" s="176"/>
      <c r="AB1403" s="109"/>
      <c r="AC1403" s="138">
        <f t="shared" si="215"/>
        <v>0</v>
      </c>
      <c r="AD1403" s="112">
        <f t="shared" si="216"/>
        <v>0</v>
      </c>
      <c r="AE1403" s="112">
        <f t="shared" si="217"/>
        <v>0</v>
      </c>
      <c r="AF1403" s="112">
        <f t="shared" si="218"/>
        <v>0</v>
      </c>
    </row>
    <row r="1404" spans="1:32">
      <c r="A1404" s="147"/>
      <c r="B1404" s="226"/>
      <c r="C1404" s="147"/>
      <c r="D1404" s="147"/>
      <c r="E1404" s="148"/>
      <c r="F1404" s="149"/>
      <c r="G1404" s="149"/>
      <c r="H1404" s="147"/>
      <c r="I1404" s="147"/>
      <c r="J1404" s="147"/>
      <c r="K1404" s="277"/>
      <c r="L1404" s="121"/>
      <c r="M1404" s="120"/>
      <c r="O1404" s="110">
        <f t="shared" si="212"/>
        <v>0</v>
      </c>
      <c r="P1404" s="110">
        <f t="shared" si="213"/>
        <v>0</v>
      </c>
      <c r="Q1404" s="134">
        <f t="shared" si="214"/>
        <v>0</v>
      </c>
      <c r="R1404" s="111">
        <f t="shared" si="219"/>
        <v>0</v>
      </c>
      <c r="S1404" s="111">
        <f t="shared" si="220"/>
        <v>0</v>
      </c>
      <c r="T1404" s="108">
        <f t="shared" si="211"/>
        <v>0</v>
      </c>
      <c r="U1404" s="109"/>
      <c r="V1404" s="108"/>
      <c r="W1404" s="108"/>
      <c r="X1404" s="112"/>
      <c r="Y1404" s="112"/>
      <c r="Z1404" s="112"/>
      <c r="AA1404" s="176"/>
      <c r="AB1404" s="109"/>
      <c r="AC1404" s="138">
        <f t="shared" si="215"/>
        <v>0</v>
      </c>
      <c r="AD1404" s="112">
        <f t="shared" si="216"/>
        <v>0</v>
      </c>
      <c r="AE1404" s="112">
        <f t="shared" si="217"/>
        <v>0</v>
      </c>
      <c r="AF1404" s="112">
        <f t="shared" si="218"/>
        <v>0</v>
      </c>
    </row>
    <row r="1405" spans="1:32">
      <c r="A1405" s="147"/>
      <c r="B1405" s="226"/>
      <c r="C1405" s="147"/>
      <c r="D1405" s="147"/>
      <c r="E1405" s="148"/>
      <c r="F1405" s="149"/>
      <c r="G1405" s="149"/>
      <c r="H1405" s="147"/>
      <c r="I1405" s="147"/>
      <c r="J1405" s="147"/>
      <c r="K1405" s="277"/>
      <c r="L1405" s="121"/>
      <c r="M1405" s="120"/>
      <c r="O1405" s="110">
        <f t="shared" si="212"/>
        <v>0</v>
      </c>
      <c r="P1405" s="110">
        <f t="shared" si="213"/>
        <v>0</v>
      </c>
      <c r="Q1405" s="134">
        <f t="shared" si="214"/>
        <v>0</v>
      </c>
      <c r="R1405" s="111">
        <f t="shared" si="219"/>
        <v>0</v>
      </c>
      <c r="S1405" s="111">
        <f t="shared" si="220"/>
        <v>0</v>
      </c>
      <c r="T1405" s="108">
        <f t="shared" si="211"/>
        <v>0</v>
      </c>
      <c r="U1405" s="109"/>
      <c r="V1405" s="108"/>
      <c r="W1405" s="108"/>
      <c r="X1405" s="112"/>
      <c r="Y1405" s="112"/>
      <c r="Z1405" s="112"/>
      <c r="AA1405" s="176"/>
      <c r="AB1405" s="109"/>
      <c r="AC1405" s="138">
        <f t="shared" si="215"/>
        <v>0</v>
      </c>
      <c r="AD1405" s="112">
        <f t="shared" si="216"/>
        <v>0</v>
      </c>
      <c r="AE1405" s="112">
        <f t="shared" si="217"/>
        <v>0</v>
      </c>
      <c r="AF1405" s="112">
        <f t="shared" si="218"/>
        <v>0</v>
      </c>
    </row>
    <row r="1406" spans="1:32">
      <c r="A1406" s="147"/>
      <c r="B1406" s="226"/>
      <c r="C1406" s="147"/>
      <c r="D1406" s="147"/>
      <c r="E1406" s="148"/>
      <c r="F1406" s="149"/>
      <c r="G1406" s="149"/>
      <c r="H1406" s="147"/>
      <c r="I1406" s="147"/>
      <c r="J1406" s="147"/>
      <c r="K1406" s="277"/>
      <c r="L1406" s="121"/>
      <c r="M1406" s="120"/>
      <c r="O1406" s="110">
        <f t="shared" si="212"/>
        <v>0</v>
      </c>
      <c r="P1406" s="110">
        <f t="shared" si="213"/>
        <v>0</v>
      </c>
      <c r="Q1406" s="134">
        <f t="shared" si="214"/>
        <v>0</v>
      </c>
      <c r="R1406" s="111">
        <f t="shared" si="219"/>
        <v>0</v>
      </c>
      <c r="S1406" s="111">
        <f t="shared" si="220"/>
        <v>0</v>
      </c>
      <c r="T1406" s="108">
        <f t="shared" si="211"/>
        <v>0</v>
      </c>
      <c r="U1406" s="109"/>
      <c r="V1406" s="108"/>
      <c r="W1406" s="108"/>
      <c r="X1406" s="112"/>
      <c r="Y1406" s="112"/>
      <c r="Z1406" s="112"/>
      <c r="AA1406" s="176"/>
      <c r="AB1406" s="109"/>
      <c r="AC1406" s="138">
        <f t="shared" si="215"/>
        <v>0</v>
      </c>
      <c r="AD1406" s="112">
        <f t="shared" si="216"/>
        <v>0</v>
      </c>
      <c r="AE1406" s="112">
        <f t="shared" si="217"/>
        <v>0</v>
      </c>
      <c r="AF1406" s="112">
        <f t="shared" si="218"/>
        <v>0</v>
      </c>
    </row>
    <row r="1407" spans="1:32">
      <c r="A1407" s="147"/>
      <c r="B1407" s="226"/>
      <c r="C1407" s="147"/>
      <c r="D1407" s="147"/>
      <c r="E1407" s="148"/>
      <c r="F1407" s="149"/>
      <c r="G1407" s="149"/>
      <c r="H1407" s="149"/>
      <c r="I1407" s="147"/>
      <c r="J1407" s="147"/>
      <c r="K1407" s="277"/>
      <c r="L1407" s="121"/>
      <c r="M1407" s="120"/>
      <c r="O1407" s="110">
        <f t="shared" si="212"/>
        <v>0</v>
      </c>
      <c r="P1407" s="110">
        <f t="shared" si="213"/>
        <v>0</v>
      </c>
      <c r="Q1407" s="134">
        <f t="shared" si="214"/>
        <v>0</v>
      </c>
      <c r="R1407" s="111">
        <f t="shared" si="219"/>
        <v>0</v>
      </c>
      <c r="S1407" s="111">
        <f t="shared" si="220"/>
        <v>0</v>
      </c>
      <c r="T1407" s="108">
        <f t="shared" si="211"/>
        <v>0</v>
      </c>
      <c r="U1407" s="109"/>
      <c r="V1407" s="108"/>
      <c r="W1407" s="108"/>
      <c r="X1407" s="112"/>
      <c r="Y1407" s="112"/>
      <c r="Z1407" s="112"/>
      <c r="AA1407" s="176"/>
      <c r="AB1407" s="109"/>
      <c r="AC1407" s="138">
        <f t="shared" si="215"/>
        <v>0</v>
      </c>
      <c r="AD1407" s="112">
        <f t="shared" si="216"/>
        <v>0</v>
      </c>
      <c r="AE1407" s="112">
        <f t="shared" si="217"/>
        <v>0</v>
      </c>
      <c r="AF1407" s="112">
        <f t="shared" si="218"/>
        <v>0</v>
      </c>
    </row>
    <row r="1408" spans="1:32">
      <c r="A1408" s="147"/>
      <c r="B1408" s="226"/>
      <c r="C1408" s="147"/>
      <c r="D1408" s="147"/>
      <c r="E1408" s="148"/>
      <c r="F1408" s="149"/>
      <c r="G1408" s="149"/>
      <c r="H1408" s="147"/>
      <c r="I1408" s="147"/>
      <c r="J1408" s="147"/>
      <c r="K1408" s="277"/>
      <c r="L1408" s="121"/>
      <c r="M1408" s="120"/>
      <c r="O1408" s="110">
        <f t="shared" si="212"/>
        <v>0</v>
      </c>
      <c r="P1408" s="110">
        <f t="shared" si="213"/>
        <v>0</v>
      </c>
      <c r="Q1408" s="134">
        <f t="shared" si="214"/>
        <v>0</v>
      </c>
      <c r="R1408" s="111">
        <f t="shared" si="219"/>
        <v>0</v>
      </c>
      <c r="S1408" s="111">
        <f t="shared" si="220"/>
        <v>0</v>
      </c>
      <c r="T1408" s="108">
        <f t="shared" si="211"/>
        <v>0</v>
      </c>
      <c r="U1408" s="109"/>
      <c r="V1408" s="108"/>
      <c r="W1408" s="108"/>
      <c r="X1408" s="112"/>
      <c r="Y1408" s="112"/>
      <c r="Z1408" s="112"/>
      <c r="AA1408" s="176"/>
      <c r="AB1408" s="109"/>
      <c r="AC1408" s="138">
        <f t="shared" si="215"/>
        <v>0</v>
      </c>
      <c r="AD1408" s="112">
        <f t="shared" si="216"/>
        <v>0</v>
      </c>
      <c r="AE1408" s="112">
        <f t="shared" si="217"/>
        <v>0</v>
      </c>
      <c r="AF1408" s="112">
        <f t="shared" si="218"/>
        <v>0</v>
      </c>
    </row>
    <row r="1409" spans="1:32">
      <c r="A1409" s="147"/>
      <c r="B1409" s="226"/>
      <c r="C1409" s="147"/>
      <c r="D1409" s="147"/>
      <c r="E1409" s="148"/>
      <c r="F1409" s="149"/>
      <c r="G1409" s="149"/>
      <c r="H1409" s="147"/>
      <c r="I1409" s="147"/>
      <c r="J1409" s="147"/>
      <c r="K1409" s="277"/>
      <c r="L1409" s="121"/>
      <c r="M1409" s="120"/>
      <c r="O1409" s="110">
        <f t="shared" si="212"/>
        <v>0</v>
      </c>
      <c r="P1409" s="110">
        <f t="shared" si="213"/>
        <v>0</v>
      </c>
      <c r="Q1409" s="134">
        <f t="shared" si="214"/>
        <v>0</v>
      </c>
      <c r="R1409" s="111">
        <f t="shared" si="219"/>
        <v>0</v>
      </c>
      <c r="S1409" s="111">
        <f t="shared" si="220"/>
        <v>0</v>
      </c>
      <c r="T1409" s="108">
        <f t="shared" si="211"/>
        <v>0</v>
      </c>
      <c r="U1409" s="109"/>
      <c r="V1409" s="108"/>
      <c r="W1409" s="108"/>
      <c r="X1409" s="112"/>
      <c r="Y1409" s="112"/>
      <c r="Z1409" s="112"/>
      <c r="AA1409" s="176"/>
      <c r="AB1409" s="109"/>
      <c r="AC1409" s="138">
        <f t="shared" si="215"/>
        <v>0</v>
      </c>
      <c r="AD1409" s="112">
        <f t="shared" si="216"/>
        <v>0</v>
      </c>
      <c r="AE1409" s="112">
        <f t="shared" si="217"/>
        <v>0</v>
      </c>
      <c r="AF1409" s="112">
        <f t="shared" si="218"/>
        <v>0</v>
      </c>
    </row>
    <row r="1410" spans="1:32">
      <c r="A1410" s="147"/>
      <c r="B1410" s="226"/>
      <c r="C1410" s="147"/>
      <c r="D1410" s="147"/>
      <c r="E1410" s="148"/>
      <c r="F1410" s="149"/>
      <c r="G1410" s="149"/>
      <c r="H1410" s="147"/>
      <c r="I1410" s="147"/>
      <c r="J1410" s="147"/>
      <c r="K1410" s="277"/>
      <c r="L1410" s="121"/>
      <c r="M1410" s="120"/>
      <c r="O1410" s="110">
        <f t="shared" si="212"/>
        <v>0</v>
      </c>
      <c r="P1410" s="110">
        <f t="shared" si="213"/>
        <v>0</v>
      </c>
      <c r="Q1410" s="134">
        <f t="shared" si="214"/>
        <v>0</v>
      </c>
      <c r="R1410" s="111">
        <f t="shared" si="219"/>
        <v>0</v>
      </c>
      <c r="S1410" s="111">
        <f t="shared" si="220"/>
        <v>0</v>
      </c>
      <c r="T1410" s="108">
        <f t="shared" si="211"/>
        <v>0</v>
      </c>
      <c r="U1410" s="109"/>
      <c r="V1410" s="108"/>
      <c r="W1410" s="108"/>
      <c r="X1410" s="112"/>
      <c r="Y1410" s="112"/>
      <c r="Z1410" s="112"/>
      <c r="AA1410" s="176"/>
      <c r="AB1410" s="109"/>
      <c r="AC1410" s="138">
        <f t="shared" si="215"/>
        <v>0</v>
      </c>
      <c r="AD1410" s="112">
        <f t="shared" si="216"/>
        <v>0</v>
      </c>
      <c r="AE1410" s="112">
        <f t="shared" si="217"/>
        <v>0</v>
      </c>
      <c r="AF1410" s="112">
        <f t="shared" si="218"/>
        <v>0</v>
      </c>
    </row>
    <row r="1411" spans="1:32">
      <c r="A1411" s="147"/>
      <c r="B1411" s="226"/>
      <c r="C1411" s="147"/>
      <c r="D1411" s="147"/>
      <c r="E1411" s="148"/>
      <c r="F1411" s="149"/>
      <c r="G1411" s="149"/>
      <c r="H1411" s="147"/>
      <c r="I1411" s="147"/>
      <c r="J1411" s="147"/>
      <c r="K1411" s="277"/>
      <c r="L1411" s="121"/>
      <c r="M1411" s="120"/>
      <c r="O1411" s="110">
        <f t="shared" si="212"/>
        <v>0</v>
      </c>
      <c r="P1411" s="110">
        <f t="shared" si="213"/>
        <v>0</v>
      </c>
      <c r="Q1411" s="134">
        <f t="shared" si="214"/>
        <v>0</v>
      </c>
      <c r="R1411" s="111">
        <f t="shared" si="219"/>
        <v>0</v>
      </c>
      <c r="S1411" s="111">
        <f t="shared" si="220"/>
        <v>0</v>
      </c>
      <c r="T1411" s="108">
        <f t="shared" si="211"/>
        <v>0</v>
      </c>
      <c r="U1411" s="109"/>
      <c r="V1411" s="108"/>
      <c r="W1411" s="108"/>
      <c r="X1411" s="112"/>
      <c r="Y1411" s="112"/>
      <c r="Z1411" s="112"/>
      <c r="AA1411" s="176"/>
      <c r="AB1411" s="109"/>
      <c r="AC1411" s="138">
        <f t="shared" si="215"/>
        <v>0</v>
      </c>
      <c r="AD1411" s="112">
        <f t="shared" si="216"/>
        <v>0</v>
      </c>
      <c r="AE1411" s="112">
        <f t="shared" si="217"/>
        <v>0</v>
      </c>
      <c r="AF1411" s="112">
        <f t="shared" si="218"/>
        <v>0</v>
      </c>
    </row>
    <row r="1412" spans="1:32">
      <c r="A1412" s="147"/>
      <c r="B1412" s="226"/>
      <c r="C1412" s="147"/>
      <c r="D1412" s="147"/>
      <c r="E1412" s="148"/>
      <c r="F1412" s="149"/>
      <c r="G1412" s="149"/>
      <c r="H1412" s="147"/>
      <c r="I1412" s="147"/>
      <c r="J1412" s="147"/>
      <c r="K1412" s="277"/>
      <c r="L1412" s="121"/>
      <c r="M1412" s="120"/>
      <c r="O1412" s="110">
        <f t="shared" si="212"/>
        <v>0</v>
      </c>
      <c r="P1412" s="110">
        <f t="shared" si="213"/>
        <v>0</v>
      </c>
      <c r="Q1412" s="134">
        <f t="shared" si="214"/>
        <v>0</v>
      </c>
      <c r="R1412" s="111">
        <f t="shared" si="219"/>
        <v>0</v>
      </c>
      <c r="S1412" s="111">
        <f t="shared" si="220"/>
        <v>0</v>
      </c>
      <c r="T1412" s="108">
        <f t="shared" ref="T1412:T1475" si="221">+IF((Q1412+R1412+V1412-W1412)&gt;TIMEVALUE("4:30"),8.5/24,IF((Q1412+R1412+V1412-W1412)&gt;TIMEVALUE("00:00"),4.25/24,0))-IF((Q1412+R1412+V1412-W1412)&gt;S1412,S1412,0)</f>
        <v>0</v>
      </c>
      <c r="U1412" s="109"/>
      <c r="V1412" s="108"/>
      <c r="W1412" s="108"/>
      <c r="X1412" s="112"/>
      <c r="Y1412" s="112"/>
      <c r="Z1412" s="112"/>
      <c r="AA1412" s="176"/>
      <c r="AB1412" s="109"/>
      <c r="AC1412" s="138">
        <f t="shared" si="215"/>
        <v>0</v>
      </c>
      <c r="AD1412" s="112">
        <f t="shared" si="216"/>
        <v>0</v>
      </c>
      <c r="AE1412" s="112">
        <f t="shared" si="217"/>
        <v>0</v>
      </c>
      <c r="AF1412" s="112">
        <f t="shared" si="218"/>
        <v>0</v>
      </c>
    </row>
    <row r="1413" spans="1:32">
      <c r="A1413" s="147"/>
      <c r="B1413" s="226"/>
      <c r="C1413" s="147"/>
      <c r="D1413" s="147"/>
      <c r="E1413" s="148"/>
      <c r="F1413" s="149"/>
      <c r="G1413" s="149"/>
      <c r="H1413" s="147"/>
      <c r="I1413" s="147"/>
      <c r="J1413" s="147"/>
      <c r="K1413" s="277"/>
      <c r="L1413" s="121"/>
      <c r="M1413" s="120"/>
      <c r="O1413" s="110">
        <f t="shared" ref="O1413:O1476" si="222">+IF(COUNT(F1413:K1413)=1,0,IF((MAX(F1413:K1413)-MIN(F1413:K1413))&lt;TIMEVALUE("1:00"),0,IF(F1413&lt;TIMEVALUE("8:00"),1/3,MIN(F1413:K1413))))</f>
        <v>0</v>
      </c>
      <c r="P1413" s="110">
        <f t="shared" ref="P1413:P1476" si="223">+IF(COUNT(F1413:K1413)=1,0,IF((MAX(F1413:K1413)-MIN(F1413:K1413))&lt;TIMEVALUE("1:00"),0,IF(MAX(F1413:K1413)&lt;TIMEVALUE("18:00"),MAX(F1413:K1413),IF(F1413&gt;TIMEVALUE("8:30"),0.75,MAX(F1413:K1413)))))</f>
        <v>0</v>
      </c>
      <c r="Q1413" s="134">
        <f t="shared" ref="Q1413:Q1476" si="224">+IF(OR(M1413="KHAC",M1413="PM",O1413=TIMEVALUE("00:00")),0,IF(O1413&gt;TIMEVALUE("10:00"),0,IF(MAX(F1413:K1413)&lt;TIMEVALUE("12:00"),MAX(F1413:K1413)-O1413,TIMEVALUE("12:00")-O1413)))</f>
        <v>0</v>
      </c>
      <c r="R1413" s="111">
        <f t="shared" si="219"/>
        <v>0</v>
      </c>
      <c r="S1413" s="111">
        <f t="shared" si="220"/>
        <v>0</v>
      </c>
      <c r="T1413" s="108">
        <f t="shared" si="221"/>
        <v>0</v>
      </c>
      <c r="U1413" s="109"/>
      <c r="V1413" s="108"/>
      <c r="W1413" s="108"/>
      <c r="X1413" s="112"/>
      <c r="Y1413" s="112"/>
      <c r="Z1413" s="112"/>
      <c r="AA1413" s="176"/>
      <c r="AB1413" s="109"/>
      <c r="AC1413" s="138">
        <f t="shared" ref="AC1413:AC1476" si="225">+T1413/TIMEVALUE("8:30")</f>
        <v>0</v>
      </c>
      <c r="AD1413" s="112">
        <f t="shared" ref="AD1413:AD1476" si="226">IF(COUNT(F1413:K1413)=0,0,IF(COUNT(F1413:K1413)=1,1,IF((MAX(F1413:K1413)-MIN(F1413:K1413))&lt;TIMEVALUE("1:00"),1,0+Z1413)))</f>
        <v>0</v>
      </c>
      <c r="AE1413" s="112">
        <f t="shared" ref="AE1413:AE1476" si="227">+IF(AND(F1413&gt;TIMEVALUE("8:30"),F1413&lt;TIMEVALUE("10:00")),1,IF(AND(F1413&gt;TIMEVALUE("14:00"),F1413&lt;TIMEVALUE("15:30")),1,0+X1413))</f>
        <v>0</v>
      </c>
      <c r="AF1413" s="112">
        <f t="shared" ref="AF1413:AF1476" si="228">+IF(OR(M1413="Khac",M1413="pm"),0,IF(AND(MAX(F1413:K1413)-MIN(F1413:K1413)&gt;TIMEVALUE("6:00"),AND(MAX(F1413:K1413)&gt;TIMEVALUE("14:00"),MIN(F1413:K1413)&lt;TIMEVALUE("11:30"))),1,0+Y1413))</f>
        <v>0</v>
      </c>
    </row>
    <row r="1414" spans="1:32">
      <c r="A1414" s="147"/>
      <c r="B1414" s="226"/>
      <c r="C1414" s="147"/>
      <c r="D1414" s="147"/>
      <c r="E1414" s="148"/>
      <c r="F1414" s="149"/>
      <c r="G1414" s="149"/>
      <c r="H1414" s="147"/>
      <c r="I1414" s="147"/>
      <c r="J1414" s="147"/>
      <c r="K1414" s="277"/>
      <c r="L1414" s="121"/>
      <c r="M1414" s="120"/>
      <c r="O1414" s="110">
        <f t="shared" si="222"/>
        <v>0</v>
      </c>
      <c r="P1414" s="110">
        <f t="shared" si="223"/>
        <v>0</v>
      </c>
      <c r="Q1414" s="134">
        <f t="shared" si="224"/>
        <v>0</v>
      </c>
      <c r="R1414" s="111">
        <f t="shared" si="219"/>
        <v>0</v>
      </c>
      <c r="S1414" s="111">
        <f t="shared" si="220"/>
        <v>0</v>
      </c>
      <c r="T1414" s="108">
        <f t="shared" si="221"/>
        <v>0</v>
      </c>
      <c r="U1414" s="109"/>
      <c r="V1414" s="108"/>
      <c r="W1414" s="108"/>
      <c r="X1414" s="112"/>
      <c r="Y1414" s="112"/>
      <c r="Z1414" s="112"/>
      <c r="AA1414" s="176"/>
      <c r="AB1414" s="109"/>
      <c r="AC1414" s="138">
        <f t="shared" si="225"/>
        <v>0</v>
      </c>
      <c r="AD1414" s="112">
        <f t="shared" si="226"/>
        <v>0</v>
      </c>
      <c r="AE1414" s="112">
        <f t="shared" si="227"/>
        <v>0</v>
      </c>
      <c r="AF1414" s="112">
        <f t="shared" si="228"/>
        <v>0</v>
      </c>
    </row>
    <row r="1415" spans="1:32">
      <c r="A1415" s="147"/>
      <c r="B1415" s="226"/>
      <c r="C1415" s="147"/>
      <c r="D1415" s="147"/>
      <c r="E1415" s="148"/>
      <c r="F1415" s="149"/>
      <c r="G1415" s="149"/>
      <c r="H1415" s="149"/>
      <c r="I1415" s="147"/>
      <c r="J1415" s="147"/>
      <c r="K1415" s="277"/>
      <c r="L1415" s="121"/>
      <c r="M1415" s="120"/>
      <c r="O1415" s="110">
        <f t="shared" si="222"/>
        <v>0</v>
      </c>
      <c r="P1415" s="110">
        <f t="shared" si="223"/>
        <v>0</v>
      </c>
      <c r="Q1415" s="134">
        <f t="shared" si="224"/>
        <v>0</v>
      </c>
      <c r="R1415" s="111">
        <f t="shared" ref="R1415:R1478" si="229">+IF(OR(M1415="khac",M1415="pm",P1415=TIMEVALUE("00:00"),MAX(F1415:K1415)&lt;TIMEVALUE("13:30"),MAX(F1415:K1415)&lt;TIMEVALUE("15:30"),MIN(F1415:K1415)&gt;TIMEVALUE("15:30")),0,IF(P1415&lt;=TIMEVALUE("19:30"),P1415-IF(MIN(F1415:K1415)&gt;TIMEVALUE("13:30"),O1415,TIMEVALUE("13:30")),TIMEVALUE("19:30")-IF(MIN(F1415:K1415)&gt;TIMEVALUE("13:30"),O1415,TIMEVALUE("13:30"))))</f>
        <v>0</v>
      </c>
      <c r="S1415" s="111">
        <f t="shared" si="220"/>
        <v>0</v>
      </c>
      <c r="T1415" s="108">
        <f t="shared" si="221"/>
        <v>0</v>
      </c>
      <c r="U1415" s="109"/>
      <c r="V1415" s="108"/>
      <c r="W1415" s="108"/>
      <c r="X1415" s="112"/>
      <c r="Y1415" s="112"/>
      <c r="Z1415" s="112"/>
      <c r="AA1415" s="176"/>
      <c r="AB1415" s="109"/>
      <c r="AC1415" s="138">
        <f t="shared" si="225"/>
        <v>0</v>
      </c>
      <c r="AD1415" s="112">
        <f t="shared" si="226"/>
        <v>0</v>
      </c>
      <c r="AE1415" s="112">
        <f t="shared" si="227"/>
        <v>0</v>
      </c>
      <c r="AF1415" s="112">
        <f t="shared" si="228"/>
        <v>0</v>
      </c>
    </row>
    <row r="1416" spans="1:32">
      <c r="A1416" s="147"/>
      <c r="B1416" s="226"/>
      <c r="C1416" s="147"/>
      <c r="D1416" s="147"/>
      <c r="E1416" s="148"/>
      <c r="F1416" s="149"/>
      <c r="G1416" s="149"/>
      <c r="H1416" s="147"/>
      <c r="I1416" s="147"/>
      <c r="J1416" s="147"/>
      <c r="K1416" s="277"/>
      <c r="L1416" s="121"/>
      <c r="M1416" s="120"/>
      <c r="O1416" s="110">
        <f t="shared" si="222"/>
        <v>0</v>
      </c>
      <c r="P1416" s="110">
        <f t="shared" si="223"/>
        <v>0</v>
      </c>
      <c r="Q1416" s="134">
        <f t="shared" si="224"/>
        <v>0</v>
      </c>
      <c r="R1416" s="111">
        <f t="shared" si="229"/>
        <v>0</v>
      </c>
      <c r="S1416" s="111">
        <f t="shared" si="220"/>
        <v>0</v>
      </c>
      <c r="T1416" s="108">
        <f t="shared" si="221"/>
        <v>0</v>
      </c>
      <c r="U1416" s="109"/>
      <c r="V1416" s="108"/>
      <c r="W1416" s="108"/>
      <c r="X1416" s="112"/>
      <c r="Y1416" s="112"/>
      <c r="Z1416" s="112"/>
      <c r="AA1416" s="176"/>
      <c r="AB1416" s="109"/>
      <c r="AC1416" s="138">
        <f t="shared" si="225"/>
        <v>0</v>
      </c>
      <c r="AD1416" s="112">
        <f t="shared" si="226"/>
        <v>0</v>
      </c>
      <c r="AE1416" s="112">
        <f t="shared" si="227"/>
        <v>0</v>
      </c>
      <c r="AF1416" s="112">
        <f t="shared" si="228"/>
        <v>0</v>
      </c>
    </row>
    <row r="1417" spans="1:32">
      <c r="A1417" s="147"/>
      <c r="B1417" s="226"/>
      <c r="C1417" s="147"/>
      <c r="D1417" s="147"/>
      <c r="E1417" s="148"/>
      <c r="F1417" s="149"/>
      <c r="G1417" s="149"/>
      <c r="H1417" s="147"/>
      <c r="I1417" s="147"/>
      <c r="J1417" s="147"/>
      <c r="K1417" s="277"/>
      <c r="L1417" s="121"/>
      <c r="M1417" s="120"/>
      <c r="O1417" s="110">
        <f t="shared" si="222"/>
        <v>0</v>
      </c>
      <c r="P1417" s="110">
        <f t="shared" si="223"/>
        <v>0</v>
      </c>
      <c r="Q1417" s="134">
        <f t="shared" si="224"/>
        <v>0</v>
      </c>
      <c r="R1417" s="111">
        <f t="shared" si="229"/>
        <v>0</v>
      </c>
      <c r="S1417" s="111">
        <f t="shared" si="220"/>
        <v>0</v>
      </c>
      <c r="T1417" s="108">
        <f t="shared" si="221"/>
        <v>0</v>
      </c>
      <c r="U1417" s="109"/>
      <c r="V1417" s="108"/>
      <c r="W1417" s="108"/>
      <c r="X1417" s="112"/>
      <c r="Y1417" s="112"/>
      <c r="Z1417" s="112"/>
      <c r="AA1417" s="176"/>
      <c r="AB1417" s="109"/>
      <c r="AC1417" s="138">
        <f t="shared" si="225"/>
        <v>0</v>
      </c>
      <c r="AD1417" s="112">
        <f t="shared" si="226"/>
        <v>0</v>
      </c>
      <c r="AE1417" s="112">
        <f t="shared" si="227"/>
        <v>0</v>
      </c>
      <c r="AF1417" s="112">
        <f t="shared" si="228"/>
        <v>0</v>
      </c>
    </row>
    <row r="1418" spans="1:32">
      <c r="A1418" s="147"/>
      <c r="B1418" s="226"/>
      <c r="C1418" s="147"/>
      <c r="D1418" s="147"/>
      <c r="E1418" s="148"/>
      <c r="F1418" s="149"/>
      <c r="G1418" s="149"/>
      <c r="H1418" s="147"/>
      <c r="I1418" s="147"/>
      <c r="J1418" s="147"/>
      <c r="K1418" s="277"/>
      <c r="L1418" s="121"/>
      <c r="M1418" s="120"/>
      <c r="O1418" s="110">
        <f t="shared" si="222"/>
        <v>0</v>
      </c>
      <c r="P1418" s="110">
        <f t="shared" si="223"/>
        <v>0</v>
      </c>
      <c r="Q1418" s="134">
        <f t="shared" si="224"/>
        <v>0</v>
      </c>
      <c r="R1418" s="111">
        <f t="shared" si="229"/>
        <v>0</v>
      </c>
      <c r="S1418" s="111">
        <f t="shared" si="220"/>
        <v>0</v>
      </c>
      <c r="T1418" s="108">
        <f t="shared" si="221"/>
        <v>0</v>
      </c>
      <c r="U1418" s="109"/>
      <c r="V1418" s="108"/>
      <c r="W1418" s="108"/>
      <c r="X1418" s="112"/>
      <c r="Y1418" s="112"/>
      <c r="Z1418" s="112"/>
      <c r="AA1418" s="176"/>
      <c r="AB1418" s="109"/>
      <c r="AC1418" s="138">
        <f t="shared" si="225"/>
        <v>0</v>
      </c>
      <c r="AD1418" s="112">
        <f t="shared" si="226"/>
        <v>0</v>
      </c>
      <c r="AE1418" s="112">
        <f t="shared" si="227"/>
        <v>0</v>
      </c>
      <c r="AF1418" s="112">
        <f t="shared" si="228"/>
        <v>0</v>
      </c>
    </row>
    <row r="1419" spans="1:32">
      <c r="A1419" s="147"/>
      <c r="B1419" s="226"/>
      <c r="C1419" s="147"/>
      <c r="D1419" s="147"/>
      <c r="E1419" s="148"/>
      <c r="F1419" s="149"/>
      <c r="G1419" s="149"/>
      <c r="H1419" s="147"/>
      <c r="I1419" s="147"/>
      <c r="J1419" s="147"/>
      <c r="K1419" s="277"/>
      <c r="L1419" s="121"/>
      <c r="M1419" s="120"/>
      <c r="O1419" s="110">
        <f t="shared" si="222"/>
        <v>0</v>
      </c>
      <c r="P1419" s="110">
        <f t="shared" si="223"/>
        <v>0</v>
      </c>
      <c r="Q1419" s="134">
        <f t="shared" si="224"/>
        <v>0</v>
      </c>
      <c r="R1419" s="111">
        <f t="shared" si="229"/>
        <v>0</v>
      </c>
      <c r="S1419" s="111">
        <f t="shared" si="220"/>
        <v>0</v>
      </c>
      <c r="T1419" s="108">
        <f t="shared" si="221"/>
        <v>0</v>
      </c>
      <c r="U1419" s="109"/>
      <c r="V1419" s="108"/>
      <c r="W1419" s="108"/>
      <c r="X1419" s="112"/>
      <c r="Y1419" s="112"/>
      <c r="Z1419" s="112"/>
      <c r="AA1419" s="176"/>
      <c r="AB1419" s="109"/>
      <c r="AC1419" s="138">
        <f t="shared" si="225"/>
        <v>0</v>
      </c>
      <c r="AD1419" s="112">
        <f t="shared" si="226"/>
        <v>0</v>
      </c>
      <c r="AE1419" s="112">
        <f t="shared" si="227"/>
        <v>0</v>
      </c>
      <c r="AF1419" s="112">
        <f t="shared" si="228"/>
        <v>0</v>
      </c>
    </row>
    <row r="1420" spans="1:32">
      <c r="A1420" s="147"/>
      <c r="B1420" s="226"/>
      <c r="C1420" s="147"/>
      <c r="D1420" s="147"/>
      <c r="E1420" s="148"/>
      <c r="F1420" s="149"/>
      <c r="G1420" s="149"/>
      <c r="H1420" s="149"/>
      <c r="I1420" s="147"/>
      <c r="J1420" s="147"/>
      <c r="K1420" s="277"/>
      <c r="L1420" s="121"/>
      <c r="M1420" s="120"/>
      <c r="O1420" s="110">
        <f t="shared" si="222"/>
        <v>0</v>
      </c>
      <c r="P1420" s="110">
        <f t="shared" si="223"/>
        <v>0</v>
      </c>
      <c r="Q1420" s="134">
        <f t="shared" si="224"/>
        <v>0</v>
      </c>
      <c r="R1420" s="111">
        <f t="shared" si="229"/>
        <v>0</v>
      </c>
      <c r="S1420" s="111">
        <f t="shared" si="220"/>
        <v>0</v>
      </c>
      <c r="T1420" s="108">
        <f t="shared" si="221"/>
        <v>0</v>
      </c>
      <c r="U1420" s="109"/>
      <c r="V1420" s="108"/>
      <c r="W1420" s="108"/>
      <c r="X1420" s="112"/>
      <c r="Y1420" s="112"/>
      <c r="Z1420" s="112"/>
      <c r="AA1420" s="176"/>
      <c r="AB1420" s="109"/>
      <c r="AC1420" s="138">
        <f t="shared" si="225"/>
        <v>0</v>
      </c>
      <c r="AD1420" s="112">
        <f t="shared" si="226"/>
        <v>0</v>
      </c>
      <c r="AE1420" s="112">
        <f t="shared" si="227"/>
        <v>0</v>
      </c>
      <c r="AF1420" s="112">
        <f t="shared" si="228"/>
        <v>0</v>
      </c>
    </row>
    <row r="1421" spans="1:32">
      <c r="A1421" s="147"/>
      <c r="B1421" s="226"/>
      <c r="C1421" s="147"/>
      <c r="D1421" s="147"/>
      <c r="E1421" s="148"/>
      <c r="F1421" s="149"/>
      <c r="G1421" s="149"/>
      <c r="H1421" s="147"/>
      <c r="I1421" s="147"/>
      <c r="J1421" s="147"/>
      <c r="K1421" s="277"/>
      <c r="L1421" s="121"/>
      <c r="M1421" s="120"/>
      <c r="O1421" s="110">
        <f t="shared" si="222"/>
        <v>0</v>
      </c>
      <c r="P1421" s="110">
        <f t="shared" si="223"/>
        <v>0</v>
      </c>
      <c r="Q1421" s="134">
        <f t="shared" si="224"/>
        <v>0</v>
      </c>
      <c r="R1421" s="111">
        <f t="shared" si="229"/>
        <v>0</v>
      </c>
      <c r="S1421" s="111">
        <f t="shared" si="220"/>
        <v>0</v>
      </c>
      <c r="T1421" s="108">
        <f t="shared" si="221"/>
        <v>0</v>
      </c>
      <c r="U1421" s="109"/>
      <c r="V1421" s="108"/>
      <c r="W1421" s="108"/>
      <c r="X1421" s="112"/>
      <c r="Y1421" s="112"/>
      <c r="Z1421" s="112"/>
      <c r="AA1421" s="176"/>
      <c r="AB1421" s="109"/>
      <c r="AC1421" s="138">
        <f t="shared" si="225"/>
        <v>0</v>
      </c>
      <c r="AD1421" s="112">
        <f t="shared" si="226"/>
        <v>0</v>
      </c>
      <c r="AE1421" s="112">
        <f t="shared" si="227"/>
        <v>0</v>
      </c>
      <c r="AF1421" s="112">
        <f t="shared" si="228"/>
        <v>0</v>
      </c>
    </row>
    <row r="1422" spans="1:32">
      <c r="A1422" s="147"/>
      <c r="B1422" s="226"/>
      <c r="C1422" s="147"/>
      <c r="D1422" s="147"/>
      <c r="E1422" s="148"/>
      <c r="F1422" s="149"/>
      <c r="G1422" s="149"/>
      <c r="H1422" s="147"/>
      <c r="I1422" s="147"/>
      <c r="J1422" s="147"/>
      <c r="K1422" s="277"/>
      <c r="L1422" s="121"/>
      <c r="M1422" s="120"/>
      <c r="O1422" s="110">
        <f t="shared" si="222"/>
        <v>0</v>
      </c>
      <c r="P1422" s="110">
        <f t="shared" si="223"/>
        <v>0</v>
      </c>
      <c r="Q1422" s="134">
        <f t="shared" si="224"/>
        <v>0</v>
      </c>
      <c r="R1422" s="111">
        <f t="shared" si="229"/>
        <v>0</v>
      </c>
      <c r="S1422" s="111">
        <f t="shared" si="220"/>
        <v>0</v>
      </c>
      <c r="T1422" s="108">
        <f t="shared" si="221"/>
        <v>0</v>
      </c>
      <c r="U1422" s="109"/>
      <c r="V1422" s="108"/>
      <c r="W1422" s="108"/>
      <c r="X1422" s="112"/>
      <c r="Y1422" s="112"/>
      <c r="Z1422" s="112"/>
      <c r="AA1422" s="176"/>
      <c r="AB1422" s="109"/>
      <c r="AC1422" s="138">
        <f t="shared" si="225"/>
        <v>0</v>
      </c>
      <c r="AD1422" s="112">
        <f t="shared" si="226"/>
        <v>0</v>
      </c>
      <c r="AE1422" s="112">
        <f t="shared" si="227"/>
        <v>0</v>
      </c>
      <c r="AF1422" s="112">
        <f t="shared" si="228"/>
        <v>0</v>
      </c>
    </row>
    <row r="1423" spans="1:32">
      <c r="A1423" s="147"/>
      <c r="B1423" s="226"/>
      <c r="C1423" s="147"/>
      <c r="D1423" s="147"/>
      <c r="E1423" s="148"/>
      <c r="F1423" s="149"/>
      <c r="G1423" s="149"/>
      <c r="H1423" s="147"/>
      <c r="I1423" s="147"/>
      <c r="J1423" s="147"/>
      <c r="K1423" s="277"/>
      <c r="L1423" s="121"/>
      <c r="M1423" s="120"/>
      <c r="O1423" s="110">
        <f t="shared" si="222"/>
        <v>0</v>
      </c>
      <c r="P1423" s="110">
        <f t="shared" si="223"/>
        <v>0</v>
      </c>
      <c r="Q1423" s="134">
        <f t="shared" si="224"/>
        <v>0</v>
      </c>
      <c r="R1423" s="111">
        <f t="shared" si="229"/>
        <v>0</v>
      </c>
      <c r="S1423" s="111">
        <f t="shared" si="220"/>
        <v>0</v>
      </c>
      <c r="T1423" s="108">
        <f t="shared" si="221"/>
        <v>0</v>
      </c>
      <c r="U1423" s="109"/>
      <c r="V1423" s="108"/>
      <c r="W1423" s="108"/>
      <c r="X1423" s="112"/>
      <c r="Y1423" s="112"/>
      <c r="Z1423" s="112"/>
      <c r="AA1423" s="176"/>
      <c r="AB1423" s="109"/>
      <c r="AC1423" s="138">
        <f t="shared" si="225"/>
        <v>0</v>
      </c>
      <c r="AD1423" s="112">
        <f t="shared" si="226"/>
        <v>0</v>
      </c>
      <c r="AE1423" s="112">
        <f t="shared" si="227"/>
        <v>0</v>
      </c>
      <c r="AF1423" s="112">
        <f t="shared" si="228"/>
        <v>0</v>
      </c>
    </row>
    <row r="1424" spans="1:32">
      <c r="A1424" s="147"/>
      <c r="B1424" s="226"/>
      <c r="C1424" s="147"/>
      <c r="D1424" s="147"/>
      <c r="E1424" s="148"/>
      <c r="F1424" s="149"/>
      <c r="G1424" s="149"/>
      <c r="H1424" s="147"/>
      <c r="I1424" s="147"/>
      <c r="J1424" s="147"/>
      <c r="K1424" s="277"/>
      <c r="L1424" s="121"/>
      <c r="M1424" s="120"/>
      <c r="O1424" s="110">
        <f t="shared" si="222"/>
        <v>0</v>
      </c>
      <c r="P1424" s="110">
        <f t="shared" si="223"/>
        <v>0</v>
      </c>
      <c r="Q1424" s="134">
        <f t="shared" si="224"/>
        <v>0</v>
      </c>
      <c r="R1424" s="111">
        <f t="shared" si="229"/>
        <v>0</v>
      </c>
      <c r="S1424" s="111">
        <f t="shared" si="220"/>
        <v>0</v>
      </c>
      <c r="T1424" s="108">
        <f t="shared" si="221"/>
        <v>0</v>
      </c>
      <c r="U1424" s="109"/>
      <c r="V1424" s="108"/>
      <c r="W1424" s="108"/>
      <c r="X1424" s="112"/>
      <c r="Y1424" s="112"/>
      <c r="Z1424" s="112"/>
      <c r="AA1424" s="176"/>
      <c r="AB1424" s="109"/>
      <c r="AC1424" s="138">
        <f t="shared" si="225"/>
        <v>0</v>
      </c>
      <c r="AD1424" s="112">
        <f t="shared" si="226"/>
        <v>0</v>
      </c>
      <c r="AE1424" s="112">
        <f t="shared" si="227"/>
        <v>0</v>
      </c>
      <c r="AF1424" s="112">
        <f t="shared" si="228"/>
        <v>0</v>
      </c>
    </row>
    <row r="1425" spans="1:32">
      <c r="A1425" s="147"/>
      <c r="B1425" s="226"/>
      <c r="C1425" s="147"/>
      <c r="D1425" s="147"/>
      <c r="E1425" s="148"/>
      <c r="F1425" s="149"/>
      <c r="G1425" s="149"/>
      <c r="H1425" s="147"/>
      <c r="I1425" s="147"/>
      <c r="J1425" s="147"/>
      <c r="K1425" s="277"/>
      <c r="L1425" s="121"/>
      <c r="M1425" s="120"/>
      <c r="O1425" s="110">
        <f t="shared" si="222"/>
        <v>0</v>
      </c>
      <c r="P1425" s="110">
        <f t="shared" si="223"/>
        <v>0</v>
      </c>
      <c r="Q1425" s="134">
        <f t="shared" si="224"/>
        <v>0</v>
      </c>
      <c r="R1425" s="111">
        <f t="shared" si="229"/>
        <v>0</v>
      </c>
      <c r="S1425" s="111">
        <f t="shared" si="220"/>
        <v>0</v>
      </c>
      <c r="T1425" s="108">
        <f t="shared" si="221"/>
        <v>0</v>
      </c>
      <c r="U1425" s="109"/>
      <c r="V1425" s="108"/>
      <c r="W1425" s="108"/>
      <c r="X1425" s="112"/>
      <c r="Y1425" s="112"/>
      <c r="Z1425" s="112"/>
      <c r="AA1425" s="176"/>
      <c r="AB1425" s="109"/>
      <c r="AC1425" s="138">
        <f t="shared" si="225"/>
        <v>0</v>
      </c>
      <c r="AD1425" s="112">
        <f t="shared" si="226"/>
        <v>0</v>
      </c>
      <c r="AE1425" s="112">
        <f t="shared" si="227"/>
        <v>0</v>
      </c>
      <c r="AF1425" s="112">
        <f t="shared" si="228"/>
        <v>0</v>
      </c>
    </row>
    <row r="1426" spans="1:32">
      <c r="A1426" s="147"/>
      <c r="B1426" s="226"/>
      <c r="C1426" s="147"/>
      <c r="D1426" s="147"/>
      <c r="E1426" s="148"/>
      <c r="F1426" s="149"/>
      <c r="G1426" s="149"/>
      <c r="H1426" s="147"/>
      <c r="I1426" s="147"/>
      <c r="J1426" s="147"/>
      <c r="K1426" s="277"/>
      <c r="L1426" s="121"/>
      <c r="M1426" s="120"/>
      <c r="O1426" s="110">
        <f t="shared" si="222"/>
        <v>0</v>
      </c>
      <c r="P1426" s="110">
        <f t="shared" si="223"/>
        <v>0</v>
      </c>
      <c r="Q1426" s="134">
        <f t="shared" si="224"/>
        <v>0</v>
      </c>
      <c r="R1426" s="111">
        <f t="shared" si="229"/>
        <v>0</v>
      </c>
      <c r="S1426" s="111">
        <f t="shared" si="220"/>
        <v>0</v>
      </c>
      <c r="T1426" s="108">
        <f t="shared" si="221"/>
        <v>0</v>
      </c>
      <c r="U1426" s="109"/>
      <c r="V1426" s="108"/>
      <c r="W1426" s="108"/>
      <c r="X1426" s="112"/>
      <c r="Y1426" s="112"/>
      <c r="Z1426" s="112"/>
      <c r="AA1426" s="176"/>
      <c r="AB1426" s="109"/>
      <c r="AC1426" s="138">
        <f t="shared" si="225"/>
        <v>0</v>
      </c>
      <c r="AD1426" s="112">
        <f t="shared" si="226"/>
        <v>0</v>
      </c>
      <c r="AE1426" s="112">
        <f t="shared" si="227"/>
        <v>0</v>
      </c>
      <c r="AF1426" s="112">
        <f t="shared" si="228"/>
        <v>0</v>
      </c>
    </row>
    <row r="1427" spans="1:32">
      <c r="A1427" s="147"/>
      <c r="B1427" s="226"/>
      <c r="C1427" s="147"/>
      <c r="D1427" s="147"/>
      <c r="E1427" s="148"/>
      <c r="F1427" s="149"/>
      <c r="G1427" s="149"/>
      <c r="H1427" s="147"/>
      <c r="I1427" s="147"/>
      <c r="J1427" s="147"/>
      <c r="K1427" s="277"/>
      <c r="L1427" s="121"/>
      <c r="M1427" s="120"/>
      <c r="O1427" s="110">
        <f t="shared" si="222"/>
        <v>0</v>
      </c>
      <c r="P1427" s="110">
        <f t="shared" si="223"/>
        <v>0</v>
      </c>
      <c r="Q1427" s="134">
        <f t="shared" si="224"/>
        <v>0</v>
      </c>
      <c r="R1427" s="111">
        <f t="shared" si="229"/>
        <v>0</v>
      </c>
      <c r="S1427" s="111">
        <f t="shared" si="220"/>
        <v>0</v>
      </c>
      <c r="T1427" s="108">
        <f t="shared" si="221"/>
        <v>0</v>
      </c>
      <c r="U1427" s="109"/>
      <c r="V1427" s="108"/>
      <c r="W1427" s="108"/>
      <c r="X1427" s="112"/>
      <c r="Y1427" s="112"/>
      <c r="Z1427" s="112"/>
      <c r="AA1427" s="176"/>
      <c r="AB1427" s="109"/>
      <c r="AC1427" s="138">
        <f t="shared" si="225"/>
        <v>0</v>
      </c>
      <c r="AD1427" s="112">
        <f t="shared" si="226"/>
        <v>0</v>
      </c>
      <c r="AE1427" s="112">
        <f t="shared" si="227"/>
        <v>0</v>
      </c>
      <c r="AF1427" s="112">
        <f t="shared" si="228"/>
        <v>0</v>
      </c>
    </row>
    <row r="1428" spans="1:32">
      <c r="A1428" s="147"/>
      <c r="B1428" s="226"/>
      <c r="C1428" s="147"/>
      <c r="D1428" s="147"/>
      <c r="E1428" s="148"/>
      <c r="F1428" s="149"/>
      <c r="G1428" s="149"/>
      <c r="H1428" s="147"/>
      <c r="I1428" s="147"/>
      <c r="J1428" s="147"/>
      <c r="K1428" s="277"/>
      <c r="L1428" s="121"/>
      <c r="M1428" s="120"/>
      <c r="O1428" s="110">
        <f t="shared" si="222"/>
        <v>0</v>
      </c>
      <c r="P1428" s="110">
        <f t="shared" si="223"/>
        <v>0</v>
      </c>
      <c r="Q1428" s="134">
        <f t="shared" si="224"/>
        <v>0</v>
      </c>
      <c r="R1428" s="111">
        <f t="shared" si="229"/>
        <v>0</v>
      </c>
      <c r="S1428" s="111">
        <f t="shared" si="220"/>
        <v>0</v>
      </c>
      <c r="T1428" s="108">
        <f t="shared" si="221"/>
        <v>0</v>
      </c>
      <c r="U1428" s="109"/>
      <c r="V1428" s="108"/>
      <c r="W1428" s="108"/>
      <c r="X1428" s="112"/>
      <c r="Y1428" s="112"/>
      <c r="Z1428" s="112"/>
      <c r="AA1428" s="176"/>
      <c r="AB1428" s="109"/>
      <c r="AC1428" s="138">
        <f t="shared" si="225"/>
        <v>0</v>
      </c>
      <c r="AD1428" s="112">
        <f t="shared" si="226"/>
        <v>0</v>
      </c>
      <c r="AE1428" s="112">
        <f t="shared" si="227"/>
        <v>0</v>
      </c>
      <c r="AF1428" s="112">
        <f t="shared" si="228"/>
        <v>0</v>
      </c>
    </row>
    <row r="1429" spans="1:32">
      <c r="A1429" s="147"/>
      <c r="B1429" s="226"/>
      <c r="C1429" s="147"/>
      <c r="D1429" s="147"/>
      <c r="E1429" s="148"/>
      <c r="F1429" s="149"/>
      <c r="G1429" s="149"/>
      <c r="H1429" s="147"/>
      <c r="I1429" s="147"/>
      <c r="J1429" s="147"/>
      <c r="K1429" s="277"/>
      <c r="L1429" s="121"/>
      <c r="M1429" s="120"/>
      <c r="O1429" s="110">
        <f t="shared" si="222"/>
        <v>0</v>
      </c>
      <c r="P1429" s="110">
        <f t="shared" si="223"/>
        <v>0</v>
      </c>
      <c r="Q1429" s="134">
        <f t="shared" si="224"/>
        <v>0</v>
      </c>
      <c r="R1429" s="111">
        <f t="shared" si="229"/>
        <v>0</v>
      </c>
      <c r="S1429" s="111">
        <f t="shared" si="220"/>
        <v>0</v>
      </c>
      <c r="T1429" s="108">
        <f t="shared" si="221"/>
        <v>0</v>
      </c>
      <c r="U1429" s="109"/>
      <c r="V1429" s="108"/>
      <c r="W1429" s="108"/>
      <c r="X1429" s="112"/>
      <c r="Y1429" s="112"/>
      <c r="Z1429" s="112"/>
      <c r="AA1429" s="176"/>
      <c r="AB1429" s="109"/>
      <c r="AC1429" s="138">
        <f t="shared" si="225"/>
        <v>0</v>
      </c>
      <c r="AD1429" s="112">
        <f t="shared" si="226"/>
        <v>0</v>
      </c>
      <c r="AE1429" s="112">
        <f t="shared" si="227"/>
        <v>0</v>
      </c>
      <c r="AF1429" s="112">
        <f t="shared" si="228"/>
        <v>0</v>
      </c>
    </row>
    <row r="1430" spans="1:32">
      <c r="A1430" s="147"/>
      <c r="B1430" s="226"/>
      <c r="C1430" s="147"/>
      <c r="D1430" s="147"/>
      <c r="E1430" s="148"/>
      <c r="F1430" s="149"/>
      <c r="G1430" s="149"/>
      <c r="H1430" s="147"/>
      <c r="I1430" s="147"/>
      <c r="J1430" s="147"/>
      <c r="K1430" s="277"/>
      <c r="L1430" s="121"/>
      <c r="M1430" s="120"/>
      <c r="O1430" s="110">
        <f t="shared" si="222"/>
        <v>0</v>
      </c>
      <c r="P1430" s="110">
        <f t="shared" si="223"/>
        <v>0</v>
      </c>
      <c r="Q1430" s="134">
        <f t="shared" si="224"/>
        <v>0</v>
      </c>
      <c r="R1430" s="111">
        <f t="shared" si="229"/>
        <v>0</v>
      </c>
      <c r="S1430" s="111">
        <f t="shared" si="220"/>
        <v>0</v>
      </c>
      <c r="T1430" s="108">
        <f t="shared" si="221"/>
        <v>0</v>
      </c>
      <c r="U1430" s="109"/>
      <c r="V1430" s="108"/>
      <c r="W1430" s="108"/>
      <c r="X1430" s="112"/>
      <c r="Y1430" s="112"/>
      <c r="Z1430" s="112"/>
      <c r="AA1430" s="176"/>
      <c r="AB1430" s="109"/>
      <c r="AC1430" s="138">
        <f t="shared" si="225"/>
        <v>0</v>
      </c>
      <c r="AD1430" s="112">
        <f t="shared" si="226"/>
        <v>0</v>
      </c>
      <c r="AE1430" s="112">
        <f t="shared" si="227"/>
        <v>0</v>
      </c>
      <c r="AF1430" s="112">
        <f t="shared" si="228"/>
        <v>0</v>
      </c>
    </row>
    <row r="1431" spans="1:32">
      <c r="A1431" s="147"/>
      <c r="B1431" s="226"/>
      <c r="C1431" s="147"/>
      <c r="D1431" s="147"/>
      <c r="E1431" s="148"/>
      <c r="F1431" s="149"/>
      <c r="G1431" s="149"/>
      <c r="H1431" s="147"/>
      <c r="I1431" s="147"/>
      <c r="J1431" s="147"/>
      <c r="K1431" s="277"/>
      <c r="L1431" s="121"/>
      <c r="M1431" s="120"/>
      <c r="O1431" s="110">
        <f t="shared" si="222"/>
        <v>0</v>
      </c>
      <c r="P1431" s="110">
        <f t="shared" si="223"/>
        <v>0</v>
      </c>
      <c r="Q1431" s="134">
        <f t="shared" si="224"/>
        <v>0</v>
      </c>
      <c r="R1431" s="111">
        <f t="shared" si="229"/>
        <v>0</v>
      </c>
      <c r="S1431" s="111">
        <f t="shared" si="220"/>
        <v>0</v>
      </c>
      <c r="T1431" s="108">
        <f t="shared" si="221"/>
        <v>0</v>
      </c>
      <c r="U1431" s="109"/>
      <c r="V1431" s="108"/>
      <c r="W1431" s="108"/>
      <c r="X1431" s="112"/>
      <c r="Y1431" s="112"/>
      <c r="Z1431" s="112"/>
      <c r="AA1431" s="176"/>
      <c r="AB1431" s="109"/>
      <c r="AC1431" s="138">
        <f t="shared" si="225"/>
        <v>0</v>
      </c>
      <c r="AD1431" s="112">
        <f t="shared" si="226"/>
        <v>0</v>
      </c>
      <c r="AE1431" s="112">
        <f t="shared" si="227"/>
        <v>0</v>
      </c>
      <c r="AF1431" s="112">
        <f t="shared" si="228"/>
        <v>0</v>
      </c>
    </row>
    <row r="1432" spans="1:32">
      <c r="A1432" s="147"/>
      <c r="B1432" s="226"/>
      <c r="C1432" s="147"/>
      <c r="D1432" s="147"/>
      <c r="E1432" s="148"/>
      <c r="F1432" s="149"/>
      <c r="G1432" s="149"/>
      <c r="H1432" s="147"/>
      <c r="I1432" s="147"/>
      <c r="J1432" s="147"/>
      <c r="K1432" s="277"/>
      <c r="L1432" s="121"/>
      <c r="M1432" s="120"/>
      <c r="O1432" s="110">
        <f t="shared" si="222"/>
        <v>0</v>
      </c>
      <c r="P1432" s="110">
        <f t="shared" si="223"/>
        <v>0</v>
      </c>
      <c r="Q1432" s="134">
        <f t="shared" si="224"/>
        <v>0</v>
      </c>
      <c r="R1432" s="111">
        <f t="shared" si="229"/>
        <v>0</v>
      </c>
      <c r="S1432" s="111">
        <f t="shared" si="220"/>
        <v>0</v>
      </c>
      <c r="T1432" s="108">
        <f t="shared" si="221"/>
        <v>0</v>
      </c>
      <c r="U1432" s="109"/>
      <c r="V1432" s="108"/>
      <c r="W1432" s="108"/>
      <c r="X1432" s="112"/>
      <c r="Y1432" s="112"/>
      <c r="Z1432" s="112"/>
      <c r="AA1432" s="176"/>
      <c r="AB1432" s="109"/>
      <c r="AC1432" s="138">
        <f t="shared" si="225"/>
        <v>0</v>
      </c>
      <c r="AD1432" s="112">
        <f t="shared" si="226"/>
        <v>0</v>
      </c>
      <c r="AE1432" s="112">
        <f t="shared" si="227"/>
        <v>0</v>
      </c>
      <c r="AF1432" s="112">
        <f t="shared" si="228"/>
        <v>0</v>
      </c>
    </row>
    <row r="1433" spans="1:32">
      <c r="A1433" s="147"/>
      <c r="B1433" s="226"/>
      <c r="C1433" s="147"/>
      <c r="D1433" s="147"/>
      <c r="E1433" s="148"/>
      <c r="F1433" s="149"/>
      <c r="G1433" s="149"/>
      <c r="H1433" s="147"/>
      <c r="I1433" s="147"/>
      <c r="J1433" s="147"/>
      <c r="K1433" s="277"/>
      <c r="L1433" s="121"/>
      <c r="M1433" s="120"/>
      <c r="O1433" s="110">
        <f t="shared" si="222"/>
        <v>0</v>
      </c>
      <c r="P1433" s="110">
        <f t="shared" si="223"/>
        <v>0</v>
      </c>
      <c r="Q1433" s="134">
        <f t="shared" si="224"/>
        <v>0</v>
      </c>
      <c r="R1433" s="111">
        <f t="shared" si="229"/>
        <v>0</v>
      </c>
      <c r="S1433" s="111">
        <f t="shared" si="220"/>
        <v>0</v>
      </c>
      <c r="T1433" s="108">
        <f t="shared" si="221"/>
        <v>0</v>
      </c>
      <c r="U1433" s="109"/>
      <c r="V1433" s="108"/>
      <c r="W1433" s="108"/>
      <c r="X1433" s="112"/>
      <c r="Y1433" s="112"/>
      <c r="Z1433" s="112"/>
      <c r="AA1433" s="176"/>
      <c r="AB1433" s="109"/>
      <c r="AC1433" s="138">
        <f t="shared" si="225"/>
        <v>0</v>
      </c>
      <c r="AD1433" s="112">
        <f t="shared" si="226"/>
        <v>0</v>
      </c>
      <c r="AE1433" s="112">
        <f t="shared" si="227"/>
        <v>0</v>
      </c>
      <c r="AF1433" s="112">
        <f t="shared" si="228"/>
        <v>0</v>
      </c>
    </row>
    <row r="1434" spans="1:32">
      <c r="A1434" s="147"/>
      <c r="B1434" s="226"/>
      <c r="C1434" s="147"/>
      <c r="D1434" s="147"/>
      <c r="E1434" s="148"/>
      <c r="F1434" s="149"/>
      <c r="G1434" s="149"/>
      <c r="H1434" s="147"/>
      <c r="I1434" s="147"/>
      <c r="J1434" s="147"/>
      <c r="K1434" s="277"/>
      <c r="L1434" s="121"/>
      <c r="M1434" s="120"/>
      <c r="O1434" s="110">
        <f t="shared" si="222"/>
        <v>0</v>
      </c>
      <c r="P1434" s="110">
        <f t="shared" si="223"/>
        <v>0</v>
      </c>
      <c r="Q1434" s="134">
        <f t="shared" si="224"/>
        <v>0</v>
      </c>
      <c r="R1434" s="111">
        <f t="shared" si="229"/>
        <v>0</v>
      </c>
      <c r="S1434" s="111">
        <f t="shared" si="220"/>
        <v>0</v>
      </c>
      <c r="T1434" s="108">
        <f t="shared" si="221"/>
        <v>0</v>
      </c>
      <c r="U1434" s="109"/>
      <c r="V1434" s="108"/>
      <c r="W1434" s="108"/>
      <c r="X1434" s="112"/>
      <c r="Y1434" s="112"/>
      <c r="Z1434" s="112"/>
      <c r="AA1434" s="176"/>
      <c r="AB1434" s="109"/>
      <c r="AC1434" s="138">
        <f t="shared" si="225"/>
        <v>0</v>
      </c>
      <c r="AD1434" s="112">
        <f t="shared" si="226"/>
        <v>0</v>
      </c>
      <c r="AE1434" s="112">
        <f t="shared" si="227"/>
        <v>0</v>
      </c>
      <c r="AF1434" s="112">
        <f t="shared" si="228"/>
        <v>0</v>
      </c>
    </row>
    <row r="1435" spans="1:32">
      <c r="A1435" s="147"/>
      <c r="B1435" s="226"/>
      <c r="C1435" s="147"/>
      <c r="D1435" s="147"/>
      <c r="E1435" s="148"/>
      <c r="F1435" s="149"/>
      <c r="G1435" s="149"/>
      <c r="H1435" s="147"/>
      <c r="I1435" s="147"/>
      <c r="J1435" s="147"/>
      <c r="K1435" s="277"/>
      <c r="L1435" s="121"/>
      <c r="M1435" s="120"/>
      <c r="O1435" s="110">
        <f t="shared" si="222"/>
        <v>0</v>
      </c>
      <c r="P1435" s="110">
        <f t="shared" si="223"/>
        <v>0</v>
      </c>
      <c r="Q1435" s="134">
        <f t="shared" si="224"/>
        <v>0</v>
      </c>
      <c r="R1435" s="111">
        <f t="shared" si="229"/>
        <v>0</v>
      </c>
      <c r="S1435" s="111">
        <f t="shared" si="220"/>
        <v>0</v>
      </c>
      <c r="T1435" s="108">
        <f t="shared" si="221"/>
        <v>0</v>
      </c>
      <c r="U1435" s="109"/>
      <c r="V1435" s="108"/>
      <c r="W1435" s="108"/>
      <c r="X1435" s="112"/>
      <c r="Y1435" s="112"/>
      <c r="Z1435" s="112"/>
      <c r="AA1435" s="176"/>
      <c r="AB1435" s="109"/>
      <c r="AC1435" s="138">
        <f t="shared" si="225"/>
        <v>0</v>
      </c>
      <c r="AD1435" s="112">
        <f t="shared" si="226"/>
        <v>0</v>
      </c>
      <c r="AE1435" s="112">
        <f t="shared" si="227"/>
        <v>0</v>
      </c>
      <c r="AF1435" s="112">
        <f t="shared" si="228"/>
        <v>0</v>
      </c>
    </row>
    <row r="1436" spans="1:32">
      <c r="A1436" s="147"/>
      <c r="B1436" s="226"/>
      <c r="C1436" s="147"/>
      <c r="D1436" s="147"/>
      <c r="E1436" s="148"/>
      <c r="F1436" s="149"/>
      <c r="G1436" s="149"/>
      <c r="H1436" s="147"/>
      <c r="I1436" s="147"/>
      <c r="J1436" s="147"/>
      <c r="K1436" s="277"/>
      <c r="L1436" s="121"/>
      <c r="M1436" s="120"/>
      <c r="O1436" s="110">
        <f t="shared" si="222"/>
        <v>0</v>
      </c>
      <c r="P1436" s="110">
        <f t="shared" si="223"/>
        <v>0</v>
      </c>
      <c r="Q1436" s="134">
        <f t="shared" si="224"/>
        <v>0</v>
      </c>
      <c r="R1436" s="111">
        <f t="shared" si="229"/>
        <v>0</v>
      </c>
      <c r="S1436" s="111">
        <f t="shared" si="220"/>
        <v>0</v>
      </c>
      <c r="T1436" s="108">
        <f t="shared" si="221"/>
        <v>0</v>
      </c>
      <c r="U1436" s="109"/>
      <c r="V1436" s="108"/>
      <c r="W1436" s="108"/>
      <c r="X1436" s="112"/>
      <c r="Y1436" s="112"/>
      <c r="Z1436" s="112"/>
      <c r="AA1436" s="176"/>
      <c r="AB1436" s="109"/>
      <c r="AC1436" s="138">
        <f t="shared" si="225"/>
        <v>0</v>
      </c>
      <c r="AD1436" s="112">
        <f t="shared" si="226"/>
        <v>0</v>
      </c>
      <c r="AE1436" s="112">
        <f t="shared" si="227"/>
        <v>0</v>
      </c>
      <c r="AF1436" s="112">
        <f t="shared" si="228"/>
        <v>0</v>
      </c>
    </row>
    <row r="1437" spans="1:32">
      <c r="A1437" s="147"/>
      <c r="B1437" s="226"/>
      <c r="C1437" s="147"/>
      <c r="D1437" s="147"/>
      <c r="E1437" s="148"/>
      <c r="F1437" s="149"/>
      <c r="G1437" s="149"/>
      <c r="H1437" s="147"/>
      <c r="I1437" s="147"/>
      <c r="J1437" s="147"/>
      <c r="K1437" s="277"/>
      <c r="L1437" s="121"/>
      <c r="M1437" s="120"/>
      <c r="O1437" s="110">
        <f t="shared" si="222"/>
        <v>0</v>
      </c>
      <c r="P1437" s="110">
        <f t="shared" si="223"/>
        <v>0</v>
      </c>
      <c r="Q1437" s="134">
        <f t="shared" si="224"/>
        <v>0</v>
      </c>
      <c r="R1437" s="111">
        <f t="shared" si="229"/>
        <v>0</v>
      </c>
      <c r="S1437" s="111">
        <f t="shared" si="220"/>
        <v>0</v>
      </c>
      <c r="T1437" s="108">
        <f t="shared" si="221"/>
        <v>0</v>
      </c>
      <c r="U1437" s="109"/>
      <c r="V1437" s="108"/>
      <c r="W1437" s="108"/>
      <c r="X1437" s="112"/>
      <c r="Y1437" s="112"/>
      <c r="Z1437" s="112"/>
      <c r="AA1437" s="176"/>
      <c r="AB1437" s="109"/>
      <c r="AC1437" s="138">
        <f t="shared" si="225"/>
        <v>0</v>
      </c>
      <c r="AD1437" s="112">
        <f t="shared" si="226"/>
        <v>0</v>
      </c>
      <c r="AE1437" s="112">
        <f t="shared" si="227"/>
        <v>0</v>
      </c>
      <c r="AF1437" s="112">
        <f t="shared" si="228"/>
        <v>0</v>
      </c>
    </row>
    <row r="1438" spans="1:32">
      <c r="A1438" s="147"/>
      <c r="B1438" s="226"/>
      <c r="C1438" s="147"/>
      <c r="D1438" s="147"/>
      <c r="E1438" s="148"/>
      <c r="F1438" s="149"/>
      <c r="G1438" s="149"/>
      <c r="H1438" s="147"/>
      <c r="I1438" s="147"/>
      <c r="J1438" s="147"/>
      <c r="K1438" s="277"/>
      <c r="L1438" s="121"/>
      <c r="M1438" s="120"/>
      <c r="O1438" s="110">
        <f t="shared" si="222"/>
        <v>0</v>
      </c>
      <c r="P1438" s="110">
        <f t="shared" si="223"/>
        <v>0</v>
      </c>
      <c r="Q1438" s="134">
        <f t="shared" si="224"/>
        <v>0</v>
      </c>
      <c r="R1438" s="111">
        <f t="shared" si="229"/>
        <v>0</v>
      </c>
      <c r="S1438" s="111">
        <f t="shared" si="220"/>
        <v>0</v>
      </c>
      <c r="T1438" s="108">
        <f t="shared" si="221"/>
        <v>0</v>
      </c>
      <c r="U1438" s="109"/>
      <c r="V1438" s="108"/>
      <c r="W1438" s="108"/>
      <c r="X1438" s="112"/>
      <c r="Y1438" s="112"/>
      <c r="Z1438" s="112"/>
      <c r="AA1438" s="176"/>
      <c r="AB1438" s="109"/>
      <c r="AC1438" s="138">
        <f t="shared" si="225"/>
        <v>0</v>
      </c>
      <c r="AD1438" s="112">
        <f t="shared" si="226"/>
        <v>0</v>
      </c>
      <c r="AE1438" s="112">
        <f t="shared" si="227"/>
        <v>0</v>
      </c>
      <c r="AF1438" s="112">
        <f t="shared" si="228"/>
        <v>0</v>
      </c>
    </row>
    <row r="1439" spans="1:32">
      <c r="A1439" s="147"/>
      <c r="B1439" s="226"/>
      <c r="C1439" s="147"/>
      <c r="D1439" s="147"/>
      <c r="E1439" s="148"/>
      <c r="F1439" s="149"/>
      <c r="G1439" s="149"/>
      <c r="H1439" s="147"/>
      <c r="I1439" s="147"/>
      <c r="J1439" s="147"/>
      <c r="K1439" s="277"/>
      <c r="L1439" s="121"/>
      <c r="M1439" s="120"/>
      <c r="O1439" s="110">
        <f t="shared" si="222"/>
        <v>0</v>
      </c>
      <c r="P1439" s="110">
        <f t="shared" si="223"/>
        <v>0</v>
      </c>
      <c r="Q1439" s="134">
        <f t="shared" si="224"/>
        <v>0</v>
      </c>
      <c r="R1439" s="111">
        <f t="shared" si="229"/>
        <v>0</v>
      </c>
      <c r="S1439" s="111">
        <f t="shared" si="220"/>
        <v>0</v>
      </c>
      <c r="T1439" s="108">
        <f t="shared" si="221"/>
        <v>0</v>
      </c>
      <c r="U1439" s="109"/>
      <c r="V1439" s="108"/>
      <c r="W1439" s="108"/>
      <c r="X1439" s="112"/>
      <c r="Y1439" s="112"/>
      <c r="Z1439" s="112"/>
      <c r="AA1439" s="176"/>
      <c r="AB1439" s="109"/>
      <c r="AC1439" s="138">
        <f t="shared" si="225"/>
        <v>0</v>
      </c>
      <c r="AD1439" s="112">
        <f t="shared" si="226"/>
        <v>0</v>
      </c>
      <c r="AE1439" s="112">
        <f t="shared" si="227"/>
        <v>0</v>
      </c>
      <c r="AF1439" s="112">
        <f t="shared" si="228"/>
        <v>0</v>
      </c>
    </row>
    <row r="1440" spans="1:32">
      <c r="A1440" s="147"/>
      <c r="B1440" s="226"/>
      <c r="C1440" s="147"/>
      <c r="D1440" s="147"/>
      <c r="E1440" s="148"/>
      <c r="F1440" s="149"/>
      <c r="G1440" s="149"/>
      <c r="H1440" s="147"/>
      <c r="I1440" s="147"/>
      <c r="J1440" s="147"/>
      <c r="K1440" s="277"/>
      <c r="L1440" s="121"/>
      <c r="M1440" s="120"/>
      <c r="O1440" s="110">
        <f t="shared" si="222"/>
        <v>0</v>
      </c>
      <c r="P1440" s="110">
        <f t="shared" si="223"/>
        <v>0</v>
      </c>
      <c r="Q1440" s="134">
        <f t="shared" si="224"/>
        <v>0</v>
      </c>
      <c r="R1440" s="111">
        <f t="shared" si="229"/>
        <v>0</v>
      </c>
      <c r="S1440" s="111">
        <f t="shared" ref="S1440:S1503" si="230">+IF(AND(O1440&gt;TIMEVALUE("8:30"),O1440&lt;TIMEVALUE("10:00")),O1440-TIMEVALUE("8:00"),0)</f>
        <v>0</v>
      </c>
      <c r="T1440" s="108">
        <f t="shared" si="221"/>
        <v>0</v>
      </c>
      <c r="U1440" s="109"/>
      <c r="V1440" s="108"/>
      <c r="W1440" s="108"/>
      <c r="X1440" s="112"/>
      <c r="Y1440" s="112"/>
      <c r="Z1440" s="112"/>
      <c r="AA1440" s="176"/>
      <c r="AB1440" s="109"/>
      <c r="AC1440" s="138">
        <f t="shared" si="225"/>
        <v>0</v>
      </c>
      <c r="AD1440" s="112">
        <f t="shared" si="226"/>
        <v>0</v>
      </c>
      <c r="AE1440" s="112">
        <f t="shared" si="227"/>
        <v>0</v>
      </c>
      <c r="AF1440" s="112">
        <f t="shared" si="228"/>
        <v>0</v>
      </c>
    </row>
    <row r="1441" spans="1:32">
      <c r="A1441" s="147"/>
      <c r="B1441" s="226"/>
      <c r="C1441" s="147"/>
      <c r="D1441" s="147"/>
      <c r="E1441" s="148"/>
      <c r="F1441" s="149"/>
      <c r="G1441" s="149"/>
      <c r="H1441" s="147"/>
      <c r="I1441" s="147"/>
      <c r="J1441" s="147"/>
      <c r="K1441" s="277"/>
      <c r="L1441" s="121"/>
      <c r="M1441" s="120"/>
      <c r="O1441" s="110">
        <f t="shared" si="222"/>
        <v>0</v>
      </c>
      <c r="P1441" s="110">
        <f t="shared" si="223"/>
        <v>0</v>
      </c>
      <c r="Q1441" s="134">
        <f t="shared" si="224"/>
        <v>0</v>
      </c>
      <c r="R1441" s="111">
        <f t="shared" si="229"/>
        <v>0</v>
      </c>
      <c r="S1441" s="111">
        <f t="shared" si="230"/>
        <v>0</v>
      </c>
      <c r="T1441" s="108">
        <f t="shared" si="221"/>
        <v>0</v>
      </c>
      <c r="U1441" s="109"/>
      <c r="V1441" s="108"/>
      <c r="W1441" s="108"/>
      <c r="X1441" s="112"/>
      <c r="Y1441" s="112"/>
      <c r="Z1441" s="112"/>
      <c r="AA1441" s="176"/>
      <c r="AB1441" s="109"/>
      <c r="AC1441" s="138">
        <f t="shared" si="225"/>
        <v>0</v>
      </c>
      <c r="AD1441" s="112">
        <f t="shared" si="226"/>
        <v>0</v>
      </c>
      <c r="AE1441" s="112">
        <f t="shared" si="227"/>
        <v>0</v>
      </c>
      <c r="AF1441" s="112">
        <f t="shared" si="228"/>
        <v>0</v>
      </c>
    </row>
    <row r="1442" spans="1:32">
      <c r="A1442" s="147"/>
      <c r="B1442" s="226"/>
      <c r="C1442" s="147"/>
      <c r="D1442" s="147"/>
      <c r="E1442" s="148"/>
      <c r="F1442" s="149"/>
      <c r="G1442" s="149"/>
      <c r="H1442" s="147"/>
      <c r="I1442" s="147"/>
      <c r="J1442" s="147"/>
      <c r="K1442" s="277"/>
      <c r="L1442" s="121"/>
      <c r="M1442" s="120"/>
      <c r="O1442" s="110">
        <f t="shared" si="222"/>
        <v>0</v>
      </c>
      <c r="P1442" s="110">
        <f t="shared" si="223"/>
        <v>0</v>
      </c>
      <c r="Q1442" s="134">
        <f t="shared" si="224"/>
        <v>0</v>
      </c>
      <c r="R1442" s="111">
        <f t="shared" si="229"/>
        <v>0</v>
      </c>
      <c r="S1442" s="111">
        <f t="shared" si="230"/>
        <v>0</v>
      </c>
      <c r="T1442" s="108">
        <f t="shared" si="221"/>
        <v>0</v>
      </c>
      <c r="U1442" s="109"/>
      <c r="V1442" s="108"/>
      <c r="W1442" s="108"/>
      <c r="X1442" s="112"/>
      <c r="Y1442" s="112"/>
      <c r="Z1442" s="112"/>
      <c r="AA1442" s="176"/>
      <c r="AB1442" s="109"/>
      <c r="AC1442" s="138">
        <f t="shared" si="225"/>
        <v>0</v>
      </c>
      <c r="AD1442" s="112">
        <f t="shared" si="226"/>
        <v>0</v>
      </c>
      <c r="AE1442" s="112">
        <f t="shared" si="227"/>
        <v>0</v>
      </c>
      <c r="AF1442" s="112">
        <f t="shared" si="228"/>
        <v>0</v>
      </c>
    </row>
    <row r="1443" spans="1:32">
      <c r="A1443" s="147"/>
      <c r="B1443" s="226"/>
      <c r="C1443" s="147"/>
      <c r="D1443" s="147"/>
      <c r="E1443" s="148"/>
      <c r="F1443" s="149"/>
      <c r="G1443" s="149"/>
      <c r="H1443" s="147"/>
      <c r="I1443" s="147"/>
      <c r="J1443" s="147"/>
      <c r="K1443" s="277"/>
      <c r="L1443" s="121"/>
      <c r="M1443" s="120"/>
      <c r="O1443" s="110">
        <f t="shared" si="222"/>
        <v>0</v>
      </c>
      <c r="P1443" s="110">
        <f t="shared" si="223"/>
        <v>0</v>
      </c>
      <c r="Q1443" s="134">
        <f t="shared" si="224"/>
        <v>0</v>
      </c>
      <c r="R1443" s="111">
        <f t="shared" si="229"/>
        <v>0</v>
      </c>
      <c r="S1443" s="111">
        <f t="shared" si="230"/>
        <v>0</v>
      </c>
      <c r="T1443" s="108">
        <f t="shared" si="221"/>
        <v>0</v>
      </c>
      <c r="U1443" s="109"/>
      <c r="V1443" s="108"/>
      <c r="W1443" s="108"/>
      <c r="X1443" s="112"/>
      <c r="Y1443" s="112"/>
      <c r="Z1443" s="112"/>
      <c r="AA1443" s="176"/>
      <c r="AB1443" s="109"/>
      <c r="AC1443" s="138">
        <f t="shared" si="225"/>
        <v>0</v>
      </c>
      <c r="AD1443" s="112">
        <f t="shared" si="226"/>
        <v>0</v>
      </c>
      <c r="AE1443" s="112">
        <f t="shared" si="227"/>
        <v>0</v>
      </c>
      <c r="AF1443" s="112">
        <f t="shared" si="228"/>
        <v>0</v>
      </c>
    </row>
    <row r="1444" spans="1:32">
      <c r="A1444" s="147"/>
      <c r="B1444" s="226"/>
      <c r="C1444" s="147"/>
      <c r="D1444" s="147"/>
      <c r="E1444" s="148"/>
      <c r="F1444" s="149"/>
      <c r="G1444" s="149"/>
      <c r="H1444" s="147"/>
      <c r="I1444" s="147"/>
      <c r="J1444" s="147"/>
      <c r="K1444" s="277"/>
      <c r="L1444" s="121"/>
      <c r="M1444" s="120"/>
      <c r="O1444" s="110">
        <f t="shared" si="222"/>
        <v>0</v>
      </c>
      <c r="P1444" s="110">
        <f t="shared" si="223"/>
        <v>0</v>
      </c>
      <c r="Q1444" s="134">
        <f t="shared" si="224"/>
        <v>0</v>
      </c>
      <c r="R1444" s="111">
        <f t="shared" si="229"/>
        <v>0</v>
      </c>
      <c r="S1444" s="111">
        <f t="shared" si="230"/>
        <v>0</v>
      </c>
      <c r="T1444" s="108">
        <f t="shared" si="221"/>
        <v>0</v>
      </c>
      <c r="U1444" s="109"/>
      <c r="V1444" s="108"/>
      <c r="W1444" s="108"/>
      <c r="X1444" s="112"/>
      <c r="Y1444" s="112"/>
      <c r="Z1444" s="112"/>
      <c r="AA1444" s="176"/>
      <c r="AB1444" s="109"/>
      <c r="AC1444" s="138">
        <f t="shared" si="225"/>
        <v>0</v>
      </c>
      <c r="AD1444" s="112">
        <f t="shared" si="226"/>
        <v>0</v>
      </c>
      <c r="AE1444" s="112">
        <f t="shared" si="227"/>
        <v>0</v>
      </c>
      <c r="AF1444" s="112">
        <f t="shared" si="228"/>
        <v>0</v>
      </c>
    </row>
    <row r="1445" spans="1:32">
      <c r="A1445" s="147"/>
      <c r="B1445" s="226"/>
      <c r="C1445" s="147"/>
      <c r="D1445" s="147"/>
      <c r="E1445" s="148"/>
      <c r="F1445" s="149"/>
      <c r="G1445" s="149"/>
      <c r="H1445" s="147"/>
      <c r="I1445" s="147"/>
      <c r="J1445" s="147"/>
      <c r="K1445" s="277"/>
      <c r="L1445" s="121"/>
      <c r="M1445" s="120"/>
      <c r="O1445" s="110">
        <f t="shared" si="222"/>
        <v>0</v>
      </c>
      <c r="P1445" s="110">
        <f t="shared" si="223"/>
        <v>0</v>
      </c>
      <c r="Q1445" s="134">
        <f t="shared" si="224"/>
        <v>0</v>
      </c>
      <c r="R1445" s="111">
        <f t="shared" si="229"/>
        <v>0</v>
      </c>
      <c r="S1445" s="111">
        <f t="shared" si="230"/>
        <v>0</v>
      </c>
      <c r="T1445" s="108">
        <f t="shared" si="221"/>
        <v>0</v>
      </c>
      <c r="U1445" s="109"/>
      <c r="V1445" s="108"/>
      <c r="W1445" s="108"/>
      <c r="X1445" s="112"/>
      <c r="Y1445" s="112"/>
      <c r="Z1445" s="112"/>
      <c r="AA1445" s="176"/>
      <c r="AB1445" s="109"/>
      <c r="AC1445" s="138">
        <f t="shared" si="225"/>
        <v>0</v>
      </c>
      <c r="AD1445" s="112">
        <f t="shared" si="226"/>
        <v>0</v>
      </c>
      <c r="AE1445" s="112">
        <f t="shared" si="227"/>
        <v>0</v>
      </c>
      <c r="AF1445" s="112">
        <f t="shared" si="228"/>
        <v>0</v>
      </c>
    </row>
    <row r="1446" spans="1:32">
      <c r="A1446" s="147"/>
      <c r="B1446" s="226"/>
      <c r="C1446" s="147"/>
      <c r="D1446" s="147"/>
      <c r="E1446" s="148"/>
      <c r="F1446" s="149"/>
      <c r="G1446" s="149"/>
      <c r="H1446" s="147"/>
      <c r="I1446" s="147"/>
      <c r="J1446" s="147"/>
      <c r="K1446" s="277"/>
      <c r="L1446" s="121"/>
      <c r="M1446" s="120"/>
      <c r="O1446" s="110">
        <f t="shared" si="222"/>
        <v>0</v>
      </c>
      <c r="P1446" s="110">
        <f t="shared" si="223"/>
        <v>0</v>
      </c>
      <c r="Q1446" s="134">
        <f t="shared" si="224"/>
        <v>0</v>
      </c>
      <c r="R1446" s="111">
        <f t="shared" si="229"/>
        <v>0</v>
      </c>
      <c r="S1446" s="111">
        <f t="shared" si="230"/>
        <v>0</v>
      </c>
      <c r="T1446" s="108">
        <f t="shared" si="221"/>
        <v>0</v>
      </c>
      <c r="U1446" s="109"/>
      <c r="V1446" s="108"/>
      <c r="W1446" s="108"/>
      <c r="X1446" s="112"/>
      <c r="Y1446" s="112"/>
      <c r="Z1446" s="112"/>
      <c r="AA1446" s="176"/>
      <c r="AB1446" s="109"/>
      <c r="AC1446" s="138">
        <f t="shared" si="225"/>
        <v>0</v>
      </c>
      <c r="AD1446" s="112">
        <f t="shared" si="226"/>
        <v>0</v>
      </c>
      <c r="AE1446" s="112">
        <f t="shared" si="227"/>
        <v>0</v>
      </c>
      <c r="AF1446" s="112">
        <f t="shared" si="228"/>
        <v>0</v>
      </c>
    </row>
    <row r="1447" spans="1:32">
      <c r="A1447" s="147"/>
      <c r="B1447" s="226"/>
      <c r="C1447" s="147"/>
      <c r="D1447" s="147"/>
      <c r="E1447" s="148"/>
      <c r="F1447" s="149"/>
      <c r="G1447" s="149"/>
      <c r="H1447" s="147"/>
      <c r="I1447" s="147"/>
      <c r="J1447" s="147"/>
      <c r="K1447" s="277"/>
      <c r="L1447" s="121"/>
      <c r="M1447" s="120"/>
      <c r="O1447" s="110">
        <f t="shared" si="222"/>
        <v>0</v>
      </c>
      <c r="P1447" s="110">
        <f t="shared" si="223"/>
        <v>0</v>
      </c>
      <c r="Q1447" s="134">
        <f t="shared" si="224"/>
        <v>0</v>
      </c>
      <c r="R1447" s="111">
        <f t="shared" si="229"/>
        <v>0</v>
      </c>
      <c r="S1447" s="111">
        <f t="shared" si="230"/>
        <v>0</v>
      </c>
      <c r="T1447" s="108">
        <f t="shared" si="221"/>
        <v>0</v>
      </c>
      <c r="U1447" s="109"/>
      <c r="V1447" s="108"/>
      <c r="W1447" s="108"/>
      <c r="X1447" s="112"/>
      <c r="Y1447" s="112"/>
      <c r="Z1447" s="112"/>
      <c r="AA1447" s="176"/>
      <c r="AB1447" s="109"/>
      <c r="AC1447" s="138">
        <f t="shared" si="225"/>
        <v>0</v>
      </c>
      <c r="AD1447" s="112">
        <f t="shared" si="226"/>
        <v>0</v>
      </c>
      <c r="AE1447" s="112">
        <f t="shared" si="227"/>
        <v>0</v>
      </c>
      <c r="AF1447" s="112">
        <f t="shared" si="228"/>
        <v>0</v>
      </c>
    </row>
    <row r="1448" spans="1:32">
      <c r="A1448" s="147"/>
      <c r="B1448" s="226"/>
      <c r="C1448" s="147"/>
      <c r="D1448" s="147"/>
      <c r="E1448" s="148"/>
      <c r="F1448" s="149"/>
      <c r="G1448" s="149"/>
      <c r="H1448" s="147"/>
      <c r="I1448" s="147"/>
      <c r="J1448" s="147"/>
      <c r="K1448" s="277"/>
      <c r="L1448" s="121"/>
      <c r="M1448" s="120"/>
      <c r="O1448" s="110">
        <f t="shared" si="222"/>
        <v>0</v>
      </c>
      <c r="P1448" s="110">
        <f t="shared" si="223"/>
        <v>0</v>
      </c>
      <c r="Q1448" s="134">
        <f t="shared" si="224"/>
        <v>0</v>
      </c>
      <c r="R1448" s="111">
        <f t="shared" si="229"/>
        <v>0</v>
      </c>
      <c r="S1448" s="111">
        <f t="shared" si="230"/>
        <v>0</v>
      </c>
      <c r="T1448" s="108">
        <f t="shared" si="221"/>
        <v>0</v>
      </c>
      <c r="U1448" s="109"/>
      <c r="V1448" s="108"/>
      <c r="W1448" s="108"/>
      <c r="X1448" s="112"/>
      <c r="Y1448" s="112"/>
      <c r="Z1448" s="112"/>
      <c r="AA1448" s="176"/>
      <c r="AB1448" s="109"/>
      <c r="AC1448" s="138">
        <f t="shared" si="225"/>
        <v>0</v>
      </c>
      <c r="AD1448" s="112">
        <f t="shared" si="226"/>
        <v>0</v>
      </c>
      <c r="AE1448" s="112">
        <f t="shared" si="227"/>
        <v>0</v>
      </c>
      <c r="AF1448" s="112">
        <f t="shared" si="228"/>
        <v>0</v>
      </c>
    </row>
    <row r="1449" spans="1:32">
      <c r="A1449" s="147"/>
      <c r="B1449" s="226"/>
      <c r="C1449" s="147"/>
      <c r="D1449" s="147"/>
      <c r="E1449" s="148"/>
      <c r="F1449" s="149"/>
      <c r="G1449" s="149"/>
      <c r="H1449" s="147"/>
      <c r="I1449" s="147"/>
      <c r="J1449" s="147"/>
      <c r="K1449" s="277"/>
      <c r="L1449" s="121"/>
      <c r="M1449" s="120"/>
      <c r="O1449" s="110">
        <f t="shared" si="222"/>
        <v>0</v>
      </c>
      <c r="P1449" s="110">
        <f t="shared" si="223"/>
        <v>0</v>
      </c>
      <c r="Q1449" s="134">
        <f t="shared" si="224"/>
        <v>0</v>
      </c>
      <c r="R1449" s="111">
        <f t="shared" si="229"/>
        <v>0</v>
      </c>
      <c r="S1449" s="111">
        <f t="shared" si="230"/>
        <v>0</v>
      </c>
      <c r="T1449" s="108">
        <f t="shared" si="221"/>
        <v>0</v>
      </c>
      <c r="U1449" s="109"/>
      <c r="V1449" s="108"/>
      <c r="W1449" s="108"/>
      <c r="X1449" s="112"/>
      <c r="Y1449" s="112"/>
      <c r="Z1449" s="112"/>
      <c r="AA1449" s="176"/>
      <c r="AB1449" s="109"/>
      <c r="AC1449" s="138">
        <f t="shared" si="225"/>
        <v>0</v>
      </c>
      <c r="AD1449" s="112">
        <f t="shared" si="226"/>
        <v>0</v>
      </c>
      <c r="AE1449" s="112">
        <f t="shared" si="227"/>
        <v>0</v>
      </c>
      <c r="AF1449" s="112">
        <f t="shared" si="228"/>
        <v>0</v>
      </c>
    </row>
    <row r="1450" spans="1:32">
      <c r="A1450" s="147"/>
      <c r="B1450" s="226"/>
      <c r="C1450" s="147"/>
      <c r="D1450" s="147"/>
      <c r="E1450" s="148"/>
      <c r="F1450" s="149"/>
      <c r="G1450" s="149"/>
      <c r="H1450" s="147"/>
      <c r="I1450" s="147"/>
      <c r="J1450" s="147"/>
      <c r="K1450" s="277"/>
      <c r="L1450" s="121"/>
      <c r="M1450" s="120"/>
      <c r="O1450" s="110">
        <f t="shared" si="222"/>
        <v>0</v>
      </c>
      <c r="P1450" s="110">
        <f t="shared" si="223"/>
        <v>0</v>
      </c>
      <c r="Q1450" s="134">
        <f t="shared" si="224"/>
        <v>0</v>
      </c>
      <c r="R1450" s="111">
        <f t="shared" si="229"/>
        <v>0</v>
      </c>
      <c r="S1450" s="111">
        <f t="shared" si="230"/>
        <v>0</v>
      </c>
      <c r="T1450" s="108">
        <f t="shared" si="221"/>
        <v>0</v>
      </c>
      <c r="U1450" s="109"/>
      <c r="V1450" s="108"/>
      <c r="W1450" s="108"/>
      <c r="X1450" s="112"/>
      <c r="Y1450" s="112"/>
      <c r="Z1450" s="112"/>
      <c r="AA1450" s="176"/>
      <c r="AB1450" s="109"/>
      <c r="AC1450" s="138">
        <f t="shared" si="225"/>
        <v>0</v>
      </c>
      <c r="AD1450" s="112">
        <f t="shared" si="226"/>
        <v>0</v>
      </c>
      <c r="AE1450" s="112">
        <f t="shared" si="227"/>
        <v>0</v>
      </c>
      <c r="AF1450" s="112">
        <f t="shared" si="228"/>
        <v>0</v>
      </c>
    </row>
    <row r="1451" spans="1:32">
      <c r="A1451" s="147"/>
      <c r="B1451" s="226"/>
      <c r="C1451" s="147"/>
      <c r="D1451" s="147"/>
      <c r="E1451" s="148"/>
      <c r="F1451" s="149"/>
      <c r="G1451" s="149"/>
      <c r="H1451" s="147"/>
      <c r="I1451" s="147"/>
      <c r="J1451" s="147"/>
      <c r="K1451" s="277"/>
      <c r="L1451" s="121"/>
      <c r="M1451" s="120"/>
      <c r="O1451" s="110">
        <f t="shared" si="222"/>
        <v>0</v>
      </c>
      <c r="P1451" s="110">
        <f t="shared" si="223"/>
        <v>0</v>
      </c>
      <c r="Q1451" s="134">
        <f t="shared" si="224"/>
        <v>0</v>
      </c>
      <c r="R1451" s="111">
        <f t="shared" si="229"/>
        <v>0</v>
      </c>
      <c r="S1451" s="111">
        <f t="shared" si="230"/>
        <v>0</v>
      </c>
      <c r="T1451" s="108">
        <f t="shared" si="221"/>
        <v>0</v>
      </c>
      <c r="U1451" s="109"/>
      <c r="V1451" s="108"/>
      <c r="W1451" s="108"/>
      <c r="X1451" s="112"/>
      <c r="Y1451" s="112"/>
      <c r="Z1451" s="112"/>
      <c r="AA1451" s="176"/>
      <c r="AB1451" s="109"/>
      <c r="AC1451" s="138">
        <f t="shared" si="225"/>
        <v>0</v>
      </c>
      <c r="AD1451" s="112">
        <f t="shared" si="226"/>
        <v>0</v>
      </c>
      <c r="AE1451" s="112">
        <f t="shared" si="227"/>
        <v>0</v>
      </c>
      <c r="AF1451" s="112">
        <f t="shared" si="228"/>
        <v>0</v>
      </c>
    </row>
    <row r="1452" spans="1:32">
      <c r="A1452" s="147"/>
      <c r="B1452" s="226"/>
      <c r="C1452" s="147"/>
      <c r="D1452" s="147"/>
      <c r="E1452" s="148"/>
      <c r="F1452" s="149"/>
      <c r="G1452" s="149"/>
      <c r="H1452" s="147"/>
      <c r="I1452" s="147"/>
      <c r="J1452" s="147"/>
      <c r="K1452" s="277"/>
      <c r="L1452" s="121"/>
      <c r="M1452" s="120"/>
      <c r="O1452" s="110">
        <f t="shared" si="222"/>
        <v>0</v>
      </c>
      <c r="P1452" s="110">
        <f t="shared" si="223"/>
        <v>0</v>
      </c>
      <c r="Q1452" s="134">
        <f t="shared" si="224"/>
        <v>0</v>
      </c>
      <c r="R1452" s="111">
        <f t="shared" si="229"/>
        <v>0</v>
      </c>
      <c r="S1452" s="111">
        <f t="shared" si="230"/>
        <v>0</v>
      </c>
      <c r="T1452" s="108">
        <f t="shared" si="221"/>
        <v>0</v>
      </c>
      <c r="U1452" s="109"/>
      <c r="V1452" s="108"/>
      <c r="W1452" s="108"/>
      <c r="X1452" s="112"/>
      <c r="Y1452" s="112"/>
      <c r="Z1452" s="112"/>
      <c r="AA1452" s="176"/>
      <c r="AB1452" s="109"/>
      <c r="AC1452" s="138">
        <f t="shared" si="225"/>
        <v>0</v>
      </c>
      <c r="AD1452" s="112">
        <f t="shared" si="226"/>
        <v>0</v>
      </c>
      <c r="AE1452" s="112">
        <f t="shared" si="227"/>
        <v>0</v>
      </c>
      <c r="AF1452" s="112">
        <f t="shared" si="228"/>
        <v>0</v>
      </c>
    </row>
    <row r="1453" spans="1:32">
      <c r="A1453" s="147"/>
      <c r="B1453" s="226"/>
      <c r="C1453" s="147"/>
      <c r="D1453" s="147"/>
      <c r="E1453" s="148"/>
      <c r="F1453" s="149"/>
      <c r="G1453" s="149"/>
      <c r="H1453" s="147"/>
      <c r="I1453" s="147"/>
      <c r="J1453" s="147"/>
      <c r="K1453" s="277"/>
      <c r="L1453" s="121"/>
      <c r="M1453" s="120"/>
      <c r="O1453" s="110">
        <f t="shared" si="222"/>
        <v>0</v>
      </c>
      <c r="P1453" s="110">
        <f t="shared" si="223"/>
        <v>0</v>
      </c>
      <c r="Q1453" s="134">
        <f t="shared" si="224"/>
        <v>0</v>
      </c>
      <c r="R1453" s="111">
        <f t="shared" si="229"/>
        <v>0</v>
      </c>
      <c r="S1453" s="111">
        <f t="shared" si="230"/>
        <v>0</v>
      </c>
      <c r="T1453" s="108">
        <f t="shared" si="221"/>
        <v>0</v>
      </c>
      <c r="U1453" s="109"/>
      <c r="V1453" s="108"/>
      <c r="W1453" s="108"/>
      <c r="X1453" s="112"/>
      <c r="Y1453" s="112"/>
      <c r="Z1453" s="112"/>
      <c r="AA1453" s="176"/>
      <c r="AB1453" s="109"/>
      <c r="AC1453" s="138">
        <f t="shared" si="225"/>
        <v>0</v>
      </c>
      <c r="AD1453" s="112">
        <f t="shared" si="226"/>
        <v>0</v>
      </c>
      <c r="AE1453" s="112">
        <f t="shared" si="227"/>
        <v>0</v>
      </c>
      <c r="AF1453" s="112">
        <f t="shared" si="228"/>
        <v>0</v>
      </c>
    </row>
    <row r="1454" spans="1:32">
      <c r="A1454" s="147"/>
      <c r="B1454" s="226"/>
      <c r="C1454" s="147"/>
      <c r="D1454" s="147"/>
      <c r="E1454" s="148"/>
      <c r="F1454" s="149"/>
      <c r="G1454" s="149"/>
      <c r="H1454" s="147"/>
      <c r="I1454" s="147"/>
      <c r="J1454" s="147"/>
      <c r="K1454" s="277"/>
      <c r="L1454" s="121"/>
      <c r="M1454" s="120"/>
      <c r="O1454" s="110">
        <f t="shared" si="222"/>
        <v>0</v>
      </c>
      <c r="P1454" s="110">
        <f t="shared" si="223"/>
        <v>0</v>
      </c>
      <c r="Q1454" s="134">
        <f t="shared" si="224"/>
        <v>0</v>
      </c>
      <c r="R1454" s="111">
        <f t="shared" si="229"/>
        <v>0</v>
      </c>
      <c r="S1454" s="111">
        <f t="shared" si="230"/>
        <v>0</v>
      </c>
      <c r="T1454" s="108">
        <f t="shared" si="221"/>
        <v>0</v>
      </c>
      <c r="U1454" s="109"/>
      <c r="V1454" s="108"/>
      <c r="W1454" s="108"/>
      <c r="X1454" s="112"/>
      <c r="Y1454" s="112"/>
      <c r="Z1454" s="112"/>
      <c r="AA1454" s="176"/>
      <c r="AB1454" s="109"/>
      <c r="AC1454" s="138">
        <f t="shared" si="225"/>
        <v>0</v>
      </c>
      <c r="AD1454" s="112">
        <f t="shared" si="226"/>
        <v>0</v>
      </c>
      <c r="AE1454" s="112">
        <f t="shared" si="227"/>
        <v>0</v>
      </c>
      <c r="AF1454" s="112">
        <f t="shared" si="228"/>
        <v>0</v>
      </c>
    </row>
    <row r="1455" spans="1:32">
      <c r="A1455" s="147"/>
      <c r="B1455" s="226"/>
      <c r="C1455" s="147"/>
      <c r="D1455" s="147"/>
      <c r="E1455" s="148"/>
      <c r="F1455" s="149"/>
      <c r="G1455" s="149"/>
      <c r="H1455" s="147"/>
      <c r="I1455" s="147"/>
      <c r="J1455" s="147"/>
      <c r="K1455" s="277"/>
      <c r="L1455" s="121"/>
      <c r="M1455" s="120"/>
      <c r="O1455" s="110">
        <f t="shared" si="222"/>
        <v>0</v>
      </c>
      <c r="P1455" s="110">
        <f t="shared" si="223"/>
        <v>0</v>
      </c>
      <c r="Q1455" s="134">
        <f t="shared" si="224"/>
        <v>0</v>
      </c>
      <c r="R1455" s="111">
        <f t="shared" si="229"/>
        <v>0</v>
      </c>
      <c r="S1455" s="111">
        <f t="shared" si="230"/>
        <v>0</v>
      </c>
      <c r="T1455" s="108">
        <f t="shared" si="221"/>
        <v>0</v>
      </c>
      <c r="U1455" s="109"/>
      <c r="V1455" s="108"/>
      <c r="W1455" s="108"/>
      <c r="X1455" s="112"/>
      <c r="Y1455" s="112"/>
      <c r="Z1455" s="112"/>
      <c r="AA1455" s="176"/>
      <c r="AB1455" s="109"/>
      <c r="AC1455" s="138">
        <f t="shared" si="225"/>
        <v>0</v>
      </c>
      <c r="AD1455" s="112">
        <f t="shared" si="226"/>
        <v>0</v>
      </c>
      <c r="AE1455" s="112">
        <f t="shared" si="227"/>
        <v>0</v>
      </c>
      <c r="AF1455" s="112">
        <f t="shared" si="228"/>
        <v>0</v>
      </c>
    </row>
    <row r="1456" spans="1:32">
      <c r="A1456" s="147"/>
      <c r="B1456" s="226"/>
      <c r="C1456" s="147"/>
      <c r="D1456" s="147"/>
      <c r="E1456" s="148"/>
      <c r="F1456" s="149"/>
      <c r="G1456" s="149"/>
      <c r="H1456" s="147"/>
      <c r="I1456" s="147"/>
      <c r="J1456" s="147"/>
      <c r="K1456" s="277"/>
      <c r="L1456" s="121"/>
      <c r="M1456" s="120"/>
      <c r="O1456" s="110">
        <f t="shared" si="222"/>
        <v>0</v>
      </c>
      <c r="P1456" s="110">
        <f t="shared" si="223"/>
        <v>0</v>
      </c>
      <c r="Q1456" s="134">
        <f t="shared" si="224"/>
        <v>0</v>
      </c>
      <c r="R1456" s="111">
        <f t="shared" si="229"/>
        <v>0</v>
      </c>
      <c r="S1456" s="111">
        <f t="shared" si="230"/>
        <v>0</v>
      </c>
      <c r="T1456" s="108">
        <f t="shared" si="221"/>
        <v>0</v>
      </c>
      <c r="U1456" s="109"/>
      <c r="V1456" s="108"/>
      <c r="W1456" s="108"/>
      <c r="X1456" s="112"/>
      <c r="Y1456" s="112"/>
      <c r="Z1456" s="112"/>
      <c r="AA1456" s="176"/>
      <c r="AB1456" s="109"/>
      <c r="AC1456" s="138">
        <f t="shared" si="225"/>
        <v>0</v>
      </c>
      <c r="AD1456" s="112">
        <f t="shared" si="226"/>
        <v>0</v>
      </c>
      <c r="AE1456" s="112">
        <f t="shared" si="227"/>
        <v>0</v>
      </c>
      <c r="AF1456" s="112">
        <f t="shared" si="228"/>
        <v>0</v>
      </c>
    </row>
    <row r="1457" spans="1:32">
      <c r="A1457" s="147"/>
      <c r="B1457" s="226"/>
      <c r="C1457" s="147"/>
      <c r="D1457" s="147"/>
      <c r="E1457" s="148"/>
      <c r="F1457" s="149"/>
      <c r="G1457" s="149"/>
      <c r="H1457" s="147"/>
      <c r="I1457" s="147"/>
      <c r="J1457" s="147"/>
      <c r="K1457" s="277"/>
      <c r="L1457" s="121"/>
      <c r="M1457" s="120"/>
      <c r="O1457" s="110">
        <f t="shared" si="222"/>
        <v>0</v>
      </c>
      <c r="P1457" s="110">
        <f t="shared" si="223"/>
        <v>0</v>
      </c>
      <c r="Q1457" s="134">
        <f t="shared" si="224"/>
        <v>0</v>
      </c>
      <c r="R1457" s="111">
        <f t="shared" si="229"/>
        <v>0</v>
      </c>
      <c r="S1457" s="111">
        <f t="shared" si="230"/>
        <v>0</v>
      </c>
      <c r="T1457" s="108">
        <f t="shared" si="221"/>
        <v>0</v>
      </c>
      <c r="U1457" s="109"/>
      <c r="V1457" s="108"/>
      <c r="W1457" s="108"/>
      <c r="X1457" s="112"/>
      <c r="Y1457" s="112"/>
      <c r="Z1457" s="112"/>
      <c r="AA1457" s="176"/>
      <c r="AB1457" s="109"/>
      <c r="AC1457" s="138">
        <f t="shared" si="225"/>
        <v>0</v>
      </c>
      <c r="AD1457" s="112">
        <f t="shared" si="226"/>
        <v>0</v>
      </c>
      <c r="AE1457" s="112">
        <f t="shared" si="227"/>
        <v>0</v>
      </c>
      <c r="AF1457" s="112">
        <f t="shared" si="228"/>
        <v>0</v>
      </c>
    </row>
    <row r="1458" spans="1:32">
      <c r="A1458" s="147"/>
      <c r="B1458" s="226"/>
      <c r="C1458" s="147"/>
      <c r="D1458" s="147"/>
      <c r="E1458" s="148"/>
      <c r="F1458" s="149"/>
      <c r="G1458" s="149"/>
      <c r="H1458" s="147"/>
      <c r="I1458" s="147"/>
      <c r="J1458" s="147"/>
      <c r="K1458" s="277"/>
      <c r="L1458" s="121"/>
      <c r="M1458" s="120"/>
      <c r="O1458" s="110">
        <f t="shared" si="222"/>
        <v>0</v>
      </c>
      <c r="P1458" s="110">
        <f t="shared" si="223"/>
        <v>0</v>
      </c>
      <c r="Q1458" s="134">
        <f t="shared" si="224"/>
        <v>0</v>
      </c>
      <c r="R1458" s="111">
        <f t="shared" si="229"/>
        <v>0</v>
      </c>
      <c r="S1458" s="111">
        <f t="shared" si="230"/>
        <v>0</v>
      </c>
      <c r="T1458" s="108">
        <f t="shared" si="221"/>
        <v>0</v>
      </c>
      <c r="U1458" s="109"/>
      <c r="V1458" s="108"/>
      <c r="W1458" s="108"/>
      <c r="X1458" s="112"/>
      <c r="Y1458" s="112"/>
      <c r="Z1458" s="112"/>
      <c r="AA1458" s="176"/>
      <c r="AB1458" s="109"/>
      <c r="AC1458" s="138">
        <f t="shared" si="225"/>
        <v>0</v>
      </c>
      <c r="AD1458" s="112">
        <f t="shared" si="226"/>
        <v>0</v>
      </c>
      <c r="AE1458" s="112">
        <f t="shared" si="227"/>
        <v>0</v>
      </c>
      <c r="AF1458" s="112">
        <f t="shared" si="228"/>
        <v>0</v>
      </c>
    </row>
    <row r="1459" spans="1:32">
      <c r="A1459" s="147"/>
      <c r="B1459" s="226"/>
      <c r="C1459" s="147"/>
      <c r="D1459" s="147"/>
      <c r="E1459" s="148"/>
      <c r="F1459" s="149"/>
      <c r="G1459" s="149"/>
      <c r="H1459" s="147"/>
      <c r="I1459" s="147"/>
      <c r="J1459" s="147"/>
      <c r="K1459" s="277"/>
      <c r="L1459" s="121"/>
      <c r="M1459" s="120"/>
      <c r="O1459" s="110">
        <f t="shared" si="222"/>
        <v>0</v>
      </c>
      <c r="P1459" s="110">
        <f t="shared" si="223"/>
        <v>0</v>
      </c>
      <c r="Q1459" s="134">
        <f t="shared" si="224"/>
        <v>0</v>
      </c>
      <c r="R1459" s="111">
        <f t="shared" si="229"/>
        <v>0</v>
      </c>
      <c r="S1459" s="111">
        <f t="shared" si="230"/>
        <v>0</v>
      </c>
      <c r="T1459" s="108">
        <f t="shared" si="221"/>
        <v>0</v>
      </c>
      <c r="U1459" s="109"/>
      <c r="V1459" s="108"/>
      <c r="W1459" s="108"/>
      <c r="X1459" s="112"/>
      <c r="Y1459" s="112"/>
      <c r="Z1459" s="112"/>
      <c r="AA1459" s="176"/>
      <c r="AB1459" s="109"/>
      <c r="AC1459" s="138">
        <f t="shared" si="225"/>
        <v>0</v>
      </c>
      <c r="AD1459" s="112">
        <f t="shared" si="226"/>
        <v>0</v>
      </c>
      <c r="AE1459" s="112">
        <f t="shared" si="227"/>
        <v>0</v>
      </c>
      <c r="AF1459" s="112">
        <f t="shared" si="228"/>
        <v>0</v>
      </c>
    </row>
    <row r="1460" spans="1:32">
      <c r="A1460" s="147"/>
      <c r="B1460" s="226"/>
      <c r="C1460" s="147"/>
      <c r="D1460" s="147"/>
      <c r="E1460" s="148"/>
      <c r="F1460" s="149"/>
      <c r="G1460" s="149"/>
      <c r="H1460" s="147"/>
      <c r="I1460" s="147"/>
      <c r="J1460" s="147"/>
      <c r="K1460" s="277"/>
      <c r="L1460" s="121"/>
      <c r="M1460" s="120"/>
      <c r="O1460" s="110">
        <f t="shared" si="222"/>
        <v>0</v>
      </c>
      <c r="P1460" s="110">
        <f t="shared" si="223"/>
        <v>0</v>
      </c>
      <c r="Q1460" s="134">
        <f t="shared" si="224"/>
        <v>0</v>
      </c>
      <c r="R1460" s="111">
        <f t="shared" si="229"/>
        <v>0</v>
      </c>
      <c r="S1460" s="111">
        <f t="shared" si="230"/>
        <v>0</v>
      </c>
      <c r="T1460" s="108">
        <f t="shared" si="221"/>
        <v>0</v>
      </c>
      <c r="U1460" s="109"/>
      <c r="V1460" s="108"/>
      <c r="W1460" s="108"/>
      <c r="X1460" s="112"/>
      <c r="Y1460" s="112"/>
      <c r="Z1460" s="112"/>
      <c r="AA1460" s="176"/>
      <c r="AB1460" s="109"/>
      <c r="AC1460" s="138">
        <f t="shared" si="225"/>
        <v>0</v>
      </c>
      <c r="AD1460" s="112">
        <f t="shared" si="226"/>
        <v>0</v>
      </c>
      <c r="AE1460" s="112">
        <f t="shared" si="227"/>
        <v>0</v>
      </c>
      <c r="AF1460" s="112">
        <f t="shared" si="228"/>
        <v>0</v>
      </c>
    </row>
    <row r="1461" spans="1:32">
      <c r="A1461" s="147"/>
      <c r="B1461" s="226"/>
      <c r="C1461" s="147"/>
      <c r="D1461" s="147"/>
      <c r="E1461" s="148"/>
      <c r="F1461" s="149"/>
      <c r="G1461" s="149"/>
      <c r="H1461" s="147"/>
      <c r="I1461" s="147"/>
      <c r="J1461" s="147"/>
      <c r="K1461" s="277"/>
      <c r="L1461" s="121"/>
      <c r="M1461" s="120"/>
      <c r="O1461" s="110">
        <f t="shared" si="222"/>
        <v>0</v>
      </c>
      <c r="P1461" s="110">
        <f t="shared" si="223"/>
        <v>0</v>
      </c>
      <c r="Q1461" s="134">
        <f t="shared" si="224"/>
        <v>0</v>
      </c>
      <c r="R1461" s="111">
        <f t="shared" si="229"/>
        <v>0</v>
      </c>
      <c r="S1461" s="111">
        <f t="shared" si="230"/>
        <v>0</v>
      </c>
      <c r="T1461" s="108">
        <f t="shared" si="221"/>
        <v>0</v>
      </c>
      <c r="U1461" s="109"/>
      <c r="V1461" s="108"/>
      <c r="W1461" s="108"/>
      <c r="X1461" s="112"/>
      <c r="Y1461" s="112"/>
      <c r="Z1461" s="112"/>
      <c r="AA1461" s="176"/>
      <c r="AB1461" s="109"/>
      <c r="AC1461" s="138">
        <f t="shared" si="225"/>
        <v>0</v>
      </c>
      <c r="AD1461" s="112">
        <f t="shared" si="226"/>
        <v>0</v>
      </c>
      <c r="AE1461" s="112">
        <f t="shared" si="227"/>
        <v>0</v>
      </c>
      <c r="AF1461" s="112">
        <f t="shared" si="228"/>
        <v>0</v>
      </c>
    </row>
    <row r="1462" spans="1:32">
      <c r="A1462" s="147"/>
      <c r="B1462" s="226"/>
      <c r="C1462" s="147"/>
      <c r="D1462" s="147"/>
      <c r="E1462" s="148"/>
      <c r="F1462" s="149"/>
      <c r="G1462" s="149"/>
      <c r="H1462" s="147"/>
      <c r="I1462" s="147"/>
      <c r="J1462" s="147"/>
      <c r="K1462" s="277"/>
      <c r="L1462" s="121"/>
      <c r="M1462" s="120"/>
      <c r="O1462" s="110">
        <f t="shared" si="222"/>
        <v>0</v>
      </c>
      <c r="P1462" s="110">
        <f t="shared" si="223"/>
        <v>0</v>
      </c>
      <c r="Q1462" s="134">
        <f t="shared" si="224"/>
        <v>0</v>
      </c>
      <c r="R1462" s="111">
        <f t="shared" si="229"/>
        <v>0</v>
      </c>
      <c r="S1462" s="111">
        <f t="shared" si="230"/>
        <v>0</v>
      </c>
      <c r="T1462" s="108">
        <f t="shared" si="221"/>
        <v>0</v>
      </c>
      <c r="U1462" s="109"/>
      <c r="V1462" s="108"/>
      <c r="W1462" s="108"/>
      <c r="X1462" s="112"/>
      <c r="Y1462" s="112"/>
      <c r="Z1462" s="112"/>
      <c r="AA1462" s="176"/>
      <c r="AB1462" s="109"/>
      <c r="AC1462" s="138">
        <f t="shared" si="225"/>
        <v>0</v>
      </c>
      <c r="AD1462" s="112">
        <f t="shared" si="226"/>
        <v>0</v>
      </c>
      <c r="AE1462" s="112">
        <f t="shared" si="227"/>
        <v>0</v>
      </c>
      <c r="AF1462" s="112">
        <f t="shared" si="228"/>
        <v>0</v>
      </c>
    </row>
    <row r="1463" spans="1:32">
      <c r="A1463" s="147"/>
      <c r="B1463" s="226"/>
      <c r="C1463" s="147"/>
      <c r="D1463" s="147"/>
      <c r="E1463" s="148"/>
      <c r="F1463" s="149"/>
      <c r="G1463" s="149"/>
      <c r="H1463" s="147"/>
      <c r="I1463" s="147"/>
      <c r="J1463" s="224"/>
      <c r="K1463" s="279"/>
      <c r="L1463" s="121"/>
      <c r="M1463" s="120"/>
      <c r="O1463" s="110">
        <f t="shared" si="222"/>
        <v>0</v>
      </c>
      <c r="P1463" s="110">
        <f t="shared" si="223"/>
        <v>0</v>
      </c>
      <c r="Q1463" s="134">
        <f t="shared" si="224"/>
        <v>0</v>
      </c>
      <c r="R1463" s="111">
        <f t="shared" si="229"/>
        <v>0</v>
      </c>
      <c r="S1463" s="111">
        <f t="shared" si="230"/>
        <v>0</v>
      </c>
      <c r="T1463" s="108">
        <f t="shared" si="221"/>
        <v>0</v>
      </c>
      <c r="U1463" s="109"/>
      <c r="V1463" s="108"/>
      <c r="W1463" s="108"/>
      <c r="X1463" s="112"/>
      <c r="Y1463" s="112"/>
      <c r="Z1463" s="112"/>
      <c r="AA1463" s="176"/>
      <c r="AB1463" s="109"/>
      <c r="AC1463" s="138">
        <f t="shared" si="225"/>
        <v>0</v>
      </c>
      <c r="AD1463" s="112">
        <f t="shared" si="226"/>
        <v>0</v>
      </c>
      <c r="AE1463" s="112">
        <f t="shared" si="227"/>
        <v>0</v>
      </c>
      <c r="AF1463" s="112">
        <f t="shared" si="228"/>
        <v>0</v>
      </c>
    </row>
    <row r="1464" spans="1:32">
      <c r="A1464" s="147"/>
      <c r="B1464" s="226"/>
      <c r="C1464" s="147"/>
      <c r="D1464" s="147"/>
      <c r="E1464" s="148"/>
      <c r="F1464" s="149"/>
      <c r="G1464" s="149"/>
      <c r="H1464" s="147"/>
      <c r="I1464" s="147"/>
      <c r="J1464" s="224"/>
      <c r="K1464" s="279"/>
      <c r="L1464" s="121"/>
      <c r="M1464" s="120"/>
      <c r="O1464" s="110">
        <f t="shared" si="222"/>
        <v>0</v>
      </c>
      <c r="P1464" s="110">
        <f t="shared" si="223"/>
        <v>0</v>
      </c>
      <c r="Q1464" s="134">
        <f t="shared" si="224"/>
        <v>0</v>
      </c>
      <c r="R1464" s="111">
        <f t="shared" si="229"/>
        <v>0</v>
      </c>
      <c r="S1464" s="111">
        <f t="shared" si="230"/>
        <v>0</v>
      </c>
      <c r="T1464" s="108">
        <f t="shared" si="221"/>
        <v>0</v>
      </c>
      <c r="U1464" s="109"/>
      <c r="V1464" s="108"/>
      <c r="W1464" s="108"/>
      <c r="X1464" s="112"/>
      <c r="Y1464" s="112"/>
      <c r="Z1464" s="112"/>
      <c r="AA1464" s="176"/>
      <c r="AB1464" s="109"/>
      <c r="AC1464" s="138">
        <f t="shared" si="225"/>
        <v>0</v>
      </c>
      <c r="AD1464" s="112">
        <f t="shared" si="226"/>
        <v>0</v>
      </c>
      <c r="AE1464" s="112">
        <f t="shared" si="227"/>
        <v>0</v>
      </c>
      <c r="AF1464" s="112">
        <f t="shared" si="228"/>
        <v>0</v>
      </c>
    </row>
    <row r="1465" spans="1:32">
      <c r="A1465" s="147"/>
      <c r="B1465" s="226"/>
      <c r="C1465" s="147"/>
      <c r="D1465" s="147"/>
      <c r="E1465" s="148"/>
      <c r="F1465" s="149"/>
      <c r="G1465" s="149"/>
      <c r="H1465" s="147"/>
      <c r="I1465" s="147"/>
      <c r="J1465" s="224"/>
      <c r="K1465" s="279"/>
      <c r="L1465" s="121"/>
      <c r="M1465" s="120"/>
      <c r="O1465" s="110">
        <f t="shared" si="222"/>
        <v>0</v>
      </c>
      <c r="P1465" s="110">
        <f t="shared" si="223"/>
        <v>0</v>
      </c>
      <c r="Q1465" s="134">
        <f t="shared" si="224"/>
        <v>0</v>
      </c>
      <c r="R1465" s="111">
        <f t="shared" si="229"/>
        <v>0</v>
      </c>
      <c r="S1465" s="111">
        <f t="shared" si="230"/>
        <v>0</v>
      </c>
      <c r="T1465" s="108">
        <f t="shared" si="221"/>
        <v>0</v>
      </c>
      <c r="U1465" s="109"/>
      <c r="V1465" s="108"/>
      <c r="W1465" s="108"/>
      <c r="X1465" s="112"/>
      <c r="Y1465" s="112"/>
      <c r="Z1465" s="112"/>
      <c r="AA1465" s="176"/>
      <c r="AB1465" s="109"/>
      <c r="AC1465" s="138">
        <f t="shared" si="225"/>
        <v>0</v>
      </c>
      <c r="AD1465" s="112">
        <f t="shared" si="226"/>
        <v>0</v>
      </c>
      <c r="AE1465" s="112">
        <f t="shared" si="227"/>
        <v>0</v>
      </c>
      <c r="AF1465" s="112">
        <f t="shared" si="228"/>
        <v>0</v>
      </c>
    </row>
    <row r="1466" spans="1:32">
      <c r="A1466" s="147"/>
      <c r="B1466" s="226"/>
      <c r="C1466" s="147"/>
      <c r="D1466" s="147"/>
      <c r="E1466" s="148"/>
      <c r="F1466" s="149"/>
      <c r="G1466" s="149"/>
      <c r="H1466" s="147"/>
      <c r="I1466" s="147"/>
      <c r="J1466" s="224"/>
      <c r="K1466" s="279"/>
      <c r="L1466" s="121"/>
      <c r="M1466" s="120"/>
      <c r="O1466" s="110">
        <f t="shared" si="222"/>
        <v>0</v>
      </c>
      <c r="P1466" s="110">
        <f t="shared" si="223"/>
        <v>0</v>
      </c>
      <c r="Q1466" s="134">
        <f t="shared" si="224"/>
        <v>0</v>
      </c>
      <c r="R1466" s="111">
        <f t="shared" si="229"/>
        <v>0</v>
      </c>
      <c r="S1466" s="111">
        <f t="shared" si="230"/>
        <v>0</v>
      </c>
      <c r="T1466" s="108">
        <f t="shared" si="221"/>
        <v>0</v>
      </c>
      <c r="U1466" s="109"/>
      <c r="V1466" s="108"/>
      <c r="W1466" s="108"/>
      <c r="X1466" s="112"/>
      <c r="Y1466" s="112"/>
      <c r="Z1466" s="112"/>
      <c r="AA1466" s="176"/>
      <c r="AB1466" s="109"/>
      <c r="AC1466" s="138">
        <f t="shared" si="225"/>
        <v>0</v>
      </c>
      <c r="AD1466" s="112">
        <f t="shared" si="226"/>
        <v>0</v>
      </c>
      <c r="AE1466" s="112">
        <f t="shared" si="227"/>
        <v>0</v>
      </c>
      <c r="AF1466" s="112">
        <f t="shared" si="228"/>
        <v>0</v>
      </c>
    </row>
    <row r="1467" spans="1:32">
      <c r="A1467" s="147"/>
      <c r="B1467" s="226"/>
      <c r="C1467" s="147"/>
      <c r="D1467" s="147"/>
      <c r="E1467" s="148"/>
      <c r="F1467" s="149"/>
      <c r="G1467" s="149"/>
      <c r="H1467" s="147"/>
      <c r="I1467" s="147"/>
      <c r="J1467" s="224"/>
      <c r="K1467" s="279"/>
      <c r="L1467" s="121"/>
      <c r="M1467" s="120"/>
      <c r="O1467" s="110">
        <f t="shared" si="222"/>
        <v>0</v>
      </c>
      <c r="P1467" s="110">
        <f t="shared" si="223"/>
        <v>0</v>
      </c>
      <c r="Q1467" s="134">
        <f t="shared" si="224"/>
        <v>0</v>
      </c>
      <c r="R1467" s="111">
        <f t="shared" si="229"/>
        <v>0</v>
      </c>
      <c r="S1467" s="111">
        <f t="shared" si="230"/>
        <v>0</v>
      </c>
      <c r="T1467" s="108">
        <f t="shared" si="221"/>
        <v>0</v>
      </c>
      <c r="U1467" s="109"/>
      <c r="V1467" s="108"/>
      <c r="W1467" s="108"/>
      <c r="X1467" s="112"/>
      <c r="Y1467" s="112"/>
      <c r="Z1467" s="112"/>
      <c r="AA1467" s="176"/>
      <c r="AB1467" s="109"/>
      <c r="AC1467" s="138">
        <f t="shared" si="225"/>
        <v>0</v>
      </c>
      <c r="AD1467" s="112">
        <f t="shared" si="226"/>
        <v>0</v>
      </c>
      <c r="AE1467" s="112">
        <f t="shared" si="227"/>
        <v>0</v>
      </c>
      <c r="AF1467" s="112">
        <f t="shared" si="228"/>
        <v>0</v>
      </c>
    </row>
    <row r="1468" spans="1:32">
      <c r="A1468" s="147"/>
      <c r="B1468" s="226"/>
      <c r="C1468" s="147"/>
      <c r="D1468" s="147"/>
      <c r="E1468" s="148"/>
      <c r="F1468" s="149"/>
      <c r="G1468" s="149"/>
      <c r="H1468" s="147"/>
      <c r="I1468" s="147"/>
      <c r="J1468" s="224"/>
      <c r="K1468" s="279"/>
      <c r="L1468" s="121"/>
      <c r="M1468" s="120"/>
      <c r="O1468" s="110">
        <f t="shared" si="222"/>
        <v>0</v>
      </c>
      <c r="P1468" s="110">
        <f t="shared" si="223"/>
        <v>0</v>
      </c>
      <c r="Q1468" s="134">
        <f t="shared" si="224"/>
        <v>0</v>
      </c>
      <c r="R1468" s="111">
        <f t="shared" si="229"/>
        <v>0</v>
      </c>
      <c r="S1468" s="111">
        <f t="shared" si="230"/>
        <v>0</v>
      </c>
      <c r="T1468" s="108">
        <f t="shared" si="221"/>
        <v>0</v>
      </c>
      <c r="U1468" s="109"/>
      <c r="V1468" s="108"/>
      <c r="W1468" s="108"/>
      <c r="X1468" s="112"/>
      <c r="Y1468" s="112"/>
      <c r="Z1468" s="112"/>
      <c r="AA1468" s="176"/>
      <c r="AB1468" s="109"/>
      <c r="AC1468" s="138">
        <f t="shared" si="225"/>
        <v>0</v>
      </c>
      <c r="AD1468" s="112">
        <f t="shared" si="226"/>
        <v>0</v>
      </c>
      <c r="AE1468" s="112">
        <f t="shared" si="227"/>
        <v>0</v>
      </c>
      <c r="AF1468" s="112">
        <f t="shared" si="228"/>
        <v>0</v>
      </c>
    </row>
    <row r="1469" spans="1:32">
      <c r="A1469" s="147"/>
      <c r="B1469" s="226"/>
      <c r="C1469" s="147"/>
      <c r="D1469" s="147"/>
      <c r="E1469" s="148"/>
      <c r="F1469" s="149"/>
      <c r="G1469" s="149"/>
      <c r="H1469" s="147"/>
      <c r="I1469" s="147"/>
      <c r="J1469" s="224"/>
      <c r="K1469" s="279"/>
      <c r="L1469" s="121"/>
      <c r="M1469" s="120"/>
      <c r="O1469" s="110">
        <f t="shared" si="222"/>
        <v>0</v>
      </c>
      <c r="P1469" s="110">
        <f t="shared" si="223"/>
        <v>0</v>
      </c>
      <c r="Q1469" s="134">
        <f t="shared" si="224"/>
        <v>0</v>
      </c>
      <c r="R1469" s="111">
        <f t="shared" si="229"/>
        <v>0</v>
      </c>
      <c r="S1469" s="111">
        <f t="shared" si="230"/>
        <v>0</v>
      </c>
      <c r="T1469" s="108">
        <f t="shared" si="221"/>
        <v>0</v>
      </c>
      <c r="U1469" s="109"/>
      <c r="V1469" s="108"/>
      <c r="W1469" s="108"/>
      <c r="X1469" s="112"/>
      <c r="Y1469" s="112"/>
      <c r="Z1469" s="112"/>
      <c r="AA1469" s="176"/>
      <c r="AB1469" s="109"/>
      <c r="AC1469" s="138">
        <f t="shared" si="225"/>
        <v>0</v>
      </c>
      <c r="AD1469" s="112">
        <f t="shared" si="226"/>
        <v>0</v>
      </c>
      <c r="AE1469" s="112">
        <f t="shared" si="227"/>
        <v>0</v>
      </c>
      <c r="AF1469" s="112">
        <f t="shared" si="228"/>
        <v>0</v>
      </c>
    </row>
    <row r="1470" spans="1:32">
      <c r="A1470" s="147"/>
      <c r="B1470" s="226"/>
      <c r="C1470" s="147"/>
      <c r="D1470" s="147"/>
      <c r="E1470" s="148"/>
      <c r="F1470" s="149"/>
      <c r="G1470" s="149"/>
      <c r="H1470" s="147"/>
      <c r="I1470" s="147"/>
      <c r="J1470" s="224"/>
      <c r="K1470" s="279"/>
      <c r="L1470" s="121"/>
      <c r="M1470" s="120"/>
      <c r="O1470" s="110">
        <f t="shared" si="222"/>
        <v>0</v>
      </c>
      <c r="P1470" s="110">
        <f t="shared" si="223"/>
        <v>0</v>
      </c>
      <c r="Q1470" s="134">
        <f t="shared" si="224"/>
        <v>0</v>
      </c>
      <c r="R1470" s="111">
        <f t="shared" si="229"/>
        <v>0</v>
      </c>
      <c r="S1470" s="111">
        <f t="shared" si="230"/>
        <v>0</v>
      </c>
      <c r="T1470" s="108">
        <f t="shared" si="221"/>
        <v>0</v>
      </c>
      <c r="U1470" s="109"/>
      <c r="V1470" s="108"/>
      <c r="W1470" s="108"/>
      <c r="X1470" s="112"/>
      <c r="Y1470" s="112"/>
      <c r="Z1470" s="112"/>
      <c r="AA1470" s="176"/>
      <c r="AB1470" s="109"/>
      <c r="AC1470" s="138">
        <f t="shared" si="225"/>
        <v>0</v>
      </c>
      <c r="AD1470" s="112">
        <f t="shared" si="226"/>
        <v>0</v>
      </c>
      <c r="AE1470" s="112">
        <f t="shared" si="227"/>
        <v>0</v>
      </c>
      <c r="AF1470" s="112">
        <f t="shared" si="228"/>
        <v>0</v>
      </c>
    </row>
    <row r="1471" spans="1:32">
      <c r="A1471" s="147"/>
      <c r="B1471" s="226"/>
      <c r="C1471" s="147"/>
      <c r="D1471" s="147"/>
      <c r="E1471" s="148"/>
      <c r="F1471" s="149"/>
      <c r="G1471" s="149"/>
      <c r="H1471" s="147"/>
      <c r="I1471" s="147"/>
      <c r="J1471" s="224"/>
      <c r="K1471" s="279"/>
      <c r="L1471" s="121"/>
      <c r="M1471" s="120"/>
      <c r="O1471" s="110">
        <f t="shared" si="222"/>
        <v>0</v>
      </c>
      <c r="P1471" s="110">
        <f t="shared" si="223"/>
        <v>0</v>
      </c>
      <c r="Q1471" s="134">
        <f t="shared" si="224"/>
        <v>0</v>
      </c>
      <c r="R1471" s="111">
        <f t="shared" si="229"/>
        <v>0</v>
      </c>
      <c r="S1471" s="111">
        <f t="shared" si="230"/>
        <v>0</v>
      </c>
      <c r="T1471" s="108">
        <f t="shared" si="221"/>
        <v>0</v>
      </c>
      <c r="U1471" s="109"/>
      <c r="V1471" s="108"/>
      <c r="W1471" s="108"/>
      <c r="X1471" s="112"/>
      <c r="Y1471" s="112"/>
      <c r="Z1471" s="112"/>
      <c r="AA1471" s="176"/>
      <c r="AB1471" s="109"/>
      <c r="AC1471" s="138">
        <f t="shared" si="225"/>
        <v>0</v>
      </c>
      <c r="AD1471" s="112">
        <f t="shared" si="226"/>
        <v>0</v>
      </c>
      <c r="AE1471" s="112">
        <f t="shared" si="227"/>
        <v>0</v>
      </c>
      <c r="AF1471" s="112">
        <f t="shared" si="228"/>
        <v>0</v>
      </c>
    </row>
    <row r="1472" spans="1:32">
      <c r="A1472" s="147"/>
      <c r="B1472" s="226"/>
      <c r="C1472" s="147"/>
      <c r="D1472" s="147"/>
      <c r="E1472" s="148"/>
      <c r="F1472" s="149"/>
      <c r="G1472" s="149"/>
      <c r="H1472" s="147"/>
      <c r="I1472" s="147"/>
      <c r="J1472" s="224"/>
      <c r="K1472" s="279"/>
      <c r="L1472" s="121"/>
      <c r="M1472" s="120"/>
      <c r="O1472" s="110">
        <f t="shared" si="222"/>
        <v>0</v>
      </c>
      <c r="P1472" s="110">
        <f t="shared" si="223"/>
        <v>0</v>
      </c>
      <c r="Q1472" s="134">
        <f t="shared" si="224"/>
        <v>0</v>
      </c>
      <c r="R1472" s="111">
        <f t="shared" si="229"/>
        <v>0</v>
      </c>
      <c r="S1472" s="111">
        <f t="shared" si="230"/>
        <v>0</v>
      </c>
      <c r="T1472" s="108">
        <f t="shared" si="221"/>
        <v>0</v>
      </c>
      <c r="U1472" s="109"/>
      <c r="V1472" s="108"/>
      <c r="W1472" s="108"/>
      <c r="X1472" s="112"/>
      <c r="Y1472" s="112"/>
      <c r="Z1472" s="112"/>
      <c r="AA1472" s="176"/>
      <c r="AB1472" s="109"/>
      <c r="AC1472" s="138">
        <f t="shared" si="225"/>
        <v>0</v>
      </c>
      <c r="AD1472" s="112">
        <f t="shared" si="226"/>
        <v>0</v>
      </c>
      <c r="AE1472" s="112">
        <f t="shared" si="227"/>
        <v>0</v>
      </c>
      <c r="AF1472" s="112">
        <f t="shared" si="228"/>
        <v>0</v>
      </c>
    </row>
    <row r="1473" spans="1:32">
      <c r="A1473" s="147"/>
      <c r="B1473" s="226"/>
      <c r="C1473" s="147"/>
      <c r="D1473" s="147"/>
      <c r="E1473" s="148"/>
      <c r="F1473" s="149"/>
      <c r="G1473" s="149"/>
      <c r="H1473" s="149"/>
      <c r="I1473" s="147"/>
      <c r="J1473" s="224"/>
      <c r="K1473" s="279"/>
      <c r="L1473" s="121"/>
      <c r="M1473" s="120"/>
      <c r="O1473" s="110">
        <f t="shared" si="222"/>
        <v>0</v>
      </c>
      <c r="P1473" s="110">
        <f t="shared" si="223"/>
        <v>0</v>
      </c>
      <c r="Q1473" s="134">
        <f t="shared" si="224"/>
        <v>0</v>
      </c>
      <c r="R1473" s="111">
        <f t="shared" si="229"/>
        <v>0</v>
      </c>
      <c r="S1473" s="111">
        <f t="shared" si="230"/>
        <v>0</v>
      </c>
      <c r="T1473" s="108">
        <f t="shared" si="221"/>
        <v>0</v>
      </c>
      <c r="U1473" s="109"/>
      <c r="V1473" s="108"/>
      <c r="W1473" s="108"/>
      <c r="X1473" s="112"/>
      <c r="Y1473" s="112"/>
      <c r="Z1473" s="112"/>
      <c r="AA1473" s="176"/>
      <c r="AB1473" s="109"/>
      <c r="AC1473" s="138">
        <f t="shared" si="225"/>
        <v>0</v>
      </c>
      <c r="AD1473" s="112">
        <f t="shared" si="226"/>
        <v>0</v>
      </c>
      <c r="AE1473" s="112">
        <f t="shared" si="227"/>
        <v>0</v>
      </c>
      <c r="AF1473" s="112">
        <f t="shared" si="228"/>
        <v>0</v>
      </c>
    </row>
    <row r="1474" spans="1:32">
      <c r="A1474" s="147"/>
      <c r="B1474" s="226"/>
      <c r="C1474" s="147"/>
      <c r="D1474" s="147"/>
      <c r="E1474" s="148"/>
      <c r="F1474" s="149"/>
      <c r="G1474" s="149"/>
      <c r="H1474" s="147"/>
      <c r="I1474" s="147"/>
      <c r="J1474" s="224"/>
      <c r="K1474" s="279"/>
      <c r="L1474" s="121"/>
      <c r="M1474" s="120"/>
      <c r="O1474" s="110">
        <f t="shared" si="222"/>
        <v>0</v>
      </c>
      <c r="P1474" s="110">
        <f t="shared" si="223"/>
        <v>0</v>
      </c>
      <c r="Q1474" s="134">
        <f t="shared" si="224"/>
        <v>0</v>
      </c>
      <c r="R1474" s="111">
        <f t="shared" si="229"/>
        <v>0</v>
      </c>
      <c r="S1474" s="111">
        <f t="shared" si="230"/>
        <v>0</v>
      </c>
      <c r="T1474" s="108">
        <f t="shared" si="221"/>
        <v>0</v>
      </c>
      <c r="U1474" s="109"/>
      <c r="V1474" s="108"/>
      <c r="W1474" s="108"/>
      <c r="X1474" s="112"/>
      <c r="Y1474" s="112"/>
      <c r="Z1474" s="112"/>
      <c r="AA1474" s="176"/>
      <c r="AB1474" s="109"/>
      <c r="AC1474" s="138">
        <f t="shared" si="225"/>
        <v>0</v>
      </c>
      <c r="AD1474" s="112">
        <f t="shared" si="226"/>
        <v>0</v>
      </c>
      <c r="AE1474" s="112">
        <f t="shared" si="227"/>
        <v>0</v>
      </c>
      <c r="AF1474" s="112">
        <f t="shared" si="228"/>
        <v>0</v>
      </c>
    </row>
    <row r="1475" spans="1:32">
      <c r="A1475" s="147"/>
      <c r="B1475" s="226"/>
      <c r="C1475" s="147"/>
      <c r="D1475" s="147"/>
      <c r="E1475" s="148"/>
      <c r="F1475" s="149"/>
      <c r="G1475" s="149"/>
      <c r="H1475" s="147"/>
      <c r="I1475" s="147"/>
      <c r="J1475" s="224"/>
      <c r="K1475" s="279"/>
      <c r="L1475" s="121"/>
      <c r="M1475" s="120"/>
      <c r="O1475" s="110">
        <f t="shared" si="222"/>
        <v>0</v>
      </c>
      <c r="P1475" s="110">
        <f t="shared" si="223"/>
        <v>0</v>
      </c>
      <c r="Q1475" s="134">
        <f t="shared" si="224"/>
        <v>0</v>
      </c>
      <c r="R1475" s="111">
        <f t="shared" si="229"/>
        <v>0</v>
      </c>
      <c r="S1475" s="111">
        <f t="shared" si="230"/>
        <v>0</v>
      </c>
      <c r="T1475" s="108">
        <f t="shared" si="221"/>
        <v>0</v>
      </c>
      <c r="U1475" s="109"/>
      <c r="V1475" s="108"/>
      <c r="W1475" s="108"/>
      <c r="X1475" s="112"/>
      <c r="Y1475" s="112"/>
      <c r="Z1475" s="112"/>
      <c r="AA1475" s="176"/>
      <c r="AB1475" s="109"/>
      <c r="AC1475" s="138">
        <f t="shared" si="225"/>
        <v>0</v>
      </c>
      <c r="AD1475" s="112">
        <f t="shared" si="226"/>
        <v>0</v>
      </c>
      <c r="AE1475" s="112">
        <f t="shared" si="227"/>
        <v>0</v>
      </c>
      <c r="AF1475" s="112">
        <f t="shared" si="228"/>
        <v>0</v>
      </c>
    </row>
    <row r="1476" spans="1:32">
      <c r="A1476" s="147"/>
      <c r="B1476" s="226"/>
      <c r="C1476" s="147"/>
      <c r="D1476" s="147"/>
      <c r="E1476" s="148"/>
      <c r="F1476" s="149"/>
      <c r="G1476" s="149"/>
      <c r="H1476" s="147"/>
      <c r="I1476" s="147"/>
      <c r="J1476" s="224"/>
      <c r="K1476" s="279"/>
      <c r="L1476" s="121"/>
      <c r="M1476" s="120"/>
      <c r="O1476" s="110">
        <f t="shared" si="222"/>
        <v>0</v>
      </c>
      <c r="P1476" s="110">
        <f t="shared" si="223"/>
        <v>0</v>
      </c>
      <c r="Q1476" s="134">
        <f t="shared" si="224"/>
        <v>0</v>
      </c>
      <c r="R1476" s="111">
        <f t="shared" si="229"/>
        <v>0</v>
      </c>
      <c r="S1476" s="111">
        <f t="shared" si="230"/>
        <v>0</v>
      </c>
      <c r="T1476" s="108">
        <f t="shared" ref="T1476:T1504" si="231">+IF((Q1476+R1476+V1476-W1476)&gt;TIMEVALUE("4:30"),8.5/24,IF((Q1476+R1476+V1476-W1476)&gt;TIMEVALUE("00:00"),4.25/24,0))-IF((Q1476+R1476+V1476-W1476)&gt;S1476,S1476,0)</f>
        <v>0</v>
      </c>
      <c r="U1476" s="109"/>
      <c r="V1476" s="108"/>
      <c r="W1476" s="108"/>
      <c r="X1476" s="112"/>
      <c r="Y1476" s="112"/>
      <c r="Z1476" s="112"/>
      <c r="AA1476" s="176"/>
      <c r="AB1476" s="109"/>
      <c r="AC1476" s="138">
        <f t="shared" si="225"/>
        <v>0</v>
      </c>
      <c r="AD1476" s="112">
        <f t="shared" si="226"/>
        <v>0</v>
      </c>
      <c r="AE1476" s="112">
        <f t="shared" si="227"/>
        <v>0</v>
      </c>
      <c r="AF1476" s="112">
        <f t="shared" si="228"/>
        <v>0</v>
      </c>
    </row>
    <row r="1477" spans="1:32">
      <c r="A1477" s="147"/>
      <c r="B1477" s="226"/>
      <c r="C1477" s="147"/>
      <c r="D1477" s="147"/>
      <c r="E1477" s="148"/>
      <c r="F1477" s="149"/>
      <c r="G1477" s="149"/>
      <c r="H1477" s="147"/>
      <c r="I1477" s="147"/>
      <c r="J1477" s="224"/>
      <c r="K1477" s="279"/>
      <c r="L1477" s="121"/>
      <c r="M1477" s="120"/>
      <c r="O1477" s="110">
        <f t="shared" ref="O1477:O1504" si="232">+IF(COUNT(F1477:K1477)=1,0,IF((MAX(F1477:K1477)-MIN(F1477:K1477))&lt;TIMEVALUE("1:00"),0,IF(F1477&lt;TIMEVALUE("8:00"),1/3,MIN(F1477:K1477))))</f>
        <v>0</v>
      </c>
      <c r="P1477" s="110">
        <f t="shared" ref="P1477:P1504" si="233">+IF(COUNT(F1477:K1477)=1,0,IF((MAX(F1477:K1477)-MIN(F1477:K1477))&lt;TIMEVALUE("1:00"),0,IF(MAX(F1477:K1477)&lt;TIMEVALUE("18:00"),MAX(F1477:K1477),IF(F1477&gt;TIMEVALUE("8:30"),0.75,MAX(F1477:K1477)))))</f>
        <v>0</v>
      </c>
      <c r="Q1477" s="134">
        <f t="shared" ref="Q1477:Q1504" si="234">+IF(OR(M1477="KHAC",M1477="PM",O1477=TIMEVALUE("00:00")),0,IF(O1477&gt;TIMEVALUE("10:00"),0,IF(MAX(F1477:K1477)&lt;TIMEVALUE("12:00"),MAX(F1477:K1477)-O1477,TIMEVALUE("12:00")-O1477)))</f>
        <v>0</v>
      </c>
      <c r="R1477" s="111">
        <f t="shared" si="229"/>
        <v>0</v>
      </c>
      <c r="S1477" s="111">
        <f t="shared" si="230"/>
        <v>0</v>
      </c>
      <c r="T1477" s="108">
        <f t="shared" si="231"/>
        <v>0</v>
      </c>
      <c r="U1477" s="109"/>
      <c r="V1477" s="108"/>
      <c r="W1477" s="108"/>
      <c r="X1477" s="112"/>
      <c r="Y1477" s="112"/>
      <c r="Z1477" s="112"/>
      <c r="AA1477" s="176"/>
      <c r="AB1477" s="109"/>
      <c r="AC1477" s="138">
        <f t="shared" ref="AC1477:AC1504" si="235">+T1477/TIMEVALUE("8:30")</f>
        <v>0</v>
      </c>
      <c r="AD1477" s="112">
        <f t="shared" ref="AD1477:AD1504" si="236">IF(COUNT(F1477:K1477)=0,0,IF(COUNT(F1477:K1477)=1,1,IF((MAX(F1477:K1477)-MIN(F1477:K1477))&lt;TIMEVALUE("1:00"),1,0+Z1477)))</f>
        <v>0</v>
      </c>
      <c r="AE1477" s="112">
        <f t="shared" ref="AE1477:AE1504" si="237">+IF(AND(F1477&gt;TIMEVALUE("8:30"),F1477&lt;TIMEVALUE("10:00")),1,IF(AND(F1477&gt;TIMEVALUE("14:00"),F1477&lt;TIMEVALUE("15:30")),1,0+X1477))</f>
        <v>0</v>
      </c>
      <c r="AF1477" s="112">
        <f t="shared" ref="AF1477:AF1503" si="238">+IF(OR(M1477="Khac",M1477="pm"),0,IF(AND(MAX(F1477:K1477)-MIN(F1477:K1477)&gt;TIMEVALUE("6:00"),AND(MAX(F1477:K1477)&gt;TIMEVALUE("14:00"),MIN(F1477:K1477)&lt;TIMEVALUE("11:30"))),1,0+Y1477))</f>
        <v>0</v>
      </c>
    </row>
    <row r="1478" spans="1:32">
      <c r="A1478" s="147"/>
      <c r="B1478" s="226"/>
      <c r="C1478" s="147"/>
      <c r="D1478" s="147"/>
      <c r="E1478" s="148"/>
      <c r="F1478" s="149"/>
      <c r="G1478" s="149"/>
      <c r="H1478" s="147"/>
      <c r="I1478" s="147"/>
      <c r="J1478" s="224"/>
      <c r="K1478" s="279"/>
      <c r="L1478" s="121"/>
      <c r="M1478" s="120"/>
      <c r="O1478" s="110">
        <f t="shared" si="232"/>
        <v>0</v>
      </c>
      <c r="P1478" s="110">
        <f t="shared" si="233"/>
        <v>0</v>
      </c>
      <c r="Q1478" s="134">
        <f t="shared" si="234"/>
        <v>0</v>
      </c>
      <c r="R1478" s="111">
        <f t="shared" si="229"/>
        <v>0</v>
      </c>
      <c r="S1478" s="111">
        <f t="shared" si="230"/>
        <v>0</v>
      </c>
      <c r="T1478" s="108">
        <f t="shared" si="231"/>
        <v>0</v>
      </c>
      <c r="U1478" s="109"/>
      <c r="V1478" s="108"/>
      <c r="W1478" s="108"/>
      <c r="X1478" s="112"/>
      <c r="Y1478" s="112"/>
      <c r="Z1478" s="112"/>
      <c r="AA1478" s="176"/>
      <c r="AB1478" s="109"/>
      <c r="AC1478" s="138">
        <f t="shared" si="235"/>
        <v>0</v>
      </c>
      <c r="AD1478" s="112">
        <f t="shared" si="236"/>
        <v>0</v>
      </c>
      <c r="AE1478" s="112">
        <f t="shared" si="237"/>
        <v>0</v>
      </c>
      <c r="AF1478" s="112">
        <f t="shared" si="238"/>
        <v>0</v>
      </c>
    </row>
    <row r="1479" spans="1:32">
      <c r="A1479" s="147"/>
      <c r="B1479" s="226"/>
      <c r="C1479" s="147"/>
      <c r="D1479" s="147"/>
      <c r="E1479" s="148"/>
      <c r="F1479" s="149"/>
      <c r="G1479" s="149"/>
      <c r="H1479" s="147"/>
      <c r="I1479" s="147"/>
      <c r="J1479" s="224"/>
      <c r="K1479" s="279"/>
      <c r="L1479" s="121"/>
      <c r="M1479" s="120"/>
      <c r="O1479" s="110">
        <f t="shared" si="232"/>
        <v>0</v>
      </c>
      <c r="P1479" s="110">
        <f t="shared" si="233"/>
        <v>0</v>
      </c>
      <c r="Q1479" s="134">
        <f t="shared" si="234"/>
        <v>0</v>
      </c>
      <c r="R1479" s="111">
        <f t="shared" ref="R1479:R1504" si="239">+IF(OR(M1479="khac",M1479="pm",P1479=TIMEVALUE("00:00"),MAX(F1479:K1479)&lt;TIMEVALUE("13:30"),MAX(F1479:K1479)&lt;TIMEVALUE("15:30"),MIN(F1479:K1479)&gt;TIMEVALUE("15:30")),0,IF(P1479&lt;=TIMEVALUE("19:30"),P1479-IF(MIN(F1479:K1479)&gt;TIMEVALUE("13:30"),O1479,TIMEVALUE("13:30")),TIMEVALUE("19:30")-IF(MIN(F1479:K1479)&gt;TIMEVALUE("13:30"),O1479,TIMEVALUE("13:30"))))</f>
        <v>0</v>
      </c>
      <c r="S1479" s="111">
        <f t="shared" si="230"/>
        <v>0</v>
      </c>
      <c r="T1479" s="108">
        <f t="shared" si="231"/>
        <v>0</v>
      </c>
      <c r="U1479" s="109"/>
      <c r="V1479" s="108"/>
      <c r="W1479" s="108"/>
      <c r="X1479" s="112"/>
      <c r="Y1479" s="112"/>
      <c r="Z1479" s="112"/>
      <c r="AA1479" s="176"/>
      <c r="AB1479" s="109"/>
      <c r="AC1479" s="138">
        <f t="shared" si="235"/>
        <v>0</v>
      </c>
      <c r="AD1479" s="112">
        <f t="shared" si="236"/>
        <v>0</v>
      </c>
      <c r="AE1479" s="112">
        <f t="shared" si="237"/>
        <v>0</v>
      </c>
      <c r="AF1479" s="112">
        <f t="shared" si="238"/>
        <v>0</v>
      </c>
    </row>
    <row r="1480" spans="1:32">
      <c r="A1480" s="147"/>
      <c r="B1480" s="226"/>
      <c r="C1480" s="147"/>
      <c r="D1480" s="147"/>
      <c r="E1480" s="148"/>
      <c r="F1480" s="149"/>
      <c r="G1480" s="149"/>
      <c r="H1480" s="147"/>
      <c r="I1480" s="147"/>
      <c r="J1480" s="224"/>
      <c r="K1480" s="279"/>
      <c r="L1480" s="121"/>
      <c r="M1480" s="120"/>
      <c r="O1480" s="110">
        <f t="shared" si="232"/>
        <v>0</v>
      </c>
      <c r="P1480" s="110">
        <f t="shared" si="233"/>
        <v>0</v>
      </c>
      <c r="Q1480" s="134">
        <f t="shared" si="234"/>
        <v>0</v>
      </c>
      <c r="R1480" s="111">
        <f t="shared" si="239"/>
        <v>0</v>
      </c>
      <c r="S1480" s="111">
        <f t="shared" si="230"/>
        <v>0</v>
      </c>
      <c r="T1480" s="108">
        <f t="shared" si="231"/>
        <v>0</v>
      </c>
      <c r="U1480" s="109"/>
      <c r="V1480" s="108"/>
      <c r="W1480" s="108"/>
      <c r="X1480" s="112"/>
      <c r="Y1480" s="112"/>
      <c r="Z1480" s="112"/>
      <c r="AA1480" s="176"/>
      <c r="AB1480" s="109"/>
      <c r="AC1480" s="138">
        <f t="shared" si="235"/>
        <v>0</v>
      </c>
      <c r="AD1480" s="112">
        <f t="shared" si="236"/>
        <v>0</v>
      </c>
      <c r="AE1480" s="112">
        <f t="shared" si="237"/>
        <v>0</v>
      </c>
      <c r="AF1480" s="112">
        <f t="shared" si="238"/>
        <v>0</v>
      </c>
    </row>
    <row r="1481" spans="1:32">
      <c r="A1481" s="147"/>
      <c r="B1481" s="226"/>
      <c r="C1481" s="147"/>
      <c r="D1481" s="147"/>
      <c r="E1481" s="148"/>
      <c r="F1481" s="149"/>
      <c r="G1481" s="149"/>
      <c r="H1481" s="147"/>
      <c r="I1481" s="147"/>
      <c r="J1481" s="224"/>
      <c r="K1481" s="279"/>
      <c r="L1481" s="121"/>
      <c r="M1481" s="120"/>
      <c r="O1481" s="110">
        <f t="shared" si="232"/>
        <v>0</v>
      </c>
      <c r="P1481" s="110">
        <f t="shared" si="233"/>
        <v>0</v>
      </c>
      <c r="Q1481" s="134">
        <f t="shared" si="234"/>
        <v>0</v>
      </c>
      <c r="R1481" s="111">
        <f t="shared" si="239"/>
        <v>0</v>
      </c>
      <c r="S1481" s="111">
        <f t="shared" si="230"/>
        <v>0</v>
      </c>
      <c r="T1481" s="108">
        <f t="shared" si="231"/>
        <v>0</v>
      </c>
      <c r="U1481" s="109"/>
      <c r="V1481" s="108"/>
      <c r="W1481" s="108"/>
      <c r="X1481" s="112"/>
      <c r="Y1481" s="112"/>
      <c r="Z1481" s="112"/>
      <c r="AA1481" s="176"/>
      <c r="AB1481" s="109"/>
      <c r="AC1481" s="138">
        <f t="shared" si="235"/>
        <v>0</v>
      </c>
      <c r="AD1481" s="112">
        <f t="shared" si="236"/>
        <v>0</v>
      </c>
      <c r="AE1481" s="112">
        <f t="shared" si="237"/>
        <v>0</v>
      </c>
      <c r="AF1481" s="112">
        <f t="shared" si="238"/>
        <v>0</v>
      </c>
    </row>
    <row r="1482" spans="1:32">
      <c r="A1482" s="147"/>
      <c r="B1482" s="226"/>
      <c r="C1482" s="147"/>
      <c r="D1482" s="147"/>
      <c r="E1482" s="148"/>
      <c r="F1482" s="149"/>
      <c r="G1482" s="149"/>
      <c r="H1482" s="149"/>
      <c r="I1482" s="147"/>
      <c r="J1482" s="224"/>
      <c r="K1482" s="279"/>
      <c r="L1482" s="121"/>
      <c r="M1482" s="120"/>
      <c r="O1482" s="110">
        <f t="shared" si="232"/>
        <v>0</v>
      </c>
      <c r="P1482" s="110">
        <f t="shared" si="233"/>
        <v>0</v>
      </c>
      <c r="Q1482" s="134">
        <f t="shared" si="234"/>
        <v>0</v>
      </c>
      <c r="R1482" s="111">
        <f t="shared" si="239"/>
        <v>0</v>
      </c>
      <c r="S1482" s="111">
        <f t="shared" si="230"/>
        <v>0</v>
      </c>
      <c r="T1482" s="108">
        <f t="shared" si="231"/>
        <v>0</v>
      </c>
      <c r="U1482" s="109"/>
      <c r="V1482" s="108"/>
      <c r="W1482" s="108"/>
      <c r="X1482" s="112"/>
      <c r="Y1482" s="112"/>
      <c r="Z1482" s="112"/>
      <c r="AA1482" s="176"/>
      <c r="AB1482" s="109"/>
      <c r="AC1482" s="138">
        <f t="shared" si="235"/>
        <v>0</v>
      </c>
      <c r="AD1482" s="112">
        <f t="shared" si="236"/>
        <v>0</v>
      </c>
      <c r="AE1482" s="112">
        <f t="shared" si="237"/>
        <v>0</v>
      </c>
      <c r="AF1482" s="112">
        <f t="shared" si="238"/>
        <v>0</v>
      </c>
    </row>
    <row r="1483" spans="1:32">
      <c r="A1483" s="147"/>
      <c r="B1483" s="226"/>
      <c r="C1483" s="147"/>
      <c r="D1483" s="147"/>
      <c r="E1483" s="148"/>
      <c r="F1483" s="149"/>
      <c r="G1483" s="149"/>
      <c r="H1483" s="147"/>
      <c r="I1483" s="147"/>
      <c r="J1483" s="224"/>
      <c r="K1483" s="279"/>
      <c r="L1483" s="121"/>
      <c r="M1483" s="120"/>
      <c r="O1483" s="110">
        <f t="shared" si="232"/>
        <v>0</v>
      </c>
      <c r="P1483" s="110">
        <f t="shared" si="233"/>
        <v>0</v>
      </c>
      <c r="Q1483" s="134">
        <f t="shared" si="234"/>
        <v>0</v>
      </c>
      <c r="R1483" s="111">
        <f t="shared" si="239"/>
        <v>0</v>
      </c>
      <c r="S1483" s="111">
        <f t="shared" si="230"/>
        <v>0</v>
      </c>
      <c r="T1483" s="108">
        <f t="shared" si="231"/>
        <v>0</v>
      </c>
      <c r="U1483" s="109"/>
      <c r="V1483" s="108"/>
      <c r="W1483" s="108"/>
      <c r="X1483" s="112"/>
      <c r="Y1483" s="112"/>
      <c r="Z1483" s="112"/>
      <c r="AA1483" s="176"/>
      <c r="AB1483" s="109"/>
      <c r="AC1483" s="138">
        <f t="shared" si="235"/>
        <v>0</v>
      </c>
      <c r="AD1483" s="112">
        <f t="shared" si="236"/>
        <v>0</v>
      </c>
      <c r="AE1483" s="112">
        <f t="shared" si="237"/>
        <v>0</v>
      </c>
      <c r="AF1483" s="112">
        <f t="shared" si="238"/>
        <v>0</v>
      </c>
    </row>
    <row r="1484" spans="1:32">
      <c r="A1484" s="147"/>
      <c r="B1484" s="226"/>
      <c r="C1484" s="147"/>
      <c r="D1484" s="147"/>
      <c r="E1484" s="148"/>
      <c r="F1484" s="149"/>
      <c r="G1484" s="149"/>
      <c r="H1484" s="147"/>
      <c r="I1484" s="147"/>
      <c r="J1484" s="224"/>
      <c r="K1484" s="279"/>
      <c r="L1484" s="121"/>
      <c r="M1484" s="120"/>
      <c r="O1484" s="110">
        <f t="shared" si="232"/>
        <v>0</v>
      </c>
      <c r="P1484" s="110">
        <f t="shared" si="233"/>
        <v>0</v>
      </c>
      <c r="Q1484" s="134">
        <f t="shared" si="234"/>
        <v>0</v>
      </c>
      <c r="R1484" s="111">
        <f t="shared" si="239"/>
        <v>0</v>
      </c>
      <c r="S1484" s="111">
        <f t="shared" si="230"/>
        <v>0</v>
      </c>
      <c r="T1484" s="108">
        <f t="shared" si="231"/>
        <v>0</v>
      </c>
      <c r="U1484" s="109"/>
      <c r="V1484" s="108"/>
      <c r="W1484" s="108"/>
      <c r="X1484" s="112"/>
      <c r="Y1484" s="112"/>
      <c r="Z1484" s="112"/>
      <c r="AA1484" s="176"/>
      <c r="AB1484" s="109"/>
      <c r="AC1484" s="138">
        <f t="shared" si="235"/>
        <v>0</v>
      </c>
      <c r="AD1484" s="112">
        <f t="shared" si="236"/>
        <v>0</v>
      </c>
      <c r="AE1484" s="112">
        <f t="shared" si="237"/>
        <v>0</v>
      </c>
      <c r="AF1484" s="112">
        <f t="shared" si="238"/>
        <v>0</v>
      </c>
    </row>
    <row r="1485" spans="1:32">
      <c r="A1485" s="147"/>
      <c r="B1485" s="226"/>
      <c r="C1485" s="147"/>
      <c r="D1485" s="147"/>
      <c r="E1485" s="148"/>
      <c r="F1485" s="149"/>
      <c r="G1485" s="149"/>
      <c r="H1485" s="147"/>
      <c r="I1485" s="147"/>
      <c r="J1485" s="224"/>
      <c r="K1485" s="279"/>
      <c r="L1485" s="121"/>
      <c r="M1485" s="120"/>
      <c r="O1485" s="110">
        <f t="shared" si="232"/>
        <v>0</v>
      </c>
      <c r="P1485" s="110">
        <f t="shared" si="233"/>
        <v>0</v>
      </c>
      <c r="Q1485" s="134">
        <f t="shared" si="234"/>
        <v>0</v>
      </c>
      <c r="R1485" s="111">
        <f t="shared" si="239"/>
        <v>0</v>
      </c>
      <c r="S1485" s="111">
        <f t="shared" si="230"/>
        <v>0</v>
      </c>
      <c r="T1485" s="108">
        <f t="shared" si="231"/>
        <v>0</v>
      </c>
      <c r="U1485" s="109"/>
      <c r="V1485" s="108"/>
      <c r="W1485" s="108"/>
      <c r="X1485" s="112"/>
      <c r="Y1485" s="112"/>
      <c r="Z1485" s="112"/>
      <c r="AA1485" s="176"/>
      <c r="AB1485" s="109"/>
      <c r="AC1485" s="138">
        <f t="shared" si="235"/>
        <v>0</v>
      </c>
      <c r="AD1485" s="112">
        <f t="shared" si="236"/>
        <v>0</v>
      </c>
      <c r="AE1485" s="112">
        <f t="shared" si="237"/>
        <v>0</v>
      </c>
      <c r="AF1485" s="112">
        <f t="shared" si="238"/>
        <v>0</v>
      </c>
    </row>
    <row r="1486" spans="1:32">
      <c r="A1486" s="147"/>
      <c r="B1486" s="226"/>
      <c r="C1486" s="147"/>
      <c r="D1486" s="147"/>
      <c r="E1486" s="148"/>
      <c r="F1486" s="149"/>
      <c r="G1486" s="149"/>
      <c r="H1486" s="147"/>
      <c r="I1486" s="147"/>
      <c r="J1486" s="224"/>
      <c r="K1486" s="279"/>
      <c r="L1486" s="121"/>
      <c r="M1486" s="120"/>
      <c r="O1486" s="110">
        <f t="shared" si="232"/>
        <v>0</v>
      </c>
      <c r="P1486" s="110">
        <f t="shared" si="233"/>
        <v>0</v>
      </c>
      <c r="Q1486" s="134">
        <f t="shared" si="234"/>
        <v>0</v>
      </c>
      <c r="R1486" s="111">
        <f t="shared" si="239"/>
        <v>0</v>
      </c>
      <c r="S1486" s="111">
        <f t="shared" si="230"/>
        <v>0</v>
      </c>
      <c r="T1486" s="108">
        <f t="shared" si="231"/>
        <v>0</v>
      </c>
      <c r="U1486" s="109"/>
      <c r="V1486" s="108"/>
      <c r="W1486" s="108"/>
      <c r="X1486" s="112"/>
      <c r="Y1486" s="112"/>
      <c r="Z1486" s="112"/>
      <c r="AA1486" s="176"/>
      <c r="AB1486" s="109"/>
      <c r="AC1486" s="138">
        <f t="shared" si="235"/>
        <v>0</v>
      </c>
      <c r="AD1486" s="112">
        <f t="shared" si="236"/>
        <v>0</v>
      </c>
      <c r="AE1486" s="112">
        <f t="shared" si="237"/>
        <v>0</v>
      </c>
      <c r="AF1486" s="112">
        <f t="shared" si="238"/>
        <v>0</v>
      </c>
    </row>
    <row r="1487" spans="1:32">
      <c r="A1487" s="147"/>
      <c r="B1487" s="226"/>
      <c r="C1487" s="147"/>
      <c r="D1487" s="147"/>
      <c r="E1487" s="148"/>
      <c r="F1487" s="149"/>
      <c r="G1487" s="149"/>
      <c r="H1487" s="147"/>
      <c r="I1487" s="147"/>
      <c r="J1487" s="224"/>
      <c r="K1487" s="279"/>
      <c r="L1487" s="121"/>
      <c r="M1487" s="120"/>
      <c r="O1487" s="110">
        <f t="shared" si="232"/>
        <v>0</v>
      </c>
      <c r="P1487" s="110">
        <f t="shared" si="233"/>
        <v>0</v>
      </c>
      <c r="Q1487" s="134">
        <f t="shared" si="234"/>
        <v>0</v>
      </c>
      <c r="R1487" s="111">
        <f t="shared" si="239"/>
        <v>0</v>
      </c>
      <c r="S1487" s="111">
        <f t="shared" si="230"/>
        <v>0</v>
      </c>
      <c r="T1487" s="108">
        <f t="shared" si="231"/>
        <v>0</v>
      </c>
      <c r="U1487" s="109"/>
      <c r="V1487" s="108"/>
      <c r="W1487" s="108"/>
      <c r="X1487" s="112"/>
      <c r="Y1487" s="112"/>
      <c r="Z1487" s="112"/>
      <c r="AA1487" s="176"/>
      <c r="AB1487" s="109"/>
      <c r="AC1487" s="138">
        <f t="shared" si="235"/>
        <v>0</v>
      </c>
      <c r="AD1487" s="112">
        <f t="shared" si="236"/>
        <v>0</v>
      </c>
      <c r="AE1487" s="112">
        <f t="shared" si="237"/>
        <v>0</v>
      </c>
      <c r="AF1487" s="112">
        <f t="shared" si="238"/>
        <v>0</v>
      </c>
    </row>
    <row r="1488" spans="1:32">
      <c r="A1488" s="147"/>
      <c r="B1488" s="226"/>
      <c r="C1488" s="147"/>
      <c r="D1488" s="147"/>
      <c r="E1488" s="148"/>
      <c r="F1488" s="149"/>
      <c r="G1488" s="149"/>
      <c r="H1488" s="147"/>
      <c r="I1488" s="147"/>
      <c r="J1488" s="224"/>
      <c r="K1488" s="279"/>
      <c r="L1488" s="121"/>
      <c r="M1488" s="120"/>
      <c r="O1488" s="110">
        <f t="shared" si="232"/>
        <v>0</v>
      </c>
      <c r="P1488" s="110">
        <f t="shared" si="233"/>
        <v>0</v>
      </c>
      <c r="Q1488" s="134">
        <f t="shared" si="234"/>
        <v>0</v>
      </c>
      <c r="R1488" s="111">
        <f t="shared" si="239"/>
        <v>0</v>
      </c>
      <c r="S1488" s="111">
        <f t="shared" si="230"/>
        <v>0</v>
      </c>
      <c r="T1488" s="108">
        <f t="shared" si="231"/>
        <v>0</v>
      </c>
      <c r="U1488" s="109"/>
      <c r="V1488" s="108"/>
      <c r="W1488" s="108"/>
      <c r="X1488" s="112"/>
      <c r="Y1488" s="112"/>
      <c r="Z1488" s="112"/>
      <c r="AA1488" s="176"/>
      <c r="AB1488" s="109"/>
      <c r="AC1488" s="138">
        <f t="shared" si="235"/>
        <v>0</v>
      </c>
      <c r="AD1488" s="112">
        <f t="shared" si="236"/>
        <v>0</v>
      </c>
      <c r="AE1488" s="112">
        <f t="shared" si="237"/>
        <v>0</v>
      </c>
      <c r="AF1488" s="112">
        <f t="shared" si="238"/>
        <v>0</v>
      </c>
    </row>
    <row r="1489" spans="1:32">
      <c r="A1489" s="147"/>
      <c r="B1489" s="226"/>
      <c r="C1489" s="147"/>
      <c r="D1489" s="147"/>
      <c r="E1489" s="148"/>
      <c r="F1489" s="149"/>
      <c r="G1489" s="149"/>
      <c r="H1489" s="147"/>
      <c r="I1489" s="147"/>
      <c r="J1489" s="224"/>
      <c r="K1489" s="279"/>
      <c r="L1489" s="121"/>
      <c r="M1489" s="120"/>
      <c r="O1489" s="110">
        <f t="shared" si="232"/>
        <v>0</v>
      </c>
      <c r="P1489" s="110">
        <f t="shared" si="233"/>
        <v>0</v>
      </c>
      <c r="Q1489" s="134">
        <f t="shared" si="234"/>
        <v>0</v>
      </c>
      <c r="R1489" s="111">
        <f t="shared" si="239"/>
        <v>0</v>
      </c>
      <c r="S1489" s="111">
        <f t="shared" si="230"/>
        <v>0</v>
      </c>
      <c r="T1489" s="108">
        <f t="shared" si="231"/>
        <v>0</v>
      </c>
      <c r="U1489" s="109"/>
      <c r="V1489" s="108"/>
      <c r="W1489" s="108"/>
      <c r="X1489" s="112"/>
      <c r="Y1489" s="112"/>
      <c r="Z1489" s="112"/>
      <c r="AA1489" s="176"/>
      <c r="AB1489" s="109"/>
      <c r="AC1489" s="138">
        <f t="shared" si="235"/>
        <v>0</v>
      </c>
      <c r="AD1489" s="112">
        <f t="shared" si="236"/>
        <v>0</v>
      </c>
      <c r="AE1489" s="112">
        <f t="shared" si="237"/>
        <v>0</v>
      </c>
      <c r="AF1489" s="112">
        <f t="shared" si="238"/>
        <v>0</v>
      </c>
    </row>
    <row r="1490" spans="1:32">
      <c r="A1490" s="147"/>
      <c r="B1490" s="226"/>
      <c r="C1490" s="147"/>
      <c r="D1490" s="147"/>
      <c r="E1490" s="148"/>
      <c r="F1490" s="149"/>
      <c r="G1490" s="149"/>
      <c r="H1490" s="147"/>
      <c r="I1490" s="147"/>
      <c r="J1490" s="224"/>
      <c r="K1490" s="279"/>
      <c r="L1490" s="121"/>
      <c r="M1490" s="120"/>
      <c r="O1490" s="110">
        <f t="shared" si="232"/>
        <v>0</v>
      </c>
      <c r="P1490" s="110">
        <f t="shared" si="233"/>
        <v>0</v>
      </c>
      <c r="Q1490" s="134">
        <f t="shared" si="234"/>
        <v>0</v>
      </c>
      <c r="R1490" s="111">
        <f t="shared" si="239"/>
        <v>0</v>
      </c>
      <c r="S1490" s="111">
        <f t="shared" si="230"/>
        <v>0</v>
      </c>
      <c r="T1490" s="108">
        <f t="shared" si="231"/>
        <v>0</v>
      </c>
      <c r="U1490" s="109"/>
      <c r="V1490" s="108"/>
      <c r="W1490" s="108"/>
      <c r="X1490" s="112"/>
      <c r="Y1490" s="112"/>
      <c r="Z1490" s="112"/>
      <c r="AA1490" s="176"/>
      <c r="AB1490" s="109"/>
      <c r="AC1490" s="138">
        <f t="shared" si="235"/>
        <v>0</v>
      </c>
      <c r="AD1490" s="112">
        <f t="shared" si="236"/>
        <v>0</v>
      </c>
      <c r="AE1490" s="112">
        <f t="shared" si="237"/>
        <v>0</v>
      </c>
      <c r="AF1490" s="112">
        <f t="shared" si="238"/>
        <v>0</v>
      </c>
    </row>
    <row r="1491" spans="1:32">
      <c r="A1491" s="147"/>
      <c r="B1491" s="226"/>
      <c r="C1491" s="147"/>
      <c r="D1491" s="147"/>
      <c r="E1491" s="148"/>
      <c r="F1491" s="149"/>
      <c r="G1491" s="149"/>
      <c r="H1491" s="147"/>
      <c r="I1491" s="147"/>
      <c r="J1491" s="224"/>
      <c r="K1491" s="279"/>
      <c r="L1491" s="121"/>
      <c r="M1491" s="120"/>
      <c r="O1491" s="110">
        <f t="shared" si="232"/>
        <v>0</v>
      </c>
      <c r="P1491" s="110">
        <f t="shared" si="233"/>
        <v>0</v>
      </c>
      <c r="Q1491" s="134">
        <f t="shared" si="234"/>
        <v>0</v>
      </c>
      <c r="R1491" s="111">
        <f t="shared" si="239"/>
        <v>0</v>
      </c>
      <c r="S1491" s="111">
        <f t="shared" si="230"/>
        <v>0</v>
      </c>
      <c r="T1491" s="108">
        <f t="shared" si="231"/>
        <v>0</v>
      </c>
      <c r="U1491" s="109"/>
      <c r="V1491" s="108"/>
      <c r="W1491" s="108"/>
      <c r="X1491" s="112"/>
      <c r="Y1491" s="112"/>
      <c r="Z1491" s="112"/>
      <c r="AA1491" s="176"/>
      <c r="AB1491" s="109"/>
      <c r="AC1491" s="138">
        <f t="shared" si="235"/>
        <v>0</v>
      </c>
      <c r="AD1491" s="112">
        <f t="shared" si="236"/>
        <v>0</v>
      </c>
      <c r="AE1491" s="112">
        <f t="shared" si="237"/>
        <v>0</v>
      </c>
      <c r="AF1491" s="112">
        <f t="shared" si="238"/>
        <v>0</v>
      </c>
    </row>
    <row r="1492" spans="1:32">
      <c r="A1492" s="147"/>
      <c r="B1492" s="226"/>
      <c r="C1492" s="147"/>
      <c r="D1492" s="147"/>
      <c r="E1492" s="148"/>
      <c r="F1492" s="149"/>
      <c r="G1492" s="149"/>
      <c r="H1492" s="147"/>
      <c r="I1492" s="147"/>
      <c r="J1492" s="224"/>
      <c r="K1492" s="279"/>
      <c r="L1492" s="121"/>
      <c r="M1492" s="120"/>
      <c r="O1492" s="110">
        <f t="shared" si="232"/>
        <v>0</v>
      </c>
      <c r="P1492" s="110">
        <f t="shared" si="233"/>
        <v>0</v>
      </c>
      <c r="Q1492" s="134">
        <f t="shared" si="234"/>
        <v>0</v>
      </c>
      <c r="R1492" s="111">
        <f t="shared" si="239"/>
        <v>0</v>
      </c>
      <c r="S1492" s="111">
        <f t="shared" si="230"/>
        <v>0</v>
      </c>
      <c r="T1492" s="108">
        <f t="shared" si="231"/>
        <v>0</v>
      </c>
      <c r="U1492" s="109"/>
      <c r="V1492" s="108"/>
      <c r="W1492" s="108"/>
      <c r="X1492" s="112"/>
      <c r="Y1492" s="112"/>
      <c r="Z1492" s="112"/>
      <c r="AA1492" s="176"/>
      <c r="AB1492" s="109"/>
      <c r="AC1492" s="138">
        <f t="shared" si="235"/>
        <v>0</v>
      </c>
      <c r="AD1492" s="112">
        <f t="shared" si="236"/>
        <v>0</v>
      </c>
      <c r="AE1492" s="112">
        <f t="shared" si="237"/>
        <v>0</v>
      </c>
      <c r="AF1492" s="112">
        <f t="shared" si="238"/>
        <v>0</v>
      </c>
    </row>
    <row r="1493" spans="1:32">
      <c r="A1493" s="147"/>
      <c r="B1493" s="226"/>
      <c r="C1493" s="147"/>
      <c r="D1493" s="147"/>
      <c r="E1493" s="148"/>
      <c r="F1493" s="149"/>
      <c r="G1493" s="149"/>
      <c r="H1493" s="147"/>
      <c r="I1493" s="147"/>
      <c r="J1493" s="224"/>
      <c r="K1493" s="279"/>
      <c r="L1493" s="121"/>
      <c r="M1493" s="120"/>
      <c r="O1493" s="110">
        <f t="shared" si="232"/>
        <v>0</v>
      </c>
      <c r="P1493" s="110">
        <f t="shared" si="233"/>
        <v>0</v>
      </c>
      <c r="Q1493" s="134">
        <f t="shared" si="234"/>
        <v>0</v>
      </c>
      <c r="R1493" s="111">
        <f t="shared" si="239"/>
        <v>0</v>
      </c>
      <c r="S1493" s="111">
        <f t="shared" si="230"/>
        <v>0</v>
      </c>
      <c r="T1493" s="108">
        <f t="shared" si="231"/>
        <v>0</v>
      </c>
      <c r="U1493" s="109"/>
      <c r="V1493" s="108"/>
      <c r="W1493" s="108"/>
      <c r="X1493" s="112"/>
      <c r="Y1493" s="112"/>
      <c r="Z1493" s="112"/>
      <c r="AA1493" s="176"/>
      <c r="AB1493" s="109"/>
      <c r="AC1493" s="138">
        <f t="shared" si="235"/>
        <v>0</v>
      </c>
      <c r="AD1493" s="112">
        <f t="shared" si="236"/>
        <v>0</v>
      </c>
      <c r="AE1493" s="112">
        <f t="shared" si="237"/>
        <v>0</v>
      </c>
      <c r="AF1493" s="112">
        <f t="shared" si="238"/>
        <v>0</v>
      </c>
    </row>
    <row r="1494" spans="1:32">
      <c r="A1494" s="147"/>
      <c r="B1494" s="226"/>
      <c r="C1494" s="147"/>
      <c r="D1494" s="147"/>
      <c r="E1494" s="148"/>
      <c r="F1494" s="149"/>
      <c r="G1494" s="149"/>
      <c r="H1494" s="147"/>
      <c r="I1494" s="147"/>
      <c r="J1494" s="224"/>
      <c r="K1494" s="279"/>
      <c r="L1494" s="121"/>
      <c r="M1494" s="120"/>
      <c r="O1494" s="110">
        <f t="shared" si="232"/>
        <v>0</v>
      </c>
      <c r="P1494" s="110">
        <f t="shared" si="233"/>
        <v>0</v>
      </c>
      <c r="Q1494" s="134">
        <f t="shared" si="234"/>
        <v>0</v>
      </c>
      <c r="R1494" s="111">
        <f t="shared" si="239"/>
        <v>0</v>
      </c>
      <c r="S1494" s="111">
        <f t="shared" si="230"/>
        <v>0</v>
      </c>
      <c r="T1494" s="108">
        <f t="shared" si="231"/>
        <v>0</v>
      </c>
      <c r="U1494" s="109"/>
      <c r="V1494" s="108"/>
      <c r="W1494" s="108"/>
      <c r="X1494" s="112"/>
      <c r="Y1494" s="112"/>
      <c r="Z1494" s="112"/>
      <c r="AA1494" s="176"/>
      <c r="AB1494" s="109"/>
      <c r="AC1494" s="138">
        <f t="shared" si="235"/>
        <v>0</v>
      </c>
      <c r="AD1494" s="112">
        <f t="shared" si="236"/>
        <v>0</v>
      </c>
      <c r="AE1494" s="112">
        <f t="shared" si="237"/>
        <v>0</v>
      </c>
      <c r="AF1494" s="112">
        <f t="shared" si="238"/>
        <v>0</v>
      </c>
    </row>
    <row r="1495" spans="1:32">
      <c r="A1495" s="147"/>
      <c r="B1495" s="226"/>
      <c r="C1495" s="147"/>
      <c r="D1495" s="147"/>
      <c r="E1495" s="148"/>
      <c r="F1495" s="149"/>
      <c r="G1495" s="149"/>
      <c r="H1495" s="147"/>
      <c r="I1495" s="147"/>
      <c r="J1495" s="224"/>
      <c r="K1495" s="279"/>
      <c r="L1495" s="121"/>
      <c r="M1495" s="120"/>
      <c r="O1495" s="110">
        <f t="shared" si="232"/>
        <v>0</v>
      </c>
      <c r="P1495" s="110">
        <f t="shared" si="233"/>
        <v>0</v>
      </c>
      <c r="Q1495" s="134">
        <f t="shared" si="234"/>
        <v>0</v>
      </c>
      <c r="R1495" s="111">
        <f t="shared" si="239"/>
        <v>0</v>
      </c>
      <c r="S1495" s="111">
        <f t="shared" si="230"/>
        <v>0</v>
      </c>
      <c r="T1495" s="108">
        <f t="shared" si="231"/>
        <v>0</v>
      </c>
      <c r="U1495" s="109"/>
      <c r="V1495" s="108"/>
      <c r="W1495" s="108"/>
      <c r="X1495" s="112"/>
      <c r="Y1495" s="112"/>
      <c r="Z1495" s="112"/>
      <c r="AA1495" s="176"/>
      <c r="AB1495" s="109"/>
      <c r="AC1495" s="138">
        <f t="shared" si="235"/>
        <v>0</v>
      </c>
      <c r="AD1495" s="112">
        <f t="shared" si="236"/>
        <v>0</v>
      </c>
      <c r="AE1495" s="112">
        <f t="shared" si="237"/>
        <v>0</v>
      </c>
      <c r="AF1495" s="112">
        <f t="shared" si="238"/>
        <v>0</v>
      </c>
    </row>
    <row r="1496" spans="1:32">
      <c r="A1496" s="147"/>
      <c r="B1496" s="226"/>
      <c r="C1496" s="147"/>
      <c r="D1496" s="147"/>
      <c r="E1496" s="148"/>
      <c r="F1496" s="149"/>
      <c r="G1496" s="149"/>
      <c r="H1496" s="147"/>
      <c r="I1496" s="147"/>
      <c r="J1496" s="224"/>
      <c r="K1496" s="279"/>
      <c r="L1496" s="121"/>
      <c r="M1496" s="120"/>
      <c r="O1496" s="110">
        <f t="shared" si="232"/>
        <v>0</v>
      </c>
      <c r="P1496" s="110">
        <f t="shared" si="233"/>
        <v>0</v>
      </c>
      <c r="Q1496" s="134">
        <f t="shared" si="234"/>
        <v>0</v>
      </c>
      <c r="R1496" s="111">
        <f t="shared" si="239"/>
        <v>0</v>
      </c>
      <c r="S1496" s="111">
        <f t="shared" si="230"/>
        <v>0</v>
      </c>
      <c r="T1496" s="108">
        <f t="shared" si="231"/>
        <v>0</v>
      </c>
      <c r="U1496" s="109"/>
      <c r="V1496" s="108"/>
      <c r="W1496" s="108"/>
      <c r="X1496" s="112"/>
      <c r="Y1496" s="112"/>
      <c r="Z1496" s="112"/>
      <c r="AA1496" s="176"/>
      <c r="AB1496" s="109"/>
      <c r="AC1496" s="138">
        <f t="shared" si="235"/>
        <v>0</v>
      </c>
      <c r="AD1496" s="112">
        <f t="shared" si="236"/>
        <v>0</v>
      </c>
      <c r="AE1496" s="112">
        <f t="shared" si="237"/>
        <v>0</v>
      </c>
      <c r="AF1496" s="112">
        <f t="shared" si="238"/>
        <v>0</v>
      </c>
    </row>
    <row r="1497" spans="1:32">
      <c r="A1497" s="147"/>
      <c r="B1497" s="226"/>
      <c r="C1497" s="147"/>
      <c r="D1497" s="147"/>
      <c r="E1497" s="148"/>
      <c r="F1497" s="149"/>
      <c r="G1497" s="149"/>
      <c r="H1497" s="147"/>
      <c r="I1497" s="147"/>
      <c r="J1497" s="224"/>
      <c r="K1497" s="279"/>
      <c r="L1497" s="121"/>
      <c r="M1497" s="120"/>
      <c r="O1497" s="110">
        <f t="shared" si="232"/>
        <v>0</v>
      </c>
      <c r="P1497" s="110">
        <f t="shared" si="233"/>
        <v>0</v>
      </c>
      <c r="Q1497" s="134">
        <f t="shared" si="234"/>
        <v>0</v>
      </c>
      <c r="R1497" s="111">
        <f t="shared" si="239"/>
        <v>0</v>
      </c>
      <c r="S1497" s="111">
        <f t="shared" si="230"/>
        <v>0</v>
      </c>
      <c r="T1497" s="108">
        <f t="shared" si="231"/>
        <v>0</v>
      </c>
      <c r="U1497" s="109"/>
      <c r="V1497" s="108"/>
      <c r="W1497" s="108"/>
      <c r="X1497" s="112"/>
      <c r="Y1497" s="112"/>
      <c r="Z1497" s="112"/>
      <c r="AA1497" s="176"/>
      <c r="AB1497" s="109"/>
      <c r="AC1497" s="138">
        <f t="shared" si="235"/>
        <v>0</v>
      </c>
      <c r="AD1497" s="112">
        <f t="shared" si="236"/>
        <v>0</v>
      </c>
      <c r="AE1497" s="112">
        <f t="shared" si="237"/>
        <v>0</v>
      </c>
      <c r="AF1497" s="112">
        <f t="shared" si="238"/>
        <v>0</v>
      </c>
    </row>
    <row r="1498" spans="1:32">
      <c r="A1498" s="147"/>
      <c r="B1498" s="226"/>
      <c r="C1498" s="147"/>
      <c r="D1498" s="147"/>
      <c r="E1498" s="148"/>
      <c r="F1498" s="149"/>
      <c r="G1498" s="149"/>
      <c r="H1498" s="147"/>
      <c r="I1498" s="147"/>
      <c r="J1498" s="224"/>
      <c r="K1498" s="279"/>
      <c r="L1498" s="121"/>
      <c r="M1498" s="120"/>
      <c r="O1498" s="110">
        <f t="shared" si="232"/>
        <v>0</v>
      </c>
      <c r="P1498" s="110">
        <f t="shared" si="233"/>
        <v>0</v>
      </c>
      <c r="Q1498" s="134">
        <f t="shared" si="234"/>
        <v>0</v>
      </c>
      <c r="R1498" s="111">
        <f t="shared" si="239"/>
        <v>0</v>
      </c>
      <c r="S1498" s="111">
        <f t="shared" si="230"/>
        <v>0</v>
      </c>
      <c r="T1498" s="108">
        <f t="shared" si="231"/>
        <v>0</v>
      </c>
      <c r="U1498" s="109"/>
      <c r="V1498" s="108"/>
      <c r="W1498" s="108"/>
      <c r="X1498" s="112"/>
      <c r="Y1498" s="112"/>
      <c r="Z1498" s="112"/>
      <c r="AA1498" s="176"/>
      <c r="AB1498" s="109"/>
      <c r="AC1498" s="138">
        <f t="shared" si="235"/>
        <v>0</v>
      </c>
      <c r="AD1498" s="112">
        <f t="shared" si="236"/>
        <v>0</v>
      </c>
      <c r="AE1498" s="112">
        <f t="shared" si="237"/>
        <v>0</v>
      </c>
      <c r="AF1498" s="112">
        <f t="shared" si="238"/>
        <v>0</v>
      </c>
    </row>
    <row r="1499" spans="1:32">
      <c r="A1499" s="147"/>
      <c r="B1499" s="226"/>
      <c r="C1499" s="147"/>
      <c r="D1499" s="147"/>
      <c r="E1499" s="148"/>
      <c r="F1499" s="149"/>
      <c r="G1499" s="149"/>
      <c r="H1499" s="147"/>
      <c r="I1499" s="147"/>
      <c r="J1499" s="224"/>
      <c r="K1499" s="279"/>
      <c r="L1499" s="121"/>
      <c r="M1499" s="120"/>
      <c r="O1499" s="110">
        <f t="shared" si="232"/>
        <v>0</v>
      </c>
      <c r="P1499" s="110">
        <f t="shared" si="233"/>
        <v>0</v>
      </c>
      <c r="Q1499" s="134">
        <f t="shared" si="234"/>
        <v>0</v>
      </c>
      <c r="R1499" s="111">
        <f t="shared" si="239"/>
        <v>0</v>
      </c>
      <c r="S1499" s="111">
        <f t="shared" si="230"/>
        <v>0</v>
      </c>
      <c r="T1499" s="108">
        <f t="shared" si="231"/>
        <v>0</v>
      </c>
      <c r="U1499" s="109"/>
      <c r="V1499" s="108"/>
      <c r="W1499" s="108"/>
      <c r="X1499" s="112"/>
      <c r="Y1499" s="112"/>
      <c r="Z1499" s="112"/>
      <c r="AA1499" s="176"/>
      <c r="AB1499" s="109"/>
      <c r="AC1499" s="138">
        <f t="shared" si="235"/>
        <v>0</v>
      </c>
      <c r="AD1499" s="112">
        <f t="shared" si="236"/>
        <v>0</v>
      </c>
      <c r="AE1499" s="112">
        <f t="shared" si="237"/>
        <v>0</v>
      </c>
      <c r="AF1499" s="112">
        <f t="shared" si="238"/>
        <v>0</v>
      </c>
    </row>
    <row r="1500" spans="1:32">
      <c r="A1500" s="147"/>
      <c r="B1500" s="226"/>
      <c r="C1500" s="147"/>
      <c r="D1500" s="147"/>
      <c r="E1500" s="148"/>
      <c r="F1500" s="149"/>
      <c r="G1500" s="149"/>
      <c r="H1500" s="147"/>
      <c r="I1500" s="147"/>
      <c r="J1500" s="224"/>
      <c r="K1500" s="279"/>
      <c r="L1500" s="121"/>
      <c r="M1500" s="120"/>
      <c r="O1500" s="110">
        <f t="shared" si="232"/>
        <v>0</v>
      </c>
      <c r="P1500" s="110">
        <f t="shared" si="233"/>
        <v>0</v>
      </c>
      <c r="Q1500" s="134">
        <f t="shared" si="234"/>
        <v>0</v>
      </c>
      <c r="R1500" s="111">
        <f t="shared" si="239"/>
        <v>0</v>
      </c>
      <c r="S1500" s="111">
        <f t="shared" si="230"/>
        <v>0</v>
      </c>
      <c r="T1500" s="108">
        <f t="shared" si="231"/>
        <v>0</v>
      </c>
      <c r="U1500" s="109"/>
      <c r="V1500" s="108"/>
      <c r="W1500" s="108"/>
      <c r="X1500" s="112"/>
      <c r="Y1500" s="112"/>
      <c r="Z1500" s="112"/>
      <c r="AA1500" s="176"/>
      <c r="AB1500" s="109"/>
      <c r="AC1500" s="138">
        <f t="shared" si="235"/>
        <v>0</v>
      </c>
      <c r="AD1500" s="112">
        <f t="shared" si="236"/>
        <v>0</v>
      </c>
      <c r="AE1500" s="112">
        <f t="shared" si="237"/>
        <v>0</v>
      </c>
      <c r="AF1500" s="112">
        <f t="shared" si="238"/>
        <v>0</v>
      </c>
    </row>
    <row r="1501" spans="1:32">
      <c r="A1501" s="147"/>
      <c r="B1501" s="226"/>
      <c r="C1501" s="147"/>
      <c r="D1501" s="147"/>
      <c r="E1501" s="148"/>
      <c r="F1501" s="149"/>
      <c r="G1501" s="149"/>
      <c r="H1501" s="147"/>
      <c r="I1501" s="147"/>
      <c r="J1501" s="224"/>
      <c r="K1501" s="279"/>
      <c r="L1501" s="121"/>
      <c r="M1501" s="120"/>
      <c r="O1501" s="110">
        <f t="shared" si="232"/>
        <v>0</v>
      </c>
      <c r="P1501" s="110">
        <f t="shared" si="233"/>
        <v>0</v>
      </c>
      <c r="Q1501" s="134">
        <f t="shared" si="234"/>
        <v>0</v>
      </c>
      <c r="R1501" s="111">
        <f t="shared" si="239"/>
        <v>0</v>
      </c>
      <c r="S1501" s="111">
        <f t="shared" si="230"/>
        <v>0</v>
      </c>
      <c r="T1501" s="108">
        <f t="shared" si="231"/>
        <v>0</v>
      </c>
      <c r="U1501" s="109"/>
      <c r="V1501" s="108"/>
      <c r="W1501" s="108"/>
      <c r="X1501" s="112"/>
      <c r="Y1501" s="112"/>
      <c r="Z1501" s="112"/>
      <c r="AA1501" s="176"/>
      <c r="AB1501" s="109"/>
      <c r="AC1501" s="138">
        <f t="shared" si="235"/>
        <v>0</v>
      </c>
      <c r="AD1501" s="112">
        <f t="shared" si="236"/>
        <v>0</v>
      </c>
      <c r="AE1501" s="112">
        <f t="shared" si="237"/>
        <v>0</v>
      </c>
      <c r="AF1501" s="112">
        <f t="shared" si="238"/>
        <v>0</v>
      </c>
    </row>
    <row r="1502" spans="1:32">
      <c r="A1502" s="147"/>
      <c r="B1502" s="226"/>
      <c r="C1502" s="147"/>
      <c r="D1502" s="147"/>
      <c r="E1502" s="148"/>
      <c r="F1502" s="149"/>
      <c r="G1502" s="149"/>
      <c r="H1502" s="147"/>
      <c r="I1502" s="147"/>
      <c r="J1502" s="224"/>
      <c r="K1502" s="279"/>
      <c r="L1502" s="121"/>
      <c r="M1502" s="120"/>
      <c r="O1502" s="110">
        <f t="shared" si="232"/>
        <v>0</v>
      </c>
      <c r="P1502" s="110">
        <f t="shared" si="233"/>
        <v>0</v>
      </c>
      <c r="Q1502" s="134">
        <f t="shared" si="234"/>
        <v>0</v>
      </c>
      <c r="R1502" s="111">
        <f t="shared" si="239"/>
        <v>0</v>
      </c>
      <c r="S1502" s="111">
        <f t="shared" si="230"/>
        <v>0</v>
      </c>
      <c r="T1502" s="108">
        <f t="shared" si="231"/>
        <v>0</v>
      </c>
      <c r="U1502" s="109"/>
      <c r="V1502" s="108"/>
      <c r="W1502" s="108"/>
      <c r="X1502" s="112"/>
      <c r="Y1502" s="112"/>
      <c r="Z1502" s="112"/>
      <c r="AA1502" s="176"/>
      <c r="AB1502" s="109"/>
      <c r="AC1502" s="138">
        <f t="shared" si="235"/>
        <v>0</v>
      </c>
      <c r="AD1502" s="112">
        <f t="shared" si="236"/>
        <v>0</v>
      </c>
      <c r="AE1502" s="112">
        <f t="shared" si="237"/>
        <v>0</v>
      </c>
      <c r="AF1502" s="112">
        <f t="shared" si="238"/>
        <v>0</v>
      </c>
    </row>
    <row r="1503" spans="1:32">
      <c r="A1503" s="147"/>
      <c r="B1503" s="226"/>
      <c r="C1503" s="147"/>
      <c r="D1503" s="147"/>
      <c r="E1503" s="148"/>
      <c r="F1503" s="149"/>
      <c r="G1503" s="149"/>
      <c r="H1503" s="147"/>
      <c r="I1503" s="147"/>
      <c r="J1503" s="224"/>
      <c r="K1503" s="279"/>
      <c r="L1503" s="121"/>
      <c r="M1503" s="120"/>
      <c r="O1503" s="110">
        <f t="shared" si="232"/>
        <v>0</v>
      </c>
      <c r="P1503" s="110">
        <f t="shared" si="233"/>
        <v>0</v>
      </c>
      <c r="Q1503" s="134">
        <f t="shared" si="234"/>
        <v>0</v>
      </c>
      <c r="R1503" s="111">
        <f t="shared" si="239"/>
        <v>0</v>
      </c>
      <c r="S1503" s="111">
        <f t="shared" si="230"/>
        <v>0</v>
      </c>
      <c r="T1503" s="108">
        <f t="shared" si="231"/>
        <v>0</v>
      </c>
      <c r="U1503" s="109"/>
      <c r="V1503" s="108"/>
      <c r="W1503" s="108"/>
      <c r="X1503" s="112"/>
      <c r="Y1503" s="112"/>
      <c r="Z1503" s="112"/>
      <c r="AA1503" s="176"/>
      <c r="AB1503" s="109"/>
      <c r="AC1503" s="138">
        <f t="shared" si="235"/>
        <v>0</v>
      </c>
      <c r="AD1503" s="112">
        <f t="shared" si="236"/>
        <v>0</v>
      </c>
      <c r="AE1503" s="112">
        <f t="shared" si="237"/>
        <v>0</v>
      </c>
      <c r="AF1503" s="112">
        <f t="shared" si="238"/>
        <v>0</v>
      </c>
    </row>
    <row r="1504" spans="1:32">
      <c r="A1504" s="147"/>
      <c r="B1504" s="226"/>
      <c r="C1504" s="147"/>
      <c r="D1504" s="147"/>
      <c r="E1504" s="148"/>
      <c r="F1504" s="149"/>
      <c r="G1504" s="149"/>
      <c r="H1504" s="147"/>
      <c r="I1504" s="147"/>
      <c r="J1504" s="224"/>
      <c r="K1504" s="279"/>
      <c r="L1504" s="121"/>
      <c r="M1504" s="120"/>
      <c r="O1504" s="110">
        <f t="shared" si="232"/>
        <v>0</v>
      </c>
      <c r="P1504" s="110">
        <f t="shared" si="233"/>
        <v>0</v>
      </c>
      <c r="Q1504" s="134">
        <f t="shared" si="234"/>
        <v>0</v>
      </c>
      <c r="R1504" s="111">
        <f t="shared" si="239"/>
        <v>0</v>
      </c>
      <c r="S1504" s="111">
        <f>+IF(AND(O1504&gt;TIMEVALUE("8:30"),O1504&lt;TIMEVALUE("10:00")),O1504-TIMEVALUE("8:00"),0)</f>
        <v>0</v>
      </c>
      <c r="T1504" s="108">
        <f t="shared" si="231"/>
        <v>0</v>
      </c>
      <c r="U1504" s="109"/>
      <c r="V1504" s="108"/>
      <c r="W1504" s="108"/>
      <c r="X1504" s="112"/>
      <c r="Y1504" s="112"/>
      <c r="Z1504" s="112"/>
      <c r="AA1504" s="176"/>
      <c r="AB1504" s="109"/>
      <c r="AC1504" s="138">
        <f t="shared" si="235"/>
        <v>0</v>
      </c>
      <c r="AD1504" s="112">
        <f t="shared" si="236"/>
        <v>0</v>
      </c>
      <c r="AE1504" s="112">
        <f t="shared" si="237"/>
        <v>0</v>
      </c>
      <c r="AF1504" s="112">
        <f>+IF(OR(M1504="Khac",M1504="pm"),0,IF(AND(MAX(F1504:K1504)-MIN(F1504:K1504)&gt;TIMEVALUE("6:00"),AND(MAX(F1504:K1504)&gt;TIMEVALUE("14:00"),MIN(F1504:K1504)&lt;TIMEVALUE("11:30"))),1,0+Y1504))</f>
        <v>0</v>
      </c>
    </row>
    <row r="1505" spans="29:32">
      <c r="AC1505" s="136">
        <f>+SUM(AC8:AC1504)</f>
        <v>180.48235294117649</v>
      </c>
      <c r="AF1505" s="136">
        <f>+SUM(AF8:AF1504)</f>
        <v>183</v>
      </c>
    </row>
    <row r="1506" spans="29:32">
      <c r="AF1506" s="128"/>
    </row>
  </sheetData>
  <autoFilter ref="A7:AF1504">
    <filterColumn colId="2"/>
    <filterColumn colId="3"/>
    <filterColumn colId="4"/>
    <filterColumn colId="6"/>
    <filterColumn colId="12"/>
    <filterColumn colId="18"/>
    <filterColumn colId="24"/>
    <filterColumn colId="26"/>
    <filterColumn colId="28"/>
    <filterColumn colId="29"/>
    <filterColumn colId="30"/>
    <filterColumn colId="31"/>
    <sortState ref="A8:AP1572">
      <sortCondition ref="E7:E1572"/>
    </sortState>
  </autoFilter>
  <mergeCells count="3">
    <mergeCell ref="A1:D1"/>
    <mergeCell ref="A2:D2"/>
    <mergeCell ref="V5:A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filterMode="1">
    <tabColor rgb="FFFF0000"/>
  </sheetPr>
  <dimension ref="A1:AE1544"/>
  <sheetViews>
    <sheetView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K407" sqref="K407"/>
    </sheetView>
  </sheetViews>
  <sheetFormatPr defaultRowHeight="15"/>
  <cols>
    <col min="1" max="1" width="5.7109375" style="102" customWidth="1"/>
    <col min="2" max="2" width="9.140625" style="102"/>
    <col min="3" max="3" width="24.7109375" style="102" customWidth="1"/>
    <col min="4" max="4" width="10.140625" style="102" customWidth="1"/>
    <col min="5" max="5" width="11.85546875" style="102" bestFit="1" customWidth="1"/>
    <col min="6" max="6" width="6" style="104" customWidth="1"/>
    <col min="7" max="7" width="8.140625" style="104" bestFit="1" customWidth="1"/>
    <col min="8" max="8" width="7.140625" style="104" customWidth="1"/>
    <col min="9" max="9" width="8.42578125" style="104" bestFit="1" customWidth="1"/>
    <col min="10" max="10" width="5.85546875" style="104" customWidth="1"/>
    <col min="11" max="11" width="14.5703125" style="104" customWidth="1"/>
    <col min="12" max="12" width="9.140625" style="102" customWidth="1"/>
    <col min="13" max="13" width="9.140625" style="118" customWidth="1"/>
    <col min="14" max="14" width="2.85546875" style="98" customWidth="1"/>
    <col min="15" max="16" width="9.140625" customWidth="1"/>
    <col min="17" max="17" width="12.140625" bestFit="1" customWidth="1"/>
    <col min="18" max="18" width="10.85546875" customWidth="1"/>
    <col min="19" max="19" width="12.140625" style="172" bestFit="1" customWidth="1"/>
    <col min="20" max="20" width="3.140625" style="98" customWidth="1"/>
    <col min="21" max="21" width="9.140625" customWidth="1"/>
    <col min="22" max="22" width="13.28515625" bestFit="1" customWidth="1"/>
    <col min="23" max="25" width="11.5703125" style="101" customWidth="1"/>
    <col min="26" max="26" width="12.140625" style="174" customWidth="1"/>
    <col min="27" max="27" width="2.7109375" style="98" customWidth="1"/>
    <col min="28" max="28" width="10" style="136" customWidth="1"/>
    <col min="29" max="29" width="13.140625" customWidth="1"/>
    <col min="30" max="31" width="12.28515625" customWidth="1"/>
  </cols>
  <sheetData>
    <row r="1" spans="1:31">
      <c r="A1" s="286" t="s">
        <v>20</v>
      </c>
      <c r="B1" s="286"/>
      <c r="C1" s="286"/>
      <c r="D1" s="286"/>
      <c r="F1" s="103"/>
      <c r="S1" s="171"/>
      <c r="T1" s="100"/>
      <c r="AB1" s="135"/>
    </row>
    <row r="2" spans="1:31">
      <c r="A2" s="286" t="s">
        <v>471</v>
      </c>
      <c r="B2" s="286"/>
      <c r="C2" s="286"/>
      <c r="D2" s="286"/>
      <c r="F2" s="103"/>
      <c r="L2" s="104"/>
      <c r="AB2" s="135"/>
    </row>
    <row r="3" spans="1:31">
      <c r="A3" s="273"/>
      <c r="B3" s="273"/>
      <c r="C3" s="273"/>
      <c r="D3" s="273"/>
      <c r="F3" s="103"/>
      <c r="AB3" s="135"/>
    </row>
    <row r="4" spans="1:31">
      <c r="A4" s="180"/>
      <c r="B4" s="180"/>
      <c r="C4" s="180"/>
      <c r="D4" s="180"/>
      <c r="F4" s="103"/>
      <c r="P4" s="145"/>
      <c r="Q4" s="145"/>
      <c r="R4" s="192"/>
      <c r="AB4" s="135"/>
    </row>
    <row r="5" spans="1:31">
      <c r="A5" s="272"/>
      <c r="B5" s="272"/>
      <c r="C5" s="272"/>
      <c r="D5" s="180"/>
      <c r="F5" s="103"/>
      <c r="G5" s="271"/>
      <c r="O5" s="145"/>
      <c r="Q5" s="145"/>
      <c r="R5" s="145"/>
      <c r="U5" s="287" t="s">
        <v>118</v>
      </c>
      <c r="V5" s="287"/>
      <c r="W5" s="287"/>
      <c r="X5" s="287"/>
      <c r="Y5" s="287"/>
      <c r="Z5" s="288"/>
      <c r="AB5" s="135"/>
    </row>
    <row r="6" spans="1:31">
      <c r="O6" s="145"/>
      <c r="P6" s="145"/>
      <c r="Q6" s="145"/>
      <c r="AB6" s="126"/>
    </row>
    <row r="7" spans="1:31" ht="30">
      <c r="A7" s="105" t="s">
        <v>21</v>
      </c>
      <c r="B7" s="105" t="s">
        <v>22</v>
      </c>
      <c r="C7" s="105" t="s">
        <v>23</v>
      </c>
      <c r="D7" s="105" t="s">
        <v>24</v>
      </c>
      <c r="E7" s="105" t="s">
        <v>25</v>
      </c>
      <c r="F7" s="106" t="s">
        <v>26</v>
      </c>
      <c r="G7" s="106" t="s">
        <v>27</v>
      </c>
      <c r="H7" s="106" t="s">
        <v>28</v>
      </c>
      <c r="I7" s="106" t="s">
        <v>29</v>
      </c>
      <c r="J7" s="106" t="s">
        <v>179</v>
      </c>
      <c r="K7" s="276" t="s">
        <v>452</v>
      </c>
      <c r="L7" s="105" t="s">
        <v>30</v>
      </c>
      <c r="M7" s="119" t="s">
        <v>142</v>
      </c>
      <c r="N7" s="99">
        <v>1</v>
      </c>
      <c r="O7" s="105" t="s">
        <v>34</v>
      </c>
      <c r="P7" s="105" t="s">
        <v>35</v>
      </c>
      <c r="Q7" s="105" t="s">
        <v>36</v>
      </c>
      <c r="R7" s="105" t="s">
        <v>37</v>
      </c>
      <c r="S7" s="173" t="s">
        <v>38</v>
      </c>
      <c r="T7" s="99">
        <v>1</v>
      </c>
      <c r="U7" s="114" t="s">
        <v>116</v>
      </c>
      <c r="V7" s="114" t="s">
        <v>117</v>
      </c>
      <c r="W7" s="114" t="s">
        <v>41</v>
      </c>
      <c r="X7" s="127" t="s">
        <v>172</v>
      </c>
      <c r="Y7" s="127" t="s">
        <v>178</v>
      </c>
      <c r="Z7" s="175" t="s">
        <v>40</v>
      </c>
      <c r="AA7" s="115">
        <v>1</v>
      </c>
      <c r="AB7" s="137" t="s">
        <v>39</v>
      </c>
      <c r="AC7" s="107" t="s">
        <v>32</v>
      </c>
      <c r="AD7" s="107" t="s">
        <v>33</v>
      </c>
      <c r="AE7" s="114" t="s">
        <v>147</v>
      </c>
    </row>
    <row r="8" spans="1:31" hidden="1">
      <c r="A8" s="147">
        <v>1</v>
      </c>
      <c r="B8" s="226" t="s">
        <v>474</v>
      </c>
      <c r="C8" s="147" t="s">
        <v>0</v>
      </c>
      <c r="D8" s="147" t="s">
        <v>475</v>
      </c>
      <c r="E8" s="148">
        <v>42303</v>
      </c>
      <c r="F8" s="149">
        <v>0.35347222222222219</v>
      </c>
      <c r="G8" s="149">
        <v>0.35347222222222219</v>
      </c>
      <c r="H8" s="149">
        <v>0.77500000000000002</v>
      </c>
      <c r="I8" s="147"/>
      <c r="J8" s="147"/>
      <c r="K8" s="277"/>
      <c r="L8" s="121"/>
      <c r="M8" s="120" t="str">
        <f>IF(ISERROR(VLOOKUP(C8,mail!$G$2:$H$65,2,0)),"",VLOOKUP(C8,mail!$G$2:$H$65,2,0))</f>
        <v/>
      </c>
      <c r="N8" s="116"/>
      <c r="O8" s="110">
        <f t="shared" ref="O8:O51" si="0">+IF(COUNT(F8:K8)=1,0,IF((MAX(F8:K8)-MIN(F8:K8))&lt;TIMEVALUE("1:00"),0,IF(F8&lt;TIMEVALUE("8:00"),1/3,MIN(F8:K8))))</f>
        <v>0.35347222222222219</v>
      </c>
      <c r="P8" s="110">
        <f t="shared" ref="P8:P51" si="1">+IF(COUNT(F8:K8)=1,0,IF((MAX(F8:K8)-MIN(F8:K8))&lt;TIMEVALUE("1:00"),0,IF(MAX(F8:K8)&lt;TIMEVALUE("18:00"),MAX(F8:K8),IF(MIN(F8:K8)&gt;TIMEVALUE("8:30"),0.75,MAX(F8:K8)))))</f>
        <v>0.77500000000000002</v>
      </c>
      <c r="Q8" s="134">
        <f t="shared" ref="Q8:Q51" si="2">+IF(OR(M8="KHAC",M8="PM",O8=TIMEVALUE("00:00")),0,IF(O8&gt;TIMEVALUE("10:00"),0,IF(MAX(F8:K8)&lt;TIMEVALUE("12:00"),MAX(F8:K8)-O8,TIMEVALUE("12:00")-O8)))</f>
        <v>0.14652777777777781</v>
      </c>
      <c r="R8" s="111">
        <f>+IF(OR(M8="khac",M8="pm",P8=TIMEVALUE("00:00"),MAX(F8:K8)&lt;TIMEVALUE("13:30"),MAX(F8:K8)&lt;TIMEVALUE("15:30"),MIN(F8:K8)&gt;TIMEVALUE("15:30")),0,IF(P8&lt;=TIMEVALUE("19:30"),P8-IF(MIN(F8:K8)&gt;TIMEVALUE("13:30"),O8,TIMEVALUE("13:30")),TIMEVALUE("19:30")-IF(MIN(F8:K8)&gt;TIMEVALUE("13:30"),O8,TIMEVALUE("13:30"))))</f>
        <v>0.21250000000000002</v>
      </c>
      <c r="S8" s="108">
        <f t="shared" ref="S8:S51" si="3">+IF(AND(M8="TS",(Q8+R8+U8-V8)&gt;TIMEVALUE("7:30")),7.5/24,IF((Q8+R8+U8-V8)&gt;TIMEVALUE("8:30"),8.5/24,(Q8+R8+U8-V8)))</f>
        <v>0.35416666666666669</v>
      </c>
      <c r="T8" s="109"/>
      <c r="U8" s="108"/>
      <c r="V8" s="108"/>
      <c r="W8" s="112"/>
      <c r="X8" s="112"/>
      <c r="Y8" s="112"/>
      <c r="Z8" s="176"/>
      <c r="AA8" s="109"/>
      <c r="AB8" s="138">
        <f t="shared" ref="AB8:AB51" si="4">+S8/TIMEVALUE("8:30")</f>
        <v>1</v>
      </c>
      <c r="AC8" s="112">
        <f t="shared" ref="AC8:AC51" si="5">IF(COUNT(F8:K8)=0,0,IF(COUNT(F8:K8)=1,1,IF((MAX(F8:K8)-MIN(F8:K8))&lt;TIMEVALUE("1:00"),1,0+Y8)))</f>
        <v>0</v>
      </c>
      <c r="AD8" s="112">
        <f t="shared" ref="AD8:AD51" si="6">+IF(AND(F8&gt;TIMEVALUE("8:30"),F8&lt;TIMEVALUE("10:00")),1,IF(AND(F8&gt;TIMEVALUE("14:00"),F8&lt;TIMEVALUE("15:30")),1,0+W8))</f>
        <v>0</v>
      </c>
      <c r="AE8" s="112">
        <f t="shared" ref="AE8:AE61" si="7">+IF(OR(M8="Khac",M8="pm"),0,IF(AND(MAX(F8:K8)-MIN(F8:K8)&gt;TIMEVALUE("6:00"),AND(MAX(F8:K8)&gt;TIMEVALUE("14:00"),MIN(F8:K8)&lt;TIMEVALUE("11:30"))),1,0))+X8</f>
        <v>1</v>
      </c>
    </row>
    <row r="9" spans="1:31" hidden="1">
      <c r="A9" s="147">
        <v>2</v>
      </c>
      <c r="B9" s="226" t="s">
        <v>474</v>
      </c>
      <c r="C9" s="147" t="s">
        <v>0</v>
      </c>
      <c r="D9" s="147" t="s">
        <v>475</v>
      </c>
      <c r="E9" s="148">
        <v>42304</v>
      </c>
      <c r="F9" s="149">
        <v>0.32083333333333336</v>
      </c>
      <c r="G9" s="149">
        <v>0.84722222222222221</v>
      </c>
      <c r="H9" s="149">
        <v>0.9145833333333333</v>
      </c>
      <c r="I9" s="147"/>
      <c r="J9" s="147"/>
      <c r="K9" s="277"/>
      <c r="L9" s="121"/>
      <c r="M9" s="120" t="str">
        <f>IF(ISERROR(VLOOKUP(C9,mail!$G$2:$H$65,2,0)),"",VLOOKUP(C9,mail!$G$2:$H$65,2,0))</f>
        <v/>
      </c>
      <c r="N9" s="109"/>
      <c r="O9" s="110">
        <f t="shared" si="0"/>
        <v>0.33333333333333331</v>
      </c>
      <c r="P9" s="110">
        <f t="shared" si="1"/>
        <v>0.9145833333333333</v>
      </c>
      <c r="Q9" s="134">
        <f t="shared" si="2"/>
        <v>0.16666666666666669</v>
      </c>
      <c r="R9" s="111">
        <f t="shared" ref="R9:R72" si="8">+IF(OR(M9="khac",M9="pm",P9=TIMEVALUE("00:00"),MAX(F9:K9)&lt;TIMEVALUE("13:30"),MAX(F9:K9)&lt;TIMEVALUE("15:30"),MIN(F9:K9)&gt;TIMEVALUE("15:30")),0,IF(P9&lt;=TIMEVALUE("19:30"),P9-IF(MIN(F9:K9)&gt;TIMEVALUE("13:30"),O9,TIMEVALUE("13:30")),TIMEVALUE("19:30")-IF(MIN(F9:K9)&gt;TIMEVALUE("13:30"),O9,TIMEVALUE("13:30"))))</f>
        <v>0.25</v>
      </c>
      <c r="S9" s="108">
        <f t="shared" si="3"/>
        <v>0.35416666666666669</v>
      </c>
      <c r="T9" s="109"/>
      <c r="U9" s="108"/>
      <c r="V9" s="108"/>
      <c r="W9" s="112"/>
      <c r="X9" s="112"/>
      <c r="Y9" s="112"/>
      <c r="Z9" s="176"/>
      <c r="AA9" s="109"/>
      <c r="AB9" s="138">
        <f t="shared" si="4"/>
        <v>1</v>
      </c>
      <c r="AC9" s="112">
        <f t="shared" si="5"/>
        <v>0</v>
      </c>
      <c r="AD9" s="112">
        <f t="shared" si="6"/>
        <v>0</v>
      </c>
      <c r="AE9" s="112">
        <f t="shared" si="7"/>
        <v>1</v>
      </c>
    </row>
    <row r="10" spans="1:31" hidden="1">
      <c r="A10" s="147">
        <v>3</v>
      </c>
      <c r="B10" s="226" t="s">
        <v>474</v>
      </c>
      <c r="C10" s="147" t="s">
        <v>0</v>
      </c>
      <c r="D10" s="147" t="s">
        <v>475</v>
      </c>
      <c r="E10" s="148">
        <v>42305</v>
      </c>
      <c r="F10" s="149">
        <v>0.33819444444444446</v>
      </c>
      <c r="G10" s="149">
        <v>0.77708333333333324</v>
      </c>
      <c r="H10" s="147"/>
      <c r="I10" s="147"/>
      <c r="J10" s="147"/>
      <c r="K10" s="277"/>
      <c r="L10" s="121"/>
      <c r="M10" s="120" t="str">
        <f>IF(ISERROR(VLOOKUP(C10,mail!$G$2:$H$65,2,0)),"",VLOOKUP(C10,mail!$G$2:$H$65,2,0))</f>
        <v/>
      </c>
      <c r="N10" s="109"/>
      <c r="O10" s="110">
        <f t="shared" si="0"/>
        <v>0.33819444444444446</v>
      </c>
      <c r="P10" s="110">
        <f t="shared" si="1"/>
        <v>0.77708333333333324</v>
      </c>
      <c r="Q10" s="134">
        <f>+IF(OR(M10="KHAC",M10="PM",O10=TIMEVALUE("00:00")),0,IF(O10&gt;TIMEVALUE("10:00"),0,IF(MAX(F10:K10)&lt;TIMEVALUE("12:00"),MAX(F10:K10)-O10,TIMEVALUE("12:00")-O10)))</f>
        <v>0.16180555555555554</v>
      </c>
      <c r="R10" s="111">
        <f t="shared" si="8"/>
        <v>0.21458333333333324</v>
      </c>
      <c r="S10" s="108">
        <f t="shared" si="3"/>
        <v>0.35416666666666669</v>
      </c>
      <c r="T10" s="109"/>
      <c r="U10" s="108"/>
      <c r="V10" s="108"/>
      <c r="W10" s="112"/>
      <c r="X10" s="112"/>
      <c r="Y10" s="112"/>
      <c r="Z10" s="176"/>
      <c r="AA10" s="109"/>
      <c r="AB10" s="138">
        <f t="shared" si="4"/>
        <v>1</v>
      </c>
      <c r="AC10" s="112">
        <f t="shared" si="5"/>
        <v>0</v>
      </c>
      <c r="AD10" s="112">
        <f t="shared" si="6"/>
        <v>0</v>
      </c>
      <c r="AE10" s="112">
        <f t="shared" si="7"/>
        <v>1</v>
      </c>
    </row>
    <row r="11" spans="1:31" hidden="1">
      <c r="A11" s="147">
        <v>4</v>
      </c>
      <c r="B11" s="226" t="s">
        <v>474</v>
      </c>
      <c r="C11" s="147" t="s">
        <v>0</v>
      </c>
      <c r="D11" s="147" t="s">
        <v>475</v>
      </c>
      <c r="E11" s="148">
        <v>42306</v>
      </c>
      <c r="F11" s="149">
        <v>0.34722222222222227</v>
      </c>
      <c r="G11" s="149">
        <v>0.7583333333333333</v>
      </c>
      <c r="H11" s="149">
        <v>0.78611111111111109</v>
      </c>
      <c r="I11" s="149">
        <v>0.79305555555555562</v>
      </c>
      <c r="J11" s="147"/>
      <c r="K11" s="278"/>
      <c r="L11" s="121"/>
      <c r="M11" s="120" t="str">
        <f>IF(ISERROR(VLOOKUP(C11,mail!$G$2:$H$65,2,0)),"",VLOOKUP(C11,mail!$G$2:$H$65,2,0))</f>
        <v/>
      </c>
      <c r="N11" s="109"/>
      <c r="O11" s="110">
        <f t="shared" si="0"/>
        <v>0.34722222222222227</v>
      </c>
      <c r="P11" s="110">
        <f t="shared" si="1"/>
        <v>0.79305555555555562</v>
      </c>
      <c r="Q11" s="134">
        <f t="shared" si="2"/>
        <v>0.15277777777777773</v>
      </c>
      <c r="R11" s="111">
        <f t="shared" si="8"/>
        <v>0.23055555555555562</v>
      </c>
      <c r="S11" s="108">
        <f t="shared" si="3"/>
        <v>0.35416666666666669</v>
      </c>
      <c r="T11" s="109"/>
      <c r="U11" s="108"/>
      <c r="V11" s="108"/>
      <c r="W11" s="112"/>
      <c r="X11" s="112"/>
      <c r="Y11" s="112"/>
      <c r="Z11" s="176"/>
      <c r="AA11" s="109"/>
      <c r="AB11" s="138">
        <f t="shared" si="4"/>
        <v>1</v>
      </c>
      <c r="AC11" s="112">
        <f t="shared" si="5"/>
        <v>0</v>
      </c>
      <c r="AD11" s="112">
        <f t="shared" si="6"/>
        <v>0</v>
      </c>
      <c r="AE11" s="112">
        <f t="shared" si="7"/>
        <v>1</v>
      </c>
    </row>
    <row r="12" spans="1:31" hidden="1">
      <c r="A12" s="147">
        <v>5</v>
      </c>
      <c r="B12" s="226" t="s">
        <v>474</v>
      </c>
      <c r="C12" s="147" t="s">
        <v>0</v>
      </c>
      <c r="D12" s="147" t="s">
        <v>475</v>
      </c>
      <c r="E12" s="148">
        <v>42310</v>
      </c>
      <c r="F12" s="149">
        <v>0.35138888888888892</v>
      </c>
      <c r="G12" s="149">
        <v>0.74652777777777779</v>
      </c>
      <c r="H12" s="147"/>
      <c r="I12" s="147"/>
      <c r="J12" s="147"/>
      <c r="K12" s="277"/>
      <c r="L12" s="121"/>
      <c r="M12" s="120" t="str">
        <f>IF(ISERROR(VLOOKUP(C12,mail!$G$2:$H$65,2,0)),"",VLOOKUP(C12,mail!$G$2:$H$65,2,0))</f>
        <v/>
      </c>
      <c r="N12" s="109"/>
      <c r="O12" s="110">
        <f t="shared" si="0"/>
        <v>0.35138888888888892</v>
      </c>
      <c r="P12" s="110">
        <f t="shared" si="1"/>
        <v>0.74652777777777779</v>
      </c>
      <c r="Q12" s="134">
        <f t="shared" si="2"/>
        <v>0.14861111111111108</v>
      </c>
      <c r="R12" s="111">
        <f t="shared" si="8"/>
        <v>0.18402777777777779</v>
      </c>
      <c r="S12" s="108">
        <f t="shared" si="3"/>
        <v>0.35416666666666669</v>
      </c>
      <c r="T12" s="109"/>
      <c r="U12" s="108">
        <v>3.125E-2</v>
      </c>
      <c r="V12" s="108"/>
      <c r="W12" s="112"/>
      <c r="X12" s="112"/>
      <c r="Y12" s="112"/>
      <c r="Z12" s="176" t="s">
        <v>641</v>
      </c>
      <c r="AA12" s="109"/>
      <c r="AB12" s="138">
        <f t="shared" si="4"/>
        <v>1</v>
      </c>
      <c r="AC12" s="112">
        <f t="shared" si="5"/>
        <v>0</v>
      </c>
      <c r="AD12" s="112">
        <f t="shared" si="6"/>
        <v>0</v>
      </c>
      <c r="AE12" s="112">
        <f t="shared" si="7"/>
        <v>1</v>
      </c>
    </row>
    <row r="13" spans="1:31" hidden="1">
      <c r="A13" s="147">
        <v>6</v>
      </c>
      <c r="B13" s="226" t="s">
        <v>474</v>
      </c>
      <c r="C13" s="147" t="s">
        <v>0</v>
      </c>
      <c r="D13" s="147" t="s">
        <v>475</v>
      </c>
      <c r="E13" s="148">
        <v>42311</v>
      </c>
      <c r="F13" s="149">
        <v>0.35000000000000003</v>
      </c>
      <c r="G13" s="149">
        <v>0.75902777777777775</v>
      </c>
      <c r="H13" s="149">
        <v>0.76388888888888884</v>
      </c>
      <c r="I13" s="147"/>
      <c r="J13" s="147"/>
      <c r="K13" s="277"/>
      <c r="L13" s="121"/>
      <c r="M13" s="120" t="str">
        <f>IF(ISERROR(VLOOKUP(C13,mail!$G$2:$H$65,2,0)),"",VLOOKUP(C13,mail!$G$2:$H$65,2,0))</f>
        <v/>
      </c>
      <c r="N13" s="109"/>
      <c r="O13" s="110">
        <f t="shared" si="0"/>
        <v>0.35000000000000003</v>
      </c>
      <c r="P13" s="110">
        <f t="shared" si="1"/>
        <v>0.76388888888888884</v>
      </c>
      <c r="Q13" s="134">
        <f t="shared" si="2"/>
        <v>0.14999999999999997</v>
      </c>
      <c r="R13" s="111">
        <f t="shared" si="8"/>
        <v>0.20138888888888884</v>
      </c>
      <c r="S13" s="108">
        <f t="shared" si="3"/>
        <v>0.35416666666666657</v>
      </c>
      <c r="T13" s="109"/>
      <c r="U13" s="108">
        <v>2.7777777777777779E-3</v>
      </c>
      <c r="V13" s="108"/>
      <c r="W13" s="112"/>
      <c r="X13" s="112"/>
      <c r="Y13" s="112"/>
      <c r="Z13" s="176" t="s">
        <v>641</v>
      </c>
      <c r="AA13" s="109"/>
      <c r="AB13" s="138">
        <f t="shared" si="4"/>
        <v>0.99999999999999967</v>
      </c>
      <c r="AC13" s="112">
        <f t="shared" si="5"/>
        <v>0</v>
      </c>
      <c r="AD13" s="112">
        <f t="shared" si="6"/>
        <v>0</v>
      </c>
      <c r="AE13" s="112">
        <f t="shared" si="7"/>
        <v>1</v>
      </c>
    </row>
    <row r="14" spans="1:31" hidden="1">
      <c r="A14" s="147">
        <v>7</v>
      </c>
      <c r="B14" s="226" t="s">
        <v>474</v>
      </c>
      <c r="C14" s="147" t="s">
        <v>0</v>
      </c>
      <c r="D14" s="147" t="s">
        <v>475</v>
      </c>
      <c r="E14" s="148">
        <v>42312</v>
      </c>
      <c r="F14" s="149">
        <v>0.3756944444444445</v>
      </c>
      <c r="G14" s="149">
        <v>0.90902777777777777</v>
      </c>
      <c r="H14" s="147"/>
      <c r="I14" s="147"/>
      <c r="J14" s="147"/>
      <c r="K14" s="277"/>
      <c r="L14" s="121"/>
      <c r="M14" s="120" t="str">
        <f>IF(ISERROR(VLOOKUP(C14,mail!$G$2:$H$65,2,0)),"",VLOOKUP(C14,mail!$G$2:$H$65,2,0))</f>
        <v/>
      </c>
      <c r="N14" s="109"/>
      <c r="O14" s="110">
        <f t="shared" si="0"/>
        <v>0.3756944444444445</v>
      </c>
      <c r="P14" s="110">
        <f t="shared" si="1"/>
        <v>0.75</v>
      </c>
      <c r="Q14" s="134">
        <f t="shared" si="2"/>
        <v>0.1243055555555555</v>
      </c>
      <c r="R14" s="111">
        <f t="shared" si="8"/>
        <v>0.1875</v>
      </c>
      <c r="S14" s="108">
        <f t="shared" si="3"/>
        <v>0.35416666666666663</v>
      </c>
      <c r="T14" s="109"/>
      <c r="U14" s="108">
        <v>4.2361111111111106E-2</v>
      </c>
      <c r="V14" s="108"/>
      <c r="W14" s="112"/>
      <c r="X14" s="112"/>
      <c r="Y14" s="112"/>
      <c r="Z14" s="177" t="s">
        <v>642</v>
      </c>
      <c r="AA14" s="109"/>
      <c r="AB14" s="138">
        <f t="shared" si="4"/>
        <v>0.99999999999999989</v>
      </c>
      <c r="AC14" s="112">
        <f t="shared" si="5"/>
        <v>0</v>
      </c>
      <c r="AD14" s="112">
        <f t="shared" si="6"/>
        <v>1</v>
      </c>
      <c r="AE14" s="112">
        <f t="shared" si="7"/>
        <v>1</v>
      </c>
    </row>
    <row r="15" spans="1:31" hidden="1">
      <c r="A15" s="147">
        <v>8</v>
      </c>
      <c r="B15" s="226" t="s">
        <v>474</v>
      </c>
      <c r="C15" s="147" t="s">
        <v>0</v>
      </c>
      <c r="D15" s="147" t="s">
        <v>475</v>
      </c>
      <c r="E15" s="148">
        <v>42313</v>
      </c>
      <c r="F15" s="149">
        <v>0.34652777777777777</v>
      </c>
      <c r="G15" s="149">
        <v>0.76874999999999993</v>
      </c>
      <c r="H15" s="147"/>
      <c r="I15" s="147"/>
      <c r="J15" s="147"/>
      <c r="K15" s="277"/>
      <c r="L15" s="121"/>
      <c r="M15" s="120" t="str">
        <f>IF(ISERROR(VLOOKUP(C15,mail!$G$2:$H$65,2,0)),"",VLOOKUP(C15,mail!$G$2:$H$65,2,0))</f>
        <v/>
      </c>
      <c r="N15" s="116"/>
      <c r="O15" s="110">
        <f t="shared" si="0"/>
        <v>0.34652777777777777</v>
      </c>
      <c r="P15" s="110">
        <f t="shared" si="1"/>
        <v>0.76874999999999993</v>
      </c>
      <c r="Q15" s="134">
        <f t="shared" si="2"/>
        <v>0.15347222222222223</v>
      </c>
      <c r="R15" s="111">
        <f t="shared" si="8"/>
        <v>0.20624999999999993</v>
      </c>
      <c r="S15" s="108">
        <f t="shared" si="3"/>
        <v>0.35416666666666669</v>
      </c>
      <c r="T15" s="109"/>
      <c r="U15" s="108"/>
      <c r="V15" s="108"/>
      <c r="W15" s="112"/>
      <c r="X15" s="112"/>
      <c r="Y15" s="112"/>
      <c r="Z15" s="176"/>
      <c r="AA15" s="109"/>
      <c r="AB15" s="138">
        <f t="shared" si="4"/>
        <v>1</v>
      </c>
      <c r="AC15" s="112">
        <f t="shared" si="5"/>
        <v>0</v>
      </c>
      <c r="AD15" s="112">
        <f t="shared" si="6"/>
        <v>0</v>
      </c>
      <c r="AE15" s="112">
        <f t="shared" si="7"/>
        <v>1</v>
      </c>
    </row>
    <row r="16" spans="1:31" hidden="1">
      <c r="A16" s="147">
        <v>9</v>
      </c>
      <c r="B16" s="226" t="s">
        <v>474</v>
      </c>
      <c r="C16" s="147" t="s">
        <v>0</v>
      </c>
      <c r="D16" s="147" t="s">
        <v>475</v>
      </c>
      <c r="E16" s="148">
        <v>42314</v>
      </c>
      <c r="F16" s="149">
        <v>0.3444444444444445</v>
      </c>
      <c r="G16" s="149">
        <v>0.72499999999999998</v>
      </c>
      <c r="H16" s="149">
        <v>0.72638888888888886</v>
      </c>
      <c r="I16" s="147"/>
      <c r="J16" s="147"/>
      <c r="K16" s="277"/>
      <c r="L16" s="121"/>
      <c r="M16" s="120" t="str">
        <f>IF(ISERROR(VLOOKUP(C16,mail!$G$2:$H$65,2,0)),"",VLOOKUP(C16,mail!$G$2:$H$65,2,0))</f>
        <v/>
      </c>
      <c r="N16" s="109"/>
      <c r="O16" s="110">
        <f t="shared" si="0"/>
        <v>0.3444444444444445</v>
      </c>
      <c r="P16" s="110">
        <f t="shared" si="1"/>
        <v>0.72638888888888886</v>
      </c>
      <c r="Q16" s="134">
        <f t="shared" si="2"/>
        <v>0.1555555555555555</v>
      </c>
      <c r="R16" s="111">
        <f t="shared" si="8"/>
        <v>0.16388888888888886</v>
      </c>
      <c r="S16" s="108">
        <f t="shared" si="3"/>
        <v>0.35416666666666669</v>
      </c>
      <c r="T16" s="109"/>
      <c r="U16" s="108">
        <v>5.5555555555555552E-2</v>
      </c>
      <c r="V16" s="108"/>
      <c r="W16" s="112"/>
      <c r="X16" s="112"/>
      <c r="Y16" s="112"/>
      <c r="Z16" s="176" t="s">
        <v>643</v>
      </c>
      <c r="AA16" s="109"/>
      <c r="AB16" s="138">
        <f t="shared" si="4"/>
        <v>1</v>
      </c>
      <c r="AC16" s="112">
        <f t="shared" si="5"/>
        <v>0</v>
      </c>
      <c r="AD16" s="112">
        <f t="shared" si="6"/>
        <v>0</v>
      </c>
      <c r="AE16" s="112">
        <f t="shared" si="7"/>
        <v>1</v>
      </c>
    </row>
    <row r="17" spans="1:31" hidden="1">
      <c r="A17" s="147">
        <v>10</v>
      </c>
      <c r="B17" s="226" t="s">
        <v>474</v>
      </c>
      <c r="C17" s="147" t="s">
        <v>0</v>
      </c>
      <c r="D17" s="147" t="s">
        <v>475</v>
      </c>
      <c r="E17" s="148">
        <v>42317</v>
      </c>
      <c r="F17" s="149">
        <v>0.34861111111111115</v>
      </c>
      <c r="G17" s="149">
        <v>0.79583333333333339</v>
      </c>
      <c r="H17" s="149">
        <v>0.79791666666666661</v>
      </c>
      <c r="I17" s="147"/>
      <c r="J17" s="147"/>
      <c r="K17" s="277"/>
      <c r="L17" s="121"/>
      <c r="M17" s="120" t="str">
        <f>IF(ISERROR(VLOOKUP(C17,mail!$G$2:$H$65,2,0)),"",VLOOKUP(C17,mail!$G$2:$H$65,2,0))</f>
        <v/>
      </c>
      <c r="N17" s="116"/>
      <c r="O17" s="110">
        <f t="shared" si="0"/>
        <v>0.34861111111111115</v>
      </c>
      <c r="P17" s="110">
        <f t="shared" si="1"/>
        <v>0.79791666666666661</v>
      </c>
      <c r="Q17" s="134">
        <f t="shared" si="2"/>
        <v>0.15138888888888885</v>
      </c>
      <c r="R17" s="111">
        <f t="shared" si="8"/>
        <v>0.23541666666666661</v>
      </c>
      <c r="S17" s="108">
        <f t="shared" si="3"/>
        <v>0.35416666666666669</v>
      </c>
      <c r="T17" s="109"/>
      <c r="U17" s="108"/>
      <c r="V17" s="108"/>
      <c r="W17" s="112"/>
      <c r="X17" s="112"/>
      <c r="Y17" s="112"/>
      <c r="Z17" s="176"/>
      <c r="AA17" s="109"/>
      <c r="AB17" s="138">
        <f t="shared" si="4"/>
        <v>1</v>
      </c>
      <c r="AC17" s="112">
        <f t="shared" si="5"/>
        <v>0</v>
      </c>
      <c r="AD17" s="112">
        <f t="shared" si="6"/>
        <v>0</v>
      </c>
      <c r="AE17" s="112">
        <f t="shared" si="7"/>
        <v>1</v>
      </c>
    </row>
    <row r="18" spans="1:31" hidden="1">
      <c r="A18" s="147">
        <v>11</v>
      </c>
      <c r="B18" s="226" t="s">
        <v>474</v>
      </c>
      <c r="C18" s="147" t="s">
        <v>0</v>
      </c>
      <c r="D18" s="147" t="s">
        <v>475</v>
      </c>
      <c r="E18" s="148">
        <v>42318</v>
      </c>
      <c r="F18" s="149">
        <v>0.35069444444444442</v>
      </c>
      <c r="G18" s="149">
        <v>0.79652777777777783</v>
      </c>
      <c r="H18" s="147"/>
      <c r="I18" s="147"/>
      <c r="J18" s="147"/>
      <c r="K18" s="277"/>
      <c r="L18" s="121"/>
      <c r="M18" s="120" t="str">
        <f>IF(ISERROR(VLOOKUP(C18,mail!$G$2:$H$65,2,0)),"",VLOOKUP(C18,mail!$G$2:$H$65,2,0))</f>
        <v/>
      </c>
      <c r="N18" s="116"/>
      <c r="O18" s="110">
        <f t="shared" si="0"/>
        <v>0.35069444444444442</v>
      </c>
      <c r="P18" s="110">
        <f t="shared" si="1"/>
        <v>0.79652777777777783</v>
      </c>
      <c r="Q18" s="134">
        <f t="shared" si="2"/>
        <v>0.14930555555555558</v>
      </c>
      <c r="R18" s="111">
        <f t="shared" si="8"/>
        <v>0.23402777777777783</v>
      </c>
      <c r="S18" s="108">
        <f t="shared" si="3"/>
        <v>0.35416666666666669</v>
      </c>
      <c r="T18" s="109"/>
      <c r="U18" s="108"/>
      <c r="V18" s="108"/>
      <c r="W18" s="112"/>
      <c r="X18" s="112"/>
      <c r="Y18" s="112"/>
      <c r="Z18" s="176"/>
      <c r="AA18" s="109"/>
      <c r="AB18" s="138">
        <f t="shared" si="4"/>
        <v>1</v>
      </c>
      <c r="AC18" s="112">
        <f t="shared" si="5"/>
        <v>0</v>
      </c>
      <c r="AD18" s="112">
        <f t="shared" si="6"/>
        <v>0</v>
      </c>
      <c r="AE18" s="112">
        <f t="shared" si="7"/>
        <v>1</v>
      </c>
    </row>
    <row r="19" spans="1:31" hidden="1">
      <c r="A19" s="147">
        <v>12</v>
      </c>
      <c r="B19" s="226" t="s">
        <v>474</v>
      </c>
      <c r="C19" s="147" t="s">
        <v>0</v>
      </c>
      <c r="D19" s="147" t="s">
        <v>475</v>
      </c>
      <c r="E19" s="148">
        <v>42319</v>
      </c>
      <c r="F19" s="149">
        <v>0.34027777777777773</v>
      </c>
      <c r="G19" s="149">
        <v>0.78749999999999998</v>
      </c>
      <c r="H19" s="149">
        <v>0.78819444444444453</v>
      </c>
      <c r="I19" s="147"/>
      <c r="J19" s="147"/>
      <c r="K19" s="277"/>
      <c r="L19" s="121"/>
      <c r="M19" s="120" t="str">
        <f>IF(ISERROR(VLOOKUP(C19,mail!$G$2:$H$65,2,0)),"",VLOOKUP(C19,mail!$G$2:$H$65,2,0))</f>
        <v/>
      </c>
      <c r="N19" s="116"/>
      <c r="O19" s="110">
        <f t="shared" si="0"/>
        <v>0.34027777777777773</v>
      </c>
      <c r="P19" s="110">
        <f t="shared" si="1"/>
        <v>0.78819444444444453</v>
      </c>
      <c r="Q19" s="134">
        <f t="shared" si="2"/>
        <v>0.15972222222222227</v>
      </c>
      <c r="R19" s="111">
        <f t="shared" si="8"/>
        <v>0.22569444444444453</v>
      </c>
      <c r="S19" s="108">
        <f t="shared" si="3"/>
        <v>0.35416666666666669</v>
      </c>
      <c r="T19" s="109"/>
      <c r="U19" s="108"/>
      <c r="V19" s="108"/>
      <c r="W19" s="112"/>
      <c r="X19" s="112"/>
      <c r="Y19" s="112"/>
      <c r="Z19" s="176"/>
      <c r="AA19" s="109"/>
      <c r="AB19" s="138">
        <f t="shared" si="4"/>
        <v>1</v>
      </c>
      <c r="AC19" s="112">
        <f t="shared" si="5"/>
        <v>0</v>
      </c>
      <c r="AD19" s="112">
        <f t="shared" si="6"/>
        <v>0</v>
      </c>
      <c r="AE19" s="112">
        <f t="shared" si="7"/>
        <v>1</v>
      </c>
    </row>
    <row r="20" spans="1:31" hidden="1">
      <c r="A20" s="147">
        <v>13</v>
      </c>
      <c r="B20" s="226" t="s">
        <v>474</v>
      </c>
      <c r="C20" s="147" t="s">
        <v>0</v>
      </c>
      <c r="D20" s="147" t="s">
        <v>475</v>
      </c>
      <c r="E20" s="148">
        <v>42320</v>
      </c>
      <c r="F20" s="149">
        <v>0.3444444444444445</v>
      </c>
      <c r="G20" s="149">
        <v>0.72638888888888886</v>
      </c>
      <c r="H20" s="149">
        <v>0.76736111111111116</v>
      </c>
      <c r="I20" s="149">
        <v>0.77569444444444446</v>
      </c>
      <c r="J20" s="147"/>
      <c r="K20" s="277"/>
      <c r="L20" s="121"/>
      <c r="M20" s="120" t="str">
        <f>IF(ISERROR(VLOOKUP(C20,mail!$G$2:$H$65,2,0)),"",VLOOKUP(C20,mail!$G$2:$H$65,2,0))</f>
        <v/>
      </c>
      <c r="N20" s="109"/>
      <c r="O20" s="110">
        <f t="shared" si="0"/>
        <v>0.3444444444444445</v>
      </c>
      <c r="P20" s="110">
        <f t="shared" si="1"/>
        <v>0.77569444444444446</v>
      </c>
      <c r="Q20" s="134">
        <f t="shared" si="2"/>
        <v>0.1555555555555555</v>
      </c>
      <c r="R20" s="111">
        <f t="shared" si="8"/>
        <v>0.21319444444444446</v>
      </c>
      <c r="S20" s="108">
        <f t="shared" si="3"/>
        <v>0.35416666666666669</v>
      </c>
      <c r="T20" s="109"/>
      <c r="U20" s="108"/>
      <c r="V20" s="108"/>
      <c r="W20" s="112"/>
      <c r="X20" s="112"/>
      <c r="Y20" s="112"/>
      <c r="Z20" s="176"/>
      <c r="AA20" s="109"/>
      <c r="AB20" s="138">
        <f t="shared" si="4"/>
        <v>1</v>
      </c>
      <c r="AC20" s="112">
        <f t="shared" si="5"/>
        <v>0</v>
      </c>
      <c r="AD20" s="112">
        <f t="shared" si="6"/>
        <v>0</v>
      </c>
      <c r="AE20" s="112">
        <f t="shared" si="7"/>
        <v>1</v>
      </c>
    </row>
    <row r="21" spans="1:31" hidden="1">
      <c r="A21" s="147">
        <v>14</v>
      </c>
      <c r="B21" s="226" t="s">
        <v>474</v>
      </c>
      <c r="C21" s="147" t="s">
        <v>0</v>
      </c>
      <c r="D21" s="147" t="s">
        <v>475</v>
      </c>
      <c r="E21" s="148">
        <v>42321</v>
      </c>
      <c r="F21" s="149">
        <v>0.35347222222222219</v>
      </c>
      <c r="G21" s="149">
        <v>0.77777777777777779</v>
      </c>
      <c r="H21" s="147"/>
      <c r="I21" s="147"/>
      <c r="J21" s="147"/>
      <c r="K21" s="277"/>
      <c r="L21" s="121"/>
      <c r="M21" s="120" t="str">
        <f>IF(ISERROR(VLOOKUP(C21,mail!$G$2:$H$65,2,0)),"",VLOOKUP(C21,mail!$G$2:$H$65,2,0))</f>
        <v/>
      </c>
      <c r="N21" s="109"/>
      <c r="O21" s="110">
        <f t="shared" si="0"/>
        <v>0.35347222222222219</v>
      </c>
      <c r="P21" s="110">
        <f t="shared" si="1"/>
        <v>0.77777777777777779</v>
      </c>
      <c r="Q21" s="134">
        <f t="shared" si="2"/>
        <v>0.14652777777777781</v>
      </c>
      <c r="R21" s="111">
        <f t="shared" si="8"/>
        <v>0.21527777777777779</v>
      </c>
      <c r="S21" s="108">
        <f t="shared" si="3"/>
        <v>0.35416666666666669</v>
      </c>
      <c r="T21" s="109"/>
      <c r="U21" s="108"/>
      <c r="V21" s="108"/>
      <c r="W21" s="112"/>
      <c r="X21" s="112"/>
      <c r="Y21" s="112"/>
      <c r="Z21" s="176"/>
      <c r="AA21" s="109"/>
      <c r="AB21" s="138">
        <f t="shared" si="4"/>
        <v>1</v>
      </c>
      <c r="AC21" s="112">
        <f t="shared" si="5"/>
        <v>0</v>
      </c>
      <c r="AD21" s="112">
        <f t="shared" si="6"/>
        <v>0</v>
      </c>
      <c r="AE21" s="112">
        <f t="shared" si="7"/>
        <v>1</v>
      </c>
    </row>
    <row r="22" spans="1:31" hidden="1">
      <c r="A22" s="147">
        <v>15</v>
      </c>
      <c r="B22" s="226" t="s">
        <v>474</v>
      </c>
      <c r="C22" s="147" t="s">
        <v>0</v>
      </c>
      <c r="D22" s="147" t="s">
        <v>475</v>
      </c>
      <c r="E22" s="148">
        <v>42324</v>
      </c>
      <c r="F22" s="149">
        <v>0.34861111111111115</v>
      </c>
      <c r="G22" s="149">
        <v>0.35069444444444442</v>
      </c>
      <c r="H22" s="149">
        <v>0.35069444444444442</v>
      </c>
      <c r="I22" s="149">
        <v>0.77013888888888893</v>
      </c>
      <c r="J22" s="147"/>
      <c r="K22" s="277"/>
      <c r="L22" s="121"/>
      <c r="M22" s="120" t="str">
        <f>IF(ISERROR(VLOOKUP(C22,mail!$G$2:$H$65,2,0)),"",VLOOKUP(C22,mail!$G$2:$H$65,2,0))</f>
        <v/>
      </c>
      <c r="N22" s="116"/>
      <c r="O22" s="110">
        <f t="shared" si="0"/>
        <v>0.34861111111111115</v>
      </c>
      <c r="P22" s="110">
        <f t="shared" si="1"/>
        <v>0.77013888888888893</v>
      </c>
      <c r="Q22" s="134">
        <f t="shared" si="2"/>
        <v>0.15138888888888885</v>
      </c>
      <c r="R22" s="111">
        <f t="shared" si="8"/>
        <v>0.20763888888888893</v>
      </c>
      <c r="S22" s="108">
        <f t="shared" si="3"/>
        <v>0.35416666666666669</v>
      </c>
      <c r="T22" s="109"/>
      <c r="U22" s="108"/>
      <c r="V22" s="108"/>
      <c r="W22" s="112"/>
      <c r="X22" s="112"/>
      <c r="Y22" s="112"/>
      <c r="Z22" s="176"/>
      <c r="AA22" s="109"/>
      <c r="AB22" s="138">
        <f t="shared" si="4"/>
        <v>1</v>
      </c>
      <c r="AC22" s="112">
        <f t="shared" si="5"/>
        <v>0</v>
      </c>
      <c r="AD22" s="112">
        <f t="shared" si="6"/>
        <v>0</v>
      </c>
      <c r="AE22" s="112">
        <f t="shared" si="7"/>
        <v>1</v>
      </c>
    </row>
    <row r="23" spans="1:31" hidden="1">
      <c r="A23" s="147">
        <v>16</v>
      </c>
      <c r="B23" s="226" t="s">
        <v>474</v>
      </c>
      <c r="C23" s="147" t="s">
        <v>0</v>
      </c>
      <c r="D23" s="147" t="s">
        <v>475</v>
      </c>
      <c r="E23" s="148">
        <v>42325</v>
      </c>
      <c r="F23" s="149">
        <v>0.55763888888888891</v>
      </c>
      <c r="G23" s="149">
        <v>0.75416666666666676</v>
      </c>
      <c r="H23" s="147"/>
      <c r="I23" s="147"/>
      <c r="J23" s="147"/>
      <c r="K23" s="277"/>
      <c r="L23" s="185"/>
      <c r="M23" s="120" t="str">
        <f>IF(ISERROR(VLOOKUP(C23,mail!$G$2:$H$65,2,0)),"",VLOOKUP(C23,mail!$G$2:$H$65,2,0))</f>
        <v/>
      </c>
      <c r="N23" s="116"/>
      <c r="O23" s="110">
        <f t="shared" si="0"/>
        <v>0.55763888888888891</v>
      </c>
      <c r="P23" s="110">
        <f t="shared" si="1"/>
        <v>0.75</v>
      </c>
      <c r="Q23" s="134">
        <f t="shared" si="2"/>
        <v>0</v>
      </c>
      <c r="R23" s="111">
        <f t="shared" si="8"/>
        <v>0.1875</v>
      </c>
      <c r="S23" s="108">
        <f t="shared" si="3"/>
        <v>0.1875</v>
      </c>
      <c r="T23" s="109"/>
      <c r="U23" s="108"/>
      <c r="V23" s="108"/>
      <c r="W23" s="112"/>
      <c r="X23" s="112"/>
      <c r="Y23" s="112"/>
      <c r="Z23" s="176"/>
      <c r="AA23" s="109"/>
      <c r="AB23" s="138">
        <f t="shared" si="4"/>
        <v>0.52941176470588236</v>
      </c>
      <c r="AC23" s="112">
        <f t="shared" si="5"/>
        <v>0</v>
      </c>
      <c r="AD23" s="112">
        <f t="shared" si="6"/>
        <v>0</v>
      </c>
      <c r="AE23" s="112">
        <f t="shared" si="7"/>
        <v>0</v>
      </c>
    </row>
    <row r="24" spans="1:31" hidden="1">
      <c r="A24" s="147">
        <v>17</v>
      </c>
      <c r="B24" s="226" t="s">
        <v>474</v>
      </c>
      <c r="C24" s="147" t="s">
        <v>0</v>
      </c>
      <c r="D24" s="147" t="s">
        <v>475</v>
      </c>
      <c r="E24" s="148">
        <v>42326</v>
      </c>
      <c r="F24" s="149">
        <v>0.34513888888888888</v>
      </c>
      <c r="G24" s="149">
        <v>0.84791666666666676</v>
      </c>
      <c r="H24" s="147"/>
      <c r="I24" s="147"/>
      <c r="J24" s="147"/>
      <c r="K24" s="278"/>
      <c r="L24" s="121"/>
      <c r="M24" s="120" t="str">
        <f>IF(ISERROR(VLOOKUP(C24,mail!$G$2:$H$65,2,0)),"",VLOOKUP(C24,mail!$G$2:$H$65,2,0))</f>
        <v/>
      </c>
      <c r="N24" s="109"/>
      <c r="O24" s="110">
        <f t="shared" si="0"/>
        <v>0.34513888888888888</v>
      </c>
      <c r="P24" s="110">
        <f t="shared" si="1"/>
        <v>0.84791666666666676</v>
      </c>
      <c r="Q24" s="134">
        <f t="shared" si="2"/>
        <v>0.15486111111111112</v>
      </c>
      <c r="R24" s="111">
        <f t="shared" si="8"/>
        <v>0.25</v>
      </c>
      <c r="S24" s="108">
        <f t="shared" si="3"/>
        <v>0.35416666666666669</v>
      </c>
      <c r="T24" s="109"/>
      <c r="U24" s="108"/>
      <c r="V24" s="108"/>
      <c r="W24" s="112"/>
      <c r="X24" s="112"/>
      <c r="Y24" s="112"/>
      <c r="Z24" s="176"/>
      <c r="AA24" s="109"/>
      <c r="AB24" s="138">
        <f t="shared" si="4"/>
        <v>1</v>
      </c>
      <c r="AC24" s="112">
        <f t="shared" si="5"/>
        <v>0</v>
      </c>
      <c r="AD24" s="112">
        <f t="shared" si="6"/>
        <v>0</v>
      </c>
      <c r="AE24" s="112">
        <f t="shared" si="7"/>
        <v>1</v>
      </c>
    </row>
    <row r="25" spans="1:31" hidden="1">
      <c r="A25" s="147">
        <v>18</v>
      </c>
      <c r="B25" s="226" t="s">
        <v>474</v>
      </c>
      <c r="C25" s="147" t="s">
        <v>0</v>
      </c>
      <c r="D25" s="147" t="s">
        <v>475</v>
      </c>
      <c r="E25" s="148">
        <v>42327</v>
      </c>
      <c r="F25" s="149">
        <v>0.34861111111111115</v>
      </c>
      <c r="G25" s="149">
        <v>0.77916666666666667</v>
      </c>
      <c r="H25" s="147"/>
      <c r="I25" s="147"/>
      <c r="J25" s="147"/>
      <c r="K25" s="277"/>
      <c r="L25" s="121"/>
      <c r="M25" s="120" t="str">
        <f>IF(ISERROR(VLOOKUP(C25,mail!$G$2:$H$65,2,0)),"",VLOOKUP(C25,mail!$G$2:$H$65,2,0))</f>
        <v/>
      </c>
      <c r="N25" s="109"/>
      <c r="O25" s="110">
        <f t="shared" si="0"/>
        <v>0.34861111111111115</v>
      </c>
      <c r="P25" s="110">
        <f t="shared" si="1"/>
        <v>0.77916666666666667</v>
      </c>
      <c r="Q25" s="134">
        <f t="shared" si="2"/>
        <v>0.15138888888888885</v>
      </c>
      <c r="R25" s="111">
        <f t="shared" si="8"/>
        <v>0.21666666666666667</v>
      </c>
      <c r="S25" s="108">
        <f t="shared" si="3"/>
        <v>0.35416666666666669</v>
      </c>
      <c r="T25" s="109"/>
      <c r="U25" s="108"/>
      <c r="V25" s="108"/>
      <c r="W25" s="112"/>
      <c r="X25" s="112"/>
      <c r="Y25" s="112"/>
      <c r="Z25" s="176"/>
      <c r="AA25" s="109"/>
      <c r="AB25" s="138">
        <f t="shared" si="4"/>
        <v>1</v>
      </c>
      <c r="AC25" s="112">
        <f t="shared" si="5"/>
        <v>0</v>
      </c>
      <c r="AD25" s="112">
        <f t="shared" si="6"/>
        <v>0</v>
      </c>
      <c r="AE25" s="112">
        <f t="shared" si="7"/>
        <v>1</v>
      </c>
    </row>
    <row r="26" spans="1:31" hidden="1">
      <c r="A26" s="147">
        <v>19</v>
      </c>
      <c r="B26" s="226" t="s">
        <v>476</v>
      </c>
      <c r="C26" s="147" t="s">
        <v>2</v>
      </c>
      <c r="D26" s="147" t="s">
        <v>475</v>
      </c>
      <c r="E26" s="148">
        <v>42303</v>
      </c>
      <c r="F26" s="149">
        <v>0.34166666666666662</v>
      </c>
      <c r="G26" s="149">
        <v>0.77638888888888891</v>
      </c>
      <c r="H26" s="147"/>
      <c r="I26" s="147"/>
      <c r="J26" s="147"/>
      <c r="K26" s="277"/>
      <c r="L26" s="121"/>
      <c r="M26" s="120" t="str">
        <f>IF(ISERROR(VLOOKUP(C26,mail!$G$2:$H$65,2,0)),"",VLOOKUP(C26,mail!$G$2:$H$65,2,0))</f>
        <v/>
      </c>
      <c r="N26" s="109"/>
      <c r="O26" s="110">
        <f t="shared" si="0"/>
        <v>0.34166666666666662</v>
      </c>
      <c r="P26" s="110">
        <f t="shared" si="1"/>
        <v>0.77638888888888891</v>
      </c>
      <c r="Q26" s="134">
        <f t="shared" si="2"/>
        <v>0.15833333333333338</v>
      </c>
      <c r="R26" s="111">
        <f t="shared" si="8"/>
        <v>0.21388888888888891</v>
      </c>
      <c r="S26" s="108">
        <f t="shared" si="3"/>
        <v>0.35416666666666669</v>
      </c>
      <c r="T26" s="109"/>
      <c r="U26" s="108"/>
      <c r="V26" s="108"/>
      <c r="W26" s="112"/>
      <c r="X26" s="112"/>
      <c r="Y26" s="112"/>
      <c r="Z26" s="176"/>
      <c r="AA26" s="109"/>
      <c r="AB26" s="138">
        <f t="shared" si="4"/>
        <v>1</v>
      </c>
      <c r="AC26" s="112">
        <f t="shared" si="5"/>
        <v>0</v>
      </c>
      <c r="AD26" s="112">
        <f t="shared" si="6"/>
        <v>0</v>
      </c>
      <c r="AE26" s="112">
        <f t="shared" si="7"/>
        <v>1</v>
      </c>
    </row>
    <row r="27" spans="1:31" hidden="1">
      <c r="A27" s="147">
        <v>20</v>
      </c>
      <c r="B27" s="226" t="s">
        <v>476</v>
      </c>
      <c r="C27" s="147" t="s">
        <v>2</v>
      </c>
      <c r="D27" s="147" t="s">
        <v>475</v>
      </c>
      <c r="E27" s="148">
        <v>42304</v>
      </c>
      <c r="F27" s="149">
        <v>0.33888888888888885</v>
      </c>
      <c r="G27" s="149">
        <v>0.76388888888888884</v>
      </c>
      <c r="H27" s="147"/>
      <c r="I27" s="147"/>
      <c r="J27" s="147"/>
      <c r="K27" s="277"/>
      <c r="L27" s="121"/>
      <c r="M27" s="120" t="str">
        <f>IF(ISERROR(VLOOKUP(C27,mail!$G$2:$H$65,2,0)),"",VLOOKUP(C27,mail!$G$2:$H$65,2,0))</f>
        <v/>
      </c>
      <c r="N27" s="109"/>
      <c r="O27" s="110">
        <f t="shared" si="0"/>
        <v>0.33888888888888885</v>
      </c>
      <c r="P27" s="110">
        <f t="shared" si="1"/>
        <v>0.76388888888888884</v>
      </c>
      <c r="Q27" s="134">
        <f t="shared" si="2"/>
        <v>0.16111111111111115</v>
      </c>
      <c r="R27" s="111">
        <f t="shared" si="8"/>
        <v>0.20138888888888884</v>
      </c>
      <c r="S27" s="108">
        <f t="shared" si="3"/>
        <v>0.35416666666666669</v>
      </c>
      <c r="T27" s="109"/>
      <c r="U27" s="108"/>
      <c r="V27" s="108"/>
      <c r="W27" s="112"/>
      <c r="X27" s="112"/>
      <c r="Y27" s="112"/>
      <c r="Z27" s="176"/>
      <c r="AA27" s="109"/>
      <c r="AB27" s="138">
        <f t="shared" si="4"/>
        <v>1</v>
      </c>
      <c r="AC27" s="112">
        <f t="shared" si="5"/>
        <v>0</v>
      </c>
      <c r="AD27" s="112">
        <f t="shared" si="6"/>
        <v>0</v>
      </c>
      <c r="AE27" s="112">
        <f t="shared" si="7"/>
        <v>1</v>
      </c>
    </row>
    <row r="28" spans="1:31" hidden="1">
      <c r="A28" s="147">
        <v>21</v>
      </c>
      <c r="B28" s="226" t="s">
        <v>476</v>
      </c>
      <c r="C28" s="147" t="s">
        <v>2</v>
      </c>
      <c r="D28" s="147" t="s">
        <v>475</v>
      </c>
      <c r="E28" s="148">
        <v>42305</v>
      </c>
      <c r="F28" s="149">
        <v>0.33749999999999997</v>
      </c>
      <c r="G28" s="149">
        <v>0.76666666666666661</v>
      </c>
      <c r="H28" s="147"/>
      <c r="I28" s="147"/>
      <c r="J28" s="147"/>
      <c r="K28" s="277"/>
      <c r="L28" s="121"/>
      <c r="M28" s="120" t="str">
        <f>IF(ISERROR(VLOOKUP(C28,mail!$G$2:$H$65,2,0)),"",VLOOKUP(C28,mail!$G$2:$H$65,2,0))</f>
        <v/>
      </c>
      <c r="N28" s="109"/>
      <c r="O28" s="110">
        <f t="shared" si="0"/>
        <v>0.33749999999999997</v>
      </c>
      <c r="P28" s="110">
        <f t="shared" si="1"/>
        <v>0.76666666666666661</v>
      </c>
      <c r="Q28" s="134">
        <f t="shared" si="2"/>
        <v>0.16250000000000003</v>
      </c>
      <c r="R28" s="111">
        <f t="shared" si="8"/>
        <v>0.20416666666666661</v>
      </c>
      <c r="S28" s="108">
        <f t="shared" si="3"/>
        <v>0.35416666666666669</v>
      </c>
      <c r="T28" s="109"/>
      <c r="U28" s="108"/>
      <c r="V28" s="108"/>
      <c r="W28" s="112"/>
      <c r="X28" s="112"/>
      <c r="Y28" s="112"/>
      <c r="Z28" s="220"/>
      <c r="AA28" s="109"/>
      <c r="AB28" s="138">
        <f t="shared" si="4"/>
        <v>1</v>
      </c>
      <c r="AC28" s="112">
        <f t="shared" si="5"/>
        <v>0</v>
      </c>
      <c r="AD28" s="112">
        <f t="shared" si="6"/>
        <v>0</v>
      </c>
      <c r="AE28" s="112">
        <f t="shared" si="7"/>
        <v>1</v>
      </c>
    </row>
    <row r="29" spans="1:31" hidden="1">
      <c r="A29" s="147">
        <v>22</v>
      </c>
      <c r="B29" s="226" t="s">
        <v>476</v>
      </c>
      <c r="C29" s="147" t="s">
        <v>2</v>
      </c>
      <c r="D29" s="147" t="s">
        <v>475</v>
      </c>
      <c r="E29" s="148">
        <v>42306</v>
      </c>
      <c r="F29" s="149">
        <v>0.34097222222222223</v>
      </c>
      <c r="G29" s="149">
        <v>0.34166666666666662</v>
      </c>
      <c r="H29" s="149">
        <v>0.76250000000000007</v>
      </c>
      <c r="I29" s="147"/>
      <c r="J29" s="147"/>
      <c r="K29" s="277"/>
      <c r="L29" s="121"/>
      <c r="M29" s="120" t="str">
        <f>IF(ISERROR(VLOOKUP(C29,mail!$G$2:$H$65,2,0)),"",VLOOKUP(C29,mail!$G$2:$H$65,2,0))</f>
        <v/>
      </c>
      <c r="N29" s="109"/>
      <c r="O29" s="110">
        <f t="shared" si="0"/>
        <v>0.34097222222222223</v>
      </c>
      <c r="P29" s="110">
        <f t="shared" si="1"/>
        <v>0.76250000000000007</v>
      </c>
      <c r="Q29" s="134">
        <f t="shared" si="2"/>
        <v>0.15902777777777777</v>
      </c>
      <c r="R29" s="111">
        <f t="shared" si="8"/>
        <v>0.20000000000000007</v>
      </c>
      <c r="S29" s="108">
        <f t="shared" si="3"/>
        <v>0.35416666666666669</v>
      </c>
      <c r="T29" s="109"/>
      <c r="U29" s="108"/>
      <c r="V29" s="108"/>
      <c r="W29" s="112"/>
      <c r="X29" s="112"/>
      <c r="Y29" s="112"/>
      <c r="Z29" s="220"/>
      <c r="AA29" s="109"/>
      <c r="AB29" s="138">
        <f t="shared" si="4"/>
        <v>1</v>
      </c>
      <c r="AC29" s="112">
        <f t="shared" si="5"/>
        <v>0</v>
      </c>
      <c r="AD29" s="112">
        <f t="shared" si="6"/>
        <v>0</v>
      </c>
      <c r="AE29" s="112">
        <f t="shared" si="7"/>
        <v>1</v>
      </c>
    </row>
    <row r="30" spans="1:31" hidden="1">
      <c r="A30" s="147">
        <v>23</v>
      </c>
      <c r="B30" s="226" t="s">
        <v>476</v>
      </c>
      <c r="C30" s="147" t="s">
        <v>2</v>
      </c>
      <c r="D30" s="147" t="s">
        <v>475</v>
      </c>
      <c r="E30" s="148">
        <v>42307</v>
      </c>
      <c r="F30" s="149">
        <v>0.34027777777777773</v>
      </c>
      <c r="G30" s="149">
        <v>0.77361111111111114</v>
      </c>
      <c r="H30" s="147"/>
      <c r="I30" s="147"/>
      <c r="J30" s="147"/>
      <c r="K30" s="277"/>
      <c r="L30" s="121"/>
      <c r="M30" s="120" t="str">
        <f>IF(ISERROR(VLOOKUP(C30,mail!$G$2:$H$65,2,0)),"",VLOOKUP(C30,mail!$G$2:$H$65,2,0))</f>
        <v/>
      </c>
      <c r="N30" s="109"/>
      <c r="O30" s="110">
        <f t="shared" si="0"/>
        <v>0.34027777777777773</v>
      </c>
      <c r="P30" s="110">
        <f t="shared" si="1"/>
        <v>0.77361111111111114</v>
      </c>
      <c r="Q30" s="134">
        <f t="shared" si="2"/>
        <v>0.15972222222222227</v>
      </c>
      <c r="R30" s="111">
        <f t="shared" si="8"/>
        <v>0.21111111111111114</v>
      </c>
      <c r="S30" s="108">
        <f t="shared" si="3"/>
        <v>0.35416666666666669</v>
      </c>
      <c r="T30" s="109"/>
      <c r="U30" s="108"/>
      <c r="V30" s="108"/>
      <c r="W30" s="112"/>
      <c r="X30" s="112"/>
      <c r="Y30" s="112"/>
      <c r="Z30" s="176"/>
      <c r="AA30" s="109"/>
      <c r="AB30" s="138">
        <f t="shared" si="4"/>
        <v>1</v>
      </c>
      <c r="AC30" s="112">
        <f t="shared" si="5"/>
        <v>0</v>
      </c>
      <c r="AD30" s="112">
        <f t="shared" si="6"/>
        <v>0</v>
      </c>
      <c r="AE30" s="112">
        <f t="shared" si="7"/>
        <v>1</v>
      </c>
    </row>
    <row r="31" spans="1:31" hidden="1">
      <c r="A31" s="147">
        <v>24</v>
      </c>
      <c r="B31" s="226" t="s">
        <v>476</v>
      </c>
      <c r="C31" s="147" t="s">
        <v>2</v>
      </c>
      <c r="D31" s="147" t="s">
        <v>475</v>
      </c>
      <c r="E31" s="148">
        <v>42310</v>
      </c>
      <c r="F31" s="149">
        <v>0.33819444444444446</v>
      </c>
      <c r="G31" s="149">
        <v>0.76736111111111116</v>
      </c>
      <c r="H31" s="147"/>
      <c r="I31" s="147"/>
      <c r="J31" s="147"/>
      <c r="K31" s="277"/>
      <c r="L31" s="121"/>
      <c r="M31" s="120" t="str">
        <f>IF(ISERROR(VLOOKUP(C31,mail!$G$2:$H$65,2,0)),"",VLOOKUP(C31,mail!$G$2:$H$65,2,0))</f>
        <v/>
      </c>
      <c r="N31" s="116"/>
      <c r="O31" s="110">
        <f t="shared" si="0"/>
        <v>0.33819444444444446</v>
      </c>
      <c r="P31" s="110">
        <f t="shared" si="1"/>
        <v>0.76736111111111116</v>
      </c>
      <c r="Q31" s="134">
        <f t="shared" si="2"/>
        <v>0.16180555555555554</v>
      </c>
      <c r="R31" s="111">
        <f t="shared" si="8"/>
        <v>0.20486111111111116</v>
      </c>
      <c r="S31" s="108">
        <f t="shared" si="3"/>
        <v>0.35416666666666669</v>
      </c>
      <c r="T31" s="109"/>
      <c r="U31" s="108"/>
      <c r="V31" s="108"/>
      <c r="W31" s="112"/>
      <c r="X31" s="112"/>
      <c r="Y31" s="112"/>
      <c r="Z31" s="176"/>
      <c r="AA31" s="109"/>
      <c r="AB31" s="138">
        <f t="shared" si="4"/>
        <v>1</v>
      </c>
      <c r="AC31" s="112">
        <f t="shared" si="5"/>
        <v>0</v>
      </c>
      <c r="AD31" s="112">
        <f t="shared" si="6"/>
        <v>0</v>
      </c>
      <c r="AE31" s="112">
        <f t="shared" si="7"/>
        <v>1</v>
      </c>
    </row>
    <row r="32" spans="1:31" hidden="1">
      <c r="A32" s="147">
        <v>25</v>
      </c>
      <c r="B32" s="226" t="s">
        <v>476</v>
      </c>
      <c r="C32" s="147" t="s">
        <v>2</v>
      </c>
      <c r="D32" s="147" t="s">
        <v>475</v>
      </c>
      <c r="E32" s="148">
        <v>42311</v>
      </c>
      <c r="F32" s="149">
        <v>0.33611111111111108</v>
      </c>
      <c r="G32" s="149">
        <v>0.65555555555555556</v>
      </c>
      <c r="H32" s="147"/>
      <c r="I32" s="147"/>
      <c r="J32" s="147"/>
      <c r="K32" s="277"/>
      <c r="L32" s="121"/>
      <c r="M32" s="120" t="str">
        <f>IF(ISERROR(VLOOKUP(C32,mail!$G$2:$H$65,2,0)),"",VLOOKUP(C32,mail!$G$2:$H$65,2,0))</f>
        <v/>
      </c>
      <c r="N32" s="109"/>
      <c r="O32" s="110">
        <f t="shared" si="0"/>
        <v>0.33611111111111108</v>
      </c>
      <c r="P32" s="110">
        <f t="shared" si="1"/>
        <v>0.65555555555555556</v>
      </c>
      <c r="Q32" s="134">
        <f t="shared" si="2"/>
        <v>0.16388888888888892</v>
      </c>
      <c r="R32" s="111">
        <f t="shared" si="8"/>
        <v>9.3055555555555558E-2</v>
      </c>
      <c r="S32" s="108">
        <f t="shared" si="3"/>
        <v>0.25694444444444448</v>
      </c>
      <c r="T32" s="109"/>
      <c r="U32" s="108"/>
      <c r="V32" s="108"/>
      <c r="W32" s="112"/>
      <c r="X32" s="112"/>
      <c r="Y32" s="112"/>
      <c r="Z32" s="176"/>
      <c r="AA32" s="109"/>
      <c r="AB32" s="138">
        <f t="shared" si="4"/>
        <v>0.72549019607843146</v>
      </c>
      <c r="AC32" s="112">
        <f t="shared" si="5"/>
        <v>0</v>
      </c>
      <c r="AD32" s="112">
        <f t="shared" si="6"/>
        <v>0</v>
      </c>
      <c r="AE32" s="112">
        <f t="shared" si="7"/>
        <v>1</v>
      </c>
    </row>
    <row r="33" spans="1:31" hidden="1">
      <c r="A33" s="147">
        <v>26</v>
      </c>
      <c r="B33" s="226" t="s">
        <v>476</v>
      </c>
      <c r="C33" s="147" t="s">
        <v>2</v>
      </c>
      <c r="D33" s="147" t="s">
        <v>475</v>
      </c>
      <c r="E33" s="148">
        <v>42312</v>
      </c>
      <c r="F33" s="149">
        <v>0.37916666666666665</v>
      </c>
      <c r="G33" s="149">
        <v>0.7631944444444444</v>
      </c>
      <c r="H33" s="147"/>
      <c r="I33" s="147"/>
      <c r="J33" s="147"/>
      <c r="K33" s="277"/>
      <c r="L33" s="121"/>
      <c r="M33" s="120" t="str">
        <f>IF(ISERROR(VLOOKUP(C33,mail!$G$2:$H$65,2,0)),"",VLOOKUP(C33,mail!$G$2:$H$65,2,0))</f>
        <v/>
      </c>
      <c r="N33" s="109"/>
      <c r="O33" s="110">
        <f t="shared" si="0"/>
        <v>0.37916666666666665</v>
      </c>
      <c r="P33" s="110">
        <f t="shared" si="1"/>
        <v>0.75</v>
      </c>
      <c r="Q33" s="134">
        <f t="shared" si="2"/>
        <v>0.12083333333333335</v>
      </c>
      <c r="R33" s="111">
        <f t="shared" si="8"/>
        <v>0.1875</v>
      </c>
      <c r="S33" s="108">
        <f t="shared" si="3"/>
        <v>0.30833333333333335</v>
      </c>
      <c r="T33" s="109"/>
      <c r="U33" s="108"/>
      <c r="V33" s="108"/>
      <c r="W33" s="112"/>
      <c r="X33" s="112"/>
      <c r="Y33" s="112"/>
      <c r="Z33" s="176"/>
      <c r="AA33" s="109"/>
      <c r="AB33" s="138">
        <f t="shared" si="4"/>
        <v>0.87058823529411766</v>
      </c>
      <c r="AC33" s="112">
        <f t="shared" si="5"/>
        <v>0</v>
      </c>
      <c r="AD33" s="112">
        <f t="shared" si="6"/>
        <v>1</v>
      </c>
      <c r="AE33" s="112">
        <f t="shared" si="7"/>
        <v>1</v>
      </c>
    </row>
    <row r="34" spans="1:31" hidden="1">
      <c r="A34" s="147">
        <v>27</v>
      </c>
      <c r="B34" s="226" t="s">
        <v>476</v>
      </c>
      <c r="C34" s="147" t="s">
        <v>2</v>
      </c>
      <c r="D34" s="147" t="s">
        <v>475</v>
      </c>
      <c r="E34" s="148">
        <v>42313</v>
      </c>
      <c r="F34" s="149">
        <v>0.33888888888888885</v>
      </c>
      <c r="G34" s="149">
        <v>0.76388888888888884</v>
      </c>
      <c r="H34" s="147"/>
      <c r="I34" s="147"/>
      <c r="J34" s="147"/>
      <c r="K34" s="278"/>
      <c r="L34" s="121"/>
      <c r="M34" s="120" t="str">
        <f>IF(ISERROR(VLOOKUP(C34,mail!$G$2:$H$65,2,0)),"",VLOOKUP(C34,mail!$G$2:$H$65,2,0))</f>
        <v/>
      </c>
      <c r="N34" s="109"/>
      <c r="O34" s="110">
        <f t="shared" si="0"/>
        <v>0.33888888888888885</v>
      </c>
      <c r="P34" s="110">
        <f t="shared" si="1"/>
        <v>0.76388888888888884</v>
      </c>
      <c r="Q34" s="134">
        <f t="shared" si="2"/>
        <v>0.16111111111111115</v>
      </c>
      <c r="R34" s="111">
        <f t="shared" si="8"/>
        <v>0.20138888888888884</v>
      </c>
      <c r="S34" s="108">
        <f t="shared" si="3"/>
        <v>0.35416666666666669</v>
      </c>
      <c r="T34" s="109"/>
      <c r="U34" s="108"/>
      <c r="V34" s="108"/>
      <c r="W34" s="112"/>
      <c r="X34" s="112"/>
      <c r="Y34" s="112"/>
      <c r="Z34" s="176"/>
      <c r="AA34" s="109"/>
      <c r="AB34" s="138">
        <f t="shared" si="4"/>
        <v>1</v>
      </c>
      <c r="AC34" s="112">
        <f t="shared" si="5"/>
        <v>0</v>
      </c>
      <c r="AD34" s="112">
        <f t="shared" si="6"/>
        <v>0</v>
      </c>
      <c r="AE34" s="112">
        <f t="shared" si="7"/>
        <v>1</v>
      </c>
    </row>
    <row r="35" spans="1:31" hidden="1">
      <c r="A35" s="147">
        <v>28</v>
      </c>
      <c r="B35" s="226" t="s">
        <v>476</v>
      </c>
      <c r="C35" s="147" t="s">
        <v>2</v>
      </c>
      <c r="D35" s="147" t="s">
        <v>475</v>
      </c>
      <c r="E35" s="148">
        <v>42314</v>
      </c>
      <c r="F35" s="149">
        <v>0.34097222222222223</v>
      </c>
      <c r="G35" s="149">
        <v>0.75763888888888886</v>
      </c>
      <c r="H35" s="147"/>
      <c r="I35" s="147"/>
      <c r="J35" s="147"/>
      <c r="K35" s="278"/>
      <c r="L35" s="121"/>
      <c r="M35" s="120" t="str">
        <f>IF(ISERROR(VLOOKUP(C35,mail!$G$2:$H$65,2,0)),"",VLOOKUP(C35,mail!$G$2:$H$65,2,0))</f>
        <v/>
      </c>
      <c r="N35" s="109"/>
      <c r="O35" s="110">
        <f t="shared" si="0"/>
        <v>0.34097222222222223</v>
      </c>
      <c r="P35" s="110">
        <f t="shared" si="1"/>
        <v>0.75763888888888886</v>
      </c>
      <c r="Q35" s="134">
        <f t="shared" si="2"/>
        <v>0.15902777777777777</v>
      </c>
      <c r="R35" s="111">
        <f t="shared" si="8"/>
        <v>0.19513888888888886</v>
      </c>
      <c r="S35" s="108">
        <f t="shared" si="3"/>
        <v>0.35416666666666663</v>
      </c>
      <c r="T35" s="109"/>
      <c r="U35" s="108"/>
      <c r="V35" s="108"/>
      <c r="W35" s="112"/>
      <c r="X35" s="112"/>
      <c r="Y35" s="112"/>
      <c r="Z35" s="176"/>
      <c r="AA35" s="109"/>
      <c r="AB35" s="138">
        <f t="shared" si="4"/>
        <v>0.99999999999999989</v>
      </c>
      <c r="AC35" s="112">
        <f t="shared" si="5"/>
        <v>0</v>
      </c>
      <c r="AD35" s="112">
        <f t="shared" si="6"/>
        <v>0</v>
      </c>
      <c r="AE35" s="112">
        <f t="shared" si="7"/>
        <v>1</v>
      </c>
    </row>
    <row r="36" spans="1:31" hidden="1">
      <c r="A36" s="147">
        <v>29</v>
      </c>
      <c r="B36" s="226" t="s">
        <v>476</v>
      </c>
      <c r="C36" s="147" t="s">
        <v>2</v>
      </c>
      <c r="D36" s="147" t="s">
        <v>475</v>
      </c>
      <c r="E36" s="148">
        <v>42317</v>
      </c>
      <c r="F36" s="149">
        <v>0.34027777777777773</v>
      </c>
      <c r="G36" s="149">
        <v>0.79375000000000007</v>
      </c>
      <c r="H36" s="147"/>
      <c r="I36" s="147"/>
      <c r="J36" s="147"/>
      <c r="K36" s="277"/>
      <c r="L36" s="185"/>
      <c r="M36" s="120" t="str">
        <f>IF(ISERROR(VLOOKUP(C36,mail!$G$2:$H$65,2,0)),"",VLOOKUP(C36,mail!$G$2:$H$65,2,0))</f>
        <v/>
      </c>
      <c r="N36" s="116"/>
      <c r="O36" s="110">
        <f t="shared" si="0"/>
        <v>0.34027777777777773</v>
      </c>
      <c r="P36" s="110">
        <f t="shared" si="1"/>
        <v>0.79375000000000007</v>
      </c>
      <c r="Q36" s="134">
        <f t="shared" si="2"/>
        <v>0.15972222222222227</v>
      </c>
      <c r="R36" s="111">
        <f t="shared" si="8"/>
        <v>0.23125000000000007</v>
      </c>
      <c r="S36" s="108">
        <f t="shared" si="3"/>
        <v>0.35416666666666669</v>
      </c>
      <c r="T36" s="109"/>
      <c r="U36" s="108"/>
      <c r="V36" s="108"/>
      <c r="W36" s="112"/>
      <c r="X36" s="112"/>
      <c r="Y36" s="112"/>
      <c r="Z36" s="176"/>
      <c r="AA36" s="109"/>
      <c r="AB36" s="138">
        <f t="shared" si="4"/>
        <v>1</v>
      </c>
      <c r="AC36" s="112">
        <f t="shared" si="5"/>
        <v>0</v>
      </c>
      <c r="AD36" s="112">
        <f t="shared" si="6"/>
        <v>0</v>
      </c>
      <c r="AE36" s="112">
        <f t="shared" si="7"/>
        <v>1</v>
      </c>
    </row>
    <row r="37" spans="1:31" hidden="1">
      <c r="A37" s="147">
        <v>30</v>
      </c>
      <c r="B37" s="226" t="s">
        <v>476</v>
      </c>
      <c r="C37" s="147" t="s">
        <v>2</v>
      </c>
      <c r="D37" s="147" t="s">
        <v>475</v>
      </c>
      <c r="E37" s="148">
        <v>42318</v>
      </c>
      <c r="F37" s="149">
        <v>0.33888888888888885</v>
      </c>
      <c r="G37" s="149">
        <v>0.76111111111111107</v>
      </c>
      <c r="H37" s="147"/>
      <c r="I37" s="147"/>
      <c r="J37" s="147"/>
      <c r="K37" s="277"/>
      <c r="L37" s="121"/>
      <c r="M37" s="120" t="str">
        <f>IF(ISERROR(VLOOKUP(C37,mail!$G$2:$H$65,2,0)),"",VLOOKUP(C37,mail!$G$2:$H$65,2,0))</f>
        <v/>
      </c>
      <c r="N37" s="109"/>
      <c r="O37" s="110">
        <f t="shared" si="0"/>
        <v>0.33888888888888885</v>
      </c>
      <c r="P37" s="110">
        <f t="shared" si="1"/>
        <v>0.76111111111111107</v>
      </c>
      <c r="Q37" s="134">
        <f t="shared" si="2"/>
        <v>0.16111111111111115</v>
      </c>
      <c r="R37" s="111">
        <f t="shared" si="8"/>
        <v>0.19861111111111107</v>
      </c>
      <c r="S37" s="108">
        <f t="shared" si="3"/>
        <v>0.35416666666666669</v>
      </c>
      <c r="T37" s="109"/>
      <c r="U37" s="108"/>
      <c r="V37" s="108"/>
      <c r="W37" s="112"/>
      <c r="X37" s="112"/>
      <c r="Y37" s="112"/>
      <c r="Z37" s="176"/>
      <c r="AA37" s="109"/>
      <c r="AB37" s="138">
        <f t="shared" si="4"/>
        <v>1</v>
      </c>
      <c r="AC37" s="112">
        <f t="shared" si="5"/>
        <v>0</v>
      </c>
      <c r="AD37" s="112">
        <f t="shared" si="6"/>
        <v>0</v>
      </c>
      <c r="AE37" s="112">
        <f t="shared" si="7"/>
        <v>1</v>
      </c>
    </row>
    <row r="38" spans="1:31" hidden="1">
      <c r="A38" s="147">
        <v>31</v>
      </c>
      <c r="B38" s="226" t="s">
        <v>476</v>
      </c>
      <c r="C38" s="147" t="s">
        <v>2</v>
      </c>
      <c r="D38" s="147" t="s">
        <v>475</v>
      </c>
      <c r="E38" s="148">
        <v>42319</v>
      </c>
      <c r="F38" s="149">
        <v>0.34861111111111115</v>
      </c>
      <c r="G38" s="149">
        <v>0.6777777777777777</v>
      </c>
      <c r="H38" s="147"/>
      <c r="I38" s="147"/>
      <c r="J38" s="147"/>
      <c r="K38" s="277"/>
      <c r="L38" s="121"/>
      <c r="M38" s="120" t="str">
        <f>IF(ISERROR(VLOOKUP(C38,mail!$G$2:$H$65,2,0)),"",VLOOKUP(C38,mail!$G$2:$H$65,2,0))</f>
        <v/>
      </c>
      <c r="N38" s="109"/>
      <c r="O38" s="110">
        <f t="shared" si="0"/>
        <v>0.34861111111111115</v>
      </c>
      <c r="P38" s="110">
        <f t="shared" si="1"/>
        <v>0.6777777777777777</v>
      </c>
      <c r="Q38" s="134">
        <f t="shared" si="2"/>
        <v>0.15138888888888885</v>
      </c>
      <c r="R38" s="111">
        <f t="shared" si="8"/>
        <v>0.1152777777777777</v>
      </c>
      <c r="S38" s="108">
        <f t="shared" si="3"/>
        <v>0.26666666666666655</v>
      </c>
      <c r="T38" s="109"/>
      <c r="U38" s="108"/>
      <c r="V38" s="108"/>
      <c r="W38" s="112"/>
      <c r="X38" s="112"/>
      <c r="Y38" s="112"/>
      <c r="Z38" s="176"/>
      <c r="AA38" s="109"/>
      <c r="AB38" s="138">
        <f t="shared" si="4"/>
        <v>0.75294117647058789</v>
      </c>
      <c r="AC38" s="112">
        <f t="shared" si="5"/>
        <v>0</v>
      </c>
      <c r="AD38" s="112">
        <f t="shared" si="6"/>
        <v>0</v>
      </c>
      <c r="AE38" s="112">
        <f t="shared" si="7"/>
        <v>1</v>
      </c>
    </row>
    <row r="39" spans="1:31" hidden="1">
      <c r="A39" s="147">
        <v>32</v>
      </c>
      <c r="B39" s="226" t="s">
        <v>476</v>
      </c>
      <c r="C39" s="147" t="s">
        <v>2</v>
      </c>
      <c r="D39" s="147" t="s">
        <v>475</v>
      </c>
      <c r="E39" s="148">
        <v>42321</v>
      </c>
      <c r="F39" s="149">
        <v>0.34583333333333338</v>
      </c>
      <c r="G39" s="149">
        <v>0.76111111111111107</v>
      </c>
      <c r="H39" s="149">
        <v>0.76111111111111107</v>
      </c>
      <c r="I39" s="149">
        <v>0.76180555555555562</v>
      </c>
      <c r="J39" s="147"/>
      <c r="K39" s="278"/>
      <c r="L39" s="121"/>
      <c r="M39" s="120" t="str">
        <f>IF(ISERROR(VLOOKUP(C39,mail!$G$2:$H$65,2,0)),"",VLOOKUP(C39,mail!$G$2:$H$65,2,0))</f>
        <v/>
      </c>
      <c r="N39" s="116"/>
      <c r="O39" s="110">
        <f t="shared" si="0"/>
        <v>0.34583333333333338</v>
      </c>
      <c r="P39" s="110">
        <f t="shared" si="1"/>
        <v>0.76180555555555562</v>
      </c>
      <c r="Q39" s="134">
        <f t="shared" si="2"/>
        <v>0.15416666666666662</v>
      </c>
      <c r="R39" s="111">
        <f t="shared" si="8"/>
        <v>0.19930555555555562</v>
      </c>
      <c r="S39" s="108">
        <f t="shared" si="3"/>
        <v>0.35347222222222224</v>
      </c>
      <c r="T39" s="109"/>
      <c r="U39" s="108"/>
      <c r="V39" s="108"/>
      <c r="W39" s="112"/>
      <c r="X39" s="112"/>
      <c r="Y39" s="112"/>
      <c r="Z39" s="176"/>
      <c r="AA39" s="109"/>
      <c r="AB39" s="138">
        <f t="shared" si="4"/>
        <v>0.99803921568627452</v>
      </c>
      <c r="AC39" s="112">
        <f t="shared" si="5"/>
        <v>0</v>
      </c>
      <c r="AD39" s="112">
        <f t="shared" si="6"/>
        <v>0</v>
      </c>
      <c r="AE39" s="112">
        <f t="shared" si="7"/>
        <v>1</v>
      </c>
    </row>
    <row r="40" spans="1:31" hidden="1">
      <c r="A40" s="147">
        <v>33</v>
      </c>
      <c r="B40" s="226" t="s">
        <v>476</v>
      </c>
      <c r="C40" s="147" t="s">
        <v>2</v>
      </c>
      <c r="D40" s="147" t="s">
        <v>475</v>
      </c>
      <c r="E40" s="148">
        <v>42324</v>
      </c>
      <c r="F40" s="149">
        <v>0.33611111111111108</v>
      </c>
      <c r="G40" s="149">
        <v>0.76458333333333339</v>
      </c>
      <c r="H40" s="147"/>
      <c r="I40" s="147"/>
      <c r="J40" s="147"/>
      <c r="K40" s="277"/>
      <c r="L40" s="121"/>
      <c r="M40" s="120" t="str">
        <f>IF(ISERROR(VLOOKUP(C40,mail!$G$2:$H$65,2,0)),"",VLOOKUP(C40,mail!$G$2:$H$65,2,0))</f>
        <v/>
      </c>
      <c r="N40" s="109"/>
      <c r="O40" s="110">
        <f t="shared" si="0"/>
        <v>0.33611111111111108</v>
      </c>
      <c r="P40" s="110">
        <f t="shared" si="1"/>
        <v>0.76458333333333339</v>
      </c>
      <c r="Q40" s="134">
        <f t="shared" si="2"/>
        <v>0.16388888888888892</v>
      </c>
      <c r="R40" s="111">
        <f t="shared" si="8"/>
        <v>0.20208333333333339</v>
      </c>
      <c r="S40" s="108">
        <f t="shared" si="3"/>
        <v>0.35416666666666669</v>
      </c>
      <c r="T40" s="109"/>
      <c r="U40" s="108"/>
      <c r="V40" s="108"/>
      <c r="W40" s="112"/>
      <c r="X40" s="112"/>
      <c r="Y40" s="112"/>
      <c r="Z40" s="176"/>
      <c r="AA40" s="109"/>
      <c r="AB40" s="138">
        <f t="shared" si="4"/>
        <v>1</v>
      </c>
      <c r="AC40" s="112">
        <f t="shared" si="5"/>
        <v>0</v>
      </c>
      <c r="AD40" s="112">
        <f t="shared" si="6"/>
        <v>0</v>
      </c>
      <c r="AE40" s="112">
        <f t="shared" si="7"/>
        <v>1</v>
      </c>
    </row>
    <row r="41" spans="1:31" hidden="1">
      <c r="A41" s="147">
        <v>34</v>
      </c>
      <c r="B41" s="226" t="s">
        <v>476</v>
      </c>
      <c r="C41" s="147" t="s">
        <v>2</v>
      </c>
      <c r="D41" s="147" t="s">
        <v>475</v>
      </c>
      <c r="E41" s="148">
        <v>42325</v>
      </c>
      <c r="F41" s="149">
        <v>0.3430555555555555</v>
      </c>
      <c r="G41" s="149">
        <v>0.35347222222222219</v>
      </c>
      <c r="H41" s="149">
        <v>0.35416666666666669</v>
      </c>
      <c r="I41" s="149">
        <v>0.67499999999999993</v>
      </c>
      <c r="J41" s="147"/>
      <c r="K41" s="277"/>
      <c r="L41" s="121"/>
      <c r="M41" s="120" t="str">
        <f>IF(ISERROR(VLOOKUP(C41,mail!$G$2:$H$65,2,0)),"",VLOOKUP(C41,mail!$G$2:$H$65,2,0))</f>
        <v/>
      </c>
      <c r="N41" s="116"/>
      <c r="O41" s="110">
        <f t="shared" si="0"/>
        <v>0.3430555555555555</v>
      </c>
      <c r="P41" s="110">
        <f t="shared" si="1"/>
        <v>0.67499999999999993</v>
      </c>
      <c r="Q41" s="134">
        <f t="shared" si="2"/>
        <v>0.1569444444444445</v>
      </c>
      <c r="R41" s="111">
        <f t="shared" si="8"/>
        <v>0.11249999999999993</v>
      </c>
      <c r="S41" s="108">
        <f t="shared" si="3"/>
        <v>0.26944444444444443</v>
      </c>
      <c r="T41" s="109"/>
      <c r="U41" s="108"/>
      <c r="V41" s="108"/>
      <c r="W41" s="112"/>
      <c r="X41" s="112"/>
      <c r="Y41" s="112"/>
      <c r="Z41" s="176"/>
      <c r="AA41" s="109"/>
      <c r="AB41" s="138">
        <f t="shared" si="4"/>
        <v>0.76078431372549016</v>
      </c>
      <c r="AC41" s="112">
        <f t="shared" si="5"/>
        <v>0</v>
      </c>
      <c r="AD41" s="112">
        <f t="shared" si="6"/>
        <v>0</v>
      </c>
      <c r="AE41" s="112">
        <f t="shared" si="7"/>
        <v>1</v>
      </c>
    </row>
    <row r="42" spans="1:31" hidden="1">
      <c r="A42" s="147">
        <v>35</v>
      </c>
      <c r="B42" s="226" t="s">
        <v>476</v>
      </c>
      <c r="C42" s="147" t="s">
        <v>2</v>
      </c>
      <c r="D42" s="147" t="s">
        <v>475</v>
      </c>
      <c r="E42" s="148">
        <v>42326</v>
      </c>
      <c r="F42" s="149">
        <v>0.34027777777777773</v>
      </c>
      <c r="G42" s="149">
        <v>0.76874999999999993</v>
      </c>
      <c r="H42" s="147"/>
      <c r="I42" s="147"/>
      <c r="J42" s="147"/>
      <c r="K42" s="277"/>
      <c r="L42" s="185"/>
      <c r="M42" s="120" t="str">
        <f>IF(ISERROR(VLOOKUP(C42,mail!$G$2:$H$65,2,0)),"",VLOOKUP(C42,mail!$G$2:$H$65,2,0))</f>
        <v/>
      </c>
      <c r="N42" s="116"/>
      <c r="O42" s="110">
        <f t="shared" si="0"/>
        <v>0.34027777777777773</v>
      </c>
      <c r="P42" s="110">
        <f t="shared" si="1"/>
        <v>0.76874999999999993</v>
      </c>
      <c r="Q42" s="134">
        <f t="shared" si="2"/>
        <v>0.15972222222222227</v>
      </c>
      <c r="R42" s="111">
        <f t="shared" si="8"/>
        <v>0.20624999999999993</v>
      </c>
      <c r="S42" s="108">
        <f t="shared" si="3"/>
        <v>0.35416666666666669</v>
      </c>
      <c r="T42" s="109"/>
      <c r="U42" s="108"/>
      <c r="V42" s="108"/>
      <c r="W42" s="112"/>
      <c r="X42" s="112"/>
      <c r="Y42" s="112"/>
      <c r="Z42" s="176"/>
      <c r="AA42" s="109"/>
      <c r="AB42" s="138">
        <f t="shared" si="4"/>
        <v>1</v>
      </c>
      <c r="AC42" s="112">
        <f t="shared" si="5"/>
        <v>0</v>
      </c>
      <c r="AD42" s="112">
        <f t="shared" si="6"/>
        <v>0</v>
      </c>
      <c r="AE42" s="112">
        <f t="shared" si="7"/>
        <v>1</v>
      </c>
    </row>
    <row r="43" spans="1:31" hidden="1">
      <c r="A43" s="147">
        <v>36</v>
      </c>
      <c r="B43" s="226" t="s">
        <v>476</v>
      </c>
      <c r="C43" s="147" t="s">
        <v>2</v>
      </c>
      <c r="D43" s="147" t="s">
        <v>475</v>
      </c>
      <c r="E43" s="148">
        <v>42327</v>
      </c>
      <c r="F43" s="149">
        <v>0.34236111111111112</v>
      </c>
      <c r="G43" s="149">
        <v>0.76250000000000007</v>
      </c>
      <c r="H43" s="147"/>
      <c r="I43" s="147"/>
      <c r="J43" s="147"/>
      <c r="K43" s="277"/>
      <c r="L43" s="121"/>
      <c r="M43" s="120" t="str">
        <f>IF(ISERROR(VLOOKUP(C43,mail!$G$2:$H$65,2,0)),"",VLOOKUP(C43,mail!$G$2:$H$65,2,0))</f>
        <v/>
      </c>
      <c r="N43" s="116"/>
      <c r="O43" s="110">
        <f t="shared" si="0"/>
        <v>0.34236111111111112</v>
      </c>
      <c r="P43" s="110">
        <f t="shared" si="1"/>
        <v>0.76250000000000007</v>
      </c>
      <c r="Q43" s="134">
        <f t="shared" si="2"/>
        <v>0.15763888888888888</v>
      </c>
      <c r="R43" s="111">
        <f t="shared" si="8"/>
        <v>0.20000000000000007</v>
      </c>
      <c r="S43" s="108">
        <f t="shared" si="3"/>
        <v>0.35416666666666669</v>
      </c>
      <c r="T43" s="109"/>
      <c r="U43" s="108"/>
      <c r="V43" s="108"/>
      <c r="W43" s="112"/>
      <c r="X43" s="112"/>
      <c r="Y43" s="112"/>
      <c r="Z43" s="176"/>
      <c r="AA43" s="109"/>
      <c r="AB43" s="138">
        <f t="shared" si="4"/>
        <v>1</v>
      </c>
      <c r="AC43" s="112">
        <f t="shared" si="5"/>
        <v>0</v>
      </c>
      <c r="AD43" s="112">
        <f t="shared" si="6"/>
        <v>0</v>
      </c>
      <c r="AE43" s="112">
        <f t="shared" si="7"/>
        <v>1</v>
      </c>
    </row>
    <row r="44" spans="1:31" hidden="1">
      <c r="A44" s="147">
        <v>37</v>
      </c>
      <c r="B44" s="226" t="s">
        <v>477</v>
      </c>
      <c r="C44" s="147" t="s">
        <v>3</v>
      </c>
      <c r="D44" s="147" t="s">
        <v>475</v>
      </c>
      <c r="E44" s="148">
        <v>42303</v>
      </c>
      <c r="F44" s="149">
        <v>0.34375</v>
      </c>
      <c r="G44" s="149">
        <v>0.77638888888888891</v>
      </c>
      <c r="H44" s="147"/>
      <c r="I44" s="147"/>
      <c r="J44" s="147"/>
      <c r="K44" s="277"/>
      <c r="L44" s="121"/>
      <c r="M44" s="120" t="str">
        <f>IF(ISERROR(VLOOKUP(C44,mail!$G$2:$H$65,2,0)),"",VLOOKUP(C44,mail!$G$2:$H$65,2,0))</f>
        <v/>
      </c>
      <c r="N44" s="109"/>
      <c r="O44" s="110">
        <f t="shared" si="0"/>
        <v>0.34375</v>
      </c>
      <c r="P44" s="110">
        <f t="shared" si="1"/>
        <v>0.77638888888888891</v>
      </c>
      <c r="Q44" s="134">
        <f t="shared" si="2"/>
        <v>0.15625</v>
      </c>
      <c r="R44" s="111">
        <f t="shared" si="8"/>
        <v>0.21388888888888891</v>
      </c>
      <c r="S44" s="108">
        <f t="shared" si="3"/>
        <v>0.35416666666666669</v>
      </c>
      <c r="T44" s="109"/>
      <c r="U44" s="108"/>
      <c r="V44" s="108"/>
      <c r="W44" s="112"/>
      <c r="X44" s="112"/>
      <c r="Y44" s="112"/>
      <c r="Z44" s="176"/>
      <c r="AA44" s="109"/>
      <c r="AB44" s="138">
        <f t="shared" si="4"/>
        <v>1</v>
      </c>
      <c r="AC44" s="112">
        <f t="shared" si="5"/>
        <v>0</v>
      </c>
      <c r="AD44" s="112">
        <f t="shared" si="6"/>
        <v>0</v>
      </c>
      <c r="AE44" s="112">
        <f t="shared" si="7"/>
        <v>1</v>
      </c>
    </row>
    <row r="45" spans="1:31" hidden="1">
      <c r="A45" s="147">
        <v>38</v>
      </c>
      <c r="B45" s="226" t="s">
        <v>477</v>
      </c>
      <c r="C45" s="147" t="s">
        <v>3</v>
      </c>
      <c r="D45" s="147" t="s">
        <v>475</v>
      </c>
      <c r="E45" s="148">
        <v>42304</v>
      </c>
      <c r="F45" s="149">
        <v>0.34097222222222223</v>
      </c>
      <c r="G45" s="149">
        <v>0.48194444444444445</v>
      </c>
      <c r="H45" s="149">
        <v>0.78055555555555556</v>
      </c>
      <c r="I45" s="147"/>
      <c r="J45" s="147"/>
      <c r="K45" s="277"/>
      <c r="L45" s="185"/>
      <c r="M45" s="120" t="str">
        <f>IF(ISERROR(VLOOKUP(C45,mail!$G$2:$H$65,2,0)),"",VLOOKUP(C45,mail!$G$2:$H$65,2,0))</f>
        <v/>
      </c>
      <c r="N45" s="116"/>
      <c r="O45" s="110">
        <f t="shared" si="0"/>
        <v>0.34097222222222223</v>
      </c>
      <c r="P45" s="110">
        <f t="shared" si="1"/>
        <v>0.78055555555555556</v>
      </c>
      <c r="Q45" s="134">
        <f t="shared" si="2"/>
        <v>0.15902777777777777</v>
      </c>
      <c r="R45" s="111">
        <f t="shared" si="8"/>
        <v>0.21805555555555556</v>
      </c>
      <c r="S45" s="108">
        <f t="shared" si="3"/>
        <v>0.35416666666666669</v>
      </c>
      <c r="T45" s="109"/>
      <c r="U45" s="108"/>
      <c r="V45" s="108"/>
      <c r="W45" s="112"/>
      <c r="X45" s="112"/>
      <c r="Y45" s="112"/>
      <c r="Z45" s="176"/>
      <c r="AA45" s="109"/>
      <c r="AB45" s="138">
        <f t="shared" si="4"/>
        <v>1</v>
      </c>
      <c r="AC45" s="112">
        <f t="shared" si="5"/>
        <v>0</v>
      </c>
      <c r="AD45" s="112">
        <f t="shared" si="6"/>
        <v>0</v>
      </c>
      <c r="AE45" s="112">
        <f t="shared" si="7"/>
        <v>1</v>
      </c>
    </row>
    <row r="46" spans="1:31" hidden="1">
      <c r="A46" s="147">
        <v>39</v>
      </c>
      <c r="B46" s="226" t="s">
        <v>477</v>
      </c>
      <c r="C46" s="147" t="s">
        <v>3</v>
      </c>
      <c r="D46" s="147" t="s">
        <v>475</v>
      </c>
      <c r="E46" s="148">
        <v>42305</v>
      </c>
      <c r="F46" s="149">
        <v>0.34027777777777773</v>
      </c>
      <c r="G46" s="149">
        <v>0.8520833333333333</v>
      </c>
      <c r="H46" s="147"/>
      <c r="I46" s="147"/>
      <c r="J46" s="147"/>
      <c r="K46" s="277"/>
      <c r="L46" s="121"/>
      <c r="M46" s="120" t="str">
        <f>IF(ISERROR(VLOOKUP(C46,mail!$G$2:$H$65,2,0)),"",VLOOKUP(C46,mail!$G$2:$H$65,2,0))</f>
        <v/>
      </c>
      <c r="N46" s="116"/>
      <c r="O46" s="110">
        <f t="shared" si="0"/>
        <v>0.34027777777777773</v>
      </c>
      <c r="P46" s="110">
        <f t="shared" si="1"/>
        <v>0.8520833333333333</v>
      </c>
      <c r="Q46" s="134">
        <f t="shared" si="2"/>
        <v>0.15972222222222227</v>
      </c>
      <c r="R46" s="111">
        <f t="shared" si="8"/>
        <v>0.25</v>
      </c>
      <c r="S46" s="108">
        <f t="shared" si="3"/>
        <v>0.35416666666666669</v>
      </c>
      <c r="T46" s="109"/>
      <c r="U46" s="108"/>
      <c r="V46" s="108"/>
      <c r="W46" s="112"/>
      <c r="X46" s="112"/>
      <c r="Y46" s="112"/>
      <c r="Z46" s="176"/>
      <c r="AA46" s="109"/>
      <c r="AB46" s="138">
        <f t="shared" si="4"/>
        <v>1</v>
      </c>
      <c r="AC46" s="112">
        <f t="shared" si="5"/>
        <v>0</v>
      </c>
      <c r="AD46" s="112">
        <f t="shared" si="6"/>
        <v>0</v>
      </c>
      <c r="AE46" s="112">
        <f t="shared" si="7"/>
        <v>1</v>
      </c>
    </row>
    <row r="47" spans="1:31" hidden="1">
      <c r="A47" s="147">
        <v>40</v>
      </c>
      <c r="B47" s="226" t="s">
        <v>477</v>
      </c>
      <c r="C47" s="147" t="s">
        <v>3</v>
      </c>
      <c r="D47" s="147" t="s">
        <v>475</v>
      </c>
      <c r="E47" s="148">
        <v>42306</v>
      </c>
      <c r="F47" s="149">
        <v>0.33611111111111108</v>
      </c>
      <c r="G47" s="149">
        <v>0.76250000000000007</v>
      </c>
      <c r="H47" s="147"/>
      <c r="I47" s="147"/>
      <c r="J47" s="147"/>
      <c r="K47" s="277"/>
      <c r="L47" s="185"/>
      <c r="M47" s="120" t="str">
        <f>IF(ISERROR(VLOOKUP(C47,mail!$G$2:$H$65,2,0)),"",VLOOKUP(C47,mail!$G$2:$H$65,2,0))</f>
        <v/>
      </c>
      <c r="N47" s="116"/>
      <c r="O47" s="110">
        <f t="shared" si="0"/>
        <v>0.33611111111111108</v>
      </c>
      <c r="P47" s="110">
        <f t="shared" si="1"/>
        <v>0.76250000000000007</v>
      </c>
      <c r="Q47" s="134">
        <f t="shared" si="2"/>
        <v>0.16388888888888892</v>
      </c>
      <c r="R47" s="111">
        <f t="shared" si="8"/>
        <v>0.20000000000000007</v>
      </c>
      <c r="S47" s="108">
        <f t="shared" si="3"/>
        <v>0.35416666666666669</v>
      </c>
      <c r="T47" s="109"/>
      <c r="U47" s="108"/>
      <c r="V47" s="108"/>
      <c r="W47" s="112"/>
      <c r="X47" s="112"/>
      <c r="Y47" s="112"/>
      <c r="Z47" s="176"/>
      <c r="AA47" s="109"/>
      <c r="AB47" s="138">
        <f t="shared" si="4"/>
        <v>1</v>
      </c>
      <c r="AC47" s="112">
        <f t="shared" si="5"/>
        <v>0</v>
      </c>
      <c r="AD47" s="112">
        <f t="shared" si="6"/>
        <v>0</v>
      </c>
      <c r="AE47" s="112">
        <f t="shared" si="7"/>
        <v>1</v>
      </c>
    </row>
    <row r="48" spans="1:31" s="142" customFormat="1" hidden="1">
      <c r="A48" s="147">
        <v>41</v>
      </c>
      <c r="B48" s="226" t="s">
        <v>477</v>
      </c>
      <c r="C48" s="147" t="s">
        <v>3</v>
      </c>
      <c r="D48" s="147" t="s">
        <v>475</v>
      </c>
      <c r="E48" s="148">
        <v>42307</v>
      </c>
      <c r="F48" s="149">
        <v>0.33680555555555558</v>
      </c>
      <c r="G48" s="149">
        <v>0.78402777777777777</v>
      </c>
      <c r="H48" s="149">
        <v>0.78472222222222221</v>
      </c>
      <c r="I48" s="147"/>
      <c r="J48" s="147"/>
      <c r="K48" s="277"/>
      <c r="L48" s="121"/>
      <c r="M48" s="120" t="str">
        <f>IF(ISERROR(VLOOKUP(C48,mail!$G$2:$H$65,2,0)),"",VLOOKUP(C48,mail!$G$2:$H$65,2,0))</f>
        <v/>
      </c>
      <c r="N48" s="109"/>
      <c r="O48" s="110">
        <f t="shared" si="0"/>
        <v>0.33680555555555558</v>
      </c>
      <c r="P48" s="110">
        <f t="shared" si="1"/>
        <v>0.78472222222222221</v>
      </c>
      <c r="Q48" s="134">
        <f t="shared" si="2"/>
        <v>0.16319444444444442</v>
      </c>
      <c r="R48" s="111">
        <f t="shared" si="8"/>
        <v>0.22222222222222221</v>
      </c>
      <c r="S48" s="108">
        <f t="shared" si="3"/>
        <v>0.35416666666666669</v>
      </c>
      <c r="T48" s="109"/>
      <c r="U48" s="108"/>
      <c r="V48" s="108"/>
      <c r="W48" s="112"/>
      <c r="X48" s="112"/>
      <c r="Y48" s="112"/>
      <c r="Z48" s="176"/>
      <c r="AA48" s="109"/>
      <c r="AB48" s="138">
        <f t="shared" si="4"/>
        <v>1</v>
      </c>
      <c r="AC48" s="112">
        <f t="shared" si="5"/>
        <v>0</v>
      </c>
      <c r="AD48" s="112">
        <f t="shared" si="6"/>
        <v>0</v>
      </c>
      <c r="AE48" s="112">
        <f t="shared" si="7"/>
        <v>1</v>
      </c>
    </row>
    <row r="49" spans="1:31" hidden="1">
      <c r="A49" s="147">
        <v>42</v>
      </c>
      <c r="B49" s="226" t="s">
        <v>477</v>
      </c>
      <c r="C49" s="147" t="s">
        <v>3</v>
      </c>
      <c r="D49" s="147" t="s">
        <v>475</v>
      </c>
      <c r="E49" s="148">
        <v>42310</v>
      </c>
      <c r="F49" s="149">
        <v>0.33749999999999997</v>
      </c>
      <c r="G49" s="149">
        <v>0.76874999999999993</v>
      </c>
      <c r="H49" s="147"/>
      <c r="I49" s="147"/>
      <c r="J49" s="147"/>
      <c r="K49" s="277"/>
      <c r="L49" s="121"/>
      <c r="M49" s="120" t="str">
        <f>IF(ISERROR(VLOOKUP(C49,mail!$G$2:$H$65,2,0)),"",VLOOKUP(C49,mail!$G$2:$H$65,2,0))</f>
        <v/>
      </c>
      <c r="N49" s="109"/>
      <c r="O49" s="110">
        <f t="shared" si="0"/>
        <v>0.33749999999999997</v>
      </c>
      <c r="P49" s="110">
        <f t="shared" si="1"/>
        <v>0.76874999999999993</v>
      </c>
      <c r="Q49" s="134">
        <f t="shared" si="2"/>
        <v>0.16250000000000003</v>
      </c>
      <c r="R49" s="111">
        <f t="shared" si="8"/>
        <v>0.20624999999999993</v>
      </c>
      <c r="S49" s="108">
        <f t="shared" si="3"/>
        <v>0.35416666666666669</v>
      </c>
      <c r="T49" s="109"/>
      <c r="U49" s="108"/>
      <c r="V49" s="108"/>
      <c r="W49" s="112"/>
      <c r="X49" s="112"/>
      <c r="Y49" s="112"/>
      <c r="Z49" s="176"/>
      <c r="AA49" s="109"/>
      <c r="AB49" s="138">
        <f t="shared" si="4"/>
        <v>1</v>
      </c>
      <c r="AC49" s="112">
        <f t="shared" si="5"/>
        <v>0</v>
      </c>
      <c r="AD49" s="112">
        <f t="shared" si="6"/>
        <v>0</v>
      </c>
      <c r="AE49" s="112">
        <f t="shared" si="7"/>
        <v>1</v>
      </c>
    </row>
    <row r="50" spans="1:31" hidden="1">
      <c r="A50" s="147">
        <v>43</v>
      </c>
      <c r="B50" s="226" t="s">
        <v>477</v>
      </c>
      <c r="C50" s="147" t="s">
        <v>3</v>
      </c>
      <c r="D50" s="147" t="s">
        <v>475</v>
      </c>
      <c r="E50" s="148">
        <v>42311</v>
      </c>
      <c r="F50" s="149">
        <v>0.33611111111111108</v>
      </c>
      <c r="G50" s="149">
        <v>0.80555555555555547</v>
      </c>
      <c r="H50" s="147"/>
      <c r="I50" s="147"/>
      <c r="J50" s="147"/>
      <c r="K50" s="277"/>
      <c r="L50" s="185"/>
      <c r="M50" s="120" t="str">
        <f>IF(ISERROR(VLOOKUP(C50,mail!$G$2:$H$65,2,0)),"",VLOOKUP(C50,mail!$G$2:$H$65,2,0))</f>
        <v/>
      </c>
      <c r="N50" s="116"/>
      <c r="O50" s="110">
        <f t="shared" si="0"/>
        <v>0.33611111111111108</v>
      </c>
      <c r="P50" s="110">
        <f t="shared" si="1"/>
        <v>0.80555555555555547</v>
      </c>
      <c r="Q50" s="134">
        <f t="shared" si="2"/>
        <v>0.16388888888888892</v>
      </c>
      <c r="R50" s="111">
        <f t="shared" si="8"/>
        <v>0.24305555555555547</v>
      </c>
      <c r="S50" s="108">
        <f t="shared" si="3"/>
        <v>0.35416666666666669</v>
      </c>
      <c r="T50" s="109"/>
      <c r="U50" s="108"/>
      <c r="V50" s="108"/>
      <c r="W50" s="112"/>
      <c r="X50" s="112"/>
      <c r="Y50" s="112"/>
      <c r="Z50" s="176"/>
      <c r="AA50" s="109"/>
      <c r="AB50" s="138">
        <f t="shared" si="4"/>
        <v>1</v>
      </c>
      <c r="AC50" s="112">
        <f t="shared" si="5"/>
        <v>0</v>
      </c>
      <c r="AD50" s="112">
        <f t="shared" si="6"/>
        <v>0</v>
      </c>
      <c r="AE50" s="112">
        <f t="shared" si="7"/>
        <v>1</v>
      </c>
    </row>
    <row r="51" spans="1:31" hidden="1">
      <c r="A51" s="147">
        <v>44</v>
      </c>
      <c r="B51" s="226" t="s">
        <v>477</v>
      </c>
      <c r="C51" s="147" t="s">
        <v>3</v>
      </c>
      <c r="D51" s="147" t="s">
        <v>475</v>
      </c>
      <c r="E51" s="148">
        <v>42312</v>
      </c>
      <c r="F51" s="149">
        <v>0.33680555555555558</v>
      </c>
      <c r="G51" s="149">
        <v>0.8520833333333333</v>
      </c>
      <c r="H51" s="147"/>
      <c r="I51" s="147"/>
      <c r="J51" s="147"/>
      <c r="K51" s="277"/>
      <c r="L51" s="121"/>
      <c r="M51" s="120" t="str">
        <f>IF(ISERROR(VLOOKUP(C51,mail!$G$2:$H$65,2,0)),"",VLOOKUP(C51,mail!$G$2:$H$65,2,0))</f>
        <v/>
      </c>
      <c r="N51" s="116"/>
      <c r="O51" s="110">
        <f t="shared" si="0"/>
        <v>0.33680555555555558</v>
      </c>
      <c r="P51" s="110">
        <f t="shared" si="1"/>
        <v>0.8520833333333333</v>
      </c>
      <c r="Q51" s="134">
        <f t="shared" si="2"/>
        <v>0.16319444444444442</v>
      </c>
      <c r="R51" s="111">
        <f t="shared" si="8"/>
        <v>0.25</v>
      </c>
      <c r="S51" s="108">
        <f t="shared" si="3"/>
        <v>0.35416666666666669</v>
      </c>
      <c r="T51" s="109"/>
      <c r="U51" s="108"/>
      <c r="V51" s="108"/>
      <c r="W51" s="112"/>
      <c r="X51" s="112"/>
      <c r="Y51" s="112"/>
      <c r="Z51" s="176"/>
      <c r="AA51" s="109"/>
      <c r="AB51" s="138">
        <f t="shared" si="4"/>
        <v>1</v>
      </c>
      <c r="AC51" s="112">
        <f t="shared" si="5"/>
        <v>0</v>
      </c>
      <c r="AD51" s="112">
        <f t="shared" si="6"/>
        <v>0</v>
      </c>
      <c r="AE51" s="112">
        <f t="shared" si="7"/>
        <v>1</v>
      </c>
    </row>
    <row r="52" spans="1:31" hidden="1">
      <c r="A52" s="147">
        <v>45</v>
      </c>
      <c r="B52" s="226" t="s">
        <v>477</v>
      </c>
      <c r="C52" s="147" t="s">
        <v>3</v>
      </c>
      <c r="D52" s="147" t="s">
        <v>475</v>
      </c>
      <c r="E52" s="148">
        <v>42313</v>
      </c>
      <c r="F52" s="149">
        <v>0.83750000000000002</v>
      </c>
      <c r="G52" s="147"/>
      <c r="H52" s="147"/>
      <c r="I52" s="147"/>
      <c r="J52" s="147"/>
      <c r="K52" s="277"/>
      <c r="L52" s="121"/>
      <c r="M52" s="120" t="str">
        <f>IF(ISERROR(VLOOKUP(C52,mail!$G$2:$H$65,2,0)),"",VLOOKUP(C52,mail!$G$2:$H$65,2,0))</f>
        <v/>
      </c>
      <c r="N52" s="116"/>
      <c r="O52" s="110">
        <f t="shared" ref="O52:O113" si="9">+IF(COUNT(F52:K52)=1,0,IF((MAX(F52:K52)-MIN(F52:K52))&lt;TIMEVALUE("1:00"),0,IF(F52&lt;TIMEVALUE("8:00"),1/3,MIN(F52:K52))))</f>
        <v>0</v>
      </c>
      <c r="P52" s="110">
        <f t="shared" ref="P52:P113" si="10">+IF(COUNT(F52:K52)=1,0,IF((MAX(F52:K52)-MIN(F52:K52))&lt;TIMEVALUE("1:00"),0,IF(MAX(F52:K52)&lt;TIMEVALUE("18:00"),MAX(F52:K52),IF(MIN(F52:K52)&gt;TIMEVALUE("8:30"),0.75,MAX(F52:K52)))))</f>
        <v>0</v>
      </c>
      <c r="Q52" s="134">
        <f t="shared" ref="Q52:Q113" si="11">+IF(OR(M52="KHAC",M52="PM",O52=TIMEVALUE("00:00")),0,IF(O52&gt;TIMEVALUE("10:00"),0,IF(MAX(F52:K52)&lt;TIMEVALUE("12:00"),MAX(F52:K52)-O52,TIMEVALUE("12:00")-O52)))</f>
        <v>0</v>
      </c>
      <c r="R52" s="111">
        <f t="shared" si="8"/>
        <v>0</v>
      </c>
      <c r="S52" s="108">
        <f t="shared" ref="S52:S113" si="12">+IF(AND(M52="TS",(Q52+R52+U52-V52)&gt;TIMEVALUE("7:30")),7.5/24,IF((Q52+R52+U52-V52)&gt;TIMEVALUE("8:30"),8.5/24,(Q52+R52+U52-V52)))</f>
        <v>0</v>
      </c>
      <c r="T52" s="109"/>
      <c r="U52" s="108"/>
      <c r="V52" s="108"/>
      <c r="W52" s="112"/>
      <c r="X52" s="112"/>
      <c r="Y52" s="112"/>
      <c r="Z52" s="176"/>
      <c r="AA52" s="109"/>
      <c r="AB52" s="138">
        <f t="shared" ref="AB52:AB113" si="13">+S52/TIMEVALUE("8:30")</f>
        <v>0</v>
      </c>
      <c r="AC52" s="112">
        <f t="shared" ref="AC52:AC113" si="14">IF(COUNT(F52:K52)=0,0,IF(COUNT(F52:K52)=1,1,IF((MAX(F52:K52)-MIN(F52:K52))&lt;TIMEVALUE("1:00"),1,0+Y52)))</f>
        <v>1</v>
      </c>
      <c r="AD52" s="112">
        <f t="shared" ref="AD52:AD113" si="15">+IF(AND(F52&gt;TIMEVALUE("8:30"),F52&lt;TIMEVALUE("10:00")),1,IF(AND(F52&gt;TIMEVALUE("14:00"),F52&lt;TIMEVALUE("15:30")),1,0+W52))</f>
        <v>0</v>
      </c>
      <c r="AE52" s="112">
        <f t="shared" si="7"/>
        <v>0</v>
      </c>
    </row>
    <row r="53" spans="1:31" hidden="1">
      <c r="A53" s="147">
        <v>46</v>
      </c>
      <c r="B53" s="226" t="s">
        <v>477</v>
      </c>
      <c r="C53" s="147" t="s">
        <v>3</v>
      </c>
      <c r="D53" s="147" t="s">
        <v>475</v>
      </c>
      <c r="E53" s="148">
        <v>42314</v>
      </c>
      <c r="F53" s="149">
        <v>0.34166666666666662</v>
      </c>
      <c r="G53" s="149">
        <v>0.79236111111111107</v>
      </c>
      <c r="H53" s="147"/>
      <c r="I53" s="147"/>
      <c r="J53" s="147"/>
      <c r="K53" s="277"/>
      <c r="L53" s="121"/>
      <c r="M53" s="120" t="str">
        <f>IF(ISERROR(VLOOKUP(C53,mail!$G$2:$H$65,2,0)),"",VLOOKUP(C53,mail!$G$2:$H$65,2,0))</f>
        <v/>
      </c>
      <c r="N53" s="109"/>
      <c r="O53" s="110">
        <f t="shared" si="9"/>
        <v>0.34166666666666662</v>
      </c>
      <c r="P53" s="110">
        <f t="shared" si="10"/>
        <v>0.79236111111111107</v>
      </c>
      <c r="Q53" s="134">
        <f t="shared" si="11"/>
        <v>0.15833333333333338</v>
      </c>
      <c r="R53" s="111">
        <f t="shared" si="8"/>
        <v>0.22986111111111107</v>
      </c>
      <c r="S53" s="108">
        <f t="shared" si="12"/>
        <v>0.35416666666666669</v>
      </c>
      <c r="T53" s="109"/>
      <c r="U53" s="108"/>
      <c r="V53" s="108"/>
      <c r="W53" s="112"/>
      <c r="X53" s="112"/>
      <c r="Y53" s="112"/>
      <c r="Z53" s="176"/>
      <c r="AA53" s="109"/>
      <c r="AB53" s="138">
        <f t="shared" si="13"/>
        <v>1</v>
      </c>
      <c r="AC53" s="112">
        <f t="shared" si="14"/>
        <v>0</v>
      </c>
      <c r="AD53" s="112">
        <f t="shared" si="15"/>
        <v>0</v>
      </c>
      <c r="AE53" s="112">
        <f t="shared" si="7"/>
        <v>1</v>
      </c>
    </row>
    <row r="54" spans="1:31" hidden="1">
      <c r="A54" s="147">
        <v>47</v>
      </c>
      <c r="B54" s="226" t="s">
        <v>477</v>
      </c>
      <c r="C54" s="147" t="s">
        <v>3</v>
      </c>
      <c r="D54" s="147" t="s">
        <v>475</v>
      </c>
      <c r="E54" s="148">
        <v>42317</v>
      </c>
      <c r="F54" s="149">
        <v>0.34722222222222227</v>
      </c>
      <c r="G54" s="149">
        <v>0.79513888888888884</v>
      </c>
      <c r="H54" s="147"/>
      <c r="I54" s="147"/>
      <c r="J54" s="147"/>
      <c r="K54" s="277"/>
      <c r="L54" s="121"/>
      <c r="M54" s="120" t="str">
        <f>IF(ISERROR(VLOOKUP(C54,mail!$G$2:$H$65,2,0)),"",VLOOKUP(C54,mail!$G$2:$H$65,2,0))</f>
        <v/>
      </c>
      <c r="N54" s="109"/>
      <c r="O54" s="110">
        <f t="shared" si="9"/>
        <v>0.34722222222222227</v>
      </c>
      <c r="P54" s="110">
        <f t="shared" si="10"/>
        <v>0.79513888888888884</v>
      </c>
      <c r="Q54" s="134">
        <f t="shared" si="11"/>
        <v>0.15277777777777773</v>
      </c>
      <c r="R54" s="111">
        <f t="shared" si="8"/>
        <v>0.23263888888888884</v>
      </c>
      <c r="S54" s="108">
        <f t="shared" si="12"/>
        <v>0.35416666666666669</v>
      </c>
      <c r="T54" s="109"/>
      <c r="U54" s="108"/>
      <c r="V54" s="108"/>
      <c r="W54" s="112"/>
      <c r="X54" s="112"/>
      <c r="Y54" s="112"/>
      <c r="Z54" s="176"/>
      <c r="AA54" s="109"/>
      <c r="AB54" s="138">
        <f t="shared" si="13"/>
        <v>1</v>
      </c>
      <c r="AC54" s="112">
        <f t="shared" si="14"/>
        <v>0</v>
      </c>
      <c r="AD54" s="112">
        <f t="shared" si="15"/>
        <v>0</v>
      </c>
      <c r="AE54" s="112">
        <f t="shared" si="7"/>
        <v>1</v>
      </c>
    </row>
    <row r="55" spans="1:31" hidden="1">
      <c r="A55" s="147">
        <v>48</v>
      </c>
      <c r="B55" s="226" t="s">
        <v>477</v>
      </c>
      <c r="C55" s="147" t="s">
        <v>3</v>
      </c>
      <c r="D55" s="147" t="s">
        <v>475</v>
      </c>
      <c r="E55" s="148">
        <v>42318</v>
      </c>
      <c r="F55" s="149">
        <v>0.33749999999999997</v>
      </c>
      <c r="G55" s="149">
        <v>0.76041666666666663</v>
      </c>
      <c r="H55" s="147"/>
      <c r="I55" s="147"/>
      <c r="J55" s="147"/>
      <c r="K55" s="277"/>
      <c r="L55" s="185"/>
      <c r="M55" s="120" t="str">
        <f>IF(ISERROR(VLOOKUP(C55,mail!$G$2:$H$65,2,0)),"",VLOOKUP(C55,mail!$G$2:$H$65,2,0))</f>
        <v/>
      </c>
      <c r="N55" s="116"/>
      <c r="O55" s="110">
        <f t="shared" si="9"/>
        <v>0.33749999999999997</v>
      </c>
      <c r="P55" s="110">
        <f t="shared" si="10"/>
        <v>0.76041666666666663</v>
      </c>
      <c r="Q55" s="134">
        <f t="shared" si="11"/>
        <v>0.16250000000000003</v>
      </c>
      <c r="R55" s="111">
        <f t="shared" si="8"/>
        <v>0.19791666666666663</v>
      </c>
      <c r="S55" s="108">
        <f t="shared" si="12"/>
        <v>0.35416666666666669</v>
      </c>
      <c r="T55" s="109"/>
      <c r="U55" s="108"/>
      <c r="V55" s="108"/>
      <c r="W55" s="112"/>
      <c r="X55" s="112"/>
      <c r="Y55" s="112"/>
      <c r="Z55" s="176"/>
      <c r="AA55" s="109"/>
      <c r="AB55" s="138">
        <f t="shared" si="13"/>
        <v>1</v>
      </c>
      <c r="AC55" s="112">
        <f t="shared" si="14"/>
        <v>0</v>
      </c>
      <c r="AD55" s="112">
        <f t="shared" si="15"/>
        <v>0</v>
      </c>
      <c r="AE55" s="112">
        <f t="shared" si="7"/>
        <v>1</v>
      </c>
    </row>
    <row r="56" spans="1:31" hidden="1">
      <c r="A56" s="147">
        <v>49</v>
      </c>
      <c r="B56" s="226" t="s">
        <v>477</v>
      </c>
      <c r="C56" s="147" t="s">
        <v>3</v>
      </c>
      <c r="D56" s="147" t="s">
        <v>475</v>
      </c>
      <c r="E56" s="148">
        <v>42319</v>
      </c>
      <c r="F56" s="149">
        <v>0.33819444444444446</v>
      </c>
      <c r="G56" s="149">
        <v>0.78819444444444453</v>
      </c>
      <c r="H56" s="147"/>
      <c r="I56" s="147"/>
      <c r="J56" s="147"/>
      <c r="K56" s="277"/>
      <c r="L56" s="121"/>
      <c r="M56" s="120" t="str">
        <f>IF(ISERROR(VLOOKUP(C56,mail!$G$2:$H$65,2,0)),"",VLOOKUP(C56,mail!$G$2:$H$65,2,0))</f>
        <v/>
      </c>
      <c r="N56" s="116"/>
      <c r="O56" s="110">
        <f t="shared" si="9"/>
        <v>0.33819444444444446</v>
      </c>
      <c r="P56" s="110">
        <f t="shared" si="10"/>
        <v>0.78819444444444453</v>
      </c>
      <c r="Q56" s="134">
        <f t="shared" si="11"/>
        <v>0.16180555555555554</v>
      </c>
      <c r="R56" s="111">
        <f t="shared" si="8"/>
        <v>0.22569444444444453</v>
      </c>
      <c r="S56" s="108">
        <f t="shared" si="12"/>
        <v>0.35416666666666669</v>
      </c>
      <c r="T56" s="109"/>
      <c r="U56" s="108"/>
      <c r="V56" s="108"/>
      <c r="W56" s="112"/>
      <c r="X56" s="112"/>
      <c r="Y56" s="112"/>
      <c r="Z56" s="176"/>
      <c r="AA56" s="109"/>
      <c r="AB56" s="138">
        <f t="shared" si="13"/>
        <v>1</v>
      </c>
      <c r="AC56" s="112">
        <f t="shared" si="14"/>
        <v>0</v>
      </c>
      <c r="AD56" s="112">
        <f t="shared" si="15"/>
        <v>0</v>
      </c>
      <c r="AE56" s="112">
        <f t="shared" si="7"/>
        <v>1</v>
      </c>
    </row>
    <row r="57" spans="1:31" hidden="1">
      <c r="A57" s="147">
        <v>50</v>
      </c>
      <c r="B57" s="226" t="s">
        <v>477</v>
      </c>
      <c r="C57" s="147" t="s">
        <v>3</v>
      </c>
      <c r="D57" s="147" t="s">
        <v>475</v>
      </c>
      <c r="E57" s="148">
        <v>42320</v>
      </c>
      <c r="F57" s="149">
        <v>0.34166666666666662</v>
      </c>
      <c r="G57" s="149">
        <v>0.76597222222222217</v>
      </c>
      <c r="H57" s="147"/>
      <c r="I57" s="147"/>
      <c r="J57" s="147"/>
      <c r="K57" s="277"/>
      <c r="L57" s="121"/>
      <c r="M57" s="120" t="str">
        <f>IF(ISERROR(VLOOKUP(C57,mail!$G$2:$H$65,2,0)),"",VLOOKUP(C57,mail!$G$2:$H$65,2,0))</f>
        <v/>
      </c>
      <c r="N57" s="109"/>
      <c r="O57" s="110">
        <f t="shared" si="9"/>
        <v>0.34166666666666662</v>
      </c>
      <c r="P57" s="110">
        <f t="shared" si="10"/>
        <v>0.76597222222222217</v>
      </c>
      <c r="Q57" s="134">
        <f t="shared" si="11"/>
        <v>0.15833333333333338</v>
      </c>
      <c r="R57" s="111">
        <f t="shared" si="8"/>
        <v>0.20347222222222217</v>
      </c>
      <c r="S57" s="108">
        <f t="shared" si="12"/>
        <v>0.35416666666666669</v>
      </c>
      <c r="T57" s="109"/>
      <c r="U57" s="108"/>
      <c r="V57" s="108"/>
      <c r="W57" s="112"/>
      <c r="X57" s="112"/>
      <c r="Y57" s="112"/>
      <c r="Z57" s="176"/>
      <c r="AA57" s="109"/>
      <c r="AB57" s="138">
        <f t="shared" si="13"/>
        <v>1</v>
      </c>
      <c r="AC57" s="112">
        <f t="shared" si="14"/>
        <v>0</v>
      </c>
      <c r="AD57" s="112">
        <f t="shared" si="15"/>
        <v>0</v>
      </c>
      <c r="AE57" s="112">
        <f t="shared" si="7"/>
        <v>1</v>
      </c>
    </row>
    <row r="58" spans="1:31" hidden="1">
      <c r="A58" s="147">
        <v>51</v>
      </c>
      <c r="B58" s="226" t="s">
        <v>477</v>
      </c>
      <c r="C58" s="147" t="s">
        <v>3</v>
      </c>
      <c r="D58" s="147" t="s">
        <v>475</v>
      </c>
      <c r="E58" s="148">
        <v>42321</v>
      </c>
      <c r="F58" s="149">
        <v>0.34027777777777773</v>
      </c>
      <c r="G58" s="149">
        <v>0.34027777777777773</v>
      </c>
      <c r="H58" s="149">
        <v>0.76180555555555562</v>
      </c>
      <c r="I58" s="147"/>
      <c r="J58" s="147"/>
      <c r="K58" s="277"/>
      <c r="L58" s="121"/>
      <c r="M58" s="120" t="str">
        <f>IF(ISERROR(VLOOKUP(C58,mail!$G$2:$H$65,2,0)),"",VLOOKUP(C58,mail!$G$2:$H$65,2,0))</f>
        <v/>
      </c>
      <c r="N58" s="109"/>
      <c r="O58" s="110">
        <f t="shared" si="9"/>
        <v>0.34027777777777773</v>
      </c>
      <c r="P58" s="110">
        <f t="shared" si="10"/>
        <v>0.76180555555555562</v>
      </c>
      <c r="Q58" s="134">
        <f t="shared" si="11"/>
        <v>0.15972222222222227</v>
      </c>
      <c r="R58" s="111">
        <f t="shared" si="8"/>
        <v>0.19930555555555562</v>
      </c>
      <c r="S58" s="108">
        <f t="shared" si="12"/>
        <v>0.35416666666666669</v>
      </c>
      <c r="T58" s="109"/>
      <c r="U58" s="108"/>
      <c r="V58" s="108"/>
      <c r="W58" s="112"/>
      <c r="X58" s="112"/>
      <c r="Y58" s="112"/>
      <c r="Z58" s="176"/>
      <c r="AA58" s="109"/>
      <c r="AB58" s="138">
        <f t="shared" si="13"/>
        <v>1</v>
      </c>
      <c r="AC58" s="112">
        <f t="shared" si="14"/>
        <v>0</v>
      </c>
      <c r="AD58" s="112">
        <f t="shared" si="15"/>
        <v>0</v>
      </c>
      <c r="AE58" s="112">
        <f t="shared" si="7"/>
        <v>1</v>
      </c>
    </row>
    <row r="59" spans="1:31" hidden="1">
      <c r="A59" s="147">
        <v>52</v>
      </c>
      <c r="B59" s="226" t="s">
        <v>477</v>
      </c>
      <c r="C59" s="147" t="s">
        <v>3</v>
      </c>
      <c r="D59" s="147" t="s">
        <v>475</v>
      </c>
      <c r="E59" s="148">
        <v>42324</v>
      </c>
      <c r="F59" s="149">
        <v>0.33819444444444446</v>
      </c>
      <c r="G59" s="149">
        <v>0.76388888888888884</v>
      </c>
      <c r="H59" s="147"/>
      <c r="I59" s="147"/>
      <c r="J59" s="147"/>
      <c r="K59" s="277"/>
      <c r="L59" s="185"/>
      <c r="M59" s="120" t="str">
        <f>IF(ISERROR(VLOOKUP(C59,mail!$G$2:$H$65,2,0)),"",VLOOKUP(C59,mail!$G$2:$H$65,2,0))</f>
        <v/>
      </c>
      <c r="N59" s="116"/>
      <c r="O59" s="110">
        <f t="shared" si="9"/>
        <v>0.33819444444444446</v>
      </c>
      <c r="P59" s="110">
        <f t="shared" si="10"/>
        <v>0.76388888888888884</v>
      </c>
      <c r="Q59" s="134">
        <f t="shared" si="11"/>
        <v>0.16180555555555554</v>
      </c>
      <c r="R59" s="111">
        <f t="shared" si="8"/>
        <v>0.20138888888888884</v>
      </c>
      <c r="S59" s="108">
        <f t="shared" si="12"/>
        <v>0.35416666666666669</v>
      </c>
      <c r="T59" s="109"/>
      <c r="U59" s="108"/>
      <c r="V59" s="108"/>
      <c r="W59" s="112"/>
      <c r="X59" s="112"/>
      <c r="Y59" s="112"/>
      <c r="Z59" s="176"/>
      <c r="AA59" s="109"/>
      <c r="AB59" s="138">
        <f t="shared" si="13"/>
        <v>1</v>
      </c>
      <c r="AC59" s="112">
        <f t="shared" si="14"/>
        <v>0</v>
      </c>
      <c r="AD59" s="112">
        <f t="shared" si="15"/>
        <v>0</v>
      </c>
      <c r="AE59" s="112">
        <f t="shared" si="7"/>
        <v>1</v>
      </c>
    </row>
    <row r="60" spans="1:31" hidden="1">
      <c r="A60" s="147">
        <v>53</v>
      </c>
      <c r="B60" s="226" t="s">
        <v>477</v>
      </c>
      <c r="C60" s="147" t="s">
        <v>3</v>
      </c>
      <c r="D60" s="147" t="s">
        <v>475</v>
      </c>
      <c r="E60" s="148">
        <v>42325</v>
      </c>
      <c r="F60" s="149">
        <v>0.33958333333333335</v>
      </c>
      <c r="G60" s="149">
        <v>0.35347222222222219</v>
      </c>
      <c r="H60" s="149">
        <v>0.35416666666666669</v>
      </c>
      <c r="I60" s="149">
        <v>0.35416666666666669</v>
      </c>
      <c r="J60" s="149">
        <v>0.80972222222222223</v>
      </c>
      <c r="K60" s="277"/>
      <c r="L60" s="185"/>
      <c r="M60" s="120" t="str">
        <f>IF(ISERROR(VLOOKUP(C60,mail!$G$2:$H$65,2,0)),"",VLOOKUP(C60,mail!$G$2:$H$65,2,0))</f>
        <v/>
      </c>
      <c r="N60" s="116"/>
      <c r="O60" s="110">
        <f t="shared" si="9"/>
        <v>0.33958333333333335</v>
      </c>
      <c r="P60" s="110">
        <f t="shared" si="10"/>
        <v>0.80972222222222223</v>
      </c>
      <c r="Q60" s="134">
        <f t="shared" si="11"/>
        <v>0.16041666666666665</v>
      </c>
      <c r="R60" s="111">
        <f t="shared" si="8"/>
        <v>0.24722222222222223</v>
      </c>
      <c r="S60" s="108">
        <f t="shared" si="12"/>
        <v>0.35416666666666669</v>
      </c>
      <c r="T60" s="109"/>
      <c r="U60" s="108"/>
      <c r="V60" s="108"/>
      <c r="W60" s="112"/>
      <c r="X60" s="112"/>
      <c r="Y60" s="112"/>
      <c r="Z60" s="176"/>
      <c r="AA60" s="109"/>
      <c r="AB60" s="138">
        <f t="shared" si="13"/>
        <v>1</v>
      </c>
      <c r="AC60" s="112">
        <f t="shared" si="14"/>
        <v>0</v>
      </c>
      <c r="AD60" s="112">
        <f t="shared" si="15"/>
        <v>0</v>
      </c>
      <c r="AE60" s="112">
        <f t="shared" si="7"/>
        <v>1</v>
      </c>
    </row>
    <row r="61" spans="1:31" hidden="1">
      <c r="A61" s="147">
        <v>54</v>
      </c>
      <c r="B61" s="226" t="s">
        <v>477</v>
      </c>
      <c r="C61" s="147" t="s">
        <v>3</v>
      </c>
      <c r="D61" s="147" t="s">
        <v>475</v>
      </c>
      <c r="E61" s="148">
        <v>42326</v>
      </c>
      <c r="F61" s="149">
        <v>0.33749999999999997</v>
      </c>
      <c r="G61" s="149">
        <v>0.77708333333333324</v>
      </c>
      <c r="H61" s="149">
        <v>0.77847222222222223</v>
      </c>
      <c r="I61" s="147"/>
      <c r="J61" s="147"/>
      <c r="K61" s="277"/>
      <c r="L61" s="121"/>
      <c r="M61" s="120" t="str">
        <f>IF(ISERROR(VLOOKUP(C61,mail!$G$2:$H$65,2,0)),"",VLOOKUP(C61,mail!$G$2:$H$65,2,0))</f>
        <v/>
      </c>
      <c r="N61" s="109"/>
      <c r="O61" s="110">
        <f t="shared" si="9"/>
        <v>0.33749999999999997</v>
      </c>
      <c r="P61" s="110">
        <f t="shared" si="10"/>
        <v>0.77847222222222223</v>
      </c>
      <c r="Q61" s="134">
        <f t="shared" si="11"/>
        <v>0.16250000000000003</v>
      </c>
      <c r="R61" s="111">
        <f t="shared" si="8"/>
        <v>0.21597222222222223</v>
      </c>
      <c r="S61" s="108">
        <f t="shared" si="12"/>
        <v>0.35416666666666669</v>
      </c>
      <c r="T61" s="109"/>
      <c r="U61" s="108"/>
      <c r="V61" s="108"/>
      <c r="W61" s="112"/>
      <c r="X61" s="112"/>
      <c r="Y61" s="112"/>
      <c r="Z61" s="176"/>
      <c r="AA61" s="109"/>
      <c r="AB61" s="138">
        <f t="shared" si="13"/>
        <v>1</v>
      </c>
      <c r="AC61" s="112">
        <f t="shared" si="14"/>
        <v>0</v>
      </c>
      <c r="AD61" s="112">
        <f t="shared" si="15"/>
        <v>0</v>
      </c>
      <c r="AE61" s="112">
        <f t="shared" si="7"/>
        <v>1</v>
      </c>
    </row>
    <row r="62" spans="1:31" hidden="1">
      <c r="A62" s="147">
        <v>55</v>
      </c>
      <c r="B62" s="226" t="s">
        <v>477</v>
      </c>
      <c r="C62" s="147" t="s">
        <v>3</v>
      </c>
      <c r="D62" s="147" t="s">
        <v>475</v>
      </c>
      <c r="E62" s="148">
        <v>42327</v>
      </c>
      <c r="F62" s="149">
        <v>0.34236111111111112</v>
      </c>
      <c r="G62" s="149">
        <v>0.76250000000000007</v>
      </c>
      <c r="H62" s="147"/>
      <c r="I62" s="147"/>
      <c r="J62" s="147"/>
      <c r="K62" s="277"/>
      <c r="L62" s="121"/>
      <c r="M62" s="120" t="str">
        <f>IF(ISERROR(VLOOKUP(C62,mail!$G$2:$H$65,2,0)),"",VLOOKUP(C62,mail!$G$2:$H$65,2,0))</f>
        <v/>
      </c>
      <c r="N62" s="109"/>
      <c r="O62" s="110">
        <f t="shared" si="9"/>
        <v>0.34236111111111112</v>
      </c>
      <c r="P62" s="110">
        <f t="shared" si="10"/>
        <v>0.76250000000000007</v>
      </c>
      <c r="Q62" s="134">
        <f t="shared" si="11"/>
        <v>0.15763888888888888</v>
      </c>
      <c r="R62" s="111">
        <f t="shared" si="8"/>
        <v>0.20000000000000007</v>
      </c>
      <c r="S62" s="108">
        <f t="shared" si="12"/>
        <v>0.35416666666666669</v>
      </c>
      <c r="T62" s="109"/>
      <c r="U62" s="108"/>
      <c r="V62" s="108"/>
      <c r="W62" s="112"/>
      <c r="X62" s="112"/>
      <c r="Y62" s="112"/>
      <c r="Z62" s="176"/>
      <c r="AA62" s="109"/>
      <c r="AB62" s="138">
        <f t="shared" si="13"/>
        <v>1</v>
      </c>
      <c r="AC62" s="112">
        <f t="shared" si="14"/>
        <v>0</v>
      </c>
      <c r="AD62" s="112">
        <f t="shared" si="15"/>
        <v>0</v>
      </c>
      <c r="AE62" s="112">
        <f t="shared" ref="AE62:AE116" si="16">+IF(OR(M62="Khac",M62="pm"),0,IF(AND(MAX(F62:K62)-MIN(F62:K62)&gt;TIMEVALUE("6:00"),AND(MAX(F62:K62)&gt;TIMEVALUE("14:00"),MIN(F62:K62)&lt;TIMEVALUE("11:30"))),1,0))+X62</f>
        <v>1</v>
      </c>
    </row>
    <row r="63" spans="1:31" hidden="1">
      <c r="A63" s="147">
        <v>56</v>
      </c>
      <c r="B63" s="226" t="s">
        <v>478</v>
      </c>
      <c r="C63" s="147" t="s">
        <v>4</v>
      </c>
      <c r="D63" s="147" t="s">
        <v>479</v>
      </c>
      <c r="E63" s="148">
        <v>42304</v>
      </c>
      <c r="F63" s="149">
        <v>0.34375</v>
      </c>
      <c r="G63" s="149">
        <v>0.77500000000000002</v>
      </c>
      <c r="H63" s="147"/>
      <c r="I63" s="147"/>
      <c r="J63" s="147"/>
      <c r="K63" s="277"/>
      <c r="L63" s="185"/>
      <c r="M63" s="120" t="str">
        <f>IF(ISERROR(VLOOKUP(C63,mail!$G$2:$H$65,2,0)),"",VLOOKUP(C63,mail!$G$2:$H$65,2,0))</f>
        <v/>
      </c>
      <c r="N63" s="116"/>
      <c r="O63" s="110">
        <f t="shared" si="9"/>
        <v>0.34375</v>
      </c>
      <c r="P63" s="110">
        <f t="shared" si="10"/>
        <v>0.77500000000000002</v>
      </c>
      <c r="Q63" s="134">
        <f t="shared" si="11"/>
        <v>0.15625</v>
      </c>
      <c r="R63" s="111">
        <f t="shared" si="8"/>
        <v>0.21250000000000002</v>
      </c>
      <c r="S63" s="108">
        <f t="shared" si="12"/>
        <v>0.35416666666666669</v>
      </c>
      <c r="T63" s="109"/>
      <c r="U63" s="108"/>
      <c r="V63" s="108"/>
      <c r="W63" s="112"/>
      <c r="X63" s="112"/>
      <c r="Y63" s="112"/>
      <c r="Z63" s="176"/>
      <c r="AA63" s="109"/>
      <c r="AB63" s="138">
        <f t="shared" si="13"/>
        <v>1</v>
      </c>
      <c r="AC63" s="112">
        <f t="shared" si="14"/>
        <v>0</v>
      </c>
      <c r="AD63" s="112">
        <f t="shared" si="15"/>
        <v>0</v>
      </c>
      <c r="AE63" s="112">
        <f t="shared" si="16"/>
        <v>1</v>
      </c>
    </row>
    <row r="64" spans="1:31" hidden="1">
      <c r="A64" s="147">
        <v>57</v>
      </c>
      <c r="B64" s="226" t="s">
        <v>478</v>
      </c>
      <c r="C64" s="147" t="s">
        <v>4</v>
      </c>
      <c r="D64" s="147" t="s">
        <v>479</v>
      </c>
      <c r="E64" s="148">
        <v>42305</v>
      </c>
      <c r="F64" s="149">
        <v>0.3298611111111111</v>
      </c>
      <c r="G64" s="149">
        <v>0.75486111111111109</v>
      </c>
      <c r="H64" s="147"/>
      <c r="I64" s="147"/>
      <c r="J64" s="147"/>
      <c r="K64" s="277"/>
      <c r="L64" s="121"/>
      <c r="M64" s="120" t="str">
        <f>IF(ISERROR(VLOOKUP(C64,mail!$G$2:$H$65,2,0)),"",VLOOKUP(C64,mail!$G$2:$H$65,2,0))</f>
        <v/>
      </c>
      <c r="N64" s="116"/>
      <c r="O64" s="110">
        <f t="shared" si="9"/>
        <v>0.33333333333333331</v>
      </c>
      <c r="P64" s="110">
        <f t="shared" si="10"/>
        <v>0.75486111111111109</v>
      </c>
      <c r="Q64" s="134">
        <f t="shared" si="11"/>
        <v>0.16666666666666669</v>
      </c>
      <c r="R64" s="111">
        <f t="shared" si="8"/>
        <v>0.19236111111111109</v>
      </c>
      <c r="S64" s="108">
        <f t="shared" si="12"/>
        <v>0.35416666666666669</v>
      </c>
      <c r="T64" s="109"/>
      <c r="U64" s="108"/>
      <c r="V64" s="108"/>
      <c r="W64" s="112"/>
      <c r="X64" s="112"/>
      <c r="Y64" s="112"/>
      <c r="Z64" s="176"/>
      <c r="AA64" s="109"/>
      <c r="AB64" s="138">
        <f t="shared" si="13"/>
        <v>1</v>
      </c>
      <c r="AC64" s="112">
        <f t="shared" si="14"/>
        <v>0</v>
      </c>
      <c r="AD64" s="112">
        <f t="shared" si="15"/>
        <v>0</v>
      </c>
      <c r="AE64" s="112">
        <f t="shared" si="16"/>
        <v>1</v>
      </c>
    </row>
    <row r="65" spans="1:31" hidden="1">
      <c r="A65" s="147">
        <v>58</v>
      </c>
      <c r="B65" s="226" t="s">
        <v>478</v>
      </c>
      <c r="C65" s="147" t="s">
        <v>4</v>
      </c>
      <c r="D65" s="147" t="s">
        <v>479</v>
      </c>
      <c r="E65" s="148">
        <v>42306</v>
      </c>
      <c r="F65" s="149">
        <v>0.34027777777777773</v>
      </c>
      <c r="G65" s="149">
        <v>0.76736111111111116</v>
      </c>
      <c r="H65" s="147"/>
      <c r="I65" s="147"/>
      <c r="J65" s="147"/>
      <c r="K65" s="277"/>
      <c r="L65" s="121"/>
      <c r="M65" s="120" t="str">
        <f>IF(ISERROR(VLOOKUP(C65,mail!$G$2:$H$65,2,0)),"",VLOOKUP(C65,mail!$G$2:$H$65,2,0))</f>
        <v/>
      </c>
      <c r="N65" s="109"/>
      <c r="O65" s="110">
        <f t="shared" si="9"/>
        <v>0.34027777777777773</v>
      </c>
      <c r="P65" s="110">
        <f t="shared" si="10"/>
        <v>0.76736111111111116</v>
      </c>
      <c r="Q65" s="134">
        <f t="shared" si="11"/>
        <v>0.15972222222222227</v>
      </c>
      <c r="R65" s="111">
        <f t="shared" si="8"/>
        <v>0.20486111111111116</v>
      </c>
      <c r="S65" s="108">
        <f t="shared" si="12"/>
        <v>0.35416666666666669</v>
      </c>
      <c r="T65" s="109"/>
      <c r="U65" s="108"/>
      <c r="V65" s="108"/>
      <c r="W65" s="112"/>
      <c r="X65" s="112"/>
      <c r="Y65" s="112"/>
      <c r="Z65" s="176"/>
      <c r="AA65" s="109"/>
      <c r="AB65" s="138">
        <f t="shared" si="13"/>
        <v>1</v>
      </c>
      <c r="AC65" s="112">
        <f t="shared" si="14"/>
        <v>0</v>
      </c>
      <c r="AD65" s="112">
        <f t="shared" si="15"/>
        <v>0</v>
      </c>
      <c r="AE65" s="112">
        <f t="shared" si="16"/>
        <v>1</v>
      </c>
    </row>
    <row r="66" spans="1:31" hidden="1">
      <c r="A66" s="147">
        <v>59</v>
      </c>
      <c r="B66" s="226" t="s">
        <v>478</v>
      </c>
      <c r="C66" s="147" t="s">
        <v>4</v>
      </c>
      <c r="D66" s="147" t="s">
        <v>479</v>
      </c>
      <c r="E66" s="148">
        <v>42307</v>
      </c>
      <c r="F66" s="149">
        <v>0.33888888888888885</v>
      </c>
      <c r="G66" s="149">
        <v>0.76250000000000007</v>
      </c>
      <c r="H66" s="147"/>
      <c r="I66" s="147"/>
      <c r="J66" s="147"/>
      <c r="K66" s="277"/>
      <c r="L66" s="121"/>
      <c r="M66" s="120" t="str">
        <f>IF(ISERROR(VLOOKUP(C66,mail!$G$2:$H$65,2,0)),"",VLOOKUP(C66,mail!$G$2:$H$65,2,0))</f>
        <v/>
      </c>
      <c r="N66" s="116"/>
      <c r="O66" s="110">
        <f t="shared" si="9"/>
        <v>0.33888888888888885</v>
      </c>
      <c r="P66" s="110">
        <f t="shared" si="10"/>
        <v>0.76250000000000007</v>
      </c>
      <c r="Q66" s="134">
        <f t="shared" si="11"/>
        <v>0.16111111111111115</v>
      </c>
      <c r="R66" s="111">
        <f t="shared" si="8"/>
        <v>0.20000000000000007</v>
      </c>
      <c r="S66" s="108">
        <f t="shared" si="12"/>
        <v>0.35416666666666669</v>
      </c>
      <c r="T66" s="109"/>
      <c r="U66" s="108"/>
      <c r="V66" s="108"/>
      <c r="W66" s="112"/>
      <c r="X66" s="112"/>
      <c r="Y66" s="112"/>
      <c r="Z66" s="176"/>
      <c r="AA66" s="109"/>
      <c r="AB66" s="138">
        <f t="shared" si="13"/>
        <v>1</v>
      </c>
      <c r="AC66" s="112">
        <f t="shared" si="14"/>
        <v>0</v>
      </c>
      <c r="AD66" s="112">
        <f t="shared" si="15"/>
        <v>0</v>
      </c>
      <c r="AE66" s="112">
        <f t="shared" si="16"/>
        <v>1</v>
      </c>
    </row>
    <row r="67" spans="1:31" hidden="1">
      <c r="A67" s="147">
        <v>60</v>
      </c>
      <c r="B67" s="226" t="s">
        <v>478</v>
      </c>
      <c r="C67" s="147" t="s">
        <v>4</v>
      </c>
      <c r="D67" s="147" t="s">
        <v>479</v>
      </c>
      <c r="E67" s="148">
        <v>42310</v>
      </c>
      <c r="F67" s="149">
        <v>0.34027777777777773</v>
      </c>
      <c r="G67" s="149">
        <v>0.74722222222222223</v>
      </c>
      <c r="H67" s="147"/>
      <c r="I67" s="147"/>
      <c r="J67" s="147"/>
      <c r="K67" s="277"/>
      <c r="L67" s="121"/>
      <c r="M67" s="120" t="str">
        <f>IF(ISERROR(VLOOKUP(C67,mail!$G$2:$H$65,2,0)),"",VLOOKUP(C67,mail!$G$2:$H$65,2,0))</f>
        <v/>
      </c>
      <c r="N67" s="109"/>
      <c r="O67" s="110">
        <f t="shared" si="9"/>
        <v>0.34027777777777773</v>
      </c>
      <c r="P67" s="110">
        <f t="shared" si="10"/>
        <v>0.74722222222222223</v>
      </c>
      <c r="Q67" s="134">
        <f t="shared" si="11"/>
        <v>0.15972222222222227</v>
      </c>
      <c r="R67" s="111">
        <f t="shared" si="8"/>
        <v>0.18472222222222223</v>
      </c>
      <c r="S67" s="108">
        <f t="shared" si="12"/>
        <v>0.3444444444444445</v>
      </c>
      <c r="T67" s="109"/>
      <c r="U67" s="108"/>
      <c r="V67" s="108"/>
      <c r="W67" s="112"/>
      <c r="X67" s="153"/>
      <c r="Y67" s="112"/>
      <c r="Z67" s="176"/>
      <c r="AA67" s="109"/>
      <c r="AB67" s="138">
        <f t="shared" si="13"/>
        <v>0.97254901960784323</v>
      </c>
      <c r="AC67" s="112">
        <f t="shared" si="14"/>
        <v>0</v>
      </c>
      <c r="AD67" s="112">
        <f t="shared" si="15"/>
        <v>0</v>
      </c>
      <c r="AE67" s="112">
        <f t="shared" si="16"/>
        <v>1</v>
      </c>
    </row>
    <row r="68" spans="1:31" hidden="1">
      <c r="A68" s="147">
        <v>61</v>
      </c>
      <c r="B68" s="226" t="s">
        <v>478</v>
      </c>
      <c r="C68" s="147" t="s">
        <v>4</v>
      </c>
      <c r="D68" s="147" t="s">
        <v>479</v>
      </c>
      <c r="E68" s="148">
        <v>42311</v>
      </c>
      <c r="F68" s="149">
        <v>0.3444444444444445</v>
      </c>
      <c r="G68" s="149">
        <v>0.76458333333333339</v>
      </c>
      <c r="H68" s="147"/>
      <c r="I68" s="147"/>
      <c r="J68" s="147"/>
      <c r="K68" s="277"/>
      <c r="L68" s="121"/>
      <c r="M68" s="120" t="str">
        <f>IF(ISERROR(VLOOKUP(C68,mail!$G$2:$H$65,2,0)),"",VLOOKUP(C68,mail!$G$2:$H$65,2,0))</f>
        <v/>
      </c>
      <c r="N68" s="109"/>
      <c r="O68" s="110">
        <f t="shared" si="9"/>
        <v>0.3444444444444445</v>
      </c>
      <c r="P68" s="110">
        <f t="shared" si="10"/>
        <v>0.76458333333333339</v>
      </c>
      <c r="Q68" s="134">
        <f t="shared" si="11"/>
        <v>0.1555555555555555</v>
      </c>
      <c r="R68" s="111">
        <f t="shared" si="8"/>
        <v>0.20208333333333339</v>
      </c>
      <c r="S68" s="108">
        <f t="shared" si="12"/>
        <v>0.35416666666666669</v>
      </c>
      <c r="T68" s="109"/>
      <c r="U68" s="108"/>
      <c r="V68" s="108"/>
      <c r="W68" s="112"/>
      <c r="X68" s="112"/>
      <c r="Y68" s="112"/>
      <c r="Z68" s="176"/>
      <c r="AA68" s="109"/>
      <c r="AB68" s="138">
        <f t="shared" si="13"/>
        <v>1</v>
      </c>
      <c r="AC68" s="112">
        <f t="shared" si="14"/>
        <v>0</v>
      </c>
      <c r="AD68" s="112">
        <f t="shared" si="15"/>
        <v>0</v>
      </c>
      <c r="AE68" s="112">
        <f t="shared" si="16"/>
        <v>1</v>
      </c>
    </row>
    <row r="69" spans="1:31" hidden="1">
      <c r="A69" s="147">
        <v>62</v>
      </c>
      <c r="B69" s="226" t="s">
        <v>478</v>
      </c>
      <c r="C69" s="147" t="s">
        <v>4</v>
      </c>
      <c r="D69" s="147" t="s">
        <v>479</v>
      </c>
      <c r="E69" s="148">
        <v>42312</v>
      </c>
      <c r="F69" s="149">
        <v>0.34652777777777777</v>
      </c>
      <c r="G69" s="149">
        <v>0.76874999999999993</v>
      </c>
      <c r="H69" s="149">
        <v>0.76944444444444438</v>
      </c>
      <c r="I69" s="147"/>
      <c r="J69" s="147"/>
      <c r="K69" s="277"/>
      <c r="L69" s="121"/>
      <c r="M69" s="120" t="str">
        <f>IF(ISERROR(VLOOKUP(C69,mail!$G$2:$H$65,2,0)),"",VLOOKUP(C69,mail!$G$2:$H$65,2,0))</f>
        <v/>
      </c>
      <c r="N69" s="109"/>
      <c r="O69" s="110">
        <f t="shared" si="9"/>
        <v>0.34652777777777777</v>
      </c>
      <c r="P69" s="110">
        <f t="shared" si="10"/>
        <v>0.76944444444444438</v>
      </c>
      <c r="Q69" s="134">
        <f t="shared" si="11"/>
        <v>0.15347222222222223</v>
      </c>
      <c r="R69" s="111">
        <f t="shared" si="8"/>
        <v>0.20694444444444438</v>
      </c>
      <c r="S69" s="108">
        <f t="shared" si="12"/>
        <v>0.35416666666666669</v>
      </c>
      <c r="T69" s="109"/>
      <c r="U69" s="108"/>
      <c r="V69" s="108"/>
      <c r="W69" s="112"/>
      <c r="X69" s="112"/>
      <c r="Y69" s="112"/>
      <c r="Z69" s="176"/>
      <c r="AA69" s="109"/>
      <c r="AB69" s="138">
        <f t="shared" si="13"/>
        <v>1</v>
      </c>
      <c r="AC69" s="112">
        <f t="shared" si="14"/>
        <v>0</v>
      </c>
      <c r="AD69" s="112">
        <f t="shared" si="15"/>
        <v>0</v>
      </c>
      <c r="AE69" s="112">
        <f t="shared" si="16"/>
        <v>1</v>
      </c>
    </row>
    <row r="70" spans="1:31" hidden="1">
      <c r="A70" s="147">
        <v>63</v>
      </c>
      <c r="B70" s="226" t="s">
        <v>478</v>
      </c>
      <c r="C70" s="147" t="s">
        <v>4</v>
      </c>
      <c r="D70" s="147" t="s">
        <v>479</v>
      </c>
      <c r="E70" s="148">
        <v>42313</v>
      </c>
      <c r="F70" s="149">
        <v>0.3430555555555555</v>
      </c>
      <c r="G70" s="149">
        <v>0.76388888888888884</v>
      </c>
      <c r="H70" s="147"/>
      <c r="I70" s="147"/>
      <c r="J70" s="147"/>
      <c r="K70" s="277"/>
      <c r="L70" s="121"/>
      <c r="M70" s="120" t="str">
        <f>IF(ISERROR(VLOOKUP(C70,mail!$G$2:$H$65,2,0)),"",VLOOKUP(C70,mail!$G$2:$H$65,2,0))</f>
        <v/>
      </c>
      <c r="N70" s="116"/>
      <c r="O70" s="110">
        <f t="shared" si="9"/>
        <v>0.3430555555555555</v>
      </c>
      <c r="P70" s="110">
        <f t="shared" si="10"/>
        <v>0.76388888888888884</v>
      </c>
      <c r="Q70" s="134">
        <f t="shared" si="11"/>
        <v>0.1569444444444445</v>
      </c>
      <c r="R70" s="111">
        <f t="shared" si="8"/>
        <v>0.20138888888888884</v>
      </c>
      <c r="S70" s="108">
        <f t="shared" si="12"/>
        <v>0.35416666666666669</v>
      </c>
      <c r="T70" s="109"/>
      <c r="U70" s="108"/>
      <c r="V70" s="108"/>
      <c r="W70" s="112"/>
      <c r="X70" s="112"/>
      <c r="Y70" s="112"/>
      <c r="Z70" s="176"/>
      <c r="AA70" s="109"/>
      <c r="AB70" s="138">
        <f t="shared" si="13"/>
        <v>1</v>
      </c>
      <c r="AC70" s="112">
        <f t="shared" si="14"/>
        <v>0</v>
      </c>
      <c r="AD70" s="112">
        <f t="shared" si="15"/>
        <v>0</v>
      </c>
      <c r="AE70" s="112">
        <f t="shared" si="16"/>
        <v>1</v>
      </c>
    </row>
    <row r="71" spans="1:31" hidden="1">
      <c r="A71" s="147">
        <v>64</v>
      </c>
      <c r="B71" s="226" t="s">
        <v>478</v>
      </c>
      <c r="C71" s="147" t="s">
        <v>4</v>
      </c>
      <c r="D71" s="147" t="s">
        <v>479</v>
      </c>
      <c r="E71" s="148">
        <v>42314</v>
      </c>
      <c r="F71" s="149">
        <v>0.34375</v>
      </c>
      <c r="G71" s="149">
        <v>0.76874999999999993</v>
      </c>
      <c r="H71" s="147"/>
      <c r="I71" s="147"/>
      <c r="J71" s="147"/>
      <c r="K71" s="277"/>
      <c r="L71" s="121"/>
      <c r="M71" s="120" t="str">
        <f>IF(ISERROR(VLOOKUP(C71,mail!$G$2:$H$65,2,0)),"",VLOOKUP(C71,mail!$G$2:$H$65,2,0))</f>
        <v/>
      </c>
      <c r="N71" s="109"/>
      <c r="O71" s="110">
        <f t="shared" si="9"/>
        <v>0.34375</v>
      </c>
      <c r="P71" s="110">
        <f t="shared" si="10"/>
        <v>0.76874999999999993</v>
      </c>
      <c r="Q71" s="134">
        <f t="shared" si="11"/>
        <v>0.15625</v>
      </c>
      <c r="R71" s="111">
        <f t="shared" si="8"/>
        <v>0.20624999999999993</v>
      </c>
      <c r="S71" s="108">
        <f t="shared" si="12"/>
        <v>0.35416666666666669</v>
      </c>
      <c r="T71" s="109"/>
      <c r="U71" s="108"/>
      <c r="V71" s="108"/>
      <c r="W71" s="112"/>
      <c r="X71" s="112"/>
      <c r="Y71" s="112"/>
      <c r="Z71" s="176"/>
      <c r="AA71" s="109"/>
      <c r="AB71" s="138">
        <f t="shared" si="13"/>
        <v>1</v>
      </c>
      <c r="AC71" s="112">
        <f t="shared" si="14"/>
        <v>0</v>
      </c>
      <c r="AD71" s="112">
        <f t="shared" si="15"/>
        <v>0</v>
      </c>
      <c r="AE71" s="112">
        <f t="shared" si="16"/>
        <v>1</v>
      </c>
    </row>
    <row r="72" spans="1:31" hidden="1">
      <c r="A72" s="147">
        <v>65</v>
      </c>
      <c r="B72" s="226" t="s">
        <v>478</v>
      </c>
      <c r="C72" s="147" t="s">
        <v>4</v>
      </c>
      <c r="D72" s="147" t="s">
        <v>479</v>
      </c>
      <c r="E72" s="148">
        <v>42317</v>
      </c>
      <c r="F72" s="149">
        <v>0.36388888888888887</v>
      </c>
      <c r="G72" s="149">
        <v>0.75624999999999998</v>
      </c>
      <c r="H72" s="147"/>
      <c r="I72" s="147"/>
      <c r="J72" s="147"/>
      <c r="K72" s="277"/>
      <c r="L72" s="121"/>
      <c r="M72" s="120" t="str">
        <f>IF(ISERROR(VLOOKUP(C72,mail!$G$2:$H$65,2,0)),"",VLOOKUP(C72,mail!$G$2:$H$65,2,0))</f>
        <v/>
      </c>
      <c r="N72" s="109"/>
      <c r="O72" s="110">
        <f t="shared" si="9"/>
        <v>0.36388888888888887</v>
      </c>
      <c r="P72" s="110">
        <f t="shared" si="10"/>
        <v>0.75</v>
      </c>
      <c r="Q72" s="134">
        <f t="shared" si="11"/>
        <v>0.13611111111111113</v>
      </c>
      <c r="R72" s="111">
        <f t="shared" si="8"/>
        <v>0.1875</v>
      </c>
      <c r="S72" s="108">
        <f t="shared" si="12"/>
        <v>0.32361111111111113</v>
      </c>
      <c r="T72" s="109"/>
      <c r="U72" s="108"/>
      <c r="V72" s="108"/>
      <c r="W72" s="112"/>
      <c r="X72" s="112"/>
      <c r="Y72" s="112"/>
      <c r="Z72" s="176"/>
      <c r="AA72" s="109"/>
      <c r="AB72" s="138">
        <f t="shared" si="13"/>
        <v>0.9137254901960784</v>
      </c>
      <c r="AC72" s="112">
        <f t="shared" si="14"/>
        <v>0</v>
      </c>
      <c r="AD72" s="112">
        <f t="shared" si="15"/>
        <v>1</v>
      </c>
      <c r="AE72" s="112">
        <f t="shared" si="16"/>
        <v>1</v>
      </c>
    </row>
    <row r="73" spans="1:31" s="150" customFormat="1" hidden="1">
      <c r="A73" s="147">
        <v>66</v>
      </c>
      <c r="B73" s="226" t="s">
        <v>478</v>
      </c>
      <c r="C73" s="147" t="s">
        <v>4</v>
      </c>
      <c r="D73" s="147" t="s">
        <v>479</v>
      </c>
      <c r="E73" s="148">
        <v>42318</v>
      </c>
      <c r="F73" s="149">
        <v>0.35138888888888892</v>
      </c>
      <c r="G73" s="149">
        <v>0.78611111111111109</v>
      </c>
      <c r="H73" s="147"/>
      <c r="I73" s="147"/>
      <c r="J73" s="147"/>
      <c r="K73" s="277"/>
      <c r="L73" s="121"/>
      <c r="M73" s="120" t="str">
        <f>IF(ISERROR(VLOOKUP(C73,mail!$G$2:$H$65,2,0)),"",VLOOKUP(C73,mail!$G$2:$H$65,2,0))</f>
        <v/>
      </c>
      <c r="N73" s="116"/>
      <c r="O73" s="110">
        <f t="shared" si="9"/>
        <v>0.35138888888888892</v>
      </c>
      <c r="P73" s="110">
        <f t="shared" si="10"/>
        <v>0.78611111111111109</v>
      </c>
      <c r="Q73" s="134">
        <f t="shared" si="11"/>
        <v>0.14861111111111108</v>
      </c>
      <c r="R73" s="111">
        <f t="shared" ref="R73:R135" si="17">+IF(OR(M73="khac",M73="pm",P73=TIMEVALUE("00:00"),MAX(F73:K73)&lt;TIMEVALUE("13:30"),MAX(F73:K73)&lt;TIMEVALUE("15:30"),MIN(F73:K73)&gt;TIMEVALUE("15:30")),0,IF(P73&lt;=TIMEVALUE("19:30"),P73-IF(MIN(F73:K73)&gt;TIMEVALUE("13:30"),O73,TIMEVALUE("13:30")),TIMEVALUE("19:30")-IF(MIN(F73:K73)&gt;TIMEVALUE("13:30"),O73,TIMEVALUE("13:30"))))</f>
        <v>0.22361111111111109</v>
      </c>
      <c r="S73" s="108">
        <f t="shared" si="12"/>
        <v>0.35416666666666669</v>
      </c>
      <c r="T73" s="109"/>
      <c r="U73" s="108"/>
      <c r="V73" s="108"/>
      <c r="W73" s="112"/>
      <c r="X73" s="112"/>
      <c r="Y73" s="112"/>
      <c r="Z73" s="176"/>
      <c r="AA73" s="109"/>
      <c r="AB73" s="138">
        <f t="shared" si="13"/>
        <v>1</v>
      </c>
      <c r="AC73" s="112">
        <f t="shared" si="14"/>
        <v>0</v>
      </c>
      <c r="AD73" s="112">
        <f t="shared" si="15"/>
        <v>0</v>
      </c>
      <c r="AE73" s="112">
        <f t="shared" si="16"/>
        <v>1</v>
      </c>
    </row>
    <row r="74" spans="1:31" s="150" customFormat="1" hidden="1">
      <c r="A74" s="147">
        <v>67</v>
      </c>
      <c r="B74" s="226" t="s">
        <v>478</v>
      </c>
      <c r="C74" s="147" t="s">
        <v>4</v>
      </c>
      <c r="D74" s="147" t="s">
        <v>479</v>
      </c>
      <c r="E74" s="148">
        <v>42319</v>
      </c>
      <c r="F74" s="149">
        <v>0.35347222222222219</v>
      </c>
      <c r="G74" s="149">
        <v>0.77638888888888891</v>
      </c>
      <c r="H74" s="147"/>
      <c r="I74" s="147"/>
      <c r="J74" s="147"/>
      <c r="K74" s="278"/>
      <c r="L74" s="185"/>
      <c r="M74" s="120" t="str">
        <f>IF(ISERROR(VLOOKUP(C74,mail!$G$2:$H$65,2,0)),"",VLOOKUP(C74,mail!$G$2:$H$65,2,0))</f>
        <v/>
      </c>
      <c r="N74" s="116"/>
      <c r="O74" s="110">
        <f t="shared" si="9"/>
        <v>0.35347222222222219</v>
      </c>
      <c r="P74" s="110">
        <f t="shared" si="10"/>
        <v>0.77638888888888891</v>
      </c>
      <c r="Q74" s="134">
        <f t="shared" si="11"/>
        <v>0.14652777777777781</v>
      </c>
      <c r="R74" s="111">
        <f t="shared" si="17"/>
        <v>0.21388888888888891</v>
      </c>
      <c r="S74" s="108">
        <f t="shared" si="12"/>
        <v>0.35416666666666669</v>
      </c>
      <c r="T74" s="109"/>
      <c r="U74" s="108"/>
      <c r="V74" s="108"/>
      <c r="W74" s="112"/>
      <c r="X74" s="112"/>
      <c r="Y74" s="112"/>
      <c r="Z74" s="176"/>
      <c r="AA74" s="109"/>
      <c r="AB74" s="138">
        <f t="shared" si="13"/>
        <v>1</v>
      </c>
      <c r="AC74" s="112">
        <f t="shared" si="14"/>
        <v>0</v>
      </c>
      <c r="AD74" s="112">
        <f t="shared" si="15"/>
        <v>0</v>
      </c>
      <c r="AE74" s="112">
        <f t="shared" si="16"/>
        <v>1</v>
      </c>
    </row>
    <row r="75" spans="1:31" s="150" customFormat="1" hidden="1">
      <c r="A75" s="147">
        <v>68</v>
      </c>
      <c r="B75" s="226" t="s">
        <v>478</v>
      </c>
      <c r="C75" s="147" t="s">
        <v>4</v>
      </c>
      <c r="D75" s="147" t="s">
        <v>479</v>
      </c>
      <c r="E75" s="148">
        <v>42320</v>
      </c>
      <c r="F75" s="149">
        <v>0.34861111111111115</v>
      </c>
      <c r="G75" s="149">
        <v>0.34930555555555554</v>
      </c>
      <c r="H75" s="149">
        <v>0.79305555555555562</v>
      </c>
      <c r="I75" s="147"/>
      <c r="J75" s="147"/>
      <c r="K75" s="277"/>
      <c r="L75" s="121"/>
      <c r="M75" s="120" t="str">
        <f>IF(ISERROR(VLOOKUP(C75,mail!$G$2:$H$65,2,0)),"",VLOOKUP(C75,mail!$G$2:$H$65,2,0))</f>
        <v/>
      </c>
      <c r="N75" s="109"/>
      <c r="O75" s="110">
        <f t="shared" si="9"/>
        <v>0.34861111111111115</v>
      </c>
      <c r="P75" s="110">
        <f t="shared" si="10"/>
        <v>0.79305555555555562</v>
      </c>
      <c r="Q75" s="134">
        <f t="shared" si="11"/>
        <v>0.15138888888888885</v>
      </c>
      <c r="R75" s="111">
        <f t="shared" si="17"/>
        <v>0.23055555555555562</v>
      </c>
      <c r="S75" s="108">
        <f t="shared" si="12"/>
        <v>0.35416666666666669</v>
      </c>
      <c r="T75" s="109"/>
      <c r="U75" s="108"/>
      <c r="V75" s="108"/>
      <c r="W75" s="112"/>
      <c r="X75" s="112"/>
      <c r="Y75" s="112"/>
      <c r="Z75" s="176"/>
      <c r="AA75" s="109"/>
      <c r="AB75" s="138">
        <f t="shared" si="13"/>
        <v>1</v>
      </c>
      <c r="AC75" s="112">
        <f t="shared" si="14"/>
        <v>0</v>
      </c>
      <c r="AD75" s="112">
        <f t="shared" si="15"/>
        <v>0</v>
      </c>
      <c r="AE75" s="112">
        <f t="shared" si="16"/>
        <v>1</v>
      </c>
    </row>
    <row r="76" spans="1:31" s="150" customFormat="1" hidden="1">
      <c r="A76" s="147">
        <v>69</v>
      </c>
      <c r="B76" s="226" t="s">
        <v>478</v>
      </c>
      <c r="C76" s="147" t="s">
        <v>4</v>
      </c>
      <c r="D76" s="147" t="s">
        <v>479</v>
      </c>
      <c r="E76" s="148">
        <v>42321</v>
      </c>
      <c r="F76" s="149">
        <v>0.35833333333333334</v>
      </c>
      <c r="G76" s="149">
        <v>0.81388888888888899</v>
      </c>
      <c r="H76" s="147"/>
      <c r="I76" s="147"/>
      <c r="J76" s="147"/>
      <c r="K76" s="277"/>
      <c r="L76" s="121"/>
      <c r="M76" s="120" t="str">
        <f>IF(ISERROR(VLOOKUP(C76,mail!$G$2:$H$65,2,0)),"",VLOOKUP(C76,mail!$G$2:$H$65,2,0))</f>
        <v/>
      </c>
      <c r="N76" s="109"/>
      <c r="O76" s="110">
        <f t="shared" si="9"/>
        <v>0.35833333333333334</v>
      </c>
      <c r="P76" s="110">
        <f t="shared" si="10"/>
        <v>0.75</v>
      </c>
      <c r="Q76" s="134">
        <f t="shared" si="11"/>
        <v>0.14166666666666666</v>
      </c>
      <c r="R76" s="111">
        <f t="shared" si="17"/>
        <v>0.1875</v>
      </c>
      <c r="S76" s="108">
        <f t="shared" si="12"/>
        <v>0.32916666666666666</v>
      </c>
      <c r="T76" s="109"/>
      <c r="U76" s="108"/>
      <c r="V76" s="108"/>
      <c r="W76" s="112"/>
      <c r="X76" s="112"/>
      <c r="Y76" s="112"/>
      <c r="Z76" s="176"/>
      <c r="AA76" s="109"/>
      <c r="AB76" s="138">
        <f t="shared" si="13"/>
        <v>0.92941176470588227</v>
      </c>
      <c r="AC76" s="112">
        <f t="shared" si="14"/>
        <v>0</v>
      </c>
      <c r="AD76" s="112">
        <f t="shared" si="15"/>
        <v>1</v>
      </c>
      <c r="AE76" s="112">
        <f t="shared" si="16"/>
        <v>1</v>
      </c>
    </row>
    <row r="77" spans="1:31" hidden="1">
      <c r="A77" s="147">
        <v>70</v>
      </c>
      <c r="B77" s="226" t="s">
        <v>478</v>
      </c>
      <c r="C77" s="147" t="s">
        <v>4</v>
      </c>
      <c r="D77" s="147" t="s">
        <v>479</v>
      </c>
      <c r="E77" s="148">
        <v>42324</v>
      </c>
      <c r="F77" s="149">
        <v>0.35069444444444442</v>
      </c>
      <c r="G77" s="149">
        <v>0.78194444444444444</v>
      </c>
      <c r="H77" s="147"/>
      <c r="I77" s="147"/>
      <c r="J77" s="147"/>
      <c r="K77" s="277"/>
      <c r="L77" s="121"/>
      <c r="M77" s="120" t="str">
        <f>IF(ISERROR(VLOOKUP(C77,mail!$G$2:$H$65,2,0)),"",VLOOKUP(C77,mail!$G$2:$H$65,2,0))</f>
        <v/>
      </c>
      <c r="N77" s="109"/>
      <c r="O77" s="110">
        <f t="shared" si="9"/>
        <v>0.35069444444444442</v>
      </c>
      <c r="P77" s="110">
        <f t="shared" si="10"/>
        <v>0.78194444444444444</v>
      </c>
      <c r="Q77" s="134">
        <f t="shared" si="11"/>
        <v>0.14930555555555558</v>
      </c>
      <c r="R77" s="111">
        <f t="shared" si="17"/>
        <v>0.21944444444444444</v>
      </c>
      <c r="S77" s="108">
        <f t="shared" si="12"/>
        <v>0.35416666666666669</v>
      </c>
      <c r="T77" s="109"/>
      <c r="U77" s="108"/>
      <c r="V77" s="108"/>
      <c r="W77" s="112"/>
      <c r="X77" s="112"/>
      <c r="Y77" s="112"/>
      <c r="Z77" s="176"/>
      <c r="AA77" s="109"/>
      <c r="AB77" s="138">
        <f t="shared" si="13"/>
        <v>1</v>
      </c>
      <c r="AC77" s="112">
        <f t="shared" si="14"/>
        <v>0</v>
      </c>
      <c r="AD77" s="112">
        <f t="shared" si="15"/>
        <v>0</v>
      </c>
      <c r="AE77" s="112">
        <f t="shared" si="16"/>
        <v>1</v>
      </c>
    </row>
    <row r="78" spans="1:31" hidden="1">
      <c r="A78" s="147">
        <v>71</v>
      </c>
      <c r="B78" s="226" t="s">
        <v>478</v>
      </c>
      <c r="C78" s="147" t="s">
        <v>4</v>
      </c>
      <c r="D78" s="147" t="s">
        <v>479</v>
      </c>
      <c r="E78" s="148">
        <v>42325</v>
      </c>
      <c r="F78" s="149">
        <v>0.35000000000000003</v>
      </c>
      <c r="G78" s="149">
        <v>0.78333333333333333</v>
      </c>
      <c r="H78" s="147"/>
      <c r="I78" s="147"/>
      <c r="J78" s="147"/>
      <c r="K78" s="277"/>
      <c r="L78" s="121"/>
      <c r="M78" s="120" t="str">
        <f>IF(ISERROR(VLOOKUP(C78,mail!$G$2:$H$65,2,0)),"",VLOOKUP(C78,mail!$G$2:$H$65,2,0))</f>
        <v/>
      </c>
      <c r="N78" s="116"/>
      <c r="O78" s="110">
        <f t="shared" si="9"/>
        <v>0.35000000000000003</v>
      </c>
      <c r="P78" s="110">
        <f t="shared" si="10"/>
        <v>0.78333333333333333</v>
      </c>
      <c r="Q78" s="134">
        <f t="shared" si="11"/>
        <v>0.14999999999999997</v>
      </c>
      <c r="R78" s="111">
        <f t="shared" si="17"/>
        <v>0.22083333333333333</v>
      </c>
      <c r="S78" s="108">
        <f t="shared" si="12"/>
        <v>0.35416666666666669</v>
      </c>
      <c r="T78" s="109"/>
      <c r="U78" s="108"/>
      <c r="V78" s="108"/>
      <c r="W78" s="112"/>
      <c r="X78" s="112"/>
      <c r="Y78" s="112"/>
      <c r="Z78" s="176"/>
      <c r="AA78" s="109"/>
      <c r="AB78" s="138">
        <f t="shared" si="13"/>
        <v>1</v>
      </c>
      <c r="AC78" s="112">
        <f t="shared" si="14"/>
        <v>0</v>
      </c>
      <c r="AD78" s="112">
        <f t="shared" si="15"/>
        <v>0</v>
      </c>
      <c r="AE78" s="112">
        <f t="shared" si="16"/>
        <v>1</v>
      </c>
    </row>
    <row r="79" spans="1:31" hidden="1">
      <c r="A79" s="147">
        <v>72</v>
      </c>
      <c r="B79" s="226" t="s">
        <v>478</v>
      </c>
      <c r="C79" s="147" t="s">
        <v>4</v>
      </c>
      <c r="D79" s="147" t="s">
        <v>479</v>
      </c>
      <c r="E79" s="148">
        <v>42326</v>
      </c>
      <c r="F79" s="149">
        <v>0.35138888888888892</v>
      </c>
      <c r="G79" s="149">
        <v>0.77638888888888891</v>
      </c>
      <c r="H79" s="147"/>
      <c r="I79" s="147"/>
      <c r="J79" s="147"/>
      <c r="K79" s="277"/>
      <c r="L79" s="121"/>
      <c r="M79" s="120" t="str">
        <f>IF(ISERROR(VLOOKUP(C79,mail!$G$2:$H$65,2,0)),"",VLOOKUP(C79,mail!$G$2:$H$65,2,0))</f>
        <v/>
      </c>
      <c r="N79" s="109"/>
      <c r="O79" s="110">
        <f t="shared" si="9"/>
        <v>0.35138888888888892</v>
      </c>
      <c r="P79" s="110">
        <f t="shared" si="10"/>
        <v>0.77638888888888891</v>
      </c>
      <c r="Q79" s="134">
        <f t="shared" si="11"/>
        <v>0.14861111111111108</v>
      </c>
      <c r="R79" s="111">
        <f t="shared" si="17"/>
        <v>0.21388888888888891</v>
      </c>
      <c r="S79" s="108">
        <f t="shared" si="12"/>
        <v>0.35416666666666669</v>
      </c>
      <c r="T79" s="109"/>
      <c r="U79" s="108"/>
      <c r="V79" s="108"/>
      <c r="W79" s="112"/>
      <c r="X79" s="112"/>
      <c r="Y79" s="112"/>
      <c r="Z79" s="176"/>
      <c r="AA79" s="109"/>
      <c r="AB79" s="138">
        <f t="shared" si="13"/>
        <v>1</v>
      </c>
      <c r="AC79" s="112">
        <f t="shared" si="14"/>
        <v>0</v>
      </c>
      <c r="AD79" s="112">
        <f t="shared" si="15"/>
        <v>0</v>
      </c>
      <c r="AE79" s="112">
        <f t="shared" si="16"/>
        <v>1</v>
      </c>
    </row>
    <row r="80" spans="1:31" hidden="1">
      <c r="A80" s="147">
        <v>73</v>
      </c>
      <c r="B80" s="226" t="s">
        <v>478</v>
      </c>
      <c r="C80" s="147" t="s">
        <v>4</v>
      </c>
      <c r="D80" s="147" t="s">
        <v>479</v>
      </c>
      <c r="E80" s="148">
        <v>42327</v>
      </c>
      <c r="F80" s="149">
        <v>0.35347222222222219</v>
      </c>
      <c r="G80" s="149">
        <v>0.80069444444444438</v>
      </c>
      <c r="H80" s="147"/>
      <c r="I80" s="147"/>
      <c r="J80" s="147"/>
      <c r="K80" s="277"/>
      <c r="L80" s="121"/>
      <c r="M80" s="120" t="str">
        <f>IF(ISERROR(VLOOKUP(C80,mail!$G$2:$H$65,2,0)),"",VLOOKUP(C80,mail!$G$2:$H$65,2,0))</f>
        <v/>
      </c>
      <c r="N80" s="116"/>
      <c r="O80" s="110">
        <f t="shared" si="9"/>
        <v>0.35347222222222219</v>
      </c>
      <c r="P80" s="110">
        <f t="shared" si="10"/>
        <v>0.80069444444444438</v>
      </c>
      <c r="Q80" s="134">
        <f t="shared" si="11"/>
        <v>0.14652777777777781</v>
      </c>
      <c r="R80" s="111">
        <f t="shared" si="17"/>
        <v>0.23819444444444438</v>
      </c>
      <c r="S80" s="108">
        <f t="shared" si="12"/>
        <v>0.35416666666666669</v>
      </c>
      <c r="T80" s="109"/>
      <c r="U80" s="108"/>
      <c r="V80" s="108"/>
      <c r="W80" s="112"/>
      <c r="X80" s="112"/>
      <c r="Y80" s="112"/>
      <c r="Z80" s="176"/>
      <c r="AA80" s="109"/>
      <c r="AB80" s="138">
        <f t="shared" si="13"/>
        <v>1</v>
      </c>
      <c r="AC80" s="112">
        <f t="shared" si="14"/>
        <v>0</v>
      </c>
      <c r="AD80" s="112">
        <f t="shared" si="15"/>
        <v>0</v>
      </c>
      <c r="AE80" s="112">
        <f t="shared" si="16"/>
        <v>1</v>
      </c>
    </row>
    <row r="81" spans="1:31" hidden="1">
      <c r="A81" s="147">
        <v>74</v>
      </c>
      <c r="B81" s="226" t="s">
        <v>252</v>
      </c>
      <c r="C81" s="147" t="s">
        <v>7</v>
      </c>
      <c r="D81" s="147" t="s">
        <v>480</v>
      </c>
      <c r="E81" s="148">
        <v>42303</v>
      </c>
      <c r="F81" s="149">
        <v>0.35486111111111113</v>
      </c>
      <c r="G81" s="149">
        <v>0.91666666666666663</v>
      </c>
      <c r="H81" s="147"/>
      <c r="I81" s="147"/>
      <c r="J81" s="147"/>
      <c r="K81" s="277"/>
      <c r="L81" s="121"/>
      <c r="M81" s="120" t="str">
        <f>IF(ISERROR(VLOOKUP(C81,mail!$G$2:$H$65,2,0)),"",VLOOKUP(C81,mail!$G$2:$H$65,2,0))</f>
        <v>KHAC</v>
      </c>
      <c r="N81" s="116"/>
      <c r="O81" s="110">
        <f t="shared" si="9"/>
        <v>0.35486111111111113</v>
      </c>
      <c r="P81" s="110">
        <f t="shared" si="10"/>
        <v>0.75</v>
      </c>
      <c r="Q81" s="134">
        <f t="shared" si="11"/>
        <v>0</v>
      </c>
      <c r="R81" s="111">
        <f t="shared" si="17"/>
        <v>0</v>
      </c>
      <c r="S81" s="108">
        <f t="shared" si="12"/>
        <v>0</v>
      </c>
      <c r="T81" s="109"/>
      <c r="U81" s="108"/>
      <c r="V81" s="108"/>
      <c r="W81" s="112"/>
      <c r="X81" s="112"/>
      <c r="Y81" s="112"/>
      <c r="Z81" s="176"/>
      <c r="AA81" s="109"/>
      <c r="AB81" s="138">
        <f t="shared" si="13"/>
        <v>0</v>
      </c>
      <c r="AC81" s="112">
        <f t="shared" si="14"/>
        <v>0</v>
      </c>
      <c r="AD81" s="112">
        <f t="shared" si="15"/>
        <v>1</v>
      </c>
      <c r="AE81" s="112">
        <f t="shared" si="16"/>
        <v>0</v>
      </c>
    </row>
    <row r="82" spans="1:31" hidden="1">
      <c r="A82" s="147">
        <v>75</v>
      </c>
      <c r="B82" s="226" t="s">
        <v>252</v>
      </c>
      <c r="C82" s="147" t="s">
        <v>7</v>
      </c>
      <c r="D82" s="147" t="s">
        <v>480</v>
      </c>
      <c r="E82" s="148">
        <v>42304</v>
      </c>
      <c r="F82" s="149">
        <v>0.35347222222222219</v>
      </c>
      <c r="G82" s="149">
        <v>0.76458333333333339</v>
      </c>
      <c r="H82" s="147"/>
      <c r="I82" s="147"/>
      <c r="J82" s="147"/>
      <c r="K82" s="277"/>
      <c r="L82" s="121"/>
      <c r="M82" s="120" t="str">
        <f>IF(ISERROR(VLOOKUP(C82,mail!$G$2:$H$65,2,0)),"",VLOOKUP(C82,mail!$G$2:$H$65,2,0))</f>
        <v>KHAC</v>
      </c>
      <c r="N82" s="116"/>
      <c r="O82" s="110">
        <f t="shared" si="9"/>
        <v>0.35347222222222219</v>
      </c>
      <c r="P82" s="110">
        <f t="shared" si="10"/>
        <v>0.76458333333333339</v>
      </c>
      <c r="Q82" s="134">
        <f t="shared" si="11"/>
        <v>0</v>
      </c>
      <c r="R82" s="111">
        <f t="shared" si="17"/>
        <v>0</v>
      </c>
      <c r="S82" s="108">
        <f t="shared" si="12"/>
        <v>0</v>
      </c>
      <c r="T82" s="109"/>
      <c r="U82" s="108"/>
      <c r="V82" s="108"/>
      <c r="W82" s="112"/>
      <c r="X82" s="112"/>
      <c r="Y82" s="112"/>
      <c r="Z82" s="176"/>
      <c r="AA82" s="109"/>
      <c r="AB82" s="138">
        <f t="shared" si="13"/>
        <v>0</v>
      </c>
      <c r="AC82" s="112">
        <f t="shared" si="14"/>
        <v>0</v>
      </c>
      <c r="AD82" s="112">
        <f t="shared" si="15"/>
        <v>0</v>
      </c>
      <c r="AE82" s="112">
        <f t="shared" si="16"/>
        <v>0</v>
      </c>
    </row>
    <row r="83" spans="1:31" hidden="1">
      <c r="A83" s="147">
        <v>76</v>
      </c>
      <c r="B83" s="226" t="s">
        <v>252</v>
      </c>
      <c r="C83" s="147" t="s">
        <v>7</v>
      </c>
      <c r="D83" s="147" t="s">
        <v>480</v>
      </c>
      <c r="E83" s="148">
        <v>42305</v>
      </c>
      <c r="F83" s="149">
        <v>0.35416666666666669</v>
      </c>
      <c r="G83" s="149">
        <v>0.84305555555555556</v>
      </c>
      <c r="H83" s="147"/>
      <c r="I83" s="147"/>
      <c r="J83" s="147"/>
      <c r="K83" s="277"/>
      <c r="L83" s="121"/>
      <c r="M83" s="120" t="str">
        <f>IF(ISERROR(VLOOKUP(C83,mail!$G$2:$H$65,2,0)),"",VLOOKUP(C83,mail!$G$2:$H$65,2,0))</f>
        <v>KHAC</v>
      </c>
      <c r="N83" s="109"/>
      <c r="O83" s="110">
        <f t="shared" si="9"/>
        <v>0.35416666666666669</v>
      </c>
      <c r="P83" s="110">
        <f t="shared" si="10"/>
        <v>0.84305555555555556</v>
      </c>
      <c r="Q83" s="134">
        <f t="shared" si="11"/>
        <v>0</v>
      </c>
      <c r="R83" s="111">
        <f t="shared" si="17"/>
        <v>0</v>
      </c>
      <c r="S83" s="108">
        <f t="shared" si="12"/>
        <v>0</v>
      </c>
      <c r="T83" s="109"/>
      <c r="U83" s="108"/>
      <c r="V83" s="108"/>
      <c r="W83" s="112"/>
      <c r="X83" s="112"/>
      <c r="Y83" s="112"/>
      <c r="Z83" s="176"/>
      <c r="AA83" s="109"/>
      <c r="AB83" s="138">
        <f t="shared" si="13"/>
        <v>0</v>
      </c>
      <c r="AC83" s="112">
        <f t="shared" si="14"/>
        <v>0</v>
      </c>
      <c r="AD83" s="112">
        <f t="shared" si="15"/>
        <v>0</v>
      </c>
      <c r="AE83" s="112">
        <f t="shared" si="16"/>
        <v>0</v>
      </c>
    </row>
    <row r="84" spans="1:31" hidden="1">
      <c r="A84" s="147">
        <v>77</v>
      </c>
      <c r="B84" s="226" t="s">
        <v>252</v>
      </c>
      <c r="C84" s="147" t="s">
        <v>7</v>
      </c>
      <c r="D84" s="147" t="s">
        <v>480</v>
      </c>
      <c r="E84" s="148">
        <v>42306</v>
      </c>
      <c r="F84" s="149">
        <v>0.35555555555555557</v>
      </c>
      <c r="G84" s="149">
        <v>0.86875000000000002</v>
      </c>
      <c r="H84" s="149">
        <v>0.87986111111111109</v>
      </c>
      <c r="I84" s="147"/>
      <c r="J84" s="147"/>
      <c r="K84" s="277"/>
      <c r="L84" s="121"/>
      <c r="M84" s="120" t="str">
        <f>IF(ISERROR(VLOOKUP(C84,mail!$G$2:$H$65,2,0)),"",VLOOKUP(C84,mail!$G$2:$H$65,2,0))</f>
        <v>KHAC</v>
      </c>
      <c r="N84" s="109"/>
      <c r="O84" s="110">
        <f t="shared" si="9"/>
        <v>0.35555555555555557</v>
      </c>
      <c r="P84" s="110">
        <f t="shared" si="10"/>
        <v>0.75</v>
      </c>
      <c r="Q84" s="134">
        <f t="shared" si="11"/>
        <v>0</v>
      </c>
      <c r="R84" s="111">
        <f t="shared" si="17"/>
        <v>0</v>
      </c>
      <c r="S84" s="108">
        <f t="shared" si="12"/>
        <v>0</v>
      </c>
      <c r="T84" s="109"/>
      <c r="U84" s="108"/>
      <c r="V84" s="108"/>
      <c r="W84" s="112"/>
      <c r="X84" s="112"/>
      <c r="Y84" s="112"/>
      <c r="Z84" s="176"/>
      <c r="AA84" s="109"/>
      <c r="AB84" s="138">
        <f t="shared" si="13"/>
        <v>0</v>
      </c>
      <c r="AC84" s="112">
        <f t="shared" si="14"/>
        <v>0</v>
      </c>
      <c r="AD84" s="112">
        <f t="shared" si="15"/>
        <v>1</v>
      </c>
      <c r="AE84" s="112">
        <f t="shared" si="16"/>
        <v>0</v>
      </c>
    </row>
    <row r="85" spans="1:31" hidden="1">
      <c r="A85" s="147">
        <v>78</v>
      </c>
      <c r="B85" s="226" t="s">
        <v>252</v>
      </c>
      <c r="C85" s="147" t="s">
        <v>7</v>
      </c>
      <c r="D85" s="147" t="s">
        <v>480</v>
      </c>
      <c r="E85" s="148">
        <v>42307</v>
      </c>
      <c r="F85" s="149">
        <v>0.3527777777777778</v>
      </c>
      <c r="G85" s="149">
        <v>0.79166666666666663</v>
      </c>
      <c r="H85" s="147"/>
      <c r="I85" s="147"/>
      <c r="J85" s="147"/>
      <c r="K85" s="277"/>
      <c r="L85" s="121"/>
      <c r="M85" s="120" t="str">
        <f>IF(ISERROR(VLOOKUP(C85,mail!$G$2:$H$65,2,0)),"",VLOOKUP(C85,mail!$G$2:$H$65,2,0))</f>
        <v>KHAC</v>
      </c>
      <c r="N85" s="109"/>
      <c r="O85" s="110">
        <f t="shared" si="9"/>
        <v>0.3527777777777778</v>
      </c>
      <c r="P85" s="110">
        <f t="shared" si="10"/>
        <v>0.79166666666666663</v>
      </c>
      <c r="Q85" s="134">
        <f t="shared" si="11"/>
        <v>0</v>
      </c>
      <c r="R85" s="111">
        <f t="shared" si="17"/>
        <v>0</v>
      </c>
      <c r="S85" s="108">
        <f t="shared" si="12"/>
        <v>0</v>
      </c>
      <c r="T85" s="109"/>
      <c r="U85" s="108"/>
      <c r="V85" s="108"/>
      <c r="W85" s="112"/>
      <c r="X85" s="112"/>
      <c r="Y85" s="112"/>
      <c r="Z85" s="176"/>
      <c r="AA85" s="109"/>
      <c r="AB85" s="138">
        <f t="shared" si="13"/>
        <v>0</v>
      </c>
      <c r="AC85" s="112">
        <f t="shared" si="14"/>
        <v>0</v>
      </c>
      <c r="AD85" s="112">
        <f t="shared" si="15"/>
        <v>0</v>
      </c>
      <c r="AE85" s="112">
        <f t="shared" si="16"/>
        <v>0</v>
      </c>
    </row>
    <row r="86" spans="1:31" hidden="1">
      <c r="A86" s="147">
        <v>79</v>
      </c>
      <c r="B86" s="226" t="s">
        <v>252</v>
      </c>
      <c r="C86" s="147" t="s">
        <v>7</v>
      </c>
      <c r="D86" s="147" t="s">
        <v>480</v>
      </c>
      <c r="E86" s="148">
        <v>42310</v>
      </c>
      <c r="F86" s="149">
        <v>0.35347222222222219</v>
      </c>
      <c r="G86" s="149">
        <v>0.77847222222222223</v>
      </c>
      <c r="H86" s="147"/>
      <c r="I86" s="147"/>
      <c r="J86" s="147"/>
      <c r="K86" s="277"/>
      <c r="L86" s="121"/>
      <c r="M86" s="120" t="str">
        <f>IF(ISERROR(VLOOKUP(C86,mail!$G$2:$H$65,2,0)),"",VLOOKUP(C86,mail!$G$2:$H$65,2,0))</f>
        <v>KHAC</v>
      </c>
      <c r="N86" s="109"/>
      <c r="O86" s="110">
        <f t="shared" si="9"/>
        <v>0.35347222222222219</v>
      </c>
      <c r="P86" s="110">
        <f t="shared" si="10"/>
        <v>0.77847222222222223</v>
      </c>
      <c r="Q86" s="134">
        <f t="shared" si="11"/>
        <v>0</v>
      </c>
      <c r="R86" s="111">
        <f t="shared" si="17"/>
        <v>0</v>
      </c>
      <c r="S86" s="108">
        <f t="shared" si="12"/>
        <v>0</v>
      </c>
      <c r="T86" s="109"/>
      <c r="U86" s="108"/>
      <c r="V86" s="108"/>
      <c r="W86" s="112"/>
      <c r="X86" s="112"/>
      <c r="Y86" s="112"/>
      <c r="Z86" s="176"/>
      <c r="AA86" s="109"/>
      <c r="AB86" s="138">
        <f t="shared" si="13"/>
        <v>0</v>
      </c>
      <c r="AC86" s="112">
        <f t="shared" si="14"/>
        <v>0</v>
      </c>
      <c r="AD86" s="112">
        <f t="shared" si="15"/>
        <v>0</v>
      </c>
      <c r="AE86" s="112">
        <f t="shared" si="16"/>
        <v>0</v>
      </c>
    </row>
    <row r="87" spans="1:31" hidden="1">
      <c r="A87" s="147">
        <v>80</v>
      </c>
      <c r="B87" s="226" t="s">
        <v>252</v>
      </c>
      <c r="C87" s="147" t="s">
        <v>7</v>
      </c>
      <c r="D87" s="147" t="s">
        <v>480</v>
      </c>
      <c r="E87" s="148">
        <v>42311</v>
      </c>
      <c r="F87" s="149">
        <v>0.35555555555555557</v>
      </c>
      <c r="G87" s="149">
        <v>0.78888888888888886</v>
      </c>
      <c r="H87" s="147"/>
      <c r="I87" s="147"/>
      <c r="J87" s="147"/>
      <c r="K87" s="277"/>
      <c r="L87" s="121"/>
      <c r="M87" s="120" t="str">
        <f>IF(ISERROR(VLOOKUP(C87,mail!$G$2:$H$65,2,0)),"",VLOOKUP(C87,mail!$G$2:$H$65,2,0))</f>
        <v>KHAC</v>
      </c>
      <c r="N87" s="109"/>
      <c r="O87" s="110">
        <f t="shared" si="9"/>
        <v>0.35555555555555557</v>
      </c>
      <c r="P87" s="110">
        <f t="shared" si="10"/>
        <v>0.75</v>
      </c>
      <c r="Q87" s="134">
        <f t="shared" si="11"/>
        <v>0</v>
      </c>
      <c r="R87" s="111">
        <f t="shared" si="17"/>
        <v>0</v>
      </c>
      <c r="S87" s="108">
        <f t="shared" si="12"/>
        <v>0</v>
      </c>
      <c r="T87" s="109"/>
      <c r="U87" s="108"/>
      <c r="V87" s="108"/>
      <c r="W87" s="112"/>
      <c r="X87" s="112"/>
      <c r="Y87" s="112"/>
      <c r="Z87" s="176"/>
      <c r="AA87" s="109"/>
      <c r="AB87" s="138">
        <f t="shared" si="13"/>
        <v>0</v>
      </c>
      <c r="AC87" s="112">
        <f t="shared" si="14"/>
        <v>0</v>
      </c>
      <c r="AD87" s="112">
        <f t="shared" si="15"/>
        <v>1</v>
      </c>
      <c r="AE87" s="112">
        <f t="shared" si="16"/>
        <v>0</v>
      </c>
    </row>
    <row r="88" spans="1:31" hidden="1">
      <c r="A88" s="147">
        <v>81</v>
      </c>
      <c r="B88" s="226" t="s">
        <v>252</v>
      </c>
      <c r="C88" s="147" t="s">
        <v>7</v>
      </c>
      <c r="D88" s="147" t="s">
        <v>480</v>
      </c>
      <c r="E88" s="148">
        <v>42312</v>
      </c>
      <c r="F88" s="149">
        <v>0.35347222222222219</v>
      </c>
      <c r="G88" s="149">
        <v>0.78472222222222221</v>
      </c>
      <c r="H88" s="147"/>
      <c r="I88" s="147"/>
      <c r="J88" s="147"/>
      <c r="K88" s="277"/>
      <c r="L88" s="185"/>
      <c r="M88" s="120" t="str">
        <f>IF(ISERROR(VLOOKUP(C88,mail!$G$2:$H$65,2,0)),"",VLOOKUP(C88,mail!$G$2:$H$65,2,0))</f>
        <v>KHAC</v>
      </c>
      <c r="N88" s="116"/>
      <c r="O88" s="110">
        <f t="shared" si="9"/>
        <v>0.35347222222222219</v>
      </c>
      <c r="P88" s="110">
        <f t="shared" si="10"/>
        <v>0.78472222222222221</v>
      </c>
      <c r="Q88" s="134">
        <f t="shared" si="11"/>
        <v>0</v>
      </c>
      <c r="R88" s="111">
        <f t="shared" si="17"/>
        <v>0</v>
      </c>
      <c r="S88" s="108">
        <f t="shared" si="12"/>
        <v>0</v>
      </c>
      <c r="T88" s="109"/>
      <c r="U88" s="108"/>
      <c r="V88" s="108"/>
      <c r="W88" s="112"/>
      <c r="X88" s="112"/>
      <c r="Y88" s="112"/>
      <c r="Z88" s="176"/>
      <c r="AA88" s="109"/>
      <c r="AB88" s="138">
        <f t="shared" si="13"/>
        <v>0</v>
      </c>
      <c r="AC88" s="112">
        <f t="shared" si="14"/>
        <v>0</v>
      </c>
      <c r="AD88" s="112">
        <f t="shared" si="15"/>
        <v>0</v>
      </c>
      <c r="AE88" s="112">
        <f t="shared" si="16"/>
        <v>0</v>
      </c>
    </row>
    <row r="89" spans="1:31" hidden="1">
      <c r="A89" s="147">
        <v>82</v>
      </c>
      <c r="B89" s="226" t="s">
        <v>252</v>
      </c>
      <c r="C89" s="147" t="s">
        <v>7</v>
      </c>
      <c r="D89" s="147" t="s">
        <v>480</v>
      </c>
      <c r="E89" s="148">
        <v>42313</v>
      </c>
      <c r="F89" s="149">
        <v>0.3527777777777778</v>
      </c>
      <c r="G89" s="149">
        <v>0.87083333333333324</v>
      </c>
      <c r="H89" s="147"/>
      <c r="I89" s="147"/>
      <c r="J89" s="147"/>
      <c r="K89" s="277"/>
      <c r="L89" s="185"/>
      <c r="M89" s="120" t="str">
        <f>IF(ISERROR(VLOOKUP(C89,mail!$G$2:$H$65,2,0)),"",VLOOKUP(C89,mail!$G$2:$H$65,2,0))</f>
        <v>KHAC</v>
      </c>
      <c r="N89" s="116"/>
      <c r="O89" s="110">
        <f t="shared" si="9"/>
        <v>0.3527777777777778</v>
      </c>
      <c r="P89" s="110">
        <f t="shared" si="10"/>
        <v>0.87083333333333324</v>
      </c>
      <c r="Q89" s="134">
        <f t="shared" si="11"/>
        <v>0</v>
      </c>
      <c r="R89" s="111">
        <f t="shared" si="17"/>
        <v>0</v>
      </c>
      <c r="S89" s="108">
        <f t="shared" si="12"/>
        <v>0</v>
      </c>
      <c r="T89" s="109"/>
      <c r="U89" s="108"/>
      <c r="V89" s="108"/>
      <c r="W89" s="112"/>
      <c r="X89" s="112"/>
      <c r="Y89" s="112"/>
      <c r="Z89" s="176"/>
      <c r="AA89" s="109"/>
      <c r="AB89" s="138">
        <f t="shared" si="13"/>
        <v>0</v>
      </c>
      <c r="AC89" s="112">
        <f t="shared" si="14"/>
        <v>0</v>
      </c>
      <c r="AD89" s="112">
        <f t="shared" si="15"/>
        <v>0</v>
      </c>
      <c r="AE89" s="112">
        <f t="shared" si="16"/>
        <v>0</v>
      </c>
    </row>
    <row r="90" spans="1:31" hidden="1">
      <c r="A90" s="147">
        <v>83</v>
      </c>
      <c r="B90" s="226" t="s">
        <v>252</v>
      </c>
      <c r="C90" s="147" t="s">
        <v>7</v>
      </c>
      <c r="D90" s="147" t="s">
        <v>480</v>
      </c>
      <c r="E90" s="148">
        <v>42314</v>
      </c>
      <c r="F90" s="149">
        <v>0.36249999999999999</v>
      </c>
      <c r="G90" s="149">
        <v>0.8881944444444444</v>
      </c>
      <c r="H90" s="147"/>
      <c r="I90" s="147"/>
      <c r="J90" s="147"/>
      <c r="K90" s="278"/>
      <c r="L90" s="121"/>
      <c r="M90" s="120" t="str">
        <f>IF(ISERROR(VLOOKUP(C90,mail!$G$2:$H$65,2,0)),"",VLOOKUP(C90,mail!$G$2:$H$65,2,0))</f>
        <v>KHAC</v>
      </c>
      <c r="N90" s="116"/>
      <c r="O90" s="110">
        <f t="shared" si="9"/>
        <v>0.36249999999999999</v>
      </c>
      <c r="P90" s="110">
        <f t="shared" si="10"/>
        <v>0.75</v>
      </c>
      <c r="Q90" s="134">
        <f t="shared" si="11"/>
        <v>0</v>
      </c>
      <c r="R90" s="111">
        <f t="shared" si="17"/>
        <v>0</v>
      </c>
      <c r="S90" s="108">
        <f t="shared" si="12"/>
        <v>0</v>
      </c>
      <c r="T90" s="109"/>
      <c r="U90" s="108"/>
      <c r="V90" s="108"/>
      <c r="W90" s="112"/>
      <c r="X90" s="112"/>
      <c r="Y90" s="112"/>
      <c r="Z90" s="176"/>
      <c r="AA90" s="109"/>
      <c r="AB90" s="138">
        <f t="shared" si="13"/>
        <v>0</v>
      </c>
      <c r="AC90" s="112">
        <f t="shared" si="14"/>
        <v>0</v>
      </c>
      <c r="AD90" s="112">
        <f t="shared" si="15"/>
        <v>1</v>
      </c>
      <c r="AE90" s="112">
        <f t="shared" si="16"/>
        <v>0</v>
      </c>
    </row>
    <row r="91" spans="1:31" hidden="1">
      <c r="A91" s="147">
        <v>84</v>
      </c>
      <c r="B91" s="226" t="s">
        <v>252</v>
      </c>
      <c r="C91" s="147" t="s">
        <v>7</v>
      </c>
      <c r="D91" s="147" t="s">
        <v>480</v>
      </c>
      <c r="E91" s="148">
        <v>42317</v>
      </c>
      <c r="F91" s="149">
        <v>0.36527777777777781</v>
      </c>
      <c r="G91" s="149">
        <v>0.91249999999999998</v>
      </c>
      <c r="H91" s="147"/>
      <c r="I91" s="147"/>
      <c r="J91" s="147"/>
      <c r="K91" s="277"/>
      <c r="L91" s="121"/>
      <c r="M91" s="120" t="str">
        <f>IF(ISERROR(VLOOKUP(C91,mail!$G$2:$H$65,2,0)),"",VLOOKUP(C91,mail!$G$2:$H$65,2,0))</f>
        <v>KHAC</v>
      </c>
      <c r="N91" s="116"/>
      <c r="O91" s="110">
        <f t="shared" si="9"/>
        <v>0.36527777777777781</v>
      </c>
      <c r="P91" s="110">
        <f t="shared" si="10"/>
        <v>0.75</v>
      </c>
      <c r="Q91" s="134">
        <f t="shared" si="11"/>
        <v>0</v>
      </c>
      <c r="R91" s="111">
        <f t="shared" si="17"/>
        <v>0</v>
      </c>
      <c r="S91" s="108">
        <f t="shared" si="12"/>
        <v>0</v>
      </c>
      <c r="T91" s="109"/>
      <c r="U91" s="108"/>
      <c r="V91" s="108"/>
      <c r="W91" s="112"/>
      <c r="X91" s="112"/>
      <c r="Y91" s="112"/>
      <c r="Z91" s="176"/>
      <c r="AA91" s="109"/>
      <c r="AB91" s="138">
        <f t="shared" si="13"/>
        <v>0</v>
      </c>
      <c r="AC91" s="112">
        <f t="shared" si="14"/>
        <v>0</v>
      </c>
      <c r="AD91" s="112">
        <f t="shared" si="15"/>
        <v>1</v>
      </c>
      <c r="AE91" s="112">
        <f t="shared" si="16"/>
        <v>0</v>
      </c>
    </row>
    <row r="92" spans="1:31" hidden="1">
      <c r="A92" s="147">
        <v>85</v>
      </c>
      <c r="B92" s="226" t="s">
        <v>252</v>
      </c>
      <c r="C92" s="147" t="s">
        <v>7</v>
      </c>
      <c r="D92" s="147" t="s">
        <v>480</v>
      </c>
      <c r="E92" s="148">
        <v>42318</v>
      </c>
      <c r="F92" s="149">
        <v>0.35416666666666669</v>
      </c>
      <c r="G92" s="149">
        <v>0.76666666666666661</v>
      </c>
      <c r="H92" s="147"/>
      <c r="I92" s="147"/>
      <c r="J92" s="147"/>
      <c r="K92" s="277"/>
      <c r="L92" s="121"/>
      <c r="M92" s="120" t="str">
        <f>IF(ISERROR(VLOOKUP(C92,mail!$G$2:$H$65,2,0)),"",VLOOKUP(C92,mail!$G$2:$H$65,2,0))</f>
        <v>KHAC</v>
      </c>
      <c r="N92" s="116"/>
      <c r="O92" s="110">
        <f t="shared" si="9"/>
        <v>0.35416666666666669</v>
      </c>
      <c r="P92" s="110">
        <f t="shared" si="10"/>
        <v>0.76666666666666661</v>
      </c>
      <c r="Q92" s="134">
        <f t="shared" si="11"/>
        <v>0</v>
      </c>
      <c r="R92" s="111">
        <f t="shared" si="17"/>
        <v>0</v>
      </c>
      <c r="S92" s="108">
        <f t="shared" si="12"/>
        <v>0</v>
      </c>
      <c r="T92" s="109"/>
      <c r="U92" s="108"/>
      <c r="V92" s="108"/>
      <c r="W92" s="112"/>
      <c r="X92" s="112"/>
      <c r="Y92" s="112"/>
      <c r="Z92" s="176"/>
      <c r="AA92" s="109"/>
      <c r="AB92" s="138">
        <f t="shared" si="13"/>
        <v>0</v>
      </c>
      <c r="AC92" s="112">
        <f t="shared" si="14"/>
        <v>0</v>
      </c>
      <c r="AD92" s="112">
        <f t="shared" si="15"/>
        <v>0</v>
      </c>
      <c r="AE92" s="112">
        <f t="shared" si="16"/>
        <v>0</v>
      </c>
    </row>
    <row r="93" spans="1:31" hidden="1">
      <c r="A93" s="147">
        <v>86</v>
      </c>
      <c r="B93" s="226" t="s">
        <v>252</v>
      </c>
      <c r="C93" s="147" t="s">
        <v>7</v>
      </c>
      <c r="D93" s="147" t="s">
        <v>480</v>
      </c>
      <c r="E93" s="148">
        <v>42319</v>
      </c>
      <c r="F93" s="149">
        <v>0.35347222222222219</v>
      </c>
      <c r="G93" s="149">
        <v>0.77847222222222223</v>
      </c>
      <c r="H93" s="147"/>
      <c r="I93" s="147"/>
      <c r="J93" s="147"/>
      <c r="K93" s="277"/>
      <c r="L93" s="121"/>
      <c r="M93" s="120" t="str">
        <f>IF(ISERROR(VLOOKUP(C93,mail!$G$2:$H$65,2,0)),"",VLOOKUP(C93,mail!$G$2:$H$65,2,0))</f>
        <v>KHAC</v>
      </c>
      <c r="N93" s="109"/>
      <c r="O93" s="110">
        <f t="shared" si="9"/>
        <v>0.35347222222222219</v>
      </c>
      <c r="P93" s="110">
        <f t="shared" si="10"/>
        <v>0.77847222222222223</v>
      </c>
      <c r="Q93" s="134">
        <f t="shared" si="11"/>
        <v>0</v>
      </c>
      <c r="R93" s="111">
        <f t="shared" si="17"/>
        <v>0</v>
      </c>
      <c r="S93" s="108">
        <f t="shared" si="12"/>
        <v>0</v>
      </c>
      <c r="T93" s="109"/>
      <c r="U93" s="108"/>
      <c r="V93" s="108"/>
      <c r="W93" s="112"/>
      <c r="X93" s="112"/>
      <c r="Y93" s="112"/>
      <c r="Z93" s="176"/>
      <c r="AA93" s="109"/>
      <c r="AB93" s="138">
        <f t="shared" si="13"/>
        <v>0</v>
      </c>
      <c r="AC93" s="112">
        <f t="shared" si="14"/>
        <v>0</v>
      </c>
      <c r="AD93" s="112">
        <f t="shared" si="15"/>
        <v>0</v>
      </c>
      <c r="AE93" s="112">
        <f t="shared" si="16"/>
        <v>0</v>
      </c>
    </row>
    <row r="94" spans="1:31" hidden="1">
      <c r="A94" s="147">
        <v>87</v>
      </c>
      <c r="B94" s="226" t="s">
        <v>252</v>
      </c>
      <c r="C94" s="147" t="s">
        <v>7</v>
      </c>
      <c r="D94" s="147" t="s">
        <v>480</v>
      </c>
      <c r="E94" s="148">
        <v>42320</v>
      </c>
      <c r="F94" s="149">
        <v>0.35694444444444445</v>
      </c>
      <c r="G94" s="149">
        <v>0.8930555555555556</v>
      </c>
      <c r="H94" s="147"/>
      <c r="I94" s="147"/>
      <c r="J94" s="147"/>
      <c r="K94" s="278"/>
      <c r="L94" s="121"/>
      <c r="M94" s="120" t="str">
        <f>IF(ISERROR(VLOOKUP(C94,mail!$G$2:$H$65,2,0)),"",VLOOKUP(C94,mail!$G$2:$H$65,2,0))</f>
        <v>KHAC</v>
      </c>
      <c r="N94" s="109"/>
      <c r="O94" s="110">
        <f t="shared" si="9"/>
        <v>0.35694444444444445</v>
      </c>
      <c r="P94" s="110">
        <f t="shared" si="10"/>
        <v>0.75</v>
      </c>
      <c r="Q94" s="134">
        <f t="shared" si="11"/>
        <v>0</v>
      </c>
      <c r="R94" s="111">
        <f t="shared" si="17"/>
        <v>0</v>
      </c>
      <c r="S94" s="108">
        <f t="shared" si="12"/>
        <v>0</v>
      </c>
      <c r="T94" s="109"/>
      <c r="U94" s="108"/>
      <c r="V94" s="108"/>
      <c r="W94" s="112"/>
      <c r="X94" s="112"/>
      <c r="Y94" s="112"/>
      <c r="Z94" s="220"/>
      <c r="AA94" s="109"/>
      <c r="AB94" s="138">
        <f t="shared" si="13"/>
        <v>0</v>
      </c>
      <c r="AC94" s="112">
        <f t="shared" si="14"/>
        <v>0</v>
      </c>
      <c r="AD94" s="112">
        <f t="shared" si="15"/>
        <v>1</v>
      </c>
      <c r="AE94" s="112">
        <f t="shared" si="16"/>
        <v>0</v>
      </c>
    </row>
    <row r="95" spans="1:31" hidden="1">
      <c r="A95" s="147">
        <v>88</v>
      </c>
      <c r="B95" s="226" t="s">
        <v>252</v>
      </c>
      <c r="C95" s="147" t="s">
        <v>7</v>
      </c>
      <c r="D95" s="147" t="s">
        <v>480</v>
      </c>
      <c r="E95" s="148">
        <v>42321</v>
      </c>
      <c r="F95" s="149">
        <v>0.35486111111111113</v>
      </c>
      <c r="G95" s="149">
        <v>0.7715277777777777</v>
      </c>
      <c r="H95" s="147"/>
      <c r="I95" s="147"/>
      <c r="J95" s="147"/>
      <c r="K95" s="277"/>
      <c r="L95" s="121"/>
      <c r="M95" s="120" t="str">
        <f>IF(ISERROR(VLOOKUP(C95,mail!$G$2:$H$65,2,0)),"",VLOOKUP(C95,mail!$G$2:$H$65,2,0))</f>
        <v>KHAC</v>
      </c>
      <c r="N95" s="116"/>
      <c r="O95" s="110">
        <f t="shared" si="9"/>
        <v>0.35486111111111113</v>
      </c>
      <c r="P95" s="110">
        <f t="shared" si="10"/>
        <v>0.75</v>
      </c>
      <c r="Q95" s="134">
        <f t="shared" si="11"/>
        <v>0</v>
      </c>
      <c r="R95" s="111">
        <f t="shared" si="17"/>
        <v>0</v>
      </c>
      <c r="S95" s="108">
        <f t="shared" si="12"/>
        <v>0</v>
      </c>
      <c r="T95" s="109"/>
      <c r="U95" s="108"/>
      <c r="V95" s="108"/>
      <c r="W95" s="112"/>
      <c r="X95" s="112"/>
      <c r="Y95" s="112"/>
      <c r="Z95" s="176"/>
      <c r="AA95" s="109"/>
      <c r="AB95" s="138">
        <f t="shared" si="13"/>
        <v>0</v>
      </c>
      <c r="AC95" s="112">
        <f t="shared" si="14"/>
        <v>0</v>
      </c>
      <c r="AD95" s="112">
        <f t="shared" si="15"/>
        <v>1</v>
      </c>
      <c r="AE95" s="112">
        <f t="shared" si="16"/>
        <v>0</v>
      </c>
    </row>
    <row r="96" spans="1:31" hidden="1">
      <c r="A96" s="147">
        <v>89</v>
      </c>
      <c r="B96" s="226" t="s">
        <v>252</v>
      </c>
      <c r="C96" s="147" t="s">
        <v>7</v>
      </c>
      <c r="D96" s="147" t="s">
        <v>480</v>
      </c>
      <c r="E96" s="148">
        <v>42324</v>
      </c>
      <c r="F96" s="149">
        <v>0.34513888888888888</v>
      </c>
      <c r="G96" s="149">
        <v>0.35069444444444442</v>
      </c>
      <c r="H96" s="149">
        <v>0.78472222222222221</v>
      </c>
      <c r="I96" s="149">
        <v>0.78819444444444453</v>
      </c>
      <c r="J96" s="147"/>
      <c r="K96" s="278"/>
      <c r="L96" s="121"/>
      <c r="M96" s="120" t="str">
        <f>IF(ISERROR(VLOOKUP(C96,mail!$G$2:$H$65,2,0)),"",VLOOKUP(C96,mail!$G$2:$H$65,2,0))</f>
        <v>KHAC</v>
      </c>
      <c r="N96" s="116"/>
      <c r="O96" s="110">
        <f t="shared" si="9"/>
        <v>0.34513888888888888</v>
      </c>
      <c r="P96" s="110">
        <f t="shared" si="10"/>
        <v>0.78819444444444453</v>
      </c>
      <c r="Q96" s="134">
        <f t="shared" si="11"/>
        <v>0</v>
      </c>
      <c r="R96" s="111">
        <f t="shared" si="17"/>
        <v>0</v>
      </c>
      <c r="S96" s="108">
        <f t="shared" si="12"/>
        <v>0</v>
      </c>
      <c r="T96" s="109"/>
      <c r="U96" s="108"/>
      <c r="V96" s="108"/>
      <c r="W96" s="112"/>
      <c r="X96" s="112"/>
      <c r="Y96" s="112"/>
      <c r="Z96" s="176"/>
      <c r="AA96" s="109"/>
      <c r="AB96" s="138">
        <f t="shared" si="13"/>
        <v>0</v>
      </c>
      <c r="AC96" s="112">
        <f t="shared" si="14"/>
        <v>0</v>
      </c>
      <c r="AD96" s="112">
        <f t="shared" si="15"/>
        <v>0</v>
      </c>
      <c r="AE96" s="112">
        <f t="shared" si="16"/>
        <v>0</v>
      </c>
    </row>
    <row r="97" spans="1:31" hidden="1">
      <c r="A97" s="147">
        <v>90</v>
      </c>
      <c r="B97" s="226" t="s">
        <v>252</v>
      </c>
      <c r="C97" s="147" t="s">
        <v>7</v>
      </c>
      <c r="D97" s="147" t="s">
        <v>480</v>
      </c>
      <c r="E97" s="148">
        <v>42325</v>
      </c>
      <c r="F97" s="149">
        <v>0.35555555555555557</v>
      </c>
      <c r="G97" s="149">
        <v>0.77013888888888893</v>
      </c>
      <c r="H97" s="147"/>
      <c r="I97" s="147"/>
      <c r="J97" s="147"/>
      <c r="K97" s="277"/>
      <c r="L97" s="185"/>
      <c r="M97" s="120" t="str">
        <f>IF(ISERROR(VLOOKUP(C97,mail!$G$2:$H$65,2,0)),"",VLOOKUP(C97,mail!$G$2:$H$65,2,0))</f>
        <v>KHAC</v>
      </c>
      <c r="N97" s="116"/>
      <c r="O97" s="110">
        <f t="shared" si="9"/>
        <v>0.35555555555555557</v>
      </c>
      <c r="P97" s="110">
        <f t="shared" si="10"/>
        <v>0.75</v>
      </c>
      <c r="Q97" s="134">
        <f t="shared" si="11"/>
        <v>0</v>
      </c>
      <c r="R97" s="111">
        <f t="shared" si="17"/>
        <v>0</v>
      </c>
      <c r="S97" s="108">
        <f t="shared" si="12"/>
        <v>0</v>
      </c>
      <c r="T97" s="109"/>
      <c r="U97" s="108"/>
      <c r="V97" s="108"/>
      <c r="W97" s="112"/>
      <c r="X97" s="112"/>
      <c r="Y97" s="112"/>
      <c r="Z97" s="176"/>
      <c r="AA97" s="109"/>
      <c r="AB97" s="138">
        <f t="shared" si="13"/>
        <v>0</v>
      </c>
      <c r="AC97" s="112">
        <f t="shared" si="14"/>
        <v>0</v>
      </c>
      <c r="AD97" s="112">
        <f t="shared" si="15"/>
        <v>1</v>
      </c>
      <c r="AE97" s="112">
        <f t="shared" si="16"/>
        <v>0</v>
      </c>
    </row>
    <row r="98" spans="1:31" hidden="1">
      <c r="A98" s="147">
        <v>91</v>
      </c>
      <c r="B98" s="226" t="s">
        <v>252</v>
      </c>
      <c r="C98" s="147" t="s">
        <v>7</v>
      </c>
      <c r="D98" s="147" t="s">
        <v>480</v>
      </c>
      <c r="E98" s="148">
        <v>42326</v>
      </c>
      <c r="F98" s="149">
        <v>0.35486111111111113</v>
      </c>
      <c r="G98" s="149">
        <v>0.7680555555555556</v>
      </c>
      <c r="H98" s="147"/>
      <c r="I98" s="147"/>
      <c r="J98" s="147"/>
      <c r="K98" s="277"/>
      <c r="L98" s="121"/>
      <c r="M98" s="120" t="str">
        <f>IF(ISERROR(VLOOKUP(C98,mail!$G$2:$H$65,2,0)),"",VLOOKUP(C98,mail!$G$2:$H$65,2,0))</f>
        <v>KHAC</v>
      </c>
      <c r="N98" s="109"/>
      <c r="O98" s="110">
        <f t="shared" si="9"/>
        <v>0.35486111111111113</v>
      </c>
      <c r="P98" s="110">
        <f t="shared" si="10"/>
        <v>0.75</v>
      </c>
      <c r="Q98" s="134">
        <f t="shared" si="11"/>
        <v>0</v>
      </c>
      <c r="R98" s="111">
        <f t="shared" si="17"/>
        <v>0</v>
      </c>
      <c r="S98" s="108">
        <f t="shared" si="12"/>
        <v>0</v>
      </c>
      <c r="T98" s="109"/>
      <c r="U98" s="108"/>
      <c r="V98" s="108"/>
      <c r="W98" s="112"/>
      <c r="X98" s="112"/>
      <c r="Y98" s="112"/>
      <c r="Z98" s="176"/>
      <c r="AA98" s="109"/>
      <c r="AB98" s="138">
        <f t="shared" si="13"/>
        <v>0</v>
      </c>
      <c r="AC98" s="112">
        <f t="shared" si="14"/>
        <v>0</v>
      </c>
      <c r="AD98" s="112">
        <f t="shared" si="15"/>
        <v>1</v>
      </c>
      <c r="AE98" s="112">
        <f t="shared" si="16"/>
        <v>0</v>
      </c>
    </row>
    <row r="99" spans="1:31" hidden="1">
      <c r="A99" s="147">
        <v>92</v>
      </c>
      <c r="B99" s="226" t="s">
        <v>252</v>
      </c>
      <c r="C99" s="147" t="s">
        <v>7</v>
      </c>
      <c r="D99" s="147" t="s">
        <v>480</v>
      </c>
      <c r="E99" s="148">
        <v>42327</v>
      </c>
      <c r="F99" s="149">
        <v>0.35416666666666669</v>
      </c>
      <c r="G99" s="149">
        <v>0.88680555555555562</v>
      </c>
      <c r="H99" s="149">
        <v>0.8881944444444444</v>
      </c>
      <c r="I99" s="147"/>
      <c r="J99" s="147"/>
      <c r="K99" s="277"/>
      <c r="L99" s="121"/>
      <c r="M99" s="120" t="str">
        <f>IF(ISERROR(VLOOKUP(C99,mail!$G$2:$H$65,2,0)),"",VLOOKUP(C99,mail!$G$2:$H$65,2,0))</f>
        <v>KHAC</v>
      </c>
      <c r="N99" s="116"/>
      <c r="O99" s="110">
        <f t="shared" si="9"/>
        <v>0.35416666666666669</v>
      </c>
      <c r="P99" s="110">
        <f t="shared" si="10"/>
        <v>0.8881944444444444</v>
      </c>
      <c r="Q99" s="134">
        <f t="shared" si="11"/>
        <v>0</v>
      </c>
      <c r="R99" s="111">
        <f t="shared" si="17"/>
        <v>0</v>
      </c>
      <c r="S99" s="108">
        <f t="shared" si="12"/>
        <v>0</v>
      </c>
      <c r="T99" s="109"/>
      <c r="U99" s="108"/>
      <c r="V99" s="108"/>
      <c r="W99" s="112"/>
      <c r="X99" s="112"/>
      <c r="Y99" s="112"/>
      <c r="Z99" s="176"/>
      <c r="AA99" s="109"/>
      <c r="AB99" s="138">
        <f t="shared" si="13"/>
        <v>0</v>
      </c>
      <c r="AC99" s="112">
        <f t="shared" si="14"/>
        <v>0</v>
      </c>
      <c r="AD99" s="112">
        <f t="shared" si="15"/>
        <v>0</v>
      </c>
      <c r="AE99" s="112">
        <f t="shared" si="16"/>
        <v>0</v>
      </c>
    </row>
    <row r="100" spans="1:31" hidden="1">
      <c r="A100" s="147">
        <v>93</v>
      </c>
      <c r="B100" s="226" t="s">
        <v>8</v>
      </c>
      <c r="C100" s="147" t="s">
        <v>9</v>
      </c>
      <c r="D100" s="147" t="s">
        <v>479</v>
      </c>
      <c r="E100" s="148">
        <v>42303</v>
      </c>
      <c r="F100" s="149">
        <v>0.33333333333333331</v>
      </c>
      <c r="G100" s="147"/>
      <c r="H100" s="147"/>
      <c r="I100" s="147"/>
      <c r="J100" s="147"/>
      <c r="K100" s="277"/>
      <c r="L100" s="121"/>
      <c r="M100" s="120" t="str">
        <f>IF(ISERROR(VLOOKUP(C100,mail!$G$2:$H$65,2,0)),"",VLOOKUP(C100,mail!$G$2:$H$65,2,0))</f>
        <v>PM</v>
      </c>
      <c r="N100" s="109"/>
      <c r="O100" s="110">
        <f t="shared" si="9"/>
        <v>0</v>
      </c>
      <c r="P100" s="110">
        <f t="shared" si="10"/>
        <v>0</v>
      </c>
      <c r="Q100" s="134">
        <f t="shared" si="11"/>
        <v>0</v>
      </c>
      <c r="R100" s="111">
        <f t="shared" si="17"/>
        <v>0</v>
      </c>
      <c r="S100" s="108">
        <f t="shared" si="12"/>
        <v>0</v>
      </c>
      <c r="T100" s="109"/>
      <c r="U100" s="108"/>
      <c r="V100" s="108"/>
      <c r="W100" s="112"/>
      <c r="X100" s="112"/>
      <c r="Y100" s="112"/>
      <c r="Z100" s="176"/>
      <c r="AA100" s="109"/>
      <c r="AB100" s="138">
        <f t="shared" si="13"/>
        <v>0</v>
      </c>
      <c r="AC100" s="112">
        <f t="shared" si="14"/>
        <v>1</v>
      </c>
      <c r="AD100" s="112">
        <f t="shared" si="15"/>
        <v>0</v>
      </c>
      <c r="AE100" s="112">
        <f t="shared" si="16"/>
        <v>0</v>
      </c>
    </row>
    <row r="101" spans="1:31" hidden="1">
      <c r="A101" s="147">
        <v>94</v>
      </c>
      <c r="B101" s="226" t="s">
        <v>8</v>
      </c>
      <c r="C101" s="147" t="s">
        <v>9</v>
      </c>
      <c r="D101" s="147" t="s">
        <v>479</v>
      </c>
      <c r="E101" s="148">
        <v>42304</v>
      </c>
      <c r="F101" s="149">
        <v>0.34236111111111112</v>
      </c>
      <c r="G101" s="149">
        <v>0.7729166666666667</v>
      </c>
      <c r="H101" s="147"/>
      <c r="I101" s="147"/>
      <c r="J101" s="147"/>
      <c r="K101" s="277"/>
      <c r="L101" s="121"/>
      <c r="M101" s="120" t="str">
        <f>IF(ISERROR(VLOOKUP(C101,mail!$G$2:$H$65,2,0)),"",VLOOKUP(C101,mail!$G$2:$H$65,2,0))</f>
        <v>PM</v>
      </c>
      <c r="N101" s="109"/>
      <c r="O101" s="110">
        <f t="shared" si="9"/>
        <v>0.34236111111111112</v>
      </c>
      <c r="P101" s="110">
        <f t="shared" si="10"/>
        <v>0.7729166666666667</v>
      </c>
      <c r="Q101" s="134">
        <f t="shared" si="11"/>
        <v>0</v>
      </c>
      <c r="R101" s="111">
        <f t="shared" si="17"/>
        <v>0</v>
      </c>
      <c r="S101" s="108">
        <f t="shared" si="12"/>
        <v>0</v>
      </c>
      <c r="T101" s="109"/>
      <c r="U101" s="108"/>
      <c r="V101" s="108"/>
      <c r="W101" s="112"/>
      <c r="X101" s="112"/>
      <c r="Y101" s="112"/>
      <c r="Z101" s="176"/>
      <c r="AA101" s="109"/>
      <c r="AB101" s="138">
        <f t="shared" si="13"/>
        <v>0</v>
      </c>
      <c r="AC101" s="112">
        <f t="shared" si="14"/>
        <v>0</v>
      </c>
      <c r="AD101" s="112">
        <f t="shared" si="15"/>
        <v>0</v>
      </c>
      <c r="AE101" s="112">
        <f t="shared" si="16"/>
        <v>0</v>
      </c>
    </row>
    <row r="102" spans="1:31" hidden="1">
      <c r="A102" s="147">
        <v>95</v>
      </c>
      <c r="B102" s="226" t="s">
        <v>8</v>
      </c>
      <c r="C102" s="147" t="s">
        <v>9</v>
      </c>
      <c r="D102" s="147" t="s">
        <v>479</v>
      </c>
      <c r="E102" s="148">
        <v>42305</v>
      </c>
      <c r="F102" s="149">
        <v>0.33819444444444446</v>
      </c>
      <c r="G102" s="149">
        <v>0.82847222222222217</v>
      </c>
      <c r="H102" s="147"/>
      <c r="I102" s="147"/>
      <c r="J102" s="147"/>
      <c r="K102" s="277"/>
      <c r="L102" s="185"/>
      <c r="M102" s="120" t="str">
        <f>IF(ISERROR(VLOOKUP(C102,mail!$G$2:$H$65,2,0)),"",VLOOKUP(C102,mail!$G$2:$H$65,2,0))</f>
        <v>PM</v>
      </c>
      <c r="N102" s="116"/>
      <c r="O102" s="110">
        <f t="shared" si="9"/>
        <v>0.33819444444444446</v>
      </c>
      <c r="P102" s="110">
        <f t="shared" si="10"/>
        <v>0.82847222222222217</v>
      </c>
      <c r="Q102" s="134">
        <f t="shared" si="11"/>
        <v>0</v>
      </c>
      <c r="R102" s="111">
        <f t="shared" si="17"/>
        <v>0</v>
      </c>
      <c r="S102" s="108">
        <f t="shared" si="12"/>
        <v>0</v>
      </c>
      <c r="T102" s="109"/>
      <c r="U102" s="108"/>
      <c r="V102" s="108"/>
      <c r="W102" s="112"/>
      <c r="X102" s="112"/>
      <c r="Y102" s="112"/>
      <c r="Z102" s="176"/>
      <c r="AA102" s="109"/>
      <c r="AB102" s="138">
        <f t="shared" si="13"/>
        <v>0</v>
      </c>
      <c r="AC102" s="112">
        <f t="shared" si="14"/>
        <v>0</v>
      </c>
      <c r="AD102" s="112">
        <f t="shared" si="15"/>
        <v>0</v>
      </c>
      <c r="AE102" s="112">
        <f t="shared" si="16"/>
        <v>0</v>
      </c>
    </row>
    <row r="103" spans="1:31" hidden="1">
      <c r="A103" s="147">
        <v>96</v>
      </c>
      <c r="B103" s="226" t="s">
        <v>8</v>
      </c>
      <c r="C103" s="147" t="s">
        <v>9</v>
      </c>
      <c r="D103" s="147" t="s">
        <v>479</v>
      </c>
      <c r="E103" s="148">
        <v>42306</v>
      </c>
      <c r="F103" s="149">
        <v>0.33680555555555558</v>
      </c>
      <c r="G103" s="149">
        <v>0.34375</v>
      </c>
      <c r="H103" s="149">
        <v>0.87569444444444444</v>
      </c>
      <c r="I103" s="147"/>
      <c r="J103" s="147"/>
      <c r="K103" s="277"/>
      <c r="L103" s="121"/>
      <c r="M103" s="120" t="str">
        <f>IF(ISERROR(VLOOKUP(C103,mail!$G$2:$H$65,2,0)),"",VLOOKUP(C103,mail!$G$2:$H$65,2,0))</f>
        <v>PM</v>
      </c>
      <c r="N103" s="109"/>
      <c r="O103" s="110">
        <f t="shared" si="9"/>
        <v>0.33680555555555558</v>
      </c>
      <c r="P103" s="110">
        <f t="shared" si="10"/>
        <v>0.87569444444444444</v>
      </c>
      <c r="Q103" s="134">
        <f t="shared" si="11"/>
        <v>0</v>
      </c>
      <c r="R103" s="111">
        <f t="shared" si="17"/>
        <v>0</v>
      </c>
      <c r="S103" s="108">
        <f t="shared" si="12"/>
        <v>0</v>
      </c>
      <c r="T103" s="109"/>
      <c r="U103" s="108"/>
      <c r="V103" s="108"/>
      <c r="W103" s="112"/>
      <c r="X103" s="112"/>
      <c r="Y103" s="112"/>
      <c r="Z103" s="176"/>
      <c r="AA103" s="109"/>
      <c r="AB103" s="138">
        <f t="shared" si="13"/>
        <v>0</v>
      </c>
      <c r="AC103" s="112">
        <f t="shared" si="14"/>
        <v>0</v>
      </c>
      <c r="AD103" s="112">
        <f t="shared" si="15"/>
        <v>0</v>
      </c>
      <c r="AE103" s="112">
        <f t="shared" si="16"/>
        <v>0</v>
      </c>
    </row>
    <row r="104" spans="1:31" hidden="1">
      <c r="A104" s="147">
        <v>97</v>
      </c>
      <c r="B104" s="226" t="s">
        <v>8</v>
      </c>
      <c r="C104" s="147" t="s">
        <v>9</v>
      </c>
      <c r="D104" s="147" t="s">
        <v>479</v>
      </c>
      <c r="E104" s="148">
        <v>42307</v>
      </c>
      <c r="F104" s="149">
        <v>0.33402777777777781</v>
      </c>
      <c r="G104" s="149">
        <v>0.34583333333333338</v>
      </c>
      <c r="H104" s="149">
        <v>0.79583333333333339</v>
      </c>
      <c r="I104" s="147"/>
      <c r="J104" s="147"/>
      <c r="K104" s="277"/>
      <c r="L104" s="121"/>
      <c r="M104" s="120" t="str">
        <f>IF(ISERROR(VLOOKUP(C104,mail!$G$2:$H$65,2,0)),"",VLOOKUP(C104,mail!$G$2:$H$65,2,0))</f>
        <v>PM</v>
      </c>
      <c r="N104" s="109"/>
      <c r="O104" s="110">
        <f t="shared" si="9"/>
        <v>0.33402777777777781</v>
      </c>
      <c r="P104" s="110">
        <f t="shared" si="10"/>
        <v>0.79583333333333339</v>
      </c>
      <c r="Q104" s="134">
        <f t="shared" si="11"/>
        <v>0</v>
      </c>
      <c r="R104" s="111">
        <f t="shared" si="17"/>
        <v>0</v>
      </c>
      <c r="S104" s="108">
        <f t="shared" si="12"/>
        <v>0</v>
      </c>
      <c r="T104" s="109"/>
      <c r="U104" s="108"/>
      <c r="V104" s="108"/>
      <c r="W104" s="112"/>
      <c r="X104" s="112"/>
      <c r="Y104" s="112"/>
      <c r="Z104" s="176"/>
      <c r="AA104" s="109"/>
      <c r="AB104" s="138">
        <f t="shared" si="13"/>
        <v>0</v>
      </c>
      <c r="AC104" s="112">
        <f t="shared" si="14"/>
        <v>0</v>
      </c>
      <c r="AD104" s="112">
        <f t="shared" si="15"/>
        <v>0</v>
      </c>
      <c r="AE104" s="112">
        <f t="shared" si="16"/>
        <v>0</v>
      </c>
    </row>
    <row r="105" spans="1:31" hidden="1">
      <c r="A105" s="147">
        <v>98</v>
      </c>
      <c r="B105" s="226" t="s">
        <v>8</v>
      </c>
      <c r="C105" s="147" t="s">
        <v>9</v>
      </c>
      <c r="D105" s="147" t="s">
        <v>479</v>
      </c>
      <c r="E105" s="148">
        <v>42310</v>
      </c>
      <c r="F105" s="149">
        <v>0.77222222222222225</v>
      </c>
      <c r="G105" s="147"/>
      <c r="H105" s="147"/>
      <c r="I105" s="147"/>
      <c r="J105" s="147"/>
      <c r="K105" s="277"/>
      <c r="L105" s="185"/>
      <c r="M105" s="120" t="str">
        <f>IF(ISERROR(VLOOKUP(C105,mail!$G$2:$H$65,2,0)),"",VLOOKUP(C105,mail!$G$2:$H$65,2,0))</f>
        <v>PM</v>
      </c>
      <c r="N105" s="116"/>
      <c r="O105" s="110">
        <f t="shared" si="9"/>
        <v>0</v>
      </c>
      <c r="P105" s="110">
        <f t="shared" si="10"/>
        <v>0</v>
      </c>
      <c r="Q105" s="134">
        <f t="shared" si="11"/>
        <v>0</v>
      </c>
      <c r="R105" s="111">
        <f t="shared" si="17"/>
        <v>0</v>
      </c>
      <c r="S105" s="108">
        <f t="shared" si="12"/>
        <v>0</v>
      </c>
      <c r="T105" s="109"/>
      <c r="U105" s="108"/>
      <c r="V105" s="108"/>
      <c r="W105" s="112"/>
      <c r="X105" s="112"/>
      <c r="Y105" s="112"/>
      <c r="Z105" s="176"/>
      <c r="AA105" s="109"/>
      <c r="AB105" s="138">
        <f t="shared" si="13"/>
        <v>0</v>
      </c>
      <c r="AC105" s="112">
        <f t="shared" si="14"/>
        <v>1</v>
      </c>
      <c r="AD105" s="112">
        <f t="shared" si="15"/>
        <v>0</v>
      </c>
      <c r="AE105" s="112">
        <f t="shared" si="16"/>
        <v>0</v>
      </c>
    </row>
    <row r="106" spans="1:31" hidden="1">
      <c r="A106" s="147">
        <v>99</v>
      </c>
      <c r="B106" s="226" t="s">
        <v>8</v>
      </c>
      <c r="C106" s="147" t="s">
        <v>9</v>
      </c>
      <c r="D106" s="147" t="s">
        <v>479</v>
      </c>
      <c r="E106" s="148">
        <v>42311</v>
      </c>
      <c r="F106" s="149">
        <v>0.32777777777777778</v>
      </c>
      <c r="G106" s="149">
        <v>0.7895833333333333</v>
      </c>
      <c r="H106" s="147"/>
      <c r="I106" s="147"/>
      <c r="J106" s="147"/>
      <c r="K106" s="277"/>
      <c r="L106" s="121"/>
      <c r="M106" s="120" t="str">
        <f>IF(ISERROR(VLOOKUP(C106,mail!$G$2:$H$65,2,0)),"",VLOOKUP(C106,mail!$G$2:$H$65,2,0))</f>
        <v>PM</v>
      </c>
      <c r="N106" s="109"/>
      <c r="O106" s="110">
        <f t="shared" si="9"/>
        <v>0.33333333333333331</v>
      </c>
      <c r="P106" s="110">
        <f t="shared" si="10"/>
        <v>0.7895833333333333</v>
      </c>
      <c r="Q106" s="134">
        <f t="shared" si="11"/>
        <v>0</v>
      </c>
      <c r="R106" s="111">
        <f t="shared" si="17"/>
        <v>0</v>
      </c>
      <c r="S106" s="108">
        <f t="shared" si="12"/>
        <v>0</v>
      </c>
      <c r="T106" s="109"/>
      <c r="U106" s="108"/>
      <c r="V106" s="108"/>
      <c r="W106" s="112"/>
      <c r="X106" s="112"/>
      <c r="Y106" s="112"/>
      <c r="Z106" s="176"/>
      <c r="AA106" s="109"/>
      <c r="AB106" s="138">
        <f t="shared" si="13"/>
        <v>0</v>
      </c>
      <c r="AC106" s="112">
        <f t="shared" si="14"/>
        <v>0</v>
      </c>
      <c r="AD106" s="112">
        <f t="shared" si="15"/>
        <v>0</v>
      </c>
      <c r="AE106" s="112">
        <f t="shared" si="16"/>
        <v>0</v>
      </c>
    </row>
    <row r="107" spans="1:31" hidden="1">
      <c r="A107" s="147">
        <v>100</v>
      </c>
      <c r="B107" s="226" t="s">
        <v>8</v>
      </c>
      <c r="C107" s="147" t="s">
        <v>9</v>
      </c>
      <c r="D107" s="147" t="s">
        <v>479</v>
      </c>
      <c r="E107" s="148">
        <v>42312</v>
      </c>
      <c r="F107" s="149">
        <v>0.3520833333333333</v>
      </c>
      <c r="G107" s="147"/>
      <c r="H107" s="147"/>
      <c r="I107" s="147"/>
      <c r="J107" s="147"/>
      <c r="K107" s="277"/>
      <c r="L107" s="121"/>
      <c r="M107" s="120" t="str">
        <f>IF(ISERROR(VLOOKUP(C107,mail!$G$2:$H$65,2,0)),"",VLOOKUP(C107,mail!$G$2:$H$65,2,0))</f>
        <v>PM</v>
      </c>
      <c r="N107" s="109"/>
      <c r="O107" s="110">
        <f t="shared" si="9"/>
        <v>0</v>
      </c>
      <c r="P107" s="110">
        <f t="shared" si="10"/>
        <v>0</v>
      </c>
      <c r="Q107" s="134">
        <f t="shared" si="11"/>
        <v>0</v>
      </c>
      <c r="R107" s="111">
        <f t="shared" si="17"/>
        <v>0</v>
      </c>
      <c r="S107" s="108">
        <f t="shared" si="12"/>
        <v>0</v>
      </c>
      <c r="T107" s="109"/>
      <c r="U107" s="108"/>
      <c r="V107" s="108"/>
      <c r="W107" s="112"/>
      <c r="X107" s="112"/>
      <c r="Y107" s="112"/>
      <c r="Z107" s="176"/>
      <c r="AA107" s="109"/>
      <c r="AB107" s="138">
        <f t="shared" si="13"/>
        <v>0</v>
      </c>
      <c r="AC107" s="112">
        <f t="shared" si="14"/>
        <v>1</v>
      </c>
      <c r="AD107" s="112">
        <f t="shared" si="15"/>
        <v>0</v>
      </c>
      <c r="AE107" s="112">
        <f t="shared" si="16"/>
        <v>0</v>
      </c>
    </row>
    <row r="108" spans="1:31" hidden="1">
      <c r="A108" s="147">
        <v>101</v>
      </c>
      <c r="B108" s="226" t="s">
        <v>8</v>
      </c>
      <c r="C108" s="147" t="s">
        <v>9</v>
      </c>
      <c r="D108" s="147" t="s">
        <v>479</v>
      </c>
      <c r="E108" s="148">
        <v>42317</v>
      </c>
      <c r="F108" s="149">
        <v>0.35486111111111113</v>
      </c>
      <c r="G108" s="149">
        <v>0.74930555555555556</v>
      </c>
      <c r="H108" s="147"/>
      <c r="I108" s="147"/>
      <c r="J108" s="147"/>
      <c r="K108" s="277"/>
      <c r="L108" s="185"/>
      <c r="M108" s="120" t="str">
        <f>IF(ISERROR(VLOOKUP(C108,mail!$G$2:$H$65,2,0)),"",VLOOKUP(C108,mail!$G$2:$H$65,2,0))</f>
        <v>PM</v>
      </c>
      <c r="N108" s="116"/>
      <c r="O108" s="110">
        <f t="shared" si="9"/>
        <v>0.35486111111111113</v>
      </c>
      <c r="P108" s="110">
        <f t="shared" si="10"/>
        <v>0.74930555555555556</v>
      </c>
      <c r="Q108" s="134">
        <f t="shared" si="11"/>
        <v>0</v>
      </c>
      <c r="R108" s="111">
        <f t="shared" si="17"/>
        <v>0</v>
      </c>
      <c r="S108" s="108">
        <f t="shared" si="12"/>
        <v>0</v>
      </c>
      <c r="T108" s="109"/>
      <c r="U108" s="108"/>
      <c r="V108" s="108"/>
      <c r="W108" s="112"/>
      <c r="X108" s="112"/>
      <c r="Y108" s="112"/>
      <c r="Z108" s="176"/>
      <c r="AA108" s="109"/>
      <c r="AB108" s="138">
        <f t="shared" si="13"/>
        <v>0</v>
      </c>
      <c r="AC108" s="112">
        <f t="shared" si="14"/>
        <v>0</v>
      </c>
      <c r="AD108" s="112">
        <f t="shared" si="15"/>
        <v>1</v>
      </c>
      <c r="AE108" s="112">
        <f t="shared" si="16"/>
        <v>0</v>
      </c>
    </row>
    <row r="109" spans="1:31" hidden="1">
      <c r="A109" s="147">
        <v>102</v>
      </c>
      <c r="B109" s="226" t="s">
        <v>8</v>
      </c>
      <c r="C109" s="147" t="s">
        <v>9</v>
      </c>
      <c r="D109" s="147" t="s">
        <v>479</v>
      </c>
      <c r="E109" s="148">
        <v>42318</v>
      </c>
      <c r="F109" s="149">
        <v>0.34236111111111112</v>
      </c>
      <c r="G109" s="149">
        <v>0.75555555555555554</v>
      </c>
      <c r="H109" s="147"/>
      <c r="I109" s="147"/>
      <c r="J109" s="147"/>
      <c r="K109" s="277"/>
      <c r="L109" s="121"/>
      <c r="M109" s="120" t="str">
        <f>IF(ISERROR(VLOOKUP(C109,mail!$G$2:$H$65,2,0)),"",VLOOKUP(C109,mail!$G$2:$H$65,2,0))</f>
        <v>PM</v>
      </c>
      <c r="N109" s="116"/>
      <c r="O109" s="110">
        <f t="shared" si="9"/>
        <v>0.34236111111111112</v>
      </c>
      <c r="P109" s="110">
        <f t="shared" si="10"/>
        <v>0.75555555555555554</v>
      </c>
      <c r="Q109" s="134">
        <f t="shared" si="11"/>
        <v>0</v>
      </c>
      <c r="R109" s="111">
        <f t="shared" si="17"/>
        <v>0</v>
      </c>
      <c r="S109" s="108">
        <f t="shared" si="12"/>
        <v>0</v>
      </c>
      <c r="T109" s="109"/>
      <c r="U109" s="108"/>
      <c r="V109" s="108"/>
      <c r="W109" s="112"/>
      <c r="X109" s="112"/>
      <c r="Y109" s="112"/>
      <c r="Z109" s="176"/>
      <c r="AA109" s="109"/>
      <c r="AB109" s="138">
        <f t="shared" si="13"/>
        <v>0</v>
      </c>
      <c r="AC109" s="112">
        <f t="shared" si="14"/>
        <v>0</v>
      </c>
      <c r="AD109" s="112">
        <f t="shared" si="15"/>
        <v>0</v>
      </c>
      <c r="AE109" s="112">
        <f t="shared" si="16"/>
        <v>0</v>
      </c>
    </row>
    <row r="110" spans="1:31" hidden="1">
      <c r="A110" s="147">
        <v>103</v>
      </c>
      <c r="B110" s="226" t="s">
        <v>8</v>
      </c>
      <c r="C110" s="147" t="s">
        <v>9</v>
      </c>
      <c r="D110" s="147" t="s">
        <v>479</v>
      </c>
      <c r="E110" s="148">
        <v>42319</v>
      </c>
      <c r="F110" s="149">
        <v>0.34166666666666662</v>
      </c>
      <c r="G110" s="149">
        <v>0.6118055555555556</v>
      </c>
      <c r="H110" s="147"/>
      <c r="I110" s="147"/>
      <c r="J110" s="147"/>
      <c r="K110" s="277"/>
      <c r="L110" s="121"/>
      <c r="M110" s="120" t="str">
        <f>IF(ISERROR(VLOOKUP(C110,mail!$G$2:$H$65,2,0)),"",VLOOKUP(C110,mail!$G$2:$H$65,2,0))</f>
        <v>PM</v>
      </c>
      <c r="N110" s="116"/>
      <c r="O110" s="110">
        <f t="shared" si="9"/>
        <v>0.34166666666666662</v>
      </c>
      <c r="P110" s="110">
        <f t="shared" si="10"/>
        <v>0.6118055555555556</v>
      </c>
      <c r="Q110" s="134">
        <f t="shared" si="11"/>
        <v>0</v>
      </c>
      <c r="R110" s="111">
        <f t="shared" si="17"/>
        <v>0</v>
      </c>
      <c r="S110" s="108">
        <f t="shared" si="12"/>
        <v>0</v>
      </c>
      <c r="T110" s="109"/>
      <c r="U110" s="108"/>
      <c r="V110" s="108"/>
      <c r="W110" s="112"/>
      <c r="X110" s="112"/>
      <c r="Y110" s="112"/>
      <c r="Z110" s="176"/>
      <c r="AA110" s="109"/>
      <c r="AB110" s="138">
        <f t="shared" si="13"/>
        <v>0</v>
      </c>
      <c r="AC110" s="112">
        <f t="shared" si="14"/>
        <v>0</v>
      </c>
      <c r="AD110" s="112">
        <f t="shared" si="15"/>
        <v>0</v>
      </c>
      <c r="AE110" s="112">
        <f t="shared" si="16"/>
        <v>0</v>
      </c>
    </row>
    <row r="111" spans="1:31" hidden="1">
      <c r="A111" s="147">
        <v>104</v>
      </c>
      <c r="B111" s="226" t="s">
        <v>8</v>
      </c>
      <c r="C111" s="147" t="s">
        <v>9</v>
      </c>
      <c r="D111" s="147" t="s">
        <v>479</v>
      </c>
      <c r="E111" s="148">
        <v>42320</v>
      </c>
      <c r="F111" s="149">
        <v>0.32916666666666666</v>
      </c>
      <c r="G111" s="149">
        <v>0.77500000000000002</v>
      </c>
      <c r="H111" s="147"/>
      <c r="I111" s="147"/>
      <c r="J111" s="147"/>
      <c r="K111" s="277"/>
      <c r="L111" s="185"/>
      <c r="M111" s="120" t="str">
        <f>IF(ISERROR(VLOOKUP(C111,mail!$G$2:$H$65,2,0)),"",VLOOKUP(C111,mail!$G$2:$H$65,2,0))</f>
        <v>PM</v>
      </c>
      <c r="N111" s="116"/>
      <c r="O111" s="110">
        <f t="shared" si="9"/>
        <v>0.33333333333333331</v>
      </c>
      <c r="P111" s="110">
        <f t="shared" si="10"/>
        <v>0.77500000000000002</v>
      </c>
      <c r="Q111" s="134">
        <f t="shared" si="11"/>
        <v>0</v>
      </c>
      <c r="R111" s="111">
        <f t="shared" si="17"/>
        <v>0</v>
      </c>
      <c r="S111" s="108">
        <f t="shared" si="12"/>
        <v>0</v>
      </c>
      <c r="T111" s="109"/>
      <c r="U111" s="108"/>
      <c r="V111" s="108"/>
      <c r="W111" s="112"/>
      <c r="X111" s="112"/>
      <c r="Y111" s="112"/>
      <c r="Z111" s="176"/>
      <c r="AA111" s="109"/>
      <c r="AB111" s="138">
        <f t="shared" si="13"/>
        <v>0</v>
      </c>
      <c r="AC111" s="112">
        <f t="shared" si="14"/>
        <v>0</v>
      </c>
      <c r="AD111" s="112">
        <f t="shared" si="15"/>
        <v>0</v>
      </c>
      <c r="AE111" s="112">
        <f t="shared" si="16"/>
        <v>0</v>
      </c>
    </row>
    <row r="112" spans="1:31" hidden="1">
      <c r="A112" s="147">
        <v>105</v>
      </c>
      <c r="B112" s="226" t="s">
        <v>8</v>
      </c>
      <c r="C112" s="147" t="s">
        <v>9</v>
      </c>
      <c r="D112" s="147" t="s">
        <v>479</v>
      </c>
      <c r="E112" s="148">
        <v>42321</v>
      </c>
      <c r="F112" s="149">
        <v>0.33749999999999997</v>
      </c>
      <c r="G112" s="149">
        <v>0.78680555555555554</v>
      </c>
      <c r="H112" s="147"/>
      <c r="I112" s="147"/>
      <c r="J112" s="147"/>
      <c r="K112" s="277"/>
      <c r="L112" s="121"/>
      <c r="M112" s="120" t="str">
        <f>IF(ISERROR(VLOOKUP(C112,mail!$G$2:$H$65,2,0)),"",VLOOKUP(C112,mail!$G$2:$H$65,2,0))</f>
        <v>PM</v>
      </c>
      <c r="N112" s="109"/>
      <c r="O112" s="110">
        <f t="shared" si="9"/>
        <v>0.33749999999999997</v>
      </c>
      <c r="P112" s="110">
        <f t="shared" si="10"/>
        <v>0.78680555555555554</v>
      </c>
      <c r="Q112" s="134">
        <f t="shared" si="11"/>
        <v>0</v>
      </c>
      <c r="R112" s="111">
        <f t="shared" si="17"/>
        <v>0</v>
      </c>
      <c r="S112" s="108">
        <f t="shared" si="12"/>
        <v>0</v>
      </c>
      <c r="T112" s="109"/>
      <c r="U112" s="108"/>
      <c r="V112" s="108"/>
      <c r="W112" s="112"/>
      <c r="X112" s="112"/>
      <c r="Y112" s="112"/>
      <c r="Z112" s="176"/>
      <c r="AA112" s="109"/>
      <c r="AB112" s="138">
        <f t="shared" si="13"/>
        <v>0</v>
      </c>
      <c r="AC112" s="112">
        <f t="shared" si="14"/>
        <v>0</v>
      </c>
      <c r="AD112" s="112">
        <f t="shared" si="15"/>
        <v>0</v>
      </c>
      <c r="AE112" s="112">
        <f t="shared" si="16"/>
        <v>0</v>
      </c>
    </row>
    <row r="113" spans="1:31" hidden="1">
      <c r="A113" s="147">
        <v>107</v>
      </c>
      <c r="B113" s="226" t="s">
        <v>8</v>
      </c>
      <c r="C113" s="147" t="s">
        <v>9</v>
      </c>
      <c r="D113" s="147" t="s">
        <v>479</v>
      </c>
      <c r="E113" s="148">
        <v>42324</v>
      </c>
      <c r="F113" s="149">
        <v>0.3347222222222222</v>
      </c>
      <c r="G113" s="149">
        <v>0.35416666666666669</v>
      </c>
      <c r="H113" s="147"/>
      <c r="I113" s="147"/>
      <c r="J113" s="147"/>
      <c r="K113" s="277"/>
      <c r="L113" s="121"/>
      <c r="M113" s="120" t="str">
        <f>IF(ISERROR(VLOOKUP(C113,mail!$G$2:$H$65,2,0)),"",VLOOKUP(C113,mail!$G$2:$H$65,2,0))</f>
        <v>PM</v>
      </c>
      <c r="N113" s="109"/>
      <c r="O113" s="110">
        <f t="shared" si="9"/>
        <v>0</v>
      </c>
      <c r="P113" s="110">
        <f t="shared" si="10"/>
        <v>0</v>
      </c>
      <c r="Q113" s="134">
        <f t="shared" si="11"/>
        <v>0</v>
      </c>
      <c r="R113" s="111">
        <f t="shared" si="17"/>
        <v>0</v>
      </c>
      <c r="S113" s="108">
        <f t="shared" si="12"/>
        <v>0</v>
      </c>
      <c r="T113" s="109"/>
      <c r="U113" s="108"/>
      <c r="V113" s="108"/>
      <c r="W113" s="112"/>
      <c r="X113" s="112"/>
      <c r="Y113" s="112"/>
      <c r="Z113" s="176"/>
      <c r="AA113" s="109"/>
      <c r="AB113" s="138">
        <f t="shared" si="13"/>
        <v>0</v>
      </c>
      <c r="AC113" s="112">
        <f t="shared" si="14"/>
        <v>1</v>
      </c>
      <c r="AD113" s="112">
        <f t="shared" si="15"/>
        <v>0</v>
      </c>
      <c r="AE113" s="112">
        <f t="shared" si="16"/>
        <v>0</v>
      </c>
    </row>
    <row r="114" spans="1:31" hidden="1">
      <c r="A114" s="147">
        <v>108</v>
      </c>
      <c r="B114" s="226" t="s">
        <v>8</v>
      </c>
      <c r="C114" s="147" t="s">
        <v>9</v>
      </c>
      <c r="D114" s="147" t="s">
        <v>479</v>
      </c>
      <c r="E114" s="148">
        <v>42325</v>
      </c>
      <c r="F114" s="149">
        <v>0.31944444444444448</v>
      </c>
      <c r="G114" s="147"/>
      <c r="H114" s="147"/>
      <c r="I114" s="147"/>
      <c r="J114" s="147"/>
      <c r="K114" s="277"/>
      <c r="L114" s="121"/>
      <c r="M114" s="120" t="str">
        <f>IF(ISERROR(VLOOKUP(C114,mail!$G$2:$H$65,2,0)),"",VLOOKUP(C114,mail!$G$2:$H$65,2,0))</f>
        <v>PM</v>
      </c>
      <c r="N114" s="109"/>
      <c r="O114" s="110">
        <f t="shared" ref="O114:O177" si="18">+IF(COUNT(F114:K114)=1,0,IF((MAX(F114:K114)-MIN(F114:K114))&lt;TIMEVALUE("1:00"),0,IF(F114&lt;TIMEVALUE("8:00"),1/3,MIN(F114:K114))))</f>
        <v>0</v>
      </c>
      <c r="P114" s="110">
        <f t="shared" ref="P114:P177" si="19">+IF(COUNT(F114:K114)=1,0,IF((MAX(F114:K114)-MIN(F114:K114))&lt;TIMEVALUE("1:00"),0,IF(MAX(F114:K114)&lt;TIMEVALUE("18:00"),MAX(F114:K114),IF(MIN(F114:K114)&gt;TIMEVALUE("8:30"),0.75,MAX(F114:K114)))))</f>
        <v>0</v>
      </c>
      <c r="Q114" s="134">
        <f t="shared" ref="Q114:Q177" si="20">+IF(OR(M114="KHAC",M114="PM",O114=TIMEVALUE("00:00")),0,IF(O114&gt;TIMEVALUE("10:00"),0,IF(MAX(F114:K114)&lt;TIMEVALUE("12:00"),MAX(F114:K114)-O114,TIMEVALUE("12:00")-O114)))</f>
        <v>0</v>
      </c>
      <c r="R114" s="111">
        <f t="shared" si="17"/>
        <v>0</v>
      </c>
      <c r="S114" s="108">
        <f t="shared" ref="S114:S177" si="21">+IF(AND(M114="TS",(Q114+R114+U114-V114)&gt;TIMEVALUE("7:30")),7.5/24,IF((Q114+R114+U114-V114)&gt;TIMEVALUE("8:30"),8.5/24,(Q114+R114+U114-V114)))</f>
        <v>0</v>
      </c>
      <c r="T114" s="109"/>
      <c r="U114" s="108"/>
      <c r="V114" s="108"/>
      <c r="W114" s="112"/>
      <c r="X114" s="112"/>
      <c r="Y114" s="112"/>
      <c r="Z114" s="176"/>
      <c r="AA114" s="109"/>
      <c r="AB114" s="138">
        <f t="shared" ref="AB114:AB177" si="22">+S114/TIMEVALUE("8:30")</f>
        <v>0</v>
      </c>
      <c r="AC114" s="112">
        <f t="shared" ref="AC114:AC177" si="23">IF(COUNT(F114:K114)=0,0,IF(COUNT(F114:K114)=1,1,IF((MAX(F114:K114)-MIN(F114:K114))&lt;TIMEVALUE("1:00"),1,0+Y114)))</f>
        <v>1</v>
      </c>
      <c r="AD114" s="112">
        <f t="shared" ref="AD114:AD116" si="24">+IF(AND(F114&gt;TIMEVALUE("8:30"),F114&lt;TIMEVALUE("10:00")),1,IF(AND(F114&gt;TIMEVALUE("14:00"),F114&lt;TIMEVALUE("15:30")),1,0+W114))</f>
        <v>0</v>
      </c>
      <c r="AE114" s="112">
        <f t="shared" si="16"/>
        <v>0</v>
      </c>
    </row>
    <row r="115" spans="1:31" hidden="1">
      <c r="A115" s="147">
        <v>109</v>
      </c>
      <c r="B115" s="226" t="s">
        <v>8</v>
      </c>
      <c r="C115" s="147" t="s">
        <v>9</v>
      </c>
      <c r="D115" s="147" t="s">
        <v>479</v>
      </c>
      <c r="E115" s="148">
        <v>42326</v>
      </c>
      <c r="F115" s="149">
        <v>0.32430555555555557</v>
      </c>
      <c r="G115" s="149">
        <v>0.8340277777777777</v>
      </c>
      <c r="H115" s="147"/>
      <c r="I115" s="147"/>
      <c r="J115" s="147"/>
      <c r="K115" s="277"/>
      <c r="L115" s="121"/>
      <c r="M115" s="120" t="str">
        <f>IF(ISERROR(VLOOKUP(C115,mail!$G$2:$H$65,2,0)),"",VLOOKUP(C115,mail!$G$2:$H$65,2,0))</f>
        <v>PM</v>
      </c>
      <c r="N115" s="116"/>
      <c r="O115" s="110">
        <f t="shared" si="18"/>
        <v>0.33333333333333331</v>
      </c>
      <c r="P115" s="110">
        <f t="shared" si="19"/>
        <v>0.8340277777777777</v>
      </c>
      <c r="Q115" s="134">
        <f t="shared" si="20"/>
        <v>0</v>
      </c>
      <c r="R115" s="111">
        <f t="shared" si="17"/>
        <v>0</v>
      </c>
      <c r="S115" s="108">
        <f t="shared" si="21"/>
        <v>0</v>
      </c>
      <c r="T115" s="109"/>
      <c r="U115" s="108"/>
      <c r="V115" s="108"/>
      <c r="W115" s="112"/>
      <c r="X115" s="112"/>
      <c r="Y115" s="112"/>
      <c r="Z115" s="108"/>
      <c r="AA115" s="109"/>
      <c r="AB115" s="138">
        <f t="shared" si="22"/>
        <v>0</v>
      </c>
      <c r="AC115" s="112">
        <f t="shared" si="23"/>
        <v>0</v>
      </c>
      <c r="AD115" s="112">
        <f t="shared" si="24"/>
        <v>0</v>
      </c>
      <c r="AE115" s="112">
        <f t="shared" si="16"/>
        <v>0</v>
      </c>
    </row>
    <row r="116" spans="1:31" hidden="1">
      <c r="A116" s="147">
        <v>110</v>
      </c>
      <c r="B116" s="226" t="s">
        <v>8</v>
      </c>
      <c r="C116" s="147" t="s">
        <v>9</v>
      </c>
      <c r="D116" s="147" t="s">
        <v>479</v>
      </c>
      <c r="E116" s="148">
        <v>42327</v>
      </c>
      <c r="F116" s="149">
        <v>0.36249999999999999</v>
      </c>
      <c r="G116" s="149">
        <v>0.85763888888888884</v>
      </c>
      <c r="H116" s="147"/>
      <c r="I116" s="147"/>
      <c r="J116" s="147"/>
      <c r="K116" s="277"/>
      <c r="L116" s="121"/>
      <c r="M116" s="120" t="str">
        <f>IF(ISERROR(VLOOKUP(C116,mail!$G$2:$H$65,2,0)),"",VLOOKUP(C116,mail!$G$2:$H$65,2,0))</f>
        <v>PM</v>
      </c>
      <c r="N116" s="109"/>
      <c r="O116" s="110">
        <f t="shared" si="18"/>
        <v>0.36249999999999999</v>
      </c>
      <c r="P116" s="110">
        <f t="shared" si="19"/>
        <v>0.75</v>
      </c>
      <c r="Q116" s="134">
        <f t="shared" si="20"/>
        <v>0</v>
      </c>
      <c r="R116" s="111">
        <f t="shared" si="17"/>
        <v>0</v>
      </c>
      <c r="S116" s="108">
        <f t="shared" si="21"/>
        <v>0</v>
      </c>
      <c r="T116" s="109"/>
      <c r="U116" s="108"/>
      <c r="V116" s="108"/>
      <c r="W116" s="112"/>
      <c r="X116" s="112"/>
      <c r="Y116" s="112"/>
      <c r="Z116" s="112"/>
      <c r="AA116" s="109"/>
      <c r="AB116" s="138">
        <f t="shared" si="22"/>
        <v>0</v>
      </c>
      <c r="AC116" s="112">
        <f t="shared" si="23"/>
        <v>0</v>
      </c>
      <c r="AD116" s="112">
        <f t="shared" si="24"/>
        <v>1</v>
      </c>
      <c r="AE116" s="112">
        <f t="shared" si="16"/>
        <v>0</v>
      </c>
    </row>
    <row r="117" spans="1:31" s="150" customFormat="1" hidden="1">
      <c r="A117" s="147">
        <v>111</v>
      </c>
      <c r="B117" s="226" t="s">
        <v>481</v>
      </c>
      <c r="C117" s="147" t="s">
        <v>10</v>
      </c>
      <c r="D117" s="147" t="s">
        <v>479</v>
      </c>
      <c r="E117" s="148">
        <v>42303</v>
      </c>
      <c r="F117" s="149">
        <v>0.3215277777777778</v>
      </c>
      <c r="G117" s="149">
        <v>0.8979166666666667</v>
      </c>
      <c r="H117" s="147"/>
      <c r="I117" s="147"/>
      <c r="J117" s="147"/>
      <c r="K117" s="278"/>
      <c r="L117" s="121"/>
      <c r="M117" s="120" t="str">
        <f>IF(ISERROR(VLOOKUP(C117,mail!$G$2:$H$65,2,0)),"",VLOOKUP(C117,mail!$G$2:$H$65,2,0))</f>
        <v>PM</v>
      </c>
      <c r="N117" s="109"/>
      <c r="O117" s="110">
        <f t="shared" si="18"/>
        <v>0.33333333333333331</v>
      </c>
      <c r="P117" s="110">
        <f t="shared" si="19"/>
        <v>0.8979166666666667</v>
      </c>
      <c r="Q117" s="134">
        <f t="shared" si="20"/>
        <v>0</v>
      </c>
      <c r="R117" s="111">
        <f t="shared" si="17"/>
        <v>0</v>
      </c>
      <c r="S117" s="108">
        <f t="shared" si="21"/>
        <v>0</v>
      </c>
      <c r="T117" s="109"/>
      <c r="U117" s="108"/>
      <c r="V117" s="108"/>
      <c r="W117" s="112"/>
      <c r="X117" s="112"/>
      <c r="Y117" s="112"/>
      <c r="Z117" s="176"/>
      <c r="AA117" s="109"/>
      <c r="AB117" s="138">
        <f t="shared" si="22"/>
        <v>0</v>
      </c>
      <c r="AC117" s="112">
        <f t="shared" si="23"/>
        <v>0</v>
      </c>
      <c r="AD117" s="112">
        <f t="shared" ref="AD117:AD148" si="25">+IF(AND(F117&gt;TIMEVALUE("8:30"),F117&lt;TIMEVALUE("10:00")),1,IF(AND(F117&gt;TIMEVALUE("14:00"),F117&lt;TIMEVALUE("15:30")),1,0+W117))</f>
        <v>0</v>
      </c>
      <c r="AE117" s="112">
        <f t="shared" ref="AE117:AE148" si="26">+IF(OR(M117="Khac",M117="pm"),0,IF(AND(MAX(F117:K117)-MIN(F117:K117)&gt;TIMEVALUE("6:00"),AND(MAX(F117:K117)&gt;TIMEVALUE("14:00"),MIN(F117:K117)&lt;TIMEVALUE("11:30"))),1,0))+X117</f>
        <v>0</v>
      </c>
    </row>
    <row r="118" spans="1:31" hidden="1">
      <c r="A118" s="147">
        <v>112</v>
      </c>
      <c r="B118" s="226" t="s">
        <v>481</v>
      </c>
      <c r="C118" s="147" t="s">
        <v>10</v>
      </c>
      <c r="D118" s="147" t="s">
        <v>479</v>
      </c>
      <c r="E118" s="148">
        <v>42304</v>
      </c>
      <c r="F118" s="149">
        <v>0.34513888888888888</v>
      </c>
      <c r="G118" s="149">
        <v>0.93888888888888899</v>
      </c>
      <c r="H118" s="147"/>
      <c r="I118" s="147"/>
      <c r="J118" s="147"/>
      <c r="K118" s="277"/>
      <c r="L118" s="185"/>
      <c r="M118" s="120" t="str">
        <f>IF(ISERROR(VLOOKUP(C118,mail!$G$2:$H$65,2,0)),"",VLOOKUP(C118,mail!$G$2:$H$65,2,0))</f>
        <v>PM</v>
      </c>
      <c r="N118" s="116"/>
      <c r="O118" s="110">
        <f t="shared" si="18"/>
        <v>0.34513888888888888</v>
      </c>
      <c r="P118" s="110">
        <f t="shared" si="19"/>
        <v>0.93888888888888899</v>
      </c>
      <c r="Q118" s="134">
        <f t="shared" si="20"/>
        <v>0</v>
      </c>
      <c r="R118" s="111">
        <f t="shared" si="17"/>
        <v>0</v>
      </c>
      <c r="S118" s="108">
        <f t="shared" si="21"/>
        <v>0</v>
      </c>
      <c r="T118" s="109"/>
      <c r="U118" s="108"/>
      <c r="V118" s="108"/>
      <c r="W118" s="112"/>
      <c r="X118" s="112"/>
      <c r="Y118" s="112"/>
      <c r="Z118" s="176"/>
      <c r="AA118" s="109"/>
      <c r="AB118" s="138">
        <f t="shared" si="22"/>
        <v>0</v>
      </c>
      <c r="AC118" s="112">
        <f t="shared" si="23"/>
        <v>0</v>
      </c>
      <c r="AD118" s="112">
        <f t="shared" si="25"/>
        <v>0</v>
      </c>
      <c r="AE118" s="112">
        <f t="shared" si="26"/>
        <v>0</v>
      </c>
    </row>
    <row r="119" spans="1:31" hidden="1">
      <c r="A119" s="147">
        <v>113</v>
      </c>
      <c r="B119" s="226" t="s">
        <v>481</v>
      </c>
      <c r="C119" s="147" t="s">
        <v>10</v>
      </c>
      <c r="D119" s="147" t="s">
        <v>479</v>
      </c>
      <c r="E119" s="148">
        <v>42305</v>
      </c>
      <c r="F119" s="149">
        <v>0.34861111111111115</v>
      </c>
      <c r="G119" s="149">
        <v>0.83958333333333324</v>
      </c>
      <c r="H119" s="147"/>
      <c r="I119" s="147"/>
      <c r="J119" s="147"/>
      <c r="K119" s="277"/>
      <c r="L119" s="121"/>
      <c r="M119" s="120" t="str">
        <f>IF(ISERROR(VLOOKUP(C119,mail!$G$2:$H$65,2,0)),"",VLOOKUP(C119,mail!$G$2:$H$65,2,0))</f>
        <v>PM</v>
      </c>
      <c r="N119" s="109"/>
      <c r="O119" s="110">
        <f t="shared" si="18"/>
        <v>0.34861111111111115</v>
      </c>
      <c r="P119" s="110">
        <f t="shared" si="19"/>
        <v>0.83958333333333324</v>
      </c>
      <c r="Q119" s="134">
        <f t="shared" si="20"/>
        <v>0</v>
      </c>
      <c r="R119" s="111">
        <f t="shared" si="17"/>
        <v>0</v>
      </c>
      <c r="S119" s="108">
        <f t="shared" si="21"/>
        <v>0</v>
      </c>
      <c r="T119" s="109"/>
      <c r="U119" s="108"/>
      <c r="V119" s="108"/>
      <c r="W119" s="112"/>
      <c r="X119" s="112"/>
      <c r="Y119" s="112"/>
      <c r="Z119" s="176"/>
      <c r="AA119" s="109"/>
      <c r="AB119" s="138">
        <f t="shared" si="22"/>
        <v>0</v>
      </c>
      <c r="AC119" s="112">
        <f t="shared" si="23"/>
        <v>0</v>
      </c>
      <c r="AD119" s="112">
        <f t="shared" si="25"/>
        <v>0</v>
      </c>
      <c r="AE119" s="112">
        <f t="shared" si="26"/>
        <v>0</v>
      </c>
    </row>
    <row r="120" spans="1:31" hidden="1">
      <c r="A120" s="147">
        <v>114</v>
      </c>
      <c r="B120" s="226" t="s">
        <v>481</v>
      </c>
      <c r="C120" s="147" t="s">
        <v>10</v>
      </c>
      <c r="D120" s="147" t="s">
        <v>479</v>
      </c>
      <c r="E120" s="148">
        <v>42312</v>
      </c>
      <c r="F120" s="149">
        <v>0.33888888888888885</v>
      </c>
      <c r="G120" s="149">
        <v>0.76180555555555562</v>
      </c>
      <c r="H120" s="147"/>
      <c r="I120" s="147"/>
      <c r="J120" s="147"/>
      <c r="K120" s="277"/>
      <c r="L120" s="121"/>
      <c r="M120" s="120" t="str">
        <f>IF(ISERROR(VLOOKUP(C120,mail!$G$2:$H$65,2,0)),"",VLOOKUP(C120,mail!$G$2:$H$65,2,0))</f>
        <v>PM</v>
      </c>
      <c r="N120" s="109"/>
      <c r="O120" s="110">
        <f t="shared" si="18"/>
        <v>0.33888888888888885</v>
      </c>
      <c r="P120" s="110">
        <f t="shared" si="19"/>
        <v>0.76180555555555562</v>
      </c>
      <c r="Q120" s="134">
        <f t="shared" si="20"/>
        <v>0</v>
      </c>
      <c r="R120" s="111">
        <f t="shared" si="17"/>
        <v>0</v>
      </c>
      <c r="S120" s="108">
        <f t="shared" si="21"/>
        <v>0</v>
      </c>
      <c r="T120" s="109"/>
      <c r="U120" s="108"/>
      <c r="V120" s="108"/>
      <c r="W120" s="112"/>
      <c r="X120" s="112"/>
      <c r="Y120" s="112"/>
      <c r="Z120" s="176"/>
      <c r="AA120" s="109"/>
      <c r="AB120" s="138">
        <f t="shared" si="22"/>
        <v>0</v>
      </c>
      <c r="AC120" s="112">
        <f t="shared" si="23"/>
        <v>0</v>
      </c>
      <c r="AD120" s="112">
        <f t="shared" si="25"/>
        <v>0</v>
      </c>
      <c r="AE120" s="112">
        <f t="shared" si="26"/>
        <v>0</v>
      </c>
    </row>
    <row r="121" spans="1:31" hidden="1">
      <c r="A121" s="147">
        <v>115</v>
      </c>
      <c r="B121" s="226" t="s">
        <v>481</v>
      </c>
      <c r="C121" s="147" t="s">
        <v>10</v>
      </c>
      <c r="D121" s="147" t="s">
        <v>479</v>
      </c>
      <c r="E121" s="148">
        <v>42313</v>
      </c>
      <c r="F121" s="149">
        <v>0.35416666666666669</v>
      </c>
      <c r="G121" s="149">
        <v>0.78472222222222221</v>
      </c>
      <c r="H121" s="147"/>
      <c r="I121" s="147"/>
      <c r="J121" s="147"/>
      <c r="K121" s="277"/>
      <c r="L121" s="121"/>
      <c r="M121" s="120" t="str">
        <f>IF(ISERROR(VLOOKUP(C121,mail!$G$2:$H$65,2,0)),"",VLOOKUP(C121,mail!$G$2:$H$65,2,0))</f>
        <v>PM</v>
      </c>
      <c r="N121" s="116"/>
      <c r="O121" s="110">
        <f t="shared" si="18"/>
        <v>0.35416666666666669</v>
      </c>
      <c r="P121" s="110">
        <f t="shared" si="19"/>
        <v>0.78472222222222221</v>
      </c>
      <c r="Q121" s="134">
        <f t="shared" si="20"/>
        <v>0</v>
      </c>
      <c r="R121" s="111">
        <f t="shared" si="17"/>
        <v>0</v>
      </c>
      <c r="S121" s="108">
        <f t="shared" si="21"/>
        <v>0</v>
      </c>
      <c r="T121" s="109"/>
      <c r="U121" s="108"/>
      <c r="V121" s="108"/>
      <c r="W121" s="112"/>
      <c r="X121" s="112"/>
      <c r="Y121" s="112"/>
      <c r="Z121" s="176"/>
      <c r="AA121" s="109"/>
      <c r="AB121" s="138">
        <f t="shared" si="22"/>
        <v>0</v>
      </c>
      <c r="AC121" s="112">
        <f t="shared" si="23"/>
        <v>0</v>
      </c>
      <c r="AD121" s="112">
        <f t="shared" si="25"/>
        <v>0</v>
      </c>
      <c r="AE121" s="112">
        <f t="shared" si="26"/>
        <v>0</v>
      </c>
    </row>
    <row r="122" spans="1:31" hidden="1">
      <c r="A122" s="147">
        <v>116</v>
      </c>
      <c r="B122" s="226" t="s">
        <v>481</v>
      </c>
      <c r="C122" s="147" t="s">
        <v>10</v>
      </c>
      <c r="D122" s="147" t="s">
        <v>479</v>
      </c>
      <c r="E122" s="148">
        <v>42314</v>
      </c>
      <c r="F122" s="149">
        <v>0.34166666666666662</v>
      </c>
      <c r="G122" s="149">
        <v>0.75277777777777777</v>
      </c>
      <c r="H122" s="147"/>
      <c r="I122" s="147"/>
      <c r="J122" s="147"/>
      <c r="K122" s="277"/>
      <c r="L122" s="121"/>
      <c r="M122" s="120" t="str">
        <f>IF(ISERROR(VLOOKUP(C122,mail!$G$2:$H$65,2,0)),"",VLOOKUP(C122,mail!$G$2:$H$65,2,0))</f>
        <v>PM</v>
      </c>
      <c r="N122" s="109"/>
      <c r="O122" s="110">
        <f t="shared" si="18"/>
        <v>0.34166666666666662</v>
      </c>
      <c r="P122" s="110">
        <f t="shared" si="19"/>
        <v>0.75277777777777777</v>
      </c>
      <c r="Q122" s="134">
        <f t="shared" si="20"/>
        <v>0</v>
      </c>
      <c r="R122" s="111">
        <f t="shared" si="17"/>
        <v>0</v>
      </c>
      <c r="S122" s="108">
        <f t="shared" si="21"/>
        <v>0</v>
      </c>
      <c r="T122" s="109"/>
      <c r="U122" s="108"/>
      <c r="V122" s="108"/>
      <c r="W122" s="112"/>
      <c r="X122" s="112"/>
      <c r="Y122" s="112"/>
      <c r="Z122" s="176"/>
      <c r="AA122" s="109"/>
      <c r="AB122" s="138">
        <f t="shared" si="22"/>
        <v>0</v>
      </c>
      <c r="AC122" s="112">
        <f t="shared" si="23"/>
        <v>0</v>
      </c>
      <c r="AD122" s="112">
        <f t="shared" si="25"/>
        <v>0</v>
      </c>
      <c r="AE122" s="112">
        <f t="shared" si="26"/>
        <v>0</v>
      </c>
    </row>
    <row r="123" spans="1:31" hidden="1">
      <c r="A123" s="147">
        <v>117</v>
      </c>
      <c r="B123" s="226" t="s">
        <v>481</v>
      </c>
      <c r="C123" s="147" t="s">
        <v>10</v>
      </c>
      <c r="D123" s="147" t="s">
        <v>479</v>
      </c>
      <c r="E123" s="148">
        <v>42317</v>
      </c>
      <c r="F123" s="149">
        <v>0.35069444444444442</v>
      </c>
      <c r="G123" s="149">
        <v>0.80486111111111114</v>
      </c>
      <c r="H123" s="147"/>
      <c r="I123" s="147"/>
      <c r="J123" s="147"/>
      <c r="K123" s="277"/>
      <c r="L123" s="121"/>
      <c r="M123" s="120" t="str">
        <f>IF(ISERROR(VLOOKUP(C123,mail!$G$2:$H$65,2,0)),"",VLOOKUP(C123,mail!$G$2:$H$65,2,0))</f>
        <v>PM</v>
      </c>
      <c r="N123" s="109"/>
      <c r="O123" s="110">
        <f t="shared" si="18"/>
        <v>0.35069444444444442</v>
      </c>
      <c r="P123" s="110">
        <f t="shared" si="19"/>
        <v>0.80486111111111114</v>
      </c>
      <c r="Q123" s="134">
        <f t="shared" si="20"/>
        <v>0</v>
      </c>
      <c r="R123" s="111">
        <f t="shared" si="17"/>
        <v>0</v>
      </c>
      <c r="S123" s="108">
        <f t="shared" si="21"/>
        <v>0</v>
      </c>
      <c r="T123" s="109"/>
      <c r="U123" s="108"/>
      <c r="V123" s="108"/>
      <c r="W123" s="112"/>
      <c r="X123" s="112"/>
      <c r="Y123" s="112"/>
      <c r="Z123" s="176"/>
      <c r="AA123" s="109"/>
      <c r="AB123" s="138">
        <f t="shared" si="22"/>
        <v>0</v>
      </c>
      <c r="AC123" s="112">
        <f t="shared" si="23"/>
        <v>0</v>
      </c>
      <c r="AD123" s="112">
        <f t="shared" si="25"/>
        <v>0</v>
      </c>
      <c r="AE123" s="112">
        <f t="shared" si="26"/>
        <v>0</v>
      </c>
    </row>
    <row r="124" spans="1:31" hidden="1">
      <c r="A124" s="147">
        <v>118</v>
      </c>
      <c r="B124" s="226" t="s">
        <v>481</v>
      </c>
      <c r="C124" s="147" t="s">
        <v>10</v>
      </c>
      <c r="D124" s="147" t="s">
        <v>479</v>
      </c>
      <c r="E124" s="148">
        <v>42318</v>
      </c>
      <c r="F124" s="149">
        <v>0.3527777777777778</v>
      </c>
      <c r="G124" s="149">
        <v>0.78472222222222221</v>
      </c>
      <c r="H124" s="147"/>
      <c r="I124" s="147"/>
      <c r="J124" s="147"/>
      <c r="K124" s="277"/>
      <c r="L124" s="185"/>
      <c r="M124" s="120" t="str">
        <f>IF(ISERROR(VLOOKUP(C124,mail!$G$2:$H$65,2,0)),"",VLOOKUP(C124,mail!$G$2:$H$65,2,0))</f>
        <v>PM</v>
      </c>
      <c r="N124" s="116"/>
      <c r="O124" s="110">
        <f t="shared" si="18"/>
        <v>0.3527777777777778</v>
      </c>
      <c r="P124" s="110">
        <f t="shared" si="19"/>
        <v>0.78472222222222221</v>
      </c>
      <c r="Q124" s="134">
        <f t="shared" si="20"/>
        <v>0</v>
      </c>
      <c r="R124" s="111">
        <f t="shared" si="17"/>
        <v>0</v>
      </c>
      <c r="S124" s="108">
        <f t="shared" si="21"/>
        <v>0</v>
      </c>
      <c r="T124" s="109"/>
      <c r="U124" s="108"/>
      <c r="V124" s="108"/>
      <c r="W124" s="112"/>
      <c r="X124" s="112"/>
      <c r="Y124" s="112"/>
      <c r="Z124" s="176"/>
      <c r="AA124" s="109"/>
      <c r="AB124" s="138">
        <f t="shared" si="22"/>
        <v>0</v>
      </c>
      <c r="AC124" s="112">
        <f t="shared" si="23"/>
        <v>0</v>
      </c>
      <c r="AD124" s="112">
        <f t="shared" si="25"/>
        <v>0</v>
      </c>
      <c r="AE124" s="112">
        <f t="shared" si="26"/>
        <v>0</v>
      </c>
    </row>
    <row r="125" spans="1:31" hidden="1">
      <c r="A125" s="147">
        <v>119</v>
      </c>
      <c r="B125" s="226" t="s">
        <v>481</v>
      </c>
      <c r="C125" s="147" t="s">
        <v>10</v>
      </c>
      <c r="D125" s="147" t="s">
        <v>479</v>
      </c>
      <c r="E125" s="148">
        <v>42319</v>
      </c>
      <c r="F125" s="149">
        <v>0.34722222222222227</v>
      </c>
      <c r="G125" s="149">
        <v>0.77222222222222225</v>
      </c>
      <c r="H125" s="147"/>
      <c r="I125" s="147"/>
      <c r="J125" s="147"/>
      <c r="K125" s="277"/>
      <c r="L125" s="121"/>
      <c r="M125" s="120" t="str">
        <f>IF(ISERROR(VLOOKUP(C125,mail!$G$2:$H$65,2,0)),"",VLOOKUP(C125,mail!$G$2:$H$65,2,0))</f>
        <v>PM</v>
      </c>
      <c r="N125" s="109"/>
      <c r="O125" s="110">
        <f t="shared" si="18"/>
        <v>0.34722222222222227</v>
      </c>
      <c r="P125" s="110">
        <f t="shared" si="19"/>
        <v>0.77222222222222225</v>
      </c>
      <c r="Q125" s="134">
        <f t="shared" si="20"/>
        <v>0</v>
      </c>
      <c r="R125" s="111">
        <f t="shared" si="17"/>
        <v>0</v>
      </c>
      <c r="S125" s="108">
        <f t="shared" si="21"/>
        <v>0</v>
      </c>
      <c r="T125" s="109"/>
      <c r="U125" s="108"/>
      <c r="V125" s="108"/>
      <c r="W125" s="112"/>
      <c r="X125" s="112"/>
      <c r="Y125" s="112"/>
      <c r="Z125" s="176"/>
      <c r="AA125" s="109"/>
      <c r="AB125" s="138">
        <f t="shared" si="22"/>
        <v>0</v>
      </c>
      <c r="AC125" s="112">
        <f t="shared" si="23"/>
        <v>0</v>
      </c>
      <c r="AD125" s="112">
        <f t="shared" si="25"/>
        <v>0</v>
      </c>
      <c r="AE125" s="112">
        <f t="shared" si="26"/>
        <v>0</v>
      </c>
    </row>
    <row r="126" spans="1:31" hidden="1">
      <c r="A126" s="147">
        <v>120</v>
      </c>
      <c r="B126" s="226" t="s">
        <v>481</v>
      </c>
      <c r="C126" s="147" t="s">
        <v>10</v>
      </c>
      <c r="D126" s="147" t="s">
        <v>479</v>
      </c>
      <c r="E126" s="148">
        <v>42320</v>
      </c>
      <c r="F126" s="149">
        <v>0.78055555555555556</v>
      </c>
      <c r="G126" s="147"/>
      <c r="H126" s="147"/>
      <c r="I126" s="147"/>
      <c r="J126" s="147"/>
      <c r="K126" s="277"/>
      <c r="L126" s="121"/>
      <c r="M126" s="120" t="str">
        <f>IF(ISERROR(VLOOKUP(C126,mail!$G$2:$H$65,2,0)),"",VLOOKUP(C126,mail!$G$2:$H$65,2,0))</f>
        <v>PM</v>
      </c>
      <c r="N126" s="109"/>
      <c r="O126" s="110">
        <f t="shared" si="18"/>
        <v>0</v>
      </c>
      <c r="P126" s="110">
        <f t="shared" si="19"/>
        <v>0</v>
      </c>
      <c r="Q126" s="134">
        <f t="shared" si="20"/>
        <v>0</v>
      </c>
      <c r="R126" s="111">
        <f t="shared" si="17"/>
        <v>0</v>
      </c>
      <c r="S126" s="108">
        <f t="shared" si="21"/>
        <v>0</v>
      </c>
      <c r="T126" s="109"/>
      <c r="U126" s="108"/>
      <c r="V126" s="108"/>
      <c r="W126" s="112"/>
      <c r="X126" s="112"/>
      <c r="Y126" s="112"/>
      <c r="Z126" s="176"/>
      <c r="AA126" s="109"/>
      <c r="AB126" s="138">
        <f t="shared" si="22"/>
        <v>0</v>
      </c>
      <c r="AC126" s="112">
        <f t="shared" si="23"/>
        <v>1</v>
      </c>
      <c r="AD126" s="112">
        <f t="shared" si="25"/>
        <v>0</v>
      </c>
      <c r="AE126" s="112">
        <f t="shared" si="26"/>
        <v>0</v>
      </c>
    </row>
    <row r="127" spans="1:31" hidden="1">
      <c r="A127" s="147">
        <v>121</v>
      </c>
      <c r="B127" s="226" t="s">
        <v>481</v>
      </c>
      <c r="C127" s="147" t="s">
        <v>10</v>
      </c>
      <c r="D127" s="147" t="s">
        <v>479</v>
      </c>
      <c r="E127" s="148">
        <v>42321</v>
      </c>
      <c r="F127" s="149">
        <v>0.35069444444444442</v>
      </c>
      <c r="G127" s="149">
        <v>0.77083333333333337</v>
      </c>
      <c r="H127" s="147"/>
      <c r="I127" s="147"/>
      <c r="J127" s="147"/>
      <c r="K127" s="277"/>
      <c r="L127" s="121"/>
      <c r="M127" s="120" t="str">
        <f>IF(ISERROR(VLOOKUP(C127,mail!$G$2:$H$65,2,0)),"",VLOOKUP(C127,mail!$G$2:$H$65,2,0))</f>
        <v>PM</v>
      </c>
      <c r="N127" s="109"/>
      <c r="O127" s="110">
        <f t="shared" si="18"/>
        <v>0.35069444444444442</v>
      </c>
      <c r="P127" s="110">
        <f t="shared" si="19"/>
        <v>0.77083333333333337</v>
      </c>
      <c r="Q127" s="134">
        <f t="shared" si="20"/>
        <v>0</v>
      </c>
      <c r="R127" s="111">
        <f t="shared" si="17"/>
        <v>0</v>
      </c>
      <c r="S127" s="108">
        <f t="shared" si="21"/>
        <v>0</v>
      </c>
      <c r="T127" s="109"/>
      <c r="U127" s="108"/>
      <c r="V127" s="108"/>
      <c r="W127" s="112"/>
      <c r="X127" s="112"/>
      <c r="Y127" s="112"/>
      <c r="Z127" s="176"/>
      <c r="AA127" s="109"/>
      <c r="AB127" s="138">
        <f t="shared" si="22"/>
        <v>0</v>
      </c>
      <c r="AC127" s="112">
        <f t="shared" si="23"/>
        <v>0</v>
      </c>
      <c r="AD127" s="112">
        <f t="shared" si="25"/>
        <v>0</v>
      </c>
      <c r="AE127" s="112">
        <f t="shared" si="26"/>
        <v>0</v>
      </c>
    </row>
    <row r="128" spans="1:31" hidden="1">
      <c r="A128" s="147">
        <v>122</v>
      </c>
      <c r="B128" s="226" t="s">
        <v>481</v>
      </c>
      <c r="C128" s="147" t="s">
        <v>10</v>
      </c>
      <c r="D128" s="147" t="s">
        <v>479</v>
      </c>
      <c r="E128" s="148">
        <v>42324</v>
      </c>
      <c r="F128" s="149">
        <v>0.35416666666666669</v>
      </c>
      <c r="G128" s="149">
        <v>0.78125</v>
      </c>
      <c r="H128" s="147"/>
      <c r="I128" s="147"/>
      <c r="J128" s="147"/>
      <c r="K128" s="277"/>
      <c r="L128" s="121"/>
      <c r="M128" s="120" t="str">
        <f>IF(ISERROR(VLOOKUP(C128,mail!$G$2:$H$65,2,0)),"",VLOOKUP(C128,mail!$G$2:$H$65,2,0))</f>
        <v>PM</v>
      </c>
      <c r="N128" s="109"/>
      <c r="O128" s="110">
        <f t="shared" si="18"/>
        <v>0.35416666666666669</v>
      </c>
      <c r="P128" s="110">
        <f t="shared" si="19"/>
        <v>0.78125</v>
      </c>
      <c r="Q128" s="134">
        <f t="shared" si="20"/>
        <v>0</v>
      </c>
      <c r="R128" s="111">
        <f t="shared" si="17"/>
        <v>0</v>
      </c>
      <c r="S128" s="108">
        <f t="shared" si="21"/>
        <v>0</v>
      </c>
      <c r="T128" s="109"/>
      <c r="U128" s="108"/>
      <c r="V128" s="108"/>
      <c r="W128" s="112"/>
      <c r="X128" s="112"/>
      <c r="Y128" s="112"/>
      <c r="Z128" s="176"/>
      <c r="AA128" s="109"/>
      <c r="AB128" s="138">
        <f t="shared" si="22"/>
        <v>0</v>
      </c>
      <c r="AC128" s="112">
        <f t="shared" si="23"/>
        <v>0</v>
      </c>
      <c r="AD128" s="112">
        <f t="shared" si="25"/>
        <v>0</v>
      </c>
      <c r="AE128" s="112">
        <f t="shared" si="26"/>
        <v>0</v>
      </c>
    </row>
    <row r="129" spans="1:31" hidden="1">
      <c r="A129" s="147">
        <v>123</v>
      </c>
      <c r="B129" s="226" t="s">
        <v>481</v>
      </c>
      <c r="C129" s="147" t="s">
        <v>10</v>
      </c>
      <c r="D129" s="147" t="s">
        <v>479</v>
      </c>
      <c r="E129" s="148">
        <v>42325</v>
      </c>
      <c r="F129" s="149">
        <v>0.34652777777777777</v>
      </c>
      <c r="G129" s="149">
        <v>0.78402777777777777</v>
      </c>
      <c r="H129" s="147"/>
      <c r="I129" s="147"/>
      <c r="J129" s="147"/>
      <c r="K129" s="277"/>
      <c r="L129" s="121"/>
      <c r="M129" s="120" t="str">
        <f>IF(ISERROR(VLOOKUP(C129,mail!$G$2:$H$65,2,0)),"",VLOOKUP(C129,mail!$G$2:$H$65,2,0))</f>
        <v>PM</v>
      </c>
      <c r="N129" s="109"/>
      <c r="O129" s="110">
        <f t="shared" si="18"/>
        <v>0.34652777777777777</v>
      </c>
      <c r="P129" s="110">
        <f t="shared" si="19"/>
        <v>0.78402777777777777</v>
      </c>
      <c r="Q129" s="134">
        <f t="shared" si="20"/>
        <v>0</v>
      </c>
      <c r="R129" s="111">
        <f t="shared" si="17"/>
        <v>0</v>
      </c>
      <c r="S129" s="108">
        <f t="shared" si="21"/>
        <v>0</v>
      </c>
      <c r="T129" s="109"/>
      <c r="U129" s="108"/>
      <c r="V129" s="108"/>
      <c r="W129" s="112"/>
      <c r="X129" s="112"/>
      <c r="Y129" s="112"/>
      <c r="Z129" s="176"/>
      <c r="AA129" s="109"/>
      <c r="AB129" s="138">
        <f t="shared" si="22"/>
        <v>0</v>
      </c>
      <c r="AC129" s="112">
        <f t="shared" si="23"/>
        <v>0</v>
      </c>
      <c r="AD129" s="112">
        <f t="shared" si="25"/>
        <v>0</v>
      </c>
      <c r="AE129" s="112">
        <f t="shared" si="26"/>
        <v>0</v>
      </c>
    </row>
    <row r="130" spans="1:31" hidden="1">
      <c r="A130" s="147">
        <v>124</v>
      </c>
      <c r="B130" s="226" t="s">
        <v>481</v>
      </c>
      <c r="C130" s="147" t="s">
        <v>10</v>
      </c>
      <c r="D130" s="147" t="s">
        <v>479</v>
      </c>
      <c r="E130" s="148">
        <v>42326</v>
      </c>
      <c r="F130" s="149">
        <v>0.34652777777777777</v>
      </c>
      <c r="G130" s="149">
        <v>0.77361111111111114</v>
      </c>
      <c r="H130" s="147"/>
      <c r="I130" s="147"/>
      <c r="J130" s="147"/>
      <c r="K130" s="277"/>
      <c r="L130" s="121"/>
      <c r="M130" s="120" t="str">
        <f>IF(ISERROR(VLOOKUP(C130,mail!$G$2:$H$65,2,0)),"",VLOOKUP(C130,mail!$G$2:$H$65,2,0))</f>
        <v>PM</v>
      </c>
      <c r="N130" s="116"/>
      <c r="O130" s="110">
        <f t="shared" si="18"/>
        <v>0.34652777777777777</v>
      </c>
      <c r="P130" s="110">
        <f t="shared" si="19"/>
        <v>0.77361111111111114</v>
      </c>
      <c r="Q130" s="134">
        <f t="shared" si="20"/>
        <v>0</v>
      </c>
      <c r="R130" s="111">
        <f t="shared" si="17"/>
        <v>0</v>
      </c>
      <c r="S130" s="108">
        <f t="shared" si="21"/>
        <v>0</v>
      </c>
      <c r="T130" s="109"/>
      <c r="U130" s="108"/>
      <c r="V130" s="108"/>
      <c r="W130" s="112"/>
      <c r="X130" s="153"/>
      <c r="Y130" s="112"/>
      <c r="Z130" s="176"/>
      <c r="AA130" s="109"/>
      <c r="AB130" s="138">
        <f t="shared" si="22"/>
        <v>0</v>
      </c>
      <c r="AC130" s="112">
        <f t="shared" si="23"/>
        <v>0</v>
      </c>
      <c r="AD130" s="112">
        <f t="shared" si="25"/>
        <v>0</v>
      </c>
      <c r="AE130" s="112">
        <f t="shared" si="26"/>
        <v>0</v>
      </c>
    </row>
    <row r="131" spans="1:31" hidden="1">
      <c r="A131" s="147">
        <v>125</v>
      </c>
      <c r="B131" s="226" t="s">
        <v>481</v>
      </c>
      <c r="C131" s="147" t="s">
        <v>10</v>
      </c>
      <c r="D131" s="147" t="s">
        <v>479</v>
      </c>
      <c r="E131" s="148">
        <v>42327</v>
      </c>
      <c r="F131" s="149">
        <v>0.35138888888888892</v>
      </c>
      <c r="G131" s="149">
        <v>0.79027777777777775</v>
      </c>
      <c r="H131" s="147"/>
      <c r="I131" s="147"/>
      <c r="J131" s="147"/>
      <c r="K131" s="277"/>
      <c r="L131" s="121"/>
      <c r="M131" s="120" t="str">
        <f>IF(ISERROR(VLOOKUP(C131,mail!$G$2:$H$65,2,0)),"",VLOOKUP(C131,mail!$G$2:$H$65,2,0))</f>
        <v>PM</v>
      </c>
      <c r="N131" s="109"/>
      <c r="O131" s="110">
        <f t="shared" si="18"/>
        <v>0.35138888888888892</v>
      </c>
      <c r="P131" s="110">
        <f t="shared" si="19"/>
        <v>0.79027777777777775</v>
      </c>
      <c r="Q131" s="134">
        <f t="shared" si="20"/>
        <v>0</v>
      </c>
      <c r="R131" s="111">
        <f t="shared" si="17"/>
        <v>0</v>
      </c>
      <c r="S131" s="108">
        <f t="shared" si="21"/>
        <v>0</v>
      </c>
      <c r="T131" s="109"/>
      <c r="U131" s="108"/>
      <c r="V131" s="108"/>
      <c r="W131" s="112"/>
      <c r="X131" s="112"/>
      <c r="Y131" s="112"/>
      <c r="Z131" s="176"/>
      <c r="AA131" s="109"/>
      <c r="AB131" s="138">
        <f t="shared" si="22"/>
        <v>0</v>
      </c>
      <c r="AC131" s="112">
        <f t="shared" si="23"/>
        <v>0</v>
      </c>
      <c r="AD131" s="112">
        <f t="shared" si="25"/>
        <v>0</v>
      </c>
      <c r="AE131" s="112">
        <f t="shared" si="26"/>
        <v>0</v>
      </c>
    </row>
    <row r="132" spans="1:31" hidden="1">
      <c r="A132" s="147">
        <v>126</v>
      </c>
      <c r="B132" s="226" t="s">
        <v>482</v>
      </c>
      <c r="C132" s="147" t="s">
        <v>11</v>
      </c>
      <c r="D132" s="147" t="s">
        <v>483</v>
      </c>
      <c r="E132" s="148">
        <v>42303</v>
      </c>
      <c r="F132" s="149">
        <v>0.33333333333333331</v>
      </c>
      <c r="G132" s="149">
        <v>0.78263888888888899</v>
      </c>
      <c r="H132" s="147"/>
      <c r="I132" s="147"/>
      <c r="J132" s="147"/>
      <c r="K132" s="277"/>
      <c r="L132" s="121"/>
      <c r="M132" s="120" t="str">
        <f>IF(ISERROR(VLOOKUP(C132,mail!$G$2:$H$65,2,0)),"",VLOOKUP(C132,mail!$G$2:$H$65,2,0))</f>
        <v/>
      </c>
      <c r="N132" s="109"/>
      <c r="O132" s="110">
        <f t="shared" si="18"/>
        <v>0.33333333333333331</v>
      </c>
      <c r="P132" s="110">
        <f t="shared" si="19"/>
        <v>0.78263888888888899</v>
      </c>
      <c r="Q132" s="134">
        <f t="shared" si="20"/>
        <v>0.16666666666666669</v>
      </c>
      <c r="R132" s="111">
        <f t="shared" si="17"/>
        <v>0.22013888888888899</v>
      </c>
      <c r="S132" s="108">
        <f t="shared" si="21"/>
        <v>0.35416666666666669</v>
      </c>
      <c r="T132" s="109"/>
      <c r="U132" s="108"/>
      <c r="V132" s="108"/>
      <c r="W132" s="112"/>
      <c r="X132" s="112"/>
      <c r="Y132" s="112"/>
      <c r="Z132" s="176"/>
      <c r="AA132" s="109"/>
      <c r="AB132" s="138">
        <f t="shared" si="22"/>
        <v>1</v>
      </c>
      <c r="AC132" s="112">
        <f t="shared" si="23"/>
        <v>0</v>
      </c>
      <c r="AD132" s="112">
        <f t="shared" si="25"/>
        <v>0</v>
      </c>
      <c r="AE132" s="112">
        <f t="shared" si="26"/>
        <v>1</v>
      </c>
    </row>
    <row r="133" spans="1:31" hidden="1">
      <c r="A133" s="147">
        <v>127</v>
      </c>
      <c r="B133" s="226" t="s">
        <v>482</v>
      </c>
      <c r="C133" s="147" t="s">
        <v>11</v>
      </c>
      <c r="D133" s="147" t="s">
        <v>483</v>
      </c>
      <c r="E133" s="148">
        <v>42304</v>
      </c>
      <c r="F133" s="149">
        <v>0.33263888888888887</v>
      </c>
      <c r="G133" s="149">
        <v>0.75555555555555554</v>
      </c>
      <c r="H133" s="147"/>
      <c r="I133" s="147"/>
      <c r="J133" s="147"/>
      <c r="K133" s="277"/>
      <c r="L133" s="121"/>
      <c r="M133" s="120" t="str">
        <f>IF(ISERROR(VLOOKUP(C133,mail!$G$2:$H$65,2,0)),"",VLOOKUP(C133,mail!$G$2:$H$65,2,0))</f>
        <v/>
      </c>
      <c r="N133" s="109"/>
      <c r="O133" s="110">
        <f t="shared" si="18"/>
        <v>0.33333333333333331</v>
      </c>
      <c r="P133" s="110">
        <f t="shared" si="19"/>
        <v>0.75555555555555554</v>
      </c>
      <c r="Q133" s="134">
        <f t="shared" si="20"/>
        <v>0.16666666666666669</v>
      </c>
      <c r="R133" s="111">
        <f t="shared" si="17"/>
        <v>0.19305555555555554</v>
      </c>
      <c r="S133" s="108">
        <f t="shared" si="21"/>
        <v>0.35416666666666669</v>
      </c>
      <c r="T133" s="109"/>
      <c r="U133" s="108"/>
      <c r="V133" s="108"/>
      <c r="W133" s="112"/>
      <c r="X133" s="112"/>
      <c r="Y133" s="112"/>
      <c r="Z133" s="176"/>
      <c r="AA133" s="109"/>
      <c r="AB133" s="138">
        <f t="shared" si="22"/>
        <v>1</v>
      </c>
      <c r="AC133" s="112">
        <f t="shared" si="23"/>
        <v>0</v>
      </c>
      <c r="AD133" s="112">
        <f t="shared" si="25"/>
        <v>0</v>
      </c>
      <c r="AE133" s="112">
        <f t="shared" si="26"/>
        <v>1</v>
      </c>
    </row>
    <row r="134" spans="1:31" hidden="1">
      <c r="A134" s="147">
        <v>128</v>
      </c>
      <c r="B134" s="226" t="s">
        <v>482</v>
      </c>
      <c r="C134" s="147" t="s">
        <v>11</v>
      </c>
      <c r="D134" s="147" t="s">
        <v>483</v>
      </c>
      <c r="E134" s="148">
        <v>42305</v>
      </c>
      <c r="F134" s="149">
        <v>0.32916666666666666</v>
      </c>
      <c r="G134" s="149">
        <v>0.76111111111111107</v>
      </c>
      <c r="H134" s="147"/>
      <c r="I134" s="147"/>
      <c r="J134" s="147"/>
      <c r="K134" s="277"/>
      <c r="L134" s="121"/>
      <c r="M134" s="120" t="str">
        <f>IF(ISERROR(VLOOKUP(C134,mail!$G$2:$H$65,2,0)),"",VLOOKUP(C134,mail!$G$2:$H$65,2,0))</f>
        <v/>
      </c>
      <c r="N134" s="109"/>
      <c r="O134" s="110">
        <f t="shared" si="18"/>
        <v>0.33333333333333331</v>
      </c>
      <c r="P134" s="110">
        <f t="shared" si="19"/>
        <v>0.76111111111111107</v>
      </c>
      <c r="Q134" s="134">
        <f t="shared" si="20"/>
        <v>0.16666666666666669</v>
      </c>
      <c r="R134" s="111">
        <f t="shared" si="17"/>
        <v>0.19861111111111107</v>
      </c>
      <c r="S134" s="108">
        <f t="shared" si="21"/>
        <v>0.35416666666666669</v>
      </c>
      <c r="T134" s="109"/>
      <c r="U134" s="108"/>
      <c r="V134" s="108"/>
      <c r="W134" s="112"/>
      <c r="X134" s="112"/>
      <c r="Y134" s="112"/>
      <c r="Z134" s="176"/>
      <c r="AA134" s="109"/>
      <c r="AB134" s="138">
        <f t="shared" si="22"/>
        <v>1</v>
      </c>
      <c r="AC134" s="112">
        <f t="shared" si="23"/>
        <v>0</v>
      </c>
      <c r="AD134" s="112">
        <f t="shared" si="25"/>
        <v>0</v>
      </c>
      <c r="AE134" s="112">
        <f t="shared" si="26"/>
        <v>1</v>
      </c>
    </row>
    <row r="135" spans="1:31" hidden="1">
      <c r="A135" s="147">
        <v>129</v>
      </c>
      <c r="B135" s="226" t="s">
        <v>482</v>
      </c>
      <c r="C135" s="147" t="s">
        <v>11</v>
      </c>
      <c r="D135" s="147" t="s">
        <v>483</v>
      </c>
      <c r="E135" s="148">
        <v>42306</v>
      </c>
      <c r="F135" s="149">
        <v>0.33124999999999999</v>
      </c>
      <c r="G135" s="149">
        <v>0.7715277777777777</v>
      </c>
      <c r="H135" s="147"/>
      <c r="I135" s="147"/>
      <c r="J135" s="147"/>
      <c r="K135" s="277"/>
      <c r="L135" s="185"/>
      <c r="M135" s="120" t="str">
        <f>IF(ISERROR(VLOOKUP(C135,mail!$G$2:$H$65,2,0)),"",VLOOKUP(C135,mail!$G$2:$H$65,2,0))</f>
        <v/>
      </c>
      <c r="N135" s="116"/>
      <c r="O135" s="110">
        <f t="shared" si="18"/>
        <v>0.33333333333333331</v>
      </c>
      <c r="P135" s="110">
        <f t="shared" si="19"/>
        <v>0.7715277777777777</v>
      </c>
      <c r="Q135" s="134">
        <f t="shared" si="20"/>
        <v>0.16666666666666669</v>
      </c>
      <c r="R135" s="111">
        <f t="shared" si="17"/>
        <v>0.2090277777777777</v>
      </c>
      <c r="S135" s="108">
        <f t="shared" si="21"/>
        <v>0.35416666666666669</v>
      </c>
      <c r="T135" s="109"/>
      <c r="U135" s="108"/>
      <c r="V135" s="108"/>
      <c r="W135" s="112"/>
      <c r="X135" s="112"/>
      <c r="Y135" s="112"/>
      <c r="Z135" s="176"/>
      <c r="AA135" s="109"/>
      <c r="AB135" s="138">
        <f t="shared" si="22"/>
        <v>1</v>
      </c>
      <c r="AC135" s="112">
        <f t="shared" si="23"/>
        <v>0</v>
      </c>
      <c r="AD135" s="112">
        <f t="shared" si="25"/>
        <v>0</v>
      </c>
      <c r="AE135" s="112">
        <f t="shared" si="26"/>
        <v>1</v>
      </c>
    </row>
    <row r="136" spans="1:31" hidden="1">
      <c r="A136" s="147">
        <v>130</v>
      </c>
      <c r="B136" s="226" t="s">
        <v>482</v>
      </c>
      <c r="C136" s="147" t="s">
        <v>11</v>
      </c>
      <c r="D136" s="147" t="s">
        <v>483</v>
      </c>
      <c r="E136" s="148">
        <v>42307</v>
      </c>
      <c r="F136" s="149">
        <v>0.33680555555555558</v>
      </c>
      <c r="G136" s="149">
        <v>0.56111111111111112</v>
      </c>
      <c r="H136" s="149">
        <v>0.56388888888888888</v>
      </c>
      <c r="I136" s="147"/>
      <c r="J136" s="147"/>
      <c r="K136" s="277"/>
      <c r="L136" s="121"/>
      <c r="M136" s="120" t="str">
        <f>IF(ISERROR(VLOOKUP(C136,mail!$G$2:$H$65,2,0)),"",VLOOKUP(C136,mail!$G$2:$H$65,2,0))</f>
        <v/>
      </c>
      <c r="N136" s="109"/>
      <c r="O136" s="110">
        <f t="shared" si="18"/>
        <v>0.33680555555555558</v>
      </c>
      <c r="P136" s="110">
        <f t="shared" si="19"/>
        <v>0.56388888888888888</v>
      </c>
      <c r="Q136" s="134">
        <f t="shared" si="20"/>
        <v>0.16319444444444442</v>
      </c>
      <c r="R136" s="111">
        <f t="shared" ref="R136:R198" si="27">+IF(OR(M136="khac",M136="pm",P136=TIMEVALUE("00:00"),MAX(F136:K136)&lt;TIMEVALUE("13:30"),MAX(F136:K136)&lt;TIMEVALUE("15:30"),MIN(F136:K136)&gt;TIMEVALUE("15:30")),0,IF(P136&lt;=TIMEVALUE("19:30"),P136-IF(MIN(F136:K136)&gt;TIMEVALUE("13:30"),O136,TIMEVALUE("13:30")),TIMEVALUE("19:30")-IF(MIN(F136:K136)&gt;TIMEVALUE("13:30"),O136,TIMEVALUE("13:30"))))</f>
        <v>0</v>
      </c>
      <c r="S136" s="108">
        <f t="shared" si="21"/>
        <v>0.16319444444444442</v>
      </c>
      <c r="T136" s="109"/>
      <c r="U136" s="108"/>
      <c r="V136" s="108"/>
      <c r="W136" s="112"/>
      <c r="X136" s="112"/>
      <c r="Y136" s="112"/>
      <c r="Z136" s="176"/>
      <c r="AA136" s="109"/>
      <c r="AB136" s="138">
        <f t="shared" si="22"/>
        <v>0.46078431372549011</v>
      </c>
      <c r="AC136" s="112">
        <f t="shared" si="23"/>
        <v>0</v>
      </c>
      <c r="AD136" s="112">
        <f t="shared" si="25"/>
        <v>0</v>
      </c>
      <c r="AE136" s="112">
        <f t="shared" si="26"/>
        <v>0</v>
      </c>
    </row>
    <row r="137" spans="1:31" hidden="1">
      <c r="A137" s="147">
        <v>131</v>
      </c>
      <c r="B137" s="226" t="s">
        <v>482</v>
      </c>
      <c r="C137" s="147" t="s">
        <v>11</v>
      </c>
      <c r="D137" s="147" t="s">
        <v>483</v>
      </c>
      <c r="E137" s="148">
        <v>42310</v>
      </c>
      <c r="F137" s="149">
        <v>0.33333333333333331</v>
      </c>
      <c r="G137" s="149">
        <v>0.7583333333333333</v>
      </c>
      <c r="H137" s="147"/>
      <c r="I137" s="147"/>
      <c r="J137" s="147"/>
      <c r="K137" s="277"/>
      <c r="L137" s="121"/>
      <c r="M137" s="120" t="str">
        <f>IF(ISERROR(VLOOKUP(C137,mail!$G$2:$H$65,2,0)),"",VLOOKUP(C137,mail!$G$2:$H$65,2,0))</f>
        <v/>
      </c>
      <c r="N137" s="109"/>
      <c r="O137" s="110">
        <f t="shared" si="18"/>
        <v>0.33333333333333331</v>
      </c>
      <c r="P137" s="110">
        <f t="shared" si="19"/>
        <v>0.7583333333333333</v>
      </c>
      <c r="Q137" s="134">
        <f t="shared" si="20"/>
        <v>0.16666666666666669</v>
      </c>
      <c r="R137" s="111">
        <f t="shared" si="27"/>
        <v>0.1958333333333333</v>
      </c>
      <c r="S137" s="108">
        <f t="shared" si="21"/>
        <v>0.35416666666666669</v>
      </c>
      <c r="T137" s="109"/>
      <c r="U137" s="108"/>
      <c r="V137" s="108"/>
      <c r="W137" s="112"/>
      <c r="X137" s="112"/>
      <c r="Y137" s="112"/>
      <c r="Z137" s="176"/>
      <c r="AA137" s="109"/>
      <c r="AB137" s="138">
        <f t="shared" si="22"/>
        <v>1</v>
      </c>
      <c r="AC137" s="112">
        <f t="shared" si="23"/>
        <v>0</v>
      </c>
      <c r="AD137" s="112">
        <f t="shared" si="25"/>
        <v>0</v>
      </c>
      <c r="AE137" s="112">
        <f t="shared" si="26"/>
        <v>1</v>
      </c>
    </row>
    <row r="138" spans="1:31" hidden="1">
      <c r="A138" s="147">
        <v>132</v>
      </c>
      <c r="B138" s="226" t="s">
        <v>482</v>
      </c>
      <c r="C138" s="147" t="s">
        <v>11</v>
      </c>
      <c r="D138" s="147" t="s">
        <v>483</v>
      </c>
      <c r="E138" s="148">
        <v>42311</v>
      </c>
      <c r="F138" s="149">
        <v>0.33958333333333335</v>
      </c>
      <c r="G138" s="149">
        <v>0.76944444444444438</v>
      </c>
      <c r="H138" s="149">
        <v>0.76944444444444438</v>
      </c>
      <c r="I138" s="147"/>
      <c r="J138" s="147"/>
      <c r="K138" s="277"/>
      <c r="L138" s="121"/>
      <c r="M138" s="120" t="str">
        <f>IF(ISERROR(VLOOKUP(C138,mail!$G$2:$H$65,2,0)),"",VLOOKUP(C138,mail!$G$2:$H$65,2,0))</f>
        <v/>
      </c>
      <c r="N138" s="116"/>
      <c r="O138" s="110">
        <f t="shared" si="18"/>
        <v>0.33958333333333335</v>
      </c>
      <c r="P138" s="110">
        <f t="shared" si="19"/>
        <v>0.76944444444444438</v>
      </c>
      <c r="Q138" s="134">
        <f t="shared" si="20"/>
        <v>0.16041666666666665</v>
      </c>
      <c r="R138" s="111">
        <f t="shared" si="27"/>
        <v>0.20694444444444438</v>
      </c>
      <c r="S138" s="108">
        <f t="shared" si="21"/>
        <v>0.35416666666666669</v>
      </c>
      <c r="T138" s="109"/>
      <c r="U138" s="108"/>
      <c r="V138" s="108"/>
      <c r="W138" s="112"/>
      <c r="X138" s="112"/>
      <c r="Y138" s="112"/>
      <c r="Z138" s="176"/>
      <c r="AA138" s="109"/>
      <c r="AB138" s="138">
        <f t="shared" si="22"/>
        <v>1</v>
      </c>
      <c r="AC138" s="112">
        <f t="shared" si="23"/>
        <v>0</v>
      </c>
      <c r="AD138" s="112">
        <f t="shared" si="25"/>
        <v>0</v>
      </c>
      <c r="AE138" s="112">
        <f t="shared" si="26"/>
        <v>1</v>
      </c>
    </row>
    <row r="139" spans="1:31" hidden="1">
      <c r="A139" s="147">
        <v>133</v>
      </c>
      <c r="B139" s="226" t="s">
        <v>482</v>
      </c>
      <c r="C139" s="147" t="s">
        <v>11</v>
      </c>
      <c r="D139" s="147" t="s">
        <v>483</v>
      </c>
      <c r="E139" s="148">
        <v>42312</v>
      </c>
      <c r="F139" s="149">
        <v>0.33194444444444443</v>
      </c>
      <c r="G139" s="149">
        <v>0.75486111111111109</v>
      </c>
      <c r="H139" s="147"/>
      <c r="I139" s="147"/>
      <c r="J139" s="147"/>
      <c r="K139" s="277"/>
      <c r="L139" s="185"/>
      <c r="M139" s="120" t="str">
        <f>IF(ISERROR(VLOOKUP(C139,mail!$G$2:$H$65,2,0)),"",VLOOKUP(C139,mail!$G$2:$H$65,2,0))</f>
        <v/>
      </c>
      <c r="N139" s="116"/>
      <c r="O139" s="110">
        <f t="shared" si="18"/>
        <v>0.33333333333333331</v>
      </c>
      <c r="P139" s="110">
        <f t="shared" si="19"/>
        <v>0.75486111111111109</v>
      </c>
      <c r="Q139" s="134">
        <f t="shared" si="20"/>
        <v>0.16666666666666669</v>
      </c>
      <c r="R139" s="111">
        <f t="shared" si="27"/>
        <v>0.19236111111111109</v>
      </c>
      <c r="S139" s="108">
        <f t="shared" si="21"/>
        <v>0.35416666666666669</v>
      </c>
      <c r="T139" s="109"/>
      <c r="U139" s="108"/>
      <c r="V139" s="108"/>
      <c r="W139" s="112"/>
      <c r="X139" s="112"/>
      <c r="Y139" s="112"/>
      <c r="Z139" s="176"/>
      <c r="AA139" s="109"/>
      <c r="AB139" s="138">
        <f t="shared" si="22"/>
        <v>1</v>
      </c>
      <c r="AC139" s="112">
        <f t="shared" si="23"/>
        <v>0</v>
      </c>
      <c r="AD139" s="112">
        <f t="shared" si="25"/>
        <v>0</v>
      </c>
      <c r="AE139" s="112">
        <f t="shared" si="26"/>
        <v>1</v>
      </c>
    </row>
    <row r="140" spans="1:31" hidden="1">
      <c r="A140" s="147">
        <v>134</v>
      </c>
      <c r="B140" s="226" t="s">
        <v>482</v>
      </c>
      <c r="C140" s="147" t="s">
        <v>11</v>
      </c>
      <c r="D140" s="147" t="s">
        <v>483</v>
      </c>
      <c r="E140" s="148">
        <v>42313</v>
      </c>
      <c r="F140" s="149">
        <v>0.3298611111111111</v>
      </c>
      <c r="G140" s="149">
        <v>0.78055555555555556</v>
      </c>
      <c r="H140" s="149">
        <v>0.87013888888888891</v>
      </c>
      <c r="I140" s="147"/>
      <c r="J140" s="147"/>
      <c r="K140" s="277"/>
      <c r="L140" s="121"/>
      <c r="M140" s="120" t="str">
        <f>IF(ISERROR(VLOOKUP(C140,mail!$G$2:$H$65,2,0)),"",VLOOKUP(C140,mail!$G$2:$H$65,2,0))</f>
        <v/>
      </c>
      <c r="N140" s="109"/>
      <c r="O140" s="110">
        <f t="shared" si="18"/>
        <v>0.33333333333333331</v>
      </c>
      <c r="P140" s="110">
        <f t="shared" si="19"/>
        <v>0.87013888888888891</v>
      </c>
      <c r="Q140" s="134">
        <f t="shared" si="20"/>
        <v>0.16666666666666669</v>
      </c>
      <c r="R140" s="111">
        <f t="shared" si="27"/>
        <v>0.25</v>
      </c>
      <c r="S140" s="108">
        <f t="shared" si="21"/>
        <v>0.35416666666666669</v>
      </c>
      <c r="T140" s="109"/>
      <c r="U140" s="108"/>
      <c r="V140" s="108"/>
      <c r="W140" s="112"/>
      <c r="X140" s="112"/>
      <c r="Y140" s="112"/>
      <c r="Z140" s="176"/>
      <c r="AA140" s="109"/>
      <c r="AB140" s="138">
        <f t="shared" si="22"/>
        <v>1</v>
      </c>
      <c r="AC140" s="112">
        <f t="shared" si="23"/>
        <v>0</v>
      </c>
      <c r="AD140" s="112">
        <f t="shared" si="25"/>
        <v>0</v>
      </c>
      <c r="AE140" s="112">
        <f t="shared" si="26"/>
        <v>1</v>
      </c>
    </row>
    <row r="141" spans="1:31" hidden="1">
      <c r="A141" s="147">
        <v>135</v>
      </c>
      <c r="B141" s="226" t="s">
        <v>482</v>
      </c>
      <c r="C141" s="147" t="s">
        <v>11</v>
      </c>
      <c r="D141" s="147" t="s">
        <v>483</v>
      </c>
      <c r="E141" s="148">
        <v>42314</v>
      </c>
      <c r="F141" s="149">
        <v>0.32777777777777778</v>
      </c>
      <c r="G141" s="149">
        <v>0.35694444444444445</v>
      </c>
      <c r="H141" s="149">
        <v>0.76458333333333339</v>
      </c>
      <c r="I141" s="147"/>
      <c r="J141" s="147"/>
      <c r="K141" s="277"/>
      <c r="L141" s="121"/>
      <c r="M141" s="120" t="str">
        <f>IF(ISERROR(VLOOKUP(C141,mail!$G$2:$H$65,2,0)),"",VLOOKUP(C141,mail!$G$2:$H$65,2,0))</f>
        <v/>
      </c>
      <c r="N141" s="116"/>
      <c r="O141" s="110">
        <f t="shared" si="18"/>
        <v>0.33333333333333331</v>
      </c>
      <c r="P141" s="110">
        <f t="shared" si="19"/>
        <v>0.76458333333333339</v>
      </c>
      <c r="Q141" s="134">
        <f t="shared" si="20"/>
        <v>0.16666666666666669</v>
      </c>
      <c r="R141" s="111">
        <f t="shared" si="27"/>
        <v>0.20208333333333339</v>
      </c>
      <c r="S141" s="108">
        <f t="shared" si="21"/>
        <v>0.35416666666666669</v>
      </c>
      <c r="T141" s="109"/>
      <c r="U141" s="108"/>
      <c r="V141" s="108"/>
      <c r="W141" s="112"/>
      <c r="X141" s="112"/>
      <c r="Y141" s="112"/>
      <c r="Z141" s="176"/>
      <c r="AA141" s="109"/>
      <c r="AB141" s="138">
        <f t="shared" si="22"/>
        <v>1</v>
      </c>
      <c r="AC141" s="112">
        <f t="shared" si="23"/>
        <v>0</v>
      </c>
      <c r="AD141" s="112">
        <f t="shared" si="25"/>
        <v>0</v>
      </c>
      <c r="AE141" s="112">
        <f t="shared" si="26"/>
        <v>1</v>
      </c>
    </row>
    <row r="142" spans="1:31" hidden="1">
      <c r="A142" s="147">
        <v>136</v>
      </c>
      <c r="B142" s="226" t="s">
        <v>482</v>
      </c>
      <c r="C142" s="147" t="s">
        <v>11</v>
      </c>
      <c r="D142" s="147" t="s">
        <v>483</v>
      </c>
      <c r="E142" s="148">
        <v>42317</v>
      </c>
      <c r="F142" s="149">
        <v>0.35138888888888892</v>
      </c>
      <c r="G142" s="149">
        <v>0.77013888888888893</v>
      </c>
      <c r="H142" s="147"/>
      <c r="I142" s="147"/>
      <c r="J142" s="147"/>
      <c r="K142" s="277"/>
      <c r="L142" s="121"/>
      <c r="M142" s="120" t="str">
        <f>IF(ISERROR(VLOOKUP(C142,mail!$G$2:$H$65,2,0)),"",VLOOKUP(C142,mail!$G$2:$H$65,2,0))</f>
        <v/>
      </c>
      <c r="N142" s="109"/>
      <c r="O142" s="110">
        <f t="shared" si="18"/>
        <v>0.35138888888888892</v>
      </c>
      <c r="P142" s="110">
        <f t="shared" si="19"/>
        <v>0.77013888888888893</v>
      </c>
      <c r="Q142" s="134">
        <f t="shared" si="20"/>
        <v>0.14861111111111108</v>
      </c>
      <c r="R142" s="111">
        <f t="shared" si="27"/>
        <v>0.20763888888888893</v>
      </c>
      <c r="S142" s="108">
        <f t="shared" si="21"/>
        <v>0.35416666666666669</v>
      </c>
      <c r="T142" s="109"/>
      <c r="U142" s="108"/>
      <c r="V142" s="108"/>
      <c r="W142" s="112"/>
      <c r="X142" s="112"/>
      <c r="Y142" s="112"/>
      <c r="Z142" s="176"/>
      <c r="AA142" s="109"/>
      <c r="AB142" s="138">
        <f t="shared" si="22"/>
        <v>1</v>
      </c>
      <c r="AC142" s="112">
        <f t="shared" si="23"/>
        <v>0</v>
      </c>
      <c r="AD142" s="112">
        <f t="shared" si="25"/>
        <v>0</v>
      </c>
      <c r="AE142" s="112">
        <f t="shared" si="26"/>
        <v>1</v>
      </c>
    </row>
    <row r="143" spans="1:31" hidden="1">
      <c r="A143" s="147">
        <v>137</v>
      </c>
      <c r="B143" s="226" t="s">
        <v>482</v>
      </c>
      <c r="C143" s="147" t="s">
        <v>11</v>
      </c>
      <c r="D143" s="147" t="s">
        <v>483</v>
      </c>
      <c r="E143" s="148">
        <v>42318</v>
      </c>
      <c r="F143" s="149">
        <v>0.3444444444444445</v>
      </c>
      <c r="G143" s="149">
        <v>0.76250000000000007</v>
      </c>
      <c r="H143" s="147"/>
      <c r="I143" s="147"/>
      <c r="J143" s="147"/>
      <c r="K143" s="277"/>
      <c r="L143" s="121"/>
      <c r="M143" s="120" t="str">
        <f>IF(ISERROR(VLOOKUP(C143,mail!$G$2:$H$65,2,0)),"",VLOOKUP(C143,mail!$G$2:$H$65,2,0))</f>
        <v/>
      </c>
      <c r="N143" s="109"/>
      <c r="O143" s="110">
        <f t="shared" si="18"/>
        <v>0.3444444444444445</v>
      </c>
      <c r="P143" s="110">
        <f t="shared" si="19"/>
        <v>0.76250000000000007</v>
      </c>
      <c r="Q143" s="134">
        <f t="shared" si="20"/>
        <v>0.1555555555555555</v>
      </c>
      <c r="R143" s="111">
        <f t="shared" si="27"/>
        <v>0.20000000000000007</v>
      </c>
      <c r="S143" s="108">
        <f t="shared" si="21"/>
        <v>0.35416666666666669</v>
      </c>
      <c r="T143" s="109"/>
      <c r="U143" s="108"/>
      <c r="V143" s="108"/>
      <c r="W143" s="112"/>
      <c r="X143" s="112"/>
      <c r="Y143" s="112"/>
      <c r="Z143" s="176"/>
      <c r="AA143" s="109"/>
      <c r="AB143" s="138">
        <f t="shared" si="22"/>
        <v>1</v>
      </c>
      <c r="AC143" s="112">
        <f t="shared" si="23"/>
        <v>0</v>
      </c>
      <c r="AD143" s="112">
        <f t="shared" si="25"/>
        <v>0</v>
      </c>
      <c r="AE143" s="112">
        <f t="shared" si="26"/>
        <v>1</v>
      </c>
    </row>
    <row r="144" spans="1:31" hidden="1">
      <c r="A144" s="147">
        <v>138</v>
      </c>
      <c r="B144" s="226" t="s">
        <v>482</v>
      </c>
      <c r="C144" s="147" t="s">
        <v>11</v>
      </c>
      <c r="D144" s="147" t="s">
        <v>483</v>
      </c>
      <c r="E144" s="148">
        <v>42319</v>
      </c>
      <c r="F144" s="149">
        <v>0.3430555555555555</v>
      </c>
      <c r="G144" s="149">
        <v>0.76597222222222217</v>
      </c>
      <c r="H144" s="147"/>
      <c r="I144" s="147"/>
      <c r="J144" s="147"/>
      <c r="K144" s="277"/>
      <c r="L144" s="121"/>
      <c r="M144" s="120" t="str">
        <f>IF(ISERROR(VLOOKUP(C144,mail!$G$2:$H$65,2,0)),"",VLOOKUP(C144,mail!$G$2:$H$65,2,0))</f>
        <v/>
      </c>
      <c r="N144" s="116"/>
      <c r="O144" s="110">
        <f t="shared" si="18"/>
        <v>0.3430555555555555</v>
      </c>
      <c r="P144" s="110">
        <f t="shared" si="19"/>
        <v>0.76597222222222217</v>
      </c>
      <c r="Q144" s="134">
        <f t="shared" si="20"/>
        <v>0.1569444444444445</v>
      </c>
      <c r="R144" s="111">
        <f t="shared" si="27"/>
        <v>0.20347222222222217</v>
      </c>
      <c r="S144" s="108">
        <f t="shared" si="21"/>
        <v>0.35416666666666669</v>
      </c>
      <c r="T144" s="109"/>
      <c r="U144" s="108"/>
      <c r="V144" s="108"/>
      <c r="W144" s="112"/>
      <c r="X144" s="112"/>
      <c r="Y144" s="112"/>
      <c r="Z144" s="176"/>
      <c r="AA144" s="109"/>
      <c r="AB144" s="138">
        <f t="shared" si="22"/>
        <v>1</v>
      </c>
      <c r="AC144" s="112">
        <f t="shared" si="23"/>
        <v>0</v>
      </c>
      <c r="AD144" s="112">
        <f t="shared" si="25"/>
        <v>0</v>
      </c>
      <c r="AE144" s="112">
        <f t="shared" si="26"/>
        <v>1</v>
      </c>
    </row>
    <row r="145" spans="1:31" hidden="1">
      <c r="A145" s="147">
        <v>139</v>
      </c>
      <c r="B145" s="226" t="s">
        <v>482</v>
      </c>
      <c r="C145" s="147" t="s">
        <v>11</v>
      </c>
      <c r="D145" s="147" t="s">
        <v>483</v>
      </c>
      <c r="E145" s="148">
        <v>42320</v>
      </c>
      <c r="F145" s="149">
        <v>0.33611111111111108</v>
      </c>
      <c r="G145" s="149">
        <v>0.79166666666666663</v>
      </c>
      <c r="H145" s="149">
        <v>0.87847222222222221</v>
      </c>
      <c r="I145" s="147"/>
      <c r="J145" s="147"/>
      <c r="K145" s="277"/>
      <c r="L145" s="185"/>
      <c r="M145" s="120" t="str">
        <f>IF(ISERROR(VLOOKUP(C145,mail!$G$2:$H$65,2,0)),"",VLOOKUP(C145,mail!$G$2:$H$65,2,0))</f>
        <v/>
      </c>
      <c r="N145" s="116"/>
      <c r="O145" s="110">
        <f t="shared" si="18"/>
        <v>0.33611111111111108</v>
      </c>
      <c r="P145" s="110">
        <f t="shared" si="19"/>
        <v>0.87847222222222221</v>
      </c>
      <c r="Q145" s="134">
        <f t="shared" si="20"/>
        <v>0.16388888888888892</v>
      </c>
      <c r="R145" s="111">
        <f t="shared" si="27"/>
        <v>0.25</v>
      </c>
      <c r="S145" s="108">
        <f t="shared" si="21"/>
        <v>0.35416666666666669</v>
      </c>
      <c r="T145" s="109"/>
      <c r="U145" s="108"/>
      <c r="V145" s="108"/>
      <c r="W145" s="112"/>
      <c r="X145" s="112"/>
      <c r="Y145" s="112"/>
      <c r="Z145" s="176"/>
      <c r="AA145" s="109"/>
      <c r="AB145" s="138">
        <f t="shared" si="22"/>
        <v>1</v>
      </c>
      <c r="AC145" s="112">
        <f t="shared" si="23"/>
        <v>0</v>
      </c>
      <c r="AD145" s="112">
        <f t="shared" si="25"/>
        <v>0</v>
      </c>
      <c r="AE145" s="112">
        <f t="shared" si="26"/>
        <v>1</v>
      </c>
    </row>
    <row r="146" spans="1:31" hidden="1">
      <c r="A146" s="147">
        <v>140</v>
      </c>
      <c r="B146" s="226" t="s">
        <v>482</v>
      </c>
      <c r="C146" s="147" t="s">
        <v>11</v>
      </c>
      <c r="D146" s="147" t="s">
        <v>483</v>
      </c>
      <c r="E146" s="148">
        <v>42321</v>
      </c>
      <c r="F146" s="149">
        <v>0.3430555555555555</v>
      </c>
      <c r="G146" s="149">
        <v>0.77777777777777779</v>
      </c>
      <c r="H146" s="147"/>
      <c r="I146" s="147"/>
      <c r="J146" s="147"/>
      <c r="K146" s="277"/>
      <c r="L146" s="121"/>
      <c r="M146" s="120" t="str">
        <f>IF(ISERROR(VLOOKUP(C146,mail!$G$2:$H$65,2,0)),"",VLOOKUP(C146,mail!$G$2:$H$65,2,0))</f>
        <v/>
      </c>
      <c r="N146" s="109"/>
      <c r="O146" s="110">
        <f t="shared" si="18"/>
        <v>0.3430555555555555</v>
      </c>
      <c r="P146" s="110">
        <f t="shared" si="19"/>
        <v>0.77777777777777779</v>
      </c>
      <c r="Q146" s="134">
        <f t="shared" si="20"/>
        <v>0.1569444444444445</v>
      </c>
      <c r="R146" s="111">
        <f t="shared" si="27"/>
        <v>0.21527777777777779</v>
      </c>
      <c r="S146" s="108">
        <f t="shared" si="21"/>
        <v>0.35416666666666669</v>
      </c>
      <c r="T146" s="109"/>
      <c r="U146" s="108"/>
      <c r="V146" s="108"/>
      <c r="W146" s="112"/>
      <c r="X146" s="112"/>
      <c r="Y146" s="112"/>
      <c r="Z146" s="176"/>
      <c r="AA146" s="109"/>
      <c r="AB146" s="138">
        <f t="shared" si="22"/>
        <v>1</v>
      </c>
      <c r="AC146" s="112">
        <f t="shared" si="23"/>
        <v>0</v>
      </c>
      <c r="AD146" s="112">
        <f t="shared" si="25"/>
        <v>0</v>
      </c>
      <c r="AE146" s="112">
        <f t="shared" si="26"/>
        <v>1</v>
      </c>
    </row>
    <row r="147" spans="1:31" hidden="1">
      <c r="A147" s="147">
        <v>141</v>
      </c>
      <c r="B147" s="226" t="s">
        <v>482</v>
      </c>
      <c r="C147" s="147" t="s">
        <v>11</v>
      </c>
      <c r="D147" s="147" t="s">
        <v>483</v>
      </c>
      <c r="E147" s="148">
        <v>42324</v>
      </c>
      <c r="F147" s="149">
        <v>0.33888888888888885</v>
      </c>
      <c r="G147" s="149">
        <v>0.77708333333333324</v>
      </c>
      <c r="H147" s="147"/>
      <c r="I147" s="147"/>
      <c r="J147" s="147"/>
      <c r="K147" s="277"/>
      <c r="L147" s="121"/>
      <c r="M147" s="120" t="str">
        <f>IF(ISERROR(VLOOKUP(C147,mail!$G$2:$H$65,2,0)),"",VLOOKUP(C147,mail!$G$2:$H$65,2,0))</f>
        <v/>
      </c>
      <c r="N147" s="116"/>
      <c r="O147" s="110">
        <f t="shared" si="18"/>
        <v>0.33888888888888885</v>
      </c>
      <c r="P147" s="110">
        <f t="shared" si="19"/>
        <v>0.77708333333333324</v>
      </c>
      <c r="Q147" s="134">
        <f t="shared" si="20"/>
        <v>0.16111111111111115</v>
      </c>
      <c r="R147" s="111">
        <f t="shared" si="27"/>
        <v>0.21458333333333324</v>
      </c>
      <c r="S147" s="108">
        <f t="shared" si="21"/>
        <v>0.35416666666666669</v>
      </c>
      <c r="T147" s="109"/>
      <c r="U147" s="108"/>
      <c r="V147" s="108"/>
      <c r="W147" s="112"/>
      <c r="X147" s="112"/>
      <c r="Y147" s="112"/>
      <c r="Z147" s="176"/>
      <c r="AA147" s="109"/>
      <c r="AB147" s="138">
        <f t="shared" si="22"/>
        <v>1</v>
      </c>
      <c r="AC147" s="112">
        <f t="shared" si="23"/>
        <v>0</v>
      </c>
      <c r="AD147" s="112">
        <f t="shared" si="25"/>
        <v>0</v>
      </c>
      <c r="AE147" s="112">
        <f t="shared" si="26"/>
        <v>1</v>
      </c>
    </row>
    <row r="148" spans="1:31" hidden="1">
      <c r="A148" s="147">
        <v>142</v>
      </c>
      <c r="B148" s="226" t="s">
        <v>482</v>
      </c>
      <c r="C148" s="147" t="s">
        <v>11</v>
      </c>
      <c r="D148" s="147" t="s">
        <v>483</v>
      </c>
      <c r="E148" s="148">
        <v>42325</v>
      </c>
      <c r="F148" s="149">
        <v>0.33055555555555555</v>
      </c>
      <c r="G148" s="149">
        <v>0.7597222222222223</v>
      </c>
      <c r="H148" s="147"/>
      <c r="I148" s="147"/>
      <c r="J148" s="147"/>
      <c r="K148" s="277"/>
      <c r="L148" s="121"/>
      <c r="M148" s="120" t="str">
        <f>IF(ISERROR(VLOOKUP(C148,mail!$G$2:$H$65,2,0)),"",VLOOKUP(C148,mail!$G$2:$H$65,2,0))</f>
        <v/>
      </c>
      <c r="N148" s="109"/>
      <c r="O148" s="110">
        <f t="shared" si="18"/>
        <v>0.33333333333333331</v>
      </c>
      <c r="P148" s="110">
        <f t="shared" si="19"/>
        <v>0.7597222222222223</v>
      </c>
      <c r="Q148" s="134">
        <f t="shared" si="20"/>
        <v>0.16666666666666669</v>
      </c>
      <c r="R148" s="111">
        <f t="shared" si="27"/>
        <v>0.1972222222222223</v>
      </c>
      <c r="S148" s="108">
        <f t="shared" si="21"/>
        <v>0.35416666666666669</v>
      </c>
      <c r="T148" s="109"/>
      <c r="U148" s="108"/>
      <c r="V148" s="108"/>
      <c r="W148" s="112"/>
      <c r="X148" s="112"/>
      <c r="Y148" s="112"/>
      <c r="Z148" s="176"/>
      <c r="AA148" s="109"/>
      <c r="AB148" s="138">
        <f t="shared" si="22"/>
        <v>1</v>
      </c>
      <c r="AC148" s="112">
        <f t="shared" si="23"/>
        <v>0</v>
      </c>
      <c r="AD148" s="112">
        <f t="shared" si="25"/>
        <v>0</v>
      </c>
      <c r="AE148" s="112">
        <f t="shared" si="26"/>
        <v>1</v>
      </c>
    </row>
    <row r="149" spans="1:31" hidden="1">
      <c r="A149" s="147">
        <v>143</v>
      </c>
      <c r="B149" s="226" t="s">
        <v>482</v>
      </c>
      <c r="C149" s="147" t="s">
        <v>11</v>
      </c>
      <c r="D149" s="147" t="s">
        <v>483</v>
      </c>
      <c r="E149" s="148">
        <v>42326</v>
      </c>
      <c r="F149" s="149">
        <v>0.33263888888888887</v>
      </c>
      <c r="G149" s="149">
        <v>0.76666666666666661</v>
      </c>
      <c r="H149" s="147"/>
      <c r="I149" s="147"/>
      <c r="J149" s="147"/>
      <c r="K149" s="277"/>
      <c r="L149" s="121"/>
      <c r="M149" s="120" t="str">
        <f>IF(ISERROR(VLOOKUP(C149,mail!$G$2:$H$65,2,0)),"",VLOOKUP(C149,mail!$G$2:$H$65,2,0))</f>
        <v/>
      </c>
      <c r="N149" s="109"/>
      <c r="O149" s="110">
        <f t="shared" si="18"/>
        <v>0.33333333333333331</v>
      </c>
      <c r="P149" s="110">
        <f t="shared" si="19"/>
        <v>0.76666666666666661</v>
      </c>
      <c r="Q149" s="134">
        <f t="shared" si="20"/>
        <v>0.16666666666666669</v>
      </c>
      <c r="R149" s="111">
        <f t="shared" si="27"/>
        <v>0.20416666666666661</v>
      </c>
      <c r="S149" s="108">
        <f t="shared" si="21"/>
        <v>0.35416666666666669</v>
      </c>
      <c r="T149" s="109"/>
      <c r="U149" s="108"/>
      <c r="V149" s="108"/>
      <c r="W149" s="112"/>
      <c r="X149" s="112"/>
      <c r="Y149" s="112"/>
      <c r="Z149" s="176"/>
      <c r="AA149" s="109"/>
      <c r="AB149" s="138">
        <f t="shared" si="22"/>
        <v>1</v>
      </c>
      <c r="AC149" s="112">
        <f t="shared" si="23"/>
        <v>0</v>
      </c>
      <c r="AD149" s="112">
        <f t="shared" ref="AD149:AD180" si="28">+IF(AND(F149&gt;TIMEVALUE("8:30"),F149&lt;TIMEVALUE("10:00")),1,IF(AND(F149&gt;TIMEVALUE("14:00"),F149&lt;TIMEVALUE("15:30")),1,0+W149))</f>
        <v>0</v>
      </c>
      <c r="AE149" s="112">
        <f t="shared" ref="AE149:AE180" si="29">+IF(OR(M149="Khac",M149="pm"),0,IF(AND(MAX(F149:K149)-MIN(F149:K149)&gt;TIMEVALUE("6:00"),AND(MAX(F149:K149)&gt;TIMEVALUE("14:00"),MIN(F149:K149)&lt;TIMEVALUE("11:30"))),1,0))+X149</f>
        <v>1</v>
      </c>
    </row>
    <row r="150" spans="1:31" hidden="1">
      <c r="A150" s="147">
        <v>144</v>
      </c>
      <c r="B150" s="226" t="s">
        <v>482</v>
      </c>
      <c r="C150" s="147" t="s">
        <v>11</v>
      </c>
      <c r="D150" s="147" t="s">
        <v>483</v>
      </c>
      <c r="E150" s="148">
        <v>42327</v>
      </c>
      <c r="F150" s="149">
        <v>0.32777777777777778</v>
      </c>
      <c r="G150" s="149">
        <v>0.78333333333333333</v>
      </c>
      <c r="H150" s="149">
        <v>0.78888888888888886</v>
      </c>
      <c r="I150" s="147"/>
      <c r="J150" s="147"/>
      <c r="K150" s="277"/>
      <c r="L150" s="121"/>
      <c r="M150" s="120" t="str">
        <f>IF(ISERROR(VLOOKUP(C150,mail!$G$2:$H$65,2,0)),"",VLOOKUP(C150,mail!$G$2:$H$65,2,0))</f>
        <v/>
      </c>
      <c r="N150" s="109"/>
      <c r="O150" s="110">
        <f t="shared" si="18"/>
        <v>0.33333333333333331</v>
      </c>
      <c r="P150" s="110">
        <f t="shared" si="19"/>
        <v>0.78888888888888886</v>
      </c>
      <c r="Q150" s="134">
        <f t="shared" si="20"/>
        <v>0.16666666666666669</v>
      </c>
      <c r="R150" s="111">
        <f t="shared" si="27"/>
        <v>0.22638888888888886</v>
      </c>
      <c r="S150" s="108">
        <f t="shared" si="21"/>
        <v>0.35416666666666669</v>
      </c>
      <c r="T150" s="109"/>
      <c r="U150" s="108"/>
      <c r="V150" s="108"/>
      <c r="W150" s="112"/>
      <c r="X150" s="112"/>
      <c r="Y150" s="112"/>
      <c r="Z150" s="176"/>
      <c r="AA150" s="109"/>
      <c r="AB150" s="138">
        <f t="shared" si="22"/>
        <v>1</v>
      </c>
      <c r="AC150" s="112">
        <f t="shared" si="23"/>
        <v>0</v>
      </c>
      <c r="AD150" s="112">
        <f t="shared" si="28"/>
        <v>0</v>
      </c>
      <c r="AE150" s="112">
        <f t="shared" si="29"/>
        <v>1</v>
      </c>
    </row>
    <row r="151" spans="1:31" hidden="1">
      <c r="A151" s="147">
        <v>145</v>
      </c>
      <c r="B151" s="226" t="s">
        <v>484</v>
      </c>
      <c r="C151" s="147" t="s">
        <v>14</v>
      </c>
      <c r="D151" s="147" t="s">
        <v>479</v>
      </c>
      <c r="E151" s="148">
        <v>42303</v>
      </c>
      <c r="F151" s="149">
        <v>0.33819444444444446</v>
      </c>
      <c r="G151" s="149">
        <v>0.82777777777777783</v>
      </c>
      <c r="H151" s="147"/>
      <c r="I151" s="147"/>
      <c r="J151" s="147"/>
      <c r="K151" s="277"/>
      <c r="L151" s="121"/>
      <c r="M151" s="120" t="str">
        <f>IF(ISERROR(VLOOKUP(C151,mail!$G$2:$H$65,2,0)),"",VLOOKUP(C151,mail!$G$2:$H$65,2,0))</f>
        <v/>
      </c>
      <c r="N151" s="109"/>
      <c r="O151" s="110">
        <f t="shared" si="18"/>
        <v>0.33819444444444446</v>
      </c>
      <c r="P151" s="110">
        <f t="shared" si="19"/>
        <v>0.82777777777777783</v>
      </c>
      <c r="Q151" s="134">
        <f t="shared" si="20"/>
        <v>0.16180555555555554</v>
      </c>
      <c r="R151" s="111">
        <f t="shared" si="27"/>
        <v>0.25</v>
      </c>
      <c r="S151" s="108">
        <f t="shared" si="21"/>
        <v>0.35416666666666669</v>
      </c>
      <c r="T151" s="109"/>
      <c r="U151" s="108"/>
      <c r="V151" s="108"/>
      <c r="W151" s="112"/>
      <c r="X151" s="112"/>
      <c r="Y151" s="112"/>
      <c r="Z151" s="176"/>
      <c r="AA151" s="109"/>
      <c r="AB151" s="138">
        <f t="shared" si="22"/>
        <v>1</v>
      </c>
      <c r="AC151" s="112">
        <f t="shared" si="23"/>
        <v>0</v>
      </c>
      <c r="AD151" s="112">
        <f t="shared" si="28"/>
        <v>0</v>
      </c>
      <c r="AE151" s="112">
        <f t="shared" si="29"/>
        <v>1</v>
      </c>
    </row>
    <row r="152" spans="1:31" hidden="1">
      <c r="A152" s="147">
        <v>146</v>
      </c>
      <c r="B152" s="226" t="s">
        <v>484</v>
      </c>
      <c r="C152" s="147" t="s">
        <v>14</v>
      </c>
      <c r="D152" s="147" t="s">
        <v>479</v>
      </c>
      <c r="E152" s="148">
        <v>42304</v>
      </c>
      <c r="F152" s="149">
        <v>0.33680555555555558</v>
      </c>
      <c r="G152" s="149">
        <v>0.84930555555555554</v>
      </c>
      <c r="H152" s="147"/>
      <c r="I152" s="147"/>
      <c r="J152" s="147"/>
      <c r="K152" s="277"/>
      <c r="L152" s="121"/>
      <c r="M152" s="120" t="str">
        <f>IF(ISERROR(VLOOKUP(C152,mail!$G$2:$H$65,2,0)),"",VLOOKUP(C152,mail!$G$2:$H$65,2,0))</f>
        <v/>
      </c>
      <c r="N152" s="109"/>
      <c r="O152" s="110">
        <f t="shared" si="18"/>
        <v>0.33680555555555558</v>
      </c>
      <c r="P152" s="110">
        <f t="shared" si="19"/>
        <v>0.84930555555555554</v>
      </c>
      <c r="Q152" s="134">
        <f t="shared" si="20"/>
        <v>0.16319444444444442</v>
      </c>
      <c r="R152" s="111">
        <f t="shared" si="27"/>
        <v>0.25</v>
      </c>
      <c r="S152" s="108">
        <f t="shared" si="21"/>
        <v>0.35416666666666669</v>
      </c>
      <c r="T152" s="109"/>
      <c r="U152" s="108"/>
      <c r="V152" s="108"/>
      <c r="W152" s="112"/>
      <c r="X152" s="112"/>
      <c r="Y152" s="112"/>
      <c r="Z152" s="176"/>
      <c r="AA152" s="109"/>
      <c r="AB152" s="138">
        <f t="shared" si="22"/>
        <v>1</v>
      </c>
      <c r="AC152" s="112">
        <f t="shared" si="23"/>
        <v>0</v>
      </c>
      <c r="AD152" s="112">
        <f t="shared" si="28"/>
        <v>0</v>
      </c>
      <c r="AE152" s="112">
        <f t="shared" si="29"/>
        <v>1</v>
      </c>
    </row>
    <row r="153" spans="1:31" s="142" customFormat="1" hidden="1">
      <c r="A153" s="147">
        <v>147</v>
      </c>
      <c r="B153" s="226" t="s">
        <v>484</v>
      </c>
      <c r="C153" s="147" t="s">
        <v>14</v>
      </c>
      <c r="D153" s="147" t="s">
        <v>479</v>
      </c>
      <c r="E153" s="148">
        <v>42305</v>
      </c>
      <c r="F153" s="149">
        <v>0.33194444444444443</v>
      </c>
      <c r="G153" s="149">
        <v>0.79513888888888884</v>
      </c>
      <c r="H153" s="147"/>
      <c r="I153" s="147"/>
      <c r="J153" s="147"/>
      <c r="K153" s="277"/>
      <c r="L153" s="121"/>
      <c r="M153" s="120" t="str">
        <f>IF(ISERROR(VLOOKUP(C153,mail!$G$2:$H$65,2,0)),"",VLOOKUP(C153,mail!$G$2:$H$65,2,0))</f>
        <v/>
      </c>
      <c r="N153" s="109"/>
      <c r="O153" s="110">
        <f t="shared" si="18"/>
        <v>0.33333333333333331</v>
      </c>
      <c r="P153" s="110">
        <f t="shared" si="19"/>
        <v>0.79513888888888884</v>
      </c>
      <c r="Q153" s="134">
        <f t="shared" si="20"/>
        <v>0.16666666666666669</v>
      </c>
      <c r="R153" s="111">
        <f t="shared" si="27"/>
        <v>0.23263888888888884</v>
      </c>
      <c r="S153" s="108">
        <f t="shared" si="21"/>
        <v>0.35416666666666669</v>
      </c>
      <c r="T153" s="109"/>
      <c r="U153" s="108"/>
      <c r="V153" s="108"/>
      <c r="W153" s="112"/>
      <c r="X153" s="112"/>
      <c r="Y153" s="112"/>
      <c r="Z153" s="176"/>
      <c r="AA153" s="109"/>
      <c r="AB153" s="138">
        <f t="shared" si="22"/>
        <v>1</v>
      </c>
      <c r="AC153" s="112">
        <f t="shared" si="23"/>
        <v>0</v>
      </c>
      <c r="AD153" s="112">
        <f t="shared" si="28"/>
        <v>0</v>
      </c>
      <c r="AE153" s="112">
        <f t="shared" si="29"/>
        <v>1</v>
      </c>
    </row>
    <row r="154" spans="1:31" hidden="1">
      <c r="A154" s="147">
        <v>148</v>
      </c>
      <c r="B154" s="226" t="s">
        <v>484</v>
      </c>
      <c r="C154" s="147" t="s">
        <v>14</v>
      </c>
      <c r="D154" s="147" t="s">
        <v>479</v>
      </c>
      <c r="E154" s="148">
        <v>42306</v>
      </c>
      <c r="F154" s="149">
        <v>0.32847222222222222</v>
      </c>
      <c r="G154" s="149">
        <v>0.77361111111111114</v>
      </c>
      <c r="H154" s="147"/>
      <c r="I154" s="147"/>
      <c r="J154" s="147"/>
      <c r="K154" s="277"/>
      <c r="L154" s="121"/>
      <c r="M154" s="120" t="str">
        <f>IF(ISERROR(VLOOKUP(C154,mail!$G$2:$H$65,2,0)),"",VLOOKUP(C154,mail!$G$2:$H$65,2,0))</f>
        <v/>
      </c>
      <c r="N154" s="116"/>
      <c r="O154" s="110">
        <f t="shared" si="18"/>
        <v>0.33333333333333331</v>
      </c>
      <c r="P154" s="110">
        <f t="shared" si="19"/>
        <v>0.77361111111111114</v>
      </c>
      <c r="Q154" s="134">
        <f t="shared" si="20"/>
        <v>0.16666666666666669</v>
      </c>
      <c r="R154" s="111">
        <f t="shared" si="27"/>
        <v>0.21111111111111114</v>
      </c>
      <c r="S154" s="108">
        <f t="shared" si="21"/>
        <v>0.35416666666666669</v>
      </c>
      <c r="T154" s="109"/>
      <c r="U154" s="108"/>
      <c r="V154" s="108"/>
      <c r="W154" s="112"/>
      <c r="X154" s="112"/>
      <c r="Y154" s="112"/>
      <c r="Z154" s="176"/>
      <c r="AA154" s="109"/>
      <c r="AB154" s="138">
        <f t="shared" si="22"/>
        <v>1</v>
      </c>
      <c r="AC154" s="112">
        <f t="shared" si="23"/>
        <v>0</v>
      </c>
      <c r="AD154" s="112">
        <f t="shared" si="28"/>
        <v>0</v>
      </c>
      <c r="AE154" s="112">
        <f t="shared" si="29"/>
        <v>1</v>
      </c>
    </row>
    <row r="155" spans="1:31" hidden="1">
      <c r="A155" s="147">
        <v>149</v>
      </c>
      <c r="B155" s="226" t="s">
        <v>484</v>
      </c>
      <c r="C155" s="147" t="s">
        <v>14</v>
      </c>
      <c r="D155" s="147" t="s">
        <v>479</v>
      </c>
      <c r="E155" s="148">
        <v>42307</v>
      </c>
      <c r="F155" s="149">
        <v>0.33958333333333335</v>
      </c>
      <c r="G155" s="149">
        <v>0.78055555555555556</v>
      </c>
      <c r="H155" s="147"/>
      <c r="I155" s="147"/>
      <c r="J155" s="147"/>
      <c r="K155" s="277"/>
      <c r="L155" s="121"/>
      <c r="M155" s="120" t="str">
        <f>IF(ISERROR(VLOOKUP(C155,mail!$G$2:$H$65,2,0)),"",VLOOKUP(C155,mail!$G$2:$H$65,2,0))</f>
        <v/>
      </c>
      <c r="N155" s="109"/>
      <c r="O155" s="110">
        <f t="shared" si="18"/>
        <v>0.33958333333333335</v>
      </c>
      <c r="P155" s="110">
        <f t="shared" si="19"/>
        <v>0.78055555555555556</v>
      </c>
      <c r="Q155" s="134">
        <f t="shared" si="20"/>
        <v>0.16041666666666665</v>
      </c>
      <c r="R155" s="111">
        <f t="shared" si="27"/>
        <v>0.21805555555555556</v>
      </c>
      <c r="S155" s="108">
        <f t="shared" si="21"/>
        <v>0.35416666666666669</v>
      </c>
      <c r="T155" s="109"/>
      <c r="U155" s="108"/>
      <c r="V155" s="108"/>
      <c r="W155" s="112"/>
      <c r="X155" s="112"/>
      <c r="Y155" s="112"/>
      <c r="Z155" s="176"/>
      <c r="AA155" s="109"/>
      <c r="AB155" s="138">
        <f t="shared" si="22"/>
        <v>1</v>
      </c>
      <c r="AC155" s="112">
        <f t="shared" si="23"/>
        <v>0</v>
      </c>
      <c r="AD155" s="112">
        <f t="shared" si="28"/>
        <v>0</v>
      </c>
      <c r="AE155" s="112">
        <f t="shared" si="29"/>
        <v>1</v>
      </c>
    </row>
    <row r="156" spans="1:31" hidden="1">
      <c r="A156" s="147">
        <v>150</v>
      </c>
      <c r="B156" s="226" t="s">
        <v>484</v>
      </c>
      <c r="C156" s="147" t="s">
        <v>14</v>
      </c>
      <c r="D156" s="147" t="s">
        <v>479</v>
      </c>
      <c r="E156" s="148">
        <v>42310</v>
      </c>
      <c r="F156" s="149">
        <v>0.33819444444444446</v>
      </c>
      <c r="G156" s="149">
        <v>0.78333333333333333</v>
      </c>
      <c r="H156" s="147"/>
      <c r="I156" s="147"/>
      <c r="J156" s="147"/>
      <c r="K156" s="277"/>
      <c r="L156" s="121"/>
      <c r="M156" s="120" t="str">
        <f>IF(ISERROR(VLOOKUP(C156,mail!$G$2:$H$65,2,0)),"",VLOOKUP(C156,mail!$G$2:$H$65,2,0))</f>
        <v/>
      </c>
      <c r="N156" s="109"/>
      <c r="O156" s="110">
        <f t="shared" si="18"/>
        <v>0.33819444444444446</v>
      </c>
      <c r="P156" s="110">
        <f t="shared" si="19"/>
        <v>0.78333333333333333</v>
      </c>
      <c r="Q156" s="134">
        <f t="shared" si="20"/>
        <v>0.16180555555555554</v>
      </c>
      <c r="R156" s="111">
        <f t="shared" si="27"/>
        <v>0.22083333333333333</v>
      </c>
      <c r="S156" s="108">
        <f t="shared" si="21"/>
        <v>0.35416666666666669</v>
      </c>
      <c r="T156" s="109"/>
      <c r="U156" s="108"/>
      <c r="V156" s="108"/>
      <c r="W156" s="112"/>
      <c r="X156" s="112"/>
      <c r="Y156" s="112"/>
      <c r="Z156" s="176"/>
      <c r="AA156" s="109"/>
      <c r="AB156" s="138">
        <f t="shared" si="22"/>
        <v>1</v>
      </c>
      <c r="AC156" s="112">
        <f t="shared" si="23"/>
        <v>0</v>
      </c>
      <c r="AD156" s="112">
        <f t="shared" si="28"/>
        <v>0</v>
      </c>
      <c r="AE156" s="112">
        <f t="shared" si="29"/>
        <v>1</v>
      </c>
    </row>
    <row r="157" spans="1:31" hidden="1">
      <c r="A157" s="147">
        <v>151</v>
      </c>
      <c r="B157" s="226" t="s">
        <v>484</v>
      </c>
      <c r="C157" s="147" t="s">
        <v>14</v>
      </c>
      <c r="D157" s="147" t="s">
        <v>479</v>
      </c>
      <c r="E157" s="148">
        <v>42311</v>
      </c>
      <c r="F157" s="149">
        <v>0.33194444444444443</v>
      </c>
      <c r="G157" s="149">
        <v>0.76736111111111116</v>
      </c>
      <c r="H157" s="147"/>
      <c r="I157" s="147"/>
      <c r="J157" s="147"/>
      <c r="K157" s="277"/>
      <c r="L157" s="121"/>
      <c r="M157" s="120" t="str">
        <f>IF(ISERROR(VLOOKUP(C157,mail!$G$2:$H$65,2,0)),"",VLOOKUP(C157,mail!$G$2:$H$65,2,0))</f>
        <v/>
      </c>
      <c r="N157" s="116"/>
      <c r="O157" s="110">
        <f t="shared" si="18"/>
        <v>0.33333333333333331</v>
      </c>
      <c r="P157" s="110">
        <f t="shared" si="19"/>
        <v>0.76736111111111116</v>
      </c>
      <c r="Q157" s="134">
        <f t="shared" si="20"/>
        <v>0.16666666666666669</v>
      </c>
      <c r="R157" s="111">
        <f t="shared" si="27"/>
        <v>0.20486111111111116</v>
      </c>
      <c r="S157" s="108">
        <f t="shared" si="21"/>
        <v>0.35416666666666669</v>
      </c>
      <c r="T157" s="109"/>
      <c r="U157" s="108"/>
      <c r="V157" s="108"/>
      <c r="W157" s="112"/>
      <c r="X157" s="112"/>
      <c r="Y157" s="112"/>
      <c r="Z157" s="176"/>
      <c r="AA157" s="109"/>
      <c r="AB157" s="138">
        <f t="shared" si="22"/>
        <v>1</v>
      </c>
      <c r="AC157" s="112">
        <f t="shared" si="23"/>
        <v>0</v>
      </c>
      <c r="AD157" s="112">
        <f t="shared" si="28"/>
        <v>0</v>
      </c>
      <c r="AE157" s="112">
        <f t="shared" si="29"/>
        <v>1</v>
      </c>
    </row>
    <row r="158" spans="1:31" hidden="1">
      <c r="A158" s="147">
        <v>152</v>
      </c>
      <c r="B158" s="226" t="s">
        <v>484</v>
      </c>
      <c r="C158" s="147" t="s">
        <v>14</v>
      </c>
      <c r="D158" s="147" t="s">
        <v>479</v>
      </c>
      <c r="E158" s="148">
        <v>42312</v>
      </c>
      <c r="F158" s="149">
        <v>0.33402777777777781</v>
      </c>
      <c r="G158" s="149">
        <v>0.76944444444444438</v>
      </c>
      <c r="H158" s="147"/>
      <c r="I158" s="147"/>
      <c r="J158" s="147"/>
      <c r="K158" s="277"/>
      <c r="L158" s="121"/>
      <c r="M158" s="120" t="str">
        <f>IF(ISERROR(VLOOKUP(C158,mail!$G$2:$H$65,2,0)),"",VLOOKUP(C158,mail!$G$2:$H$65,2,0))</f>
        <v/>
      </c>
      <c r="N158" s="116"/>
      <c r="O158" s="110">
        <f t="shared" si="18"/>
        <v>0.33402777777777781</v>
      </c>
      <c r="P158" s="110">
        <f t="shared" si="19"/>
        <v>0.76944444444444438</v>
      </c>
      <c r="Q158" s="134">
        <f t="shared" si="20"/>
        <v>0.16597222222222219</v>
      </c>
      <c r="R158" s="111">
        <f t="shared" si="27"/>
        <v>0.20694444444444438</v>
      </c>
      <c r="S158" s="108">
        <f t="shared" si="21"/>
        <v>0.35416666666666669</v>
      </c>
      <c r="T158" s="109"/>
      <c r="U158" s="108"/>
      <c r="V158" s="108"/>
      <c r="W158" s="112"/>
      <c r="X158" s="112"/>
      <c r="Y158" s="112"/>
      <c r="Z158" s="176"/>
      <c r="AA158" s="109"/>
      <c r="AB158" s="138">
        <f t="shared" si="22"/>
        <v>1</v>
      </c>
      <c r="AC158" s="112">
        <f t="shared" si="23"/>
        <v>0</v>
      </c>
      <c r="AD158" s="112">
        <f t="shared" si="28"/>
        <v>0</v>
      </c>
      <c r="AE158" s="112">
        <f t="shared" si="29"/>
        <v>1</v>
      </c>
    </row>
    <row r="159" spans="1:31" hidden="1">
      <c r="A159" s="147">
        <v>153</v>
      </c>
      <c r="B159" s="226" t="s">
        <v>484</v>
      </c>
      <c r="C159" s="147" t="s">
        <v>14</v>
      </c>
      <c r="D159" s="147" t="s">
        <v>479</v>
      </c>
      <c r="E159" s="148">
        <v>42313</v>
      </c>
      <c r="F159" s="149">
        <v>0.34027777777777773</v>
      </c>
      <c r="G159" s="149">
        <v>0.8125</v>
      </c>
      <c r="H159" s="147"/>
      <c r="I159" s="147"/>
      <c r="J159" s="147"/>
      <c r="K159" s="277"/>
      <c r="L159" s="121"/>
      <c r="M159" s="120" t="str">
        <f>IF(ISERROR(VLOOKUP(C159,mail!$G$2:$H$65,2,0)),"",VLOOKUP(C159,mail!$G$2:$H$65,2,0))</f>
        <v/>
      </c>
      <c r="N159" s="109"/>
      <c r="O159" s="110">
        <f t="shared" si="18"/>
        <v>0.34027777777777773</v>
      </c>
      <c r="P159" s="110">
        <f t="shared" si="19"/>
        <v>0.8125</v>
      </c>
      <c r="Q159" s="134">
        <f t="shared" si="20"/>
        <v>0.15972222222222227</v>
      </c>
      <c r="R159" s="111">
        <f t="shared" si="27"/>
        <v>0.25</v>
      </c>
      <c r="S159" s="108">
        <f t="shared" si="21"/>
        <v>0.35416666666666669</v>
      </c>
      <c r="T159" s="109"/>
      <c r="U159" s="108"/>
      <c r="V159" s="108"/>
      <c r="W159" s="112"/>
      <c r="X159" s="112"/>
      <c r="Y159" s="112"/>
      <c r="Z159" s="176"/>
      <c r="AA159" s="109"/>
      <c r="AB159" s="138">
        <f t="shared" si="22"/>
        <v>1</v>
      </c>
      <c r="AC159" s="112">
        <f t="shared" si="23"/>
        <v>0</v>
      </c>
      <c r="AD159" s="112">
        <f t="shared" si="28"/>
        <v>0</v>
      </c>
      <c r="AE159" s="112">
        <f t="shared" si="29"/>
        <v>1</v>
      </c>
    </row>
    <row r="160" spans="1:31" hidden="1">
      <c r="A160" s="147">
        <v>154</v>
      </c>
      <c r="B160" s="226" t="s">
        <v>484</v>
      </c>
      <c r="C160" s="147" t="s">
        <v>14</v>
      </c>
      <c r="D160" s="147" t="s">
        <v>479</v>
      </c>
      <c r="E160" s="148">
        <v>42314</v>
      </c>
      <c r="F160" s="149">
        <v>0.32847222222222222</v>
      </c>
      <c r="G160" s="149">
        <v>0.75416666666666676</v>
      </c>
      <c r="H160" s="147"/>
      <c r="I160" s="147"/>
      <c r="J160" s="147"/>
      <c r="K160" s="277"/>
      <c r="L160" s="121"/>
      <c r="M160" s="120" t="str">
        <f>IF(ISERROR(VLOOKUP(C160,mail!$G$2:$H$65,2,0)),"",VLOOKUP(C160,mail!$G$2:$H$65,2,0))</f>
        <v/>
      </c>
      <c r="N160" s="109"/>
      <c r="O160" s="110">
        <f t="shared" si="18"/>
        <v>0.33333333333333331</v>
      </c>
      <c r="P160" s="110">
        <f t="shared" si="19"/>
        <v>0.75416666666666676</v>
      </c>
      <c r="Q160" s="134">
        <f t="shared" si="20"/>
        <v>0.16666666666666669</v>
      </c>
      <c r="R160" s="111">
        <f t="shared" si="27"/>
        <v>0.19166666666666676</v>
      </c>
      <c r="S160" s="108">
        <f t="shared" si="21"/>
        <v>0.35416666666666669</v>
      </c>
      <c r="T160" s="109"/>
      <c r="U160" s="108"/>
      <c r="V160" s="108"/>
      <c r="W160" s="112"/>
      <c r="X160" s="112"/>
      <c r="Y160" s="112"/>
      <c r="Z160" s="176"/>
      <c r="AA160" s="109"/>
      <c r="AB160" s="138">
        <f t="shared" si="22"/>
        <v>1</v>
      </c>
      <c r="AC160" s="112">
        <f t="shared" si="23"/>
        <v>0</v>
      </c>
      <c r="AD160" s="112">
        <f t="shared" si="28"/>
        <v>0</v>
      </c>
      <c r="AE160" s="112">
        <f t="shared" si="29"/>
        <v>1</v>
      </c>
    </row>
    <row r="161" spans="1:31" hidden="1">
      <c r="A161" s="147">
        <v>155</v>
      </c>
      <c r="B161" s="226" t="s">
        <v>484</v>
      </c>
      <c r="C161" s="147" t="s">
        <v>14</v>
      </c>
      <c r="D161" s="147" t="s">
        <v>479</v>
      </c>
      <c r="E161" s="148">
        <v>42317</v>
      </c>
      <c r="F161" s="149">
        <v>0.34097222222222223</v>
      </c>
      <c r="G161" s="149">
        <v>0.80486111111111114</v>
      </c>
      <c r="H161" s="147"/>
      <c r="I161" s="147"/>
      <c r="J161" s="147"/>
      <c r="K161" s="278"/>
      <c r="L161" s="121"/>
      <c r="M161" s="120" t="str">
        <f>IF(ISERROR(VLOOKUP(C161,mail!$G$2:$H$65,2,0)),"",VLOOKUP(C161,mail!$G$2:$H$65,2,0))</f>
        <v/>
      </c>
      <c r="N161" s="109"/>
      <c r="O161" s="110">
        <f t="shared" si="18"/>
        <v>0.34097222222222223</v>
      </c>
      <c r="P161" s="110">
        <f t="shared" si="19"/>
        <v>0.80486111111111114</v>
      </c>
      <c r="Q161" s="134">
        <f t="shared" si="20"/>
        <v>0.15902777777777777</v>
      </c>
      <c r="R161" s="111">
        <f t="shared" si="27"/>
        <v>0.24236111111111114</v>
      </c>
      <c r="S161" s="108">
        <f t="shared" si="21"/>
        <v>0.35416666666666669</v>
      </c>
      <c r="T161" s="109"/>
      <c r="U161" s="108"/>
      <c r="V161" s="108"/>
      <c r="W161" s="112"/>
      <c r="X161" s="112"/>
      <c r="Y161" s="112"/>
      <c r="Z161" s="176"/>
      <c r="AA161" s="109"/>
      <c r="AB161" s="138">
        <f t="shared" si="22"/>
        <v>1</v>
      </c>
      <c r="AC161" s="112">
        <f t="shared" si="23"/>
        <v>0</v>
      </c>
      <c r="AD161" s="112">
        <f t="shared" si="28"/>
        <v>0</v>
      </c>
      <c r="AE161" s="112">
        <f t="shared" si="29"/>
        <v>1</v>
      </c>
    </row>
    <row r="162" spans="1:31" hidden="1">
      <c r="A162" s="147">
        <v>156</v>
      </c>
      <c r="B162" s="226" t="s">
        <v>484</v>
      </c>
      <c r="C162" s="147" t="s">
        <v>14</v>
      </c>
      <c r="D162" s="147" t="s">
        <v>479</v>
      </c>
      <c r="E162" s="148">
        <v>42318</v>
      </c>
      <c r="F162" s="149">
        <v>0.34375</v>
      </c>
      <c r="G162" s="149">
        <v>0.77500000000000002</v>
      </c>
      <c r="H162" s="149">
        <v>0.77500000000000002</v>
      </c>
      <c r="I162" s="147"/>
      <c r="J162" s="147"/>
      <c r="K162" s="277"/>
      <c r="L162" s="121"/>
      <c r="M162" s="120" t="str">
        <f>IF(ISERROR(VLOOKUP(C162,mail!$G$2:$H$65,2,0)),"",VLOOKUP(C162,mail!$G$2:$H$65,2,0))</f>
        <v/>
      </c>
      <c r="N162" s="109"/>
      <c r="O162" s="110">
        <f t="shared" si="18"/>
        <v>0.34375</v>
      </c>
      <c r="P162" s="110">
        <f t="shared" si="19"/>
        <v>0.77500000000000002</v>
      </c>
      <c r="Q162" s="134">
        <f t="shared" si="20"/>
        <v>0.15625</v>
      </c>
      <c r="R162" s="111">
        <f t="shared" si="27"/>
        <v>0.21250000000000002</v>
      </c>
      <c r="S162" s="108">
        <f t="shared" si="21"/>
        <v>0.35416666666666669</v>
      </c>
      <c r="T162" s="109"/>
      <c r="U162" s="108"/>
      <c r="V162" s="108"/>
      <c r="W162" s="112"/>
      <c r="X162" s="112"/>
      <c r="Y162" s="112"/>
      <c r="Z162" s="176"/>
      <c r="AA162" s="109"/>
      <c r="AB162" s="138">
        <f t="shared" si="22"/>
        <v>1</v>
      </c>
      <c r="AC162" s="112">
        <f t="shared" si="23"/>
        <v>0</v>
      </c>
      <c r="AD162" s="112">
        <f t="shared" si="28"/>
        <v>0</v>
      </c>
      <c r="AE162" s="112">
        <f t="shared" si="29"/>
        <v>1</v>
      </c>
    </row>
    <row r="163" spans="1:31" hidden="1">
      <c r="A163" s="147">
        <v>157</v>
      </c>
      <c r="B163" s="226" t="s">
        <v>484</v>
      </c>
      <c r="C163" s="147" t="s">
        <v>14</v>
      </c>
      <c r="D163" s="147" t="s">
        <v>479</v>
      </c>
      <c r="E163" s="148">
        <v>42319</v>
      </c>
      <c r="F163" s="149">
        <v>0.33888888888888885</v>
      </c>
      <c r="G163" s="149">
        <v>0.76736111111111116</v>
      </c>
      <c r="H163" s="147"/>
      <c r="I163" s="147"/>
      <c r="J163" s="147"/>
      <c r="K163" s="277"/>
      <c r="L163" s="121"/>
      <c r="M163" s="120" t="str">
        <f>IF(ISERROR(VLOOKUP(C163,mail!$G$2:$H$65,2,0)),"",VLOOKUP(C163,mail!$G$2:$H$65,2,0))</f>
        <v/>
      </c>
      <c r="N163" s="109"/>
      <c r="O163" s="110">
        <f t="shared" si="18"/>
        <v>0.33888888888888885</v>
      </c>
      <c r="P163" s="110">
        <f t="shared" si="19"/>
        <v>0.76736111111111116</v>
      </c>
      <c r="Q163" s="134">
        <f t="shared" si="20"/>
        <v>0.16111111111111115</v>
      </c>
      <c r="R163" s="111">
        <f t="shared" si="27"/>
        <v>0.20486111111111116</v>
      </c>
      <c r="S163" s="108">
        <f t="shared" si="21"/>
        <v>0.35416666666666669</v>
      </c>
      <c r="T163" s="109"/>
      <c r="U163" s="108"/>
      <c r="V163" s="108"/>
      <c r="W163" s="112"/>
      <c r="X163" s="112"/>
      <c r="Y163" s="112"/>
      <c r="Z163" s="176"/>
      <c r="AA163" s="109"/>
      <c r="AB163" s="138">
        <f t="shared" si="22"/>
        <v>1</v>
      </c>
      <c r="AC163" s="112">
        <f t="shared" si="23"/>
        <v>0</v>
      </c>
      <c r="AD163" s="112">
        <f t="shared" si="28"/>
        <v>0</v>
      </c>
      <c r="AE163" s="112">
        <f t="shared" si="29"/>
        <v>1</v>
      </c>
    </row>
    <row r="164" spans="1:31" hidden="1">
      <c r="A164" s="147">
        <v>158</v>
      </c>
      <c r="B164" s="226" t="s">
        <v>484</v>
      </c>
      <c r="C164" s="147" t="s">
        <v>14</v>
      </c>
      <c r="D164" s="147" t="s">
        <v>479</v>
      </c>
      <c r="E164" s="148">
        <v>42320</v>
      </c>
      <c r="F164" s="149">
        <v>0.34166666666666662</v>
      </c>
      <c r="G164" s="149">
        <v>0.76388888888888884</v>
      </c>
      <c r="H164" s="149">
        <v>0.76458333333333339</v>
      </c>
      <c r="I164" s="147"/>
      <c r="J164" s="147"/>
      <c r="K164" s="277"/>
      <c r="L164" s="185"/>
      <c r="M164" s="120" t="str">
        <f>IF(ISERROR(VLOOKUP(C164,mail!$G$2:$H$65,2,0)),"",VLOOKUP(C164,mail!$G$2:$H$65,2,0))</f>
        <v/>
      </c>
      <c r="N164" s="116"/>
      <c r="O164" s="110">
        <f t="shared" si="18"/>
        <v>0.34166666666666662</v>
      </c>
      <c r="P164" s="110">
        <f t="shared" si="19"/>
        <v>0.76458333333333339</v>
      </c>
      <c r="Q164" s="134">
        <f t="shared" si="20"/>
        <v>0.15833333333333338</v>
      </c>
      <c r="R164" s="111">
        <f t="shared" si="27"/>
        <v>0.20208333333333339</v>
      </c>
      <c r="S164" s="108">
        <f t="shared" si="21"/>
        <v>0.35416666666666669</v>
      </c>
      <c r="T164" s="109"/>
      <c r="U164" s="108"/>
      <c r="V164" s="108"/>
      <c r="W164" s="112"/>
      <c r="X164" s="112"/>
      <c r="Y164" s="112"/>
      <c r="Z164" s="176"/>
      <c r="AA164" s="109"/>
      <c r="AB164" s="138">
        <f t="shared" si="22"/>
        <v>1</v>
      </c>
      <c r="AC164" s="112">
        <f t="shared" si="23"/>
        <v>0</v>
      </c>
      <c r="AD164" s="112">
        <f t="shared" si="28"/>
        <v>0</v>
      </c>
      <c r="AE164" s="112">
        <f t="shared" si="29"/>
        <v>1</v>
      </c>
    </row>
    <row r="165" spans="1:31" hidden="1">
      <c r="A165" s="147">
        <v>159</v>
      </c>
      <c r="B165" s="226" t="s">
        <v>484</v>
      </c>
      <c r="C165" s="147" t="s">
        <v>14</v>
      </c>
      <c r="D165" s="147" t="s">
        <v>479</v>
      </c>
      <c r="E165" s="148">
        <v>42321</v>
      </c>
      <c r="F165" s="149">
        <v>0.34652777777777777</v>
      </c>
      <c r="G165" s="149">
        <v>0.77569444444444446</v>
      </c>
      <c r="H165" s="149">
        <v>0.77708333333333324</v>
      </c>
      <c r="I165" s="147"/>
      <c r="J165" s="147"/>
      <c r="K165" s="277"/>
      <c r="L165" s="121"/>
      <c r="M165" s="120" t="str">
        <f>IF(ISERROR(VLOOKUP(C165,mail!$G$2:$H$65,2,0)),"",VLOOKUP(C165,mail!$G$2:$H$65,2,0))</f>
        <v/>
      </c>
      <c r="N165" s="109"/>
      <c r="O165" s="110">
        <f t="shared" si="18"/>
        <v>0.34652777777777777</v>
      </c>
      <c r="P165" s="110">
        <f t="shared" si="19"/>
        <v>0.77708333333333324</v>
      </c>
      <c r="Q165" s="134">
        <f t="shared" si="20"/>
        <v>0.15347222222222223</v>
      </c>
      <c r="R165" s="111">
        <f t="shared" si="27"/>
        <v>0.21458333333333324</v>
      </c>
      <c r="S165" s="108">
        <f t="shared" si="21"/>
        <v>0.35416666666666669</v>
      </c>
      <c r="T165" s="109"/>
      <c r="U165" s="108"/>
      <c r="V165" s="108"/>
      <c r="W165" s="112"/>
      <c r="X165" s="112"/>
      <c r="Y165" s="112"/>
      <c r="Z165" s="176"/>
      <c r="AA165" s="109"/>
      <c r="AB165" s="138">
        <f t="shared" si="22"/>
        <v>1</v>
      </c>
      <c r="AC165" s="112">
        <f t="shared" si="23"/>
        <v>0</v>
      </c>
      <c r="AD165" s="112">
        <f t="shared" si="28"/>
        <v>0</v>
      </c>
      <c r="AE165" s="112">
        <f t="shared" si="29"/>
        <v>1</v>
      </c>
    </row>
    <row r="166" spans="1:31" hidden="1">
      <c r="A166" s="147">
        <v>160</v>
      </c>
      <c r="B166" s="226" t="s">
        <v>484</v>
      </c>
      <c r="C166" s="147" t="s">
        <v>14</v>
      </c>
      <c r="D166" s="147" t="s">
        <v>479</v>
      </c>
      <c r="E166" s="148">
        <v>42324</v>
      </c>
      <c r="F166" s="149">
        <v>0.33958333333333335</v>
      </c>
      <c r="G166" s="149">
        <v>0.78333333333333333</v>
      </c>
      <c r="H166" s="147"/>
      <c r="I166" s="147"/>
      <c r="J166" s="147"/>
      <c r="K166" s="277"/>
      <c r="L166" s="121"/>
      <c r="M166" s="120" t="str">
        <f>IF(ISERROR(VLOOKUP(C166,mail!$G$2:$H$65,2,0)),"",VLOOKUP(C166,mail!$G$2:$H$65,2,0))</f>
        <v/>
      </c>
      <c r="N166" s="109"/>
      <c r="O166" s="110">
        <f t="shared" si="18"/>
        <v>0.33958333333333335</v>
      </c>
      <c r="P166" s="110">
        <f t="shared" si="19"/>
        <v>0.78333333333333333</v>
      </c>
      <c r="Q166" s="134">
        <f t="shared" si="20"/>
        <v>0.16041666666666665</v>
      </c>
      <c r="R166" s="111">
        <f t="shared" si="27"/>
        <v>0.22083333333333333</v>
      </c>
      <c r="S166" s="108">
        <f t="shared" si="21"/>
        <v>0.35416666666666669</v>
      </c>
      <c r="T166" s="109"/>
      <c r="U166" s="108"/>
      <c r="V166" s="108"/>
      <c r="W166" s="112"/>
      <c r="X166" s="112"/>
      <c r="Y166" s="112"/>
      <c r="Z166" s="176"/>
      <c r="AA166" s="109"/>
      <c r="AB166" s="138">
        <f t="shared" si="22"/>
        <v>1</v>
      </c>
      <c r="AC166" s="112">
        <f t="shared" si="23"/>
        <v>0</v>
      </c>
      <c r="AD166" s="112">
        <f t="shared" si="28"/>
        <v>0</v>
      </c>
      <c r="AE166" s="112">
        <f t="shared" si="29"/>
        <v>1</v>
      </c>
    </row>
    <row r="167" spans="1:31" hidden="1">
      <c r="A167" s="147">
        <v>161</v>
      </c>
      <c r="B167" s="226" t="s">
        <v>484</v>
      </c>
      <c r="C167" s="147" t="s">
        <v>14</v>
      </c>
      <c r="D167" s="147" t="s">
        <v>479</v>
      </c>
      <c r="E167" s="148">
        <v>42325</v>
      </c>
      <c r="F167" s="149">
        <v>0.33888888888888885</v>
      </c>
      <c r="G167" s="149">
        <v>0.7895833333333333</v>
      </c>
      <c r="H167" s="147"/>
      <c r="I167" s="147"/>
      <c r="J167" s="147"/>
      <c r="K167" s="277"/>
      <c r="L167" s="185"/>
      <c r="M167" s="120" t="str">
        <f>IF(ISERROR(VLOOKUP(C167,mail!$G$2:$H$65,2,0)),"",VLOOKUP(C167,mail!$G$2:$H$65,2,0))</f>
        <v/>
      </c>
      <c r="N167" s="116"/>
      <c r="O167" s="110">
        <f t="shared" si="18"/>
        <v>0.33888888888888885</v>
      </c>
      <c r="P167" s="110">
        <f t="shared" si="19"/>
        <v>0.7895833333333333</v>
      </c>
      <c r="Q167" s="134">
        <f t="shared" si="20"/>
        <v>0.16111111111111115</v>
      </c>
      <c r="R167" s="111">
        <f t="shared" si="27"/>
        <v>0.2270833333333333</v>
      </c>
      <c r="S167" s="108">
        <f t="shared" si="21"/>
        <v>0.35416666666666669</v>
      </c>
      <c r="T167" s="109"/>
      <c r="U167" s="108"/>
      <c r="V167" s="108"/>
      <c r="W167" s="112"/>
      <c r="X167" s="112"/>
      <c r="Y167" s="112"/>
      <c r="Z167" s="176"/>
      <c r="AA167" s="109"/>
      <c r="AB167" s="138">
        <f t="shared" si="22"/>
        <v>1</v>
      </c>
      <c r="AC167" s="112">
        <f t="shared" si="23"/>
        <v>0</v>
      </c>
      <c r="AD167" s="112">
        <f t="shared" si="28"/>
        <v>0</v>
      </c>
      <c r="AE167" s="112">
        <f t="shared" si="29"/>
        <v>1</v>
      </c>
    </row>
    <row r="168" spans="1:31" hidden="1">
      <c r="A168" s="147">
        <v>162</v>
      </c>
      <c r="B168" s="226" t="s">
        <v>484</v>
      </c>
      <c r="C168" s="147" t="s">
        <v>14</v>
      </c>
      <c r="D168" s="147" t="s">
        <v>479</v>
      </c>
      <c r="E168" s="148">
        <v>42326</v>
      </c>
      <c r="F168" s="149">
        <v>0.3444444444444445</v>
      </c>
      <c r="G168" s="149">
        <v>0.77569444444444446</v>
      </c>
      <c r="H168" s="147"/>
      <c r="I168" s="147"/>
      <c r="J168" s="147"/>
      <c r="K168" s="277"/>
      <c r="L168" s="121"/>
      <c r="M168" s="120" t="str">
        <f>IF(ISERROR(VLOOKUP(C168,mail!$G$2:$H$65,2,0)),"",VLOOKUP(C168,mail!$G$2:$H$65,2,0))</f>
        <v/>
      </c>
      <c r="N168" s="109"/>
      <c r="O168" s="110">
        <f t="shared" si="18"/>
        <v>0.3444444444444445</v>
      </c>
      <c r="P168" s="110">
        <f t="shared" si="19"/>
        <v>0.77569444444444446</v>
      </c>
      <c r="Q168" s="134">
        <f t="shared" si="20"/>
        <v>0.1555555555555555</v>
      </c>
      <c r="R168" s="111">
        <f t="shared" si="27"/>
        <v>0.21319444444444446</v>
      </c>
      <c r="S168" s="108">
        <f t="shared" si="21"/>
        <v>0.35416666666666669</v>
      </c>
      <c r="T168" s="109"/>
      <c r="U168" s="108"/>
      <c r="V168" s="108"/>
      <c r="W168" s="112"/>
      <c r="X168" s="112"/>
      <c r="Y168" s="112"/>
      <c r="Z168" s="176"/>
      <c r="AA168" s="109"/>
      <c r="AB168" s="138">
        <f t="shared" si="22"/>
        <v>1</v>
      </c>
      <c r="AC168" s="112">
        <f t="shared" si="23"/>
        <v>0</v>
      </c>
      <c r="AD168" s="112">
        <f t="shared" si="28"/>
        <v>0</v>
      </c>
      <c r="AE168" s="112">
        <f t="shared" si="29"/>
        <v>1</v>
      </c>
    </row>
    <row r="169" spans="1:31" hidden="1">
      <c r="A169" s="147">
        <v>163</v>
      </c>
      <c r="B169" s="226" t="s">
        <v>484</v>
      </c>
      <c r="C169" s="147" t="s">
        <v>14</v>
      </c>
      <c r="D169" s="147" t="s">
        <v>479</v>
      </c>
      <c r="E169" s="148">
        <v>42327</v>
      </c>
      <c r="F169" s="149">
        <v>0.34375</v>
      </c>
      <c r="G169" s="149">
        <v>0.7715277777777777</v>
      </c>
      <c r="H169" s="147"/>
      <c r="I169" s="147"/>
      <c r="J169" s="147"/>
      <c r="K169" s="277"/>
      <c r="L169" s="121"/>
      <c r="M169" s="120" t="str">
        <f>IF(ISERROR(VLOOKUP(C169,mail!$G$2:$H$65,2,0)),"",VLOOKUP(C169,mail!$G$2:$H$65,2,0))</f>
        <v/>
      </c>
      <c r="N169" s="109"/>
      <c r="O169" s="110">
        <f t="shared" si="18"/>
        <v>0.34375</v>
      </c>
      <c r="P169" s="110">
        <f t="shared" si="19"/>
        <v>0.7715277777777777</v>
      </c>
      <c r="Q169" s="134">
        <f t="shared" si="20"/>
        <v>0.15625</v>
      </c>
      <c r="R169" s="111">
        <f t="shared" si="27"/>
        <v>0.2090277777777777</v>
      </c>
      <c r="S169" s="108">
        <f t="shared" si="21"/>
        <v>0.35416666666666669</v>
      </c>
      <c r="T169" s="109"/>
      <c r="U169" s="108"/>
      <c r="V169" s="108"/>
      <c r="W169" s="112"/>
      <c r="X169" s="112"/>
      <c r="Y169" s="112"/>
      <c r="Z169" s="176"/>
      <c r="AA169" s="109"/>
      <c r="AB169" s="138">
        <f t="shared" si="22"/>
        <v>1</v>
      </c>
      <c r="AC169" s="112">
        <f t="shared" si="23"/>
        <v>0</v>
      </c>
      <c r="AD169" s="112">
        <f t="shared" si="28"/>
        <v>0</v>
      </c>
      <c r="AE169" s="112">
        <f t="shared" si="29"/>
        <v>1</v>
      </c>
    </row>
    <row r="170" spans="1:31" hidden="1">
      <c r="A170" s="147">
        <v>164</v>
      </c>
      <c r="B170" s="226" t="s">
        <v>485</v>
      </c>
      <c r="C170" s="147" t="s">
        <v>15</v>
      </c>
      <c r="D170" s="147" t="s">
        <v>479</v>
      </c>
      <c r="E170" s="148">
        <v>42303</v>
      </c>
      <c r="F170" s="149">
        <v>0.3527777777777778</v>
      </c>
      <c r="G170" s="149">
        <v>0.7909722222222223</v>
      </c>
      <c r="H170" s="147"/>
      <c r="I170" s="147"/>
      <c r="J170" s="147"/>
      <c r="K170" s="277"/>
      <c r="L170" s="185"/>
      <c r="M170" s="120" t="str">
        <f>IF(ISERROR(VLOOKUP(C170,mail!$G$2:$H$65,2,0)),"",VLOOKUP(C170,mail!$G$2:$H$65,2,0))</f>
        <v/>
      </c>
      <c r="N170" s="116"/>
      <c r="O170" s="110">
        <f t="shared" si="18"/>
        <v>0.3527777777777778</v>
      </c>
      <c r="P170" s="110">
        <f t="shared" si="19"/>
        <v>0.7909722222222223</v>
      </c>
      <c r="Q170" s="134">
        <f t="shared" si="20"/>
        <v>0.1472222222222222</v>
      </c>
      <c r="R170" s="111">
        <f t="shared" si="27"/>
        <v>0.2284722222222223</v>
      </c>
      <c r="S170" s="108">
        <f t="shared" si="21"/>
        <v>0.35416666666666669</v>
      </c>
      <c r="T170" s="109"/>
      <c r="U170" s="108"/>
      <c r="V170" s="108"/>
      <c r="W170" s="112"/>
      <c r="X170" s="112"/>
      <c r="Y170" s="112"/>
      <c r="Z170" s="176"/>
      <c r="AA170" s="109"/>
      <c r="AB170" s="138">
        <f t="shared" si="22"/>
        <v>1</v>
      </c>
      <c r="AC170" s="112">
        <f t="shared" si="23"/>
        <v>0</v>
      </c>
      <c r="AD170" s="112">
        <f t="shared" si="28"/>
        <v>0</v>
      </c>
      <c r="AE170" s="112">
        <f t="shared" si="29"/>
        <v>1</v>
      </c>
    </row>
    <row r="171" spans="1:31" hidden="1">
      <c r="A171" s="147">
        <v>165</v>
      </c>
      <c r="B171" s="226" t="s">
        <v>485</v>
      </c>
      <c r="C171" s="147" t="s">
        <v>15</v>
      </c>
      <c r="D171" s="147" t="s">
        <v>479</v>
      </c>
      <c r="E171" s="148">
        <v>42304</v>
      </c>
      <c r="F171" s="149">
        <v>0.3527777777777778</v>
      </c>
      <c r="G171" s="149">
        <v>0.77708333333333324</v>
      </c>
      <c r="H171" s="147"/>
      <c r="I171" s="147"/>
      <c r="J171" s="147"/>
      <c r="K171" s="277"/>
      <c r="L171" s="121"/>
      <c r="M171" s="120" t="str">
        <f>IF(ISERROR(VLOOKUP(C171,mail!$G$2:$H$65,2,0)),"",VLOOKUP(C171,mail!$G$2:$H$65,2,0))</f>
        <v/>
      </c>
      <c r="N171" s="116"/>
      <c r="O171" s="110">
        <f t="shared" si="18"/>
        <v>0.3527777777777778</v>
      </c>
      <c r="P171" s="110">
        <f t="shared" si="19"/>
        <v>0.77708333333333324</v>
      </c>
      <c r="Q171" s="134">
        <f t="shared" si="20"/>
        <v>0.1472222222222222</v>
      </c>
      <c r="R171" s="111">
        <f t="shared" si="27"/>
        <v>0.21458333333333324</v>
      </c>
      <c r="S171" s="108">
        <f t="shared" si="21"/>
        <v>0.35416666666666669</v>
      </c>
      <c r="T171" s="109"/>
      <c r="U171" s="108"/>
      <c r="V171" s="108"/>
      <c r="W171" s="112"/>
      <c r="X171" s="112"/>
      <c r="Y171" s="112"/>
      <c r="Z171" s="176"/>
      <c r="AA171" s="109"/>
      <c r="AB171" s="138">
        <f t="shared" si="22"/>
        <v>1</v>
      </c>
      <c r="AC171" s="112">
        <f t="shared" si="23"/>
        <v>0</v>
      </c>
      <c r="AD171" s="112">
        <f t="shared" si="28"/>
        <v>0</v>
      </c>
      <c r="AE171" s="112">
        <f t="shared" si="29"/>
        <v>1</v>
      </c>
    </row>
    <row r="172" spans="1:31" hidden="1">
      <c r="A172" s="147">
        <v>166</v>
      </c>
      <c r="B172" s="226" t="s">
        <v>485</v>
      </c>
      <c r="C172" s="147" t="s">
        <v>15</v>
      </c>
      <c r="D172" s="147" t="s">
        <v>479</v>
      </c>
      <c r="E172" s="148">
        <v>42305</v>
      </c>
      <c r="F172" s="149">
        <v>0.3520833333333333</v>
      </c>
      <c r="G172" s="149">
        <v>0.79583333333333339</v>
      </c>
      <c r="H172" s="147"/>
      <c r="I172" s="147"/>
      <c r="J172" s="147"/>
      <c r="K172" s="277"/>
      <c r="L172" s="121"/>
      <c r="M172" s="120" t="str">
        <f>IF(ISERROR(VLOOKUP(C172,mail!$G$2:$H$65,2,0)),"",VLOOKUP(C172,mail!$G$2:$H$65,2,0))</f>
        <v/>
      </c>
      <c r="N172" s="109"/>
      <c r="O172" s="110">
        <f t="shared" si="18"/>
        <v>0.3520833333333333</v>
      </c>
      <c r="P172" s="110">
        <f t="shared" si="19"/>
        <v>0.79583333333333339</v>
      </c>
      <c r="Q172" s="134">
        <f t="shared" si="20"/>
        <v>0.1479166666666667</v>
      </c>
      <c r="R172" s="111">
        <f t="shared" si="27"/>
        <v>0.23333333333333339</v>
      </c>
      <c r="S172" s="108">
        <f t="shared" si="21"/>
        <v>0.35416666666666669</v>
      </c>
      <c r="T172" s="109"/>
      <c r="U172" s="108"/>
      <c r="V172" s="108"/>
      <c r="W172" s="112"/>
      <c r="X172" s="112"/>
      <c r="Y172" s="112"/>
      <c r="Z172" s="176"/>
      <c r="AA172" s="109"/>
      <c r="AB172" s="138">
        <f t="shared" si="22"/>
        <v>1</v>
      </c>
      <c r="AC172" s="112">
        <f t="shared" si="23"/>
        <v>0</v>
      </c>
      <c r="AD172" s="112">
        <f t="shared" si="28"/>
        <v>0</v>
      </c>
      <c r="AE172" s="112">
        <f t="shared" si="29"/>
        <v>1</v>
      </c>
    </row>
    <row r="173" spans="1:31" hidden="1">
      <c r="A173" s="147">
        <v>167</v>
      </c>
      <c r="B173" s="226" t="s">
        <v>485</v>
      </c>
      <c r="C173" s="147" t="s">
        <v>15</v>
      </c>
      <c r="D173" s="147" t="s">
        <v>479</v>
      </c>
      <c r="E173" s="148">
        <v>42307</v>
      </c>
      <c r="F173" s="149">
        <v>0.49444444444444446</v>
      </c>
      <c r="G173" s="149">
        <v>0.78194444444444444</v>
      </c>
      <c r="H173" s="147"/>
      <c r="I173" s="147"/>
      <c r="J173" s="147"/>
      <c r="K173" s="278"/>
      <c r="L173" s="121"/>
      <c r="M173" s="120" t="str">
        <f>IF(ISERROR(VLOOKUP(C173,mail!$G$2:$H$65,2,0)),"",VLOOKUP(C173,mail!$G$2:$H$65,2,0))</f>
        <v/>
      </c>
      <c r="N173" s="109"/>
      <c r="O173" s="110">
        <f t="shared" si="18"/>
        <v>0.49444444444444446</v>
      </c>
      <c r="P173" s="110">
        <f t="shared" si="19"/>
        <v>0.75</v>
      </c>
      <c r="Q173" s="134">
        <f t="shared" si="20"/>
        <v>0</v>
      </c>
      <c r="R173" s="111">
        <f t="shared" si="27"/>
        <v>0.1875</v>
      </c>
      <c r="S173" s="108">
        <f t="shared" si="21"/>
        <v>0.1875</v>
      </c>
      <c r="T173" s="109"/>
      <c r="U173" s="108"/>
      <c r="V173" s="108"/>
      <c r="W173" s="112"/>
      <c r="X173" s="112"/>
      <c r="Y173" s="112"/>
      <c r="Z173" s="176"/>
      <c r="AA173" s="109"/>
      <c r="AB173" s="138">
        <f t="shared" si="22"/>
        <v>0.52941176470588236</v>
      </c>
      <c r="AC173" s="112">
        <f t="shared" si="23"/>
        <v>0</v>
      </c>
      <c r="AD173" s="112">
        <f t="shared" si="28"/>
        <v>0</v>
      </c>
      <c r="AE173" s="112">
        <f t="shared" si="29"/>
        <v>0</v>
      </c>
    </row>
    <row r="174" spans="1:31" hidden="1">
      <c r="A174" s="147">
        <v>168</v>
      </c>
      <c r="B174" s="226" t="s">
        <v>485</v>
      </c>
      <c r="C174" s="147" t="s">
        <v>15</v>
      </c>
      <c r="D174" s="147" t="s">
        <v>479</v>
      </c>
      <c r="E174" s="148">
        <v>42310</v>
      </c>
      <c r="F174" s="149">
        <v>0.3520833333333333</v>
      </c>
      <c r="G174" s="149">
        <v>0.7909722222222223</v>
      </c>
      <c r="H174" s="147"/>
      <c r="I174" s="147"/>
      <c r="J174" s="147"/>
      <c r="K174" s="277"/>
      <c r="L174" s="121"/>
      <c r="M174" s="120" t="str">
        <f>IF(ISERROR(VLOOKUP(C174,mail!$G$2:$H$65,2,0)),"",VLOOKUP(C174,mail!$G$2:$H$65,2,0))</f>
        <v/>
      </c>
      <c r="N174" s="109"/>
      <c r="O174" s="110">
        <f t="shared" si="18"/>
        <v>0.3520833333333333</v>
      </c>
      <c r="P174" s="110">
        <f t="shared" si="19"/>
        <v>0.7909722222222223</v>
      </c>
      <c r="Q174" s="134">
        <f t="shared" si="20"/>
        <v>0.1479166666666667</v>
      </c>
      <c r="R174" s="111">
        <f t="shared" si="27"/>
        <v>0.2284722222222223</v>
      </c>
      <c r="S174" s="108">
        <f t="shared" si="21"/>
        <v>0.35416666666666669</v>
      </c>
      <c r="T174" s="109"/>
      <c r="U174" s="108"/>
      <c r="V174" s="108"/>
      <c r="W174" s="112"/>
      <c r="X174" s="112"/>
      <c r="Y174" s="112"/>
      <c r="Z174" s="176"/>
      <c r="AA174" s="109"/>
      <c r="AB174" s="138">
        <f t="shared" si="22"/>
        <v>1</v>
      </c>
      <c r="AC174" s="112">
        <f t="shared" si="23"/>
        <v>0</v>
      </c>
      <c r="AD174" s="112">
        <f t="shared" si="28"/>
        <v>0</v>
      </c>
      <c r="AE174" s="112">
        <f t="shared" si="29"/>
        <v>1</v>
      </c>
    </row>
    <row r="175" spans="1:31" hidden="1">
      <c r="A175" s="147">
        <v>169</v>
      </c>
      <c r="B175" s="226" t="s">
        <v>485</v>
      </c>
      <c r="C175" s="147" t="s">
        <v>15</v>
      </c>
      <c r="D175" s="147" t="s">
        <v>479</v>
      </c>
      <c r="E175" s="148">
        <v>42311</v>
      </c>
      <c r="F175" s="149">
        <v>0.35138888888888892</v>
      </c>
      <c r="G175" s="149">
        <v>0.78402777777777777</v>
      </c>
      <c r="H175" s="147"/>
      <c r="I175" s="147"/>
      <c r="J175" s="147"/>
      <c r="K175" s="278"/>
      <c r="L175" s="121"/>
      <c r="M175" s="120" t="str">
        <f>IF(ISERROR(VLOOKUP(C175,mail!$G$2:$H$65,2,0)),"",VLOOKUP(C175,mail!$G$2:$H$65,2,0))</f>
        <v/>
      </c>
      <c r="N175" s="109"/>
      <c r="O175" s="110">
        <f t="shared" si="18"/>
        <v>0.35138888888888892</v>
      </c>
      <c r="P175" s="110">
        <f t="shared" si="19"/>
        <v>0.78402777777777777</v>
      </c>
      <c r="Q175" s="134">
        <f t="shared" si="20"/>
        <v>0.14861111111111108</v>
      </c>
      <c r="R175" s="111">
        <f t="shared" si="27"/>
        <v>0.22152777777777777</v>
      </c>
      <c r="S175" s="108">
        <f t="shared" si="21"/>
        <v>0.35416666666666669</v>
      </c>
      <c r="T175" s="109"/>
      <c r="U175" s="108"/>
      <c r="V175" s="108"/>
      <c r="W175" s="112"/>
      <c r="X175" s="112"/>
      <c r="Y175" s="112"/>
      <c r="Z175" s="176"/>
      <c r="AA175" s="109"/>
      <c r="AB175" s="138">
        <f t="shared" si="22"/>
        <v>1</v>
      </c>
      <c r="AC175" s="112">
        <f t="shared" si="23"/>
        <v>0</v>
      </c>
      <c r="AD175" s="112">
        <f t="shared" si="28"/>
        <v>0</v>
      </c>
      <c r="AE175" s="112">
        <f t="shared" si="29"/>
        <v>1</v>
      </c>
    </row>
    <row r="176" spans="1:31" hidden="1">
      <c r="A176" s="147">
        <v>170</v>
      </c>
      <c r="B176" s="226" t="s">
        <v>485</v>
      </c>
      <c r="C176" s="147" t="s">
        <v>15</v>
      </c>
      <c r="D176" s="147" t="s">
        <v>479</v>
      </c>
      <c r="E176" s="148">
        <v>42312</v>
      </c>
      <c r="F176" s="149">
        <v>0.3527777777777778</v>
      </c>
      <c r="G176" s="149">
        <v>0.78194444444444444</v>
      </c>
      <c r="H176" s="147"/>
      <c r="I176" s="147"/>
      <c r="J176" s="147"/>
      <c r="K176" s="278"/>
      <c r="L176" s="121"/>
      <c r="M176" s="120" t="str">
        <f>IF(ISERROR(VLOOKUP(C176,mail!$G$2:$H$65,2,0)),"",VLOOKUP(C176,mail!$G$2:$H$65,2,0))</f>
        <v/>
      </c>
      <c r="N176" s="109"/>
      <c r="O176" s="110">
        <f t="shared" si="18"/>
        <v>0.3527777777777778</v>
      </c>
      <c r="P176" s="110">
        <f t="shared" si="19"/>
        <v>0.78194444444444444</v>
      </c>
      <c r="Q176" s="134">
        <f t="shared" si="20"/>
        <v>0.1472222222222222</v>
      </c>
      <c r="R176" s="111">
        <f t="shared" si="27"/>
        <v>0.21944444444444444</v>
      </c>
      <c r="S176" s="108">
        <f t="shared" si="21"/>
        <v>0.35416666666666669</v>
      </c>
      <c r="T176" s="109"/>
      <c r="U176" s="108"/>
      <c r="V176" s="108"/>
      <c r="W176" s="112"/>
      <c r="X176" s="112"/>
      <c r="Y176" s="112"/>
      <c r="Z176" s="176"/>
      <c r="AA176" s="109"/>
      <c r="AB176" s="138">
        <f t="shared" si="22"/>
        <v>1</v>
      </c>
      <c r="AC176" s="112">
        <f t="shared" si="23"/>
        <v>0</v>
      </c>
      <c r="AD176" s="112">
        <f t="shared" si="28"/>
        <v>0</v>
      </c>
      <c r="AE176" s="112">
        <f t="shared" si="29"/>
        <v>1</v>
      </c>
    </row>
    <row r="177" spans="1:31" hidden="1">
      <c r="A177" s="147">
        <v>171</v>
      </c>
      <c r="B177" s="226" t="s">
        <v>485</v>
      </c>
      <c r="C177" s="147" t="s">
        <v>15</v>
      </c>
      <c r="D177" s="147" t="s">
        <v>479</v>
      </c>
      <c r="E177" s="148">
        <v>42313</v>
      </c>
      <c r="F177" s="149">
        <v>0.35347222222222219</v>
      </c>
      <c r="G177" s="149">
        <v>0.77986111111111101</v>
      </c>
      <c r="H177" s="147"/>
      <c r="I177" s="147"/>
      <c r="J177" s="147"/>
      <c r="K177" s="278"/>
      <c r="L177" s="121"/>
      <c r="M177" s="120" t="str">
        <f>IF(ISERROR(VLOOKUP(C177,mail!$G$2:$H$65,2,0)),"",VLOOKUP(C177,mail!$G$2:$H$65,2,0))</f>
        <v/>
      </c>
      <c r="N177" s="109"/>
      <c r="O177" s="110">
        <f t="shared" si="18"/>
        <v>0.35347222222222219</v>
      </c>
      <c r="P177" s="110">
        <f t="shared" si="19"/>
        <v>0.77986111111111101</v>
      </c>
      <c r="Q177" s="134">
        <f t="shared" si="20"/>
        <v>0.14652777777777781</v>
      </c>
      <c r="R177" s="111">
        <f t="shared" si="27"/>
        <v>0.21736111111111101</v>
      </c>
      <c r="S177" s="108">
        <f t="shared" si="21"/>
        <v>0.35416666666666669</v>
      </c>
      <c r="T177" s="109"/>
      <c r="U177" s="108"/>
      <c r="V177" s="108"/>
      <c r="W177" s="112"/>
      <c r="X177" s="112"/>
      <c r="Y177" s="112"/>
      <c r="Z177" s="176"/>
      <c r="AA177" s="109"/>
      <c r="AB177" s="138">
        <f t="shared" si="22"/>
        <v>1</v>
      </c>
      <c r="AC177" s="112">
        <f t="shared" si="23"/>
        <v>0</v>
      </c>
      <c r="AD177" s="112">
        <f t="shared" si="28"/>
        <v>0</v>
      </c>
      <c r="AE177" s="112">
        <f t="shared" si="29"/>
        <v>1</v>
      </c>
    </row>
    <row r="178" spans="1:31" hidden="1">
      <c r="A178" s="147">
        <v>172</v>
      </c>
      <c r="B178" s="226" t="s">
        <v>485</v>
      </c>
      <c r="C178" s="147" t="s">
        <v>15</v>
      </c>
      <c r="D178" s="147" t="s">
        <v>479</v>
      </c>
      <c r="E178" s="148">
        <v>42314</v>
      </c>
      <c r="F178" s="149">
        <v>0.35555555555555557</v>
      </c>
      <c r="G178" s="149">
        <v>0.78125</v>
      </c>
      <c r="H178" s="147"/>
      <c r="I178" s="147"/>
      <c r="J178" s="147"/>
      <c r="K178" s="277"/>
      <c r="L178" s="121"/>
      <c r="M178" s="120" t="str">
        <f>IF(ISERROR(VLOOKUP(C178,mail!$G$2:$H$65,2,0)),"",VLOOKUP(C178,mail!$G$2:$H$65,2,0))</f>
        <v/>
      </c>
      <c r="N178" s="116"/>
      <c r="O178" s="110">
        <f t="shared" ref="O178:O239" si="30">+IF(COUNT(F178:K178)=1,0,IF((MAX(F178:K178)-MIN(F178:K178))&lt;TIMEVALUE("1:00"),0,IF(F178&lt;TIMEVALUE("8:00"),1/3,MIN(F178:K178))))</f>
        <v>0.35555555555555557</v>
      </c>
      <c r="P178" s="110">
        <f t="shared" ref="P178:P239" si="31">+IF(COUNT(F178:K178)=1,0,IF((MAX(F178:K178)-MIN(F178:K178))&lt;TIMEVALUE("1:00"),0,IF(MAX(F178:K178)&lt;TIMEVALUE("18:00"),MAX(F178:K178),IF(MIN(F178:K178)&gt;TIMEVALUE("8:30"),0.75,MAX(F178:K178)))))</f>
        <v>0.75</v>
      </c>
      <c r="Q178" s="134">
        <f t="shared" ref="Q178:Q239" si="32">+IF(OR(M178="KHAC",M178="PM",O178=TIMEVALUE("00:00")),0,IF(O178&gt;TIMEVALUE("10:00"),0,IF(MAX(F178:K178)&lt;TIMEVALUE("12:00"),MAX(F178:K178)-O178,TIMEVALUE("12:00")-O178)))</f>
        <v>0.14444444444444443</v>
      </c>
      <c r="R178" s="111">
        <f t="shared" si="27"/>
        <v>0.1875</v>
      </c>
      <c r="S178" s="108">
        <f t="shared" ref="S178:S239" si="33">+IF(AND(M178="TS",(Q178+R178+U178-V178)&gt;TIMEVALUE("7:30")),7.5/24,IF((Q178+R178+U178-V178)&gt;TIMEVALUE("8:30"),8.5/24,(Q178+R178+U178-V178)))</f>
        <v>0.33194444444444443</v>
      </c>
      <c r="T178" s="109"/>
      <c r="U178" s="108"/>
      <c r="V178" s="108"/>
      <c r="W178" s="112"/>
      <c r="X178" s="112"/>
      <c r="Y178" s="112"/>
      <c r="Z178" s="176"/>
      <c r="AA178" s="109"/>
      <c r="AB178" s="138">
        <f t="shared" ref="AB178:AB239" si="34">+S178/TIMEVALUE("8:30")</f>
        <v>0.9372549019607842</v>
      </c>
      <c r="AC178" s="112">
        <f t="shared" ref="AC178:AC239" si="35">IF(COUNT(F178:K178)=0,0,IF(COUNT(F178:K178)=1,1,IF((MAX(F178:K178)-MIN(F178:K178))&lt;TIMEVALUE("1:00"),1,0+Y178)))</f>
        <v>0</v>
      </c>
      <c r="AD178" s="112">
        <f t="shared" si="28"/>
        <v>1</v>
      </c>
      <c r="AE178" s="112">
        <f t="shared" si="29"/>
        <v>1</v>
      </c>
    </row>
    <row r="179" spans="1:31" hidden="1">
      <c r="A179" s="147">
        <v>173</v>
      </c>
      <c r="B179" s="226" t="s">
        <v>485</v>
      </c>
      <c r="C179" s="147" t="s">
        <v>15</v>
      </c>
      <c r="D179" s="147" t="s">
        <v>479</v>
      </c>
      <c r="E179" s="148">
        <v>42317</v>
      </c>
      <c r="F179" s="149">
        <v>0.35694444444444445</v>
      </c>
      <c r="G179" s="149">
        <v>0.79375000000000007</v>
      </c>
      <c r="H179" s="147"/>
      <c r="I179" s="147"/>
      <c r="J179" s="147"/>
      <c r="K179" s="277"/>
      <c r="L179" s="121"/>
      <c r="M179" s="120" t="str">
        <f>IF(ISERROR(VLOOKUP(C179,mail!$G$2:$H$65,2,0)),"",VLOOKUP(C179,mail!$G$2:$H$65,2,0))</f>
        <v/>
      </c>
      <c r="N179" s="116"/>
      <c r="O179" s="110">
        <f t="shared" si="30"/>
        <v>0.35694444444444445</v>
      </c>
      <c r="P179" s="110">
        <f t="shared" si="31"/>
        <v>0.75</v>
      </c>
      <c r="Q179" s="134">
        <f t="shared" si="32"/>
        <v>0.14305555555555555</v>
      </c>
      <c r="R179" s="111">
        <f t="shared" si="27"/>
        <v>0.1875</v>
      </c>
      <c r="S179" s="108">
        <f t="shared" si="33"/>
        <v>0.33055555555555555</v>
      </c>
      <c r="T179" s="109"/>
      <c r="U179" s="108"/>
      <c r="V179" s="108"/>
      <c r="W179" s="112"/>
      <c r="X179" s="112"/>
      <c r="Y179" s="112"/>
      <c r="Z179" s="176"/>
      <c r="AA179" s="109"/>
      <c r="AB179" s="138">
        <f t="shared" si="34"/>
        <v>0.93333333333333324</v>
      </c>
      <c r="AC179" s="112">
        <f t="shared" si="35"/>
        <v>0</v>
      </c>
      <c r="AD179" s="112">
        <f t="shared" si="28"/>
        <v>1</v>
      </c>
      <c r="AE179" s="112">
        <f t="shared" si="29"/>
        <v>1</v>
      </c>
    </row>
    <row r="180" spans="1:31" hidden="1">
      <c r="A180" s="147">
        <v>174</v>
      </c>
      <c r="B180" s="226" t="s">
        <v>485</v>
      </c>
      <c r="C180" s="147" t="s">
        <v>15</v>
      </c>
      <c r="D180" s="147" t="s">
        <v>479</v>
      </c>
      <c r="E180" s="148">
        <v>42318</v>
      </c>
      <c r="F180" s="149">
        <v>0.34930555555555554</v>
      </c>
      <c r="G180" s="149">
        <v>0.78402777777777777</v>
      </c>
      <c r="H180" s="147"/>
      <c r="I180" s="147"/>
      <c r="J180" s="147"/>
      <c r="K180" s="277"/>
      <c r="L180" s="121"/>
      <c r="M180" s="120" t="str">
        <f>IF(ISERROR(VLOOKUP(C180,mail!$G$2:$H$65,2,0)),"",VLOOKUP(C180,mail!$G$2:$H$65,2,0))</f>
        <v/>
      </c>
      <c r="N180" s="116"/>
      <c r="O180" s="110">
        <f t="shared" si="30"/>
        <v>0.34930555555555554</v>
      </c>
      <c r="P180" s="110">
        <f t="shared" si="31"/>
        <v>0.78402777777777777</v>
      </c>
      <c r="Q180" s="134">
        <f t="shared" si="32"/>
        <v>0.15069444444444446</v>
      </c>
      <c r="R180" s="111">
        <f t="shared" si="27"/>
        <v>0.22152777777777777</v>
      </c>
      <c r="S180" s="108">
        <f t="shared" si="33"/>
        <v>0.35416666666666669</v>
      </c>
      <c r="T180" s="109"/>
      <c r="U180" s="108"/>
      <c r="V180" s="108"/>
      <c r="W180" s="112"/>
      <c r="X180" s="112"/>
      <c r="Y180" s="112"/>
      <c r="Z180" s="176"/>
      <c r="AA180" s="109"/>
      <c r="AB180" s="138">
        <f t="shared" si="34"/>
        <v>1</v>
      </c>
      <c r="AC180" s="112">
        <f t="shared" si="35"/>
        <v>0</v>
      </c>
      <c r="AD180" s="112">
        <f t="shared" si="28"/>
        <v>0</v>
      </c>
      <c r="AE180" s="112">
        <f t="shared" si="29"/>
        <v>1</v>
      </c>
    </row>
    <row r="181" spans="1:31" hidden="1">
      <c r="A181" s="147">
        <v>175</v>
      </c>
      <c r="B181" s="226" t="s">
        <v>485</v>
      </c>
      <c r="C181" s="147" t="s">
        <v>15</v>
      </c>
      <c r="D181" s="147" t="s">
        <v>479</v>
      </c>
      <c r="E181" s="148">
        <v>42319</v>
      </c>
      <c r="F181" s="149">
        <v>0.3576388888888889</v>
      </c>
      <c r="G181" s="149">
        <v>0.79375000000000007</v>
      </c>
      <c r="H181" s="147"/>
      <c r="I181" s="147"/>
      <c r="J181" s="147"/>
      <c r="K181" s="278"/>
      <c r="L181" s="185"/>
      <c r="M181" s="120" t="str">
        <f>IF(ISERROR(VLOOKUP(C181,mail!$G$2:$H$65,2,0)),"",VLOOKUP(C181,mail!$G$2:$H$65,2,0))</f>
        <v/>
      </c>
      <c r="N181" s="116"/>
      <c r="O181" s="110">
        <f t="shared" si="30"/>
        <v>0.3576388888888889</v>
      </c>
      <c r="P181" s="110">
        <f t="shared" si="31"/>
        <v>0.75</v>
      </c>
      <c r="Q181" s="134">
        <f t="shared" si="32"/>
        <v>0.1423611111111111</v>
      </c>
      <c r="R181" s="111">
        <f t="shared" si="27"/>
        <v>0.1875</v>
      </c>
      <c r="S181" s="108">
        <f t="shared" si="33"/>
        <v>0.3298611111111111</v>
      </c>
      <c r="T181" s="109"/>
      <c r="U181" s="108"/>
      <c r="V181" s="108"/>
      <c r="W181" s="112"/>
      <c r="X181" s="112"/>
      <c r="Y181" s="112"/>
      <c r="Z181" s="176"/>
      <c r="AA181" s="109"/>
      <c r="AB181" s="138">
        <f t="shared" si="34"/>
        <v>0.93137254901960775</v>
      </c>
      <c r="AC181" s="112">
        <f t="shared" si="35"/>
        <v>0</v>
      </c>
      <c r="AD181" s="112">
        <f t="shared" ref="AD181:AD211" si="36">+IF(AND(F181&gt;TIMEVALUE("8:30"),F181&lt;TIMEVALUE("10:00")),1,IF(AND(F181&gt;TIMEVALUE("14:00"),F181&lt;TIMEVALUE("15:30")),1,0+W181))</f>
        <v>1</v>
      </c>
      <c r="AE181" s="112">
        <f t="shared" ref="AE181:AE211" si="37">+IF(OR(M181="Khac",M181="pm"),0,IF(AND(MAX(F181:K181)-MIN(F181:K181)&gt;TIMEVALUE("6:00"),AND(MAX(F181:K181)&gt;TIMEVALUE("14:00"),MIN(F181:K181)&lt;TIMEVALUE("11:30"))),1,0))+X181</f>
        <v>1</v>
      </c>
    </row>
    <row r="182" spans="1:31" hidden="1">
      <c r="A182" s="147">
        <v>176</v>
      </c>
      <c r="B182" s="226" t="s">
        <v>485</v>
      </c>
      <c r="C182" s="147" t="s">
        <v>15</v>
      </c>
      <c r="D182" s="147" t="s">
        <v>479</v>
      </c>
      <c r="E182" s="148">
        <v>42320</v>
      </c>
      <c r="F182" s="149">
        <v>0.35069444444444442</v>
      </c>
      <c r="G182" s="149">
        <v>0.77569444444444446</v>
      </c>
      <c r="H182" s="147"/>
      <c r="I182" s="147"/>
      <c r="J182" s="147"/>
      <c r="K182" s="278"/>
      <c r="L182" s="121"/>
      <c r="M182" s="120" t="str">
        <f>IF(ISERROR(VLOOKUP(C182,mail!$G$2:$H$65,2,0)),"",VLOOKUP(C182,mail!$G$2:$H$65,2,0))</f>
        <v/>
      </c>
      <c r="N182" s="109"/>
      <c r="O182" s="110">
        <f t="shared" si="30"/>
        <v>0.35069444444444442</v>
      </c>
      <c r="P182" s="110">
        <f t="shared" si="31"/>
        <v>0.77569444444444446</v>
      </c>
      <c r="Q182" s="134">
        <f t="shared" si="32"/>
        <v>0.14930555555555558</v>
      </c>
      <c r="R182" s="111">
        <f t="shared" si="27"/>
        <v>0.21319444444444446</v>
      </c>
      <c r="S182" s="108">
        <f t="shared" si="33"/>
        <v>0.35416666666666669</v>
      </c>
      <c r="T182" s="109"/>
      <c r="U182" s="108"/>
      <c r="V182" s="108"/>
      <c r="W182" s="112"/>
      <c r="X182" s="112"/>
      <c r="Y182" s="112"/>
      <c r="Z182" s="176"/>
      <c r="AA182" s="109"/>
      <c r="AB182" s="138">
        <f t="shared" si="34"/>
        <v>1</v>
      </c>
      <c r="AC182" s="112">
        <f t="shared" si="35"/>
        <v>0</v>
      </c>
      <c r="AD182" s="112">
        <f t="shared" si="36"/>
        <v>0</v>
      </c>
      <c r="AE182" s="112">
        <f t="shared" si="37"/>
        <v>1</v>
      </c>
    </row>
    <row r="183" spans="1:31" hidden="1">
      <c r="A183" s="147">
        <v>177</v>
      </c>
      <c r="B183" s="226" t="s">
        <v>485</v>
      </c>
      <c r="C183" s="147" t="s">
        <v>15</v>
      </c>
      <c r="D183" s="147" t="s">
        <v>479</v>
      </c>
      <c r="E183" s="148">
        <v>42321</v>
      </c>
      <c r="F183" s="149">
        <v>0.3576388888888889</v>
      </c>
      <c r="G183" s="149">
        <v>0.79236111111111107</v>
      </c>
      <c r="H183" s="147"/>
      <c r="I183" s="147"/>
      <c r="J183" s="147"/>
      <c r="K183" s="277"/>
      <c r="L183" s="121"/>
      <c r="M183" s="120" t="str">
        <f>IF(ISERROR(VLOOKUP(C183,mail!$G$2:$H$65,2,0)),"",VLOOKUP(C183,mail!$G$2:$H$65,2,0))</f>
        <v/>
      </c>
      <c r="N183" s="109"/>
      <c r="O183" s="110">
        <f t="shared" si="30"/>
        <v>0.3576388888888889</v>
      </c>
      <c r="P183" s="110">
        <f t="shared" si="31"/>
        <v>0.75</v>
      </c>
      <c r="Q183" s="134">
        <f t="shared" si="32"/>
        <v>0.1423611111111111</v>
      </c>
      <c r="R183" s="111">
        <f t="shared" si="27"/>
        <v>0.1875</v>
      </c>
      <c r="S183" s="108">
        <f t="shared" si="33"/>
        <v>0.3298611111111111</v>
      </c>
      <c r="T183" s="109"/>
      <c r="U183" s="108"/>
      <c r="V183" s="108"/>
      <c r="W183" s="112"/>
      <c r="X183" s="112"/>
      <c r="Y183" s="112"/>
      <c r="Z183" s="176"/>
      <c r="AA183" s="109"/>
      <c r="AB183" s="138">
        <f t="shared" si="34"/>
        <v>0.93137254901960775</v>
      </c>
      <c r="AC183" s="112">
        <f t="shared" si="35"/>
        <v>0</v>
      </c>
      <c r="AD183" s="112">
        <f t="shared" si="36"/>
        <v>1</v>
      </c>
      <c r="AE183" s="112">
        <f t="shared" si="37"/>
        <v>1</v>
      </c>
    </row>
    <row r="184" spans="1:31" hidden="1">
      <c r="A184" s="147">
        <v>178</v>
      </c>
      <c r="B184" s="226" t="s">
        <v>485</v>
      </c>
      <c r="C184" s="147" t="s">
        <v>15</v>
      </c>
      <c r="D184" s="147" t="s">
        <v>479</v>
      </c>
      <c r="E184" s="148">
        <v>42324</v>
      </c>
      <c r="F184" s="149">
        <v>0.3520833333333333</v>
      </c>
      <c r="G184" s="149">
        <v>0.79305555555555562</v>
      </c>
      <c r="H184" s="149">
        <v>0.79375000000000007</v>
      </c>
      <c r="I184" s="147"/>
      <c r="J184" s="147"/>
      <c r="K184" s="277"/>
      <c r="L184" s="121"/>
      <c r="M184" s="120" t="str">
        <f>IF(ISERROR(VLOOKUP(C184,mail!$G$2:$H$65,2,0)),"",VLOOKUP(C184,mail!$G$2:$H$65,2,0))</f>
        <v/>
      </c>
      <c r="N184" s="116"/>
      <c r="O184" s="110">
        <f t="shared" si="30"/>
        <v>0.3520833333333333</v>
      </c>
      <c r="P184" s="110">
        <f t="shared" si="31"/>
        <v>0.79375000000000007</v>
      </c>
      <c r="Q184" s="134">
        <f t="shared" si="32"/>
        <v>0.1479166666666667</v>
      </c>
      <c r="R184" s="111">
        <f t="shared" si="27"/>
        <v>0.23125000000000007</v>
      </c>
      <c r="S184" s="108">
        <f t="shared" si="33"/>
        <v>0.35416666666666669</v>
      </c>
      <c r="T184" s="109"/>
      <c r="U184" s="108"/>
      <c r="V184" s="108"/>
      <c r="W184" s="112"/>
      <c r="X184" s="112"/>
      <c r="Y184" s="112"/>
      <c r="Z184" s="176"/>
      <c r="AA184" s="109"/>
      <c r="AB184" s="138">
        <f t="shared" si="34"/>
        <v>1</v>
      </c>
      <c r="AC184" s="112">
        <f t="shared" si="35"/>
        <v>0</v>
      </c>
      <c r="AD184" s="112">
        <f t="shared" si="36"/>
        <v>0</v>
      </c>
      <c r="AE184" s="112">
        <f t="shared" si="37"/>
        <v>1</v>
      </c>
    </row>
    <row r="185" spans="1:31" hidden="1">
      <c r="A185" s="147">
        <v>179</v>
      </c>
      <c r="B185" s="226" t="s">
        <v>485</v>
      </c>
      <c r="C185" s="147" t="s">
        <v>15</v>
      </c>
      <c r="D185" s="147" t="s">
        <v>479</v>
      </c>
      <c r="E185" s="148">
        <v>42325</v>
      </c>
      <c r="F185" s="149">
        <v>0.35833333333333334</v>
      </c>
      <c r="G185" s="149">
        <v>0.77916666666666667</v>
      </c>
      <c r="H185" s="147"/>
      <c r="I185" s="147"/>
      <c r="J185" s="147"/>
      <c r="K185" s="277"/>
      <c r="L185" s="121"/>
      <c r="M185" s="120" t="str">
        <f>IF(ISERROR(VLOOKUP(C185,mail!$G$2:$H$65,2,0)),"",VLOOKUP(C185,mail!$G$2:$H$65,2,0))</f>
        <v/>
      </c>
      <c r="N185" s="109"/>
      <c r="O185" s="110">
        <f t="shared" si="30"/>
        <v>0.35833333333333334</v>
      </c>
      <c r="P185" s="110">
        <f t="shared" si="31"/>
        <v>0.75</v>
      </c>
      <c r="Q185" s="134">
        <f t="shared" si="32"/>
        <v>0.14166666666666666</v>
      </c>
      <c r="R185" s="111">
        <f t="shared" si="27"/>
        <v>0.1875</v>
      </c>
      <c r="S185" s="108">
        <f t="shared" si="33"/>
        <v>0.32916666666666666</v>
      </c>
      <c r="T185" s="109"/>
      <c r="U185" s="108"/>
      <c r="V185" s="108"/>
      <c r="W185" s="112"/>
      <c r="X185" s="112"/>
      <c r="Y185" s="112"/>
      <c r="Z185" s="176"/>
      <c r="AA185" s="109"/>
      <c r="AB185" s="138">
        <f t="shared" si="34"/>
        <v>0.92941176470588227</v>
      </c>
      <c r="AC185" s="112">
        <f t="shared" si="35"/>
        <v>0</v>
      </c>
      <c r="AD185" s="112">
        <f t="shared" si="36"/>
        <v>1</v>
      </c>
      <c r="AE185" s="112">
        <f t="shared" si="37"/>
        <v>1</v>
      </c>
    </row>
    <row r="186" spans="1:31" hidden="1">
      <c r="A186" s="147">
        <v>180</v>
      </c>
      <c r="B186" s="226" t="s">
        <v>485</v>
      </c>
      <c r="C186" s="147" t="s">
        <v>15</v>
      </c>
      <c r="D186" s="147" t="s">
        <v>479</v>
      </c>
      <c r="E186" s="148">
        <v>42326</v>
      </c>
      <c r="F186" s="149">
        <v>0.3527777777777778</v>
      </c>
      <c r="G186" s="149">
        <v>0.79999999999999993</v>
      </c>
      <c r="H186" s="147"/>
      <c r="I186" s="147"/>
      <c r="J186" s="147"/>
      <c r="K186" s="277"/>
      <c r="L186" s="121"/>
      <c r="M186" s="120" t="str">
        <f>IF(ISERROR(VLOOKUP(C186,mail!$G$2:$H$65,2,0)),"",VLOOKUP(C186,mail!$G$2:$H$65,2,0))</f>
        <v/>
      </c>
      <c r="N186" s="109"/>
      <c r="O186" s="110">
        <f t="shared" si="30"/>
        <v>0.3527777777777778</v>
      </c>
      <c r="P186" s="110">
        <f t="shared" si="31"/>
        <v>0.79999999999999993</v>
      </c>
      <c r="Q186" s="134">
        <f t="shared" si="32"/>
        <v>0.1472222222222222</v>
      </c>
      <c r="R186" s="111">
        <f t="shared" si="27"/>
        <v>0.23749999999999993</v>
      </c>
      <c r="S186" s="108">
        <f t="shared" si="33"/>
        <v>0.35416666666666669</v>
      </c>
      <c r="T186" s="109"/>
      <c r="U186" s="108"/>
      <c r="V186" s="108"/>
      <c r="W186" s="112"/>
      <c r="X186" s="112"/>
      <c r="Y186" s="112"/>
      <c r="Z186" s="176"/>
      <c r="AA186" s="109"/>
      <c r="AB186" s="138">
        <f t="shared" si="34"/>
        <v>1</v>
      </c>
      <c r="AC186" s="112">
        <f t="shared" si="35"/>
        <v>0</v>
      </c>
      <c r="AD186" s="112">
        <f t="shared" si="36"/>
        <v>0</v>
      </c>
      <c r="AE186" s="112">
        <f t="shared" si="37"/>
        <v>1</v>
      </c>
    </row>
    <row r="187" spans="1:31" hidden="1">
      <c r="A187" s="147">
        <v>181</v>
      </c>
      <c r="B187" s="226" t="s">
        <v>485</v>
      </c>
      <c r="C187" s="147" t="s">
        <v>15</v>
      </c>
      <c r="D187" s="147" t="s">
        <v>479</v>
      </c>
      <c r="E187" s="148">
        <v>42327</v>
      </c>
      <c r="F187" s="149">
        <v>0.35347222222222219</v>
      </c>
      <c r="G187" s="149">
        <v>0.79583333333333339</v>
      </c>
      <c r="H187" s="147"/>
      <c r="I187" s="147"/>
      <c r="J187" s="147"/>
      <c r="K187" s="277"/>
      <c r="L187" s="121"/>
      <c r="M187" s="120" t="str">
        <f>IF(ISERROR(VLOOKUP(C187,mail!$G$2:$H$65,2,0)),"",VLOOKUP(C187,mail!$G$2:$H$65,2,0))</f>
        <v/>
      </c>
      <c r="N187" s="109"/>
      <c r="O187" s="110">
        <f t="shared" si="30"/>
        <v>0.35347222222222219</v>
      </c>
      <c r="P187" s="110">
        <f t="shared" si="31"/>
        <v>0.79583333333333339</v>
      </c>
      <c r="Q187" s="134">
        <f t="shared" si="32"/>
        <v>0.14652777777777781</v>
      </c>
      <c r="R187" s="111">
        <f t="shared" si="27"/>
        <v>0.23333333333333339</v>
      </c>
      <c r="S187" s="108">
        <f t="shared" si="33"/>
        <v>0.35416666666666669</v>
      </c>
      <c r="T187" s="109"/>
      <c r="U187" s="108"/>
      <c r="V187" s="108"/>
      <c r="W187" s="112"/>
      <c r="X187" s="112"/>
      <c r="Y187" s="112"/>
      <c r="Z187" s="176"/>
      <c r="AA187" s="109"/>
      <c r="AB187" s="138">
        <f t="shared" si="34"/>
        <v>1</v>
      </c>
      <c r="AC187" s="112">
        <f t="shared" si="35"/>
        <v>0</v>
      </c>
      <c r="AD187" s="112">
        <f t="shared" si="36"/>
        <v>0</v>
      </c>
      <c r="AE187" s="112">
        <f t="shared" si="37"/>
        <v>1</v>
      </c>
    </row>
    <row r="188" spans="1:31" hidden="1">
      <c r="A188" s="147">
        <v>182</v>
      </c>
      <c r="B188" s="226" t="s">
        <v>486</v>
      </c>
      <c r="C188" s="147" t="s">
        <v>369</v>
      </c>
      <c r="D188" s="147" t="s">
        <v>479</v>
      </c>
      <c r="E188" s="148">
        <v>42303</v>
      </c>
      <c r="F188" s="149">
        <v>0.34861111111111115</v>
      </c>
      <c r="G188" s="149">
        <v>0.77638888888888891</v>
      </c>
      <c r="H188" s="147"/>
      <c r="I188" s="147"/>
      <c r="J188" s="147"/>
      <c r="K188" s="277"/>
      <c r="L188" s="121"/>
      <c r="M188" s="120" t="str">
        <f>IF(ISERROR(VLOOKUP(C188,mail!$G$2:$H$65,2,0)),"",VLOOKUP(C188,mail!$G$2:$H$65,2,0))</f>
        <v/>
      </c>
      <c r="N188" s="109"/>
      <c r="O188" s="110">
        <f t="shared" si="30"/>
        <v>0.34861111111111115</v>
      </c>
      <c r="P188" s="110">
        <f t="shared" si="31"/>
        <v>0.77638888888888891</v>
      </c>
      <c r="Q188" s="134">
        <f t="shared" si="32"/>
        <v>0.15138888888888885</v>
      </c>
      <c r="R188" s="111">
        <f t="shared" si="27"/>
        <v>0.21388888888888891</v>
      </c>
      <c r="S188" s="108">
        <f t="shared" si="33"/>
        <v>0.35416666666666669</v>
      </c>
      <c r="T188" s="109"/>
      <c r="U188" s="108"/>
      <c r="V188" s="108"/>
      <c r="W188" s="112"/>
      <c r="X188" s="112"/>
      <c r="Y188" s="112"/>
      <c r="Z188" s="176"/>
      <c r="AA188" s="109"/>
      <c r="AB188" s="138">
        <f t="shared" si="34"/>
        <v>1</v>
      </c>
      <c r="AC188" s="112">
        <f t="shared" si="35"/>
        <v>0</v>
      </c>
      <c r="AD188" s="112">
        <f t="shared" si="36"/>
        <v>0</v>
      </c>
      <c r="AE188" s="112">
        <f t="shared" si="37"/>
        <v>1</v>
      </c>
    </row>
    <row r="189" spans="1:31" hidden="1">
      <c r="A189" s="147">
        <v>183</v>
      </c>
      <c r="B189" s="226" t="s">
        <v>486</v>
      </c>
      <c r="C189" s="147" t="s">
        <v>369</v>
      </c>
      <c r="D189" s="147" t="s">
        <v>479</v>
      </c>
      <c r="E189" s="148">
        <v>42304</v>
      </c>
      <c r="F189" s="149">
        <v>0.35000000000000003</v>
      </c>
      <c r="G189" s="149">
        <v>0.86388888888888893</v>
      </c>
      <c r="H189" s="147"/>
      <c r="I189" s="147"/>
      <c r="J189" s="147"/>
      <c r="K189" s="277"/>
      <c r="L189" s="121"/>
      <c r="M189" s="120" t="str">
        <f>IF(ISERROR(VLOOKUP(C189,mail!$G$2:$H$65,2,0)),"",VLOOKUP(C189,mail!$G$2:$H$65,2,0))</f>
        <v/>
      </c>
      <c r="N189" s="116"/>
      <c r="O189" s="110">
        <f t="shared" si="30"/>
        <v>0.35000000000000003</v>
      </c>
      <c r="P189" s="110">
        <f t="shared" si="31"/>
        <v>0.86388888888888893</v>
      </c>
      <c r="Q189" s="134">
        <f t="shared" si="32"/>
        <v>0.14999999999999997</v>
      </c>
      <c r="R189" s="111">
        <f t="shared" si="27"/>
        <v>0.25</v>
      </c>
      <c r="S189" s="108">
        <f t="shared" si="33"/>
        <v>0.35416666666666669</v>
      </c>
      <c r="T189" s="109"/>
      <c r="U189" s="108"/>
      <c r="V189" s="108"/>
      <c r="W189" s="112"/>
      <c r="X189" s="112"/>
      <c r="Y189" s="112"/>
      <c r="Z189" s="176"/>
      <c r="AA189" s="109"/>
      <c r="AB189" s="138">
        <f t="shared" si="34"/>
        <v>1</v>
      </c>
      <c r="AC189" s="112">
        <f t="shared" si="35"/>
        <v>0</v>
      </c>
      <c r="AD189" s="112">
        <f t="shared" si="36"/>
        <v>0</v>
      </c>
      <c r="AE189" s="112">
        <f t="shared" si="37"/>
        <v>1</v>
      </c>
    </row>
    <row r="190" spans="1:31" hidden="1">
      <c r="A190" s="147">
        <v>184</v>
      </c>
      <c r="B190" s="226" t="s">
        <v>486</v>
      </c>
      <c r="C190" s="147" t="s">
        <v>369</v>
      </c>
      <c r="D190" s="147" t="s">
        <v>479</v>
      </c>
      <c r="E190" s="148">
        <v>42305</v>
      </c>
      <c r="F190" s="149">
        <v>0.35486111111111113</v>
      </c>
      <c r="G190" s="149">
        <v>0.7715277777777777</v>
      </c>
      <c r="H190" s="147"/>
      <c r="I190" s="147"/>
      <c r="J190" s="147"/>
      <c r="K190" s="277"/>
      <c r="L190" s="121"/>
      <c r="M190" s="120" t="str">
        <f>IF(ISERROR(VLOOKUP(C190,mail!$G$2:$H$65,2,0)),"",VLOOKUP(C190,mail!$G$2:$H$65,2,0))</f>
        <v/>
      </c>
      <c r="N190" s="109"/>
      <c r="O190" s="110">
        <f t="shared" si="30"/>
        <v>0.35486111111111113</v>
      </c>
      <c r="P190" s="110">
        <f t="shared" si="31"/>
        <v>0.75</v>
      </c>
      <c r="Q190" s="134">
        <f t="shared" si="32"/>
        <v>0.14513888888888887</v>
      </c>
      <c r="R190" s="111">
        <f t="shared" si="27"/>
        <v>0.1875</v>
      </c>
      <c r="S190" s="108">
        <f t="shared" si="33"/>
        <v>0.33263888888888887</v>
      </c>
      <c r="T190" s="109"/>
      <c r="U190" s="108"/>
      <c r="V190" s="108"/>
      <c r="W190" s="112"/>
      <c r="X190" s="112"/>
      <c r="Y190" s="112"/>
      <c r="Z190" s="176"/>
      <c r="AA190" s="109"/>
      <c r="AB190" s="138">
        <f t="shared" si="34"/>
        <v>0.93921568627450969</v>
      </c>
      <c r="AC190" s="112">
        <f t="shared" si="35"/>
        <v>0</v>
      </c>
      <c r="AD190" s="112">
        <f t="shared" si="36"/>
        <v>1</v>
      </c>
      <c r="AE190" s="112">
        <f t="shared" si="37"/>
        <v>1</v>
      </c>
    </row>
    <row r="191" spans="1:31" hidden="1">
      <c r="A191" s="147">
        <v>185</v>
      </c>
      <c r="B191" s="226" t="s">
        <v>486</v>
      </c>
      <c r="C191" s="147" t="s">
        <v>369</v>
      </c>
      <c r="D191" s="147" t="s">
        <v>479</v>
      </c>
      <c r="E191" s="148">
        <v>42306</v>
      </c>
      <c r="F191" s="149">
        <v>0.53402777777777777</v>
      </c>
      <c r="G191" s="149">
        <v>0.7680555555555556</v>
      </c>
      <c r="H191" s="147"/>
      <c r="I191" s="147"/>
      <c r="J191" s="147"/>
      <c r="K191" s="277"/>
      <c r="L191" s="121"/>
      <c r="M191" s="120" t="str">
        <f>IF(ISERROR(VLOOKUP(C191,mail!$G$2:$H$65,2,0)),"",VLOOKUP(C191,mail!$G$2:$H$65,2,0))</f>
        <v/>
      </c>
      <c r="N191" s="109"/>
      <c r="O191" s="110">
        <f t="shared" si="30"/>
        <v>0.53402777777777777</v>
      </c>
      <c r="P191" s="110">
        <f t="shared" si="31"/>
        <v>0.75</v>
      </c>
      <c r="Q191" s="134">
        <f t="shared" si="32"/>
        <v>0</v>
      </c>
      <c r="R191" s="111">
        <f t="shared" si="27"/>
        <v>0.1875</v>
      </c>
      <c r="S191" s="108">
        <f t="shared" si="33"/>
        <v>0.1875</v>
      </c>
      <c r="T191" s="109"/>
      <c r="U191" s="108"/>
      <c r="V191" s="108"/>
      <c r="W191" s="112"/>
      <c r="X191" s="112"/>
      <c r="Y191" s="112"/>
      <c r="Z191" s="176"/>
      <c r="AA191" s="109"/>
      <c r="AB191" s="138">
        <f t="shared" si="34"/>
        <v>0.52941176470588236</v>
      </c>
      <c r="AC191" s="112">
        <f t="shared" si="35"/>
        <v>0</v>
      </c>
      <c r="AD191" s="112">
        <f t="shared" si="36"/>
        <v>0</v>
      </c>
      <c r="AE191" s="112">
        <f t="shared" si="37"/>
        <v>0</v>
      </c>
    </row>
    <row r="192" spans="1:31" hidden="1">
      <c r="A192" s="147">
        <v>186</v>
      </c>
      <c r="B192" s="226" t="s">
        <v>486</v>
      </c>
      <c r="C192" s="147" t="s">
        <v>369</v>
      </c>
      <c r="D192" s="147" t="s">
        <v>479</v>
      </c>
      <c r="E192" s="148">
        <v>42307</v>
      </c>
      <c r="F192" s="149">
        <v>0.35000000000000003</v>
      </c>
      <c r="G192" s="149">
        <v>0.76874999999999993</v>
      </c>
      <c r="H192" s="147"/>
      <c r="I192" s="147"/>
      <c r="J192" s="147"/>
      <c r="K192" s="277"/>
      <c r="L192" s="121"/>
      <c r="M192" s="120" t="str">
        <f>IF(ISERROR(VLOOKUP(C192,mail!$G$2:$H$65,2,0)),"",VLOOKUP(C192,mail!$G$2:$H$65,2,0))</f>
        <v/>
      </c>
      <c r="N192" s="116"/>
      <c r="O192" s="110">
        <f t="shared" si="30"/>
        <v>0.35000000000000003</v>
      </c>
      <c r="P192" s="110">
        <f t="shared" si="31"/>
        <v>0.76874999999999993</v>
      </c>
      <c r="Q192" s="134">
        <f t="shared" si="32"/>
        <v>0.14999999999999997</v>
      </c>
      <c r="R192" s="111">
        <f t="shared" si="27"/>
        <v>0.20624999999999993</v>
      </c>
      <c r="S192" s="108">
        <f t="shared" si="33"/>
        <v>0.35416666666666669</v>
      </c>
      <c r="T192" s="109"/>
      <c r="U192" s="108"/>
      <c r="V192" s="108"/>
      <c r="W192" s="112"/>
      <c r="X192" s="112"/>
      <c r="Y192" s="112"/>
      <c r="Z192" s="176"/>
      <c r="AA192" s="109"/>
      <c r="AB192" s="138">
        <f t="shared" si="34"/>
        <v>1</v>
      </c>
      <c r="AC192" s="112">
        <f t="shared" si="35"/>
        <v>0</v>
      </c>
      <c r="AD192" s="112">
        <f t="shared" si="36"/>
        <v>0</v>
      </c>
      <c r="AE192" s="112">
        <f t="shared" si="37"/>
        <v>1</v>
      </c>
    </row>
    <row r="193" spans="1:31" hidden="1">
      <c r="A193" s="147">
        <v>187</v>
      </c>
      <c r="B193" s="226" t="s">
        <v>486</v>
      </c>
      <c r="C193" s="147" t="s">
        <v>369</v>
      </c>
      <c r="D193" s="147" t="s">
        <v>479</v>
      </c>
      <c r="E193" s="148">
        <v>42310</v>
      </c>
      <c r="F193" s="149">
        <v>0.34652777777777777</v>
      </c>
      <c r="G193" s="149">
        <v>0.76666666666666661</v>
      </c>
      <c r="H193" s="147"/>
      <c r="I193" s="147"/>
      <c r="J193" s="147"/>
      <c r="K193" s="277"/>
      <c r="L193" s="121"/>
      <c r="M193" s="120" t="str">
        <f>IF(ISERROR(VLOOKUP(C193,mail!$G$2:$H$65,2,0)),"",VLOOKUP(C193,mail!$G$2:$H$65,2,0))</f>
        <v/>
      </c>
      <c r="N193" s="109"/>
      <c r="O193" s="110">
        <f t="shared" si="30"/>
        <v>0.34652777777777777</v>
      </c>
      <c r="P193" s="110">
        <f t="shared" si="31"/>
        <v>0.76666666666666661</v>
      </c>
      <c r="Q193" s="134">
        <f t="shared" si="32"/>
        <v>0.15347222222222223</v>
      </c>
      <c r="R193" s="111">
        <f t="shared" si="27"/>
        <v>0.20416666666666661</v>
      </c>
      <c r="S193" s="108">
        <f t="shared" si="33"/>
        <v>0.35416666666666669</v>
      </c>
      <c r="T193" s="109"/>
      <c r="U193" s="108"/>
      <c r="V193" s="108"/>
      <c r="W193" s="112"/>
      <c r="X193" s="112"/>
      <c r="Y193" s="112"/>
      <c r="Z193" s="176"/>
      <c r="AA193" s="109"/>
      <c r="AB193" s="138">
        <f t="shared" si="34"/>
        <v>1</v>
      </c>
      <c r="AC193" s="112">
        <f t="shared" si="35"/>
        <v>0</v>
      </c>
      <c r="AD193" s="112">
        <f t="shared" si="36"/>
        <v>0</v>
      </c>
      <c r="AE193" s="112">
        <f t="shared" si="37"/>
        <v>1</v>
      </c>
    </row>
    <row r="194" spans="1:31" hidden="1">
      <c r="A194" s="147">
        <v>188</v>
      </c>
      <c r="B194" s="226" t="s">
        <v>486</v>
      </c>
      <c r="C194" s="147" t="s">
        <v>369</v>
      </c>
      <c r="D194" s="147" t="s">
        <v>479</v>
      </c>
      <c r="E194" s="148">
        <v>42311</v>
      </c>
      <c r="F194" s="149">
        <v>0.34722222222222227</v>
      </c>
      <c r="G194" s="149">
        <v>0.7729166666666667</v>
      </c>
      <c r="H194" s="147"/>
      <c r="I194" s="147"/>
      <c r="J194" s="147"/>
      <c r="K194" s="277"/>
      <c r="L194" s="121"/>
      <c r="M194" s="120" t="str">
        <f>IF(ISERROR(VLOOKUP(C194,mail!$G$2:$H$65,2,0)),"",VLOOKUP(C194,mail!$G$2:$H$65,2,0))</f>
        <v/>
      </c>
      <c r="N194" s="109"/>
      <c r="O194" s="110">
        <f t="shared" si="30"/>
        <v>0.34722222222222227</v>
      </c>
      <c r="P194" s="110">
        <f t="shared" si="31"/>
        <v>0.7729166666666667</v>
      </c>
      <c r="Q194" s="134">
        <f t="shared" si="32"/>
        <v>0.15277777777777773</v>
      </c>
      <c r="R194" s="111">
        <f t="shared" si="27"/>
        <v>0.2104166666666667</v>
      </c>
      <c r="S194" s="108">
        <f t="shared" si="33"/>
        <v>0.35416666666666669</v>
      </c>
      <c r="T194" s="109"/>
      <c r="U194" s="108"/>
      <c r="V194" s="108"/>
      <c r="W194" s="112"/>
      <c r="X194" s="112"/>
      <c r="Y194" s="112"/>
      <c r="Z194" s="176"/>
      <c r="AA194" s="109"/>
      <c r="AB194" s="138">
        <f t="shared" si="34"/>
        <v>1</v>
      </c>
      <c r="AC194" s="112">
        <f t="shared" si="35"/>
        <v>0</v>
      </c>
      <c r="AD194" s="112">
        <f t="shared" si="36"/>
        <v>0</v>
      </c>
      <c r="AE194" s="112">
        <f t="shared" si="37"/>
        <v>1</v>
      </c>
    </row>
    <row r="195" spans="1:31" hidden="1">
      <c r="A195" s="147">
        <v>189</v>
      </c>
      <c r="B195" s="226" t="s">
        <v>486</v>
      </c>
      <c r="C195" s="147" t="s">
        <v>369</v>
      </c>
      <c r="D195" s="147" t="s">
        <v>479</v>
      </c>
      <c r="E195" s="148">
        <v>42312</v>
      </c>
      <c r="F195" s="149">
        <v>0.34930555555555554</v>
      </c>
      <c r="G195" s="149">
        <v>0.76944444444444438</v>
      </c>
      <c r="H195" s="147"/>
      <c r="I195" s="147"/>
      <c r="J195" s="147"/>
      <c r="K195" s="277"/>
      <c r="L195" s="121"/>
      <c r="M195" s="120" t="str">
        <f>IF(ISERROR(VLOOKUP(C195,mail!$G$2:$H$65,2,0)),"",VLOOKUP(C195,mail!$G$2:$H$65,2,0))</f>
        <v/>
      </c>
      <c r="N195" s="109"/>
      <c r="O195" s="110">
        <f t="shared" si="30"/>
        <v>0.34930555555555554</v>
      </c>
      <c r="P195" s="110">
        <f t="shared" si="31"/>
        <v>0.76944444444444438</v>
      </c>
      <c r="Q195" s="134">
        <f t="shared" si="32"/>
        <v>0.15069444444444446</v>
      </c>
      <c r="R195" s="111">
        <f t="shared" si="27"/>
        <v>0.20694444444444438</v>
      </c>
      <c r="S195" s="108">
        <f t="shared" si="33"/>
        <v>0.35416666666666669</v>
      </c>
      <c r="T195" s="109"/>
      <c r="U195" s="108"/>
      <c r="V195" s="108"/>
      <c r="W195" s="112"/>
      <c r="X195" s="112"/>
      <c r="Y195" s="112"/>
      <c r="Z195" s="176"/>
      <c r="AA195" s="109"/>
      <c r="AB195" s="138">
        <f t="shared" si="34"/>
        <v>1</v>
      </c>
      <c r="AC195" s="112">
        <f t="shared" si="35"/>
        <v>0</v>
      </c>
      <c r="AD195" s="112">
        <f t="shared" si="36"/>
        <v>0</v>
      </c>
      <c r="AE195" s="112">
        <f t="shared" si="37"/>
        <v>1</v>
      </c>
    </row>
    <row r="196" spans="1:31" hidden="1">
      <c r="A196" s="147">
        <v>190</v>
      </c>
      <c r="B196" s="226" t="s">
        <v>486</v>
      </c>
      <c r="C196" s="147" t="s">
        <v>369</v>
      </c>
      <c r="D196" s="147" t="s">
        <v>479</v>
      </c>
      <c r="E196" s="148">
        <v>42313</v>
      </c>
      <c r="F196" s="149">
        <v>0.38958333333333334</v>
      </c>
      <c r="G196" s="147"/>
      <c r="H196" s="147"/>
      <c r="I196" s="147"/>
      <c r="J196" s="147"/>
      <c r="K196" s="278">
        <v>0.78541666666666676</v>
      </c>
      <c r="L196" s="185"/>
      <c r="M196" s="120" t="str">
        <f>IF(ISERROR(VLOOKUP(C196,mail!$G$2:$H$65,2,0)),"",VLOOKUP(C196,mail!$G$2:$H$65,2,0))</f>
        <v/>
      </c>
      <c r="N196" s="116"/>
      <c r="O196" s="110">
        <f t="shared" si="30"/>
        <v>0.38958333333333334</v>
      </c>
      <c r="P196" s="110">
        <f t="shared" si="31"/>
        <v>0.75</v>
      </c>
      <c r="Q196" s="134">
        <f t="shared" si="32"/>
        <v>0.11041666666666666</v>
      </c>
      <c r="R196" s="111">
        <f t="shared" si="27"/>
        <v>0.1875</v>
      </c>
      <c r="S196" s="108">
        <f t="shared" si="33"/>
        <v>0.29791666666666666</v>
      </c>
      <c r="T196" s="109"/>
      <c r="U196" s="108"/>
      <c r="V196" s="108"/>
      <c r="W196" s="112"/>
      <c r="X196" s="112"/>
      <c r="Y196" s="112"/>
      <c r="Z196" s="176"/>
      <c r="AA196" s="109"/>
      <c r="AB196" s="138">
        <f t="shared" si="34"/>
        <v>0.84117647058823519</v>
      </c>
      <c r="AC196" s="112">
        <f t="shared" si="35"/>
        <v>0</v>
      </c>
      <c r="AD196" s="112">
        <f t="shared" si="36"/>
        <v>1</v>
      </c>
      <c r="AE196" s="112">
        <f t="shared" si="37"/>
        <v>1</v>
      </c>
    </row>
    <row r="197" spans="1:31" hidden="1">
      <c r="A197" s="147">
        <v>191</v>
      </c>
      <c r="B197" s="226" t="s">
        <v>486</v>
      </c>
      <c r="C197" s="147" t="s">
        <v>369</v>
      </c>
      <c r="D197" s="147" t="s">
        <v>479</v>
      </c>
      <c r="E197" s="148">
        <v>42314</v>
      </c>
      <c r="F197" s="149">
        <v>0.34861111111111115</v>
      </c>
      <c r="G197" s="149">
        <v>0.77013888888888893</v>
      </c>
      <c r="H197" s="147"/>
      <c r="I197" s="147"/>
      <c r="J197" s="147"/>
      <c r="K197" s="277"/>
      <c r="L197" s="121"/>
      <c r="M197" s="120" t="str">
        <f>IF(ISERROR(VLOOKUP(C197,mail!$G$2:$H$65,2,0)),"",VLOOKUP(C197,mail!$G$2:$H$65,2,0))</f>
        <v/>
      </c>
      <c r="N197" s="109"/>
      <c r="O197" s="110">
        <f t="shared" si="30"/>
        <v>0.34861111111111115</v>
      </c>
      <c r="P197" s="110">
        <f t="shared" si="31"/>
        <v>0.77013888888888893</v>
      </c>
      <c r="Q197" s="134">
        <f t="shared" si="32"/>
        <v>0.15138888888888885</v>
      </c>
      <c r="R197" s="111">
        <f t="shared" si="27"/>
        <v>0.20763888888888893</v>
      </c>
      <c r="S197" s="108">
        <f t="shared" si="33"/>
        <v>0.35416666666666669</v>
      </c>
      <c r="T197" s="109"/>
      <c r="U197" s="108"/>
      <c r="V197" s="108"/>
      <c r="W197" s="112"/>
      <c r="X197" s="112"/>
      <c r="Y197" s="112"/>
      <c r="Z197" s="176"/>
      <c r="AA197" s="109"/>
      <c r="AB197" s="138">
        <f t="shared" si="34"/>
        <v>1</v>
      </c>
      <c r="AC197" s="112">
        <f t="shared" si="35"/>
        <v>0</v>
      </c>
      <c r="AD197" s="112">
        <f t="shared" si="36"/>
        <v>0</v>
      </c>
      <c r="AE197" s="112">
        <f t="shared" si="37"/>
        <v>1</v>
      </c>
    </row>
    <row r="198" spans="1:31" hidden="1">
      <c r="A198" s="147">
        <v>193</v>
      </c>
      <c r="B198" s="226" t="s">
        <v>486</v>
      </c>
      <c r="C198" s="147" t="s">
        <v>369</v>
      </c>
      <c r="D198" s="147" t="s">
        <v>479</v>
      </c>
      <c r="E198" s="148">
        <v>42317</v>
      </c>
      <c r="F198" s="149">
        <v>0.3611111111111111</v>
      </c>
      <c r="G198" s="149">
        <v>0.80069444444444438</v>
      </c>
      <c r="H198" s="147"/>
      <c r="I198" s="147"/>
      <c r="J198" s="147"/>
      <c r="K198" s="277"/>
      <c r="L198" s="185"/>
      <c r="M198" s="120" t="str">
        <f>IF(ISERROR(VLOOKUP(C198,mail!$G$2:$H$65,2,0)),"",VLOOKUP(C198,mail!$G$2:$H$65,2,0))</f>
        <v/>
      </c>
      <c r="N198" s="116"/>
      <c r="O198" s="110">
        <f t="shared" si="30"/>
        <v>0.3611111111111111</v>
      </c>
      <c r="P198" s="110">
        <f t="shared" si="31"/>
        <v>0.75</v>
      </c>
      <c r="Q198" s="134">
        <f t="shared" si="32"/>
        <v>0.1388888888888889</v>
      </c>
      <c r="R198" s="111">
        <f t="shared" si="27"/>
        <v>0.1875</v>
      </c>
      <c r="S198" s="108">
        <f t="shared" si="33"/>
        <v>0.3263888888888889</v>
      </c>
      <c r="T198" s="109"/>
      <c r="U198" s="108"/>
      <c r="V198" s="108"/>
      <c r="W198" s="112"/>
      <c r="X198" s="112"/>
      <c r="Y198" s="112"/>
      <c r="Z198" s="176"/>
      <c r="AA198" s="109"/>
      <c r="AB198" s="138">
        <f t="shared" si="34"/>
        <v>0.92156862745098034</v>
      </c>
      <c r="AC198" s="112">
        <f t="shared" si="35"/>
        <v>0</v>
      </c>
      <c r="AD198" s="112">
        <f t="shared" si="36"/>
        <v>1</v>
      </c>
      <c r="AE198" s="112">
        <f t="shared" si="37"/>
        <v>1</v>
      </c>
    </row>
    <row r="199" spans="1:31" hidden="1">
      <c r="A199" s="147">
        <v>194</v>
      </c>
      <c r="B199" s="226" t="s">
        <v>486</v>
      </c>
      <c r="C199" s="147" t="s">
        <v>369</v>
      </c>
      <c r="D199" s="147" t="s">
        <v>479</v>
      </c>
      <c r="E199" s="148">
        <v>42318</v>
      </c>
      <c r="F199" s="149">
        <v>0.35000000000000003</v>
      </c>
      <c r="G199" s="149">
        <v>0.81597222222222221</v>
      </c>
      <c r="H199" s="147"/>
      <c r="I199" s="147"/>
      <c r="J199" s="147"/>
      <c r="K199" s="277"/>
      <c r="L199" s="121"/>
      <c r="M199" s="120" t="str">
        <f>IF(ISERROR(VLOOKUP(C199,mail!$G$2:$H$65,2,0)),"",VLOOKUP(C199,mail!$G$2:$H$65,2,0))</f>
        <v/>
      </c>
      <c r="N199" s="109"/>
      <c r="O199" s="110">
        <f t="shared" si="30"/>
        <v>0.35000000000000003</v>
      </c>
      <c r="P199" s="110">
        <f t="shared" si="31"/>
        <v>0.81597222222222221</v>
      </c>
      <c r="Q199" s="134">
        <f t="shared" si="32"/>
        <v>0.14999999999999997</v>
      </c>
      <c r="R199" s="111">
        <f t="shared" ref="R199:R260" si="38">+IF(OR(M199="khac",M199="pm",P199=TIMEVALUE("00:00"),MAX(F199:K199)&lt;TIMEVALUE("13:30"),MAX(F199:K199)&lt;TIMEVALUE("15:30"),MIN(F199:K199)&gt;TIMEVALUE("15:30")),0,IF(P199&lt;=TIMEVALUE("19:30"),P199-IF(MIN(F199:K199)&gt;TIMEVALUE("13:30"),O199,TIMEVALUE("13:30")),TIMEVALUE("19:30")-IF(MIN(F199:K199)&gt;TIMEVALUE("13:30"),O199,TIMEVALUE("13:30"))))</f>
        <v>0.25</v>
      </c>
      <c r="S199" s="108">
        <f t="shared" si="33"/>
        <v>0.35416666666666669</v>
      </c>
      <c r="T199" s="109"/>
      <c r="U199" s="108"/>
      <c r="V199" s="108"/>
      <c r="W199" s="112"/>
      <c r="X199" s="112"/>
      <c r="Y199" s="112"/>
      <c r="Z199" s="176"/>
      <c r="AA199" s="109"/>
      <c r="AB199" s="138">
        <f t="shared" si="34"/>
        <v>1</v>
      </c>
      <c r="AC199" s="112">
        <f t="shared" si="35"/>
        <v>0</v>
      </c>
      <c r="AD199" s="112">
        <f t="shared" si="36"/>
        <v>0</v>
      </c>
      <c r="AE199" s="112">
        <f t="shared" si="37"/>
        <v>1</v>
      </c>
    </row>
    <row r="200" spans="1:31" hidden="1">
      <c r="A200" s="147">
        <v>195</v>
      </c>
      <c r="B200" s="226" t="s">
        <v>486</v>
      </c>
      <c r="C200" s="147" t="s">
        <v>369</v>
      </c>
      <c r="D200" s="147" t="s">
        <v>479</v>
      </c>
      <c r="E200" s="148">
        <v>42319</v>
      </c>
      <c r="F200" s="149">
        <v>0.55208333333333337</v>
      </c>
      <c r="G200" s="149">
        <v>0.75486111111111109</v>
      </c>
      <c r="H200" s="147"/>
      <c r="I200" s="147"/>
      <c r="J200" s="147"/>
      <c r="K200" s="277"/>
      <c r="L200" s="121"/>
      <c r="M200" s="120" t="str">
        <f>IF(ISERROR(VLOOKUP(C200,mail!$G$2:$H$65,2,0)),"",VLOOKUP(C200,mail!$G$2:$H$65,2,0))</f>
        <v/>
      </c>
      <c r="N200" s="116"/>
      <c r="O200" s="110">
        <f t="shared" si="30"/>
        <v>0.55208333333333337</v>
      </c>
      <c r="P200" s="110">
        <f t="shared" si="31"/>
        <v>0.75</v>
      </c>
      <c r="Q200" s="134">
        <f t="shared" si="32"/>
        <v>0</v>
      </c>
      <c r="R200" s="111">
        <f t="shared" si="38"/>
        <v>0.1875</v>
      </c>
      <c r="S200" s="108">
        <f t="shared" si="33"/>
        <v>0.1875</v>
      </c>
      <c r="T200" s="109"/>
      <c r="U200" s="108"/>
      <c r="V200" s="108"/>
      <c r="W200" s="112"/>
      <c r="X200" s="112"/>
      <c r="Y200" s="112"/>
      <c r="Z200" s="176"/>
      <c r="AA200" s="109"/>
      <c r="AB200" s="138">
        <f t="shared" si="34"/>
        <v>0.52941176470588236</v>
      </c>
      <c r="AC200" s="112">
        <f t="shared" si="35"/>
        <v>0</v>
      </c>
      <c r="AD200" s="112">
        <f t="shared" si="36"/>
        <v>0</v>
      </c>
      <c r="AE200" s="112">
        <f t="shared" si="37"/>
        <v>0</v>
      </c>
    </row>
    <row r="201" spans="1:31" hidden="1">
      <c r="A201" s="147">
        <v>196</v>
      </c>
      <c r="B201" s="226" t="s">
        <v>486</v>
      </c>
      <c r="C201" s="147" t="s">
        <v>369</v>
      </c>
      <c r="D201" s="147" t="s">
        <v>479</v>
      </c>
      <c r="E201" s="148">
        <v>42320</v>
      </c>
      <c r="F201" s="149">
        <v>0.35069444444444442</v>
      </c>
      <c r="G201" s="149">
        <v>0.7715277777777777</v>
      </c>
      <c r="H201" s="147"/>
      <c r="I201" s="147"/>
      <c r="J201" s="147"/>
      <c r="K201" s="277"/>
      <c r="L201" s="121"/>
      <c r="M201" s="120" t="str">
        <f>IF(ISERROR(VLOOKUP(C201,mail!$G$2:$H$65,2,0)),"",VLOOKUP(C201,mail!$G$2:$H$65,2,0))</f>
        <v/>
      </c>
      <c r="N201" s="109"/>
      <c r="O201" s="110">
        <f t="shared" si="30"/>
        <v>0.35069444444444442</v>
      </c>
      <c r="P201" s="110">
        <f t="shared" si="31"/>
        <v>0.7715277777777777</v>
      </c>
      <c r="Q201" s="134">
        <f t="shared" si="32"/>
        <v>0.14930555555555558</v>
      </c>
      <c r="R201" s="111">
        <f t="shared" si="38"/>
        <v>0.2090277777777777</v>
      </c>
      <c r="S201" s="108">
        <f t="shared" si="33"/>
        <v>0.35416666666666669</v>
      </c>
      <c r="T201" s="109"/>
      <c r="U201" s="108"/>
      <c r="V201" s="108"/>
      <c r="W201" s="112"/>
      <c r="X201" s="112"/>
      <c r="Y201" s="112"/>
      <c r="Z201" s="176"/>
      <c r="AA201" s="109"/>
      <c r="AB201" s="138">
        <f t="shared" si="34"/>
        <v>1</v>
      </c>
      <c r="AC201" s="112">
        <f t="shared" si="35"/>
        <v>0</v>
      </c>
      <c r="AD201" s="112">
        <f t="shared" si="36"/>
        <v>0</v>
      </c>
      <c r="AE201" s="112">
        <f t="shared" si="37"/>
        <v>1</v>
      </c>
    </row>
    <row r="202" spans="1:31" hidden="1">
      <c r="A202" s="147">
        <v>197</v>
      </c>
      <c r="B202" s="226" t="s">
        <v>486</v>
      </c>
      <c r="C202" s="147" t="s">
        <v>369</v>
      </c>
      <c r="D202" s="147" t="s">
        <v>479</v>
      </c>
      <c r="E202" s="148">
        <v>42321</v>
      </c>
      <c r="F202" s="149">
        <v>0.3527777777777778</v>
      </c>
      <c r="G202" s="149">
        <v>0.77013888888888893</v>
      </c>
      <c r="H202" s="147"/>
      <c r="I202" s="147"/>
      <c r="J202" s="147"/>
      <c r="K202" s="277"/>
      <c r="L202" s="121"/>
      <c r="M202" s="120" t="str">
        <f>IF(ISERROR(VLOOKUP(C202,mail!$G$2:$H$65,2,0)),"",VLOOKUP(C202,mail!$G$2:$H$65,2,0))</f>
        <v/>
      </c>
      <c r="N202" s="109"/>
      <c r="O202" s="110">
        <f t="shared" si="30"/>
        <v>0.3527777777777778</v>
      </c>
      <c r="P202" s="110">
        <f t="shared" si="31"/>
        <v>0.77013888888888893</v>
      </c>
      <c r="Q202" s="134">
        <f t="shared" si="32"/>
        <v>0.1472222222222222</v>
      </c>
      <c r="R202" s="111">
        <f t="shared" si="38"/>
        <v>0.20763888888888893</v>
      </c>
      <c r="S202" s="108">
        <f t="shared" si="33"/>
        <v>0.35416666666666669</v>
      </c>
      <c r="T202" s="109"/>
      <c r="U202" s="108"/>
      <c r="V202" s="108"/>
      <c r="W202" s="112"/>
      <c r="X202" s="112"/>
      <c r="Y202" s="112"/>
      <c r="Z202" s="176"/>
      <c r="AA202" s="109"/>
      <c r="AB202" s="138">
        <f t="shared" si="34"/>
        <v>1</v>
      </c>
      <c r="AC202" s="112">
        <f t="shared" si="35"/>
        <v>0</v>
      </c>
      <c r="AD202" s="112">
        <f t="shared" si="36"/>
        <v>0</v>
      </c>
      <c r="AE202" s="112">
        <f t="shared" si="37"/>
        <v>1</v>
      </c>
    </row>
    <row r="203" spans="1:31" hidden="1">
      <c r="A203" s="147">
        <v>198</v>
      </c>
      <c r="B203" s="226" t="s">
        <v>486</v>
      </c>
      <c r="C203" s="147" t="s">
        <v>369</v>
      </c>
      <c r="D203" s="147" t="s">
        <v>479</v>
      </c>
      <c r="E203" s="148">
        <v>42324</v>
      </c>
      <c r="F203" s="149">
        <v>0.34375</v>
      </c>
      <c r="G203" s="149">
        <v>0.78055555555555556</v>
      </c>
      <c r="H203" s="147"/>
      <c r="I203" s="147"/>
      <c r="J203" s="147"/>
      <c r="K203" s="277"/>
      <c r="L203" s="121"/>
      <c r="M203" s="120" t="str">
        <f>IF(ISERROR(VLOOKUP(C203,mail!$G$2:$H$65,2,0)),"",VLOOKUP(C203,mail!$G$2:$H$65,2,0))</f>
        <v/>
      </c>
      <c r="N203" s="109"/>
      <c r="O203" s="110">
        <f t="shared" si="30"/>
        <v>0.34375</v>
      </c>
      <c r="P203" s="110">
        <f t="shared" si="31"/>
        <v>0.78055555555555556</v>
      </c>
      <c r="Q203" s="134">
        <f t="shared" si="32"/>
        <v>0.15625</v>
      </c>
      <c r="R203" s="111">
        <f t="shared" si="38"/>
        <v>0.21805555555555556</v>
      </c>
      <c r="S203" s="108">
        <f t="shared" si="33"/>
        <v>0.35416666666666669</v>
      </c>
      <c r="T203" s="109"/>
      <c r="U203" s="108"/>
      <c r="V203" s="108"/>
      <c r="W203" s="112"/>
      <c r="X203" s="112"/>
      <c r="Y203" s="112"/>
      <c r="Z203" s="176"/>
      <c r="AA203" s="109"/>
      <c r="AB203" s="138">
        <f t="shared" si="34"/>
        <v>1</v>
      </c>
      <c r="AC203" s="112">
        <f t="shared" si="35"/>
        <v>0</v>
      </c>
      <c r="AD203" s="112">
        <f t="shared" si="36"/>
        <v>0</v>
      </c>
      <c r="AE203" s="112">
        <f t="shared" si="37"/>
        <v>1</v>
      </c>
    </row>
    <row r="204" spans="1:31" hidden="1">
      <c r="A204" s="147">
        <v>199</v>
      </c>
      <c r="B204" s="226" t="s">
        <v>486</v>
      </c>
      <c r="C204" s="147" t="s">
        <v>369</v>
      </c>
      <c r="D204" s="147" t="s">
        <v>479</v>
      </c>
      <c r="E204" s="148">
        <v>42325</v>
      </c>
      <c r="F204" s="149">
        <v>0.3430555555555555</v>
      </c>
      <c r="G204" s="149">
        <v>0.76527777777777783</v>
      </c>
      <c r="H204" s="147"/>
      <c r="I204" s="147"/>
      <c r="J204" s="147"/>
      <c r="K204" s="277"/>
      <c r="L204" s="121"/>
      <c r="M204" s="120" t="str">
        <f>IF(ISERROR(VLOOKUP(C204,mail!$G$2:$H$65,2,0)),"",VLOOKUP(C204,mail!$G$2:$H$65,2,0))</f>
        <v/>
      </c>
      <c r="N204" s="109"/>
      <c r="O204" s="110">
        <f t="shared" si="30"/>
        <v>0.3430555555555555</v>
      </c>
      <c r="P204" s="110">
        <f t="shared" si="31"/>
        <v>0.76527777777777783</v>
      </c>
      <c r="Q204" s="134">
        <f t="shared" si="32"/>
        <v>0.1569444444444445</v>
      </c>
      <c r="R204" s="111">
        <f t="shared" si="38"/>
        <v>0.20277777777777783</v>
      </c>
      <c r="S204" s="108">
        <f t="shared" si="33"/>
        <v>0.35416666666666669</v>
      </c>
      <c r="T204" s="109"/>
      <c r="U204" s="108"/>
      <c r="V204" s="108"/>
      <c r="W204" s="112"/>
      <c r="X204" s="112"/>
      <c r="Y204" s="112"/>
      <c r="Z204" s="176"/>
      <c r="AA204" s="109"/>
      <c r="AB204" s="138">
        <f t="shared" si="34"/>
        <v>1</v>
      </c>
      <c r="AC204" s="112">
        <f t="shared" si="35"/>
        <v>0</v>
      </c>
      <c r="AD204" s="112">
        <f t="shared" si="36"/>
        <v>0</v>
      </c>
      <c r="AE204" s="112">
        <f t="shared" si="37"/>
        <v>1</v>
      </c>
    </row>
    <row r="205" spans="1:31" hidden="1">
      <c r="A205" s="147">
        <v>200</v>
      </c>
      <c r="B205" s="226" t="s">
        <v>486</v>
      </c>
      <c r="C205" s="147" t="s">
        <v>369</v>
      </c>
      <c r="D205" s="147" t="s">
        <v>479</v>
      </c>
      <c r="E205" s="148">
        <v>42326</v>
      </c>
      <c r="F205" s="149">
        <v>0.33888888888888885</v>
      </c>
      <c r="G205" s="149">
        <v>0.77361111111111114</v>
      </c>
      <c r="H205" s="147"/>
      <c r="I205" s="147"/>
      <c r="J205" s="147"/>
      <c r="K205" s="277"/>
      <c r="L205" s="121"/>
      <c r="M205" s="120" t="str">
        <f>IF(ISERROR(VLOOKUP(C205,mail!$G$2:$H$65,2,0)),"",VLOOKUP(C205,mail!$G$2:$H$65,2,0))</f>
        <v/>
      </c>
      <c r="N205" s="116"/>
      <c r="O205" s="110">
        <f t="shared" si="30"/>
        <v>0.33888888888888885</v>
      </c>
      <c r="P205" s="110">
        <f t="shared" si="31"/>
        <v>0.77361111111111114</v>
      </c>
      <c r="Q205" s="134">
        <f t="shared" si="32"/>
        <v>0.16111111111111115</v>
      </c>
      <c r="R205" s="111">
        <f t="shared" si="38"/>
        <v>0.21111111111111114</v>
      </c>
      <c r="S205" s="108">
        <f t="shared" si="33"/>
        <v>0.35416666666666669</v>
      </c>
      <c r="T205" s="109"/>
      <c r="U205" s="108"/>
      <c r="V205" s="108"/>
      <c r="W205" s="112"/>
      <c r="X205" s="112"/>
      <c r="Y205" s="112"/>
      <c r="Z205" s="176"/>
      <c r="AA205" s="109"/>
      <c r="AB205" s="138">
        <f t="shared" si="34"/>
        <v>1</v>
      </c>
      <c r="AC205" s="112">
        <f t="shared" si="35"/>
        <v>0</v>
      </c>
      <c r="AD205" s="112">
        <f t="shared" si="36"/>
        <v>0</v>
      </c>
      <c r="AE205" s="112">
        <f t="shared" si="37"/>
        <v>1</v>
      </c>
    </row>
    <row r="206" spans="1:31" hidden="1">
      <c r="A206" s="147">
        <v>201</v>
      </c>
      <c r="B206" s="226" t="s">
        <v>486</v>
      </c>
      <c r="C206" s="147" t="s">
        <v>369</v>
      </c>
      <c r="D206" s="147" t="s">
        <v>479</v>
      </c>
      <c r="E206" s="148">
        <v>42327</v>
      </c>
      <c r="F206" s="149">
        <v>0.34861111111111115</v>
      </c>
      <c r="G206" s="149">
        <v>0.77361111111111114</v>
      </c>
      <c r="H206" s="147"/>
      <c r="I206" s="147"/>
      <c r="J206" s="147"/>
      <c r="K206" s="277"/>
      <c r="L206" s="121"/>
      <c r="M206" s="120" t="str">
        <f>IF(ISERROR(VLOOKUP(C206,mail!$G$2:$H$65,2,0)),"",VLOOKUP(C206,mail!$G$2:$H$65,2,0))</f>
        <v/>
      </c>
      <c r="N206" s="109"/>
      <c r="O206" s="110">
        <f t="shared" si="30"/>
        <v>0.34861111111111115</v>
      </c>
      <c r="P206" s="110">
        <f t="shared" si="31"/>
        <v>0.77361111111111114</v>
      </c>
      <c r="Q206" s="134">
        <f t="shared" si="32"/>
        <v>0.15138888888888885</v>
      </c>
      <c r="R206" s="111">
        <f t="shared" si="38"/>
        <v>0.21111111111111114</v>
      </c>
      <c r="S206" s="108">
        <f t="shared" si="33"/>
        <v>0.35416666666666669</v>
      </c>
      <c r="T206" s="109"/>
      <c r="U206" s="108"/>
      <c r="V206" s="108"/>
      <c r="W206" s="112"/>
      <c r="X206" s="112"/>
      <c r="Y206" s="112"/>
      <c r="Z206" s="176"/>
      <c r="AA206" s="109"/>
      <c r="AB206" s="138">
        <f t="shared" si="34"/>
        <v>1</v>
      </c>
      <c r="AC206" s="112">
        <f t="shared" si="35"/>
        <v>0</v>
      </c>
      <c r="AD206" s="112">
        <f t="shared" si="36"/>
        <v>0</v>
      </c>
      <c r="AE206" s="112">
        <f t="shared" si="37"/>
        <v>1</v>
      </c>
    </row>
    <row r="207" spans="1:31" hidden="1">
      <c r="A207" s="147">
        <v>202</v>
      </c>
      <c r="B207" s="226" t="s">
        <v>487</v>
      </c>
      <c r="C207" s="147" t="s">
        <v>16</v>
      </c>
      <c r="D207" s="147" t="s">
        <v>475</v>
      </c>
      <c r="E207" s="148">
        <v>42303</v>
      </c>
      <c r="F207" s="149">
        <v>0.34861111111111115</v>
      </c>
      <c r="G207" s="149">
        <v>0.34861111111111115</v>
      </c>
      <c r="H207" s="149">
        <v>0.77430555555555547</v>
      </c>
      <c r="I207" s="147"/>
      <c r="J207" s="147"/>
      <c r="K207" s="278"/>
      <c r="L207" s="121"/>
      <c r="M207" s="120" t="str">
        <f>IF(ISERROR(VLOOKUP(C207,mail!$G$2:$H$65,2,0)),"",VLOOKUP(C207,mail!$G$2:$H$65,2,0))</f>
        <v/>
      </c>
      <c r="N207" s="109"/>
      <c r="O207" s="110">
        <f t="shared" si="30"/>
        <v>0.34861111111111115</v>
      </c>
      <c r="P207" s="110">
        <f t="shared" si="31"/>
        <v>0.77430555555555547</v>
      </c>
      <c r="Q207" s="134">
        <f t="shared" si="32"/>
        <v>0.15138888888888885</v>
      </c>
      <c r="R207" s="111">
        <f t="shared" si="38"/>
        <v>0.21180555555555547</v>
      </c>
      <c r="S207" s="108">
        <f t="shared" si="33"/>
        <v>0.35416666666666669</v>
      </c>
      <c r="T207" s="109"/>
      <c r="U207" s="108"/>
      <c r="V207" s="108"/>
      <c r="W207" s="112"/>
      <c r="X207" s="112"/>
      <c r="Y207" s="112"/>
      <c r="Z207" s="176"/>
      <c r="AA207" s="109"/>
      <c r="AB207" s="138">
        <f t="shared" si="34"/>
        <v>1</v>
      </c>
      <c r="AC207" s="112">
        <f t="shared" si="35"/>
        <v>0</v>
      </c>
      <c r="AD207" s="112">
        <f t="shared" si="36"/>
        <v>0</v>
      </c>
      <c r="AE207" s="112">
        <f t="shared" si="37"/>
        <v>1</v>
      </c>
    </row>
    <row r="208" spans="1:31" hidden="1">
      <c r="A208" s="147">
        <v>203</v>
      </c>
      <c r="B208" s="226" t="s">
        <v>487</v>
      </c>
      <c r="C208" s="147" t="s">
        <v>16</v>
      </c>
      <c r="D208" s="147" t="s">
        <v>475</v>
      </c>
      <c r="E208" s="148">
        <v>42304</v>
      </c>
      <c r="F208" s="149">
        <v>0.35000000000000003</v>
      </c>
      <c r="G208" s="149">
        <v>0.78194444444444444</v>
      </c>
      <c r="H208" s="147"/>
      <c r="I208" s="147"/>
      <c r="J208" s="147"/>
      <c r="K208" s="277"/>
      <c r="L208" s="121"/>
      <c r="M208" s="120" t="str">
        <f>IF(ISERROR(VLOOKUP(C208,mail!$G$2:$H$65,2,0)),"",VLOOKUP(C208,mail!$G$2:$H$65,2,0))</f>
        <v/>
      </c>
      <c r="N208" s="109"/>
      <c r="O208" s="110">
        <f t="shared" si="30"/>
        <v>0.35000000000000003</v>
      </c>
      <c r="P208" s="110">
        <f t="shared" si="31"/>
        <v>0.78194444444444444</v>
      </c>
      <c r="Q208" s="134">
        <f t="shared" si="32"/>
        <v>0.14999999999999997</v>
      </c>
      <c r="R208" s="111">
        <f t="shared" si="38"/>
        <v>0.21944444444444444</v>
      </c>
      <c r="S208" s="108">
        <f t="shared" si="33"/>
        <v>0.35416666666666669</v>
      </c>
      <c r="T208" s="109"/>
      <c r="U208" s="108"/>
      <c r="V208" s="108"/>
      <c r="W208" s="112"/>
      <c r="X208" s="112"/>
      <c r="Y208" s="112"/>
      <c r="Z208" s="176"/>
      <c r="AA208" s="109"/>
      <c r="AB208" s="138">
        <f t="shared" si="34"/>
        <v>1</v>
      </c>
      <c r="AC208" s="112">
        <f t="shared" si="35"/>
        <v>0</v>
      </c>
      <c r="AD208" s="112">
        <f t="shared" si="36"/>
        <v>0</v>
      </c>
      <c r="AE208" s="112">
        <f t="shared" si="37"/>
        <v>1</v>
      </c>
    </row>
    <row r="209" spans="1:31" hidden="1">
      <c r="A209" s="147">
        <v>204</v>
      </c>
      <c r="B209" s="226" t="s">
        <v>487</v>
      </c>
      <c r="C209" s="147" t="s">
        <v>16</v>
      </c>
      <c r="D209" s="147" t="s">
        <v>475</v>
      </c>
      <c r="E209" s="148">
        <v>42305</v>
      </c>
      <c r="F209" s="149">
        <v>0.3527777777777778</v>
      </c>
      <c r="G209" s="147"/>
      <c r="H209" s="147"/>
      <c r="I209" s="147"/>
      <c r="J209" s="147"/>
      <c r="K209" s="278">
        <v>0.75763888888888886</v>
      </c>
      <c r="L209" s="121"/>
      <c r="M209" s="120" t="str">
        <f>IF(ISERROR(VLOOKUP(C209,mail!$G$2:$H$65,2,0)),"",VLOOKUP(C209,mail!$G$2:$H$65,2,0))</f>
        <v/>
      </c>
      <c r="N209" s="109"/>
      <c r="O209" s="110">
        <f t="shared" si="30"/>
        <v>0.3527777777777778</v>
      </c>
      <c r="P209" s="110">
        <f t="shared" si="31"/>
        <v>0.75763888888888886</v>
      </c>
      <c r="Q209" s="134">
        <f t="shared" si="32"/>
        <v>0.1472222222222222</v>
      </c>
      <c r="R209" s="111">
        <f t="shared" si="38"/>
        <v>0.19513888888888886</v>
      </c>
      <c r="S209" s="108">
        <f t="shared" si="33"/>
        <v>0.34236111111111106</v>
      </c>
      <c r="T209" s="109"/>
      <c r="U209" s="108"/>
      <c r="V209" s="108"/>
      <c r="W209" s="112"/>
      <c r="X209" s="112"/>
      <c r="Y209" s="112"/>
      <c r="Z209" s="176"/>
      <c r="AA209" s="109"/>
      <c r="AB209" s="138">
        <f t="shared" si="34"/>
        <v>0.96666666666666645</v>
      </c>
      <c r="AC209" s="112">
        <f t="shared" si="35"/>
        <v>0</v>
      </c>
      <c r="AD209" s="112">
        <f t="shared" si="36"/>
        <v>0</v>
      </c>
      <c r="AE209" s="112">
        <f t="shared" si="37"/>
        <v>1</v>
      </c>
    </row>
    <row r="210" spans="1:31" hidden="1">
      <c r="A210" s="147">
        <v>205</v>
      </c>
      <c r="B210" s="226" t="s">
        <v>487</v>
      </c>
      <c r="C210" s="147" t="s">
        <v>16</v>
      </c>
      <c r="D210" s="147" t="s">
        <v>475</v>
      </c>
      <c r="E210" s="148">
        <v>42306</v>
      </c>
      <c r="F210" s="149">
        <v>0.3659722222222222</v>
      </c>
      <c r="G210" s="149">
        <v>0.76527777777777783</v>
      </c>
      <c r="H210" s="147"/>
      <c r="I210" s="147"/>
      <c r="J210" s="147"/>
      <c r="K210" s="277"/>
      <c r="L210" s="121"/>
      <c r="M210" s="120" t="str">
        <f>IF(ISERROR(VLOOKUP(C210,mail!$G$2:$H$65,2,0)),"",VLOOKUP(C210,mail!$G$2:$H$65,2,0))</f>
        <v/>
      </c>
      <c r="N210" s="109"/>
      <c r="O210" s="110">
        <f t="shared" si="30"/>
        <v>0.3659722222222222</v>
      </c>
      <c r="P210" s="110">
        <f t="shared" si="31"/>
        <v>0.75</v>
      </c>
      <c r="Q210" s="134">
        <f t="shared" si="32"/>
        <v>0.1340277777777778</v>
      </c>
      <c r="R210" s="111">
        <f t="shared" si="38"/>
        <v>0.1875</v>
      </c>
      <c r="S210" s="108">
        <f t="shared" si="33"/>
        <v>0.3215277777777778</v>
      </c>
      <c r="T210" s="109"/>
      <c r="U210" s="108"/>
      <c r="V210" s="108"/>
      <c r="W210" s="112"/>
      <c r="X210" s="112"/>
      <c r="Y210" s="112"/>
      <c r="Z210" s="176"/>
      <c r="AA210" s="109"/>
      <c r="AB210" s="138">
        <f t="shared" si="34"/>
        <v>0.90784313725490196</v>
      </c>
      <c r="AC210" s="112">
        <f t="shared" si="35"/>
        <v>0</v>
      </c>
      <c r="AD210" s="112">
        <f t="shared" si="36"/>
        <v>1</v>
      </c>
      <c r="AE210" s="112">
        <f t="shared" si="37"/>
        <v>1</v>
      </c>
    </row>
    <row r="211" spans="1:31" hidden="1">
      <c r="A211" s="147">
        <v>206</v>
      </c>
      <c r="B211" s="226" t="s">
        <v>487</v>
      </c>
      <c r="C211" s="147" t="s">
        <v>16</v>
      </c>
      <c r="D211" s="147" t="s">
        <v>475</v>
      </c>
      <c r="E211" s="148">
        <v>42307</v>
      </c>
      <c r="F211" s="149">
        <v>0.34930555555555554</v>
      </c>
      <c r="G211" s="147"/>
      <c r="H211" s="147"/>
      <c r="I211" s="147"/>
      <c r="J211" s="147"/>
      <c r="K211" s="278">
        <v>0.77222222222222225</v>
      </c>
      <c r="L211" s="121"/>
      <c r="M211" s="120" t="str">
        <f>IF(ISERROR(VLOOKUP(C211,mail!$G$2:$H$65,2,0)),"",VLOOKUP(C211,mail!$G$2:$H$65,2,0))</f>
        <v/>
      </c>
      <c r="N211" s="109"/>
      <c r="O211" s="110">
        <f t="shared" si="30"/>
        <v>0.34930555555555554</v>
      </c>
      <c r="P211" s="110">
        <f t="shared" si="31"/>
        <v>0.77222222222222225</v>
      </c>
      <c r="Q211" s="134">
        <f t="shared" si="32"/>
        <v>0.15069444444444446</v>
      </c>
      <c r="R211" s="111">
        <f t="shared" si="38"/>
        <v>0.20972222222222225</v>
      </c>
      <c r="S211" s="108">
        <f t="shared" si="33"/>
        <v>0.35416666666666669</v>
      </c>
      <c r="T211" s="109"/>
      <c r="U211" s="108"/>
      <c r="V211" s="108"/>
      <c r="W211" s="112"/>
      <c r="X211" s="112"/>
      <c r="Y211" s="112"/>
      <c r="Z211" s="176"/>
      <c r="AA211" s="109"/>
      <c r="AB211" s="138">
        <f t="shared" si="34"/>
        <v>1</v>
      </c>
      <c r="AC211" s="112">
        <f t="shared" si="35"/>
        <v>0</v>
      </c>
      <c r="AD211" s="112">
        <f t="shared" si="36"/>
        <v>0</v>
      </c>
      <c r="AE211" s="112">
        <f t="shared" si="37"/>
        <v>1</v>
      </c>
    </row>
    <row r="212" spans="1:31" hidden="1">
      <c r="A212" s="147">
        <v>207</v>
      </c>
      <c r="B212" s="226" t="s">
        <v>487</v>
      </c>
      <c r="C212" s="147" t="s">
        <v>16</v>
      </c>
      <c r="D212" s="147" t="s">
        <v>475</v>
      </c>
      <c r="E212" s="148">
        <v>42310</v>
      </c>
      <c r="F212" s="149">
        <v>0.35486111111111113</v>
      </c>
      <c r="G212" s="149">
        <v>0.76527777777777783</v>
      </c>
      <c r="H212" s="149">
        <v>0.77638888888888891</v>
      </c>
      <c r="I212" s="147"/>
      <c r="J212" s="147"/>
      <c r="K212" s="277"/>
      <c r="L212" s="121"/>
      <c r="M212" s="120" t="str">
        <f>IF(ISERROR(VLOOKUP(C212,mail!$G$2:$H$65,2,0)),"",VLOOKUP(C212,mail!$G$2:$H$65,2,0))</f>
        <v/>
      </c>
      <c r="N212" s="116"/>
      <c r="O212" s="110">
        <f t="shared" si="30"/>
        <v>0.35486111111111113</v>
      </c>
      <c r="P212" s="110">
        <f t="shared" si="31"/>
        <v>0.75</v>
      </c>
      <c r="Q212" s="134">
        <f t="shared" si="32"/>
        <v>0.14513888888888887</v>
      </c>
      <c r="R212" s="111">
        <f t="shared" si="38"/>
        <v>0.1875</v>
      </c>
      <c r="S212" s="108">
        <f t="shared" si="33"/>
        <v>0.33263888888888887</v>
      </c>
      <c r="T212" s="109"/>
      <c r="U212" s="108"/>
      <c r="V212" s="108"/>
      <c r="W212" s="112"/>
      <c r="X212" s="112"/>
      <c r="Y212" s="112"/>
      <c r="Z212" s="176"/>
      <c r="AA212" s="109"/>
      <c r="AB212" s="138">
        <f t="shared" si="34"/>
        <v>0.93921568627450969</v>
      </c>
      <c r="AC212" s="112">
        <f t="shared" si="35"/>
        <v>0</v>
      </c>
      <c r="AD212" s="112">
        <f t="shared" ref="AD212:AD243" si="39">+IF(AND(F212&gt;TIMEVALUE("8:30"),F212&lt;TIMEVALUE("10:00")),1,IF(AND(F212&gt;TIMEVALUE("14:00"),F212&lt;TIMEVALUE("15:30")),1,0+W212))</f>
        <v>1</v>
      </c>
      <c r="AE212" s="112">
        <f t="shared" ref="AE212:AE243" si="40">+IF(OR(M212="Khac",M212="pm"),0,IF(AND(MAX(F212:K212)-MIN(F212:K212)&gt;TIMEVALUE("6:00"),AND(MAX(F212:K212)&gt;TIMEVALUE("14:00"),MIN(F212:K212)&lt;TIMEVALUE("11:30"))),1,0))+X212</f>
        <v>1</v>
      </c>
    </row>
    <row r="213" spans="1:31" hidden="1">
      <c r="A213" s="147">
        <v>208</v>
      </c>
      <c r="B213" s="226" t="s">
        <v>487</v>
      </c>
      <c r="C213" s="147" t="s">
        <v>16</v>
      </c>
      <c r="D213" s="147" t="s">
        <v>475</v>
      </c>
      <c r="E213" s="148">
        <v>42311</v>
      </c>
      <c r="F213" s="149">
        <v>0.76041666666666663</v>
      </c>
      <c r="G213" s="147"/>
      <c r="H213" s="147"/>
      <c r="I213" s="147"/>
      <c r="J213" s="147"/>
      <c r="K213" s="278">
        <v>0.30208333333333331</v>
      </c>
      <c r="L213" s="121"/>
      <c r="M213" s="120" t="str">
        <f>IF(ISERROR(VLOOKUP(C213,mail!$G$2:$H$65,2,0)),"",VLOOKUP(C213,mail!$G$2:$H$65,2,0))</f>
        <v/>
      </c>
      <c r="N213" s="109"/>
      <c r="O213" s="110">
        <f t="shared" si="30"/>
        <v>0.30208333333333331</v>
      </c>
      <c r="P213" s="110">
        <f t="shared" si="31"/>
        <v>0.76041666666666663</v>
      </c>
      <c r="Q213" s="134">
        <f t="shared" si="32"/>
        <v>0.19791666666666669</v>
      </c>
      <c r="R213" s="111">
        <f t="shared" si="38"/>
        <v>0.19791666666666663</v>
      </c>
      <c r="S213" s="108">
        <f t="shared" si="33"/>
        <v>0.35416666666666669</v>
      </c>
      <c r="T213" s="109"/>
      <c r="U213" s="108"/>
      <c r="V213" s="108"/>
      <c r="W213" s="112"/>
      <c r="X213" s="112"/>
      <c r="Y213" s="112"/>
      <c r="Z213" s="176"/>
      <c r="AA213" s="109"/>
      <c r="AB213" s="138">
        <f t="shared" si="34"/>
        <v>1</v>
      </c>
      <c r="AC213" s="112">
        <f t="shared" si="35"/>
        <v>0</v>
      </c>
      <c r="AD213" s="112">
        <f t="shared" si="39"/>
        <v>0</v>
      </c>
      <c r="AE213" s="112">
        <f t="shared" si="40"/>
        <v>1</v>
      </c>
    </row>
    <row r="214" spans="1:31" hidden="1">
      <c r="A214" s="147">
        <v>209</v>
      </c>
      <c r="B214" s="226" t="s">
        <v>487</v>
      </c>
      <c r="C214" s="147" t="s">
        <v>16</v>
      </c>
      <c r="D214" s="147" t="s">
        <v>475</v>
      </c>
      <c r="E214" s="148">
        <v>42313</v>
      </c>
      <c r="F214" s="149">
        <v>0.35000000000000003</v>
      </c>
      <c r="G214" s="147"/>
      <c r="H214" s="147"/>
      <c r="I214" s="147"/>
      <c r="J214" s="147"/>
      <c r="K214" s="278">
        <v>0.76666666666666661</v>
      </c>
      <c r="L214" s="121"/>
      <c r="M214" s="120" t="str">
        <f>IF(ISERROR(VLOOKUP(C214,mail!$G$2:$H$65,2,0)),"",VLOOKUP(C214,mail!$G$2:$H$65,2,0))</f>
        <v/>
      </c>
      <c r="N214" s="116"/>
      <c r="O214" s="110">
        <f t="shared" si="30"/>
        <v>0.35000000000000003</v>
      </c>
      <c r="P214" s="110">
        <f t="shared" si="31"/>
        <v>0.76666666666666661</v>
      </c>
      <c r="Q214" s="134">
        <f t="shared" si="32"/>
        <v>0.14999999999999997</v>
      </c>
      <c r="R214" s="111">
        <f t="shared" si="38"/>
        <v>0.20416666666666661</v>
      </c>
      <c r="S214" s="108">
        <f t="shared" si="33"/>
        <v>0.35416666666666657</v>
      </c>
      <c r="T214" s="109"/>
      <c r="U214" s="108"/>
      <c r="V214" s="108"/>
      <c r="W214" s="112"/>
      <c r="X214" s="112"/>
      <c r="Y214" s="112"/>
      <c r="Z214" s="176"/>
      <c r="AA214" s="109"/>
      <c r="AB214" s="138">
        <f t="shared" si="34"/>
        <v>0.99999999999999967</v>
      </c>
      <c r="AC214" s="112">
        <f t="shared" si="35"/>
        <v>0</v>
      </c>
      <c r="AD214" s="112">
        <f t="shared" si="39"/>
        <v>0</v>
      </c>
      <c r="AE214" s="112">
        <f t="shared" si="40"/>
        <v>1</v>
      </c>
    </row>
    <row r="215" spans="1:31" hidden="1">
      <c r="A215" s="147">
        <v>210</v>
      </c>
      <c r="B215" s="226" t="s">
        <v>487</v>
      </c>
      <c r="C215" s="147" t="s">
        <v>16</v>
      </c>
      <c r="D215" s="147" t="s">
        <v>475</v>
      </c>
      <c r="E215" s="148">
        <v>42314</v>
      </c>
      <c r="F215" s="149">
        <v>0.35138888888888892</v>
      </c>
      <c r="G215" s="149">
        <v>0.76388888888888884</v>
      </c>
      <c r="H215" s="147"/>
      <c r="I215" s="147"/>
      <c r="J215" s="147"/>
      <c r="K215" s="277"/>
      <c r="L215" s="121"/>
      <c r="M215" s="120" t="str">
        <f>IF(ISERROR(VLOOKUP(C215,mail!$G$2:$H$65,2,0)),"",VLOOKUP(C215,mail!$G$2:$H$65,2,0))</f>
        <v/>
      </c>
      <c r="N215" s="116"/>
      <c r="O215" s="110">
        <f t="shared" si="30"/>
        <v>0.35138888888888892</v>
      </c>
      <c r="P215" s="110">
        <f t="shared" si="31"/>
        <v>0.76388888888888884</v>
      </c>
      <c r="Q215" s="134">
        <f t="shared" si="32"/>
        <v>0.14861111111111108</v>
      </c>
      <c r="R215" s="111">
        <f t="shared" si="38"/>
        <v>0.20138888888888884</v>
      </c>
      <c r="S215" s="108">
        <f t="shared" si="33"/>
        <v>0.34999999999999992</v>
      </c>
      <c r="T215" s="109"/>
      <c r="U215" s="108"/>
      <c r="V215" s="108"/>
      <c r="W215" s="112"/>
      <c r="X215" s="112"/>
      <c r="Y215" s="112"/>
      <c r="Z215" s="176"/>
      <c r="AA215" s="109"/>
      <c r="AB215" s="138">
        <f t="shared" si="34"/>
        <v>0.98823529411764677</v>
      </c>
      <c r="AC215" s="112">
        <f t="shared" si="35"/>
        <v>0</v>
      </c>
      <c r="AD215" s="112">
        <f t="shared" si="39"/>
        <v>0</v>
      </c>
      <c r="AE215" s="112">
        <f t="shared" si="40"/>
        <v>1</v>
      </c>
    </row>
    <row r="216" spans="1:31" hidden="1">
      <c r="A216" s="147">
        <v>211</v>
      </c>
      <c r="B216" s="226" t="s">
        <v>487</v>
      </c>
      <c r="C216" s="147" t="s">
        <v>16</v>
      </c>
      <c r="D216" s="147" t="s">
        <v>475</v>
      </c>
      <c r="E216" s="148">
        <v>42317</v>
      </c>
      <c r="F216" s="149">
        <v>0.3756944444444445</v>
      </c>
      <c r="G216" s="149">
        <v>0.76458333333333339</v>
      </c>
      <c r="H216" s="147"/>
      <c r="I216" s="147"/>
      <c r="J216" s="147"/>
      <c r="K216" s="277"/>
      <c r="L216" s="121"/>
      <c r="M216" s="120" t="str">
        <f>IF(ISERROR(VLOOKUP(C216,mail!$G$2:$H$65,2,0)),"",VLOOKUP(C216,mail!$G$2:$H$65,2,0))</f>
        <v/>
      </c>
      <c r="N216" s="116"/>
      <c r="O216" s="110">
        <f t="shared" si="30"/>
        <v>0.3756944444444445</v>
      </c>
      <c r="P216" s="110">
        <f t="shared" si="31"/>
        <v>0.75</v>
      </c>
      <c r="Q216" s="134">
        <f t="shared" si="32"/>
        <v>0.1243055555555555</v>
      </c>
      <c r="R216" s="111">
        <f t="shared" si="38"/>
        <v>0.1875</v>
      </c>
      <c r="S216" s="108">
        <f t="shared" si="33"/>
        <v>0.3118055555555555</v>
      </c>
      <c r="T216" s="109"/>
      <c r="U216" s="108"/>
      <c r="V216" s="108"/>
      <c r="W216" s="112"/>
      <c r="X216" s="112"/>
      <c r="Y216" s="112"/>
      <c r="Z216" s="176"/>
      <c r="AA216" s="109"/>
      <c r="AB216" s="138">
        <f t="shared" si="34"/>
        <v>0.88039215686274486</v>
      </c>
      <c r="AC216" s="112">
        <f t="shared" si="35"/>
        <v>0</v>
      </c>
      <c r="AD216" s="112">
        <f t="shared" si="39"/>
        <v>1</v>
      </c>
      <c r="AE216" s="112">
        <f t="shared" si="40"/>
        <v>1</v>
      </c>
    </row>
    <row r="217" spans="1:31" hidden="1">
      <c r="A217" s="147">
        <v>212</v>
      </c>
      <c r="B217" s="226" t="s">
        <v>487</v>
      </c>
      <c r="C217" s="147" t="s">
        <v>16</v>
      </c>
      <c r="D217" s="147" t="s">
        <v>475</v>
      </c>
      <c r="E217" s="148">
        <v>42318</v>
      </c>
      <c r="F217" s="149">
        <v>0.74930555555555556</v>
      </c>
      <c r="G217" s="149">
        <v>0.76250000000000007</v>
      </c>
      <c r="H217" s="147"/>
      <c r="I217" s="147"/>
      <c r="J217" s="147"/>
      <c r="K217" s="278">
        <v>0.37083333333333335</v>
      </c>
      <c r="L217" s="121"/>
      <c r="M217" s="120" t="str">
        <f>IF(ISERROR(VLOOKUP(C217,mail!$G$2:$H$65,2,0)),"",VLOOKUP(C217,mail!$G$2:$H$65,2,0))</f>
        <v/>
      </c>
      <c r="N217" s="109"/>
      <c r="O217" s="110">
        <f t="shared" si="30"/>
        <v>0.37083333333333335</v>
      </c>
      <c r="P217" s="110">
        <f t="shared" si="31"/>
        <v>0.75</v>
      </c>
      <c r="Q217" s="134">
        <f t="shared" si="32"/>
        <v>0.12916666666666665</v>
      </c>
      <c r="R217" s="111">
        <f t="shared" si="38"/>
        <v>0.1875</v>
      </c>
      <c r="S217" s="108">
        <f t="shared" si="33"/>
        <v>0.31666666666666665</v>
      </c>
      <c r="T217" s="109"/>
      <c r="U217" s="108"/>
      <c r="V217" s="108"/>
      <c r="W217" s="112"/>
      <c r="X217" s="112"/>
      <c r="Y217" s="112"/>
      <c r="Z217" s="176"/>
      <c r="AA217" s="109"/>
      <c r="AB217" s="138">
        <f t="shared" si="34"/>
        <v>0.89411764705882346</v>
      </c>
      <c r="AC217" s="112">
        <f t="shared" si="35"/>
        <v>0</v>
      </c>
      <c r="AD217" s="112">
        <f t="shared" si="39"/>
        <v>0</v>
      </c>
      <c r="AE217" s="112">
        <f t="shared" si="40"/>
        <v>1</v>
      </c>
    </row>
    <row r="218" spans="1:31" hidden="1">
      <c r="A218" s="147">
        <v>213</v>
      </c>
      <c r="B218" s="226" t="s">
        <v>487</v>
      </c>
      <c r="C218" s="147" t="s">
        <v>16</v>
      </c>
      <c r="D218" s="147" t="s">
        <v>475</v>
      </c>
      <c r="E218" s="148">
        <v>42319</v>
      </c>
      <c r="F218" s="149">
        <v>0.3756944444444445</v>
      </c>
      <c r="G218" s="149">
        <v>0.76111111111111107</v>
      </c>
      <c r="H218" s="147"/>
      <c r="I218" s="147"/>
      <c r="J218" s="147"/>
      <c r="K218" s="277"/>
      <c r="L218" s="121"/>
      <c r="M218" s="120" t="str">
        <f>IF(ISERROR(VLOOKUP(C218,mail!$G$2:$H$65,2,0)),"",VLOOKUP(C218,mail!$G$2:$H$65,2,0))</f>
        <v/>
      </c>
      <c r="N218" s="109"/>
      <c r="O218" s="110">
        <f t="shared" si="30"/>
        <v>0.3756944444444445</v>
      </c>
      <c r="P218" s="110">
        <f t="shared" si="31"/>
        <v>0.75</v>
      </c>
      <c r="Q218" s="134">
        <f t="shared" si="32"/>
        <v>0.1243055555555555</v>
      </c>
      <c r="R218" s="111">
        <f t="shared" si="38"/>
        <v>0.1875</v>
      </c>
      <c r="S218" s="108">
        <f t="shared" si="33"/>
        <v>0.3118055555555555</v>
      </c>
      <c r="T218" s="109"/>
      <c r="U218" s="108"/>
      <c r="V218" s="108"/>
      <c r="W218" s="112"/>
      <c r="X218" s="112"/>
      <c r="Y218" s="112"/>
      <c r="Z218" s="176"/>
      <c r="AA218" s="109"/>
      <c r="AB218" s="138">
        <f t="shared" si="34"/>
        <v>0.88039215686274486</v>
      </c>
      <c r="AC218" s="112">
        <f t="shared" si="35"/>
        <v>0</v>
      </c>
      <c r="AD218" s="112">
        <f t="shared" si="39"/>
        <v>1</v>
      </c>
      <c r="AE218" s="112">
        <f t="shared" si="40"/>
        <v>1</v>
      </c>
    </row>
    <row r="219" spans="1:31" hidden="1">
      <c r="A219" s="147">
        <v>214</v>
      </c>
      <c r="B219" s="226" t="s">
        <v>487</v>
      </c>
      <c r="C219" s="147" t="s">
        <v>16</v>
      </c>
      <c r="D219" s="147" t="s">
        <v>475</v>
      </c>
      <c r="E219" s="148">
        <v>42320</v>
      </c>
      <c r="F219" s="149">
        <v>0.375</v>
      </c>
      <c r="G219" s="149">
        <v>0.77361111111111114</v>
      </c>
      <c r="H219" s="147"/>
      <c r="I219" s="147"/>
      <c r="J219" s="147"/>
      <c r="K219" s="277"/>
      <c r="L219" s="121"/>
      <c r="M219" s="120" t="str">
        <f>IF(ISERROR(VLOOKUP(C219,mail!$G$2:$H$65,2,0)),"",VLOOKUP(C219,mail!$G$2:$H$65,2,0))</f>
        <v/>
      </c>
      <c r="N219" s="116"/>
      <c r="O219" s="110">
        <f t="shared" si="30"/>
        <v>0.375</v>
      </c>
      <c r="P219" s="110">
        <f t="shared" si="31"/>
        <v>0.75</v>
      </c>
      <c r="Q219" s="134">
        <f t="shared" si="32"/>
        <v>0.125</v>
      </c>
      <c r="R219" s="111">
        <f t="shared" si="38"/>
        <v>0.1875</v>
      </c>
      <c r="S219" s="108">
        <f t="shared" si="33"/>
        <v>0.3125</v>
      </c>
      <c r="T219" s="109"/>
      <c r="U219" s="108"/>
      <c r="V219" s="108"/>
      <c r="W219" s="112"/>
      <c r="X219" s="112"/>
      <c r="Y219" s="112"/>
      <c r="Z219" s="220"/>
      <c r="AA219" s="109"/>
      <c r="AB219" s="138">
        <f t="shared" si="34"/>
        <v>0.88235294117647056</v>
      </c>
      <c r="AC219" s="112">
        <f t="shared" si="35"/>
        <v>0</v>
      </c>
      <c r="AD219" s="112">
        <f t="shared" si="39"/>
        <v>1</v>
      </c>
      <c r="AE219" s="112">
        <f t="shared" si="40"/>
        <v>1</v>
      </c>
    </row>
    <row r="220" spans="1:31" hidden="1">
      <c r="A220" s="147">
        <v>215</v>
      </c>
      <c r="B220" s="226" t="s">
        <v>487</v>
      </c>
      <c r="C220" s="147" t="s">
        <v>16</v>
      </c>
      <c r="D220" s="147" t="s">
        <v>475</v>
      </c>
      <c r="E220" s="148">
        <v>42321</v>
      </c>
      <c r="F220" s="149">
        <v>0.36736111111111108</v>
      </c>
      <c r="G220" s="149">
        <v>0.76736111111111116</v>
      </c>
      <c r="H220" s="147"/>
      <c r="I220" s="147"/>
      <c r="J220" s="147"/>
      <c r="K220" s="277"/>
      <c r="L220" s="185"/>
      <c r="M220" s="120" t="str">
        <f>IF(ISERROR(VLOOKUP(C220,mail!$G$2:$H$65,2,0)),"",VLOOKUP(C220,mail!$G$2:$H$65,2,0))</f>
        <v/>
      </c>
      <c r="N220" s="116"/>
      <c r="O220" s="110">
        <f t="shared" si="30"/>
        <v>0.36736111111111108</v>
      </c>
      <c r="P220" s="110">
        <f t="shared" si="31"/>
        <v>0.75</v>
      </c>
      <c r="Q220" s="134">
        <f t="shared" si="32"/>
        <v>0.13263888888888892</v>
      </c>
      <c r="R220" s="111">
        <f t="shared" si="38"/>
        <v>0.1875</v>
      </c>
      <c r="S220" s="108">
        <f t="shared" si="33"/>
        <v>0.32013888888888892</v>
      </c>
      <c r="T220" s="109"/>
      <c r="U220" s="108"/>
      <c r="V220" s="108"/>
      <c r="W220" s="112"/>
      <c r="X220" s="112"/>
      <c r="Y220" s="112"/>
      <c r="Z220" s="176"/>
      <c r="AA220" s="109"/>
      <c r="AB220" s="138">
        <f t="shared" si="34"/>
        <v>0.90392156862745099</v>
      </c>
      <c r="AC220" s="112">
        <f t="shared" si="35"/>
        <v>0</v>
      </c>
      <c r="AD220" s="112">
        <f t="shared" si="39"/>
        <v>1</v>
      </c>
      <c r="AE220" s="112">
        <f t="shared" si="40"/>
        <v>1</v>
      </c>
    </row>
    <row r="221" spans="1:31" hidden="1">
      <c r="A221" s="147">
        <v>216</v>
      </c>
      <c r="B221" s="226" t="s">
        <v>487</v>
      </c>
      <c r="C221" s="147" t="s">
        <v>16</v>
      </c>
      <c r="D221" s="147" t="s">
        <v>475</v>
      </c>
      <c r="E221" s="148">
        <v>42324</v>
      </c>
      <c r="F221" s="149">
        <v>0.36249999999999999</v>
      </c>
      <c r="G221" s="149">
        <v>0.7583333333333333</v>
      </c>
      <c r="H221" s="147"/>
      <c r="I221" s="147"/>
      <c r="J221" s="147"/>
      <c r="K221" s="277"/>
      <c r="L221" s="121"/>
      <c r="M221" s="120" t="str">
        <f>IF(ISERROR(VLOOKUP(C221,mail!$G$2:$H$65,2,0)),"",VLOOKUP(C221,mail!$G$2:$H$65,2,0))</f>
        <v/>
      </c>
      <c r="N221" s="109"/>
      <c r="O221" s="110">
        <f>+IF(COUNT(F221:K221)=1,0,IF((MAX(F221:K221)-MIN(F221:K221))&lt;TIMEVALUE("1:00"),0,IF(F221&lt;TIMEVALUE("8:00"),1/3,MIN(F221:K221))))</f>
        <v>0.36249999999999999</v>
      </c>
      <c r="P221" s="110">
        <f t="shared" si="31"/>
        <v>0.75</v>
      </c>
      <c r="Q221" s="134">
        <f t="shared" si="32"/>
        <v>0.13750000000000001</v>
      </c>
      <c r="R221" s="111">
        <f t="shared" si="38"/>
        <v>0.1875</v>
      </c>
      <c r="S221" s="108">
        <f t="shared" si="33"/>
        <v>0.32500000000000001</v>
      </c>
      <c r="T221" s="109"/>
      <c r="U221" s="108"/>
      <c r="V221" s="108"/>
      <c r="W221" s="112"/>
      <c r="X221" s="112"/>
      <c r="Y221" s="112"/>
      <c r="Z221" s="176"/>
      <c r="AA221" s="109"/>
      <c r="AB221" s="138">
        <f t="shared" si="34"/>
        <v>0.91764705882352937</v>
      </c>
      <c r="AC221" s="112">
        <f t="shared" si="35"/>
        <v>0</v>
      </c>
      <c r="AD221" s="112">
        <f t="shared" si="39"/>
        <v>1</v>
      </c>
      <c r="AE221" s="112">
        <f t="shared" si="40"/>
        <v>1</v>
      </c>
    </row>
    <row r="222" spans="1:31" hidden="1">
      <c r="A222" s="147">
        <v>217</v>
      </c>
      <c r="B222" s="226" t="s">
        <v>487</v>
      </c>
      <c r="C222" s="147" t="s">
        <v>16</v>
      </c>
      <c r="D222" s="147" t="s">
        <v>475</v>
      </c>
      <c r="E222" s="148">
        <v>42325</v>
      </c>
      <c r="F222" s="149">
        <v>0.35416666666666669</v>
      </c>
      <c r="G222" s="149">
        <v>0.77430555555555547</v>
      </c>
      <c r="H222" s="147"/>
      <c r="I222" s="147"/>
      <c r="J222" s="147"/>
      <c r="K222" s="277"/>
      <c r="L222" s="121"/>
      <c r="M222" s="120" t="str">
        <f>IF(ISERROR(VLOOKUP(C222,mail!$G$2:$H$65,2,0)),"",VLOOKUP(C222,mail!$G$2:$H$65,2,0))</f>
        <v/>
      </c>
      <c r="N222" s="109"/>
      <c r="O222" s="110">
        <f t="shared" si="30"/>
        <v>0.35416666666666669</v>
      </c>
      <c r="P222" s="110">
        <f t="shared" si="31"/>
        <v>0.77430555555555547</v>
      </c>
      <c r="Q222" s="134">
        <f t="shared" si="32"/>
        <v>0.14583333333333331</v>
      </c>
      <c r="R222" s="111">
        <f t="shared" si="38"/>
        <v>0.21180555555555547</v>
      </c>
      <c r="S222" s="108">
        <f t="shared" si="33"/>
        <v>0.35416666666666669</v>
      </c>
      <c r="T222" s="109"/>
      <c r="U222" s="108"/>
      <c r="V222" s="108"/>
      <c r="W222" s="112"/>
      <c r="X222" s="112"/>
      <c r="Y222" s="112"/>
      <c r="Z222" s="176"/>
      <c r="AA222" s="109"/>
      <c r="AB222" s="138">
        <f t="shared" si="34"/>
        <v>1</v>
      </c>
      <c r="AC222" s="112">
        <f t="shared" si="35"/>
        <v>0</v>
      </c>
      <c r="AD222" s="112">
        <f t="shared" si="39"/>
        <v>0</v>
      </c>
      <c r="AE222" s="112">
        <f t="shared" si="40"/>
        <v>1</v>
      </c>
    </row>
    <row r="223" spans="1:31" hidden="1">
      <c r="A223" s="147">
        <v>218</v>
      </c>
      <c r="B223" s="226" t="s">
        <v>487</v>
      </c>
      <c r="C223" s="147" t="s">
        <v>16</v>
      </c>
      <c r="D223" s="147" t="s">
        <v>475</v>
      </c>
      <c r="E223" s="148">
        <v>42326</v>
      </c>
      <c r="F223" s="149">
        <v>0.36041666666666666</v>
      </c>
      <c r="G223" s="149">
        <v>0.76250000000000007</v>
      </c>
      <c r="H223" s="147"/>
      <c r="I223" s="147"/>
      <c r="J223" s="147"/>
      <c r="K223" s="277"/>
      <c r="L223" s="121"/>
      <c r="M223" s="120" t="str">
        <f>IF(ISERROR(VLOOKUP(C223,mail!$G$2:$H$65,2,0)),"",VLOOKUP(C223,mail!$G$2:$H$65,2,0))</f>
        <v/>
      </c>
      <c r="N223" s="116"/>
      <c r="O223" s="110">
        <f t="shared" si="30"/>
        <v>0.36041666666666666</v>
      </c>
      <c r="P223" s="110">
        <f t="shared" si="31"/>
        <v>0.75</v>
      </c>
      <c r="Q223" s="134">
        <f t="shared" si="32"/>
        <v>0.13958333333333334</v>
      </c>
      <c r="R223" s="111">
        <f t="shared" si="38"/>
        <v>0.1875</v>
      </c>
      <c r="S223" s="108">
        <f t="shared" si="33"/>
        <v>0.32708333333333334</v>
      </c>
      <c r="T223" s="109"/>
      <c r="U223" s="108"/>
      <c r="V223" s="108"/>
      <c r="W223" s="112"/>
      <c r="X223" s="112"/>
      <c r="Y223" s="112"/>
      <c r="Z223" s="176"/>
      <c r="AA223" s="109"/>
      <c r="AB223" s="138">
        <f t="shared" si="34"/>
        <v>0.92352941176470582</v>
      </c>
      <c r="AC223" s="112">
        <f t="shared" si="35"/>
        <v>0</v>
      </c>
      <c r="AD223" s="112">
        <f t="shared" si="39"/>
        <v>1</v>
      </c>
      <c r="AE223" s="112">
        <f t="shared" si="40"/>
        <v>1</v>
      </c>
    </row>
    <row r="224" spans="1:31" hidden="1">
      <c r="A224" s="147">
        <v>219</v>
      </c>
      <c r="B224" s="226" t="s">
        <v>487</v>
      </c>
      <c r="C224" s="147" t="s">
        <v>16</v>
      </c>
      <c r="D224" s="147" t="s">
        <v>475</v>
      </c>
      <c r="E224" s="148">
        <v>42327</v>
      </c>
      <c r="F224" s="149">
        <v>0.36736111111111108</v>
      </c>
      <c r="G224" s="149">
        <v>0.77083333333333337</v>
      </c>
      <c r="H224" s="147"/>
      <c r="I224" s="147"/>
      <c r="J224" s="147"/>
      <c r="K224" s="277"/>
      <c r="L224" s="121"/>
      <c r="M224" s="120" t="str">
        <f>IF(ISERROR(VLOOKUP(C224,mail!$G$2:$H$65,2,0)),"",VLOOKUP(C224,mail!$G$2:$H$65,2,0))</f>
        <v/>
      </c>
      <c r="N224" s="116"/>
      <c r="O224" s="110">
        <f t="shared" si="30"/>
        <v>0.36736111111111108</v>
      </c>
      <c r="P224" s="110">
        <f t="shared" si="31"/>
        <v>0.75</v>
      </c>
      <c r="Q224" s="134">
        <f t="shared" si="32"/>
        <v>0.13263888888888892</v>
      </c>
      <c r="R224" s="111">
        <f t="shared" si="38"/>
        <v>0.1875</v>
      </c>
      <c r="S224" s="108">
        <f t="shared" si="33"/>
        <v>0.32013888888888892</v>
      </c>
      <c r="T224" s="109"/>
      <c r="U224" s="108"/>
      <c r="V224" s="108"/>
      <c r="W224" s="112"/>
      <c r="X224" s="112"/>
      <c r="Y224" s="112"/>
      <c r="Z224" s="176"/>
      <c r="AA224" s="109"/>
      <c r="AB224" s="138">
        <f t="shared" si="34"/>
        <v>0.90392156862745099</v>
      </c>
      <c r="AC224" s="112">
        <f t="shared" si="35"/>
        <v>0</v>
      </c>
      <c r="AD224" s="112">
        <f t="shared" si="39"/>
        <v>1</v>
      </c>
      <c r="AE224" s="112">
        <f t="shared" si="40"/>
        <v>1</v>
      </c>
    </row>
    <row r="225" spans="1:31" hidden="1">
      <c r="A225" s="147">
        <v>220</v>
      </c>
      <c r="B225" s="226" t="s">
        <v>488</v>
      </c>
      <c r="C225" s="147" t="s">
        <v>18</v>
      </c>
      <c r="D225" s="147" t="s">
        <v>475</v>
      </c>
      <c r="E225" s="148">
        <v>42303</v>
      </c>
      <c r="F225" s="149">
        <v>0.30208333333333331</v>
      </c>
      <c r="G225" s="149">
        <v>0.77638888888888891</v>
      </c>
      <c r="H225" s="147"/>
      <c r="I225" s="147"/>
      <c r="J225" s="147"/>
      <c r="K225" s="277"/>
      <c r="L225" s="121"/>
      <c r="M225" s="120" t="str">
        <f>IF(ISERROR(VLOOKUP(C225,mail!$G$2:$H$65,2,0)),"",VLOOKUP(C225,mail!$G$2:$H$65,2,0))</f>
        <v/>
      </c>
      <c r="N225" s="109"/>
      <c r="O225" s="110">
        <f t="shared" si="30"/>
        <v>0.33333333333333331</v>
      </c>
      <c r="P225" s="110">
        <f t="shared" si="31"/>
        <v>0.77638888888888891</v>
      </c>
      <c r="Q225" s="134">
        <f t="shared" si="32"/>
        <v>0.16666666666666669</v>
      </c>
      <c r="R225" s="111">
        <f t="shared" si="38"/>
        <v>0.21388888888888891</v>
      </c>
      <c r="S225" s="108">
        <f t="shared" si="33"/>
        <v>0.35416666666666669</v>
      </c>
      <c r="T225" s="109"/>
      <c r="U225" s="108"/>
      <c r="V225" s="108"/>
      <c r="W225" s="112"/>
      <c r="X225" s="112"/>
      <c r="Y225" s="112"/>
      <c r="Z225" s="176"/>
      <c r="AA225" s="109"/>
      <c r="AB225" s="138">
        <f t="shared" si="34"/>
        <v>1</v>
      </c>
      <c r="AC225" s="112">
        <f t="shared" si="35"/>
        <v>0</v>
      </c>
      <c r="AD225" s="112">
        <f t="shared" si="39"/>
        <v>0</v>
      </c>
      <c r="AE225" s="112">
        <f t="shared" si="40"/>
        <v>1</v>
      </c>
    </row>
    <row r="226" spans="1:31" hidden="1">
      <c r="A226" s="147">
        <v>221</v>
      </c>
      <c r="B226" s="226" t="s">
        <v>488</v>
      </c>
      <c r="C226" s="147" t="s">
        <v>18</v>
      </c>
      <c r="D226" s="147" t="s">
        <v>475</v>
      </c>
      <c r="E226" s="148">
        <v>42304</v>
      </c>
      <c r="F226" s="149">
        <v>0.32083333333333336</v>
      </c>
      <c r="G226" s="149">
        <v>0.78888888888888886</v>
      </c>
      <c r="H226" s="147"/>
      <c r="I226" s="147"/>
      <c r="J226" s="147"/>
      <c r="K226" s="277"/>
      <c r="L226" s="121"/>
      <c r="M226" s="120" t="str">
        <f>IF(ISERROR(VLOOKUP(C226,mail!$G$2:$H$65,2,0)),"",VLOOKUP(C226,mail!$G$2:$H$65,2,0))</f>
        <v/>
      </c>
      <c r="N226" s="109"/>
      <c r="O226" s="110">
        <f t="shared" si="30"/>
        <v>0.33333333333333331</v>
      </c>
      <c r="P226" s="110">
        <f t="shared" si="31"/>
        <v>0.78888888888888886</v>
      </c>
      <c r="Q226" s="134">
        <f t="shared" si="32"/>
        <v>0.16666666666666669</v>
      </c>
      <c r="R226" s="111">
        <f t="shared" si="38"/>
        <v>0.22638888888888886</v>
      </c>
      <c r="S226" s="108">
        <f t="shared" si="33"/>
        <v>0.35416666666666669</v>
      </c>
      <c r="T226" s="109"/>
      <c r="U226" s="108"/>
      <c r="V226" s="108"/>
      <c r="W226" s="112"/>
      <c r="X226" s="112"/>
      <c r="Y226" s="112"/>
      <c r="Z226" s="176"/>
      <c r="AA226" s="109"/>
      <c r="AB226" s="138">
        <f t="shared" si="34"/>
        <v>1</v>
      </c>
      <c r="AC226" s="112">
        <f t="shared" si="35"/>
        <v>0</v>
      </c>
      <c r="AD226" s="112">
        <f t="shared" si="39"/>
        <v>0</v>
      </c>
      <c r="AE226" s="112">
        <f t="shared" si="40"/>
        <v>1</v>
      </c>
    </row>
    <row r="227" spans="1:31" hidden="1">
      <c r="A227" s="147">
        <v>222</v>
      </c>
      <c r="B227" s="226" t="s">
        <v>488</v>
      </c>
      <c r="C227" s="147" t="s">
        <v>18</v>
      </c>
      <c r="D227" s="147" t="s">
        <v>475</v>
      </c>
      <c r="E227" s="148">
        <v>42305</v>
      </c>
      <c r="F227" s="149">
        <v>0.32291666666666669</v>
      </c>
      <c r="G227" s="149">
        <v>0.77569444444444446</v>
      </c>
      <c r="H227" s="147"/>
      <c r="I227" s="147"/>
      <c r="J227" s="147"/>
      <c r="K227" s="277"/>
      <c r="L227" s="121"/>
      <c r="M227" s="120" t="str">
        <f>IF(ISERROR(VLOOKUP(C227,mail!$G$2:$H$65,2,0)),"",VLOOKUP(C227,mail!$G$2:$H$65,2,0))</f>
        <v/>
      </c>
      <c r="N227" s="109"/>
      <c r="O227" s="110">
        <f t="shared" si="30"/>
        <v>0.33333333333333331</v>
      </c>
      <c r="P227" s="110">
        <f t="shared" si="31"/>
        <v>0.77569444444444446</v>
      </c>
      <c r="Q227" s="134">
        <f t="shared" si="32"/>
        <v>0.16666666666666669</v>
      </c>
      <c r="R227" s="111">
        <f t="shared" si="38"/>
        <v>0.21319444444444446</v>
      </c>
      <c r="S227" s="108">
        <f t="shared" si="33"/>
        <v>0.35416666666666669</v>
      </c>
      <c r="T227" s="109"/>
      <c r="U227" s="108"/>
      <c r="V227" s="108"/>
      <c r="W227" s="112"/>
      <c r="X227" s="112"/>
      <c r="Y227" s="112"/>
      <c r="Z227" s="176"/>
      <c r="AA227" s="109"/>
      <c r="AB227" s="138">
        <f t="shared" si="34"/>
        <v>1</v>
      </c>
      <c r="AC227" s="112">
        <f t="shared" si="35"/>
        <v>0</v>
      </c>
      <c r="AD227" s="112">
        <f t="shared" si="39"/>
        <v>0</v>
      </c>
      <c r="AE227" s="112">
        <f t="shared" si="40"/>
        <v>1</v>
      </c>
    </row>
    <row r="228" spans="1:31" hidden="1">
      <c r="A228" s="147">
        <v>223</v>
      </c>
      <c r="B228" s="226" t="s">
        <v>488</v>
      </c>
      <c r="C228" s="147" t="s">
        <v>18</v>
      </c>
      <c r="D228" s="147" t="s">
        <v>475</v>
      </c>
      <c r="E228" s="148">
        <v>42306</v>
      </c>
      <c r="F228" s="149">
        <v>0.33194444444444443</v>
      </c>
      <c r="G228" s="149">
        <v>0.76250000000000007</v>
      </c>
      <c r="H228" s="147"/>
      <c r="I228" s="147"/>
      <c r="J228" s="147"/>
      <c r="K228" s="277"/>
      <c r="L228" s="121"/>
      <c r="M228" s="120" t="str">
        <f>IF(ISERROR(VLOOKUP(C228,mail!$G$2:$H$65,2,0)),"",VLOOKUP(C228,mail!$G$2:$H$65,2,0))</f>
        <v/>
      </c>
      <c r="N228" s="109"/>
      <c r="O228" s="110">
        <f t="shared" si="30"/>
        <v>0.33333333333333331</v>
      </c>
      <c r="P228" s="110">
        <f t="shared" si="31"/>
        <v>0.76250000000000007</v>
      </c>
      <c r="Q228" s="134">
        <f t="shared" si="32"/>
        <v>0.16666666666666669</v>
      </c>
      <c r="R228" s="111">
        <f t="shared" si="38"/>
        <v>0.20000000000000007</v>
      </c>
      <c r="S228" s="108">
        <f t="shared" si="33"/>
        <v>0.35416666666666669</v>
      </c>
      <c r="T228" s="109"/>
      <c r="U228" s="108"/>
      <c r="V228" s="108"/>
      <c r="W228" s="112"/>
      <c r="X228" s="112"/>
      <c r="Y228" s="112"/>
      <c r="Z228" s="176"/>
      <c r="AA228" s="109"/>
      <c r="AB228" s="138">
        <f t="shared" si="34"/>
        <v>1</v>
      </c>
      <c r="AC228" s="112">
        <f t="shared" si="35"/>
        <v>0</v>
      </c>
      <c r="AD228" s="112">
        <f t="shared" si="39"/>
        <v>0</v>
      </c>
      <c r="AE228" s="112">
        <f t="shared" si="40"/>
        <v>1</v>
      </c>
    </row>
    <row r="229" spans="1:31" hidden="1">
      <c r="A229" s="147">
        <v>224</v>
      </c>
      <c r="B229" s="226" t="s">
        <v>488</v>
      </c>
      <c r="C229" s="147" t="s">
        <v>18</v>
      </c>
      <c r="D229" s="147" t="s">
        <v>475</v>
      </c>
      <c r="E229" s="148">
        <v>42307</v>
      </c>
      <c r="F229" s="149">
        <v>0.34722222222222227</v>
      </c>
      <c r="G229" s="149">
        <v>0.78472222222222221</v>
      </c>
      <c r="H229" s="147"/>
      <c r="I229" s="147"/>
      <c r="J229" s="147"/>
      <c r="K229" s="277"/>
      <c r="L229" s="121"/>
      <c r="M229" s="120" t="str">
        <f>IF(ISERROR(VLOOKUP(C229,mail!$G$2:$H$65,2,0)),"",VLOOKUP(C229,mail!$G$2:$H$65,2,0))</f>
        <v/>
      </c>
      <c r="N229" s="109"/>
      <c r="O229" s="110">
        <f t="shared" si="30"/>
        <v>0.34722222222222227</v>
      </c>
      <c r="P229" s="110">
        <f t="shared" si="31"/>
        <v>0.78472222222222221</v>
      </c>
      <c r="Q229" s="134">
        <f t="shared" si="32"/>
        <v>0.15277777777777773</v>
      </c>
      <c r="R229" s="111">
        <f t="shared" si="38"/>
        <v>0.22222222222222221</v>
      </c>
      <c r="S229" s="108">
        <f t="shared" si="33"/>
        <v>0.35416666666666669</v>
      </c>
      <c r="T229" s="109"/>
      <c r="U229" s="108"/>
      <c r="V229" s="108"/>
      <c r="W229" s="112"/>
      <c r="X229" s="112"/>
      <c r="Y229" s="112"/>
      <c r="Z229" s="176"/>
      <c r="AA229" s="109"/>
      <c r="AB229" s="138">
        <f t="shared" si="34"/>
        <v>1</v>
      </c>
      <c r="AC229" s="112">
        <f t="shared" si="35"/>
        <v>0</v>
      </c>
      <c r="AD229" s="112">
        <f t="shared" si="39"/>
        <v>0</v>
      </c>
      <c r="AE229" s="112">
        <f t="shared" si="40"/>
        <v>1</v>
      </c>
    </row>
    <row r="230" spans="1:31" hidden="1">
      <c r="A230" s="147">
        <v>225</v>
      </c>
      <c r="B230" s="226" t="s">
        <v>488</v>
      </c>
      <c r="C230" s="147" t="s">
        <v>18</v>
      </c>
      <c r="D230" s="147" t="s">
        <v>475</v>
      </c>
      <c r="E230" s="148">
        <v>42310</v>
      </c>
      <c r="F230" s="149">
        <v>0.3263888888888889</v>
      </c>
      <c r="G230" s="149">
        <v>0.76666666666666661</v>
      </c>
      <c r="H230" s="147"/>
      <c r="I230" s="147"/>
      <c r="J230" s="147"/>
      <c r="K230" s="277"/>
      <c r="L230" s="185"/>
      <c r="M230" s="120" t="str">
        <f>IF(ISERROR(VLOOKUP(C230,mail!$G$2:$H$65,2,0)),"",VLOOKUP(C230,mail!$G$2:$H$65,2,0))</f>
        <v/>
      </c>
      <c r="N230" s="116"/>
      <c r="O230" s="110">
        <f t="shared" si="30"/>
        <v>0.33333333333333331</v>
      </c>
      <c r="P230" s="110">
        <f t="shared" si="31"/>
        <v>0.76666666666666661</v>
      </c>
      <c r="Q230" s="134">
        <f t="shared" si="32"/>
        <v>0.16666666666666669</v>
      </c>
      <c r="R230" s="111">
        <f t="shared" si="38"/>
        <v>0.20416666666666661</v>
      </c>
      <c r="S230" s="108">
        <f t="shared" si="33"/>
        <v>0.35416666666666669</v>
      </c>
      <c r="T230" s="109"/>
      <c r="U230" s="108"/>
      <c r="V230" s="108"/>
      <c r="W230" s="112"/>
      <c r="X230" s="112"/>
      <c r="Y230" s="112"/>
      <c r="Z230" s="176"/>
      <c r="AA230" s="109"/>
      <c r="AB230" s="138">
        <f t="shared" si="34"/>
        <v>1</v>
      </c>
      <c r="AC230" s="112">
        <f t="shared" si="35"/>
        <v>0</v>
      </c>
      <c r="AD230" s="112">
        <f t="shared" si="39"/>
        <v>0</v>
      </c>
      <c r="AE230" s="112">
        <f t="shared" si="40"/>
        <v>1</v>
      </c>
    </row>
    <row r="231" spans="1:31" hidden="1">
      <c r="A231" s="147">
        <v>226</v>
      </c>
      <c r="B231" s="226" t="s">
        <v>488</v>
      </c>
      <c r="C231" s="147" t="s">
        <v>18</v>
      </c>
      <c r="D231" s="147" t="s">
        <v>475</v>
      </c>
      <c r="E231" s="148">
        <v>42311</v>
      </c>
      <c r="F231" s="149">
        <v>0.32083333333333336</v>
      </c>
      <c r="G231" s="149">
        <v>0.76041666666666663</v>
      </c>
      <c r="H231" s="147"/>
      <c r="I231" s="147"/>
      <c r="J231" s="147"/>
      <c r="K231" s="277"/>
      <c r="L231" s="121"/>
      <c r="M231" s="120" t="str">
        <f>IF(ISERROR(VLOOKUP(C231,mail!$G$2:$H$65,2,0)),"",VLOOKUP(C231,mail!$G$2:$H$65,2,0))</f>
        <v/>
      </c>
      <c r="N231" s="109"/>
      <c r="O231" s="110">
        <f t="shared" si="30"/>
        <v>0.33333333333333331</v>
      </c>
      <c r="P231" s="110">
        <f t="shared" si="31"/>
        <v>0.76041666666666663</v>
      </c>
      <c r="Q231" s="134">
        <f t="shared" si="32"/>
        <v>0.16666666666666669</v>
      </c>
      <c r="R231" s="111">
        <f t="shared" si="38"/>
        <v>0.19791666666666663</v>
      </c>
      <c r="S231" s="108">
        <f t="shared" si="33"/>
        <v>0.35416666666666669</v>
      </c>
      <c r="T231" s="109"/>
      <c r="U231" s="108"/>
      <c r="V231" s="108"/>
      <c r="W231" s="112"/>
      <c r="X231" s="112"/>
      <c r="Y231" s="112"/>
      <c r="Z231" s="176"/>
      <c r="AA231" s="109"/>
      <c r="AB231" s="138">
        <f t="shared" si="34"/>
        <v>1</v>
      </c>
      <c r="AC231" s="112">
        <f t="shared" si="35"/>
        <v>0</v>
      </c>
      <c r="AD231" s="112">
        <f t="shared" si="39"/>
        <v>0</v>
      </c>
      <c r="AE231" s="112">
        <f t="shared" si="40"/>
        <v>1</v>
      </c>
    </row>
    <row r="232" spans="1:31" hidden="1">
      <c r="A232" s="147">
        <v>227</v>
      </c>
      <c r="B232" s="226" t="s">
        <v>488</v>
      </c>
      <c r="C232" s="147" t="s">
        <v>18</v>
      </c>
      <c r="D232" s="147" t="s">
        <v>475</v>
      </c>
      <c r="E232" s="148">
        <v>42312</v>
      </c>
      <c r="F232" s="149">
        <v>0.3298611111111111</v>
      </c>
      <c r="G232" s="149">
        <v>0.83194444444444438</v>
      </c>
      <c r="H232" s="147"/>
      <c r="I232" s="147"/>
      <c r="J232" s="147"/>
      <c r="K232" s="277"/>
      <c r="L232" s="121"/>
      <c r="M232" s="120" t="str">
        <f>IF(ISERROR(VLOOKUP(C232,mail!$G$2:$H$65,2,0)),"",VLOOKUP(C232,mail!$G$2:$H$65,2,0))</f>
        <v/>
      </c>
      <c r="N232" s="109"/>
      <c r="O232" s="110">
        <f t="shared" si="30"/>
        <v>0.33333333333333331</v>
      </c>
      <c r="P232" s="110">
        <f t="shared" si="31"/>
        <v>0.83194444444444438</v>
      </c>
      <c r="Q232" s="134">
        <f t="shared" si="32"/>
        <v>0.16666666666666669</v>
      </c>
      <c r="R232" s="111">
        <f t="shared" si="38"/>
        <v>0.25</v>
      </c>
      <c r="S232" s="108">
        <f t="shared" si="33"/>
        <v>0.35416666666666669</v>
      </c>
      <c r="T232" s="109"/>
      <c r="U232" s="108"/>
      <c r="V232" s="108"/>
      <c r="W232" s="112"/>
      <c r="X232" s="112"/>
      <c r="Y232" s="112"/>
      <c r="Z232" s="176"/>
      <c r="AA232" s="109"/>
      <c r="AB232" s="138">
        <f t="shared" si="34"/>
        <v>1</v>
      </c>
      <c r="AC232" s="112">
        <f t="shared" si="35"/>
        <v>0</v>
      </c>
      <c r="AD232" s="112">
        <f t="shared" si="39"/>
        <v>0</v>
      </c>
      <c r="AE232" s="112">
        <f t="shared" si="40"/>
        <v>1</v>
      </c>
    </row>
    <row r="233" spans="1:31" hidden="1">
      <c r="A233" s="147">
        <v>228</v>
      </c>
      <c r="B233" s="226" t="s">
        <v>488</v>
      </c>
      <c r="C233" s="147" t="s">
        <v>18</v>
      </c>
      <c r="D233" s="147" t="s">
        <v>475</v>
      </c>
      <c r="E233" s="148">
        <v>42313</v>
      </c>
      <c r="F233" s="149">
        <v>0.3444444444444445</v>
      </c>
      <c r="G233" s="149">
        <v>0.82777777777777783</v>
      </c>
      <c r="H233" s="147"/>
      <c r="I233" s="147"/>
      <c r="J233" s="147"/>
      <c r="K233" s="277"/>
      <c r="L233" s="121"/>
      <c r="M233" s="120" t="str">
        <f>IF(ISERROR(VLOOKUP(C233,mail!$G$2:$H$65,2,0)),"",VLOOKUP(C233,mail!$G$2:$H$65,2,0))</f>
        <v/>
      </c>
      <c r="N233" s="109"/>
      <c r="O233" s="110">
        <f t="shared" si="30"/>
        <v>0.3444444444444445</v>
      </c>
      <c r="P233" s="110">
        <f t="shared" si="31"/>
        <v>0.82777777777777783</v>
      </c>
      <c r="Q233" s="134">
        <f t="shared" si="32"/>
        <v>0.1555555555555555</v>
      </c>
      <c r="R233" s="111">
        <f t="shared" si="38"/>
        <v>0.25</v>
      </c>
      <c r="S233" s="108">
        <f t="shared" si="33"/>
        <v>0.35416666666666669</v>
      </c>
      <c r="T233" s="109"/>
      <c r="U233" s="108"/>
      <c r="V233" s="108"/>
      <c r="W233" s="112"/>
      <c r="X233" s="112"/>
      <c r="Y233" s="112"/>
      <c r="Z233" s="176"/>
      <c r="AA233" s="109"/>
      <c r="AB233" s="138">
        <f t="shared" si="34"/>
        <v>1</v>
      </c>
      <c r="AC233" s="112">
        <f t="shared" si="35"/>
        <v>0</v>
      </c>
      <c r="AD233" s="112">
        <f t="shared" si="39"/>
        <v>0</v>
      </c>
      <c r="AE233" s="112">
        <f t="shared" si="40"/>
        <v>1</v>
      </c>
    </row>
    <row r="234" spans="1:31" hidden="1">
      <c r="A234" s="147">
        <v>229</v>
      </c>
      <c r="B234" s="226" t="s">
        <v>488</v>
      </c>
      <c r="C234" s="147" t="s">
        <v>18</v>
      </c>
      <c r="D234" s="147" t="s">
        <v>475</v>
      </c>
      <c r="E234" s="148">
        <v>42314</v>
      </c>
      <c r="F234" s="149">
        <v>0.33263888888888887</v>
      </c>
      <c r="G234" s="149">
        <v>0.75555555555555554</v>
      </c>
      <c r="H234" s="147"/>
      <c r="I234" s="147"/>
      <c r="J234" s="147"/>
      <c r="K234" s="277"/>
      <c r="L234" s="121"/>
      <c r="M234" s="120" t="str">
        <f>IF(ISERROR(VLOOKUP(C234,mail!$G$2:$H$65,2,0)),"",VLOOKUP(C234,mail!$G$2:$H$65,2,0))</f>
        <v/>
      </c>
      <c r="N234" s="109"/>
      <c r="O234" s="110">
        <f t="shared" si="30"/>
        <v>0.33333333333333331</v>
      </c>
      <c r="P234" s="110">
        <f t="shared" si="31"/>
        <v>0.75555555555555554</v>
      </c>
      <c r="Q234" s="134">
        <f t="shared" si="32"/>
        <v>0.16666666666666669</v>
      </c>
      <c r="R234" s="111">
        <f t="shared" si="38"/>
        <v>0.19305555555555554</v>
      </c>
      <c r="S234" s="108">
        <f t="shared" si="33"/>
        <v>0.35416666666666669</v>
      </c>
      <c r="T234" s="109"/>
      <c r="U234" s="108"/>
      <c r="V234" s="108"/>
      <c r="W234" s="112"/>
      <c r="X234" s="112"/>
      <c r="Y234" s="112"/>
      <c r="Z234" s="176"/>
      <c r="AA234" s="109"/>
      <c r="AB234" s="138">
        <f t="shared" si="34"/>
        <v>1</v>
      </c>
      <c r="AC234" s="112">
        <f t="shared" si="35"/>
        <v>0</v>
      </c>
      <c r="AD234" s="112">
        <f t="shared" si="39"/>
        <v>0</v>
      </c>
      <c r="AE234" s="112">
        <f t="shared" si="40"/>
        <v>1</v>
      </c>
    </row>
    <row r="235" spans="1:31" hidden="1">
      <c r="A235" s="147">
        <v>230</v>
      </c>
      <c r="B235" s="226" t="s">
        <v>488</v>
      </c>
      <c r="C235" s="147" t="s">
        <v>18</v>
      </c>
      <c r="D235" s="147" t="s">
        <v>475</v>
      </c>
      <c r="E235" s="148">
        <v>42317</v>
      </c>
      <c r="F235" s="149">
        <v>0.33749999999999997</v>
      </c>
      <c r="G235" s="149">
        <v>0.79861111111111116</v>
      </c>
      <c r="H235" s="147"/>
      <c r="I235" s="147"/>
      <c r="J235" s="147"/>
      <c r="K235" s="277"/>
      <c r="L235" s="121"/>
      <c r="M235" s="120" t="str">
        <f>IF(ISERROR(VLOOKUP(C235,mail!$G$2:$H$65,2,0)),"",VLOOKUP(C235,mail!$G$2:$H$65,2,0))</f>
        <v/>
      </c>
      <c r="N235" s="109"/>
      <c r="O235" s="110">
        <f t="shared" si="30"/>
        <v>0.33749999999999997</v>
      </c>
      <c r="P235" s="110">
        <f t="shared" si="31"/>
        <v>0.79861111111111116</v>
      </c>
      <c r="Q235" s="134">
        <f t="shared" si="32"/>
        <v>0.16250000000000003</v>
      </c>
      <c r="R235" s="111">
        <f t="shared" si="38"/>
        <v>0.23611111111111116</v>
      </c>
      <c r="S235" s="108">
        <f t="shared" si="33"/>
        <v>0.35416666666666669</v>
      </c>
      <c r="T235" s="109"/>
      <c r="U235" s="108"/>
      <c r="V235" s="108"/>
      <c r="W235" s="112"/>
      <c r="X235" s="112"/>
      <c r="Y235" s="112"/>
      <c r="Z235" s="176"/>
      <c r="AA235" s="109"/>
      <c r="AB235" s="138">
        <f t="shared" si="34"/>
        <v>1</v>
      </c>
      <c r="AC235" s="112">
        <f t="shared" si="35"/>
        <v>0</v>
      </c>
      <c r="AD235" s="112">
        <f t="shared" si="39"/>
        <v>0</v>
      </c>
      <c r="AE235" s="112">
        <f t="shared" si="40"/>
        <v>1</v>
      </c>
    </row>
    <row r="236" spans="1:31" hidden="1">
      <c r="A236" s="147">
        <v>231</v>
      </c>
      <c r="B236" s="226" t="s">
        <v>488</v>
      </c>
      <c r="C236" s="147" t="s">
        <v>18</v>
      </c>
      <c r="D236" s="147" t="s">
        <v>475</v>
      </c>
      <c r="E236" s="148">
        <v>42318</v>
      </c>
      <c r="F236" s="149">
        <v>0.34861111111111115</v>
      </c>
      <c r="G236" s="149">
        <v>0.75902777777777775</v>
      </c>
      <c r="H236" s="147"/>
      <c r="I236" s="147"/>
      <c r="J236" s="147"/>
      <c r="K236" s="278"/>
      <c r="L236" s="121"/>
      <c r="M236" s="120" t="str">
        <f>IF(ISERROR(VLOOKUP(C236,mail!$G$2:$H$65,2,0)),"",VLOOKUP(C236,mail!$G$2:$H$65,2,0))</f>
        <v/>
      </c>
      <c r="N236" s="109"/>
      <c r="O236" s="110">
        <f t="shared" si="30"/>
        <v>0.34861111111111115</v>
      </c>
      <c r="P236" s="110">
        <f t="shared" si="31"/>
        <v>0.75902777777777775</v>
      </c>
      <c r="Q236" s="134">
        <f t="shared" si="32"/>
        <v>0.15138888888888885</v>
      </c>
      <c r="R236" s="111">
        <f t="shared" si="38"/>
        <v>0.19652777777777775</v>
      </c>
      <c r="S236" s="108">
        <f t="shared" si="33"/>
        <v>0.3479166666666666</v>
      </c>
      <c r="T236" s="109"/>
      <c r="U236" s="108"/>
      <c r="V236" s="108"/>
      <c r="W236" s="112"/>
      <c r="X236" s="112"/>
      <c r="Y236" s="112"/>
      <c r="Z236" s="176"/>
      <c r="AA236" s="109"/>
      <c r="AB236" s="138">
        <f t="shared" si="34"/>
        <v>0.98235294117647032</v>
      </c>
      <c r="AC236" s="112">
        <f t="shared" si="35"/>
        <v>0</v>
      </c>
      <c r="AD236" s="112">
        <f t="shared" si="39"/>
        <v>0</v>
      </c>
      <c r="AE236" s="112">
        <f t="shared" si="40"/>
        <v>1</v>
      </c>
    </row>
    <row r="237" spans="1:31" hidden="1">
      <c r="A237" s="147">
        <v>232</v>
      </c>
      <c r="B237" s="226" t="s">
        <v>488</v>
      </c>
      <c r="C237" s="147" t="s">
        <v>18</v>
      </c>
      <c r="D237" s="147" t="s">
        <v>475</v>
      </c>
      <c r="E237" s="148">
        <v>42319</v>
      </c>
      <c r="F237" s="149">
        <v>0.35138888888888892</v>
      </c>
      <c r="G237" s="149">
        <v>0.83472222222222225</v>
      </c>
      <c r="H237" s="147"/>
      <c r="I237" s="147"/>
      <c r="J237" s="147"/>
      <c r="K237" s="277"/>
      <c r="L237" s="121"/>
      <c r="M237" s="120" t="str">
        <f>IF(ISERROR(VLOOKUP(C237,mail!$G$2:$H$65,2,0)),"",VLOOKUP(C237,mail!$G$2:$H$65,2,0))</f>
        <v/>
      </c>
      <c r="N237" s="109"/>
      <c r="O237" s="110">
        <f t="shared" si="30"/>
        <v>0.35138888888888892</v>
      </c>
      <c r="P237" s="110">
        <f t="shared" si="31"/>
        <v>0.83472222222222225</v>
      </c>
      <c r="Q237" s="134">
        <f t="shared" si="32"/>
        <v>0.14861111111111108</v>
      </c>
      <c r="R237" s="111">
        <f t="shared" si="38"/>
        <v>0.25</v>
      </c>
      <c r="S237" s="108">
        <f t="shared" si="33"/>
        <v>0.35416666666666669</v>
      </c>
      <c r="T237" s="109"/>
      <c r="U237" s="108"/>
      <c r="V237" s="108"/>
      <c r="W237" s="112"/>
      <c r="X237" s="112"/>
      <c r="Y237" s="112"/>
      <c r="Z237" s="176"/>
      <c r="AA237" s="109"/>
      <c r="AB237" s="138">
        <f t="shared" si="34"/>
        <v>1</v>
      </c>
      <c r="AC237" s="112">
        <f t="shared" si="35"/>
        <v>0</v>
      </c>
      <c r="AD237" s="112">
        <f t="shared" si="39"/>
        <v>0</v>
      </c>
      <c r="AE237" s="112">
        <f t="shared" si="40"/>
        <v>1</v>
      </c>
    </row>
    <row r="238" spans="1:31" hidden="1">
      <c r="A238" s="147">
        <v>233</v>
      </c>
      <c r="B238" s="226" t="s">
        <v>488</v>
      </c>
      <c r="C238" s="147" t="s">
        <v>18</v>
      </c>
      <c r="D238" s="147" t="s">
        <v>475</v>
      </c>
      <c r="E238" s="148">
        <v>42320</v>
      </c>
      <c r="F238" s="149">
        <v>0.3125</v>
      </c>
      <c r="G238" s="149">
        <v>0.77777777777777779</v>
      </c>
      <c r="H238" s="147"/>
      <c r="I238" s="147"/>
      <c r="J238" s="147"/>
      <c r="K238" s="278"/>
      <c r="L238" s="121"/>
      <c r="M238" s="120" t="str">
        <f>IF(ISERROR(VLOOKUP(C238,mail!$G$2:$H$65,2,0)),"",VLOOKUP(C238,mail!$G$2:$H$65,2,0))</f>
        <v/>
      </c>
      <c r="N238" s="109"/>
      <c r="O238" s="110">
        <f t="shared" si="30"/>
        <v>0.33333333333333331</v>
      </c>
      <c r="P238" s="110">
        <f t="shared" si="31"/>
        <v>0.77777777777777779</v>
      </c>
      <c r="Q238" s="134">
        <f t="shared" si="32"/>
        <v>0.16666666666666669</v>
      </c>
      <c r="R238" s="111">
        <f t="shared" si="38"/>
        <v>0.21527777777777779</v>
      </c>
      <c r="S238" s="108">
        <f t="shared" si="33"/>
        <v>0.35416666666666669</v>
      </c>
      <c r="T238" s="109"/>
      <c r="U238" s="108"/>
      <c r="V238" s="108"/>
      <c r="W238" s="112"/>
      <c r="X238" s="112"/>
      <c r="Y238" s="112"/>
      <c r="Z238" s="176"/>
      <c r="AA238" s="109"/>
      <c r="AB238" s="138">
        <f t="shared" si="34"/>
        <v>1</v>
      </c>
      <c r="AC238" s="112">
        <f t="shared" si="35"/>
        <v>0</v>
      </c>
      <c r="AD238" s="112">
        <f t="shared" si="39"/>
        <v>0</v>
      </c>
      <c r="AE238" s="112">
        <f t="shared" si="40"/>
        <v>1</v>
      </c>
    </row>
    <row r="239" spans="1:31" hidden="1">
      <c r="A239" s="147">
        <v>234</v>
      </c>
      <c r="B239" s="226" t="s">
        <v>488</v>
      </c>
      <c r="C239" s="147" t="s">
        <v>18</v>
      </c>
      <c r="D239" s="147" t="s">
        <v>475</v>
      </c>
      <c r="E239" s="148">
        <v>42321</v>
      </c>
      <c r="F239" s="149">
        <v>0.35416666666666669</v>
      </c>
      <c r="G239" s="149">
        <v>0.77083333333333337</v>
      </c>
      <c r="H239" s="147"/>
      <c r="I239" s="147"/>
      <c r="J239" s="147"/>
      <c r="K239" s="277"/>
      <c r="L239" s="121"/>
      <c r="M239" s="120" t="str">
        <f>IF(ISERROR(VLOOKUP(C239,mail!$G$2:$H$65,2,0)),"",VLOOKUP(C239,mail!$G$2:$H$65,2,0))</f>
        <v/>
      </c>
      <c r="N239" s="109"/>
      <c r="O239" s="110">
        <f t="shared" si="30"/>
        <v>0.35416666666666669</v>
      </c>
      <c r="P239" s="110">
        <f t="shared" si="31"/>
        <v>0.77083333333333337</v>
      </c>
      <c r="Q239" s="134">
        <f t="shared" si="32"/>
        <v>0.14583333333333331</v>
      </c>
      <c r="R239" s="111">
        <f t="shared" si="38"/>
        <v>0.20833333333333337</v>
      </c>
      <c r="S239" s="108">
        <f t="shared" si="33"/>
        <v>0.35416666666666669</v>
      </c>
      <c r="T239" s="109"/>
      <c r="U239" s="108"/>
      <c r="V239" s="108"/>
      <c r="W239" s="112"/>
      <c r="X239" s="112"/>
      <c r="Y239" s="112"/>
      <c r="Z239" s="176"/>
      <c r="AA239" s="109"/>
      <c r="AB239" s="138">
        <f t="shared" si="34"/>
        <v>1</v>
      </c>
      <c r="AC239" s="112">
        <f t="shared" si="35"/>
        <v>0</v>
      </c>
      <c r="AD239" s="112">
        <f t="shared" si="39"/>
        <v>0</v>
      </c>
      <c r="AE239" s="112">
        <f t="shared" si="40"/>
        <v>1</v>
      </c>
    </row>
    <row r="240" spans="1:31" hidden="1">
      <c r="A240" s="147">
        <v>235</v>
      </c>
      <c r="B240" s="226" t="s">
        <v>488</v>
      </c>
      <c r="C240" s="147" t="s">
        <v>18</v>
      </c>
      <c r="D240" s="147" t="s">
        <v>475</v>
      </c>
      <c r="E240" s="148">
        <v>42324</v>
      </c>
      <c r="F240" s="149">
        <v>0.34236111111111112</v>
      </c>
      <c r="G240" s="149">
        <v>0.76944444444444438</v>
      </c>
      <c r="H240" s="147"/>
      <c r="I240" s="147"/>
      <c r="J240" s="147"/>
      <c r="K240" s="277"/>
      <c r="L240" s="121"/>
      <c r="M240" s="120" t="str">
        <f>IF(ISERROR(VLOOKUP(C240,mail!$G$2:$H$65,2,0)),"",VLOOKUP(C240,mail!$G$2:$H$65,2,0))</f>
        <v/>
      </c>
      <c r="N240" s="116"/>
      <c r="O240" s="110">
        <f t="shared" ref="O240:O289" si="41">+IF(COUNT(F240:K240)=1,0,IF((MAX(F240:K240)-MIN(F240:K240))&lt;TIMEVALUE("1:00"),0,IF(F240&lt;TIMEVALUE("8:00"),1/3,MIN(F240:K240))))</f>
        <v>0.34236111111111112</v>
      </c>
      <c r="P240" s="110">
        <f t="shared" ref="P240:P289" si="42">+IF(COUNT(F240:K240)=1,0,IF((MAX(F240:K240)-MIN(F240:K240))&lt;TIMEVALUE("1:00"),0,IF(MAX(F240:K240)&lt;TIMEVALUE("18:00"),MAX(F240:K240),IF(MIN(F240:K240)&gt;TIMEVALUE("8:30"),0.75,MAX(F240:K240)))))</f>
        <v>0.76944444444444438</v>
      </c>
      <c r="Q240" s="134">
        <f t="shared" ref="Q240:Q289" si="43">+IF(OR(M240="KHAC",M240="PM",O240=TIMEVALUE("00:00")),0,IF(O240&gt;TIMEVALUE("10:00"),0,IF(MAX(F240:K240)&lt;TIMEVALUE("12:00"),MAX(F240:K240)-O240,TIMEVALUE("12:00")-O240)))</f>
        <v>0.15763888888888888</v>
      </c>
      <c r="R240" s="111">
        <f t="shared" si="38"/>
        <v>0.20694444444444438</v>
      </c>
      <c r="S240" s="108">
        <f t="shared" ref="S240:S289" si="44">+IF(AND(M240="TS",(Q240+R240+U240-V240)&gt;TIMEVALUE("7:30")),7.5/24,IF((Q240+R240+U240-V240)&gt;TIMEVALUE("8:30"),8.5/24,(Q240+R240+U240-V240)))</f>
        <v>0.35416666666666669</v>
      </c>
      <c r="T240" s="109"/>
      <c r="U240" s="108"/>
      <c r="V240" s="108"/>
      <c r="W240" s="112"/>
      <c r="X240" s="112"/>
      <c r="Y240" s="112"/>
      <c r="Z240" s="176"/>
      <c r="AA240" s="109"/>
      <c r="AB240" s="138">
        <f t="shared" ref="AB240:AB289" si="45">+S240/TIMEVALUE("8:30")</f>
        <v>1</v>
      </c>
      <c r="AC240" s="112">
        <f t="shared" ref="AC240:AC289" si="46">IF(COUNT(F240:K240)=0,0,IF(COUNT(F240:K240)=1,1,IF((MAX(F240:K240)-MIN(F240:K240))&lt;TIMEVALUE("1:00"),1,0+Y240)))</f>
        <v>0</v>
      </c>
      <c r="AD240" s="112">
        <f t="shared" si="39"/>
        <v>0</v>
      </c>
      <c r="AE240" s="112">
        <f t="shared" si="40"/>
        <v>1</v>
      </c>
    </row>
    <row r="241" spans="1:31" s="146" customFormat="1" hidden="1">
      <c r="A241" s="147">
        <v>236</v>
      </c>
      <c r="B241" s="226" t="s">
        <v>488</v>
      </c>
      <c r="C241" s="147" t="s">
        <v>18</v>
      </c>
      <c r="D241" s="147" t="s">
        <v>475</v>
      </c>
      <c r="E241" s="148">
        <v>42325</v>
      </c>
      <c r="F241" s="149">
        <v>0.34652777777777777</v>
      </c>
      <c r="G241" s="149">
        <v>0.87777777777777777</v>
      </c>
      <c r="H241" s="147"/>
      <c r="I241" s="147"/>
      <c r="J241" s="147"/>
      <c r="K241" s="277"/>
      <c r="L241" s="121"/>
      <c r="M241" s="120" t="str">
        <f>IF(ISERROR(VLOOKUP(C241,mail!$G$2:$H$65,2,0)),"",VLOOKUP(C241,mail!$G$2:$H$65,2,0))</f>
        <v/>
      </c>
      <c r="N241" s="116"/>
      <c r="O241" s="110">
        <f t="shared" si="41"/>
        <v>0.34652777777777777</v>
      </c>
      <c r="P241" s="110">
        <f t="shared" si="42"/>
        <v>0.87777777777777777</v>
      </c>
      <c r="Q241" s="134">
        <f t="shared" si="43"/>
        <v>0.15347222222222223</v>
      </c>
      <c r="R241" s="111">
        <f t="shared" si="38"/>
        <v>0.25</v>
      </c>
      <c r="S241" s="108">
        <f t="shared" si="44"/>
        <v>0.35416666666666669</v>
      </c>
      <c r="T241" s="109"/>
      <c r="U241" s="108"/>
      <c r="V241" s="108"/>
      <c r="W241" s="112"/>
      <c r="X241" s="112"/>
      <c r="Y241" s="112"/>
      <c r="Z241" s="176"/>
      <c r="AA241" s="109"/>
      <c r="AB241" s="138">
        <f t="shared" si="45"/>
        <v>1</v>
      </c>
      <c r="AC241" s="112">
        <f t="shared" si="46"/>
        <v>0</v>
      </c>
      <c r="AD241" s="112">
        <f t="shared" si="39"/>
        <v>0</v>
      </c>
      <c r="AE241" s="112">
        <f t="shared" si="40"/>
        <v>1</v>
      </c>
    </row>
    <row r="242" spans="1:31" hidden="1">
      <c r="A242" s="147">
        <v>237</v>
      </c>
      <c r="B242" s="226" t="s">
        <v>488</v>
      </c>
      <c r="C242" s="147" t="s">
        <v>18</v>
      </c>
      <c r="D242" s="147" t="s">
        <v>475</v>
      </c>
      <c r="E242" s="148">
        <v>42326</v>
      </c>
      <c r="F242" s="149">
        <v>0.33402777777777781</v>
      </c>
      <c r="G242" s="149">
        <v>0.76527777777777783</v>
      </c>
      <c r="H242" s="147"/>
      <c r="I242" s="147"/>
      <c r="J242" s="147"/>
      <c r="K242" s="277"/>
      <c r="L242" s="121"/>
      <c r="M242" s="120" t="str">
        <f>IF(ISERROR(VLOOKUP(C242,mail!$G$2:$H$65,2,0)),"",VLOOKUP(C242,mail!$G$2:$H$65,2,0))</f>
        <v/>
      </c>
      <c r="N242" s="109"/>
      <c r="O242" s="110">
        <f t="shared" si="41"/>
        <v>0.33402777777777781</v>
      </c>
      <c r="P242" s="110">
        <f t="shared" si="42"/>
        <v>0.76527777777777783</v>
      </c>
      <c r="Q242" s="134">
        <f t="shared" si="43"/>
        <v>0.16597222222222219</v>
      </c>
      <c r="R242" s="111">
        <f t="shared" si="38"/>
        <v>0.20277777777777783</v>
      </c>
      <c r="S242" s="108">
        <f t="shared" si="44"/>
        <v>0.35416666666666669</v>
      </c>
      <c r="T242" s="109"/>
      <c r="U242" s="108"/>
      <c r="V242" s="108"/>
      <c r="W242" s="112"/>
      <c r="X242" s="112"/>
      <c r="Y242" s="112"/>
      <c r="Z242" s="176"/>
      <c r="AA242" s="109"/>
      <c r="AB242" s="138">
        <f t="shared" si="45"/>
        <v>1</v>
      </c>
      <c r="AC242" s="112">
        <f t="shared" si="46"/>
        <v>0</v>
      </c>
      <c r="AD242" s="112">
        <f t="shared" si="39"/>
        <v>0</v>
      </c>
      <c r="AE242" s="112">
        <f t="shared" si="40"/>
        <v>1</v>
      </c>
    </row>
    <row r="243" spans="1:31" hidden="1">
      <c r="A243" s="147">
        <v>238</v>
      </c>
      <c r="B243" s="226" t="s">
        <v>488</v>
      </c>
      <c r="C243" s="147" t="s">
        <v>18</v>
      </c>
      <c r="D243" s="147" t="s">
        <v>475</v>
      </c>
      <c r="E243" s="148">
        <v>42327</v>
      </c>
      <c r="F243" s="149">
        <v>0.3527777777777778</v>
      </c>
      <c r="G243" s="149">
        <v>0.76527777777777783</v>
      </c>
      <c r="H243" s="149">
        <v>0.77083333333333337</v>
      </c>
      <c r="I243" s="147"/>
      <c r="J243" s="147"/>
      <c r="K243" s="277"/>
      <c r="L243" s="121"/>
      <c r="M243" s="120" t="str">
        <f>IF(ISERROR(VLOOKUP(C243,mail!$G$2:$H$65,2,0)),"",VLOOKUP(C243,mail!$G$2:$H$65,2,0))</f>
        <v/>
      </c>
      <c r="N243" s="109"/>
      <c r="O243" s="110">
        <f t="shared" si="41"/>
        <v>0.3527777777777778</v>
      </c>
      <c r="P243" s="110">
        <f t="shared" si="42"/>
        <v>0.77083333333333337</v>
      </c>
      <c r="Q243" s="134">
        <f t="shared" si="43"/>
        <v>0.1472222222222222</v>
      </c>
      <c r="R243" s="111">
        <f t="shared" si="38"/>
        <v>0.20833333333333337</v>
      </c>
      <c r="S243" s="108">
        <f t="shared" si="44"/>
        <v>0.35416666666666669</v>
      </c>
      <c r="T243" s="109"/>
      <c r="U243" s="108"/>
      <c r="V243" s="108"/>
      <c r="W243" s="112"/>
      <c r="X243" s="112"/>
      <c r="Y243" s="112"/>
      <c r="Z243" s="176"/>
      <c r="AA243" s="109"/>
      <c r="AB243" s="138">
        <f t="shared" si="45"/>
        <v>1</v>
      </c>
      <c r="AC243" s="112">
        <f t="shared" si="46"/>
        <v>0</v>
      </c>
      <c r="AD243" s="112">
        <f t="shared" si="39"/>
        <v>0</v>
      </c>
      <c r="AE243" s="112">
        <f t="shared" si="40"/>
        <v>1</v>
      </c>
    </row>
    <row r="244" spans="1:31" hidden="1">
      <c r="A244" s="147">
        <v>239</v>
      </c>
      <c r="B244" s="226" t="s">
        <v>489</v>
      </c>
      <c r="C244" s="147" t="s">
        <v>19</v>
      </c>
      <c r="D244" s="147" t="s">
        <v>479</v>
      </c>
      <c r="E244" s="148">
        <v>42304</v>
      </c>
      <c r="F244" s="149">
        <v>0.34166666666666662</v>
      </c>
      <c r="G244" s="149">
        <v>0.85763888888888884</v>
      </c>
      <c r="H244" s="147"/>
      <c r="I244" s="147"/>
      <c r="J244" s="147"/>
      <c r="K244" s="277"/>
      <c r="L244" s="121"/>
      <c r="M244" s="120" t="str">
        <f>IF(ISERROR(VLOOKUP(C244,mail!$G$2:$H$65,2,0)),"",VLOOKUP(C244,mail!$G$2:$H$65,2,0))</f>
        <v/>
      </c>
      <c r="N244" s="116"/>
      <c r="O244" s="110">
        <f t="shared" si="41"/>
        <v>0.34166666666666662</v>
      </c>
      <c r="P244" s="110">
        <f t="shared" si="42"/>
        <v>0.85763888888888884</v>
      </c>
      <c r="Q244" s="134">
        <f t="shared" si="43"/>
        <v>0.15833333333333338</v>
      </c>
      <c r="R244" s="111">
        <f t="shared" si="38"/>
        <v>0.25</v>
      </c>
      <c r="S244" s="108">
        <f t="shared" si="44"/>
        <v>0.35416666666666669</v>
      </c>
      <c r="T244" s="109"/>
      <c r="U244" s="108"/>
      <c r="V244" s="108"/>
      <c r="W244" s="112"/>
      <c r="X244" s="112"/>
      <c r="Y244" s="112"/>
      <c r="Z244" s="176"/>
      <c r="AA244" s="109"/>
      <c r="AB244" s="138">
        <f t="shared" si="45"/>
        <v>1</v>
      </c>
      <c r="AC244" s="112">
        <f t="shared" si="46"/>
        <v>0</v>
      </c>
      <c r="AD244" s="112">
        <f t="shared" ref="AD244:AD262" si="47">+IF(AND(F244&gt;TIMEVALUE("8:30"),F244&lt;TIMEVALUE("10:00")),1,IF(AND(F244&gt;TIMEVALUE("14:00"),F244&lt;TIMEVALUE("15:30")),1,0+W244))</f>
        <v>0</v>
      </c>
      <c r="AE244" s="112">
        <f t="shared" ref="AE244:AE262" si="48">+IF(OR(M244="Khac",M244="pm"),0,IF(AND(MAX(F244:K244)-MIN(F244:K244)&gt;TIMEVALUE("6:00"),AND(MAX(F244:K244)&gt;TIMEVALUE("14:00"),MIN(F244:K244)&lt;TIMEVALUE("11:30"))),1,0))+X244</f>
        <v>1</v>
      </c>
    </row>
    <row r="245" spans="1:31" hidden="1">
      <c r="A245" s="147">
        <v>240</v>
      </c>
      <c r="B245" s="226" t="s">
        <v>489</v>
      </c>
      <c r="C245" s="147" t="s">
        <v>19</v>
      </c>
      <c r="D245" s="147" t="s">
        <v>479</v>
      </c>
      <c r="E245" s="148">
        <v>42305</v>
      </c>
      <c r="F245" s="149">
        <v>0.33680555555555558</v>
      </c>
      <c r="G245" s="149">
        <v>0.78263888888888899</v>
      </c>
      <c r="H245" s="147"/>
      <c r="I245" s="147"/>
      <c r="J245" s="147"/>
      <c r="K245" s="277"/>
      <c r="L245" s="121"/>
      <c r="M245" s="120" t="str">
        <f>IF(ISERROR(VLOOKUP(C245,mail!$G$2:$H$65,2,0)),"",VLOOKUP(C245,mail!$G$2:$H$65,2,0))</f>
        <v/>
      </c>
      <c r="N245" s="109"/>
      <c r="O245" s="110">
        <f t="shared" si="41"/>
        <v>0.33680555555555558</v>
      </c>
      <c r="P245" s="110">
        <f t="shared" si="42"/>
        <v>0.78263888888888899</v>
      </c>
      <c r="Q245" s="134">
        <f t="shared" si="43"/>
        <v>0.16319444444444442</v>
      </c>
      <c r="R245" s="111">
        <f t="shared" si="38"/>
        <v>0.22013888888888899</v>
      </c>
      <c r="S245" s="108">
        <f t="shared" si="44"/>
        <v>0.35416666666666669</v>
      </c>
      <c r="T245" s="109"/>
      <c r="U245" s="108"/>
      <c r="V245" s="108"/>
      <c r="W245" s="112"/>
      <c r="X245" s="112"/>
      <c r="Y245" s="112"/>
      <c r="Z245" s="176"/>
      <c r="AA245" s="109"/>
      <c r="AB245" s="138">
        <f t="shared" si="45"/>
        <v>1</v>
      </c>
      <c r="AC245" s="112">
        <f t="shared" si="46"/>
        <v>0</v>
      </c>
      <c r="AD245" s="112">
        <f t="shared" si="47"/>
        <v>0</v>
      </c>
      <c r="AE245" s="112">
        <f t="shared" si="48"/>
        <v>1</v>
      </c>
    </row>
    <row r="246" spans="1:31" hidden="1">
      <c r="A246" s="147">
        <v>241</v>
      </c>
      <c r="B246" s="226" t="s">
        <v>489</v>
      </c>
      <c r="C246" s="147" t="s">
        <v>19</v>
      </c>
      <c r="D246" s="147" t="s">
        <v>479</v>
      </c>
      <c r="E246" s="148">
        <v>42306</v>
      </c>
      <c r="F246" s="149">
        <v>0.3263888888888889</v>
      </c>
      <c r="G246" s="149">
        <v>0.7597222222222223</v>
      </c>
      <c r="H246" s="147"/>
      <c r="I246" s="147"/>
      <c r="J246" s="147"/>
      <c r="K246" s="277"/>
      <c r="L246" s="121"/>
      <c r="M246" s="120" t="str">
        <f>IF(ISERROR(VLOOKUP(C246,mail!$G$2:$H$65,2,0)),"",VLOOKUP(C246,mail!$G$2:$H$65,2,0))</f>
        <v/>
      </c>
      <c r="N246" s="109"/>
      <c r="O246" s="110">
        <f t="shared" si="41"/>
        <v>0.33333333333333331</v>
      </c>
      <c r="P246" s="110">
        <f t="shared" si="42"/>
        <v>0.7597222222222223</v>
      </c>
      <c r="Q246" s="134">
        <f t="shared" si="43"/>
        <v>0.16666666666666669</v>
      </c>
      <c r="R246" s="111">
        <f t="shared" si="38"/>
        <v>0.1972222222222223</v>
      </c>
      <c r="S246" s="108">
        <f t="shared" si="44"/>
        <v>0.35416666666666669</v>
      </c>
      <c r="T246" s="109"/>
      <c r="U246" s="108"/>
      <c r="V246" s="108"/>
      <c r="W246" s="112"/>
      <c r="X246" s="112"/>
      <c r="Y246" s="112"/>
      <c r="Z246" s="176"/>
      <c r="AA246" s="109"/>
      <c r="AB246" s="138">
        <f t="shared" si="45"/>
        <v>1</v>
      </c>
      <c r="AC246" s="112">
        <f t="shared" si="46"/>
        <v>0</v>
      </c>
      <c r="AD246" s="112">
        <f t="shared" si="47"/>
        <v>0</v>
      </c>
      <c r="AE246" s="112">
        <f t="shared" si="48"/>
        <v>1</v>
      </c>
    </row>
    <row r="247" spans="1:31" hidden="1">
      <c r="A247" s="147">
        <v>242</v>
      </c>
      <c r="B247" s="226" t="s">
        <v>489</v>
      </c>
      <c r="C247" s="147" t="s">
        <v>19</v>
      </c>
      <c r="D247" s="147" t="s">
        <v>479</v>
      </c>
      <c r="E247" s="148">
        <v>42307</v>
      </c>
      <c r="F247" s="149">
        <v>0.33611111111111108</v>
      </c>
      <c r="G247" s="149">
        <v>0.76874999999999993</v>
      </c>
      <c r="H247" s="147"/>
      <c r="I247" s="147"/>
      <c r="J247" s="147"/>
      <c r="K247" s="277"/>
      <c r="L247" s="121"/>
      <c r="M247" s="120" t="str">
        <f>IF(ISERROR(VLOOKUP(C247,mail!$G$2:$H$65,2,0)),"",VLOOKUP(C247,mail!$G$2:$H$65,2,0))</f>
        <v/>
      </c>
      <c r="N247" s="109"/>
      <c r="O247" s="110">
        <f t="shared" si="41"/>
        <v>0.33611111111111108</v>
      </c>
      <c r="P247" s="110">
        <f t="shared" si="42"/>
        <v>0.76874999999999993</v>
      </c>
      <c r="Q247" s="134">
        <f t="shared" si="43"/>
        <v>0.16388888888888892</v>
      </c>
      <c r="R247" s="111">
        <f t="shared" si="38"/>
        <v>0.20624999999999993</v>
      </c>
      <c r="S247" s="108">
        <f t="shared" si="44"/>
        <v>0.35416666666666669</v>
      </c>
      <c r="T247" s="109"/>
      <c r="U247" s="108"/>
      <c r="V247" s="108"/>
      <c r="W247" s="112"/>
      <c r="X247" s="112"/>
      <c r="Y247" s="112"/>
      <c r="Z247" s="176"/>
      <c r="AA247" s="109"/>
      <c r="AB247" s="138">
        <f t="shared" si="45"/>
        <v>1</v>
      </c>
      <c r="AC247" s="112">
        <f t="shared" si="46"/>
        <v>0</v>
      </c>
      <c r="AD247" s="112">
        <f t="shared" si="47"/>
        <v>0</v>
      </c>
      <c r="AE247" s="112">
        <f t="shared" si="48"/>
        <v>1</v>
      </c>
    </row>
    <row r="248" spans="1:31" hidden="1">
      <c r="A248" s="147">
        <v>243</v>
      </c>
      <c r="B248" s="226" t="s">
        <v>489</v>
      </c>
      <c r="C248" s="147" t="s">
        <v>19</v>
      </c>
      <c r="D248" s="147" t="s">
        <v>479</v>
      </c>
      <c r="E248" s="148">
        <v>42310</v>
      </c>
      <c r="F248" s="149">
        <v>0.32430555555555557</v>
      </c>
      <c r="G248" s="149">
        <v>0.76458333333333339</v>
      </c>
      <c r="H248" s="147"/>
      <c r="I248" s="147"/>
      <c r="J248" s="147"/>
      <c r="K248" s="277"/>
      <c r="L248" s="121"/>
      <c r="M248" s="120" t="str">
        <f>IF(ISERROR(VLOOKUP(C248,mail!$G$2:$H$65,2,0)),"",VLOOKUP(C248,mail!$G$2:$H$65,2,0))</f>
        <v/>
      </c>
      <c r="N248" s="116"/>
      <c r="O248" s="110">
        <f t="shared" si="41"/>
        <v>0.33333333333333331</v>
      </c>
      <c r="P248" s="110">
        <f t="shared" si="42"/>
        <v>0.76458333333333339</v>
      </c>
      <c r="Q248" s="134">
        <f t="shared" si="43"/>
        <v>0.16666666666666669</v>
      </c>
      <c r="R248" s="111">
        <f t="shared" si="38"/>
        <v>0.20208333333333339</v>
      </c>
      <c r="S248" s="108">
        <f t="shared" si="44"/>
        <v>0.35416666666666669</v>
      </c>
      <c r="T248" s="109"/>
      <c r="U248" s="108"/>
      <c r="V248" s="108"/>
      <c r="W248" s="112"/>
      <c r="X248" s="112"/>
      <c r="Y248" s="112"/>
      <c r="Z248" s="176"/>
      <c r="AA248" s="109"/>
      <c r="AB248" s="138">
        <f t="shared" si="45"/>
        <v>1</v>
      </c>
      <c r="AC248" s="112">
        <f t="shared" si="46"/>
        <v>0</v>
      </c>
      <c r="AD248" s="112">
        <f t="shared" si="47"/>
        <v>0</v>
      </c>
      <c r="AE248" s="112">
        <f t="shared" si="48"/>
        <v>1</v>
      </c>
    </row>
    <row r="249" spans="1:31" hidden="1">
      <c r="A249" s="147">
        <v>244</v>
      </c>
      <c r="B249" s="226" t="s">
        <v>489</v>
      </c>
      <c r="C249" s="147" t="s">
        <v>19</v>
      </c>
      <c r="D249" s="147" t="s">
        <v>479</v>
      </c>
      <c r="E249" s="148">
        <v>42311</v>
      </c>
      <c r="F249" s="149">
        <v>0.33749999999999997</v>
      </c>
      <c r="G249" s="149">
        <v>0.76250000000000007</v>
      </c>
      <c r="H249" s="147"/>
      <c r="I249" s="147"/>
      <c r="J249" s="147"/>
      <c r="K249" s="277"/>
      <c r="L249" s="121"/>
      <c r="M249" s="120" t="str">
        <f>IF(ISERROR(VLOOKUP(C249,mail!$G$2:$H$65,2,0)),"",VLOOKUP(C249,mail!$G$2:$H$65,2,0))</f>
        <v/>
      </c>
      <c r="N249" s="109"/>
      <c r="O249" s="110">
        <f t="shared" si="41"/>
        <v>0.33749999999999997</v>
      </c>
      <c r="P249" s="110">
        <f t="shared" si="42"/>
        <v>0.76250000000000007</v>
      </c>
      <c r="Q249" s="134">
        <f t="shared" si="43"/>
        <v>0.16250000000000003</v>
      </c>
      <c r="R249" s="111">
        <f t="shared" si="38"/>
        <v>0.20000000000000007</v>
      </c>
      <c r="S249" s="108">
        <f t="shared" si="44"/>
        <v>0.35416666666666669</v>
      </c>
      <c r="T249" s="109"/>
      <c r="U249" s="108"/>
      <c r="V249" s="108"/>
      <c r="W249" s="112"/>
      <c r="X249" s="112"/>
      <c r="Y249" s="112"/>
      <c r="Z249" s="176"/>
      <c r="AA249" s="109"/>
      <c r="AB249" s="138">
        <f t="shared" si="45"/>
        <v>1</v>
      </c>
      <c r="AC249" s="112">
        <f t="shared" si="46"/>
        <v>0</v>
      </c>
      <c r="AD249" s="112">
        <f t="shared" si="47"/>
        <v>0</v>
      </c>
      <c r="AE249" s="112">
        <f t="shared" si="48"/>
        <v>1</v>
      </c>
    </row>
    <row r="250" spans="1:31" hidden="1">
      <c r="A250" s="147">
        <v>245</v>
      </c>
      <c r="B250" s="226" t="s">
        <v>489</v>
      </c>
      <c r="C250" s="147" t="s">
        <v>19</v>
      </c>
      <c r="D250" s="147" t="s">
        <v>479</v>
      </c>
      <c r="E250" s="148">
        <v>42312</v>
      </c>
      <c r="F250" s="149">
        <v>0.33194444444444443</v>
      </c>
      <c r="G250" s="149">
        <v>0.76250000000000007</v>
      </c>
      <c r="H250" s="147"/>
      <c r="I250" s="147"/>
      <c r="J250" s="147"/>
      <c r="K250" s="277"/>
      <c r="L250" s="121"/>
      <c r="M250" s="120" t="str">
        <f>IF(ISERROR(VLOOKUP(C250,mail!$G$2:$H$65,2,0)),"",VLOOKUP(C250,mail!$G$2:$H$65,2,0))</f>
        <v/>
      </c>
      <c r="N250" s="109"/>
      <c r="O250" s="110">
        <f t="shared" si="41"/>
        <v>0.33333333333333331</v>
      </c>
      <c r="P250" s="110">
        <f t="shared" si="42"/>
        <v>0.76250000000000007</v>
      </c>
      <c r="Q250" s="134">
        <f t="shared" si="43"/>
        <v>0.16666666666666669</v>
      </c>
      <c r="R250" s="111">
        <f t="shared" si="38"/>
        <v>0.20000000000000007</v>
      </c>
      <c r="S250" s="108">
        <f t="shared" si="44"/>
        <v>0.35416666666666669</v>
      </c>
      <c r="T250" s="109"/>
      <c r="U250" s="108"/>
      <c r="V250" s="108"/>
      <c r="W250" s="112"/>
      <c r="X250" s="112"/>
      <c r="Y250" s="112"/>
      <c r="Z250" s="176"/>
      <c r="AA250" s="109"/>
      <c r="AB250" s="138">
        <f t="shared" si="45"/>
        <v>1</v>
      </c>
      <c r="AC250" s="112">
        <f t="shared" si="46"/>
        <v>0</v>
      </c>
      <c r="AD250" s="112">
        <f t="shared" si="47"/>
        <v>0</v>
      </c>
      <c r="AE250" s="112">
        <f t="shared" si="48"/>
        <v>1</v>
      </c>
    </row>
    <row r="251" spans="1:31" hidden="1">
      <c r="A251" s="147">
        <v>246</v>
      </c>
      <c r="B251" s="226" t="s">
        <v>489</v>
      </c>
      <c r="C251" s="147" t="s">
        <v>19</v>
      </c>
      <c r="D251" s="147" t="s">
        <v>479</v>
      </c>
      <c r="E251" s="148">
        <v>42313</v>
      </c>
      <c r="F251" s="149">
        <v>0.34583333333333338</v>
      </c>
      <c r="G251" s="149">
        <v>0.76250000000000007</v>
      </c>
      <c r="H251" s="149">
        <v>0.7631944444444444</v>
      </c>
      <c r="I251" s="147"/>
      <c r="J251" s="147"/>
      <c r="K251" s="277"/>
      <c r="L251" s="121"/>
      <c r="M251" s="120" t="str">
        <f>IF(ISERROR(VLOOKUP(C251,mail!$G$2:$H$65,2,0)),"",VLOOKUP(C251,mail!$G$2:$H$65,2,0))</f>
        <v/>
      </c>
      <c r="N251" s="151"/>
      <c r="O251" s="110">
        <f t="shared" si="41"/>
        <v>0.34583333333333338</v>
      </c>
      <c r="P251" s="110">
        <f t="shared" si="42"/>
        <v>0.7631944444444444</v>
      </c>
      <c r="Q251" s="134">
        <f t="shared" si="43"/>
        <v>0.15416666666666662</v>
      </c>
      <c r="R251" s="111">
        <f t="shared" si="38"/>
        <v>0.2006944444444444</v>
      </c>
      <c r="S251" s="108">
        <f t="shared" si="44"/>
        <v>0.35416666666666669</v>
      </c>
      <c r="T251" s="109"/>
      <c r="U251" s="108"/>
      <c r="V251" s="108"/>
      <c r="W251" s="112"/>
      <c r="X251" s="112"/>
      <c r="Y251" s="112"/>
      <c r="Z251" s="176"/>
      <c r="AA251" s="109"/>
      <c r="AB251" s="138">
        <f t="shared" si="45"/>
        <v>1</v>
      </c>
      <c r="AC251" s="112">
        <f t="shared" si="46"/>
        <v>0</v>
      </c>
      <c r="AD251" s="112">
        <f t="shared" si="47"/>
        <v>0</v>
      </c>
      <c r="AE251" s="112">
        <f t="shared" si="48"/>
        <v>1</v>
      </c>
    </row>
    <row r="252" spans="1:31" hidden="1">
      <c r="A252" s="147">
        <v>247</v>
      </c>
      <c r="B252" s="226" t="s">
        <v>489</v>
      </c>
      <c r="C252" s="147" t="s">
        <v>19</v>
      </c>
      <c r="D252" s="147" t="s">
        <v>479</v>
      </c>
      <c r="E252" s="148">
        <v>42314</v>
      </c>
      <c r="F252" s="149">
        <v>0.33749999999999997</v>
      </c>
      <c r="G252" s="149">
        <v>0.75486111111111109</v>
      </c>
      <c r="H252" s="147"/>
      <c r="I252" s="147"/>
      <c r="J252" s="147"/>
      <c r="K252" s="277"/>
      <c r="L252" s="121"/>
      <c r="M252" s="120" t="str">
        <f>IF(ISERROR(VLOOKUP(C252,mail!$G$2:$H$65,2,0)),"",VLOOKUP(C252,mail!$G$2:$H$65,2,0))</f>
        <v/>
      </c>
      <c r="O252" s="110">
        <f t="shared" si="41"/>
        <v>0.33749999999999997</v>
      </c>
      <c r="P252" s="110">
        <f t="shared" si="42"/>
        <v>0.75486111111111109</v>
      </c>
      <c r="Q252" s="134">
        <f t="shared" si="43"/>
        <v>0.16250000000000003</v>
      </c>
      <c r="R252" s="111">
        <f t="shared" si="38"/>
        <v>0.19236111111111109</v>
      </c>
      <c r="S252" s="108">
        <f t="shared" si="44"/>
        <v>0.35416666666666669</v>
      </c>
      <c r="T252" s="109"/>
      <c r="U252" s="108"/>
      <c r="V252" s="108"/>
      <c r="W252" s="112"/>
      <c r="X252" s="112"/>
      <c r="Y252" s="112"/>
      <c r="Z252" s="176"/>
      <c r="AA252" s="109"/>
      <c r="AB252" s="138">
        <f t="shared" si="45"/>
        <v>1</v>
      </c>
      <c r="AC252" s="112">
        <f t="shared" si="46"/>
        <v>0</v>
      </c>
      <c r="AD252" s="112">
        <f t="shared" si="47"/>
        <v>0</v>
      </c>
      <c r="AE252" s="112">
        <f t="shared" si="48"/>
        <v>1</v>
      </c>
    </row>
    <row r="253" spans="1:31" hidden="1">
      <c r="A253" s="147">
        <v>248</v>
      </c>
      <c r="B253" s="226" t="s">
        <v>489</v>
      </c>
      <c r="C253" s="147" t="s">
        <v>19</v>
      </c>
      <c r="D253" s="147" t="s">
        <v>479</v>
      </c>
      <c r="E253" s="148">
        <v>42317</v>
      </c>
      <c r="F253" s="149">
        <v>0.34930555555555554</v>
      </c>
      <c r="G253" s="149">
        <v>0.79722222222222217</v>
      </c>
      <c r="H253" s="147"/>
      <c r="I253" s="147"/>
      <c r="J253" s="147"/>
      <c r="K253" s="277"/>
      <c r="L253" s="121"/>
      <c r="M253" s="120" t="str">
        <f>IF(ISERROR(VLOOKUP(C253,mail!$G$2:$H$65,2,0)),"",VLOOKUP(C253,mail!$G$2:$H$65,2,0))</f>
        <v/>
      </c>
      <c r="O253" s="110">
        <f t="shared" si="41"/>
        <v>0.34930555555555554</v>
      </c>
      <c r="P253" s="110">
        <f t="shared" si="42"/>
        <v>0.79722222222222217</v>
      </c>
      <c r="Q253" s="134">
        <f t="shared" si="43"/>
        <v>0.15069444444444446</v>
      </c>
      <c r="R253" s="111">
        <f t="shared" si="38"/>
        <v>0.23472222222222217</v>
      </c>
      <c r="S253" s="108">
        <f t="shared" si="44"/>
        <v>0.35416666666666669</v>
      </c>
      <c r="T253" s="109"/>
      <c r="U253" s="108"/>
      <c r="V253" s="108"/>
      <c r="W253" s="112"/>
      <c r="X253" s="112"/>
      <c r="Y253" s="112"/>
      <c r="Z253" s="176"/>
      <c r="AA253" s="109"/>
      <c r="AB253" s="138">
        <f t="shared" si="45"/>
        <v>1</v>
      </c>
      <c r="AC253" s="112">
        <f t="shared" si="46"/>
        <v>0</v>
      </c>
      <c r="AD253" s="112">
        <f t="shared" si="47"/>
        <v>0</v>
      </c>
      <c r="AE253" s="112">
        <f t="shared" si="48"/>
        <v>1</v>
      </c>
    </row>
    <row r="254" spans="1:31" hidden="1">
      <c r="A254" s="147">
        <v>249</v>
      </c>
      <c r="B254" s="226" t="s">
        <v>489</v>
      </c>
      <c r="C254" s="147" t="s">
        <v>19</v>
      </c>
      <c r="D254" s="147" t="s">
        <v>479</v>
      </c>
      <c r="E254" s="148">
        <v>42318</v>
      </c>
      <c r="F254" s="149">
        <v>0.34652777777777777</v>
      </c>
      <c r="G254" s="149">
        <v>0.77430555555555547</v>
      </c>
      <c r="H254" s="149">
        <v>0.77500000000000002</v>
      </c>
      <c r="I254" s="147"/>
      <c r="J254" s="147"/>
      <c r="K254" s="277"/>
      <c r="L254" s="121"/>
      <c r="M254" s="120" t="str">
        <f>IF(ISERROR(VLOOKUP(C254,mail!$G$2:$H$65,2,0)),"",VLOOKUP(C254,mail!$G$2:$H$65,2,0))</f>
        <v/>
      </c>
      <c r="N254" s="151"/>
      <c r="O254" s="110">
        <f t="shared" si="41"/>
        <v>0.34652777777777777</v>
      </c>
      <c r="P254" s="110">
        <f t="shared" si="42"/>
        <v>0.77500000000000002</v>
      </c>
      <c r="Q254" s="134">
        <f t="shared" si="43"/>
        <v>0.15347222222222223</v>
      </c>
      <c r="R254" s="111">
        <f t="shared" si="38"/>
        <v>0.21250000000000002</v>
      </c>
      <c r="S254" s="108">
        <f t="shared" si="44"/>
        <v>0.35416666666666669</v>
      </c>
      <c r="T254" s="109"/>
      <c r="U254" s="108"/>
      <c r="V254" s="108"/>
      <c r="W254" s="112"/>
      <c r="X254" s="112"/>
      <c r="Y254" s="112"/>
      <c r="Z254" s="176"/>
      <c r="AA254" s="109"/>
      <c r="AB254" s="138">
        <f t="shared" si="45"/>
        <v>1</v>
      </c>
      <c r="AC254" s="112">
        <f t="shared" si="46"/>
        <v>0</v>
      </c>
      <c r="AD254" s="112">
        <f t="shared" si="47"/>
        <v>0</v>
      </c>
      <c r="AE254" s="112">
        <f t="shared" si="48"/>
        <v>1</v>
      </c>
    </row>
    <row r="255" spans="1:31" hidden="1">
      <c r="A255" s="147">
        <v>250</v>
      </c>
      <c r="B255" s="226" t="s">
        <v>489</v>
      </c>
      <c r="C255" s="147" t="s">
        <v>19</v>
      </c>
      <c r="D255" s="147" t="s">
        <v>479</v>
      </c>
      <c r="E255" s="148">
        <v>42319</v>
      </c>
      <c r="F255" s="149">
        <v>0.34722222222222227</v>
      </c>
      <c r="G255" s="149">
        <v>0.7729166666666667</v>
      </c>
      <c r="H255" s="147"/>
      <c r="I255" s="147"/>
      <c r="J255" s="147"/>
      <c r="K255" s="277"/>
      <c r="L255" s="121"/>
      <c r="M255" s="120" t="str">
        <f>IF(ISERROR(VLOOKUP(C255,mail!$G$2:$H$65,2,0)),"",VLOOKUP(C255,mail!$G$2:$H$65,2,0))</f>
        <v/>
      </c>
      <c r="N255" s="151"/>
      <c r="O255" s="110">
        <f t="shared" si="41"/>
        <v>0.34722222222222227</v>
      </c>
      <c r="P255" s="110">
        <f t="shared" si="42"/>
        <v>0.7729166666666667</v>
      </c>
      <c r="Q255" s="134">
        <f t="shared" si="43"/>
        <v>0.15277777777777773</v>
      </c>
      <c r="R255" s="111">
        <f t="shared" si="38"/>
        <v>0.2104166666666667</v>
      </c>
      <c r="S255" s="108">
        <f t="shared" si="44"/>
        <v>0.35416666666666669</v>
      </c>
      <c r="T255" s="109"/>
      <c r="U255" s="108"/>
      <c r="V255" s="108"/>
      <c r="W255" s="112"/>
      <c r="X255" s="112"/>
      <c r="Y255" s="112"/>
      <c r="Z255" s="176"/>
      <c r="AA255" s="109"/>
      <c r="AB255" s="138">
        <f t="shared" si="45"/>
        <v>1</v>
      </c>
      <c r="AC255" s="112">
        <f t="shared" si="46"/>
        <v>0</v>
      </c>
      <c r="AD255" s="112">
        <f t="shared" si="47"/>
        <v>0</v>
      </c>
      <c r="AE255" s="112">
        <f t="shared" si="48"/>
        <v>1</v>
      </c>
    </row>
    <row r="256" spans="1:31" hidden="1">
      <c r="A256" s="147">
        <v>251</v>
      </c>
      <c r="B256" s="226" t="s">
        <v>489</v>
      </c>
      <c r="C256" s="147" t="s">
        <v>19</v>
      </c>
      <c r="D256" s="147" t="s">
        <v>479</v>
      </c>
      <c r="E256" s="148">
        <v>42320</v>
      </c>
      <c r="F256" s="149">
        <v>0.55902777777777779</v>
      </c>
      <c r="G256" s="149">
        <v>0.76250000000000007</v>
      </c>
      <c r="H256" s="147"/>
      <c r="I256" s="147"/>
      <c r="J256" s="147"/>
      <c r="K256" s="277"/>
      <c r="L256" s="121"/>
      <c r="M256" s="120" t="str">
        <f>IF(ISERROR(VLOOKUP(C256,mail!$G$2:$H$65,2,0)),"",VLOOKUP(C256,mail!$G$2:$H$65,2,0))</f>
        <v/>
      </c>
      <c r="N256" s="151"/>
      <c r="O256" s="110">
        <f t="shared" si="41"/>
        <v>0.55902777777777779</v>
      </c>
      <c r="P256" s="110">
        <f t="shared" si="42"/>
        <v>0.75</v>
      </c>
      <c r="Q256" s="134">
        <f t="shared" si="43"/>
        <v>0</v>
      </c>
      <c r="R256" s="111">
        <f t="shared" si="38"/>
        <v>0.1875</v>
      </c>
      <c r="S256" s="108">
        <f t="shared" si="44"/>
        <v>0.1875</v>
      </c>
      <c r="T256" s="109"/>
      <c r="U256" s="108"/>
      <c r="V256" s="108"/>
      <c r="W256" s="112"/>
      <c r="X256" s="112"/>
      <c r="Y256" s="112"/>
      <c r="Z256" s="176"/>
      <c r="AA256" s="109"/>
      <c r="AB256" s="138">
        <f t="shared" si="45"/>
        <v>0.52941176470588236</v>
      </c>
      <c r="AC256" s="112">
        <f t="shared" si="46"/>
        <v>0</v>
      </c>
      <c r="AD256" s="112">
        <f t="shared" si="47"/>
        <v>0</v>
      </c>
      <c r="AE256" s="112">
        <f t="shared" si="48"/>
        <v>0</v>
      </c>
    </row>
    <row r="257" spans="1:31" hidden="1">
      <c r="A257" s="147">
        <v>252</v>
      </c>
      <c r="B257" s="226" t="s">
        <v>489</v>
      </c>
      <c r="C257" s="147" t="s">
        <v>19</v>
      </c>
      <c r="D257" s="147" t="s">
        <v>479</v>
      </c>
      <c r="E257" s="148">
        <v>42321</v>
      </c>
      <c r="F257" s="149">
        <v>0.34652777777777777</v>
      </c>
      <c r="G257" s="149">
        <v>0.76874999999999993</v>
      </c>
      <c r="H257" s="147"/>
      <c r="I257" s="147"/>
      <c r="J257" s="147"/>
      <c r="K257" s="277"/>
      <c r="L257" s="121"/>
      <c r="M257" s="120" t="str">
        <f>IF(ISERROR(VLOOKUP(C257,mail!$G$2:$H$65,2,0)),"",VLOOKUP(C257,mail!$G$2:$H$65,2,0))</f>
        <v/>
      </c>
      <c r="N257" s="151"/>
      <c r="O257" s="110">
        <f t="shared" si="41"/>
        <v>0.34652777777777777</v>
      </c>
      <c r="P257" s="110">
        <f t="shared" si="42"/>
        <v>0.76874999999999993</v>
      </c>
      <c r="Q257" s="134">
        <f t="shared" si="43"/>
        <v>0.15347222222222223</v>
      </c>
      <c r="R257" s="111">
        <f t="shared" si="38"/>
        <v>0.20624999999999993</v>
      </c>
      <c r="S257" s="108">
        <f t="shared" si="44"/>
        <v>0.35416666666666669</v>
      </c>
      <c r="T257" s="109"/>
      <c r="U257" s="108"/>
      <c r="V257" s="108"/>
      <c r="W257" s="112"/>
      <c r="X257" s="112"/>
      <c r="Y257" s="112"/>
      <c r="Z257" s="176"/>
      <c r="AA257" s="109"/>
      <c r="AB257" s="138">
        <f t="shared" si="45"/>
        <v>1</v>
      </c>
      <c r="AC257" s="112">
        <f t="shared" si="46"/>
        <v>0</v>
      </c>
      <c r="AD257" s="112">
        <f t="shared" si="47"/>
        <v>0</v>
      </c>
      <c r="AE257" s="112">
        <f t="shared" si="48"/>
        <v>1</v>
      </c>
    </row>
    <row r="258" spans="1:31" hidden="1">
      <c r="A258" s="147">
        <v>253</v>
      </c>
      <c r="B258" s="226" t="s">
        <v>489</v>
      </c>
      <c r="C258" s="147" t="s">
        <v>19</v>
      </c>
      <c r="D258" s="147" t="s">
        <v>479</v>
      </c>
      <c r="E258" s="148">
        <v>42324</v>
      </c>
      <c r="F258" s="149">
        <v>0.33333333333333331</v>
      </c>
      <c r="G258" s="149">
        <v>0.7597222222222223</v>
      </c>
      <c r="H258" s="149">
        <v>0.76041666666666663</v>
      </c>
      <c r="I258" s="147"/>
      <c r="J258" s="147"/>
      <c r="K258" s="277"/>
      <c r="L258" s="121"/>
      <c r="M258" s="120" t="str">
        <f>IF(ISERROR(VLOOKUP(C258,mail!$G$2:$H$65,2,0)),"",VLOOKUP(C258,mail!$G$2:$H$65,2,0))</f>
        <v/>
      </c>
      <c r="O258" s="110">
        <f t="shared" si="41"/>
        <v>0.33333333333333331</v>
      </c>
      <c r="P258" s="110">
        <f t="shared" si="42"/>
        <v>0.76041666666666663</v>
      </c>
      <c r="Q258" s="134">
        <f t="shared" si="43"/>
        <v>0.16666666666666669</v>
      </c>
      <c r="R258" s="111">
        <f t="shared" si="38"/>
        <v>0.19791666666666663</v>
      </c>
      <c r="S258" s="108">
        <f t="shared" si="44"/>
        <v>0.35416666666666669</v>
      </c>
      <c r="T258" s="109"/>
      <c r="U258" s="108"/>
      <c r="V258" s="108"/>
      <c r="W258" s="112"/>
      <c r="X258" s="112"/>
      <c r="Y258" s="112"/>
      <c r="Z258" s="176"/>
      <c r="AA258" s="109"/>
      <c r="AB258" s="138">
        <f t="shared" si="45"/>
        <v>1</v>
      </c>
      <c r="AC258" s="112">
        <f t="shared" si="46"/>
        <v>0</v>
      </c>
      <c r="AD258" s="112">
        <f t="shared" si="47"/>
        <v>0</v>
      </c>
      <c r="AE258" s="112">
        <f t="shared" si="48"/>
        <v>1</v>
      </c>
    </row>
    <row r="259" spans="1:31" hidden="1">
      <c r="A259" s="147">
        <v>254</v>
      </c>
      <c r="B259" s="226" t="s">
        <v>489</v>
      </c>
      <c r="C259" s="147" t="s">
        <v>19</v>
      </c>
      <c r="D259" s="147" t="s">
        <v>479</v>
      </c>
      <c r="E259" s="148">
        <v>42325</v>
      </c>
      <c r="F259" s="149">
        <v>0.34027777777777773</v>
      </c>
      <c r="G259" s="149">
        <v>0.7597222222222223</v>
      </c>
      <c r="H259" s="149">
        <v>0.76527777777777783</v>
      </c>
      <c r="I259" s="147"/>
      <c r="J259" s="147"/>
      <c r="K259" s="277"/>
      <c r="L259" s="121"/>
      <c r="M259" s="120" t="str">
        <f>IF(ISERROR(VLOOKUP(C259,mail!$G$2:$H$65,2,0)),"",VLOOKUP(C259,mail!$G$2:$H$65,2,0))</f>
        <v/>
      </c>
      <c r="N259" s="151"/>
      <c r="O259" s="110">
        <f t="shared" si="41"/>
        <v>0.34027777777777773</v>
      </c>
      <c r="P259" s="110">
        <f t="shared" si="42"/>
        <v>0.76527777777777783</v>
      </c>
      <c r="Q259" s="134">
        <f t="shared" si="43"/>
        <v>0.15972222222222227</v>
      </c>
      <c r="R259" s="111">
        <f t="shared" si="38"/>
        <v>0.20277777777777783</v>
      </c>
      <c r="S259" s="108">
        <f t="shared" si="44"/>
        <v>0.35416666666666669</v>
      </c>
      <c r="T259" s="109"/>
      <c r="U259" s="108"/>
      <c r="V259" s="108"/>
      <c r="W259" s="112"/>
      <c r="X259" s="112"/>
      <c r="Y259" s="112"/>
      <c r="Z259" s="176"/>
      <c r="AA259" s="109"/>
      <c r="AB259" s="138">
        <f t="shared" si="45"/>
        <v>1</v>
      </c>
      <c r="AC259" s="112">
        <f t="shared" si="46"/>
        <v>0</v>
      </c>
      <c r="AD259" s="112">
        <f t="shared" si="47"/>
        <v>0</v>
      </c>
      <c r="AE259" s="112">
        <f t="shared" si="48"/>
        <v>1</v>
      </c>
    </row>
    <row r="260" spans="1:31" hidden="1">
      <c r="A260" s="147">
        <v>255</v>
      </c>
      <c r="B260" s="226" t="s">
        <v>489</v>
      </c>
      <c r="C260" s="147" t="s">
        <v>19</v>
      </c>
      <c r="D260" s="147" t="s">
        <v>479</v>
      </c>
      <c r="E260" s="148">
        <v>42326</v>
      </c>
      <c r="F260" s="149">
        <v>0.33958333333333335</v>
      </c>
      <c r="G260" s="149">
        <v>0.76250000000000007</v>
      </c>
      <c r="H260" s="147"/>
      <c r="I260" s="147"/>
      <c r="J260" s="147"/>
      <c r="K260" s="277"/>
      <c r="L260" s="121"/>
      <c r="M260" s="120" t="str">
        <f>IF(ISERROR(VLOOKUP(C260,mail!$G$2:$H$65,2,0)),"",VLOOKUP(C260,mail!$G$2:$H$65,2,0))</f>
        <v/>
      </c>
      <c r="N260" s="151"/>
      <c r="O260" s="110">
        <f t="shared" si="41"/>
        <v>0.33958333333333335</v>
      </c>
      <c r="P260" s="110">
        <f t="shared" si="42"/>
        <v>0.76250000000000007</v>
      </c>
      <c r="Q260" s="134">
        <f t="shared" si="43"/>
        <v>0.16041666666666665</v>
      </c>
      <c r="R260" s="111">
        <f t="shared" si="38"/>
        <v>0.20000000000000007</v>
      </c>
      <c r="S260" s="108">
        <f t="shared" si="44"/>
        <v>0.35416666666666669</v>
      </c>
      <c r="T260" s="109"/>
      <c r="U260" s="108"/>
      <c r="V260" s="108"/>
      <c r="W260" s="112"/>
      <c r="X260" s="112"/>
      <c r="Y260" s="112"/>
      <c r="Z260" s="176"/>
      <c r="AA260" s="109"/>
      <c r="AB260" s="138">
        <f t="shared" si="45"/>
        <v>1</v>
      </c>
      <c r="AC260" s="112">
        <f t="shared" si="46"/>
        <v>0</v>
      </c>
      <c r="AD260" s="112">
        <f t="shared" si="47"/>
        <v>0</v>
      </c>
      <c r="AE260" s="112">
        <f t="shared" si="48"/>
        <v>1</v>
      </c>
    </row>
    <row r="261" spans="1:31" hidden="1">
      <c r="A261" s="147">
        <v>256</v>
      </c>
      <c r="B261" s="226" t="s">
        <v>489</v>
      </c>
      <c r="C261" s="147" t="s">
        <v>19</v>
      </c>
      <c r="D261" s="147" t="s">
        <v>479</v>
      </c>
      <c r="E261" s="148">
        <v>42327</v>
      </c>
      <c r="F261" s="149">
        <v>0.33888888888888885</v>
      </c>
      <c r="G261" s="149">
        <v>0.7597222222222223</v>
      </c>
      <c r="H261" s="149">
        <v>0.76111111111111107</v>
      </c>
      <c r="I261" s="147"/>
      <c r="J261" s="147"/>
      <c r="K261" s="277"/>
      <c r="L261" s="121"/>
      <c r="M261" s="120" t="str">
        <f>IF(ISERROR(VLOOKUP(C261,mail!$G$2:$H$65,2,0)),"",VLOOKUP(C261,mail!$G$2:$H$65,2,0))</f>
        <v/>
      </c>
      <c r="N261" s="151"/>
      <c r="O261" s="110">
        <f t="shared" si="41"/>
        <v>0.33888888888888885</v>
      </c>
      <c r="P261" s="110">
        <f t="shared" si="42"/>
        <v>0.76111111111111107</v>
      </c>
      <c r="Q261" s="134">
        <f t="shared" si="43"/>
        <v>0.16111111111111115</v>
      </c>
      <c r="R261" s="111">
        <f t="shared" ref="R261:R313" si="49">+IF(OR(M261="khac",M261="pm",P261=TIMEVALUE("00:00"),MAX(F261:K261)&lt;TIMEVALUE("13:30"),MAX(F261:K261)&lt;TIMEVALUE("15:30"),MIN(F261:K261)&gt;TIMEVALUE("15:30")),0,IF(P261&lt;=TIMEVALUE("19:30"),P261-IF(MIN(F261:K261)&gt;TIMEVALUE("13:30"),O261,TIMEVALUE("13:30")),TIMEVALUE("19:30")-IF(MIN(F261:K261)&gt;TIMEVALUE("13:30"),O261,TIMEVALUE("13:30"))))</f>
        <v>0.19861111111111107</v>
      </c>
      <c r="S261" s="108">
        <f t="shared" si="44"/>
        <v>0.35416666666666669</v>
      </c>
      <c r="T261" s="109"/>
      <c r="U261" s="108"/>
      <c r="V261" s="108"/>
      <c r="W261" s="112"/>
      <c r="X261" s="112"/>
      <c r="Y261" s="112"/>
      <c r="Z261" s="176"/>
      <c r="AA261" s="109"/>
      <c r="AB261" s="138">
        <f t="shared" si="45"/>
        <v>1</v>
      </c>
      <c r="AC261" s="112">
        <f t="shared" si="46"/>
        <v>0</v>
      </c>
      <c r="AD261" s="112">
        <f t="shared" si="47"/>
        <v>0</v>
      </c>
      <c r="AE261" s="112">
        <f t="shared" si="48"/>
        <v>1</v>
      </c>
    </row>
    <row r="262" spans="1:31" hidden="1">
      <c r="A262" s="147">
        <v>257</v>
      </c>
      <c r="B262" s="226" t="s">
        <v>490</v>
      </c>
      <c r="C262" s="147" t="s">
        <v>456</v>
      </c>
      <c r="D262" s="147" t="s">
        <v>483</v>
      </c>
      <c r="E262" s="148">
        <v>42303</v>
      </c>
      <c r="F262" s="149">
        <v>0.35486111111111113</v>
      </c>
      <c r="G262" s="149">
        <v>0.8041666666666667</v>
      </c>
      <c r="H262" s="147"/>
      <c r="I262" s="147"/>
      <c r="J262" s="147"/>
      <c r="K262" s="277"/>
      <c r="L262" s="121"/>
      <c r="M262" s="120" t="str">
        <f>IF(ISERROR(VLOOKUP(C262,mail!$G$2:$H$65,2,0)),"",VLOOKUP(C262,mail!$G$2:$H$65,2,0))</f>
        <v/>
      </c>
      <c r="N262" s="151"/>
      <c r="O262" s="110">
        <f t="shared" si="41"/>
        <v>0.35486111111111113</v>
      </c>
      <c r="P262" s="110">
        <f t="shared" si="42"/>
        <v>0.75</v>
      </c>
      <c r="Q262" s="134">
        <f t="shared" si="43"/>
        <v>0.14513888888888887</v>
      </c>
      <c r="R262" s="111">
        <f t="shared" si="49"/>
        <v>0.1875</v>
      </c>
      <c r="S262" s="108">
        <f t="shared" si="44"/>
        <v>0.33263888888888887</v>
      </c>
      <c r="T262" s="109"/>
      <c r="U262" s="108"/>
      <c r="V262" s="108"/>
      <c r="W262" s="112"/>
      <c r="X262" s="112">
        <v>-1</v>
      </c>
      <c r="Y262" s="112"/>
      <c r="Z262" s="176"/>
      <c r="AA262" s="109"/>
      <c r="AB262" s="138">
        <f t="shared" si="45"/>
        <v>0.93921568627450969</v>
      </c>
      <c r="AC262" s="112">
        <f t="shared" si="46"/>
        <v>0</v>
      </c>
      <c r="AD262" s="112">
        <f t="shared" si="47"/>
        <v>1</v>
      </c>
      <c r="AE262" s="112">
        <f t="shared" si="48"/>
        <v>0</v>
      </c>
    </row>
    <row r="263" spans="1:31" hidden="1">
      <c r="A263" s="147">
        <v>258</v>
      </c>
      <c r="B263" s="226" t="s">
        <v>490</v>
      </c>
      <c r="C263" s="147" t="s">
        <v>456</v>
      </c>
      <c r="D263" s="147" t="s">
        <v>483</v>
      </c>
      <c r="E263" s="148">
        <v>42304</v>
      </c>
      <c r="F263" s="149">
        <v>0.35347222222222219</v>
      </c>
      <c r="G263" s="149">
        <v>0.77361111111111114</v>
      </c>
      <c r="H263" s="147"/>
      <c r="I263" s="147"/>
      <c r="J263" s="147"/>
      <c r="K263" s="277"/>
      <c r="L263" s="121"/>
      <c r="M263" s="120" t="str">
        <f>IF(ISERROR(VLOOKUP(C263,mail!$G$2:$H$65,2,0)),"",VLOOKUP(C263,mail!$G$2:$H$65,2,0))</f>
        <v/>
      </c>
      <c r="N263" s="151"/>
      <c r="O263" s="110">
        <f t="shared" si="41"/>
        <v>0.35347222222222219</v>
      </c>
      <c r="P263" s="110">
        <f t="shared" si="42"/>
        <v>0.77361111111111114</v>
      </c>
      <c r="Q263" s="134">
        <f t="shared" si="43"/>
        <v>0.14652777777777781</v>
      </c>
      <c r="R263" s="111">
        <f t="shared" si="49"/>
        <v>0.21111111111111114</v>
      </c>
      <c r="S263" s="108">
        <f t="shared" si="44"/>
        <v>0.35416666666666669</v>
      </c>
      <c r="T263" s="109"/>
      <c r="U263" s="108"/>
      <c r="V263" s="108"/>
      <c r="W263" s="112"/>
      <c r="X263" s="112">
        <v>-1</v>
      </c>
      <c r="Y263" s="112"/>
      <c r="Z263" s="176"/>
      <c r="AA263" s="109"/>
      <c r="AB263" s="138">
        <f t="shared" si="45"/>
        <v>1</v>
      </c>
      <c r="AC263" s="112">
        <f t="shared" si="46"/>
        <v>0</v>
      </c>
      <c r="AD263" s="112">
        <f t="shared" ref="AD263:AD290" si="50">+IF(AND(F263&gt;TIMEVALUE("8:30"),F263&lt;TIMEVALUE("10:00")),1,IF(AND(F263&gt;TIMEVALUE("14:00"),F263&lt;TIMEVALUE("15:30")),1,0+W263))</f>
        <v>0</v>
      </c>
      <c r="AE263" s="112">
        <f t="shared" ref="AE263:AE290" si="51">+IF(OR(M263="Khac",M263="pm"),0,IF(AND(MAX(F263:K263)-MIN(F263:K263)&gt;TIMEVALUE("6:00"),AND(MAX(F263:K263)&gt;TIMEVALUE("14:00"),MIN(F263:K263)&lt;TIMEVALUE("11:30"))),1,0))+X263</f>
        <v>0</v>
      </c>
    </row>
    <row r="264" spans="1:31" hidden="1">
      <c r="A264" s="147">
        <v>259</v>
      </c>
      <c r="B264" s="226" t="s">
        <v>490</v>
      </c>
      <c r="C264" s="147" t="s">
        <v>456</v>
      </c>
      <c r="D264" s="147" t="s">
        <v>483</v>
      </c>
      <c r="E264" s="148">
        <v>42305</v>
      </c>
      <c r="F264" s="149">
        <v>0.375</v>
      </c>
      <c r="G264" s="149">
        <v>0.79027777777777775</v>
      </c>
      <c r="H264" s="147"/>
      <c r="I264" s="147"/>
      <c r="J264" s="147"/>
      <c r="K264" s="277"/>
      <c r="L264" s="121"/>
      <c r="M264" s="120" t="str">
        <f>IF(ISERROR(VLOOKUP(C264,mail!$G$2:$H$65,2,0)),"",VLOOKUP(C264,mail!$G$2:$H$65,2,0))</f>
        <v/>
      </c>
      <c r="O264" s="110">
        <f t="shared" si="41"/>
        <v>0.375</v>
      </c>
      <c r="P264" s="110">
        <f t="shared" si="42"/>
        <v>0.75</v>
      </c>
      <c r="Q264" s="134">
        <f t="shared" si="43"/>
        <v>0.125</v>
      </c>
      <c r="R264" s="111">
        <f t="shared" si="49"/>
        <v>0.1875</v>
      </c>
      <c r="S264" s="108">
        <f t="shared" si="44"/>
        <v>0.3125</v>
      </c>
      <c r="T264" s="109"/>
      <c r="U264" s="108"/>
      <c r="V264" s="108"/>
      <c r="W264" s="112"/>
      <c r="X264" s="112">
        <v>-1</v>
      </c>
      <c r="Y264" s="112"/>
      <c r="Z264" s="176"/>
      <c r="AA264" s="109"/>
      <c r="AB264" s="138">
        <f t="shared" si="45"/>
        <v>0.88235294117647056</v>
      </c>
      <c r="AC264" s="112">
        <f t="shared" si="46"/>
        <v>0</v>
      </c>
      <c r="AD264" s="112">
        <f t="shared" si="50"/>
        <v>1</v>
      </c>
      <c r="AE264" s="112">
        <f t="shared" si="51"/>
        <v>0</v>
      </c>
    </row>
    <row r="265" spans="1:31" hidden="1">
      <c r="A265" s="147">
        <v>260</v>
      </c>
      <c r="B265" s="226" t="s">
        <v>490</v>
      </c>
      <c r="C265" s="147" t="s">
        <v>456</v>
      </c>
      <c r="D265" s="147" t="s">
        <v>483</v>
      </c>
      <c r="E265" s="148">
        <v>42306</v>
      </c>
      <c r="F265" s="149">
        <v>0.36805555555555558</v>
      </c>
      <c r="G265" s="149">
        <v>0.7597222222222223</v>
      </c>
      <c r="H265" s="147"/>
      <c r="I265" s="147"/>
      <c r="J265" s="147"/>
      <c r="K265" s="277"/>
      <c r="L265" s="121"/>
      <c r="M265" s="120" t="str">
        <f>IF(ISERROR(VLOOKUP(C265,mail!$G$2:$H$65,2,0)),"",VLOOKUP(C265,mail!$G$2:$H$65,2,0))</f>
        <v/>
      </c>
      <c r="N265" s="151"/>
      <c r="O265" s="110">
        <f t="shared" si="41"/>
        <v>0.36805555555555558</v>
      </c>
      <c r="P265" s="110">
        <f t="shared" si="42"/>
        <v>0.75</v>
      </c>
      <c r="Q265" s="134">
        <f t="shared" si="43"/>
        <v>0.13194444444444442</v>
      </c>
      <c r="R265" s="111">
        <f t="shared" si="49"/>
        <v>0.1875</v>
      </c>
      <c r="S265" s="108">
        <f t="shared" si="44"/>
        <v>0.31944444444444442</v>
      </c>
      <c r="T265" s="109"/>
      <c r="U265" s="108"/>
      <c r="V265" s="108"/>
      <c r="W265" s="112"/>
      <c r="X265" s="112">
        <v>-1</v>
      </c>
      <c r="Y265" s="112"/>
      <c r="Z265" s="176"/>
      <c r="AA265" s="109"/>
      <c r="AB265" s="138">
        <f t="shared" si="45"/>
        <v>0.90196078431372539</v>
      </c>
      <c r="AC265" s="112">
        <f t="shared" si="46"/>
        <v>0</v>
      </c>
      <c r="AD265" s="112">
        <f t="shared" si="50"/>
        <v>1</v>
      </c>
      <c r="AE265" s="112">
        <f t="shared" si="51"/>
        <v>0</v>
      </c>
    </row>
    <row r="266" spans="1:31" hidden="1">
      <c r="A266" s="147">
        <v>261</v>
      </c>
      <c r="B266" s="226" t="s">
        <v>490</v>
      </c>
      <c r="C266" s="147" t="s">
        <v>456</v>
      </c>
      <c r="D266" s="147" t="s">
        <v>483</v>
      </c>
      <c r="E266" s="148">
        <v>42307</v>
      </c>
      <c r="F266" s="149">
        <v>0.35416666666666669</v>
      </c>
      <c r="G266" s="149">
        <v>0.78888888888888886</v>
      </c>
      <c r="H266" s="147"/>
      <c r="I266" s="147"/>
      <c r="J266" s="147"/>
      <c r="K266" s="277"/>
      <c r="L266" s="121"/>
      <c r="M266" s="120" t="str">
        <f>IF(ISERROR(VLOOKUP(C266,mail!$G$2:$H$65,2,0)),"",VLOOKUP(C266,mail!$G$2:$H$65,2,0))</f>
        <v/>
      </c>
      <c r="N266" s="151"/>
      <c r="O266" s="110">
        <f t="shared" si="41"/>
        <v>0.35416666666666669</v>
      </c>
      <c r="P266" s="110">
        <f t="shared" si="42"/>
        <v>0.78888888888888886</v>
      </c>
      <c r="Q266" s="134">
        <f t="shared" si="43"/>
        <v>0.14583333333333331</v>
      </c>
      <c r="R266" s="111">
        <f t="shared" si="49"/>
        <v>0.22638888888888886</v>
      </c>
      <c r="S266" s="108">
        <f t="shared" si="44"/>
        <v>0.35416666666666669</v>
      </c>
      <c r="T266" s="109"/>
      <c r="U266" s="108"/>
      <c r="V266" s="108"/>
      <c r="W266" s="112"/>
      <c r="X266" s="112">
        <v>-1</v>
      </c>
      <c r="Y266" s="112"/>
      <c r="Z266" s="176"/>
      <c r="AA266" s="109"/>
      <c r="AB266" s="138">
        <f t="shared" si="45"/>
        <v>1</v>
      </c>
      <c r="AC266" s="112">
        <f t="shared" si="46"/>
        <v>0</v>
      </c>
      <c r="AD266" s="112">
        <f t="shared" si="50"/>
        <v>0</v>
      </c>
      <c r="AE266" s="112">
        <f t="shared" si="51"/>
        <v>0</v>
      </c>
    </row>
    <row r="267" spans="1:31" hidden="1">
      <c r="A267" s="147">
        <v>262</v>
      </c>
      <c r="B267" s="226" t="s">
        <v>490</v>
      </c>
      <c r="C267" s="147" t="s">
        <v>456</v>
      </c>
      <c r="D267" s="147" t="s">
        <v>483</v>
      </c>
      <c r="E267" s="148">
        <v>42310</v>
      </c>
      <c r="F267" s="149">
        <v>0.34861111111111115</v>
      </c>
      <c r="G267" s="149">
        <v>0.77986111111111101</v>
      </c>
      <c r="H267" s="147"/>
      <c r="I267" s="147"/>
      <c r="J267" s="147"/>
      <c r="K267" s="277"/>
      <c r="L267" s="121"/>
      <c r="M267" s="120" t="str">
        <f>IF(ISERROR(VLOOKUP(C267,mail!$G$2:$H$65,2,0)),"",VLOOKUP(C267,mail!$G$2:$H$65,2,0))</f>
        <v/>
      </c>
      <c r="N267" s="151"/>
      <c r="O267" s="110">
        <f t="shared" si="41"/>
        <v>0.34861111111111115</v>
      </c>
      <c r="P267" s="110">
        <f t="shared" si="42"/>
        <v>0.77986111111111101</v>
      </c>
      <c r="Q267" s="134">
        <f t="shared" si="43"/>
        <v>0.15138888888888885</v>
      </c>
      <c r="R267" s="111">
        <f t="shared" si="49"/>
        <v>0.21736111111111101</v>
      </c>
      <c r="S267" s="108">
        <f t="shared" si="44"/>
        <v>0.35416666666666669</v>
      </c>
      <c r="T267" s="109"/>
      <c r="U267" s="108"/>
      <c r="V267" s="108"/>
      <c r="W267" s="112"/>
      <c r="X267" s="112"/>
      <c r="Y267" s="112"/>
      <c r="Z267" s="176"/>
      <c r="AA267" s="109"/>
      <c r="AB267" s="138">
        <f t="shared" si="45"/>
        <v>1</v>
      </c>
      <c r="AC267" s="112">
        <f t="shared" si="46"/>
        <v>0</v>
      </c>
      <c r="AD267" s="112">
        <f t="shared" si="50"/>
        <v>0</v>
      </c>
      <c r="AE267" s="112">
        <f t="shared" si="51"/>
        <v>1</v>
      </c>
    </row>
    <row r="268" spans="1:31" hidden="1">
      <c r="A268" s="147">
        <v>263</v>
      </c>
      <c r="B268" s="226" t="s">
        <v>490</v>
      </c>
      <c r="C268" s="147" t="s">
        <v>456</v>
      </c>
      <c r="D268" s="147" t="s">
        <v>483</v>
      </c>
      <c r="E268" s="148">
        <v>42311</v>
      </c>
      <c r="F268" s="149">
        <v>0.35555555555555557</v>
      </c>
      <c r="G268" s="149">
        <v>0.76736111111111116</v>
      </c>
      <c r="H268" s="147"/>
      <c r="I268" s="147"/>
      <c r="J268" s="147"/>
      <c r="K268" s="277"/>
      <c r="L268" s="121"/>
      <c r="M268" s="120" t="str">
        <f>IF(ISERROR(VLOOKUP(C268,mail!$G$2:$H$65,2,0)),"",VLOOKUP(C268,mail!$G$2:$H$65,2,0))</f>
        <v/>
      </c>
      <c r="N268" s="151"/>
      <c r="O268" s="110">
        <f t="shared" si="41"/>
        <v>0.35555555555555557</v>
      </c>
      <c r="P268" s="110">
        <f t="shared" si="42"/>
        <v>0.75</v>
      </c>
      <c r="Q268" s="134">
        <f t="shared" si="43"/>
        <v>0.14444444444444443</v>
      </c>
      <c r="R268" s="111">
        <f t="shared" si="49"/>
        <v>0.1875</v>
      </c>
      <c r="S268" s="108">
        <f t="shared" si="44"/>
        <v>0.33194444444444443</v>
      </c>
      <c r="T268" s="109"/>
      <c r="U268" s="108"/>
      <c r="V268" s="108"/>
      <c r="W268" s="112"/>
      <c r="X268" s="112"/>
      <c r="Y268" s="112"/>
      <c r="Z268" s="176"/>
      <c r="AA268" s="109"/>
      <c r="AB268" s="138">
        <f t="shared" si="45"/>
        <v>0.9372549019607842</v>
      </c>
      <c r="AC268" s="112">
        <f t="shared" si="46"/>
        <v>0</v>
      </c>
      <c r="AD268" s="112">
        <f t="shared" si="50"/>
        <v>1</v>
      </c>
      <c r="AE268" s="112">
        <f t="shared" si="51"/>
        <v>1</v>
      </c>
    </row>
    <row r="269" spans="1:31" hidden="1">
      <c r="A269" s="147">
        <v>264</v>
      </c>
      <c r="B269" s="226" t="s">
        <v>490</v>
      </c>
      <c r="C269" s="147" t="s">
        <v>456</v>
      </c>
      <c r="D269" s="147" t="s">
        <v>483</v>
      </c>
      <c r="E269" s="148">
        <v>42312</v>
      </c>
      <c r="F269" s="149">
        <v>0.32291666666666669</v>
      </c>
      <c r="G269" s="149">
        <v>0.7680555555555556</v>
      </c>
      <c r="H269" s="147"/>
      <c r="I269" s="147"/>
      <c r="J269" s="147"/>
      <c r="K269" s="277"/>
      <c r="L269" s="121"/>
      <c r="M269" s="120" t="str">
        <f>IF(ISERROR(VLOOKUP(C269,mail!$G$2:$H$65,2,0)),"",VLOOKUP(C269,mail!$G$2:$H$65,2,0))</f>
        <v/>
      </c>
      <c r="O269" s="110">
        <f t="shared" si="41"/>
        <v>0.33333333333333331</v>
      </c>
      <c r="P269" s="110">
        <f t="shared" si="42"/>
        <v>0.7680555555555556</v>
      </c>
      <c r="Q269" s="134">
        <f t="shared" si="43"/>
        <v>0.16666666666666669</v>
      </c>
      <c r="R269" s="111">
        <f t="shared" si="49"/>
        <v>0.2055555555555556</v>
      </c>
      <c r="S269" s="108">
        <f t="shared" si="44"/>
        <v>0.35416666666666669</v>
      </c>
      <c r="T269" s="109"/>
      <c r="U269" s="108"/>
      <c r="V269" s="108"/>
      <c r="W269" s="112"/>
      <c r="X269" s="112"/>
      <c r="Y269" s="112"/>
      <c r="Z269" s="176"/>
      <c r="AA269" s="109"/>
      <c r="AB269" s="138">
        <f t="shared" si="45"/>
        <v>1</v>
      </c>
      <c r="AC269" s="112">
        <f t="shared" si="46"/>
        <v>0</v>
      </c>
      <c r="AD269" s="112">
        <f t="shared" si="50"/>
        <v>0</v>
      </c>
      <c r="AE269" s="112">
        <f t="shared" si="51"/>
        <v>1</v>
      </c>
    </row>
    <row r="270" spans="1:31" hidden="1">
      <c r="A270" s="147">
        <v>265</v>
      </c>
      <c r="B270" s="226" t="s">
        <v>490</v>
      </c>
      <c r="C270" s="147" t="s">
        <v>456</v>
      </c>
      <c r="D270" s="147" t="s">
        <v>483</v>
      </c>
      <c r="E270" s="148">
        <v>42313</v>
      </c>
      <c r="F270" s="149">
        <v>0.32777777777777778</v>
      </c>
      <c r="G270" s="149">
        <v>0.77361111111111114</v>
      </c>
      <c r="H270" s="147"/>
      <c r="I270" s="147"/>
      <c r="J270" s="147"/>
      <c r="K270" s="277"/>
      <c r="L270" s="121"/>
      <c r="M270" s="120" t="str">
        <f>IF(ISERROR(VLOOKUP(C270,mail!$G$2:$H$65,2,0)),"",VLOOKUP(C270,mail!$G$2:$H$65,2,0))</f>
        <v/>
      </c>
      <c r="O270" s="110">
        <f t="shared" si="41"/>
        <v>0.33333333333333331</v>
      </c>
      <c r="P270" s="110">
        <f t="shared" si="42"/>
        <v>0.77361111111111114</v>
      </c>
      <c r="Q270" s="134">
        <f t="shared" si="43"/>
        <v>0.16666666666666669</v>
      </c>
      <c r="R270" s="111">
        <f t="shared" si="49"/>
        <v>0.21111111111111114</v>
      </c>
      <c r="S270" s="108">
        <f t="shared" si="44"/>
        <v>0.35416666666666669</v>
      </c>
      <c r="T270" s="109"/>
      <c r="U270" s="108"/>
      <c r="V270" s="108"/>
      <c r="W270" s="112"/>
      <c r="X270" s="112"/>
      <c r="Y270" s="112"/>
      <c r="Z270" s="176"/>
      <c r="AA270" s="109"/>
      <c r="AB270" s="138">
        <f t="shared" si="45"/>
        <v>1</v>
      </c>
      <c r="AC270" s="112">
        <f t="shared" si="46"/>
        <v>0</v>
      </c>
      <c r="AD270" s="112">
        <f t="shared" si="50"/>
        <v>0</v>
      </c>
      <c r="AE270" s="112">
        <f t="shared" si="51"/>
        <v>1</v>
      </c>
    </row>
    <row r="271" spans="1:31" hidden="1">
      <c r="A271" s="147">
        <v>266</v>
      </c>
      <c r="B271" s="226" t="s">
        <v>490</v>
      </c>
      <c r="C271" s="147" t="s">
        <v>456</v>
      </c>
      <c r="D271" s="147" t="s">
        <v>483</v>
      </c>
      <c r="E271" s="148">
        <v>42314</v>
      </c>
      <c r="F271" s="149">
        <v>0.34513888888888888</v>
      </c>
      <c r="G271" s="149">
        <v>0.76944444444444438</v>
      </c>
      <c r="H271" s="147"/>
      <c r="I271" s="147"/>
      <c r="J271" s="147"/>
      <c r="K271" s="277"/>
      <c r="L271" s="121"/>
      <c r="M271" s="120" t="str">
        <f>IF(ISERROR(VLOOKUP(C271,mail!$G$2:$H$65,2,0)),"",VLOOKUP(C271,mail!$G$2:$H$65,2,0))</f>
        <v/>
      </c>
      <c r="N271" s="151"/>
      <c r="O271" s="110">
        <f t="shared" si="41"/>
        <v>0.34513888888888888</v>
      </c>
      <c r="P271" s="110">
        <f t="shared" si="42"/>
        <v>0.76944444444444438</v>
      </c>
      <c r="Q271" s="134">
        <f t="shared" si="43"/>
        <v>0.15486111111111112</v>
      </c>
      <c r="R271" s="111">
        <f t="shared" si="49"/>
        <v>0.20694444444444438</v>
      </c>
      <c r="S271" s="108">
        <f t="shared" si="44"/>
        <v>0.35416666666666669</v>
      </c>
      <c r="T271" s="109"/>
      <c r="U271" s="108"/>
      <c r="V271" s="108"/>
      <c r="W271" s="112"/>
      <c r="X271" s="112"/>
      <c r="Y271" s="112"/>
      <c r="Z271" s="176"/>
      <c r="AA271" s="109"/>
      <c r="AB271" s="138">
        <f t="shared" si="45"/>
        <v>1</v>
      </c>
      <c r="AC271" s="112">
        <f t="shared" si="46"/>
        <v>0</v>
      </c>
      <c r="AD271" s="112">
        <f t="shared" si="50"/>
        <v>0</v>
      </c>
      <c r="AE271" s="112">
        <f t="shared" si="51"/>
        <v>1</v>
      </c>
    </row>
    <row r="272" spans="1:31" hidden="1">
      <c r="A272" s="147">
        <v>267</v>
      </c>
      <c r="B272" s="226" t="s">
        <v>490</v>
      </c>
      <c r="C272" s="147" t="s">
        <v>456</v>
      </c>
      <c r="D272" s="147" t="s">
        <v>483</v>
      </c>
      <c r="E272" s="148">
        <v>42317</v>
      </c>
      <c r="F272" s="149">
        <v>0.35694444444444445</v>
      </c>
      <c r="G272" s="149">
        <v>0.8041666666666667</v>
      </c>
      <c r="H272" s="147"/>
      <c r="I272" s="147"/>
      <c r="J272" s="147"/>
      <c r="K272" s="277"/>
      <c r="L272" s="121"/>
      <c r="M272" s="120" t="str">
        <f>IF(ISERROR(VLOOKUP(C272,mail!$G$2:$H$65,2,0)),"",VLOOKUP(C272,mail!$G$2:$H$65,2,0))</f>
        <v/>
      </c>
      <c r="O272" s="110">
        <f t="shared" si="41"/>
        <v>0.35694444444444445</v>
      </c>
      <c r="P272" s="110">
        <f t="shared" si="42"/>
        <v>0.75</v>
      </c>
      <c r="Q272" s="134">
        <f t="shared" si="43"/>
        <v>0.14305555555555555</v>
      </c>
      <c r="R272" s="111">
        <f t="shared" si="49"/>
        <v>0.1875</v>
      </c>
      <c r="S272" s="108">
        <f t="shared" si="44"/>
        <v>0.33055555555555555</v>
      </c>
      <c r="T272" s="109"/>
      <c r="U272" s="108"/>
      <c r="V272" s="108"/>
      <c r="W272" s="112"/>
      <c r="X272" s="112"/>
      <c r="Y272" s="112"/>
      <c r="Z272" s="176"/>
      <c r="AA272" s="109"/>
      <c r="AB272" s="138">
        <f t="shared" si="45"/>
        <v>0.93333333333333324</v>
      </c>
      <c r="AC272" s="112">
        <f t="shared" si="46"/>
        <v>0</v>
      </c>
      <c r="AD272" s="112">
        <f t="shared" si="50"/>
        <v>1</v>
      </c>
      <c r="AE272" s="112">
        <f t="shared" si="51"/>
        <v>1</v>
      </c>
    </row>
    <row r="273" spans="1:31" hidden="1">
      <c r="A273" s="147">
        <v>268</v>
      </c>
      <c r="B273" s="226" t="s">
        <v>490</v>
      </c>
      <c r="C273" s="147" t="s">
        <v>456</v>
      </c>
      <c r="D273" s="147" t="s">
        <v>483</v>
      </c>
      <c r="E273" s="148">
        <v>42318</v>
      </c>
      <c r="F273" s="149">
        <v>0.34375</v>
      </c>
      <c r="G273" s="149">
        <v>0.77777777777777779</v>
      </c>
      <c r="H273" s="147"/>
      <c r="I273" s="147"/>
      <c r="J273" s="147"/>
      <c r="K273" s="277"/>
      <c r="L273" s="185"/>
      <c r="M273" s="120" t="str">
        <f>IF(ISERROR(VLOOKUP(C273,mail!$G$2:$H$65,2,0)),"",VLOOKUP(C273,mail!$G$2:$H$65,2,0))</f>
        <v/>
      </c>
      <c r="O273" s="110">
        <f t="shared" si="41"/>
        <v>0.34375</v>
      </c>
      <c r="P273" s="110">
        <f t="shared" si="42"/>
        <v>0.77777777777777779</v>
      </c>
      <c r="Q273" s="134">
        <f t="shared" si="43"/>
        <v>0.15625</v>
      </c>
      <c r="R273" s="111">
        <f t="shared" si="49"/>
        <v>0.21527777777777779</v>
      </c>
      <c r="S273" s="108">
        <f t="shared" si="44"/>
        <v>0.35416666666666669</v>
      </c>
      <c r="T273" s="109"/>
      <c r="U273" s="108"/>
      <c r="V273" s="108"/>
      <c r="W273" s="112"/>
      <c r="X273" s="112"/>
      <c r="Y273" s="112"/>
      <c r="Z273" s="176"/>
      <c r="AA273" s="109"/>
      <c r="AB273" s="138">
        <f t="shared" si="45"/>
        <v>1</v>
      </c>
      <c r="AC273" s="112">
        <f t="shared" si="46"/>
        <v>0</v>
      </c>
      <c r="AD273" s="112">
        <f t="shared" si="50"/>
        <v>0</v>
      </c>
      <c r="AE273" s="112">
        <f t="shared" si="51"/>
        <v>1</v>
      </c>
    </row>
    <row r="274" spans="1:31" hidden="1">
      <c r="A274" s="147">
        <v>269</v>
      </c>
      <c r="B274" s="226" t="s">
        <v>490</v>
      </c>
      <c r="C274" s="147" t="s">
        <v>456</v>
      </c>
      <c r="D274" s="147" t="s">
        <v>483</v>
      </c>
      <c r="E274" s="148">
        <v>42319</v>
      </c>
      <c r="F274" s="149">
        <v>0.37291666666666662</v>
      </c>
      <c r="G274" s="149">
        <v>0.76597222222222217</v>
      </c>
      <c r="H274" s="147"/>
      <c r="I274" s="147"/>
      <c r="J274" s="147"/>
      <c r="K274" s="277"/>
      <c r="L274" s="121"/>
      <c r="M274" s="120" t="str">
        <f>IF(ISERROR(VLOOKUP(C274,mail!$G$2:$H$65,2,0)),"",VLOOKUP(C274,mail!$G$2:$H$65,2,0))</f>
        <v/>
      </c>
      <c r="N274" s="151"/>
      <c r="O274" s="110">
        <f t="shared" si="41"/>
        <v>0.37291666666666662</v>
      </c>
      <c r="P274" s="110">
        <f t="shared" si="42"/>
        <v>0.75</v>
      </c>
      <c r="Q274" s="134">
        <f t="shared" si="43"/>
        <v>0.12708333333333338</v>
      </c>
      <c r="R274" s="111">
        <f t="shared" si="49"/>
        <v>0.1875</v>
      </c>
      <c r="S274" s="108">
        <f t="shared" si="44"/>
        <v>0.31458333333333338</v>
      </c>
      <c r="T274" s="109"/>
      <c r="U274" s="108"/>
      <c r="V274" s="108"/>
      <c r="W274" s="112"/>
      <c r="X274" s="112"/>
      <c r="Y274" s="112"/>
      <c r="Z274" s="176"/>
      <c r="AA274" s="109"/>
      <c r="AB274" s="138">
        <f t="shared" si="45"/>
        <v>0.88823529411764712</v>
      </c>
      <c r="AC274" s="112">
        <f t="shared" si="46"/>
        <v>0</v>
      </c>
      <c r="AD274" s="112">
        <f t="shared" si="50"/>
        <v>1</v>
      </c>
      <c r="AE274" s="112">
        <f t="shared" si="51"/>
        <v>1</v>
      </c>
    </row>
    <row r="275" spans="1:31" hidden="1">
      <c r="A275" s="147">
        <v>270</v>
      </c>
      <c r="B275" s="226" t="s">
        <v>490</v>
      </c>
      <c r="C275" s="147" t="s">
        <v>456</v>
      </c>
      <c r="D275" s="147" t="s">
        <v>483</v>
      </c>
      <c r="E275" s="148">
        <v>42321</v>
      </c>
      <c r="F275" s="149">
        <v>0.33888888888888885</v>
      </c>
      <c r="G275" s="147"/>
      <c r="H275" s="147"/>
      <c r="I275" s="147"/>
      <c r="J275" s="147"/>
      <c r="K275" s="278">
        <v>0.77083333333333337</v>
      </c>
      <c r="L275" s="121"/>
      <c r="M275" s="120" t="str">
        <f>IF(ISERROR(VLOOKUP(C275,mail!$G$2:$H$65,2,0)),"",VLOOKUP(C275,mail!$G$2:$H$65,2,0))</f>
        <v/>
      </c>
      <c r="N275" s="151"/>
      <c r="O275" s="110">
        <f t="shared" si="41"/>
        <v>0.33888888888888885</v>
      </c>
      <c r="P275" s="110">
        <f t="shared" si="42"/>
        <v>0.77083333333333337</v>
      </c>
      <c r="Q275" s="134">
        <f t="shared" si="43"/>
        <v>0.16111111111111115</v>
      </c>
      <c r="R275" s="111">
        <f t="shared" si="49"/>
        <v>0.20833333333333337</v>
      </c>
      <c r="S275" s="108">
        <f t="shared" si="44"/>
        <v>0.35416666666666669</v>
      </c>
      <c r="T275" s="109"/>
      <c r="U275" s="108"/>
      <c r="V275" s="108"/>
      <c r="W275" s="112"/>
      <c r="X275" s="112"/>
      <c r="Y275" s="112"/>
      <c r="Z275" s="176"/>
      <c r="AA275" s="109"/>
      <c r="AB275" s="138">
        <f t="shared" si="45"/>
        <v>1</v>
      </c>
      <c r="AC275" s="112">
        <f t="shared" si="46"/>
        <v>0</v>
      </c>
      <c r="AD275" s="112">
        <f t="shared" si="50"/>
        <v>0</v>
      </c>
      <c r="AE275" s="112">
        <f t="shared" si="51"/>
        <v>1</v>
      </c>
    </row>
    <row r="276" spans="1:31" hidden="1">
      <c r="A276" s="147">
        <v>271</v>
      </c>
      <c r="B276" s="226" t="s">
        <v>490</v>
      </c>
      <c r="C276" s="147" t="s">
        <v>456</v>
      </c>
      <c r="D276" s="147" t="s">
        <v>483</v>
      </c>
      <c r="E276" s="148">
        <v>42324</v>
      </c>
      <c r="F276" s="149">
        <v>0.33958333333333335</v>
      </c>
      <c r="G276" s="149">
        <v>0.80069444444444438</v>
      </c>
      <c r="H276" s="147"/>
      <c r="I276" s="147"/>
      <c r="J276" s="147"/>
      <c r="K276" s="277"/>
      <c r="L276" s="121"/>
      <c r="M276" s="120" t="str">
        <f>IF(ISERROR(VLOOKUP(C276,mail!$G$2:$H$65,2,0)),"",VLOOKUP(C276,mail!$G$2:$H$65,2,0))</f>
        <v/>
      </c>
      <c r="O276" s="110">
        <f t="shared" si="41"/>
        <v>0.33958333333333335</v>
      </c>
      <c r="P276" s="110">
        <f t="shared" si="42"/>
        <v>0.80069444444444438</v>
      </c>
      <c r="Q276" s="134">
        <f t="shared" si="43"/>
        <v>0.16041666666666665</v>
      </c>
      <c r="R276" s="111">
        <f t="shared" si="49"/>
        <v>0.23819444444444438</v>
      </c>
      <c r="S276" s="108">
        <f t="shared" si="44"/>
        <v>0.35416666666666669</v>
      </c>
      <c r="T276" s="109"/>
      <c r="U276" s="108"/>
      <c r="V276" s="108"/>
      <c r="W276" s="112"/>
      <c r="X276" s="112"/>
      <c r="Y276" s="112"/>
      <c r="Z276" s="176"/>
      <c r="AA276" s="109"/>
      <c r="AB276" s="138">
        <f t="shared" si="45"/>
        <v>1</v>
      </c>
      <c r="AC276" s="112">
        <f t="shared" si="46"/>
        <v>0</v>
      </c>
      <c r="AD276" s="112">
        <f t="shared" si="50"/>
        <v>0</v>
      </c>
      <c r="AE276" s="112">
        <f t="shared" si="51"/>
        <v>1</v>
      </c>
    </row>
    <row r="277" spans="1:31" hidden="1">
      <c r="A277" s="147">
        <v>272</v>
      </c>
      <c r="B277" s="226" t="s">
        <v>490</v>
      </c>
      <c r="C277" s="147" t="s">
        <v>456</v>
      </c>
      <c r="D277" s="147" t="s">
        <v>483</v>
      </c>
      <c r="E277" s="148">
        <v>42325</v>
      </c>
      <c r="F277" s="149">
        <v>0.3444444444444445</v>
      </c>
      <c r="G277" s="149">
        <v>0.79027777777777775</v>
      </c>
      <c r="H277" s="147"/>
      <c r="I277" s="147"/>
      <c r="J277" s="147"/>
      <c r="K277" s="277"/>
      <c r="L277" s="121"/>
      <c r="M277" s="120" t="str">
        <f>IF(ISERROR(VLOOKUP(C277,mail!$G$2:$H$65,2,0)),"",VLOOKUP(C277,mail!$G$2:$H$65,2,0))</f>
        <v/>
      </c>
      <c r="N277" s="151"/>
      <c r="O277" s="110">
        <f t="shared" si="41"/>
        <v>0.3444444444444445</v>
      </c>
      <c r="P277" s="110">
        <f t="shared" si="42"/>
        <v>0.79027777777777775</v>
      </c>
      <c r="Q277" s="134">
        <f t="shared" si="43"/>
        <v>0.1555555555555555</v>
      </c>
      <c r="R277" s="111">
        <f t="shared" si="49"/>
        <v>0.22777777777777775</v>
      </c>
      <c r="S277" s="108">
        <f t="shared" si="44"/>
        <v>0.35416666666666669</v>
      </c>
      <c r="T277" s="109"/>
      <c r="U277" s="108"/>
      <c r="V277" s="108"/>
      <c r="W277" s="112"/>
      <c r="X277" s="112"/>
      <c r="Y277" s="112"/>
      <c r="Z277" s="176"/>
      <c r="AA277" s="109"/>
      <c r="AB277" s="138">
        <f t="shared" si="45"/>
        <v>1</v>
      </c>
      <c r="AC277" s="112">
        <f t="shared" si="46"/>
        <v>0</v>
      </c>
      <c r="AD277" s="112">
        <f t="shared" si="50"/>
        <v>0</v>
      </c>
      <c r="AE277" s="112">
        <f t="shared" si="51"/>
        <v>1</v>
      </c>
    </row>
    <row r="278" spans="1:31" hidden="1">
      <c r="A278" s="147">
        <v>273</v>
      </c>
      <c r="B278" s="226" t="s">
        <v>490</v>
      </c>
      <c r="C278" s="147" t="s">
        <v>456</v>
      </c>
      <c r="D278" s="147" t="s">
        <v>483</v>
      </c>
      <c r="E278" s="148">
        <v>42326</v>
      </c>
      <c r="F278" s="149">
        <v>0.3430555555555555</v>
      </c>
      <c r="G278" s="149">
        <v>0.76944444444444438</v>
      </c>
      <c r="H278" s="147"/>
      <c r="I278" s="147"/>
      <c r="J278" s="147"/>
      <c r="K278" s="277"/>
      <c r="L278" s="185"/>
      <c r="M278" s="120" t="str">
        <f>IF(ISERROR(VLOOKUP(C278,mail!$G$2:$H$65,2,0)),"",VLOOKUP(C278,mail!$G$2:$H$65,2,0))</f>
        <v/>
      </c>
      <c r="O278" s="110">
        <f t="shared" si="41"/>
        <v>0.3430555555555555</v>
      </c>
      <c r="P278" s="110">
        <f t="shared" si="42"/>
        <v>0.76944444444444438</v>
      </c>
      <c r="Q278" s="134">
        <f t="shared" si="43"/>
        <v>0.1569444444444445</v>
      </c>
      <c r="R278" s="111">
        <f t="shared" si="49"/>
        <v>0.20694444444444438</v>
      </c>
      <c r="S278" s="108">
        <f t="shared" si="44"/>
        <v>0.35416666666666669</v>
      </c>
      <c r="T278" s="109"/>
      <c r="U278" s="108"/>
      <c r="V278" s="108"/>
      <c r="W278" s="112"/>
      <c r="X278" s="112"/>
      <c r="Y278" s="112"/>
      <c r="Z278" s="176"/>
      <c r="AA278" s="109"/>
      <c r="AB278" s="138">
        <f t="shared" si="45"/>
        <v>1</v>
      </c>
      <c r="AC278" s="112">
        <f t="shared" si="46"/>
        <v>0</v>
      </c>
      <c r="AD278" s="112">
        <f t="shared" si="50"/>
        <v>0</v>
      </c>
      <c r="AE278" s="112">
        <f t="shared" si="51"/>
        <v>1</v>
      </c>
    </row>
    <row r="279" spans="1:31" hidden="1">
      <c r="A279" s="147">
        <v>274</v>
      </c>
      <c r="B279" s="226" t="s">
        <v>490</v>
      </c>
      <c r="C279" s="147" t="s">
        <v>456</v>
      </c>
      <c r="D279" s="147" t="s">
        <v>483</v>
      </c>
      <c r="E279" s="148">
        <v>42327</v>
      </c>
      <c r="F279" s="149">
        <v>0.77222222222222225</v>
      </c>
      <c r="G279" s="147"/>
      <c r="H279" s="147"/>
      <c r="I279" s="147"/>
      <c r="J279" s="147"/>
      <c r="K279" s="278">
        <v>0.34722222222222227</v>
      </c>
      <c r="L279" s="121"/>
      <c r="M279" s="120" t="str">
        <f>IF(ISERROR(VLOOKUP(C279,mail!$G$2:$H$65,2,0)),"",VLOOKUP(C279,mail!$G$2:$H$65,2,0))</f>
        <v/>
      </c>
      <c r="N279" s="151"/>
      <c r="O279" s="110">
        <f t="shared" si="41"/>
        <v>0.34722222222222227</v>
      </c>
      <c r="P279" s="110">
        <f t="shared" si="42"/>
        <v>0.77222222222222225</v>
      </c>
      <c r="Q279" s="134">
        <f t="shared" si="43"/>
        <v>0.15277777777777773</v>
      </c>
      <c r="R279" s="111">
        <f t="shared" si="49"/>
        <v>0.20972222222222225</v>
      </c>
      <c r="S279" s="108">
        <f t="shared" si="44"/>
        <v>0.35416666666666669</v>
      </c>
      <c r="T279" s="109"/>
      <c r="U279" s="108"/>
      <c r="V279" s="108"/>
      <c r="W279" s="112"/>
      <c r="X279" s="112"/>
      <c r="Y279" s="112"/>
      <c r="Z279" s="176"/>
      <c r="AA279" s="109"/>
      <c r="AB279" s="138">
        <f t="shared" si="45"/>
        <v>1</v>
      </c>
      <c r="AC279" s="112">
        <f t="shared" si="46"/>
        <v>0</v>
      </c>
      <c r="AD279" s="112">
        <f t="shared" si="50"/>
        <v>0</v>
      </c>
      <c r="AE279" s="112">
        <f t="shared" si="51"/>
        <v>1</v>
      </c>
    </row>
    <row r="280" spans="1:31" hidden="1">
      <c r="A280" s="147">
        <v>275</v>
      </c>
      <c r="B280" s="226" t="s">
        <v>491</v>
      </c>
      <c r="C280" s="147" t="s">
        <v>185</v>
      </c>
      <c r="D280" s="147" t="s">
        <v>475</v>
      </c>
      <c r="E280" s="148">
        <v>42303</v>
      </c>
      <c r="F280" s="149">
        <v>0.40208333333333335</v>
      </c>
      <c r="G280" s="149">
        <v>0.75694444444444453</v>
      </c>
      <c r="H280" s="147"/>
      <c r="I280" s="147"/>
      <c r="J280" s="147"/>
      <c r="K280" s="278">
        <v>0.33333333333333331</v>
      </c>
      <c r="L280" s="121"/>
      <c r="M280" s="120" t="str">
        <f>IF(ISERROR(VLOOKUP(C280,mail!$G$2:$H$65,2,0)),"",VLOOKUP(C280,mail!$G$2:$H$65,2,0))</f>
        <v/>
      </c>
      <c r="O280" s="110">
        <f t="shared" si="41"/>
        <v>0.33333333333333331</v>
      </c>
      <c r="P280" s="110">
        <f t="shared" si="42"/>
        <v>0.75694444444444453</v>
      </c>
      <c r="Q280" s="134">
        <f t="shared" si="43"/>
        <v>0.16666666666666669</v>
      </c>
      <c r="R280" s="111">
        <f t="shared" si="49"/>
        <v>0.19444444444444453</v>
      </c>
      <c r="S280" s="108">
        <f t="shared" si="44"/>
        <v>0.35416666666666669</v>
      </c>
      <c r="T280" s="109"/>
      <c r="U280" s="108"/>
      <c r="V280" s="108"/>
      <c r="W280" s="112"/>
      <c r="X280" s="112"/>
      <c r="Y280" s="112"/>
      <c r="Z280" s="176"/>
      <c r="AA280" s="109"/>
      <c r="AB280" s="138">
        <f t="shared" si="45"/>
        <v>1</v>
      </c>
      <c r="AC280" s="112">
        <f t="shared" si="46"/>
        <v>0</v>
      </c>
      <c r="AD280" s="112">
        <f t="shared" si="50"/>
        <v>1</v>
      </c>
      <c r="AE280" s="112">
        <f t="shared" si="51"/>
        <v>1</v>
      </c>
    </row>
    <row r="281" spans="1:31" hidden="1">
      <c r="A281" s="147">
        <v>276</v>
      </c>
      <c r="B281" s="226" t="s">
        <v>491</v>
      </c>
      <c r="C281" s="147" t="s">
        <v>185</v>
      </c>
      <c r="D281" s="147" t="s">
        <v>475</v>
      </c>
      <c r="E281" s="148">
        <v>42304</v>
      </c>
      <c r="F281" s="149">
        <v>0.34930555555555554</v>
      </c>
      <c r="G281" s="149">
        <v>0.76180555555555562</v>
      </c>
      <c r="H281" s="147"/>
      <c r="I281" s="147"/>
      <c r="J281" s="147"/>
      <c r="K281" s="278">
        <v>0.33333333333333331</v>
      </c>
      <c r="L281" s="121"/>
      <c r="M281" s="120" t="str">
        <f>IF(ISERROR(VLOOKUP(C281,mail!$G$2:$H$65,2,0)),"",VLOOKUP(C281,mail!$G$2:$H$65,2,0))</f>
        <v/>
      </c>
      <c r="N281" s="151"/>
      <c r="O281" s="110">
        <f t="shared" si="41"/>
        <v>0.33333333333333331</v>
      </c>
      <c r="P281" s="110">
        <f t="shared" si="42"/>
        <v>0.76180555555555562</v>
      </c>
      <c r="Q281" s="134">
        <f t="shared" si="43"/>
        <v>0.16666666666666669</v>
      </c>
      <c r="R281" s="111">
        <f t="shared" si="49"/>
        <v>0.19930555555555562</v>
      </c>
      <c r="S281" s="108">
        <f t="shared" si="44"/>
        <v>0.35416666666666669</v>
      </c>
      <c r="T281" s="109"/>
      <c r="U281" s="108"/>
      <c r="V281" s="108"/>
      <c r="W281" s="112"/>
      <c r="X281" s="112"/>
      <c r="Y281" s="112"/>
      <c r="Z281" s="176"/>
      <c r="AA281" s="109"/>
      <c r="AB281" s="138">
        <f t="shared" si="45"/>
        <v>1</v>
      </c>
      <c r="AC281" s="112">
        <f t="shared" si="46"/>
        <v>0</v>
      </c>
      <c r="AD281" s="112">
        <f t="shared" si="50"/>
        <v>0</v>
      </c>
      <c r="AE281" s="112">
        <f t="shared" si="51"/>
        <v>1</v>
      </c>
    </row>
    <row r="282" spans="1:31" hidden="1">
      <c r="A282" s="147">
        <v>277</v>
      </c>
      <c r="B282" s="226" t="s">
        <v>491</v>
      </c>
      <c r="C282" s="147" t="s">
        <v>185</v>
      </c>
      <c r="D282" s="147" t="s">
        <v>475</v>
      </c>
      <c r="E282" s="148">
        <v>42305</v>
      </c>
      <c r="F282" s="149">
        <v>0.34930555555555554</v>
      </c>
      <c r="G282" s="149">
        <v>0.62638888888888888</v>
      </c>
      <c r="H282" s="149">
        <v>0.62777777777777777</v>
      </c>
      <c r="I282" s="147"/>
      <c r="J282" s="147"/>
      <c r="K282" s="278">
        <v>0.33333333333333331</v>
      </c>
      <c r="L282" s="185"/>
      <c r="M282" s="120" t="str">
        <f>IF(ISERROR(VLOOKUP(C282,mail!$G$2:$H$65,2,0)),"",VLOOKUP(C282,mail!$G$2:$H$65,2,0))</f>
        <v/>
      </c>
      <c r="O282" s="110">
        <f t="shared" si="41"/>
        <v>0.33333333333333331</v>
      </c>
      <c r="P282" s="110">
        <f t="shared" si="42"/>
        <v>0.62777777777777777</v>
      </c>
      <c r="Q282" s="134">
        <f t="shared" si="43"/>
        <v>0.16666666666666669</v>
      </c>
      <c r="R282" s="111">
        <f t="shared" si="49"/>
        <v>0</v>
      </c>
      <c r="S282" s="108">
        <f t="shared" si="44"/>
        <v>0.16666666666666669</v>
      </c>
      <c r="T282" s="109"/>
      <c r="U282" s="108"/>
      <c r="V282" s="108"/>
      <c r="W282" s="112"/>
      <c r="X282" s="112"/>
      <c r="Y282" s="112"/>
      <c r="Z282" s="176"/>
      <c r="AA282" s="109"/>
      <c r="AB282" s="138">
        <f t="shared" si="45"/>
        <v>0.4705882352941177</v>
      </c>
      <c r="AC282" s="112">
        <f t="shared" si="46"/>
        <v>0</v>
      </c>
      <c r="AD282" s="112">
        <f t="shared" si="50"/>
        <v>0</v>
      </c>
      <c r="AE282" s="112">
        <f t="shared" si="51"/>
        <v>1</v>
      </c>
    </row>
    <row r="283" spans="1:31" hidden="1">
      <c r="A283" s="147">
        <v>278</v>
      </c>
      <c r="B283" s="226" t="s">
        <v>491</v>
      </c>
      <c r="C283" s="147" t="s">
        <v>185</v>
      </c>
      <c r="D283" s="147" t="s">
        <v>475</v>
      </c>
      <c r="E283" s="148">
        <v>42306</v>
      </c>
      <c r="F283" s="149">
        <v>0.35347222222222219</v>
      </c>
      <c r="G283" s="149">
        <v>0.75555555555555554</v>
      </c>
      <c r="H283" s="147"/>
      <c r="I283" s="147"/>
      <c r="J283" s="147"/>
      <c r="K283" s="278">
        <v>0.33333333333333331</v>
      </c>
      <c r="L283" s="121"/>
      <c r="M283" s="120" t="str">
        <f>IF(ISERROR(VLOOKUP(C283,mail!$G$2:$H$65,2,0)),"",VLOOKUP(C283,mail!$G$2:$H$65,2,0))</f>
        <v/>
      </c>
      <c r="N283" s="151"/>
      <c r="O283" s="110">
        <f t="shared" si="41"/>
        <v>0.33333333333333331</v>
      </c>
      <c r="P283" s="110">
        <f t="shared" si="42"/>
        <v>0.75555555555555554</v>
      </c>
      <c r="Q283" s="134">
        <f t="shared" si="43"/>
        <v>0.16666666666666669</v>
      </c>
      <c r="R283" s="111">
        <f t="shared" si="49"/>
        <v>0.19305555555555554</v>
      </c>
      <c r="S283" s="108">
        <f t="shared" si="44"/>
        <v>0.35416666666666669</v>
      </c>
      <c r="T283" s="109"/>
      <c r="U283" s="108"/>
      <c r="V283" s="108"/>
      <c r="W283" s="112"/>
      <c r="X283" s="112"/>
      <c r="Y283" s="112"/>
      <c r="Z283" s="176"/>
      <c r="AA283" s="109"/>
      <c r="AB283" s="138">
        <f t="shared" si="45"/>
        <v>1</v>
      </c>
      <c r="AC283" s="112">
        <f t="shared" si="46"/>
        <v>0</v>
      </c>
      <c r="AD283" s="112">
        <f t="shared" si="50"/>
        <v>0</v>
      </c>
      <c r="AE283" s="112">
        <f t="shared" si="51"/>
        <v>1</v>
      </c>
    </row>
    <row r="284" spans="1:31" hidden="1">
      <c r="A284" s="147">
        <v>279</v>
      </c>
      <c r="B284" s="226" t="s">
        <v>491</v>
      </c>
      <c r="C284" s="147" t="s">
        <v>185</v>
      </c>
      <c r="D284" s="147" t="s">
        <v>475</v>
      </c>
      <c r="E284" s="148">
        <v>42307</v>
      </c>
      <c r="F284" s="149">
        <v>0.3527777777777778</v>
      </c>
      <c r="G284" s="149">
        <v>0.7715277777777777</v>
      </c>
      <c r="H284" s="147"/>
      <c r="I284" s="147"/>
      <c r="J284" s="147"/>
      <c r="K284" s="278">
        <v>0.33333333333333331</v>
      </c>
      <c r="L284" s="121"/>
      <c r="M284" s="120" t="str">
        <f>IF(ISERROR(VLOOKUP(C284,mail!$G$2:$H$65,2,0)),"",VLOOKUP(C284,mail!$G$2:$H$65,2,0))</f>
        <v/>
      </c>
      <c r="N284" s="151"/>
      <c r="O284" s="110">
        <f t="shared" si="41"/>
        <v>0.33333333333333331</v>
      </c>
      <c r="P284" s="110">
        <f t="shared" si="42"/>
        <v>0.7715277777777777</v>
      </c>
      <c r="Q284" s="134">
        <f t="shared" si="43"/>
        <v>0.16666666666666669</v>
      </c>
      <c r="R284" s="111">
        <f t="shared" si="49"/>
        <v>0.2090277777777777</v>
      </c>
      <c r="S284" s="108">
        <f t="shared" si="44"/>
        <v>0.35416666666666669</v>
      </c>
      <c r="T284" s="109"/>
      <c r="U284" s="108"/>
      <c r="V284" s="108"/>
      <c r="W284" s="112"/>
      <c r="X284" s="112"/>
      <c r="Y284" s="112"/>
      <c r="Z284" s="176"/>
      <c r="AA284" s="109"/>
      <c r="AB284" s="138">
        <f t="shared" si="45"/>
        <v>1</v>
      </c>
      <c r="AC284" s="112">
        <f t="shared" si="46"/>
        <v>0</v>
      </c>
      <c r="AD284" s="112">
        <f t="shared" si="50"/>
        <v>0</v>
      </c>
      <c r="AE284" s="112">
        <f t="shared" si="51"/>
        <v>1</v>
      </c>
    </row>
    <row r="285" spans="1:31" hidden="1">
      <c r="A285" s="147">
        <v>280</v>
      </c>
      <c r="B285" s="226" t="s">
        <v>491</v>
      </c>
      <c r="C285" s="147" t="s">
        <v>185</v>
      </c>
      <c r="D285" s="147" t="s">
        <v>475</v>
      </c>
      <c r="E285" s="148">
        <v>42310</v>
      </c>
      <c r="F285" s="149">
        <v>0.34930555555555554</v>
      </c>
      <c r="G285" s="149">
        <v>0.35486111111111113</v>
      </c>
      <c r="H285" s="149">
        <v>0.76666666666666661</v>
      </c>
      <c r="I285" s="147"/>
      <c r="J285" s="147"/>
      <c r="K285" s="278">
        <v>0.33333333333333331</v>
      </c>
      <c r="L285" s="121"/>
      <c r="M285" s="120" t="str">
        <f>IF(ISERROR(VLOOKUP(C285,mail!$G$2:$H$65,2,0)),"",VLOOKUP(C285,mail!$G$2:$H$65,2,0))</f>
        <v/>
      </c>
      <c r="N285" s="151"/>
      <c r="O285" s="110">
        <f t="shared" si="41"/>
        <v>0.33333333333333331</v>
      </c>
      <c r="P285" s="110">
        <f t="shared" si="42"/>
        <v>0.76666666666666661</v>
      </c>
      <c r="Q285" s="134">
        <f t="shared" si="43"/>
        <v>0.16666666666666669</v>
      </c>
      <c r="R285" s="111">
        <f t="shared" si="49"/>
        <v>0.20416666666666661</v>
      </c>
      <c r="S285" s="108">
        <f t="shared" si="44"/>
        <v>0.35416666666666669</v>
      </c>
      <c r="T285" s="109"/>
      <c r="U285" s="108"/>
      <c r="V285" s="108"/>
      <c r="W285" s="112"/>
      <c r="X285" s="112"/>
      <c r="Y285" s="112"/>
      <c r="Z285" s="176"/>
      <c r="AA285" s="109"/>
      <c r="AB285" s="138">
        <f t="shared" si="45"/>
        <v>1</v>
      </c>
      <c r="AC285" s="112">
        <f t="shared" si="46"/>
        <v>0</v>
      </c>
      <c r="AD285" s="112">
        <f t="shared" si="50"/>
        <v>0</v>
      </c>
      <c r="AE285" s="112">
        <f t="shared" si="51"/>
        <v>1</v>
      </c>
    </row>
    <row r="286" spans="1:31" hidden="1">
      <c r="A286" s="147">
        <v>281</v>
      </c>
      <c r="B286" s="226" t="s">
        <v>491</v>
      </c>
      <c r="C286" s="147" t="s">
        <v>185</v>
      </c>
      <c r="D286" s="147" t="s">
        <v>475</v>
      </c>
      <c r="E286" s="148">
        <v>42311</v>
      </c>
      <c r="F286" s="149">
        <v>0.34861111111111115</v>
      </c>
      <c r="G286" s="149">
        <v>0.75763888888888886</v>
      </c>
      <c r="H286" s="147"/>
      <c r="I286" s="147"/>
      <c r="J286" s="147"/>
      <c r="K286" s="278">
        <v>0.33333333333333331</v>
      </c>
      <c r="L286" s="121"/>
      <c r="M286" s="120" t="str">
        <f>IF(ISERROR(VLOOKUP(C286,mail!$G$2:$H$65,2,0)),"",VLOOKUP(C286,mail!$G$2:$H$65,2,0))</f>
        <v/>
      </c>
      <c r="N286" s="151"/>
      <c r="O286" s="110">
        <f t="shared" si="41"/>
        <v>0.33333333333333331</v>
      </c>
      <c r="P286" s="110">
        <f t="shared" si="42"/>
        <v>0.75763888888888886</v>
      </c>
      <c r="Q286" s="134">
        <f t="shared" si="43"/>
        <v>0.16666666666666669</v>
      </c>
      <c r="R286" s="111">
        <f t="shared" si="49"/>
        <v>0.19513888888888886</v>
      </c>
      <c r="S286" s="108">
        <f t="shared" si="44"/>
        <v>0.35416666666666669</v>
      </c>
      <c r="T286" s="109"/>
      <c r="U286" s="108"/>
      <c r="V286" s="108"/>
      <c r="W286" s="112"/>
      <c r="X286" s="112"/>
      <c r="Y286" s="112"/>
      <c r="Z286" s="176"/>
      <c r="AA286" s="109"/>
      <c r="AB286" s="138">
        <f t="shared" si="45"/>
        <v>1</v>
      </c>
      <c r="AC286" s="112">
        <f t="shared" si="46"/>
        <v>0</v>
      </c>
      <c r="AD286" s="112">
        <f t="shared" si="50"/>
        <v>0</v>
      </c>
      <c r="AE286" s="112">
        <f t="shared" si="51"/>
        <v>1</v>
      </c>
    </row>
    <row r="287" spans="1:31" hidden="1">
      <c r="A287" s="147">
        <v>282</v>
      </c>
      <c r="B287" s="226" t="s">
        <v>491</v>
      </c>
      <c r="C287" s="147" t="s">
        <v>185</v>
      </c>
      <c r="D287" s="147" t="s">
        <v>475</v>
      </c>
      <c r="E287" s="148">
        <v>42312</v>
      </c>
      <c r="F287" s="149">
        <v>0.3520833333333333</v>
      </c>
      <c r="G287" s="149">
        <v>0.7597222222222223</v>
      </c>
      <c r="H287" s="147"/>
      <c r="I287" s="147"/>
      <c r="J287" s="147"/>
      <c r="K287" s="278">
        <v>0.33333333333333331</v>
      </c>
      <c r="L287" s="121"/>
      <c r="M287" s="120" t="str">
        <f>IF(ISERROR(VLOOKUP(C287,mail!$G$2:$H$65,2,0)),"",VLOOKUP(C287,mail!$G$2:$H$65,2,0))</f>
        <v/>
      </c>
      <c r="N287" s="151"/>
      <c r="O287" s="110">
        <f t="shared" si="41"/>
        <v>0.33333333333333331</v>
      </c>
      <c r="P287" s="110">
        <f t="shared" si="42"/>
        <v>0.7597222222222223</v>
      </c>
      <c r="Q287" s="134">
        <f t="shared" si="43"/>
        <v>0.16666666666666669</v>
      </c>
      <c r="R287" s="111">
        <f t="shared" si="49"/>
        <v>0.1972222222222223</v>
      </c>
      <c r="S287" s="108">
        <f t="shared" si="44"/>
        <v>0.35416666666666669</v>
      </c>
      <c r="T287" s="109"/>
      <c r="U287" s="108"/>
      <c r="V287" s="108"/>
      <c r="W287" s="112"/>
      <c r="X287" s="112"/>
      <c r="Y287" s="112"/>
      <c r="Z287" s="176"/>
      <c r="AA287" s="109"/>
      <c r="AB287" s="138">
        <f t="shared" si="45"/>
        <v>1</v>
      </c>
      <c r="AC287" s="112">
        <f t="shared" si="46"/>
        <v>0</v>
      </c>
      <c r="AD287" s="112">
        <f t="shared" si="50"/>
        <v>0</v>
      </c>
      <c r="AE287" s="112">
        <f t="shared" si="51"/>
        <v>1</v>
      </c>
    </row>
    <row r="288" spans="1:31" hidden="1">
      <c r="A288" s="147">
        <v>283</v>
      </c>
      <c r="B288" s="226" t="s">
        <v>491</v>
      </c>
      <c r="C288" s="147" t="s">
        <v>185</v>
      </c>
      <c r="D288" s="147" t="s">
        <v>475</v>
      </c>
      <c r="E288" s="148">
        <v>42313</v>
      </c>
      <c r="F288" s="149">
        <v>0.35347222222222219</v>
      </c>
      <c r="G288" s="149">
        <v>0.7631944444444444</v>
      </c>
      <c r="H288" s="147"/>
      <c r="I288" s="147"/>
      <c r="J288" s="147"/>
      <c r="K288" s="278">
        <v>0.33333333333333331</v>
      </c>
      <c r="L288" s="121"/>
      <c r="M288" s="120" t="str">
        <f>IF(ISERROR(VLOOKUP(C288,mail!$G$2:$H$65,2,0)),"",VLOOKUP(C288,mail!$G$2:$H$65,2,0))</f>
        <v/>
      </c>
      <c r="N288" s="151"/>
      <c r="O288" s="110">
        <f t="shared" si="41"/>
        <v>0.33333333333333331</v>
      </c>
      <c r="P288" s="110">
        <f t="shared" si="42"/>
        <v>0.7631944444444444</v>
      </c>
      <c r="Q288" s="134">
        <f t="shared" si="43"/>
        <v>0.16666666666666669</v>
      </c>
      <c r="R288" s="111">
        <f t="shared" si="49"/>
        <v>0.2006944444444444</v>
      </c>
      <c r="S288" s="108">
        <f t="shared" si="44"/>
        <v>0.35416666666666669</v>
      </c>
      <c r="T288" s="109"/>
      <c r="U288" s="108"/>
      <c r="V288" s="108"/>
      <c r="W288" s="112"/>
      <c r="X288" s="112"/>
      <c r="Y288" s="112"/>
      <c r="Z288" s="176"/>
      <c r="AA288" s="109"/>
      <c r="AB288" s="138">
        <f t="shared" si="45"/>
        <v>1</v>
      </c>
      <c r="AC288" s="112">
        <f t="shared" si="46"/>
        <v>0</v>
      </c>
      <c r="AD288" s="112">
        <f t="shared" si="50"/>
        <v>0</v>
      </c>
      <c r="AE288" s="112">
        <f t="shared" si="51"/>
        <v>1</v>
      </c>
    </row>
    <row r="289" spans="1:31" hidden="1">
      <c r="A289" s="147">
        <v>284</v>
      </c>
      <c r="B289" s="226" t="s">
        <v>491</v>
      </c>
      <c r="C289" s="147" t="s">
        <v>185</v>
      </c>
      <c r="D289" s="147" t="s">
        <v>475</v>
      </c>
      <c r="E289" s="148">
        <v>42314</v>
      </c>
      <c r="F289" s="149">
        <v>0.35555555555555557</v>
      </c>
      <c r="G289" s="149">
        <v>0.7583333333333333</v>
      </c>
      <c r="H289" s="147"/>
      <c r="I289" s="147"/>
      <c r="J289" s="147"/>
      <c r="K289" s="278">
        <v>0.33333333333333331</v>
      </c>
      <c r="L289" s="121"/>
      <c r="M289" s="120" t="str">
        <f>IF(ISERROR(VLOOKUP(C289,mail!$G$2:$H$65,2,0)),"",VLOOKUP(C289,mail!$G$2:$H$65,2,0))</f>
        <v/>
      </c>
      <c r="N289" s="151"/>
      <c r="O289" s="110">
        <f t="shared" si="41"/>
        <v>0.33333333333333331</v>
      </c>
      <c r="P289" s="110">
        <f t="shared" si="42"/>
        <v>0.7583333333333333</v>
      </c>
      <c r="Q289" s="134">
        <f t="shared" si="43"/>
        <v>0.16666666666666669</v>
      </c>
      <c r="R289" s="111">
        <f t="shared" si="49"/>
        <v>0.1958333333333333</v>
      </c>
      <c r="S289" s="108">
        <f t="shared" si="44"/>
        <v>0.35416666666666669</v>
      </c>
      <c r="T289" s="109"/>
      <c r="U289" s="108"/>
      <c r="V289" s="108"/>
      <c r="W289" s="112"/>
      <c r="X289" s="112"/>
      <c r="Y289" s="112"/>
      <c r="Z289" s="176"/>
      <c r="AA289" s="109"/>
      <c r="AB289" s="138">
        <f t="shared" si="45"/>
        <v>1</v>
      </c>
      <c r="AC289" s="112">
        <f t="shared" si="46"/>
        <v>0</v>
      </c>
      <c r="AD289" s="112">
        <f t="shared" si="50"/>
        <v>1</v>
      </c>
      <c r="AE289" s="112">
        <f t="shared" si="51"/>
        <v>1</v>
      </c>
    </row>
    <row r="290" spans="1:31" hidden="1">
      <c r="A290" s="147">
        <v>285</v>
      </c>
      <c r="B290" s="226" t="s">
        <v>491</v>
      </c>
      <c r="C290" s="147" t="s">
        <v>185</v>
      </c>
      <c r="D290" s="147" t="s">
        <v>475</v>
      </c>
      <c r="E290" s="148">
        <v>42317</v>
      </c>
      <c r="F290" s="149">
        <v>0.36527777777777781</v>
      </c>
      <c r="G290" s="149">
        <v>0.75902777777777775</v>
      </c>
      <c r="H290" s="147"/>
      <c r="I290" s="147"/>
      <c r="J290" s="147"/>
      <c r="K290" s="278">
        <v>0.33333333333333331</v>
      </c>
      <c r="L290" s="121"/>
      <c r="M290" s="120" t="str">
        <f>IF(ISERROR(VLOOKUP(C290,mail!$G$2:$H$65,2,0)),"",VLOOKUP(C290,mail!$G$2:$H$65,2,0))</f>
        <v/>
      </c>
      <c r="N290" s="151"/>
      <c r="O290" s="110">
        <f t="shared" ref="O290:O349" si="52">+IF(COUNT(F290:K290)=1,0,IF((MAX(F290:K290)-MIN(F290:K290))&lt;TIMEVALUE("1:00"),0,IF(F290&lt;TIMEVALUE("8:00"),1/3,MIN(F290:K290))))</f>
        <v>0.33333333333333331</v>
      </c>
      <c r="P290" s="110">
        <f t="shared" ref="P290:P349" si="53">+IF(COUNT(F290:K290)=1,0,IF((MAX(F290:K290)-MIN(F290:K290))&lt;TIMEVALUE("1:00"),0,IF(MAX(F290:K290)&lt;TIMEVALUE("18:00"),MAX(F290:K290),IF(MIN(F290:K290)&gt;TIMEVALUE("8:30"),0.75,MAX(F290:K290)))))</f>
        <v>0.75902777777777775</v>
      </c>
      <c r="Q290" s="134">
        <f t="shared" ref="Q290:Q349" si="54">+IF(OR(M290="KHAC",M290="PM",O290=TIMEVALUE("00:00")),0,IF(O290&gt;TIMEVALUE("10:00"),0,IF(MAX(F290:K290)&lt;TIMEVALUE("12:00"),MAX(F290:K290)-O290,TIMEVALUE("12:00")-O290)))</f>
        <v>0.16666666666666669</v>
      </c>
      <c r="R290" s="111">
        <f t="shared" si="49"/>
        <v>0.19652777777777775</v>
      </c>
      <c r="S290" s="108">
        <f t="shared" ref="S290:S349" si="55">+IF(AND(M290="TS",(Q290+R290+U290-V290)&gt;TIMEVALUE("7:30")),7.5/24,IF((Q290+R290+U290-V290)&gt;TIMEVALUE("8:30"),8.5/24,(Q290+R290+U290-V290)))</f>
        <v>0.35416666666666669</v>
      </c>
      <c r="T290" s="109"/>
      <c r="U290" s="108"/>
      <c r="V290" s="108"/>
      <c r="W290" s="112"/>
      <c r="X290" s="112"/>
      <c r="Y290" s="112"/>
      <c r="Z290" s="176"/>
      <c r="AA290" s="109"/>
      <c r="AB290" s="138">
        <f t="shared" ref="AB290:AB349" si="56">+S290/TIMEVALUE("8:30")</f>
        <v>1</v>
      </c>
      <c r="AC290" s="112">
        <f t="shared" ref="AC290:AC349" si="57">IF(COUNT(F290:K290)=0,0,IF(COUNT(F290:K290)=1,1,IF((MAX(F290:K290)-MIN(F290:K290))&lt;TIMEVALUE("1:00"),1,0+Y290)))</f>
        <v>0</v>
      </c>
      <c r="AD290" s="112">
        <f t="shared" si="50"/>
        <v>1</v>
      </c>
      <c r="AE290" s="112">
        <f t="shared" si="51"/>
        <v>1</v>
      </c>
    </row>
    <row r="291" spans="1:31" hidden="1">
      <c r="A291" s="147">
        <v>286</v>
      </c>
      <c r="B291" s="226" t="s">
        <v>491</v>
      </c>
      <c r="C291" s="147" t="s">
        <v>185</v>
      </c>
      <c r="D291" s="147" t="s">
        <v>475</v>
      </c>
      <c r="E291" s="148">
        <v>42318</v>
      </c>
      <c r="F291" s="149">
        <v>0.35347222222222219</v>
      </c>
      <c r="G291" s="149">
        <v>0.75902777777777775</v>
      </c>
      <c r="H291" s="147"/>
      <c r="I291" s="147"/>
      <c r="J291" s="147"/>
      <c r="K291" s="278">
        <v>0.33333333333333331</v>
      </c>
      <c r="L291" s="121"/>
      <c r="M291" s="120" t="str">
        <f>IF(ISERROR(VLOOKUP(C291,mail!$G$2:$H$65,2,0)),"",VLOOKUP(C291,mail!$G$2:$H$65,2,0))</f>
        <v/>
      </c>
      <c r="N291" s="151"/>
      <c r="O291" s="110">
        <f t="shared" si="52"/>
        <v>0.33333333333333331</v>
      </c>
      <c r="P291" s="110">
        <f t="shared" si="53"/>
        <v>0.75902777777777775</v>
      </c>
      <c r="Q291" s="134">
        <f t="shared" si="54"/>
        <v>0.16666666666666669</v>
      </c>
      <c r="R291" s="111">
        <f t="shared" si="49"/>
        <v>0.19652777777777775</v>
      </c>
      <c r="S291" s="108">
        <f t="shared" si="55"/>
        <v>0.35416666666666669</v>
      </c>
      <c r="T291" s="109"/>
      <c r="U291" s="108"/>
      <c r="V291" s="108"/>
      <c r="W291" s="112"/>
      <c r="X291" s="112"/>
      <c r="Y291" s="112"/>
      <c r="Z291" s="176"/>
      <c r="AA291" s="109"/>
      <c r="AB291" s="138">
        <f t="shared" si="56"/>
        <v>1</v>
      </c>
      <c r="AC291" s="112">
        <f t="shared" si="57"/>
        <v>0</v>
      </c>
      <c r="AD291" s="112">
        <f t="shared" ref="AD291:AD349" si="58">+IF(AND(F291&gt;TIMEVALUE("8:30"),F291&lt;TIMEVALUE("10:00")),1,IF(AND(F291&gt;TIMEVALUE("14:00"),F291&lt;TIMEVALUE("15:30")),1,0+W291))</f>
        <v>0</v>
      </c>
      <c r="AE291" s="112">
        <f t="shared" ref="AE291:AE301" si="59">+IF(OR(M291="Khac",M291="pm"),0,IF(AND(MAX(F291:K291)-MIN(F291:K291)&gt;TIMEVALUE("6:00"),AND(MAX(F291:K291)&gt;TIMEVALUE("14:00"),MIN(F291:K291)&lt;TIMEVALUE("11:30"))),1,0))+X291</f>
        <v>1</v>
      </c>
    </row>
    <row r="292" spans="1:31" hidden="1">
      <c r="A292" s="147">
        <v>287</v>
      </c>
      <c r="B292" s="226" t="s">
        <v>491</v>
      </c>
      <c r="C292" s="147" t="s">
        <v>185</v>
      </c>
      <c r="D292" s="147" t="s">
        <v>475</v>
      </c>
      <c r="E292" s="148">
        <v>42319</v>
      </c>
      <c r="F292" s="149">
        <v>0.3444444444444445</v>
      </c>
      <c r="G292" s="149">
        <v>0.75624999999999998</v>
      </c>
      <c r="H292" s="147"/>
      <c r="I292" s="147"/>
      <c r="J292" s="147"/>
      <c r="K292" s="278">
        <v>0.33333333333333331</v>
      </c>
      <c r="L292" s="121"/>
      <c r="M292" s="120" t="str">
        <f>IF(ISERROR(VLOOKUP(C292,mail!$G$2:$H$65,2,0)),"",VLOOKUP(C292,mail!$G$2:$H$65,2,0))</f>
        <v/>
      </c>
      <c r="N292" s="151"/>
      <c r="O292" s="110">
        <f t="shared" si="52"/>
        <v>0.33333333333333331</v>
      </c>
      <c r="P292" s="110">
        <f t="shared" si="53"/>
        <v>0.75624999999999998</v>
      </c>
      <c r="Q292" s="134">
        <f t="shared" si="54"/>
        <v>0.16666666666666669</v>
      </c>
      <c r="R292" s="111">
        <f t="shared" si="49"/>
        <v>0.19374999999999998</v>
      </c>
      <c r="S292" s="108">
        <f t="shared" si="55"/>
        <v>0.35416666666666669</v>
      </c>
      <c r="T292" s="109"/>
      <c r="U292" s="108"/>
      <c r="V292" s="108"/>
      <c r="W292" s="112"/>
      <c r="X292" s="112"/>
      <c r="Y292" s="112"/>
      <c r="Z292" s="176"/>
      <c r="AA292" s="109"/>
      <c r="AB292" s="138">
        <f t="shared" si="56"/>
        <v>1</v>
      </c>
      <c r="AC292" s="112">
        <f t="shared" si="57"/>
        <v>0</v>
      </c>
      <c r="AD292" s="112">
        <f t="shared" si="58"/>
        <v>0</v>
      </c>
      <c r="AE292" s="112">
        <f t="shared" si="59"/>
        <v>1</v>
      </c>
    </row>
    <row r="293" spans="1:31" hidden="1">
      <c r="A293" s="147">
        <v>288</v>
      </c>
      <c r="B293" s="226" t="s">
        <v>491</v>
      </c>
      <c r="C293" s="147" t="s">
        <v>185</v>
      </c>
      <c r="D293" s="147" t="s">
        <v>475</v>
      </c>
      <c r="E293" s="148">
        <v>42320</v>
      </c>
      <c r="F293" s="149">
        <v>0.35347222222222219</v>
      </c>
      <c r="G293" s="149">
        <v>0.74930555555555556</v>
      </c>
      <c r="H293" s="149">
        <v>0.75</v>
      </c>
      <c r="I293" s="147"/>
      <c r="J293" s="147"/>
      <c r="K293" s="278">
        <v>0.33333333333333331</v>
      </c>
      <c r="L293" s="121"/>
      <c r="M293" s="120" t="str">
        <f>IF(ISERROR(VLOOKUP(C293,mail!$G$2:$H$65,2,0)),"",VLOOKUP(C293,mail!$G$2:$H$65,2,0))</f>
        <v/>
      </c>
      <c r="N293" s="151"/>
      <c r="O293" s="110">
        <f t="shared" si="52"/>
        <v>0.33333333333333331</v>
      </c>
      <c r="P293" s="110">
        <f t="shared" si="53"/>
        <v>0.75</v>
      </c>
      <c r="Q293" s="134">
        <f t="shared" si="54"/>
        <v>0.16666666666666669</v>
      </c>
      <c r="R293" s="111">
        <f t="shared" si="49"/>
        <v>0.1875</v>
      </c>
      <c r="S293" s="108">
        <f t="shared" si="55"/>
        <v>0.35416666666666669</v>
      </c>
      <c r="T293" s="109"/>
      <c r="U293" s="108"/>
      <c r="V293" s="108"/>
      <c r="W293" s="112"/>
      <c r="X293" s="112"/>
      <c r="Y293" s="112"/>
      <c r="Z293" s="176"/>
      <c r="AA293" s="109"/>
      <c r="AB293" s="138">
        <f t="shared" si="56"/>
        <v>1</v>
      </c>
      <c r="AC293" s="112">
        <f t="shared" si="57"/>
        <v>0</v>
      </c>
      <c r="AD293" s="112">
        <f t="shared" si="58"/>
        <v>0</v>
      </c>
      <c r="AE293" s="112">
        <f t="shared" si="59"/>
        <v>1</v>
      </c>
    </row>
    <row r="294" spans="1:31" hidden="1">
      <c r="A294" s="147">
        <v>289</v>
      </c>
      <c r="B294" s="226" t="s">
        <v>491</v>
      </c>
      <c r="C294" s="147" t="s">
        <v>185</v>
      </c>
      <c r="D294" s="147" t="s">
        <v>475</v>
      </c>
      <c r="E294" s="148">
        <v>42321</v>
      </c>
      <c r="F294" s="149">
        <v>0.34930555555555554</v>
      </c>
      <c r="G294" s="149">
        <v>0.76388888888888884</v>
      </c>
      <c r="H294" s="147"/>
      <c r="I294" s="147"/>
      <c r="J294" s="147"/>
      <c r="K294" s="278">
        <v>0.33333333333333331</v>
      </c>
      <c r="L294" s="121"/>
      <c r="M294" s="120" t="str">
        <f>IF(ISERROR(VLOOKUP(C294,mail!$G$2:$H$65,2,0)),"",VLOOKUP(C294,mail!$G$2:$H$65,2,0))</f>
        <v/>
      </c>
      <c r="N294" s="151"/>
      <c r="O294" s="110">
        <f t="shared" si="52"/>
        <v>0.33333333333333331</v>
      </c>
      <c r="P294" s="110">
        <f t="shared" si="53"/>
        <v>0.76388888888888884</v>
      </c>
      <c r="Q294" s="134">
        <f t="shared" si="54"/>
        <v>0.16666666666666669</v>
      </c>
      <c r="R294" s="111">
        <f t="shared" si="49"/>
        <v>0.20138888888888884</v>
      </c>
      <c r="S294" s="108">
        <f t="shared" si="55"/>
        <v>0.35416666666666669</v>
      </c>
      <c r="T294" s="109"/>
      <c r="U294" s="108"/>
      <c r="V294" s="108"/>
      <c r="W294" s="112"/>
      <c r="X294" s="112"/>
      <c r="Y294" s="112"/>
      <c r="Z294" s="176"/>
      <c r="AA294" s="109"/>
      <c r="AB294" s="138">
        <f t="shared" si="56"/>
        <v>1</v>
      </c>
      <c r="AC294" s="112">
        <f t="shared" si="57"/>
        <v>0</v>
      </c>
      <c r="AD294" s="112">
        <f t="shared" si="58"/>
        <v>0</v>
      </c>
      <c r="AE294" s="112">
        <f t="shared" si="59"/>
        <v>1</v>
      </c>
    </row>
    <row r="295" spans="1:31" hidden="1">
      <c r="A295" s="147">
        <v>290</v>
      </c>
      <c r="B295" s="226" t="s">
        <v>491</v>
      </c>
      <c r="C295" s="147" t="s">
        <v>185</v>
      </c>
      <c r="D295" s="147" t="s">
        <v>475</v>
      </c>
      <c r="E295" s="148">
        <v>42324</v>
      </c>
      <c r="F295" s="149">
        <v>0.35347222222222219</v>
      </c>
      <c r="G295" s="149">
        <v>0.76180555555555562</v>
      </c>
      <c r="H295" s="147"/>
      <c r="I295" s="147"/>
      <c r="J295" s="147"/>
      <c r="K295" s="278">
        <v>0.33333333333333331</v>
      </c>
      <c r="L295" s="121"/>
      <c r="M295" s="120" t="str">
        <f>IF(ISERROR(VLOOKUP(C295,mail!$G$2:$H$65,2,0)),"",VLOOKUP(C295,mail!$G$2:$H$65,2,0))</f>
        <v/>
      </c>
      <c r="O295" s="110">
        <f t="shared" si="52"/>
        <v>0.33333333333333331</v>
      </c>
      <c r="P295" s="110">
        <f t="shared" si="53"/>
        <v>0.76180555555555562</v>
      </c>
      <c r="Q295" s="134">
        <f t="shared" si="54"/>
        <v>0.16666666666666669</v>
      </c>
      <c r="R295" s="111">
        <f t="shared" si="49"/>
        <v>0.19930555555555562</v>
      </c>
      <c r="S295" s="108">
        <f t="shared" si="55"/>
        <v>0.35416666666666669</v>
      </c>
      <c r="T295" s="109"/>
      <c r="U295" s="108"/>
      <c r="V295" s="108"/>
      <c r="W295" s="112"/>
      <c r="X295" s="112"/>
      <c r="Y295" s="112"/>
      <c r="Z295" s="176"/>
      <c r="AA295" s="109"/>
      <c r="AB295" s="138">
        <f t="shared" si="56"/>
        <v>1</v>
      </c>
      <c r="AC295" s="112">
        <f t="shared" si="57"/>
        <v>0</v>
      </c>
      <c r="AD295" s="112">
        <f t="shared" si="58"/>
        <v>0</v>
      </c>
      <c r="AE295" s="112">
        <f t="shared" si="59"/>
        <v>1</v>
      </c>
    </row>
    <row r="296" spans="1:31" hidden="1">
      <c r="A296" s="147">
        <v>291</v>
      </c>
      <c r="B296" s="226" t="s">
        <v>491</v>
      </c>
      <c r="C296" s="147" t="s">
        <v>185</v>
      </c>
      <c r="D296" s="147" t="s">
        <v>475</v>
      </c>
      <c r="E296" s="148">
        <v>42325</v>
      </c>
      <c r="F296" s="149">
        <v>0.35416666666666669</v>
      </c>
      <c r="G296" s="149">
        <v>0.75486111111111109</v>
      </c>
      <c r="H296" s="147"/>
      <c r="I296" s="147"/>
      <c r="J296" s="147"/>
      <c r="K296" s="278">
        <v>0.33333333333333331</v>
      </c>
      <c r="L296" s="121"/>
      <c r="M296" s="120" t="str">
        <f>IF(ISERROR(VLOOKUP(C296,mail!$G$2:$H$65,2,0)),"",VLOOKUP(C296,mail!$G$2:$H$65,2,0))</f>
        <v/>
      </c>
      <c r="O296" s="110">
        <f t="shared" si="52"/>
        <v>0.33333333333333331</v>
      </c>
      <c r="P296" s="110">
        <f t="shared" si="53"/>
        <v>0.75486111111111109</v>
      </c>
      <c r="Q296" s="134">
        <f t="shared" si="54"/>
        <v>0.16666666666666669</v>
      </c>
      <c r="R296" s="111">
        <f t="shared" si="49"/>
        <v>0.19236111111111109</v>
      </c>
      <c r="S296" s="108">
        <f t="shared" si="55"/>
        <v>0.35416666666666669</v>
      </c>
      <c r="T296" s="109"/>
      <c r="U296" s="108"/>
      <c r="V296" s="108"/>
      <c r="W296" s="112"/>
      <c r="X296" s="112"/>
      <c r="Y296" s="112"/>
      <c r="Z296" s="176"/>
      <c r="AA296" s="109"/>
      <c r="AB296" s="138">
        <f t="shared" si="56"/>
        <v>1</v>
      </c>
      <c r="AC296" s="112">
        <f t="shared" si="57"/>
        <v>0</v>
      </c>
      <c r="AD296" s="112">
        <f t="shared" si="58"/>
        <v>0</v>
      </c>
      <c r="AE296" s="112">
        <f t="shared" si="59"/>
        <v>1</v>
      </c>
    </row>
    <row r="297" spans="1:31" hidden="1">
      <c r="A297" s="147">
        <v>292</v>
      </c>
      <c r="B297" s="226" t="s">
        <v>491</v>
      </c>
      <c r="C297" s="147" t="s">
        <v>185</v>
      </c>
      <c r="D297" s="147" t="s">
        <v>475</v>
      </c>
      <c r="E297" s="148">
        <v>42326</v>
      </c>
      <c r="F297" s="149">
        <v>0.35000000000000003</v>
      </c>
      <c r="G297" s="149">
        <v>0.75347222222222221</v>
      </c>
      <c r="H297" s="147"/>
      <c r="I297" s="147"/>
      <c r="J297" s="147"/>
      <c r="K297" s="278">
        <v>0.33333333333333331</v>
      </c>
      <c r="L297" s="121"/>
      <c r="M297" s="120" t="str">
        <f>IF(ISERROR(VLOOKUP(C297,mail!$G$2:$H$65,2,0)),"",VLOOKUP(C297,mail!$G$2:$H$65,2,0))</f>
        <v/>
      </c>
      <c r="N297" s="151"/>
      <c r="O297" s="110">
        <f t="shared" si="52"/>
        <v>0.33333333333333331</v>
      </c>
      <c r="P297" s="110">
        <f t="shared" si="53"/>
        <v>0.75347222222222221</v>
      </c>
      <c r="Q297" s="134">
        <f t="shared" si="54"/>
        <v>0.16666666666666669</v>
      </c>
      <c r="R297" s="111">
        <f t="shared" si="49"/>
        <v>0.19097222222222221</v>
      </c>
      <c r="S297" s="108">
        <f t="shared" si="55"/>
        <v>0.35416666666666669</v>
      </c>
      <c r="T297" s="109"/>
      <c r="U297" s="108"/>
      <c r="V297" s="108"/>
      <c r="W297" s="112"/>
      <c r="X297" s="112"/>
      <c r="Y297" s="112"/>
      <c r="Z297" s="176"/>
      <c r="AA297" s="109"/>
      <c r="AB297" s="138">
        <f t="shared" si="56"/>
        <v>1</v>
      </c>
      <c r="AC297" s="112">
        <f t="shared" si="57"/>
        <v>0</v>
      </c>
      <c r="AD297" s="112">
        <f t="shared" si="58"/>
        <v>0</v>
      </c>
      <c r="AE297" s="112">
        <f t="shared" si="59"/>
        <v>1</v>
      </c>
    </row>
    <row r="298" spans="1:31" hidden="1">
      <c r="A298" s="147">
        <v>293</v>
      </c>
      <c r="B298" s="226" t="s">
        <v>491</v>
      </c>
      <c r="C298" s="147" t="s">
        <v>185</v>
      </c>
      <c r="D298" s="147" t="s">
        <v>475</v>
      </c>
      <c r="E298" s="148">
        <v>42327</v>
      </c>
      <c r="F298" s="149">
        <v>0.35000000000000003</v>
      </c>
      <c r="G298" s="149">
        <v>0.76250000000000007</v>
      </c>
      <c r="H298" s="147"/>
      <c r="I298" s="147"/>
      <c r="J298" s="147"/>
      <c r="K298" s="278">
        <v>0.33333333333333331</v>
      </c>
      <c r="L298" s="185"/>
      <c r="M298" s="120" t="str">
        <f>IF(ISERROR(VLOOKUP(C298,mail!$G$2:$H$65,2,0)),"",VLOOKUP(C298,mail!$G$2:$H$65,2,0))</f>
        <v/>
      </c>
      <c r="O298" s="110">
        <f t="shared" si="52"/>
        <v>0.33333333333333331</v>
      </c>
      <c r="P298" s="110">
        <f t="shared" si="53"/>
        <v>0.76250000000000007</v>
      </c>
      <c r="Q298" s="134">
        <f t="shared" si="54"/>
        <v>0.16666666666666669</v>
      </c>
      <c r="R298" s="111">
        <f t="shared" si="49"/>
        <v>0.20000000000000007</v>
      </c>
      <c r="S298" s="108">
        <f t="shared" si="55"/>
        <v>0.35416666666666669</v>
      </c>
      <c r="T298" s="109"/>
      <c r="U298" s="108"/>
      <c r="V298" s="108"/>
      <c r="W298" s="112"/>
      <c r="X298" s="112"/>
      <c r="Y298" s="112"/>
      <c r="Z298" s="176"/>
      <c r="AA298" s="109"/>
      <c r="AB298" s="138">
        <f t="shared" si="56"/>
        <v>1</v>
      </c>
      <c r="AC298" s="112">
        <f t="shared" si="57"/>
        <v>0</v>
      </c>
      <c r="AD298" s="112">
        <f t="shared" si="58"/>
        <v>0</v>
      </c>
      <c r="AE298" s="112">
        <f t="shared" si="59"/>
        <v>1</v>
      </c>
    </row>
    <row r="299" spans="1:31" hidden="1">
      <c r="A299" s="147">
        <v>294</v>
      </c>
      <c r="B299" s="226" t="s">
        <v>492</v>
      </c>
      <c r="C299" s="147" t="s">
        <v>190</v>
      </c>
      <c r="D299" s="147" t="s">
        <v>483</v>
      </c>
      <c r="E299" s="148">
        <v>42303</v>
      </c>
      <c r="F299" s="149">
        <v>0.34930555555555554</v>
      </c>
      <c r="G299" s="149">
        <v>0.77430555555555547</v>
      </c>
      <c r="H299" s="149">
        <v>0.80625000000000002</v>
      </c>
      <c r="I299" s="147"/>
      <c r="J299" s="147"/>
      <c r="K299" s="277"/>
      <c r="L299" s="121"/>
      <c r="M299" s="120" t="str">
        <f>IF(ISERROR(VLOOKUP(C299,mail!$G$2:$H$65,2,0)),"",VLOOKUP(C299,mail!$G$2:$H$65,2,0))</f>
        <v/>
      </c>
      <c r="N299" s="151"/>
      <c r="O299" s="110">
        <f t="shared" si="52"/>
        <v>0.34930555555555554</v>
      </c>
      <c r="P299" s="110">
        <f t="shared" si="53"/>
        <v>0.80625000000000002</v>
      </c>
      <c r="Q299" s="134">
        <f t="shared" si="54"/>
        <v>0.15069444444444446</v>
      </c>
      <c r="R299" s="111">
        <f t="shared" si="49"/>
        <v>0.24375000000000002</v>
      </c>
      <c r="S299" s="108">
        <f t="shared" si="55"/>
        <v>0.35416666666666669</v>
      </c>
      <c r="T299" s="109"/>
      <c r="U299" s="108"/>
      <c r="V299" s="108"/>
      <c r="W299" s="112"/>
      <c r="X299" s="112"/>
      <c r="Y299" s="112"/>
      <c r="Z299" s="176"/>
      <c r="AA299" s="109"/>
      <c r="AB299" s="138">
        <f t="shared" si="56"/>
        <v>1</v>
      </c>
      <c r="AC299" s="112">
        <f t="shared" si="57"/>
        <v>0</v>
      </c>
      <c r="AD299" s="112">
        <f t="shared" si="58"/>
        <v>0</v>
      </c>
      <c r="AE299" s="112">
        <f t="shared" si="59"/>
        <v>1</v>
      </c>
    </row>
    <row r="300" spans="1:31" hidden="1">
      <c r="A300" s="147">
        <v>295</v>
      </c>
      <c r="B300" s="226" t="s">
        <v>492</v>
      </c>
      <c r="C300" s="147" t="s">
        <v>190</v>
      </c>
      <c r="D300" s="147" t="s">
        <v>483</v>
      </c>
      <c r="E300" s="148">
        <v>42304</v>
      </c>
      <c r="F300" s="149">
        <v>0.35069444444444442</v>
      </c>
      <c r="G300" s="149">
        <v>0.77569444444444446</v>
      </c>
      <c r="H300" s="149">
        <v>0.79375000000000007</v>
      </c>
      <c r="I300" s="147"/>
      <c r="J300" s="147"/>
      <c r="K300" s="277"/>
      <c r="L300" s="121"/>
      <c r="M300" s="120" t="str">
        <f>IF(ISERROR(VLOOKUP(C300,mail!$G$2:$H$65,2,0)),"",VLOOKUP(C300,mail!$G$2:$H$65,2,0))</f>
        <v/>
      </c>
      <c r="O300" s="110">
        <f t="shared" si="52"/>
        <v>0.35069444444444442</v>
      </c>
      <c r="P300" s="110">
        <f t="shared" si="53"/>
        <v>0.79375000000000007</v>
      </c>
      <c r="Q300" s="134">
        <f t="shared" si="54"/>
        <v>0.14930555555555558</v>
      </c>
      <c r="R300" s="111">
        <f t="shared" si="49"/>
        <v>0.23125000000000007</v>
      </c>
      <c r="S300" s="108">
        <f t="shared" si="55"/>
        <v>0.35416666666666669</v>
      </c>
      <c r="T300" s="109"/>
      <c r="U300" s="108"/>
      <c r="V300" s="108"/>
      <c r="W300" s="112"/>
      <c r="X300" s="112"/>
      <c r="Y300" s="112"/>
      <c r="Z300" s="176"/>
      <c r="AA300" s="109"/>
      <c r="AB300" s="138">
        <f t="shared" si="56"/>
        <v>1</v>
      </c>
      <c r="AC300" s="112">
        <f t="shared" si="57"/>
        <v>0</v>
      </c>
      <c r="AD300" s="112">
        <f t="shared" si="58"/>
        <v>0</v>
      </c>
      <c r="AE300" s="112">
        <f t="shared" si="59"/>
        <v>1</v>
      </c>
    </row>
    <row r="301" spans="1:31" hidden="1">
      <c r="A301" s="147">
        <v>296</v>
      </c>
      <c r="B301" s="226" t="s">
        <v>492</v>
      </c>
      <c r="C301" s="147" t="s">
        <v>190</v>
      </c>
      <c r="D301" s="147" t="s">
        <v>483</v>
      </c>
      <c r="E301" s="148">
        <v>42305</v>
      </c>
      <c r="F301" s="149">
        <v>0.34861111111111115</v>
      </c>
      <c r="G301" s="149">
        <v>0.79027777777777775</v>
      </c>
      <c r="H301" s="149">
        <v>0.79027777777777775</v>
      </c>
      <c r="I301" s="147"/>
      <c r="J301" s="147"/>
      <c r="K301" s="277"/>
      <c r="L301" s="121"/>
      <c r="M301" s="120" t="str">
        <f>IF(ISERROR(VLOOKUP(C301,mail!$G$2:$H$65,2,0)),"",VLOOKUP(C301,mail!$G$2:$H$65,2,0))</f>
        <v/>
      </c>
      <c r="O301" s="110">
        <f t="shared" si="52"/>
        <v>0.34861111111111115</v>
      </c>
      <c r="P301" s="110">
        <f t="shared" si="53"/>
        <v>0.79027777777777775</v>
      </c>
      <c r="Q301" s="134">
        <f t="shared" si="54"/>
        <v>0.15138888888888885</v>
      </c>
      <c r="R301" s="111">
        <f t="shared" si="49"/>
        <v>0.22777777777777775</v>
      </c>
      <c r="S301" s="108">
        <f t="shared" si="55"/>
        <v>0.35416666666666669</v>
      </c>
      <c r="T301" s="109"/>
      <c r="U301" s="108"/>
      <c r="V301" s="108"/>
      <c r="W301" s="112"/>
      <c r="X301" s="112"/>
      <c r="Y301" s="112"/>
      <c r="Z301" s="176"/>
      <c r="AA301" s="109"/>
      <c r="AB301" s="138">
        <f t="shared" si="56"/>
        <v>1</v>
      </c>
      <c r="AC301" s="112">
        <f t="shared" si="57"/>
        <v>0</v>
      </c>
      <c r="AD301" s="112">
        <f t="shared" si="58"/>
        <v>0</v>
      </c>
      <c r="AE301" s="112">
        <f t="shared" si="59"/>
        <v>1</v>
      </c>
    </row>
    <row r="302" spans="1:31" hidden="1">
      <c r="A302" s="147">
        <v>297</v>
      </c>
      <c r="B302" s="226" t="s">
        <v>492</v>
      </c>
      <c r="C302" s="147" t="s">
        <v>190</v>
      </c>
      <c r="D302" s="147" t="s">
        <v>483</v>
      </c>
      <c r="E302" s="148">
        <v>42306</v>
      </c>
      <c r="F302" s="149">
        <v>0.35069444444444442</v>
      </c>
      <c r="G302" s="149">
        <v>0.77916666666666667</v>
      </c>
      <c r="H302" s="147"/>
      <c r="I302" s="147"/>
      <c r="J302" s="147"/>
      <c r="K302" s="277"/>
      <c r="L302" s="121"/>
      <c r="M302" s="120" t="str">
        <f>IF(ISERROR(VLOOKUP(C302,mail!$G$2:$H$65,2,0)),"",VLOOKUP(C302,mail!$G$2:$H$65,2,0))</f>
        <v/>
      </c>
      <c r="O302" s="110">
        <f t="shared" si="52"/>
        <v>0.35069444444444442</v>
      </c>
      <c r="P302" s="110">
        <f t="shared" si="53"/>
        <v>0.77916666666666667</v>
      </c>
      <c r="Q302" s="134">
        <f t="shared" si="54"/>
        <v>0.14930555555555558</v>
      </c>
      <c r="R302" s="111">
        <f t="shared" si="49"/>
        <v>0.21666666666666667</v>
      </c>
      <c r="S302" s="108">
        <f t="shared" si="55"/>
        <v>0.35416666666666669</v>
      </c>
      <c r="T302" s="109"/>
      <c r="U302" s="108"/>
      <c r="V302" s="108"/>
      <c r="W302" s="112"/>
      <c r="X302" s="112"/>
      <c r="Y302" s="112"/>
      <c r="Z302" s="176"/>
      <c r="AA302" s="109"/>
      <c r="AB302" s="138">
        <f t="shared" si="56"/>
        <v>1</v>
      </c>
      <c r="AC302" s="112">
        <f t="shared" si="57"/>
        <v>0</v>
      </c>
      <c r="AD302" s="112">
        <f t="shared" si="58"/>
        <v>0</v>
      </c>
      <c r="AE302" s="112">
        <f t="shared" ref="AE302:AE358" si="60">+IF(OR(M302="Khac",M302="pm"),0,IF(AND(MAX(F302:K302)-MIN(F302:K302)&gt;TIMEVALUE("6:00"),AND(MAX(F302:K302)&gt;TIMEVALUE("14:00"),MIN(F302:K302)&lt;TIMEVALUE("11:30"))),1,0))+X302</f>
        <v>1</v>
      </c>
    </row>
    <row r="303" spans="1:31" hidden="1">
      <c r="A303" s="147">
        <v>298</v>
      </c>
      <c r="B303" s="226" t="s">
        <v>492</v>
      </c>
      <c r="C303" s="147" t="s">
        <v>190</v>
      </c>
      <c r="D303" s="147" t="s">
        <v>483</v>
      </c>
      <c r="E303" s="148">
        <v>42307</v>
      </c>
      <c r="F303" s="149">
        <v>0.35347222222222219</v>
      </c>
      <c r="G303" s="149">
        <v>0.77638888888888891</v>
      </c>
      <c r="H303" s="147"/>
      <c r="I303" s="147"/>
      <c r="J303" s="147"/>
      <c r="K303" s="277"/>
      <c r="L303" s="121"/>
      <c r="M303" s="120" t="str">
        <f>IF(ISERROR(VLOOKUP(C303,mail!$G$2:$H$65,2,0)),"",VLOOKUP(C303,mail!$G$2:$H$65,2,0))</f>
        <v/>
      </c>
      <c r="O303" s="110">
        <f t="shared" si="52"/>
        <v>0.35347222222222219</v>
      </c>
      <c r="P303" s="110">
        <f t="shared" si="53"/>
        <v>0.77638888888888891</v>
      </c>
      <c r="Q303" s="134">
        <f t="shared" si="54"/>
        <v>0.14652777777777781</v>
      </c>
      <c r="R303" s="111">
        <f t="shared" si="49"/>
        <v>0.21388888888888891</v>
      </c>
      <c r="S303" s="108">
        <f t="shared" si="55"/>
        <v>0.35416666666666669</v>
      </c>
      <c r="T303" s="109"/>
      <c r="U303" s="108"/>
      <c r="V303" s="108"/>
      <c r="W303" s="112"/>
      <c r="X303" s="112"/>
      <c r="Y303" s="112"/>
      <c r="Z303" s="176"/>
      <c r="AA303" s="109"/>
      <c r="AB303" s="138">
        <f t="shared" si="56"/>
        <v>1</v>
      </c>
      <c r="AC303" s="112">
        <f t="shared" si="57"/>
        <v>0</v>
      </c>
      <c r="AD303" s="112">
        <f t="shared" si="58"/>
        <v>0</v>
      </c>
      <c r="AE303" s="112">
        <f t="shared" si="60"/>
        <v>1</v>
      </c>
    </row>
    <row r="304" spans="1:31" hidden="1">
      <c r="A304" s="147">
        <v>299</v>
      </c>
      <c r="B304" s="226" t="s">
        <v>492</v>
      </c>
      <c r="C304" s="147" t="s">
        <v>190</v>
      </c>
      <c r="D304" s="147" t="s">
        <v>483</v>
      </c>
      <c r="E304" s="148">
        <v>42310</v>
      </c>
      <c r="F304" s="149">
        <v>0.3527777777777778</v>
      </c>
      <c r="G304" s="149">
        <v>0.77430555555555547</v>
      </c>
      <c r="H304" s="149">
        <v>0.80347222222222225</v>
      </c>
      <c r="I304" s="147"/>
      <c r="J304" s="147"/>
      <c r="K304" s="277"/>
      <c r="L304" s="121"/>
      <c r="M304" s="120" t="str">
        <f>IF(ISERROR(VLOOKUP(C304,mail!$G$2:$H$65,2,0)),"",VLOOKUP(C304,mail!$G$2:$H$65,2,0))</f>
        <v/>
      </c>
      <c r="N304" s="151"/>
      <c r="O304" s="110">
        <f t="shared" si="52"/>
        <v>0.3527777777777778</v>
      </c>
      <c r="P304" s="110">
        <f t="shared" si="53"/>
        <v>0.80347222222222225</v>
      </c>
      <c r="Q304" s="134">
        <f t="shared" si="54"/>
        <v>0.1472222222222222</v>
      </c>
      <c r="R304" s="111">
        <f t="shared" si="49"/>
        <v>0.24097222222222225</v>
      </c>
      <c r="S304" s="108">
        <f t="shared" si="55"/>
        <v>0.35416666666666669</v>
      </c>
      <c r="T304" s="109"/>
      <c r="U304" s="108"/>
      <c r="V304" s="108"/>
      <c r="W304" s="112"/>
      <c r="X304" s="112"/>
      <c r="Y304" s="112"/>
      <c r="Z304" s="176"/>
      <c r="AA304" s="109"/>
      <c r="AB304" s="138">
        <f t="shared" si="56"/>
        <v>1</v>
      </c>
      <c r="AC304" s="112">
        <f t="shared" si="57"/>
        <v>0</v>
      </c>
      <c r="AD304" s="112">
        <f t="shared" si="58"/>
        <v>0</v>
      </c>
      <c r="AE304" s="112">
        <f t="shared" si="60"/>
        <v>1</v>
      </c>
    </row>
    <row r="305" spans="1:31" hidden="1">
      <c r="A305" s="147">
        <v>300</v>
      </c>
      <c r="B305" s="226" t="s">
        <v>492</v>
      </c>
      <c r="C305" s="147" t="s">
        <v>190</v>
      </c>
      <c r="D305" s="147" t="s">
        <v>483</v>
      </c>
      <c r="E305" s="148">
        <v>42311</v>
      </c>
      <c r="F305" s="149">
        <v>0.35694444444444445</v>
      </c>
      <c r="G305" s="149">
        <v>0.77916666666666667</v>
      </c>
      <c r="H305" s="147"/>
      <c r="I305" s="147"/>
      <c r="J305" s="147"/>
      <c r="K305" s="277"/>
      <c r="L305" s="121"/>
      <c r="M305" s="120" t="str">
        <f>IF(ISERROR(VLOOKUP(C305,mail!$G$2:$H$65,2,0)),"",VLOOKUP(C305,mail!$G$2:$H$65,2,0))</f>
        <v/>
      </c>
      <c r="O305" s="110">
        <f t="shared" si="52"/>
        <v>0.35694444444444445</v>
      </c>
      <c r="P305" s="110">
        <f t="shared" si="53"/>
        <v>0.75</v>
      </c>
      <c r="Q305" s="134">
        <f t="shared" si="54"/>
        <v>0.14305555555555555</v>
      </c>
      <c r="R305" s="111">
        <f t="shared" si="49"/>
        <v>0.1875</v>
      </c>
      <c r="S305" s="108">
        <f t="shared" si="55"/>
        <v>0.33055555555555555</v>
      </c>
      <c r="T305" s="109"/>
      <c r="U305" s="108"/>
      <c r="V305" s="108"/>
      <c r="W305" s="112"/>
      <c r="X305" s="112"/>
      <c r="Y305" s="112"/>
      <c r="Z305" s="176"/>
      <c r="AA305" s="109"/>
      <c r="AB305" s="138">
        <f t="shared" si="56"/>
        <v>0.93333333333333324</v>
      </c>
      <c r="AC305" s="112">
        <f t="shared" si="57"/>
        <v>0</v>
      </c>
      <c r="AD305" s="112">
        <f t="shared" si="58"/>
        <v>1</v>
      </c>
      <c r="AE305" s="112">
        <f t="shared" si="60"/>
        <v>1</v>
      </c>
    </row>
    <row r="306" spans="1:31" hidden="1">
      <c r="A306" s="147">
        <v>301</v>
      </c>
      <c r="B306" s="226" t="s">
        <v>492</v>
      </c>
      <c r="C306" s="147" t="s">
        <v>190</v>
      </c>
      <c r="D306" s="147" t="s">
        <v>483</v>
      </c>
      <c r="E306" s="148">
        <v>42312</v>
      </c>
      <c r="F306" s="149">
        <v>0.34791666666666665</v>
      </c>
      <c r="G306" s="149">
        <v>0.77777777777777779</v>
      </c>
      <c r="H306" s="147"/>
      <c r="I306" s="147"/>
      <c r="J306" s="147"/>
      <c r="K306" s="278"/>
      <c r="L306" s="121"/>
      <c r="M306" s="120" t="str">
        <f>IF(ISERROR(VLOOKUP(C306,mail!$G$2:$H$65,2,0)),"",VLOOKUP(C306,mail!$G$2:$H$65,2,0))</f>
        <v/>
      </c>
      <c r="N306" s="151"/>
      <c r="O306" s="110">
        <f t="shared" si="52"/>
        <v>0.34791666666666665</v>
      </c>
      <c r="P306" s="110">
        <f t="shared" si="53"/>
        <v>0.77777777777777779</v>
      </c>
      <c r="Q306" s="134">
        <f t="shared" si="54"/>
        <v>0.15208333333333335</v>
      </c>
      <c r="R306" s="111">
        <f t="shared" si="49"/>
        <v>0.21527777777777779</v>
      </c>
      <c r="S306" s="108">
        <f t="shared" si="55"/>
        <v>0.35416666666666669</v>
      </c>
      <c r="T306" s="109"/>
      <c r="U306" s="108"/>
      <c r="V306" s="108"/>
      <c r="W306" s="112"/>
      <c r="X306" s="112"/>
      <c r="Y306" s="112"/>
      <c r="Z306" s="176"/>
      <c r="AA306" s="109"/>
      <c r="AB306" s="138">
        <f t="shared" si="56"/>
        <v>1</v>
      </c>
      <c r="AC306" s="112">
        <f t="shared" si="57"/>
        <v>0</v>
      </c>
      <c r="AD306" s="112">
        <f t="shared" si="58"/>
        <v>0</v>
      </c>
      <c r="AE306" s="112">
        <f t="shared" si="60"/>
        <v>1</v>
      </c>
    </row>
    <row r="307" spans="1:31" hidden="1">
      <c r="A307" s="147">
        <v>302</v>
      </c>
      <c r="B307" s="226" t="s">
        <v>492</v>
      </c>
      <c r="C307" s="147" t="s">
        <v>190</v>
      </c>
      <c r="D307" s="147" t="s">
        <v>483</v>
      </c>
      <c r="E307" s="148">
        <v>42313</v>
      </c>
      <c r="F307" s="149">
        <v>0.35069444444444442</v>
      </c>
      <c r="G307" s="149">
        <v>0.77708333333333324</v>
      </c>
      <c r="H307" s="149">
        <v>0.77708333333333324</v>
      </c>
      <c r="I307" s="147"/>
      <c r="J307" s="147"/>
      <c r="K307" s="277"/>
      <c r="L307" s="121"/>
      <c r="M307" s="120" t="str">
        <f>IF(ISERROR(VLOOKUP(C307,mail!$G$2:$H$65,2,0)),"",VLOOKUP(C307,mail!$G$2:$H$65,2,0))</f>
        <v/>
      </c>
      <c r="N307" s="151"/>
      <c r="O307" s="110">
        <f t="shared" si="52"/>
        <v>0.35069444444444442</v>
      </c>
      <c r="P307" s="110">
        <f t="shared" si="53"/>
        <v>0.77708333333333324</v>
      </c>
      <c r="Q307" s="134">
        <f t="shared" si="54"/>
        <v>0.14930555555555558</v>
      </c>
      <c r="R307" s="111">
        <f t="shared" si="49"/>
        <v>0.21458333333333324</v>
      </c>
      <c r="S307" s="108">
        <f t="shared" si="55"/>
        <v>0.35416666666666669</v>
      </c>
      <c r="T307" s="109"/>
      <c r="U307" s="108"/>
      <c r="V307" s="108"/>
      <c r="W307" s="112"/>
      <c r="X307" s="112"/>
      <c r="Y307" s="112"/>
      <c r="Z307" s="176"/>
      <c r="AA307" s="109"/>
      <c r="AB307" s="138">
        <f t="shared" si="56"/>
        <v>1</v>
      </c>
      <c r="AC307" s="112">
        <f t="shared" si="57"/>
        <v>0</v>
      </c>
      <c r="AD307" s="112">
        <f t="shared" si="58"/>
        <v>0</v>
      </c>
      <c r="AE307" s="112">
        <f t="shared" si="60"/>
        <v>1</v>
      </c>
    </row>
    <row r="308" spans="1:31" hidden="1">
      <c r="A308" s="147">
        <v>303</v>
      </c>
      <c r="B308" s="226" t="s">
        <v>492</v>
      </c>
      <c r="C308" s="147" t="s">
        <v>190</v>
      </c>
      <c r="D308" s="147" t="s">
        <v>483</v>
      </c>
      <c r="E308" s="148">
        <v>42314</v>
      </c>
      <c r="F308" s="149">
        <v>0.35138888888888892</v>
      </c>
      <c r="G308" s="149">
        <v>0.77986111111111101</v>
      </c>
      <c r="H308" s="149">
        <v>0.80347222222222225</v>
      </c>
      <c r="I308" s="147"/>
      <c r="J308" s="147"/>
      <c r="K308" s="277"/>
      <c r="L308" s="121"/>
      <c r="M308" s="120" t="str">
        <f>IF(ISERROR(VLOOKUP(C308,mail!$G$2:$H$65,2,0)),"",VLOOKUP(C308,mail!$G$2:$H$65,2,0))</f>
        <v/>
      </c>
      <c r="O308" s="110">
        <f t="shared" si="52"/>
        <v>0.35138888888888892</v>
      </c>
      <c r="P308" s="110">
        <f t="shared" si="53"/>
        <v>0.80347222222222225</v>
      </c>
      <c r="Q308" s="134">
        <f t="shared" si="54"/>
        <v>0.14861111111111108</v>
      </c>
      <c r="R308" s="111">
        <f t="shared" si="49"/>
        <v>0.24097222222222225</v>
      </c>
      <c r="S308" s="108">
        <f t="shared" si="55"/>
        <v>0.35416666666666669</v>
      </c>
      <c r="T308" s="109"/>
      <c r="U308" s="108"/>
      <c r="V308" s="108"/>
      <c r="W308" s="112"/>
      <c r="X308" s="112"/>
      <c r="Y308" s="112"/>
      <c r="Z308" s="176"/>
      <c r="AA308" s="109"/>
      <c r="AB308" s="138">
        <f t="shared" si="56"/>
        <v>1</v>
      </c>
      <c r="AC308" s="112">
        <f t="shared" si="57"/>
        <v>0</v>
      </c>
      <c r="AD308" s="112">
        <f t="shared" si="58"/>
        <v>0</v>
      </c>
      <c r="AE308" s="112">
        <f t="shared" si="60"/>
        <v>1</v>
      </c>
    </row>
    <row r="309" spans="1:31" hidden="1">
      <c r="A309" s="147">
        <v>304</v>
      </c>
      <c r="B309" s="226" t="s">
        <v>492</v>
      </c>
      <c r="C309" s="147" t="s">
        <v>190</v>
      </c>
      <c r="D309" s="147" t="s">
        <v>483</v>
      </c>
      <c r="E309" s="148">
        <v>42317</v>
      </c>
      <c r="F309" s="149">
        <v>0.35833333333333334</v>
      </c>
      <c r="G309" s="149">
        <v>0.78055555555555556</v>
      </c>
      <c r="H309" s="147"/>
      <c r="I309" s="147"/>
      <c r="J309" s="147"/>
      <c r="K309" s="277"/>
      <c r="L309" s="121"/>
      <c r="M309" s="120" t="str">
        <f>IF(ISERROR(VLOOKUP(C309,mail!$G$2:$H$65,2,0)),"",VLOOKUP(C309,mail!$G$2:$H$65,2,0))</f>
        <v/>
      </c>
      <c r="N309" s="151"/>
      <c r="O309" s="110">
        <f t="shared" si="52"/>
        <v>0.35833333333333334</v>
      </c>
      <c r="P309" s="110">
        <f t="shared" si="53"/>
        <v>0.75</v>
      </c>
      <c r="Q309" s="134">
        <f t="shared" si="54"/>
        <v>0.14166666666666666</v>
      </c>
      <c r="R309" s="111">
        <f t="shared" si="49"/>
        <v>0.1875</v>
      </c>
      <c r="S309" s="108">
        <f t="shared" si="55"/>
        <v>0.32916666666666666</v>
      </c>
      <c r="T309" s="109"/>
      <c r="U309" s="108"/>
      <c r="V309" s="108"/>
      <c r="W309" s="112"/>
      <c r="X309" s="112"/>
      <c r="Y309" s="112"/>
      <c r="Z309" s="176"/>
      <c r="AA309" s="109"/>
      <c r="AB309" s="138">
        <f t="shared" si="56"/>
        <v>0.92941176470588227</v>
      </c>
      <c r="AC309" s="112">
        <f t="shared" si="57"/>
        <v>0</v>
      </c>
      <c r="AD309" s="112">
        <f t="shared" si="58"/>
        <v>1</v>
      </c>
      <c r="AE309" s="112">
        <f t="shared" si="60"/>
        <v>1</v>
      </c>
    </row>
    <row r="310" spans="1:31" hidden="1">
      <c r="A310" s="147">
        <v>305</v>
      </c>
      <c r="B310" s="226" t="s">
        <v>492</v>
      </c>
      <c r="C310" s="147" t="s">
        <v>190</v>
      </c>
      <c r="D310" s="147" t="s">
        <v>483</v>
      </c>
      <c r="E310" s="148">
        <v>42318</v>
      </c>
      <c r="F310" s="149">
        <v>0.35138888888888892</v>
      </c>
      <c r="G310" s="149">
        <v>0.78333333333333333</v>
      </c>
      <c r="H310" s="147"/>
      <c r="I310" s="147"/>
      <c r="J310" s="147"/>
      <c r="K310" s="277"/>
      <c r="L310" s="121"/>
      <c r="M310" s="120" t="str">
        <f>IF(ISERROR(VLOOKUP(C310,mail!$G$2:$H$65,2,0)),"",VLOOKUP(C310,mail!$G$2:$H$65,2,0))</f>
        <v/>
      </c>
      <c r="N310" s="151"/>
      <c r="O310" s="110">
        <f t="shared" si="52"/>
        <v>0.35138888888888892</v>
      </c>
      <c r="P310" s="110">
        <f t="shared" si="53"/>
        <v>0.78333333333333333</v>
      </c>
      <c r="Q310" s="134">
        <f t="shared" si="54"/>
        <v>0.14861111111111108</v>
      </c>
      <c r="R310" s="111">
        <f t="shared" si="49"/>
        <v>0.22083333333333333</v>
      </c>
      <c r="S310" s="108">
        <f t="shared" si="55"/>
        <v>0.35416666666666669</v>
      </c>
      <c r="T310" s="109"/>
      <c r="U310" s="108"/>
      <c r="V310" s="108"/>
      <c r="W310" s="112"/>
      <c r="X310" s="112"/>
      <c r="Y310" s="112"/>
      <c r="Z310" s="176"/>
      <c r="AA310" s="109"/>
      <c r="AB310" s="138">
        <f t="shared" si="56"/>
        <v>1</v>
      </c>
      <c r="AC310" s="112">
        <f t="shared" si="57"/>
        <v>0</v>
      </c>
      <c r="AD310" s="112">
        <f t="shared" si="58"/>
        <v>0</v>
      </c>
      <c r="AE310" s="112">
        <f t="shared" si="60"/>
        <v>1</v>
      </c>
    </row>
    <row r="311" spans="1:31" hidden="1">
      <c r="A311" s="147">
        <v>306</v>
      </c>
      <c r="B311" s="226" t="s">
        <v>492</v>
      </c>
      <c r="C311" s="147" t="s">
        <v>190</v>
      </c>
      <c r="D311" s="147" t="s">
        <v>483</v>
      </c>
      <c r="E311" s="148">
        <v>42319</v>
      </c>
      <c r="F311" s="149">
        <v>0.35416666666666669</v>
      </c>
      <c r="G311" s="149">
        <v>0.77916666666666667</v>
      </c>
      <c r="H311" s="147"/>
      <c r="I311" s="147"/>
      <c r="J311" s="147"/>
      <c r="K311" s="277"/>
      <c r="L311" s="121"/>
      <c r="M311" s="120" t="str">
        <f>IF(ISERROR(VLOOKUP(C311,mail!$G$2:$H$65,2,0)),"",VLOOKUP(C311,mail!$G$2:$H$65,2,0))</f>
        <v/>
      </c>
      <c r="O311" s="110">
        <f t="shared" si="52"/>
        <v>0.35416666666666669</v>
      </c>
      <c r="P311" s="110">
        <f t="shared" si="53"/>
        <v>0.77916666666666667</v>
      </c>
      <c r="Q311" s="134">
        <f t="shared" si="54"/>
        <v>0.14583333333333331</v>
      </c>
      <c r="R311" s="111">
        <f t="shared" si="49"/>
        <v>0.21666666666666667</v>
      </c>
      <c r="S311" s="108">
        <f t="shared" si="55"/>
        <v>0.35416666666666669</v>
      </c>
      <c r="T311" s="109"/>
      <c r="U311" s="108"/>
      <c r="V311" s="108"/>
      <c r="W311" s="112"/>
      <c r="X311" s="112"/>
      <c r="Y311" s="112"/>
      <c r="Z311" s="176"/>
      <c r="AA311" s="109"/>
      <c r="AB311" s="138">
        <f t="shared" si="56"/>
        <v>1</v>
      </c>
      <c r="AC311" s="112">
        <f t="shared" si="57"/>
        <v>0</v>
      </c>
      <c r="AD311" s="112">
        <f t="shared" si="58"/>
        <v>0</v>
      </c>
      <c r="AE311" s="112">
        <f t="shared" si="60"/>
        <v>1</v>
      </c>
    </row>
    <row r="312" spans="1:31" hidden="1">
      <c r="A312" s="147">
        <v>307</v>
      </c>
      <c r="B312" s="226" t="s">
        <v>492</v>
      </c>
      <c r="C312" s="147" t="s">
        <v>190</v>
      </c>
      <c r="D312" s="147" t="s">
        <v>483</v>
      </c>
      <c r="E312" s="148">
        <v>42320</v>
      </c>
      <c r="F312" s="149">
        <v>0.35347222222222219</v>
      </c>
      <c r="G312" s="149">
        <v>0.79861111111111116</v>
      </c>
      <c r="H312" s="149">
        <v>0.79861111111111116</v>
      </c>
      <c r="I312" s="147"/>
      <c r="J312" s="147"/>
      <c r="K312" s="277"/>
      <c r="L312" s="121"/>
      <c r="M312" s="120" t="str">
        <f>IF(ISERROR(VLOOKUP(C312,mail!$G$2:$H$65,2,0)),"",VLOOKUP(C312,mail!$G$2:$H$65,2,0))</f>
        <v/>
      </c>
      <c r="N312" s="151"/>
      <c r="O312" s="110">
        <f t="shared" si="52"/>
        <v>0.35347222222222219</v>
      </c>
      <c r="P312" s="110">
        <f t="shared" si="53"/>
        <v>0.79861111111111116</v>
      </c>
      <c r="Q312" s="134">
        <f t="shared" si="54"/>
        <v>0.14652777777777781</v>
      </c>
      <c r="R312" s="111">
        <f t="shared" si="49"/>
        <v>0.23611111111111116</v>
      </c>
      <c r="S312" s="108">
        <f t="shared" si="55"/>
        <v>0.35416666666666669</v>
      </c>
      <c r="T312" s="109"/>
      <c r="U312" s="108"/>
      <c r="V312" s="108"/>
      <c r="W312" s="112"/>
      <c r="X312" s="112"/>
      <c r="Y312" s="112"/>
      <c r="Z312" s="176"/>
      <c r="AA312" s="109"/>
      <c r="AB312" s="138">
        <f t="shared" si="56"/>
        <v>1</v>
      </c>
      <c r="AC312" s="112">
        <f t="shared" si="57"/>
        <v>0</v>
      </c>
      <c r="AD312" s="112">
        <f t="shared" si="58"/>
        <v>0</v>
      </c>
      <c r="AE312" s="112">
        <f t="shared" si="60"/>
        <v>1</v>
      </c>
    </row>
    <row r="313" spans="1:31" hidden="1">
      <c r="A313" s="147">
        <v>308</v>
      </c>
      <c r="B313" s="226" t="s">
        <v>492</v>
      </c>
      <c r="C313" s="147" t="s">
        <v>190</v>
      </c>
      <c r="D313" s="147" t="s">
        <v>483</v>
      </c>
      <c r="E313" s="148">
        <v>42321</v>
      </c>
      <c r="F313" s="149">
        <v>0.35833333333333334</v>
      </c>
      <c r="G313" s="149">
        <v>0.79791666666666661</v>
      </c>
      <c r="H313" s="149">
        <v>0.81666666666666676</v>
      </c>
      <c r="I313" s="147"/>
      <c r="J313" s="147"/>
      <c r="K313" s="277"/>
      <c r="L313" s="121"/>
      <c r="M313" s="120" t="str">
        <f>IF(ISERROR(VLOOKUP(C313,mail!$G$2:$H$65,2,0)),"",VLOOKUP(C313,mail!$G$2:$H$65,2,0))</f>
        <v/>
      </c>
      <c r="N313" s="151"/>
      <c r="O313" s="110">
        <f t="shared" si="52"/>
        <v>0.35833333333333334</v>
      </c>
      <c r="P313" s="110">
        <f t="shared" si="53"/>
        <v>0.75</v>
      </c>
      <c r="Q313" s="134">
        <f t="shared" si="54"/>
        <v>0.14166666666666666</v>
      </c>
      <c r="R313" s="111">
        <f t="shared" si="49"/>
        <v>0.1875</v>
      </c>
      <c r="S313" s="108">
        <f t="shared" si="55"/>
        <v>0.32916666666666666</v>
      </c>
      <c r="T313" s="109"/>
      <c r="U313" s="108"/>
      <c r="V313" s="108"/>
      <c r="W313" s="112"/>
      <c r="X313" s="112"/>
      <c r="Y313" s="112"/>
      <c r="Z313" s="176"/>
      <c r="AA313" s="109"/>
      <c r="AB313" s="138">
        <f t="shared" si="56"/>
        <v>0.92941176470588227</v>
      </c>
      <c r="AC313" s="112">
        <f t="shared" si="57"/>
        <v>0</v>
      </c>
      <c r="AD313" s="112">
        <f t="shared" si="58"/>
        <v>1</v>
      </c>
      <c r="AE313" s="112">
        <f t="shared" si="60"/>
        <v>1</v>
      </c>
    </row>
    <row r="314" spans="1:31" hidden="1">
      <c r="A314" s="147">
        <v>309</v>
      </c>
      <c r="B314" s="226" t="s">
        <v>492</v>
      </c>
      <c r="C314" s="147" t="s">
        <v>190</v>
      </c>
      <c r="D314" s="147" t="s">
        <v>483</v>
      </c>
      <c r="E314" s="148">
        <v>42324</v>
      </c>
      <c r="F314" s="149">
        <v>0.77986111111111101</v>
      </c>
      <c r="G314" s="149">
        <v>0.8930555555555556</v>
      </c>
      <c r="H314" s="147"/>
      <c r="I314" s="147"/>
      <c r="J314" s="147"/>
      <c r="K314" s="278">
        <v>0.36458333333333331</v>
      </c>
      <c r="L314" s="121"/>
      <c r="M314" s="120" t="str">
        <f>IF(ISERROR(VLOOKUP(C314,mail!$G$2:$H$65,2,0)),"",VLOOKUP(C314,mail!$G$2:$H$65,2,0))</f>
        <v/>
      </c>
      <c r="O314" s="110">
        <f t="shared" si="52"/>
        <v>0.36458333333333331</v>
      </c>
      <c r="P314" s="110">
        <f t="shared" si="53"/>
        <v>0.75</v>
      </c>
      <c r="Q314" s="134">
        <f t="shared" si="54"/>
        <v>0.13541666666666669</v>
      </c>
      <c r="R314" s="111">
        <f t="shared" ref="R314:R373" si="61">+IF(OR(M314="khac",M314="pm",P314=TIMEVALUE("00:00"),MAX(F314:K314)&lt;TIMEVALUE("13:30"),MAX(F314:K314)&lt;TIMEVALUE("15:30"),MIN(F314:K314)&gt;TIMEVALUE("15:30")),0,IF(P314&lt;=TIMEVALUE("19:30"),P314-IF(MIN(F314:K314)&gt;TIMEVALUE("13:30"),O314,TIMEVALUE("13:30")),TIMEVALUE("19:30")-IF(MIN(F314:K314)&gt;TIMEVALUE("13:30"),O314,TIMEVALUE("13:30"))))</f>
        <v>0.1875</v>
      </c>
      <c r="S314" s="108">
        <f t="shared" si="55"/>
        <v>0.32291666666666669</v>
      </c>
      <c r="T314" s="109"/>
      <c r="U314" s="108"/>
      <c r="V314" s="108"/>
      <c r="W314" s="112"/>
      <c r="X314" s="112"/>
      <c r="Y314" s="112"/>
      <c r="Z314" s="176"/>
      <c r="AA314" s="109"/>
      <c r="AB314" s="138">
        <f t="shared" si="56"/>
        <v>0.91176470588235292</v>
      </c>
      <c r="AC314" s="112">
        <f t="shared" si="57"/>
        <v>0</v>
      </c>
      <c r="AD314" s="112">
        <f t="shared" si="58"/>
        <v>0</v>
      </c>
      <c r="AE314" s="112">
        <f t="shared" si="60"/>
        <v>1</v>
      </c>
    </row>
    <row r="315" spans="1:31" hidden="1">
      <c r="A315" s="147">
        <v>310</v>
      </c>
      <c r="B315" s="226" t="s">
        <v>492</v>
      </c>
      <c r="C315" s="147" t="s">
        <v>190</v>
      </c>
      <c r="D315" s="147" t="s">
        <v>483</v>
      </c>
      <c r="E315" s="148">
        <v>42326</v>
      </c>
      <c r="F315" s="149">
        <v>0.35416666666666669</v>
      </c>
      <c r="G315" s="149">
        <v>0.8340277777777777</v>
      </c>
      <c r="H315" s="147"/>
      <c r="I315" s="147"/>
      <c r="J315" s="147"/>
      <c r="K315" s="277"/>
      <c r="L315" s="121"/>
      <c r="M315" s="120" t="str">
        <f>IF(ISERROR(VLOOKUP(C315,mail!$G$2:$H$65,2,0)),"",VLOOKUP(C315,mail!$G$2:$H$65,2,0))</f>
        <v/>
      </c>
      <c r="N315" s="151"/>
      <c r="O315" s="110">
        <f t="shared" si="52"/>
        <v>0.35416666666666669</v>
      </c>
      <c r="P315" s="110">
        <f t="shared" si="53"/>
        <v>0.8340277777777777</v>
      </c>
      <c r="Q315" s="134">
        <f t="shared" si="54"/>
        <v>0.14583333333333331</v>
      </c>
      <c r="R315" s="111">
        <f t="shared" si="61"/>
        <v>0.25</v>
      </c>
      <c r="S315" s="108">
        <f t="shared" si="55"/>
        <v>0.35416666666666669</v>
      </c>
      <c r="T315" s="109"/>
      <c r="U315" s="108"/>
      <c r="V315" s="108"/>
      <c r="W315" s="112"/>
      <c r="X315" s="112"/>
      <c r="Y315" s="112"/>
      <c r="Z315" s="176"/>
      <c r="AA315" s="109"/>
      <c r="AB315" s="138">
        <f t="shared" si="56"/>
        <v>1</v>
      </c>
      <c r="AC315" s="112">
        <f t="shared" si="57"/>
        <v>0</v>
      </c>
      <c r="AD315" s="112">
        <f t="shared" si="58"/>
        <v>0</v>
      </c>
      <c r="AE315" s="112">
        <f t="shared" si="60"/>
        <v>1</v>
      </c>
    </row>
    <row r="316" spans="1:31" hidden="1">
      <c r="A316" s="147">
        <v>311</v>
      </c>
      <c r="B316" s="226" t="s">
        <v>492</v>
      </c>
      <c r="C316" s="147" t="s">
        <v>190</v>
      </c>
      <c r="D316" s="147" t="s">
        <v>483</v>
      </c>
      <c r="E316" s="148">
        <v>42327</v>
      </c>
      <c r="F316" s="149">
        <v>0.3520833333333333</v>
      </c>
      <c r="G316" s="149">
        <v>0.77847222222222223</v>
      </c>
      <c r="H316" s="147"/>
      <c r="I316" s="147"/>
      <c r="J316" s="147"/>
      <c r="K316" s="277"/>
      <c r="L316" s="121"/>
      <c r="M316" s="120" t="str">
        <f>IF(ISERROR(VLOOKUP(C316,mail!$G$2:$H$65,2,0)),"",VLOOKUP(C316,mail!$G$2:$H$65,2,0))</f>
        <v/>
      </c>
      <c r="N316" s="151"/>
      <c r="O316" s="110">
        <f t="shared" si="52"/>
        <v>0.3520833333333333</v>
      </c>
      <c r="P316" s="110">
        <f t="shared" si="53"/>
        <v>0.77847222222222223</v>
      </c>
      <c r="Q316" s="134">
        <f t="shared" si="54"/>
        <v>0.1479166666666667</v>
      </c>
      <c r="R316" s="111">
        <f t="shared" si="61"/>
        <v>0.21597222222222223</v>
      </c>
      <c r="S316" s="108">
        <f t="shared" si="55"/>
        <v>0.35416666666666669</v>
      </c>
      <c r="T316" s="109"/>
      <c r="U316" s="108"/>
      <c r="V316" s="108"/>
      <c r="W316" s="112"/>
      <c r="X316" s="112"/>
      <c r="Y316" s="112"/>
      <c r="Z316" s="176"/>
      <c r="AA316" s="109"/>
      <c r="AB316" s="138">
        <f t="shared" si="56"/>
        <v>1</v>
      </c>
      <c r="AC316" s="112">
        <f t="shared" si="57"/>
        <v>0</v>
      </c>
      <c r="AD316" s="112">
        <f t="shared" si="58"/>
        <v>0</v>
      </c>
      <c r="AE316" s="112">
        <f t="shared" si="60"/>
        <v>1</v>
      </c>
    </row>
    <row r="317" spans="1:31" hidden="1">
      <c r="A317" s="147">
        <v>312</v>
      </c>
      <c r="B317" s="226" t="s">
        <v>370</v>
      </c>
      <c r="C317" s="147" t="s">
        <v>201</v>
      </c>
      <c r="D317" s="147" t="s">
        <v>479</v>
      </c>
      <c r="E317" s="148">
        <v>42303</v>
      </c>
      <c r="F317" s="149">
        <v>0.3576388888888889</v>
      </c>
      <c r="G317" s="149">
        <v>0.77430555555555547</v>
      </c>
      <c r="H317" s="147"/>
      <c r="I317" s="147"/>
      <c r="J317" s="147"/>
      <c r="K317" s="277"/>
      <c r="L317" s="121"/>
      <c r="M317" s="120" t="str">
        <f>IF(ISERROR(VLOOKUP(C317,mail!$G$2:$H$65,2,0)),"",VLOOKUP(C317,mail!$G$2:$H$65,2,0))</f>
        <v>PM</v>
      </c>
      <c r="N317" s="151"/>
      <c r="O317" s="110">
        <f t="shared" si="52"/>
        <v>0.3576388888888889</v>
      </c>
      <c r="P317" s="110">
        <f t="shared" si="53"/>
        <v>0.75</v>
      </c>
      <c r="Q317" s="134">
        <f t="shared" si="54"/>
        <v>0</v>
      </c>
      <c r="R317" s="111">
        <f t="shared" si="61"/>
        <v>0</v>
      </c>
      <c r="S317" s="108">
        <f t="shared" si="55"/>
        <v>0</v>
      </c>
      <c r="T317" s="109"/>
      <c r="U317" s="108"/>
      <c r="V317" s="108"/>
      <c r="W317" s="112"/>
      <c r="X317" s="112"/>
      <c r="Y317" s="112"/>
      <c r="Z317" s="176"/>
      <c r="AA317" s="109"/>
      <c r="AB317" s="138">
        <f t="shared" si="56"/>
        <v>0</v>
      </c>
      <c r="AC317" s="112">
        <f t="shared" si="57"/>
        <v>0</v>
      </c>
      <c r="AD317" s="112">
        <f t="shared" si="58"/>
        <v>1</v>
      </c>
      <c r="AE317" s="112">
        <f t="shared" si="60"/>
        <v>0</v>
      </c>
    </row>
    <row r="318" spans="1:31" hidden="1">
      <c r="A318" s="147">
        <v>313</v>
      </c>
      <c r="B318" s="226" t="s">
        <v>370</v>
      </c>
      <c r="C318" s="147" t="s">
        <v>201</v>
      </c>
      <c r="D318" s="147" t="s">
        <v>479</v>
      </c>
      <c r="E318" s="148">
        <v>42305</v>
      </c>
      <c r="F318" s="149">
        <v>0.82986111111111116</v>
      </c>
      <c r="G318" s="147"/>
      <c r="H318" s="147"/>
      <c r="I318" s="147"/>
      <c r="J318" s="147"/>
      <c r="K318" s="278"/>
      <c r="L318" s="121"/>
      <c r="M318" s="120" t="str">
        <f>IF(ISERROR(VLOOKUP(C318,mail!$G$2:$H$65,2,0)),"",VLOOKUP(C318,mail!$G$2:$H$65,2,0))</f>
        <v>PM</v>
      </c>
      <c r="O318" s="110">
        <f t="shared" si="52"/>
        <v>0</v>
      </c>
      <c r="P318" s="110">
        <f t="shared" si="53"/>
        <v>0</v>
      </c>
      <c r="Q318" s="134">
        <f t="shared" si="54"/>
        <v>0</v>
      </c>
      <c r="R318" s="111">
        <f t="shared" si="61"/>
        <v>0</v>
      </c>
      <c r="S318" s="108">
        <f t="shared" si="55"/>
        <v>0</v>
      </c>
      <c r="T318" s="109"/>
      <c r="U318" s="108"/>
      <c r="V318" s="108"/>
      <c r="W318" s="112"/>
      <c r="X318" s="112"/>
      <c r="Y318" s="112"/>
      <c r="Z318" s="176"/>
      <c r="AA318" s="109"/>
      <c r="AB318" s="138">
        <f t="shared" si="56"/>
        <v>0</v>
      </c>
      <c r="AC318" s="112">
        <f t="shared" si="57"/>
        <v>1</v>
      </c>
      <c r="AD318" s="112">
        <f t="shared" si="58"/>
        <v>0</v>
      </c>
      <c r="AE318" s="112">
        <f t="shared" si="60"/>
        <v>0</v>
      </c>
    </row>
    <row r="319" spans="1:31" hidden="1">
      <c r="A319" s="147">
        <v>314</v>
      </c>
      <c r="B319" s="226" t="s">
        <v>370</v>
      </c>
      <c r="C319" s="147" t="s">
        <v>201</v>
      </c>
      <c r="D319" s="147" t="s">
        <v>479</v>
      </c>
      <c r="E319" s="148">
        <v>42307</v>
      </c>
      <c r="F319" s="149">
        <v>0.37013888888888885</v>
      </c>
      <c r="G319" s="149">
        <v>0.7715277777777777</v>
      </c>
      <c r="H319" s="147"/>
      <c r="I319" s="147"/>
      <c r="J319" s="147"/>
      <c r="K319" s="278"/>
      <c r="L319" s="121"/>
      <c r="M319" s="120" t="str">
        <f>IF(ISERROR(VLOOKUP(C319,mail!$G$2:$H$65,2,0)),"",VLOOKUP(C319,mail!$G$2:$H$65,2,0))</f>
        <v>PM</v>
      </c>
      <c r="O319" s="110">
        <f t="shared" si="52"/>
        <v>0.37013888888888885</v>
      </c>
      <c r="P319" s="110">
        <f t="shared" si="53"/>
        <v>0.75</v>
      </c>
      <c r="Q319" s="134">
        <f t="shared" si="54"/>
        <v>0</v>
      </c>
      <c r="R319" s="111">
        <f t="shared" si="61"/>
        <v>0</v>
      </c>
      <c r="S319" s="108">
        <f t="shared" si="55"/>
        <v>0</v>
      </c>
      <c r="T319" s="109"/>
      <c r="U319" s="108"/>
      <c r="V319" s="108"/>
      <c r="W319" s="112"/>
      <c r="X319" s="112"/>
      <c r="Y319" s="112"/>
      <c r="Z319" s="176"/>
      <c r="AA319" s="109"/>
      <c r="AB319" s="138">
        <f t="shared" si="56"/>
        <v>0</v>
      </c>
      <c r="AC319" s="112">
        <f t="shared" si="57"/>
        <v>0</v>
      </c>
      <c r="AD319" s="112">
        <f t="shared" si="58"/>
        <v>1</v>
      </c>
      <c r="AE319" s="112">
        <f t="shared" si="60"/>
        <v>0</v>
      </c>
    </row>
    <row r="320" spans="1:31" hidden="1">
      <c r="A320" s="147">
        <v>315</v>
      </c>
      <c r="B320" s="226" t="s">
        <v>370</v>
      </c>
      <c r="C320" s="147" t="s">
        <v>201</v>
      </c>
      <c r="D320" s="147" t="s">
        <v>479</v>
      </c>
      <c r="E320" s="148">
        <v>42310</v>
      </c>
      <c r="F320" s="149">
        <v>0.3611111111111111</v>
      </c>
      <c r="G320" s="147"/>
      <c r="H320" s="147"/>
      <c r="I320" s="147"/>
      <c r="J320" s="147"/>
      <c r="K320" s="277"/>
      <c r="L320" s="185"/>
      <c r="M320" s="120" t="str">
        <f>IF(ISERROR(VLOOKUP(C320,mail!$G$2:$H$65,2,0)),"",VLOOKUP(C320,mail!$G$2:$H$65,2,0))</f>
        <v>PM</v>
      </c>
      <c r="O320" s="110">
        <f t="shared" si="52"/>
        <v>0</v>
      </c>
      <c r="P320" s="110">
        <f t="shared" si="53"/>
        <v>0</v>
      </c>
      <c r="Q320" s="134">
        <f t="shared" si="54"/>
        <v>0</v>
      </c>
      <c r="R320" s="111">
        <f t="shared" si="61"/>
        <v>0</v>
      </c>
      <c r="S320" s="108">
        <f t="shared" si="55"/>
        <v>0</v>
      </c>
      <c r="T320" s="109"/>
      <c r="U320" s="108"/>
      <c r="V320" s="108"/>
      <c r="W320" s="112"/>
      <c r="X320" s="112"/>
      <c r="Y320" s="112"/>
      <c r="Z320" s="176"/>
      <c r="AA320" s="109"/>
      <c r="AB320" s="138">
        <f t="shared" si="56"/>
        <v>0</v>
      </c>
      <c r="AC320" s="112">
        <f t="shared" si="57"/>
        <v>1</v>
      </c>
      <c r="AD320" s="112">
        <f t="shared" si="58"/>
        <v>1</v>
      </c>
      <c r="AE320" s="112">
        <f t="shared" si="60"/>
        <v>0</v>
      </c>
    </row>
    <row r="321" spans="1:31" hidden="1">
      <c r="A321" s="147">
        <v>316</v>
      </c>
      <c r="B321" s="226" t="s">
        <v>370</v>
      </c>
      <c r="C321" s="147" t="s">
        <v>201</v>
      </c>
      <c r="D321" s="147" t="s">
        <v>479</v>
      </c>
      <c r="E321" s="148">
        <v>42312</v>
      </c>
      <c r="F321" s="149">
        <v>0.3611111111111111</v>
      </c>
      <c r="G321" s="149">
        <v>0.77777777777777779</v>
      </c>
      <c r="H321" s="147"/>
      <c r="I321" s="147"/>
      <c r="J321" s="147"/>
      <c r="K321" s="277"/>
      <c r="L321" s="185"/>
      <c r="M321" s="120" t="str">
        <f>IF(ISERROR(VLOOKUP(C321,mail!$G$2:$H$65,2,0)),"",VLOOKUP(C321,mail!$G$2:$H$65,2,0))</f>
        <v>PM</v>
      </c>
      <c r="O321" s="110">
        <f t="shared" si="52"/>
        <v>0.3611111111111111</v>
      </c>
      <c r="P321" s="110">
        <f t="shared" si="53"/>
        <v>0.75</v>
      </c>
      <c r="Q321" s="134">
        <f t="shared" si="54"/>
        <v>0</v>
      </c>
      <c r="R321" s="111">
        <f t="shared" si="61"/>
        <v>0</v>
      </c>
      <c r="S321" s="108">
        <f t="shared" si="55"/>
        <v>0</v>
      </c>
      <c r="T321" s="109"/>
      <c r="U321" s="108"/>
      <c r="V321" s="108"/>
      <c r="W321" s="112"/>
      <c r="X321" s="112"/>
      <c r="Y321" s="112"/>
      <c r="Z321" s="176"/>
      <c r="AA321" s="109"/>
      <c r="AB321" s="138">
        <f t="shared" si="56"/>
        <v>0</v>
      </c>
      <c r="AC321" s="112">
        <f t="shared" si="57"/>
        <v>0</v>
      </c>
      <c r="AD321" s="112">
        <f t="shared" si="58"/>
        <v>1</v>
      </c>
      <c r="AE321" s="112">
        <f t="shared" si="60"/>
        <v>0</v>
      </c>
    </row>
    <row r="322" spans="1:31" hidden="1">
      <c r="A322" s="147">
        <v>317</v>
      </c>
      <c r="B322" s="226" t="s">
        <v>370</v>
      </c>
      <c r="C322" s="147" t="s">
        <v>201</v>
      </c>
      <c r="D322" s="147" t="s">
        <v>479</v>
      </c>
      <c r="E322" s="148">
        <v>42313</v>
      </c>
      <c r="F322" s="149">
        <v>0.35972222222222222</v>
      </c>
      <c r="G322" s="149">
        <v>0.79027777777777775</v>
      </c>
      <c r="H322" s="149">
        <v>0.79583333333333339</v>
      </c>
      <c r="I322" s="147"/>
      <c r="J322" s="147"/>
      <c r="K322" s="277"/>
      <c r="L322" s="185"/>
      <c r="M322" s="120" t="str">
        <f>IF(ISERROR(VLOOKUP(C322,mail!$G$2:$H$65,2,0)),"",VLOOKUP(C322,mail!$G$2:$H$65,2,0))</f>
        <v>PM</v>
      </c>
      <c r="O322" s="110">
        <f t="shared" si="52"/>
        <v>0.35972222222222222</v>
      </c>
      <c r="P322" s="110">
        <f t="shared" si="53"/>
        <v>0.75</v>
      </c>
      <c r="Q322" s="134">
        <f t="shared" si="54"/>
        <v>0</v>
      </c>
      <c r="R322" s="111">
        <f t="shared" si="61"/>
        <v>0</v>
      </c>
      <c r="S322" s="108">
        <f t="shared" si="55"/>
        <v>0</v>
      </c>
      <c r="T322" s="109"/>
      <c r="U322" s="108"/>
      <c r="V322" s="108"/>
      <c r="W322" s="112"/>
      <c r="X322" s="112"/>
      <c r="Y322" s="112"/>
      <c r="Z322" s="176"/>
      <c r="AA322" s="109"/>
      <c r="AB322" s="138">
        <f t="shared" si="56"/>
        <v>0</v>
      </c>
      <c r="AC322" s="112">
        <f t="shared" si="57"/>
        <v>0</v>
      </c>
      <c r="AD322" s="112">
        <f t="shared" si="58"/>
        <v>1</v>
      </c>
      <c r="AE322" s="112">
        <f t="shared" si="60"/>
        <v>0</v>
      </c>
    </row>
    <row r="323" spans="1:31" hidden="1">
      <c r="A323" s="147">
        <v>318</v>
      </c>
      <c r="B323" s="226" t="s">
        <v>370</v>
      </c>
      <c r="C323" s="147" t="s">
        <v>201</v>
      </c>
      <c r="D323" s="147" t="s">
        <v>479</v>
      </c>
      <c r="E323" s="148">
        <v>42314</v>
      </c>
      <c r="F323" s="149">
        <v>0.36944444444444446</v>
      </c>
      <c r="G323" s="149">
        <v>0.78263888888888899</v>
      </c>
      <c r="H323" s="147"/>
      <c r="I323" s="147"/>
      <c r="J323" s="147"/>
      <c r="K323" s="277"/>
      <c r="L323" s="185"/>
      <c r="M323" s="120" t="str">
        <f>IF(ISERROR(VLOOKUP(C323,mail!$G$2:$H$65,2,0)),"",VLOOKUP(C323,mail!$G$2:$H$65,2,0))</f>
        <v>PM</v>
      </c>
      <c r="O323" s="110">
        <f t="shared" si="52"/>
        <v>0.36944444444444446</v>
      </c>
      <c r="P323" s="110">
        <f t="shared" si="53"/>
        <v>0.75</v>
      </c>
      <c r="Q323" s="134">
        <f t="shared" si="54"/>
        <v>0</v>
      </c>
      <c r="R323" s="111">
        <f t="shared" si="61"/>
        <v>0</v>
      </c>
      <c r="S323" s="108">
        <f t="shared" si="55"/>
        <v>0</v>
      </c>
      <c r="T323" s="109"/>
      <c r="U323" s="108"/>
      <c r="V323" s="108"/>
      <c r="W323" s="112"/>
      <c r="X323" s="112"/>
      <c r="Y323" s="112"/>
      <c r="Z323" s="214"/>
      <c r="AA323" s="109"/>
      <c r="AB323" s="138">
        <f t="shared" si="56"/>
        <v>0</v>
      </c>
      <c r="AC323" s="112">
        <f t="shared" si="57"/>
        <v>0</v>
      </c>
      <c r="AD323" s="112">
        <f t="shared" si="58"/>
        <v>1</v>
      </c>
      <c r="AE323" s="112">
        <f t="shared" si="60"/>
        <v>0</v>
      </c>
    </row>
    <row r="324" spans="1:31" hidden="1">
      <c r="A324" s="147">
        <v>319</v>
      </c>
      <c r="B324" s="226" t="s">
        <v>370</v>
      </c>
      <c r="C324" s="147" t="s">
        <v>201</v>
      </c>
      <c r="D324" s="147" t="s">
        <v>479</v>
      </c>
      <c r="E324" s="148">
        <v>42317</v>
      </c>
      <c r="F324" s="149">
        <v>0.35347222222222219</v>
      </c>
      <c r="G324" s="149">
        <v>0.78402777777777777</v>
      </c>
      <c r="H324" s="147"/>
      <c r="I324" s="147"/>
      <c r="J324" s="147"/>
      <c r="K324" s="277"/>
      <c r="L324" s="121"/>
      <c r="M324" s="120" t="str">
        <f>IF(ISERROR(VLOOKUP(C324,mail!$G$2:$H$65,2,0)),"",VLOOKUP(C324,mail!$G$2:$H$65,2,0))</f>
        <v>PM</v>
      </c>
      <c r="N324" s="151"/>
      <c r="O324" s="110">
        <f t="shared" si="52"/>
        <v>0.35347222222222219</v>
      </c>
      <c r="P324" s="110">
        <f t="shared" si="53"/>
        <v>0.78402777777777777</v>
      </c>
      <c r="Q324" s="134">
        <f t="shared" si="54"/>
        <v>0</v>
      </c>
      <c r="R324" s="111">
        <f t="shared" si="61"/>
        <v>0</v>
      </c>
      <c r="S324" s="108">
        <f t="shared" si="55"/>
        <v>0</v>
      </c>
      <c r="T324" s="109"/>
      <c r="U324" s="108"/>
      <c r="V324" s="108"/>
      <c r="W324" s="112"/>
      <c r="X324" s="153"/>
      <c r="Y324" s="112"/>
      <c r="Z324" s="214"/>
      <c r="AA324" s="109"/>
      <c r="AB324" s="138">
        <f t="shared" si="56"/>
        <v>0</v>
      </c>
      <c r="AC324" s="112">
        <f t="shared" si="57"/>
        <v>0</v>
      </c>
      <c r="AD324" s="112">
        <f t="shared" si="58"/>
        <v>0</v>
      </c>
      <c r="AE324" s="112">
        <f t="shared" si="60"/>
        <v>0</v>
      </c>
    </row>
    <row r="325" spans="1:31" hidden="1">
      <c r="A325" s="147">
        <v>320</v>
      </c>
      <c r="B325" s="226" t="s">
        <v>370</v>
      </c>
      <c r="C325" s="147" t="s">
        <v>201</v>
      </c>
      <c r="D325" s="147" t="s">
        <v>479</v>
      </c>
      <c r="E325" s="148">
        <v>42318</v>
      </c>
      <c r="F325" s="149">
        <v>0.36388888888888887</v>
      </c>
      <c r="G325" s="149">
        <v>0.77986111111111101</v>
      </c>
      <c r="H325" s="147"/>
      <c r="I325" s="147"/>
      <c r="J325" s="147"/>
      <c r="K325" s="277"/>
      <c r="L325" s="121"/>
      <c r="M325" s="120" t="str">
        <f>IF(ISERROR(VLOOKUP(C325,mail!$G$2:$H$65,2,0)),"",VLOOKUP(C325,mail!$G$2:$H$65,2,0))</f>
        <v>PM</v>
      </c>
      <c r="O325" s="110">
        <f t="shared" si="52"/>
        <v>0.36388888888888887</v>
      </c>
      <c r="P325" s="110">
        <f t="shared" si="53"/>
        <v>0.75</v>
      </c>
      <c r="Q325" s="134">
        <f t="shared" si="54"/>
        <v>0</v>
      </c>
      <c r="R325" s="111">
        <f t="shared" si="61"/>
        <v>0</v>
      </c>
      <c r="S325" s="108">
        <f t="shared" si="55"/>
        <v>0</v>
      </c>
      <c r="T325" s="109"/>
      <c r="U325" s="108"/>
      <c r="V325" s="108"/>
      <c r="W325" s="112"/>
      <c r="X325" s="112"/>
      <c r="Y325" s="112"/>
      <c r="Z325" s="214"/>
      <c r="AA325" s="109"/>
      <c r="AB325" s="138">
        <f t="shared" si="56"/>
        <v>0</v>
      </c>
      <c r="AC325" s="112">
        <f t="shared" si="57"/>
        <v>0</v>
      </c>
      <c r="AD325" s="112">
        <f t="shared" si="58"/>
        <v>1</v>
      </c>
      <c r="AE325" s="112">
        <f t="shared" si="60"/>
        <v>0</v>
      </c>
    </row>
    <row r="326" spans="1:31" hidden="1">
      <c r="A326" s="147">
        <v>321</v>
      </c>
      <c r="B326" s="226" t="s">
        <v>370</v>
      </c>
      <c r="C326" s="147" t="s">
        <v>201</v>
      </c>
      <c r="D326" s="147" t="s">
        <v>479</v>
      </c>
      <c r="E326" s="148">
        <v>42319</v>
      </c>
      <c r="F326" s="149">
        <v>0.36944444444444446</v>
      </c>
      <c r="G326" s="149">
        <v>0.77847222222222223</v>
      </c>
      <c r="H326" s="147"/>
      <c r="I326" s="147"/>
      <c r="J326" s="147"/>
      <c r="K326" s="277"/>
      <c r="L326" s="121"/>
      <c r="M326" s="120" t="str">
        <f>IF(ISERROR(VLOOKUP(C326,mail!$G$2:$H$65,2,0)),"",VLOOKUP(C326,mail!$G$2:$H$65,2,0))</f>
        <v>PM</v>
      </c>
      <c r="O326" s="110">
        <f t="shared" si="52"/>
        <v>0.36944444444444446</v>
      </c>
      <c r="P326" s="110">
        <f t="shared" si="53"/>
        <v>0.75</v>
      </c>
      <c r="Q326" s="134">
        <f t="shared" si="54"/>
        <v>0</v>
      </c>
      <c r="R326" s="111">
        <f t="shared" si="61"/>
        <v>0</v>
      </c>
      <c r="S326" s="108">
        <f t="shared" si="55"/>
        <v>0</v>
      </c>
      <c r="T326" s="109"/>
      <c r="U326" s="108"/>
      <c r="V326" s="108"/>
      <c r="W326" s="112"/>
      <c r="X326" s="112"/>
      <c r="Y326" s="112"/>
      <c r="Z326" s="214"/>
      <c r="AA326" s="109"/>
      <c r="AB326" s="138">
        <f t="shared" si="56"/>
        <v>0</v>
      </c>
      <c r="AC326" s="112">
        <f t="shared" si="57"/>
        <v>0</v>
      </c>
      <c r="AD326" s="112">
        <f t="shared" si="58"/>
        <v>1</v>
      </c>
      <c r="AE326" s="112">
        <f t="shared" si="60"/>
        <v>0</v>
      </c>
    </row>
    <row r="327" spans="1:31" hidden="1">
      <c r="A327" s="147">
        <v>322</v>
      </c>
      <c r="B327" s="226" t="s">
        <v>370</v>
      </c>
      <c r="C327" s="147" t="s">
        <v>201</v>
      </c>
      <c r="D327" s="147" t="s">
        <v>479</v>
      </c>
      <c r="E327" s="148">
        <v>42320</v>
      </c>
      <c r="F327" s="149">
        <v>0.3666666666666667</v>
      </c>
      <c r="G327" s="149">
        <v>0.79791666666666661</v>
      </c>
      <c r="H327" s="147"/>
      <c r="I327" s="147"/>
      <c r="J327" s="147"/>
      <c r="K327" s="277"/>
      <c r="L327" s="121"/>
      <c r="M327" s="120" t="str">
        <f>IF(ISERROR(VLOOKUP(C327,mail!$G$2:$H$65,2,0)),"",VLOOKUP(C327,mail!$G$2:$H$65,2,0))</f>
        <v>PM</v>
      </c>
      <c r="N327" s="151"/>
      <c r="O327" s="110">
        <f t="shared" si="52"/>
        <v>0.3666666666666667</v>
      </c>
      <c r="P327" s="110">
        <f t="shared" si="53"/>
        <v>0.75</v>
      </c>
      <c r="Q327" s="134">
        <f t="shared" si="54"/>
        <v>0</v>
      </c>
      <c r="R327" s="111">
        <f t="shared" si="61"/>
        <v>0</v>
      </c>
      <c r="S327" s="108">
        <f t="shared" si="55"/>
        <v>0</v>
      </c>
      <c r="T327" s="109"/>
      <c r="U327" s="108"/>
      <c r="V327" s="108"/>
      <c r="W327" s="112"/>
      <c r="X327" s="112"/>
      <c r="Y327" s="112"/>
      <c r="Z327" s="214"/>
      <c r="AA327" s="109"/>
      <c r="AB327" s="138">
        <f t="shared" si="56"/>
        <v>0</v>
      </c>
      <c r="AC327" s="112">
        <f t="shared" si="57"/>
        <v>0</v>
      </c>
      <c r="AD327" s="112">
        <f t="shared" si="58"/>
        <v>1</v>
      </c>
      <c r="AE327" s="112">
        <f t="shared" si="60"/>
        <v>0</v>
      </c>
    </row>
    <row r="328" spans="1:31" hidden="1">
      <c r="A328" s="147">
        <v>323</v>
      </c>
      <c r="B328" s="226" t="s">
        <v>370</v>
      </c>
      <c r="C328" s="147" t="s">
        <v>201</v>
      </c>
      <c r="D328" s="147" t="s">
        <v>479</v>
      </c>
      <c r="E328" s="148">
        <v>42321</v>
      </c>
      <c r="F328" s="149">
        <v>0.80555555555555547</v>
      </c>
      <c r="G328" s="149">
        <v>0.82361111111111107</v>
      </c>
      <c r="H328" s="147"/>
      <c r="I328" s="147"/>
      <c r="J328" s="147"/>
      <c r="K328" s="278"/>
      <c r="L328" s="121"/>
      <c r="M328" s="120" t="str">
        <f>IF(ISERROR(VLOOKUP(C328,mail!$G$2:$H$65,2,0)),"",VLOOKUP(C328,mail!$G$2:$H$65,2,0))</f>
        <v>PM</v>
      </c>
      <c r="N328" s="151"/>
      <c r="O328" s="110">
        <f t="shared" si="52"/>
        <v>0</v>
      </c>
      <c r="P328" s="110">
        <f t="shared" si="53"/>
        <v>0</v>
      </c>
      <c r="Q328" s="134">
        <f t="shared" si="54"/>
        <v>0</v>
      </c>
      <c r="R328" s="111">
        <f t="shared" si="61"/>
        <v>0</v>
      </c>
      <c r="S328" s="108">
        <f t="shared" si="55"/>
        <v>0</v>
      </c>
      <c r="T328" s="109"/>
      <c r="U328" s="108"/>
      <c r="V328" s="108"/>
      <c r="W328" s="112"/>
      <c r="X328" s="112"/>
      <c r="Y328" s="112"/>
      <c r="Z328" s="214"/>
      <c r="AA328" s="109"/>
      <c r="AB328" s="138">
        <f t="shared" si="56"/>
        <v>0</v>
      </c>
      <c r="AC328" s="112">
        <f t="shared" si="57"/>
        <v>1</v>
      </c>
      <c r="AD328" s="112">
        <f t="shared" si="58"/>
        <v>0</v>
      </c>
      <c r="AE328" s="112">
        <f t="shared" si="60"/>
        <v>0</v>
      </c>
    </row>
    <row r="329" spans="1:31" hidden="1">
      <c r="A329" s="147">
        <v>324</v>
      </c>
      <c r="B329" s="226" t="s">
        <v>370</v>
      </c>
      <c r="C329" s="147" t="s">
        <v>201</v>
      </c>
      <c r="D329" s="147" t="s">
        <v>479</v>
      </c>
      <c r="E329" s="148">
        <v>42324</v>
      </c>
      <c r="F329" s="149">
        <v>0.36041666666666666</v>
      </c>
      <c r="G329" s="149">
        <v>0.77986111111111101</v>
      </c>
      <c r="H329" s="147"/>
      <c r="I329" s="147"/>
      <c r="J329" s="147"/>
      <c r="K329" s="277"/>
      <c r="L329" s="121"/>
      <c r="M329" s="120" t="str">
        <f>IF(ISERROR(VLOOKUP(C329,mail!$G$2:$H$65,2,0)),"",VLOOKUP(C329,mail!$G$2:$H$65,2,0))</f>
        <v>PM</v>
      </c>
      <c r="O329" s="110">
        <f t="shared" si="52"/>
        <v>0.36041666666666666</v>
      </c>
      <c r="P329" s="110">
        <f t="shared" si="53"/>
        <v>0.75</v>
      </c>
      <c r="Q329" s="134">
        <f t="shared" si="54"/>
        <v>0</v>
      </c>
      <c r="R329" s="111">
        <f t="shared" si="61"/>
        <v>0</v>
      </c>
      <c r="S329" s="108">
        <f t="shared" si="55"/>
        <v>0</v>
      </c>
      <c r="T329" s="109"/>
      <c r="U329" s="108"/>
      <c r="V329" s="108"/>
      <c r="W329" s="112"/>
      <c r="X329" s="112"/>
      <c r="Y329" s="112"/>
      <c r="Z329" s="214"/>
      <c r="AA329" s="109"/>
      <c r="AB329" s="138">
        <f t="shared" si="56"/>
        <v>0</v>
      </c>
      <c r="AC329" s="112">
        <f t="shared" si="57"/>
        <v>0</v>
      </c>
      <c r="AD329" s="112">
        <f t="shared" si="58"/>
        <v>1</v>
      </c>
      <c r="AE329" s="112">
        <f t="shared" si="60"/>
        <v>0</v>
      </c>
    </row>
    <row r="330" spans="1:31" hidden="1">
      <c r="A330" s="147">
        <v>325</v>
      </c>
      <c r="B330" s="226" t="s">
        <v>370</v>
      </c>
      <c r="C330" s="147" t="s">
        <v>201</v>
      </c>
      <c r="D330" s="147" t="s">
        <v>479</v>
      </c>
      <c r="E330" s="148">
        <v>42325</v>
      </c>
      <c r="F330" s="149">
        <v>0.36249999999999999</v>
      </c>
      <c r="G330" s="149">
        <v>0.77638888888888891</v>
      </c>
      <c r="H330" s="147"/>
      <c r="I330" s="147"/>
      <c r="J330" s="147"/>
      <c r="K330" s="277"/>
      <c r="L330" s="121"/>
      <c r="M330" s="120" t="str">
        <f>IF(ISERROR(VLOOKUP(C330,mail!$G$2:$H$65,2,0)),"",VLOOKUP(C330,mail!$G$2:$H$65,2,0))</f>
        <v>PM</v>
      </c>
      <c r="N330" s="151"/>
      <c r="O330" s="110">
        <f t="shared" si="52"/>
        <v>0.36249999999999999</v>
      </c>
      <c r="P330" s="110">
        <f t="shared" si="53"/>
        <v>0.75</v>
      </c>
      <c r="Q330" s="134">
        <f t="shared" si="54"/>
        <v>0</v>
      </c>
      <c r="R330" s="111">
        <f t="shared" si="61"/>
        <v>0</v>
      </c>
      <c r="S330" s="108">
        <f t="shared" si="55"/>
        <v>0</v>
      </c>
      <c r="T330" s="109"/>
      <c r="U330" s="108"/>
      <c r="V330" s="108"/>
      <c r="W330" s="112"/>
      <c r="X330" s="112"/>
      <c r="Y330" s="112"/>
      <c r="Z330" s="214"/>
      <c r="AA330" s="109"/>
      <c r="AB330" s="138">
        <f t="shared" si="56"/>
        <v>0</v>
      </c>
      <c r="AC330" s="112">
        <f t="shared" si="57"/>
        <v>0</v>
      </c>
      <c r="AD330" s="112">
        <f t="shared" si="58"/>
        <v>1</v>
      </c>
      <c r="AE330" s="112">
        <f t="shared" si="60"/>
        <v>0</v>
      </c>
    </row>
    <row r="331" spans="1:31" hidden="1">
      <c r="A331" s="147">
        <v>326</v>
      </c>
      <c r="B331" s="226" t="s">
        <v>370</v>
      </c>
      <c r="C331" s="147" t="s">
        <v>201</v>
      </c>
      <c r="D331" s="147" t="s">
        <v>479</v>
      </c>
      <c r="E331" s="148">
        <v>42326</v>
      </c>
      <c r="F331" s="149">
        <v>0.3659722222222222</v>
      </c>
      <c r="G331" s="149">
        <v>0.78472222222222221</v>
      </c>
      <c r="H331" s="147"/>
      <c r="I331" s="147"/>
      <c r="J331" s="147"/>
      <c r="K331" s="277"/>
      <c r="L331" s="121"/>
      <c r="M331" s="120" t="str">
        <f>IF(ISERROR(VLOOKUP(C331,mail!$G$2:$H$65,2,0)),"",VLOOKUP(C331,mail!$G$2:$H$65,2,0))</f>
        <v>PM</v>
      </c>
      <c r="N331" s="151"/>
      <c r="O331" s="110">
        <f t="shared" si="52"/>
        <v>0.3659722222222222</v>
      </c>
      <c r="P331" s="110">
        <f t="shared" si="53"/>
        <v>0.75</v>
      </c>
      <c r="Q331" s="134">
        <f t="shared" si="54"/>
        <v>0</v>
      </c>
      <c r="R331" s="111">
        <f t="shared" si="61"/>
        <v>0</v>
      </c>
      <c r="S331" s="108">
        <f t="shared" si="55"/>
        <v>0</v>
      </c>
      <c r="T331" s="109"/>
      <c r="U331" s="108"/>
      <c r="V331" s="108"/>
      <c r="W331" s="112"/>
      <c r="X331" s="112"/>
      <c r="Y331" s="112"/>
      <c r="Z331" s="214"/>
      <c r="AA331" s="109"/>
      <c r="AB331" s="138">
        <f t="shared" si="56"/>
        <v>0</v>
      </c>
      <c r="AC331" s="112">
        <f t="shared" si="57"/>
        <v>0</v>
      </c>
      <c r="AD331" s="112">
        <f t="shared" si="58"/>
        <v>1</v>
      </c>
      <c r="AE331" s="112">
        <f t="shared" si="60"/>
        <v>0</v>
      </c>
    </row>
    <row r="332" spans="1:31" hidden="1">
      <c r="A332" s="147">
        <v>327</v>
      </c>
      <c r="B332" s="226" t="s">
        <v>370</v>
      </c>
      <c r="C332" s="147" t="s">
        <v>201</v>
      </c>
      <c r="D332" s="147" t="s">
        <v>479</v>
      </c>
      <c r="E332" s="148">
        <v>42327</v>
      </c>
      <c r="F332" s="149">
        <v>0.37013888888888885</v>
      </c>
      <c r="G332" s="149">
        <v>0.7944444444444444</v>
      </c>
      <c r="H332" s="147"/>
      <c r="I332" s="147"/>
      <c r="J332" s="147"/>
      <c r="K332" s="277"/>
      <c r="L332" s="121"/>
      <c r="M332" s="120" t="str">
        <f>IF(ISERROR(VLOOKUP(C332,mail!$G$2:$H$65,2,0)),"",VLOOKUP(C332,mail!$G$2:$H$65,2,0))</f>
        <v>PM</v>
      </c>
      <c r="O332" s="110">
        <f t="shared" si="52"/>
        <v>0.37013888888888885</v>
      </c>
      <c r="P332" s="110">
        <f t="shared" si="53"/>
        <v>0.75</v>
      </c>
      <c r="Q332" s="134">
        <f t="shared" si="54"/>
        <v>0</v>
      </c>
      <c r="R332" s="111">
        <f t="shared" si="61"/>
        <v>0</v>
      </c>
      <c r="S332" s="108">
        <f t="shared" si="55"/>
        <v>0</v>
      </c>
      <c r="T332" s="109"/>
      <c r="U332" s="108"/>
      <c r="V332" s="108"/>
      <c r="W332" s="112"/>
      <c r="X332" s="112"/>
      <c r="Y332" s="112"/>
      <c r="Z332" s="214"/>
      <c r="AA332" s="109"/>
      <c r="AB332" s="138">
        <f t="shared" si="56"/>
        <v>0</v>
      </c>
      <c r="AC332" s="112">
        <f t="shared" si="57"/>
        <v>0</v>
      </c>
      <c r="AD332" s="112">
        <f t="shared" si="58"/>
        <v>1</v>
      </c>
      <c r="AE332" s="112">
        <f t="shared" si="60"/>
        <v>0</v>
      </c>
    </row>
    <row r="333" spans="1:31" ht="16.5" hidden="1" customHeight="1">
      <c r="A333" s="147">
        <v>328</v>
      </c>
      <c r="B333" s="226" t="s">
        <v>568</v>
      </c>
      <c r="C333" s="147" t="s">
        <v>569</v>
      </c>
      <c r="D333" s="147" t="s">
        <v>475</v>
      </c>
      <c r="E333" s="148">
        <v>42303</v>
      </c>
      <c r="F333" s="149">
        <v>0.25972222222222224</v>
      </c>
      <c r="G333" s="149">
        <v>0.48333333333333334</v>
      </c>
      <c r="H333" s="147"/>
      <c r="I333" s="147"/>
      <c r="J333" s="147"/>
      <c r="K333" s="277"/>
      <c r="L333" s="121"/>
      <c r="M333" s="120" t="str">
        <f>IF(ISERROR(VLOOKUP(C333,mail!$G$2:$H$65,2,0)),"",VLOOKUP(C333,mail!$G$2:$H$65,2,0))</f>
        <v/>
      </c>
      <c r="O333" s="110">
        <f t="shared" si="52"/>
        <v>0.33333333333333331</v>
      </c>
      <c r="P333" s="110">
        <f t="shared" si="53"/>
        <v>0.48333333333333334</v>
      </c>
      <c r="Q333" s="134">
        <f t="shared" si="54"/>
        <v>0.15000000000000002</v>
      </c>
      <c r="R333" s="111">
        <f t="shared" si="61"/>
        <v>0</v>
      </c>
      <c r="S333" s="108">
        <f t="shared" si="55"/>
        <v>0.15000000000000002</v>
      </c>
      <c r="T333" s="109"/>
      <c r="U333" s="108"/>
      <c r="V333" s="108"/>
      <c r="W333" s="112"/>
      <c r="X333" s="112"/>
      <c r="Y333" s="112"/>
      <c r="Z333" s="214"/>
      <c r="AA333" s="109"/>
      <c r="AB333" s="138">
        <f t="shared" si="56"/>
        <v>0.42352941176470593</v>
      </c>
      <c r="AC333" s="112">
        <f t="shared" si="57"/>
        <v>0</v>
      </c>
      <c r="AD333" s="112">
        <f t="shared" si="58"/>
        <v>0</v>
      </c>
      <c r="AE333" s="112">
        <f t="shared" si="60"/>
        <v>0</v>
      </c>
    </row>
    <row r="334" spans="1:31" hidden="1">
      <c r="A334" s="147">
        <v>329</v>
      </c>
      <c r="B334" s="226" t="s">
        <v>568</v>
      </c>
      <c r="C334" s="147" t="s">
        <v>569</v>
      </c>
      <c r="D334" s="147" t="s">
        <v>475</v>
      </c>
      <c r="E334" s="148">
        <v>42304</v>
      </c>
      <c r="F334" s="149">
        <v>0.25833333333333336</v>
      </c>
      <c r="G334" s="149">
        <v>0.47916666666666669</v>
      </c>
      <c r="H334" s="147"/>
      <c r="I334" s="147"/>
      <c r="J334" s="147"/>
      <c r="K334" s="277"/>
      <c r="L334" s="121"/>
      <c r="M334" s="120" t="str">
        <f>IF(ISERROR(VLOOKUP(C334,mail!$G$2:$H$65,2,0)),"",VLOOKUP(C334,mail!$G$2:$H$65,2,0))</f>
        <v/>
      </c>
      <c r="O334" s="110">
        <f t="shared" si="52"/>
        <v>0.33333333333333331</v>
      </c>
      <c r="P334" s="110">
        <f t="shared" si="53"/>
        <v>0.47916666666666669</v>
      </c>
      <c r="Q334" s="134">
        <f t="shared" si="54"/>
        <v>0.14583333333333337</v>
      </c>
      <c r="R334" s="111">
        <f t="shared" si="61"/>
        <v>0</v>
      </c>
      <c r="S334" s="108">
        <f t="shared" si="55"/>
        <v>0.14583333333333337</v>
      </c>
      <c r="T334" s="109"/>
      <c r="U334" s="108"/>
      <c r="V334" s="108"/>
      <c r="W334" s="112"/>
      <c r="X334" s="112"/>
      <c r="Y334" s="112"/>
      <c r="Z334" s="214"/>
      <c r="AA334" s="109"/>
      <c r="AB334" s="138">
        <f t="shared" si="56"/>
        <v>0.41176470588235303</v>
      </c>
      <c r="AC334" s="112">
        <f t="shared" si="57"/>
        <v>0</v>
      </c>
      <c r="AD334" s="112">
        <f t="shared" si="58"/>
        <v>0</v>
      </c>
      <c r="AE334" s="112">
        <f t="shared" si="60"/>
        <v>0</v>
      </c>
    </row>
    <row r="335" spans="1:31" hidden="1">
      <c r="A335" s="147">
        <v>330</v>
      </c>
      <c r="B335" s="226" t="s">
        <v>568</v>
      </c>
      <c r="C335" s="147" t="s">
        <v>569</v>
      </c>
      <c r="D335" s="147" t="s">
        <v>475</v>
      </c>
      <c r="E335" s="148">
        <v>42305</v>
      </c>
      <c r="F335" s="149">
        <v>0.26111111111111113</v>
      </c>
      <c r="G335" s="149">
        <v>0.48680555555555555</v>
      </c>
      <c r="H335" s="147"/>
      <c r="I335" s="147"/>
      <c r="J335" s="147"/>
      <c r="K335" s="277"/>
      <c r="L335" s="185"/>
      <c r="M335" s="120" t="str">
        <f>IF(ISERROR(VLOOKUP(C335,mail!$G$2:$H$65,2,0)),"",VLOOKUP(C335,mail!$G$2:$H$65,2,0))</f>
        <v/>
      </c>
      <c r="O335" s="110">
        <f t="shared" si="52"/>
        <v>0.33333333333333331</v>
      </c>
      <c r="P335" s="110">
        <f t="shared" si="53"/>
        <v>0.48680555555555555</v>
      </c>
      <c r="Q335" s="134">
        <f t="shared" si="54"/>
        <v>0.15347222222222223</v>
      </c>
      <c r="R335" s="111">
        <f t="shared" si="61"/>
        <v>0</v>
      </c>
      <c r="S335" s="108">
        <f t="shared" si="55"/>
        <v>0.15347222222222223</v>
      </c>
      <c r="T335" s="109"/>
      <c r="U335" s="108"/>
      <c r="V335" s="108"/>
      <c r="W335" s="112"/>
      <c r="X335" s="112"/>
      <c r="Y335" s="112"/>
      <c r="Z335" s="214"/>
      <c r="AA335" s="109"/>
      <c r="AB335" s="138">
        <f t="shared" si="56"/>
        <v>0.43333333333333335</v>
      </c>
      <c r="AC335" s="112">
        <f t="shared" si="57"/>
        <v>0</v>
      </c>
      <c r="AD335" s="112">
        <f t="shared" si="58"/>
        <v>0</v>
      </c>
      <c r="AE335" s="112">
        <f t="shared" si="60"/>
        <v>0</v>
      </c>
    </row>
    <row r="336" spans="1:31" hidden="1">
      <c r="A336" s="147">
        <v>331</v>
      </c>
      <c r="B336" s="226" t="s">
        <v>568</v>
      </c>
      <c r="C336" s="147" t="s">
        <v>569</v>
      </c>
      <c r="D336" s="147" t="s">
        <v>475</v>
      </c>
      <c r="E336" s="148">
        <v>42306</v>
      </c>
      <c r="F336" s="149">
        <v>0.25833333333333336</v>
      </c>
      <c r="G336" s="149">
        <v>0.47638888888888892</v>
      </c>
      <c r="H336" s="147"/>
      <c r="I336" s="147"/>
      <c r="J336" s="147"/>
      <c r="K336" s="277"/>
      <c r="L336" s="185"/>
      <c r="M336" s="120" t="str">
        <f>IF(ISERROR(VLOOKUP(C336,mail!$G$2:$H$65,2,0)),"",VLOOKUP(C336,mail!$G$2:$H$65,2,0))</f>
        <v/>
      </c>
      <c r="O336" s="110">
        <f t="shared" si="52"/>
        <v>0.33333333333333331</v>
      </c>
      <c r="P336" s="110">
        <f t="shared" si="53"/>
        <v>0.47638888888888892</v>
      </c>
      <c r="Q336" s="134">
        <f t="shared" si="54"/>
        <v>0.1430555555555556</v>
      </c>
      <c r="R336" s="111">
        <f t="shared" si="61"/>
        <v>0</v>
      </c>
      <c r="S336" s="108">
        <f t="shared" si="55"/>
        <v>0.1430555555555556</v>
      </c>
      <c r="T336" s="109"/>
      <c r="U336" s="108"/>
      <c r="V336" s="108"/>
      <c r="W336" s="112"/>
      <c r="X336" s="112"/>
      <c r="Y336" s="112"/>
      <c r="Z336" s="214"/>
      <c r="AA336" s="109"/>
      <c r="AB336" s="138">
        <f t="shared" si="56"/>
        <v>0.4039215686274511</v>
      </c>
      <c r="AC336" s="112">
        <f t="shared" si="57"/>
        <v>0</v>
      </c>
      <c r="AD336" s="112">
        <f t="shared" si="58"/>
        <v>0</v>
      </c>
      <c r="AE336" s="112">
        <f t="shared" si="60"/>
        <v>0</v>
      </c>
    </row>
    <row r="337" spans="1:31" hidden="1">
      <c r="A337" s="147">
        <v>332</v>
      </c>
      <c r="B337" s="226" t="s">
        <v>568</v>
      </c>
      <c r="C337" s="147" t="s">
        <v>569</v>
      </c>
      <c r="D337" s="147" t="s">
        <v>475</v>
      </c>
      <c r="E337" s="148">
        <v>42310</v>
      </c>
      <c r="F337" s="149">
        <v>0.26319444444444445</v>
      </c>
      <c r="G337" s="149">
        <v>0.48194444444444445</v>
      </c>
      <c r="H337" s="147"/>
      <c r="I337" s="147"/>
      <c r="J337" s="147"/>
      <c r="K337" s="277"/>
      <c r="L337" s="185"/>
      <c r="M337" s="120" t="str">
        <f>IF(ISERROR(VLOOKUP(C337,mail!$G$2:$H$65,2,0)),"",VLOOKUP(C337,mail!$G$2:$H$65,2,0))</f>
        <v/>
      </c>
      <c r="O337" s="110">
        <f t="shared" si="52"/>
        <v>0.33333333333333331</v>
      </c>
      <c r="P337" s="110">
        <f t="shared" si="53"/>
        <v>0.48194444444444445</v>
      </c>
      <c r="Q337" s="134">
        <f t="shared" si="54"/>
        <v>0.14861111111111114</v>
      </c>
      <c r="R337" s="111">
        <f t="shared" si="61"/>
        <v>0</v>
      </c>
      <c r="S337" s="108">
        <f t="shared" si="55"/>
        <v>0.14861111111111114</v>
      </c>
      <c r="T337" s="109"/>
      <c r="U337" s="108"/>
      <c r="V337" s="108"/>
      <c r="W337" s="112"/>
      <c r="X337" s="112"/>
      <c r="Y337" s="112"/>
      <c r="Z337" s="214"/>
      <c r="AA337" s="109"/>
      <c r="AB337" s="138">
        <f t="shared" si="56"/>
        <v>0.41960784313725497</v>
      </c>
      <c r="AC337" s="112">
        <f t="shared" si="57"/>
        <v>0</v>
      </c>
      <c r="AD337" s="112">
        <f t="shared" si="58"/>
        <v>0</v>
      </c>
      <c r="AE337" s="112">
        <f t="shared" si="60"/>
        <v>0</v>
      </c>
    </row>
    <row r="338" spans="1:31" hidden="1">
      <c r="A338" s="147">
        <v>334</v>
      </c>
      <c r="B338" s="226" t="s">
        <v>568</v>
      </c>
      <c r="C338" s="147" t="s">
        <v>569</v>
      </c>
      <c r="D338" s="147" t="s">
        <v>475</v>
      </c>
      <c r="E338" s="148">
        <v>42312</v>
      </c>
      <c r="F338" s="149">
        <v>0.26250000000000001</v>
      </c>
      <c r="G338" s="149">
        <v>0.48819444444444443</v>
      </c>
      <c r="H338" s="147"/>
      <c r="I338" s="147"/>
      <c r="J338" s="147"/>
      <c r="K338" s="277"/>
      <c r="L338" s="121"/>
      <c r="M338" s="120" t="str">
        <f>IF(ISERROR(VLOOKUP(C338,mail!$G$2:$H$65,2,0)),"",VLOOKUP(C338,mail!$G$2:$H$65,2,0))</f>
        <v/>
      </c>
      <c r="N338" s="151"/>
      <c r="O338" s="110">
        <f t="shared" si="52"/>
        <v>0.33333333333333331</v>
      </c>
      <c r="P338" s="110">
        <f t="shared" si="53"/>
        <v>0.48819444444444443</v>
      </c>
      <c r="Q338" s="134">
        <f t="shared" si="54"/>
        <v>0.15486111111111112</v>
      </c>
      <c r="R338" s="111">
        <f t="shared" si="61"/>
        <v>0</v>
      </c>
      <c r="S338" s="108">
        <f t="shared" si="55"/>
        <v>0.15486111111111112</v>
      </c>
      <c r="T338" s="109"/>
      <c r="U338" s="152"/>
      <c r="V338" s="152"/>
      <c r="W338" s="153"/>
      <c r="X338" s="112"/>
      <c r="Y338" s="153"/>
      <c r="Z338" s="214"/>
      <c r="AA338" s="109"/>
      <c r="AB338" s="138">
        <f t="shared" si="56"/>
        <v>0.43725490196078431</v>
      </c>
      <c r="AC338" s="112">
        <f t="shared" si="57"/>
        <v>0</v>
      </c>
      <c r="AD338" s="112">
        <f t="shared" si="58"/>
        <v>0</v>
      </c>
      <c r="AE338" s="112">
        <f t="shared" si="60"/>
        <v>0</v>
      </c>
    </row>
    <row r="339" spans="1:31" hidden="1">
      <c r="A339" s="147">
        <v>336</v>
      </c>
      <c r="B339" s="226" t="s">
        <v>568</v>
      </c>
      <c r="C339" s="147" t="s">
        <v>569</v>
      </c>
      <c r="D339" s="147" t="s">
        <v>475</v>
      </c>
      <c r="E339" s="148">
        <v>42314</v>
      </c>
      <c r="F339" s="149">
        <v>0.2590277777777778</v>
      </c>
      <c r="G339" s="149">
        <v>0.48958333333333331</v>
      </c>
      <c r="H339" s="147"/>
      <c r="I339" s="147"/>
      <c r="J339" s="147"/>
      <c r="K339" s="278"/>
      <c r="L339" s="121"/>
      <c r="M339" s="120" t="str">
        <f>IF(ISERROR(VLOOKUP(C339,mail!$G$2:$H$65,2,0)),"",VLOOKUP(C339,mail!$G$2:$H$65,2,0))</f>
        <v/>
      </c>
      <c r="O339" s="110">
        <f t="shared" si="52"/>
        <v>0.33333333333333331</v>
      </c>
      <c r="P339" s="110">
        <f t="shared" si="53"/>
        <v>0.48958333333333331</v>
      </c>
      <c r="Q339" s="134">
        <f t="shared" si="54"/>
        <v>0.15625</v>
      </c>
      <c r="R339" s="111">
        <f t="shared" si="61"/>
        <v>0</v>
      </c>
      <c r="S339" s="108">
        <f t="shared" si="55"/>
        <v>0.15625</v>
      </c>
      <c r="T339" s="109"/>
      <c r="U339" s="108"/>
      <c r="V339" s="108"/>
      <c r="W339" s="112"/>
      <c r="X339" s="112"/>
      <c r="Y339" s="112"/>
      <c r="Z339" s="176"/>
      <c r="AA339" s="109"/>
      <c r="AB339" s="138">
        <f t="shared" si="56"/>
        <v>0.44117647058823528</v>
      </c>
      <c r="AC339" s="112">
        <f t="shared" si="57"/>
        <v>0</v>
      </c>
      <c r="AD339" s="112">
        <f t="shared" si="58"/>
        <v>0</v>
      </c>
      <c r="AE339" s="112">
        <f t="shared" si="60"/>
        <v>0</v>
      </c>
    </row>
    <row r="340" spans="1:31" hidden="1">
      <c r="A340" s="147">
        <v>337</v>
      </c>
      <c r="B340" s="226" t="s">
        <v>568</v>
      </c>
      <c r="C340" s="147" t="s">
        <v>569</v>
      </c>
      <c r="D340" s="147" t="s">
        <v>475</v>
      </c>
      <c r="E340" s="148">
        <v>42317</v>
      </c>
      <c r="F340" s="149">
        <v>0.26527777777777778</v>
      </c>
      <c r="G340" s="149">
        <v>0.49027777777777781</v>
      </c>
      <c r="H340" s="147"/>
      <c r="I340" s="147"/>
      <c r="J340" s="147"/>
      <c r="K340" s="277"/>
      <c r="L340" s="121"/>
      <c r="M340" s="120" t="str">
        <f>IF(ISERROR(VLOOKUP(C340,mail!$G$2:$H$65,2,0)),"",VLOOKUP(C340,mail!$G$2:$H$65,2,0))</f>
        <v/>
      </c>
      <c r="N340" s="151"/>
      <c r="O340" s="110">
        <f t="shared" si="52"/>
        <v>0.33333333333333331</v>
      </c>
      <c r="P340" s="110">
        <f t="shared" si="53"/>
        <v>0.49027777777777781</v>
      </c>
      <c r="Q340" s="134">
        <f t="shared" si="54"/>
        <v>0.1569444444444445</v>
      </c>
      <c r="R340" s="111">
        <f t="shared" si="61"/>
        <v>0</v>
      </c>
      <c r="S340" s="108">
        <f t="shared" si="55"/>
        <v>0.1569444444444445</v>
      </c>
      <c r="T340" s="109"/>
      <c r="U340" s="108"/>
      <c r="V340" s="108"/>
      <c r="W340" s="112"/>
      <c r="X340" s="112"/>
      <c r="Y340" s="112"/>
      <c r="Z340" s="214"/>
      <c r="AA340" s="109"/>
      <c r="AB340" s="138">
        <f t="shared" si="56"/>
        <v>0.44313725490196093</v>
      </c>
      <c r="AC340" s="112">
        <f t="shared" si="57"/>
        <v>0</v>
      </c>
      <c r="AD340" s="112">
        <f t="shared" si="58"/>
        <v>0</v>
      </c>
      <c r="AE340" s="112">
        <f t="shared" si="60"/>
        <v>0</v>
      </c>
    </row>
    <row r="341" spans="1:31" hidden="1">
      <c r="A341" s="147">
        <v>338</v>
      </c>
      <c r="B341" s="226" t="s">
        <v>568</v>
      </c>
      <c r="C341" s="147" t="s">
        <v>569</v>
      </c>
      <c r="D341" s="147" t="s">
        <v>475</v>
      </c>
      <c r="E341" s="148">
        <v>42318</v>
      </c>
      <c r="F341" s="149">
        <v>0.2590277777777778</v>
      </c>
      <c r="G341" s="149">
        <v>0.48958333333333331</v>
      </c>
      <c r="H341" s="147"/>
      <c r="I341" s="147"/>
      <c r="J341" s="147"/>
      <c r="K341" s="277"/>
      <c r="L341" s="121"/>
      <c r="M341" s="120" t="str">
        <f>IF(ISERROR(VLOOKUP(C341,mail!$G$2:$H$65,2,0)),"",VLOOKUP(C341,mail!$G$2:$H$65,2,0))</f>
        <v/>
      </c>
      <c r="N341" s="151"/>
      <c r="O341" s="110">
        <f t="shared" si="52"/>
        <v>0.33333333333333331</v>
      </c>
      <c r="P341" s="110">
        <f t="shared" si="53"/>
        <v>0.48958333333333331</v>
      </c>
      <c r="Q341" s="134">
        <f t="shared" si="54"/>
        <v>0.15625</v>
      </c>
      <c r="R341" s="111">
        <f t="shared" si="61"/>
        <v>0</v>
      </c>
      <c r="S341" s="108">
        <f t="shared" si="55"/>
        <v>0.15625</v>
      </c>
      <c r="T341" s="109"/>
      <c r="U341" s="108"/>
      <c r="V341" s="108"/>
      <c r="W341" s="112"/>
      <c r="X341" s="112"/>
      <c r="Y341" s="112"/>
      <c r="Z341" s="214"/>
      <c r="AA341" s="109"/>
      <c r="AB341" s="138">
        <f t="shared" si="56"/>
        <v>0.44117647058823528</v>
      </c>
      <c r="AC341" s="112">
        <f t="shared" si="57"/>
        <v>0</v>
      </c>
      <c r="AD341" s="112">
        <f t="shared" si="58"/>
        <v>0</v>
      </c>
      <c r="AE341" s="112">
        <f t="shared" si="60"/>
        <v>0</v>
      </c>
    </row>
    <row r="342" spans="1:31" hidden="1">
      <c r="A342" s="147">
        <v>339</v>
      </c>
      <c r="B342" s="226" t="s">
        <v>568</v>
      </c>
      <c r="C342" s="147" t="s">
        <v>569</v>
      </c>
      <c r="D342" s="147" t="s">
        <v>475</v>
      </c>
      <c r="E342" s="148">
        <v>42319</v>
      </c>
      <c r="F342" s="149">
        <v>0.26180555555555557</v>
      </c>
      <c r="G342" s="149">
        <v>0.48749999999999999</v>
      </c>
      <c r="H342" s="147"/>
      <c r="I342" s="147"/>
      <c r="J342" s="147"/>
      <c r="K342" s="278"/>
      <c r="L342" s="121"/>
      <c r="M342" s="120" t="str">
        <f>IF(ISERROR(VLOOKUP(C342,mail!$G$2:$H$65,2,0)),"",VLOOKUP(C342,mail!$G$2:$H$65,2,0))</f>
        <v/>
      </c>
      <c r="N342" s="151"/>
      <c r="O342" s="110">
        <f t="shared" si="52"/>
        <v>0.33333333333333331</v>
      </c>
      <c r="P342" s="110">
        <f t="shared" si="53"/>
        <v>0.48749999999999999</v>
      </c>
      <c r="Q342" s="134">
        <f t="shared" si="54"/>
        <v>0.15416666666666667</v>
      </c>
      <c r="R342" s="111">
        <f t="shared" si="61"/>
        <v>0</v>
      </c>
      <c r="S342" s="108">
        <f t="shared" si="55"/>
        <v>0.15416666666666667</v>
      </c>
      <c r="T342" s="109"/>
      <c r="U342" s="108"/>
      <c r="V342" s="108"/>
      <c r="W342" s="112"/>
      <c r="X342" s="112"/>
      <c r="Y342" s="112"/>
      <c r="Z342" s="214"/>
      <c r="AA342" s="109"/>
      <c r="AB342" s="138">
        <f t="shared" si="56"/>
        <v>0.43529411764705883</v>
      </c>
      <c r="AC342" s="112">
        <f t="shared" si="57"/>
        <v>0</v>
      </c>
      <c r="AD342" s="112">
        <f t="shared" si="58"/>
        <v>0</v>
      </c>
      <c r="AE342" s="112">
        <f t="shared" si="60"/>
        <v>0</v>
      </c>
    </row>
    <row r="343" spans="1:31" hidden="1">
      <c r="A343" s="147">
        <v>341</v>
      </c>
      <c r="B343" s="226" t="s">
        <v>568</v>
      </c>
      <c r="C343" s="147" t="s">
        <v>569</v>
      </c>
      <c r="D343" s="147" t="s">
        <v>475</v>
      </c>
      <c r="E343" s="148">
        <v>42324</v>
      </c>
      <c r="F343" s="149">
        <v>0.26180555555555557</v>
      </c>
      <c r="G343" s="149">
        <v>0.48958333333333331</v>
      </c>
      <c r="H343" s="147"/>
      <c r="I343" s="147"/>
      <c r="J343" s="147"/>
      <c r="K343" s="277"/>
      <c r="L343" s="121"/>
      <c r="M343" s="120" t="str">
        <f>IF(ISERROR(VLOOKUP(C343,mail!$G$2:$H$65,2,0)),"",VLOOKUP(C343,mail!$G$2:$H$65,2,0))</f>
        <v/>
      </c>
      <c r="O343" s="110">
        <f t="shared" si="52"/>
        <v>0.33333333333333331</v>
      </c>
      <c r="P343" s="110">
        <f t="shared" si="53"/>
        <v>0.48958333333333331</v>
      </c>
      <c r="Q343" s="134">
        <f t="shared" si="54"/>
        <v>0.15625</v>
      </c>
      <c r="R343" s="111">
        <f t="shared" si="61"/>
        <v>0</v>
      </c>
      <c r="S343" s="108">
        <f t="shared" si="55"/>
        <v>0.15625</v>
      </c>
      <c r="T343" s="109"/>
      <c r="U343" s="108"/>
      <c r="V343" s="108"/>
      <c r="W343" s="112"/>
      <c r="X343" s="112"/>
      <c r="Y343" s="112"/>
      <c r="Z343" s="214"/>
      <c r="AA343" s="109"/>
      <c r="AB343" s="138">
        <f t="shared" si="56"/>
        <v>0.44117647058823528</v>
      </c>
      <c r="AC343" s="112">
        <f t="shared" si="57"/>
        <v>0</v>
      </c>
      <c r="AD343" s="112">
        <f t="shared" si="58"/>
        <v>0</v>
      </c>
      <c r="AE343" s="112">
        <f t="shared" si="60"/>
        <v>0</v>
      </c>
    </row>
    <row r="344" spans="1:31" hidden="1">
      <c r="A344" s="147">
        <v>342</v>
      </c>
      <c r="B344" s="226" t="s">
        <v>568</v>
      </c>
      <c r="C344" s="147" t="s">
        <v>569</v>
      </c>
      <c r="D344" s="147" t="s">
        <v>475</v>
      </c>
      <c r="E344" s="148">
        <v>42325</v>
      </c>
      <c r="F344" s="149">
        <v>0.26250000000000001</v>
      </c>
      <c r="G344" s="149">
        <v>0.48749999999999999</v>
      </c>
      <c r="H344" s="147"/>
      <c r="I344" s="147"/>
      <c r="J344" s="147"/>
      <c r="K344" s="277"/>
      <c r="L344" s="121"/>
      <c r="M344" s="120" t="str">
        <f>IF(ISERROR(VLOOKUP(C344,mail!$G$2:$H$65,2,0)),"",VLOOKUP(C344,mail!$G$2:$H$65,2,0))</f>
        <v/>
      </c>
      <c r="O344" s="110">
        <f t="shared" si="52"/>
        <v>0.33333333333333331</v>
      </c>
      <c r="P344" s="110">
        <f t="shared" si="53"/>
        <v>0.48749999999999999</v>
      </c>
      <c r="Q344" s="134">
        <f t="shared" si="54"/>
        <v>0.15416666666666667</v>
      </c>
      <c r="R344" s="111">
        <f t="shared" si="61"/>
        <v>0</v>
      </c>
      <c r="S344" s="108">
        <f t="shared" si="55"/>
        <v>0.15416666666666667</v>
      </c>
      <c r="T344" s="109"/>
      <c r="U344" s="108"/>
      <c r="V344" s="108"/>
      <c r="W344" s="112"/>
      <c r="X344" s="112"/>
      <c r="Y344" s="112"/>
      <c r="Z344" s="214"/>
      <c r="AA344" s="109"/>
      <c r="AB344" s="138">
        <f t="shared" si="56"/>
        <v>0.43529411764705883</v>
      </c>
      <c r="AC344" s="112">
        <f t="shared" si="57"/>
        <v>0</v>
      </c>
      <c r="AD344" s="112">
        <f t="shared" si="58"/>
        <v>0</v>
      </c>
      <c r="AE344" s="112">
        <f t="shared" si="60"/>
        <v>0</v>
      </c>
    </row>
    <row r="345" spans="1:31" hidden="1">
      <c r="A345" s="147">
        <v>343</v>
      </c>
      <c r="B345" s="226" t="s">
        <v>568</v>
      </c>
      <c r="C345" s="147" t="s">
        <v>569</v>
      </c>
      <c r="D345" s="147" t="s">
        <v>475</v>
      </c>
      <c r="E345" s="148">
        <v>42326</v>
      </c>
      <c r="F345" s="149">
        <v>0.26180555555555557</v>
      </c>
      <c r="G345" s="149">
        <v>0.48680555555555555</v>
      </c>
      <c r="H345" s="147"/>
      <c r="I345" s="147"/>
      <c r="J345" s="147"/>
      <c r="K345" s="277"/>
      <c r="L345" s="185"/>
      <c r="M345" s="120" t="str">
        <f>IF(ISERROR(VLOOKUP(C345,mail!$G$2:$H$65,2,0)),"",VLOOKUP(C345,mail!$G$2:$H$65,2,0))</f>
        <v/>
      </c>
      <c r="O345" s="110">
        <f t="shared" si="52"/>
        <v>0.33333333333333331</v>
      </c>
      <c r="P345" s="110">
        <f t="shared" si="53"/>
        <v>0.48680555555555555</v>
      </c>
      <c r="Q345" s="134">
        <f t="shared" si="54"/>
        <v>0.15347222222222223</v>
      </c>
      <c r="R345" s="111">
        <f t="shared" si="61"/>
        <v>0</v>
      </c>
      <c r="S345" s="108">
        <f t="shared" si="55"/>
        <v>0.15347222222222223</v>
      </c>
      <c r="T345" s="109"/>
      <c r="U345" s="108"/>
      <c r="V345" s="108"/>
      <c r="W345" s="112"/>
      <c r="X345" s="112"/>
      <c r="Y345" s="112"/>
      <c r="Z345" s="214"/>
      <c r="AA345" s="109"/>
      <c r="AB345" s="138">
        <f t="shared" si="56"/>
        <v>0.43333333333333335</v>
      </c>
      <c r="AC345" s="112">
        <f t="shared" si="57"/>
        <v>0</v>
      </c>
      <c r="AD345" s="112">
        <f t="shared" si="58"/>
        <v>0</v>
      </c>
      <c r="AE345" s="112">
        <f t="shared" si="60"/>
        <v>0</v>
      </c>
    </row>
    <row r="346" spans="1:31" hidden="1">
      <c r="A346" s="147">
        <v>345</v>
      </c>
      <c r="B346" s="226" t="s">
        <v>493</v>
      </c>
      <c r="C346" s="147" t="s">
        <v>227</v>
      </c>
      <c r="D346" s="147" t="s">
        <v>479</v>
      </c>
      <c r="E346" s="148">
        <v>42303</v>
      </c>
      <c r="F346" s="149">
        <v>0.34583333333333338</v>
      </c>
      <c r="G346" s="149">
        <v>0.76944444444444438</v>
      </c>
      <c r="H346" s="147"/>
      <c r="I346" s="147"/>
      <c r="J346" s="147"/>
      <c r="K346" s="277"/>
      <c r="L346" s="185"/>
      <c r="M346" s="120" t="str">
        <f>IF(ISERROR(VLOOKUP(C346,mail!$G$2:$H$65,2,0)),"",VLOOKUP(C346,mail!$G$2:$H$65,2,0))</f>
        <v/>
      </c>
      <c r="O346" s="110">
        <f t="shared" si="52"/>
        <v>0.34583333333333338</v>
      </c>
      <c r="P346" s="110">
        <f t="shared" si="53"/>
        <v>0.76944444444444438</v>
      </c>
      <c r="Q346" s="134">
        <f t="shared" si="54"/>
        <v>0.15416666666666662</v>
      </c>
      <c r="R346" s="111">
        <f t="shared" si="61"/>
        <v>0.20694444444444438</v>
      </c>
      <c r="S346" s="108">
        <f t="shared" si="55"/>
        <v>0.35416666666666669</v>
      </c>
      <c r="T346" s="109"/>
      <c r="U346" s="108"/>
      <c r="V346" s="108"/>
      <c r="W346" s="112"/>
      <c r="X346" s="112"/>
      <c r="Y346" s="112"/>
      <c r="Z346" s="214"/>
      <c r="AA346" s="109"/>
      <c r="AB346" s="138">
        <f t="shared" si="56"/>
        <v>1</v>
      </c>
      <c r="AC346" s="112">
        <f t="shared" si="57"/>
        <v>0</v>
      </c>
      <c r="AD346" s="112">
        <f t="shared" si="58"/>
        <v>0</v>
      </c>
      <c r="AE346" s="112">
        <f t="shared" si="60"/>
        <v>1</v>
      </c>
    </row>
    <row r="347" spans="1:31" hidden="1">
      <c r="A347" s="147">
        <v>346</v>
      </c>
      <c r="B347" s="226" t="s">
        <v>493</v>
      </c>
      <c r="C347" s="147" t="s">
        <v>227</v>
      </c>
      <c r="D347" s="147" t="s">
        <v>479</v>
      </c>
      <c r="E347" s="148">
        <v>42304</v>
      </c>
      <c r="F347" s="149">
        <v>0.3354166666666667</v>
      </c>
      <c r="G347" s="149">
        <v>0.76874999999999993</v>
      </c>
      <c r="H347" s="147"/>
      <c r="I347" s="147"/>
      <c r="J347" s="147"/>
      <c r="K347" s="277"/>
      <c r="L347" s="121"/>
      <c r="M347" s="120" t="str">
        <f>IF(ISERROR(VLOOKUP(C347,mail!$G$2:$H$65,2,0)),"",VLOOKUP(C347,mail!$G$2:$H$65,2,0))</f>
        <v/>
      </c>
      <c r="O347" s="110">
        <f t="shared" si="52"/>
        <v>0.3354166666666667</v>
      </c>
      <c r="P347" s="110">
        <f t="shared" si="53"/>
        <v>0.76874999999999993</v>
      </c>
      <c r="Q347" s="134">
        <f t="shared" si="54"/>
        <v>0.1645833333333333</v>
      </c>
      <c r="R347" s="111">
        <f t="shared" si="61"/>
        <v>0.20624999999999993</v>
      </c>
      <c r="S347" s="108">
        <f t="shared" si="55"/>
        <v>0.35416666666666669</v>
      </c>
      <c r="T347" s="109"/>
      <c r="U347" s="108"/>
      <c r="V347" s="108"/>
      <c r="W347" s="112"/>
      <c r="X347" s="112"/>
      <c r="Y347" s="112"/>
      <c r="Z347" s="214"/>
      <c r="AA347" s="109"/>
      <c r="AB347" s="138">
        <f t="shared" si="56"/>
        <v>1</v>
      </c>
      <c r="AC347" s="112">
        <f t="shared" si="57"/>
        <v>0</v>
      </c>
      <c r="AD347" s="112">
        <f t="shared" si="58"/>
        <v>0</v>
      </c>
      <c r="AE347" s="112">
        <f t="shared" si="60"/>
        <v>1</v>
      </c>
    </row>
    <row r="348" spans="1:31" hidden="1">
      <c r="A348" s="147">
        <v>347</v>
      </c>
      <c r="B348" s="226" t="s">
        <v>493</v>
      </c>
      <c r="C348" s="147" t="s">
        <v>227</v>
      </c>
      <c r="D348" s="147" t="s">
        <v>479</v>
      </c>
      <c r="E348" s="148">
        <v>42305</v>
      </c>
      <c r="F348" s="149">
        <v>0.35000000000000003</v>
      </c>
      <c r="G348" s="149">
        <v>0.76944444444444438</v>
      </c>
      <c r="H348" s="147"/>
      <c r="I348" s="147"/>
      <c r="J348" s="147"/>
      <c r="K348" s="277"/>
      <c r="L348" s="121"/>
      <c r="M348" s="120" t="str">
        <f>IF(ISERROR(VLOOKUP(C348,mail!$G$2:$H$65,2,0)),"",VLOOKUP(C348,mail!$G$2:$H$65,2,0))</f>
        <v/>
      </c>
      <c r="N348" s="151"/>
      <c r="O348" s="110">
        <f t="shared" si="52"/>
        <v>0.35000000000000003</v>
      </c>
      <c r="P348" s="110">
        <f t="shared" si="53"/>
        <v>0.76944444444444438</v>
      </c>
      <c r="Q348" s="134">
        <f t="shared" si="54"/>
        <v>0.14999999999999997</v>
      </c>
      <c r="R348" s="111">
        <f t="shared" si="61"/>
        <v>0.20694444444444438</v>
      </c>
      <c r="S348" s="108">
        <f t="shared" si="55"/>
        <v>0.35416666666666669</v>
      </c>
      <c r="T348" s="109"/>
      <c r="U348" s="108"/>
      <c r="V348" s="108"/>
      <c r="W348" s="112"/>
      <c r="X348" s="112"/>
      <c r="Y348" s="112"/>
      <c r="Z348" s="214"/>
      <c r="AA348" s="109"/>
      <c r="AB348" s="138">
        <f t="shared" si="56"/>
        <v>1</v>
      </c>
      <c r="AC348" s="112">
        <f t="shared" si="57"/>
        <v>0</v>
      </c>
      <c r="AD348" s="112">
        <f t="shared" si="58"/>
        <v>0</v>
      </c>
      <c r="AE348" s="112">
        <f t="shared" si="60"/>
        <v>1</v>
      </c>
    </row>
    <row r="349" spans="1:31" hidden="1">
      <c r="A349" s="147">
        <v>348</v>
      </c>
      <c r="B349" s="226" t="s">
        <v>493</v>
      </c>
      <c r="C349" s="147" t="s">
        <v>227</v>
      </c>
      <c r="D349" s="147" t="s">
        <v>479</v>
      </c>
      <c r="E349" s="148">
        <v>42306</v>
      </c>
      <c r="F349" s="149">
        <v>0.35138888888888892</v>
      </c>
      <c r="G349" s="149">
        <v>0.77847222222222223</v>
      </c>
      <c r="H349" s="147"/>
      <c r="I349" s="147"/>
      <c r="J349" s="147"/>
      <c r="K349" s="278"/>
      <c r="L349" s="121"/>
      <c r="M349" s="120" t="str">
        <f>IF(ISERROR(VLOOKUP(C349,mail!$G$2:$H$65,2,0)),"",VLOOKUP(C349,mail!$G$2:$H$65,2,0))</f>
        <v/>
      </c>
      <c r="N349" s="151"/>
      <c r="O349" s="110">
        <f t="shared" si="52"/>
        <v>0.35138888888888892</v>
      </c>
      <c r="P349" s="110">
        <f t="shared" si="53"/>
        <v>0.77847222222222223</v>
      </c>
      <c r="Q349" s="134">
        <f t="shared" si="54"/>
        <v>0.14861111111111108</v>
      </c>
      <c r="R349" s="111">
        <f t="shared" si="61"/>
        <v>0.21597222222222223</v>
      </c>
      <c r="S349" s="108">
        <f t="shared" si="55"/>
        <v>0.35416666666666669</v>
      </c>
      <c r="T349" s="109"/>
      <c r="U349" s="108"/>
      <c r="V349" s="108"/>
      <c r="W349" s="112"/>
      <c r="X349" s="112"/>
      <c r="Y349" s="112"/>
      <c r="Z349" s="214"/>
      <c r="AA349" s="109"/>
      <c r="AB349" s="138">
        <f t="shared" si="56"/>
        <v>1</v>
      </c>
      <c r="AC349" s="112">
        <f t="shared" si="57"/>
        <v>0</v>
      </c>
      <c r="AD349" s="112">
        <f t="shared" si="58"/>
        <v>0</v>
      </c>
      <c r="AE349" s="112">
        <f t="shared" si="60"/>
        <v>1</v>
      </c>
    </row>
    <row r="350" spans="1:31" hidden="1">
      <c r="A350" s="147">
        <v>349</v>
      </c>
      <c r="B350" s="226" t="s">
        <v>493</v>
      </c>
      <c r="C350" s="147" t="s">
        <v>227</v>
      </c>
      <c r="D350" s="147" t="s">
        <v>479</v>
      </c>
      <c r="E350" s="148">
        <v>42307</v>
      </c>
      <c r="F350" s="149">
        <v>0.55902777777777779</v>
      </c>
      <c r="G350" s="149">
        <v>0.78611111111111109</v>
      </c>
      <c r="H350" s="147"/>
      <c r="I350" s="147"/>
      <c r="J350" s="147"/>
      <c r="K350" s="278"/>
      <c r="L350" s="121"/>
      <c r="M350" s="120" t="str">
        <f>IF(ISERROR(VLOOKUP(C350,mail!$G$2:$H$65,2,0)),"",VLOOKUP(C350,mail!$G$2:$H$65,2,0))</f>
        <v/>
      </c>
      <c r="N350" s="151"/>
      <c r="O350" s="110">
        <f t="shared" ref="O350:O406" si="62">+IF(COUNT(F350:K350)=1,0,IF((MAX(F350:K350)-MIN(F350:K350))&lt;TIMEVALUE("1:00"),0,IF(F350&lt;TIMEVALUE("8:00"),1/3,MIN(F350:K350))))</f>
        <v>0.55902777777777779</v>
      </c>
      <c r="P350" s="110">
        <f t="shared" ref="P350:P406" si="63">+IF(COUNT(F350:K350)=1,0,IF((MAX(F350:K350)-MIN(F350:K350))&lt;TIMEVALUE("1:00"),0,IF(MAX(F350:K350)&lt;TIMEVALUE("18:00"),MAX(F350:K350),IF(MIN(F350:K350)&gt;TIMEVALUE("8:30"),0.75,MAX(F350:K350)))))</f>
        <v>0.75</v>
      </c>
      <c r="Q350" s="134">
        <f t="shared" ref="Q350:Q406" si="64">+IF(OR(M350="KHAC",M350="PM",O350=TIMEVALUE("00:00")),0,IF(O350&gt;TIMEVALUE("10:00"),0,IF(MAX(F350:K350)&lt;TIMEVALUE("12:00"),MAX(F350:K350)-O350,TIMEVALUE("12:00")-O350)))</f>
        <v>0</v>
      </c>
      <c r="R350" s="111">
        <f t="shared" si="61"/>
        <v>0.1875</v>
      </c>
      <c r="S350" s="108">
        <f t="shared" ref="S350:S406" si="65">+IF(AND(M350="TS",(Q350+R350+U350-V350)&gt;TIMEVALUE("7:30")),7.5/24,IF((Q350+R350+U350-V350)&gt;TIMEVALUE("8:30"),8.5/24,(Q350+R350+U350-V350)))</f>
        <v>0.1875</v>
      </c>
      <c r="T350" s="109"/>
      <c r="U350" s="108"/>
      <c r="V350" s="108"/>
      <c r="W350" s="112"/>
      <c r="X350" s="112"/>
      <c r="Y350" s="112"/>
      <c r="Z350" s="214"/>
      <c r="AA350" s="109"/>
      <c r="AB350" s="138">
        <f t="shared" ref="AB350:AB406" si="66">+S350/TIMEVALUE("8:30")</f>
        <v>0.52941176470588236</v>
      </c>
      <c r="AC350" s="112">
        <f t="shared" ref="AC350:AC406" si="67">IF(COUNT(F350:K350)=0,0,IF(COUNT(F350:K350)=1,1,IF((MAX(F350:K350)-MIN(F350:K350))&lt;TIMEVALUE("1:00"),1,0+Y350)))</f>
        <v>0</v>
      </c>
      <c r="AD350" s="112">
        <f t="shared" ref="AD350:AD406" si="68">+IF(AND(F350&gt;TIMEVALUE("8:30"),F350&lt;TIMEVALUE("10:00")),1,IF(AND(F350&gt;TIMEVALUE("14:00"),F350&lt;TIMEVALUE("15:30")),1,0+W350))</f>
        <v>0</v>
      </c>
      <c r="AE350" s="112">
        <f t="shared" si="60"/>
        <v>0</v>
      </c>
    </row>
    <row r="351" spans="1:31" hidden="1">
      <c r="A351" s="147">
        <v>350</v>
      </c>
      <c r="B351" s="226" t="s">
        <v>493</v>
      </c>
      <c r="C351" s="147" t="s">
        <v>227</v>
      </c>
      <c r="D351" s="147" t="s">
        <v>479</v>
      </c>
      <c r="E351" s="148">
        <v>42310</v>
      </c>
      <c r="F351" s="149">
        <v>0.3354166666666667</v>
      </c>
      <c r="G351" s="149">
        <v>0.7715277777777777</v>
      </c>
      <c r="H351" s="147"/>
      <c r="I351" s="147"/>
      <c r="J351" s="147"/>
      <c r="K351" s="278"/>
      <c r="L351" s="121"/>
      <c r="M351" s="120" t="str">
        <f>IF(ISERROR(VLOOKUP(C351,mail!$G$2:$H$65,2,0)),"",VLOOKUP(C351,mail!$G$2:$H$65,2,0))</f>
        <v/>
      </c>
      <c r="N351" s="151"/>
      <c r="O351" s="110">
        <f t="shared" si="62"/>
        <v>0.3354166666666667</v>
      </c>
      <c r="P351" s="110">
        <f t="shared" si="63"/>
        <v>0.7715277777777777</v>
      </c>
      <c r="Q351" s="134">
        <f t="shared" si="64"/>
        <v>0.1645833333333333</v>
      </c>
      <c r="R351" s="111">
        <f t="shared" si="61"/>
        <v>0.2090277777777777</v>
      </c>
      <c r="S351" s="108">
        <f t="shared" si="65"/>
        <v>0.35416666666666669</v>
      </c>
      <c r="T351" s="109"/>
      <c r="U351" s="108"/>
      <c r="V351" s="108"/>
      <c r="W351" s="112"/>
      <c r="X351" s="112"/>
      <c r="Y351" s="112"/>
      <c r="Z351" s="214"/>
      <c r="AA351" s="109"/>
      <c r="AB351" s="138">
        <f t="shared" si="66"/>
        <v>1</v>
      </c>
      <c r="AC351" s="112">
        <f t="shared" si="67"/>
        <v>0</v>
      </c>
      <c r="AD351" s="112">
        <f t="shared" si="68"/>
        <v>0</v>
      </c>
      <c r="AE351" s="112">
        <f t="shared" si="60"/>
        <v>1</v>
      </c>
    </row>
    <row r="352" spans="1:31" hidden="1">
      <c r="A352" s="147">
        <v>351</v>
      </c>
      <c r="B352" s="226" t="s">
        <v>493</v>
      </c>
      <c r="C352" s="147" t="s">
        <v>227</v>
      </c>
      <c r="D352" s="147" t="s">
        <v>479</v>
      </c>
      <c r="E352" s="148">
        <v>42311</v>
      </c>
      <c r="F352" s="149">
        <v>0.34583333333333338</v>
      </c>
      <c r="G352" s="149">
        <v>0.79791666666666661</v>
      </c>
      <c r="H352" s="147"/>
      <c r="I352" s="147"/>
      <c r="J352" s="147"/>
      <c r="K352" s="277"/>
      <c r="L352" s="121"/>
      <c r="M352" s="120" t="str">
        <f>IF(ISERROR(VLOOKUP(C352,mail!$G$2:$H$65,2,0)),"",VLOOKUP(C352,mail!$G$2:$H$65,2,0))</f>
        <v/>
      </c>
      <c r="N352" s="151"/>
      <c r="O352" s="110">
        <f t="shared" si="62"/>
        <v>0.34583333333333338</v>
      </c>
      <c r="P352" s="110">
        <f t="shared" si="63"/>
        <v>0.79791666666666661</v>
      </c>
      <c r="Q352" s="134">
        <f t="shared" si="64"/>
        <v>0.15416666666666662</v>
      </c>
      <c r="R352" s="111">
        <f t="shared" si="61"/>
        <v>0.23541666666666661</v>
      </c>
      <c r="S352" s="108">
        <f t="shared" si="65"/>
        <v>0.35416666666666669</v>
      </c>
      <c r="T352" s="109"/>
      <c r="U352" s="108"/>
      <c r="V352" s="108"/>
      <c r="W352" s="112"/>
      <c r="X352" s="112"/>
      <c r="Y352" s="112"/>
      <c r="Z352" s="214"/>
      <c r="AA352" s="109"/>
      <c r="AB352" s="138">
        <f t="shared" si="66"/>
        <v>1</v>
      </c>
      <c r="AC352" s="112">
        <f t="shared" si="67"/>
        <v>0</v>
      </c>
      <c r="AD352" s="112">
        <f t="shared" si="68"/>
        <v>0</v>
      </c>
      <c r="AE352" s="112">
        <f t="shared" si="60"/>
        <v>1</v>
      </c>
    </row>
    <row r="353" spans="1:31" hidden="1">
      <c r="A353" s="147">
        <v>352</v>
      </c>
      <c r="B353" s="226" t="s">
        <v>493</v>
      </c>
      <c r="C353" s="147" t="s">
        <v>227</v>
      </c>
      <c r="D353" s="147" t="s">
        <v>479</v>
      </c>
      <c r="E353" s="148">
        <v>42312</v>
      </c>
      <c r="F353" s="149">
        <v>0.34583333333333338</v>
      </c>
      <c r="G353" s="149">
        <v>0.77847222222222223</v>
      </c>
      <c r="H353" s="147"/>
      <c r="I353" s="147"/>
      <c r="J353" s="147"/>
      <c r="K353" s="277"/>
      <c r="L353" s="121"/>
      <c r="M353" s="120" t="str">
        <f>IF(ISERROR(VLOOKUP(C353,mail!$G$2:$H$65,2,0)),"",VLOOKUP(C353,mail!$G$2:$H$65,2,0))</f>
        <v/>
      </c>
      <c r="N353" s="151"/>
      <c r="O353" s="110">
        <f t="shared" si="62"/>
        <v>0.34583333333333338</v>
      </c>
      <c r="P353" s="110">
        <f t="shared" si="63"/>
        <v>0.77847222222222223</v>
      </c>
      <c r="Q353" s="134">
        <f t="shared" si="64"/>
        <v>0.15416666666666662</v>
      </c>
      <c r="R353" s="111">
        <f t="shared" si="61"/>
        <v>0.21597222222222223</v>
      </c>
      <c r="S353" s="108">
        <f t="shared" si="65"/>
        <v>0.35416666666666669</v>
      </c>
      <c r="T353" s="109"/>
      <c r="U353" s="108"/>
      <c r="V353" s="152"/>
      <c r="W353" s="153"/>
      <c r="X353" s="153"/>
      <c r="Y353" s="153"/>
      <c r="Z353" s="214"/>
      <c r="AA353" s="109"/>
      <c r="AB353" s="138">
        <f t="shared" si="66"/>
        <v>1</v>
      </c>
      <c r="AC353" s="112">
        <f t="shared" si="67"/>
        <v>0</v>
      </c>
      <c r="AD353" s="112">
        <f t="shared" si="68"/>
        <v>0</v>
      </c>
      <c r="AE353" s="112">
        <f t="shared" si="60"/>
        <v>1</v>
      </c>
    </row>
    <row r="354" spans="1:31" hidden="1">
      <c r="A354" s="147">
        <v>353</v>
      </c>
      <c r="B354" s="226" t="s">
        <v>493</v>
      </c>
      <c r="C354" s="147" t="s">
        <v>227</v>
      </c>
      <c r="D354" s="147" t="s">
        <v>479</v>
      </c>
      <c r="E354" s="148">
        <v>42313</v>
      </c>
      <c r="F354" s="149">
        <v>0.34722222222222227</v>
      </c>
      <c r="G354" s="149">
        <v>0.77013888888888893</v>
      </c>
      <c r="H354" s="147"/>
      <c r="I354" s="147"/>
      <c r="J354" s="147"/>
      <c r="K354" s="277"/>
      <c r="L354" s="121"/>
      <c r="M354" s="120" t="str">
        <f>IF(ISERROR(VLOOKUP(C354,mail!$G$2:$H$65,2,0)),"",VLOOKUP(C354,mail!$G$2:$H$65,2,0))</f>
        <v/>
      </c>
      <c r="N354" s="151"/>
      <c r="O354" s="110">
        <f t="shared" si="62"/>
        <v>0.34722222222222227</v>
      </c>
      <c r="P354" s="110">
        <f t="shared" si="63"/>
        <v>0.77013888888888893</v>
      </c>
      <c r="Q354" s="134">
        <f t="shared" si="64"/>
        <v>0.15277777777777773</v>
      </c>
      <c r="R354" s="111">
        <f t="shared" si="61"/>
        <v>0.20763888888888893</v>
      </c>
      <c r="S354" s="108">
        <f t="shared" si="65"/>
        <v>0.35416666666666669</v>
      </c>
      <c r="T354" s="109"/>
      <c r="U354" s="108"/>
      <c r="V354" s="108"/>
      <c r="W354" s="112"/>
      <c r="X354" s="112"/>
      <c r="Y354" s="112"/>
      <c r="Z354" s="214"/>
      <c r="AA354" s="109"/>
      <c r="AB354" s="138">
        <f t="shared" si="66"/>
        <v>1</v>
      </c>
      <c r="AC354" s="112">
        <f t="shared" si="67"/>
        <v>0</v>
      </c>
      <c r="AD354" s="112">
        <f t="shared" si="68"/>
        <v>0</v>
      </c>
      <c r="AE354" s="112">
        <f t="shared" si="60"/>
        <v>1</v>
      </c>
    </row>
    <row r="355" spans="1:31" hidden="1">
      <c r="A355" s="147">
        <v>354</v>
      </c>
      <c r="B355" s="226" t="s">
        <v>493</v>
      </c>
      <c r="C355" s="147" t="s">
        <v>227</v>
      </c>
      <c r="D355" s="147" t="s">
        <v>479</v>
      </c>
      <c r="E355" s="148">
        <v>42314</v>
      </c>
      <c r="F355" s="149">
        <v>0.34861111111111115</v>
      </c>
      <c r="G355" s="149">
        <v>0.7680555555555556</v>
      </c>
      <c r="H355" s="147"/>
      <c r="I355" s="147"/>
      <c r="J355" s="147"/>
      <c r="K355" s="277"/>
      <c r="L355" s="121"/>
      <c r="M355" s="120" t="str">
        <f>IF(ISERROR(VLOOKUP(C355,mail!$G$2:$H$65,2,0)),"",VLOOKUP(C355,mail!$G$2:$H$65,2,0))</f>
        <v/>
      </c>
      <c r="N355" s="151"/>
      <c r="O355" s="110">
        <f t="shared" si="62"/>
        <v>0.34861111111111115</v>
      </c>
      <c r="P355" s="110">
        <f t="shared" si="63"/>
        <v>0.7680555555555556</v>
      </c>
      <c r="Q355" s="134">
        <f t="shared" si="64"/>
        <v>0.15138888888888885</v>
      </c>
      <c r="R355" s="111">
        <f t="shared" si="61"/>
        <v>0.2055555555555556</v>
      </c>
      <c r="S355" s="108">
        <f t="shared" si="65"/>
        <v>0.35416666666666669</v>
      </c>
      <c r="T355" s="109"/>
      <c r="U355" s="108"/>
      <c r="V355" s="108"/>
      <c r="W355" s="112"/>
      <c r="X355" s="112"/>
      <c r="Y355" s="112"/>
      <c r="Z355" s="214"/>
      <c r="AA355" s="109"/>
      <c r="AB355" s="138">
        <f t="shared" si="66"/>
        <v>1</v>
      </c>
      <c r="AC355" s="112">
        <f t="shared" si="67"/>
        <v>0</v>
      </c>
      <c r="AD355" s="112">
        <f t="shared" si="68"/>
        <v>0</v>
      </c>
      <c r="AE355" s="112">
        <f t="shared" si="60"/>
        <v>1</v>
      </c>
    </row>
    <row r="356" spans="1:31" hidden="1">
      <c r="A356" s="147">
        <v>355</v>
      </c>
      <c r="B356" s="226" t="s">
        <v>493</v>
      </c>
      <c r="C356" s="147" t="s">
        <v>227</v>
      </c>
      <c r="D356" s="147" t="s">
        <v>479</v>
      </c>
      <c r="E356" s="148">
        <v>42317</v>
      </c>
      <c r="F356" s="149">
        <v>0.3444444444444445</v>
      </c>
      <c r="G356" s="149">
        <v>0.77430555555555547</v>
      </c>
      <c r="H356" s="147"/>
      <c r="I356" s="147"/>
      <c r="J356" s="147"/>
      <c r="K356" s="277"/>
      <c r="L356" s="121"/>
      <c r="M356" s="120" t="str">
        <f>IF(ISERROR(VLOOKUP(C356,mail!$G$2:$H$65,2,0)),"",VLOOKUP(C356,mail!$G$2:$H$65,2,0))</f>
        <v/>
      </c>
      <c r="N356" s="151"/>
      <c r="O356" s="110">
        <f t="shared" si="62"/>
        <v>0.3444444444444445</v>
      </c>
      <c r="P356" s="110">
        <f t="shared" si="63"/>
        <v>0.77430555555555547</v>
      </c>
      <c r="Q356" s="134">
        <f t="shared" si="64"/>
        <v>0.1555555555555555</v>
      </c>
      <c r="R356" s="111">
        <f t="shared" si="61"/>
        <v>0.21180555555555547</v>
      </c>
      <c r="S356" s="108">
        <f t="shared" si="65"/>
        <v>0.35416666666666669</v>
      </c>
      <c r="T356" s="109"/>
      <c r="U356" s="108"/>
      <c r="V356" s="108"/>
      <c r="W356" s="112"/>
      <c r="X356" s="112"/>
      <c r="Y356" s="112"/>
      <c r="Z356" s="214"/>
      <c r="AA356" s="109"/>
      <c r="AB356" s="138">
        <f t="shared" si="66"/>
        <v>1</v>
      </c>
      <c r="AC356" s="112">
        <f t="shared" si="67"/>
        <v>0</v>
      </c>
      <c r="AD356" s="112">
        <f t="shared" si="68"/>
        <v>0</v>
      </c>
      <c r="AE356" s="112">
        <f t="shared" si="60"/>
        <v>1</v>
      </c>
    </row>
    <row r="357" spans="1:31" hidden="1">
      <c r="A357" s="147">
        <v>356</v>
      </c>
      <c r="B357" s="226" t="s">
        <v>493</v>
      </c>
      <c r="C357" s="147" t="s">
        <v>227</v>
      </c>
      <c r="D357" s="147" t="s">
        <v>479</v>
      </c>
      <c r="E357" s="148">
        <v>42318</v>
      </c>
      <c r="F357" s="149">
        <v>0.34722222222222227</v>
      </c>
      <c r="G357" s="149">
        <v>0.76736111111111116</v>
      </c>
      <c r="H357" s="147"/>
      <c r="I357" s="147"/>
      <c r="J357" s="147"/>
      <c r="K357" s="277"/>
      <c r="L357" s="121"/>
      <c r="M357" s="120" t="str">
        <f>IF(ISERROR(VLOOKUP(C357,mail!$G$2:$H$65,2,0)),"",VLOOKUP(C357,mail!$G$2:$H$65,2,0))</f>
        <v/>
      </c>
      <c r="N357" s="151"/>
      <c r="O357" s="110">
        <f t="shared" si="62"/>
        <v>0.34722222222222227</v>
      </c>
      <c r="P357" s="110">
        <f t="shared" si="63"/>
        <v>0.76736111111111116</v>
      </c>
      <c r="Q357" s="134">
        <f t="shared" si="64"/>
        <v>0.15277777777777773</v>
      </c>
      <c r="R357" s="111">
        <f t="shared" si="61"/>
        <v>0.20486111111111116</v>
      </c>
      <c r="S357" s="108">
        <f t="shared" si="65"/>
        <v>0.35416666666666669</v>
      </c>
      <c r="T357" s="109"/>
      <c r="U357" s="108"/>
      <c r="V357" s="108"/>
      <c r="W357" s="112"/>
      <c r="X357" s="112"/>
      <c r="Y357" s="112"/>
      <c r="Z357" s="214"/>
      <c r="AA357" s="109"/>
      <c r="AB357" s="138">
        <f t="shared" si="66"/>
        <v>1</v>
      </c>
      <c r="AC357" s="112">
        <f t="shared" si="67"/>
        <v>0</v>
      </c>
      <c r="AD357" s="112">
        <f t="shared" si="68"/>
        <v>0</v>
      </c>
      <c r="AE357" s="112">
        <f t="shared" si="60"/>
        <v>1</v>
      </c>
    </row>
    <row r="358" spans="1:31" hidden="1">
      <c r="A358" s="147">
        <v>357</v>
      </c>
      <c r="B358" s="226" t="s">
        <v>493</v>
      </c>
      <c r="C358" s="147" t="s">
        <v>227</v>
      </c>
      <c r="D358" s="147" t="s">
        <v>479</v>
      </c>
      <c r="E358" s="148">
        <v>42319</v>
      </c>
      <c r="F358" s="149">
        <v>0.34722222222222227</v>
      </c>
      <c r="G358" s="149">
        <v>0.77847222222222223</v>
      </c>
      <c r="H358" s="147"/>
      <c r="I358" s="147"/>
      <c r="J358" s="147"/>
      <c r="K358" s="277"/>
      <c r="L358" s="121"/>
      <c r="M358" s="120" t="str">
        <f>IF(ISERROR(VLOOKUP(C358,mail!$G$2:$H$65,2,0)),"",VLOOKUP(C358,mail!$G$2:$H$65,2,0))</f>
        <v/>
      </c>
      <c r="N358" s="151"/>
      <c r="O358" s="110">
        <f t="shared" si="62"/>
        <v>0.34722222222222227</v>
      </c>
      <c r="P358" s="110">
        <f t="shared" si="63"/>
        <v>0.77847222222222223</v>
      </c>
      <c r="Q358" s="134">
        <f t="shared" si="64"/>
        <v>0.15277777777777773</v>
      </c>
      <c r="R358" s="111">
        <f t="shared" si="61"/>
        <v>0.21597222222222223</v>
      </c>
      <c r="S358" s="108">
        <f t="shared" si="65"/>
        <v>0.35416666666666669</v>
      </c>
      <c r="T358" s="109"/>
      <c r="U358" s="108"/>
      <c r="V358" s="108"/>
      <c r="W358" s="112"/>
      <c r="X358" s="112"/>
      <c r="Y358" s="112"/>
      <c r="Z358" s="214"/>
      <c r="AA358" s="109"/>
      <c r="AB358" s="138">
        <f t="shared" si="66"/>
        <v>1</v>
      </c>
      <c r="AC358" s="112">
        <f t="shared" si="67"/>
        <v>0</v>
      </c>
      <c r="AD358" s="112">
        <f t="shared" si="68"/>
        <v>0</v>
      </c>
      <c r="AE358" s="112">
        <f t="shared" si="60"/>
        <v>1</v>
      </c>
    </row>
    <row r="359" spans="1:31" hidden="1">
      <c r="A359" s="147">
        <v>358</v>
      </c>
      <c r="B359" s="226" t="s">
        <v>493</v>
      </c>
      <c r="C359" s="147" t="s">
        <v>227</v>
      </c>
      <c r="D359" s="147" t="s">
        <v>479</v>
      </c>
      <c r="E359" s="148">
        <v>42320</v>
      </c>
      <c r="F359" s="149">
        <v>0.35138888888888892</v>
      </c>
      <c r="G359" s="149">
        <v>0.77708333333333324</v>
      </c>
      <c r="H359" s="147"/>
      <c r="I359" s="147"/>
      <c r="J359" s="147"/>
      <c r="K359" s="277"/>
      <c r="L359" s="121"/>
      <c r="M359" s="120" t="str">
        <f>IF(ISERROR(VLOOKUP(C359,mail!$G$2:$H$65,2,0)),"",VLOOKUP(C359,mail!$G$2:$H$65,2,0))</f>
        <v/>
      </c>
      <c r="N359" s="151"/>
      <c r="O359" s="110">
        <f t="shared" si="62"/>
        <v>0.35138888888888892</v>
      </c>
      <c r="P359" s="110">
        <f t="shared" si="63"/>
        <v>0.77708333333333324</v>
      </c>
      <c r="Q359" s="134">
        <f t="shared" si="64"/>
        <v>0.14861111111111108</v>
      </c>
      <c r="R359" s="111">
        <f t="shared" si="61"/>
        <v>0.21458333333333324</v>
      </c>
      <c r="S359" s="108">
        <f t="shared" si="65"/>
        <v>0.35416666666666669</v>
      </c>
      <c r="T359" s="109"/>
      <c r="U359" s="108"/>
      <c r="V359" s="108"/>
      <c r="W359" s="112"/>
      <c r="X359" s="112"/>
      <c r="Y359" s="112"/>
      <c r="Z359" s="214"/>
      <c r="AA359" s="109"/>
      <c r="AB359" s="138">
        <f t="shared" si="66"/>
        <v>1</v>
      </c>
      <c r="AC359" s="112">
        <f t="shared" si="67"/>
        <v>0</v>
      </c>
      <c r="AD359" s="112">
        <f t="shared" si="68"/>
        <v>0</v>
      </c>
      <c r="AE359" s="112">
        <f t="shared" ref="AE359:AE420" si="69">+IF(OR(M359="Khac",M359="pm"),0,IF(AND(MAX(F359:K359)-MIN(F359:K359)&gt;TIMEVALUE("6:00"),AND(MAX(F359:K359)&gt;TIMEVALUE("14:00"),MIN(F359:K359)&lt;TIMEVALUE("11:30"))),1,0))+X359</f>
        <v>1</v>
      </c>
    </row>
    <row r="360" spans="1:31" hidden="1">
      <c r="A360" s="147">
        <v>359</v>
      </c>
      <c r="B360" s="226" t="s">
        <v>493</v>
      </c>
      <c r="C360" s="147" t="s">
        <v>227</v>
      </c>
      <c r="D360" s="147" t="s">
        <v>479</v>
      </c>
      <c r="E360" s="148">
        <v>42321</v>
      </c>
      <c r="F360" s="149">
        <v>0.34861111111111115</v>
      </c>
      <c r="G360" s="149">
        <v>0.9145833333333333</v>
      </c>
      <c r="H360" s="147"/>
      <c r="I360" s="147"/>
      <c r="J360" s="147"/>
      <c r="K360" s="277"/>
      <c r="L360" s="121"/>
      <c r="M360" s="120" t="str">
        <f>IF(ISERROR(VLOOKUP(C360,mail!$G$2:$H$65,2,0)),"",VLOOKUP(C360,mail!$G$2:$H$65,2,0))</f>
        <v/>
      </c>
      <c r="N360" s="151"/>
      <c r="O360" s="110">
        <f t="shared" si="62"/>
        <v>0.34861111111111115</v>
      </c>
      <c r="P360" s="110">
        <f t="shared" si="63"/>
        <v>0.9145833333333333</v>
      </c>
      <c r="Q360" s="134">
        <f t="shared" si="64"/>
        <v>0.15138888888888885</v>
      </c>
      <c r="R360" s="111">
        <f t="shared" si="61"/>
        <v>0.25</v>
      </c>
      <c r="S360" s="108">
        <f t="shared" si="65"/>
        <v>0.35416666666666669</v>
      </c>
      <c r="T360" s="109"/>
      <c r="U360" s="108"/>
      <c r="V360" s="108"/>
      <c r="W360" s="112"/>
      <c r="X360" s="112"/>
      <c r="Y360" s="112"/>
      <c r="Z360" s="214"/>
      <c r="AA360" s="109"/>
      <c r="AB360" s="138">
        <f t="shared" si="66"/>
        <v>1</v>
      </c>
      <c r="AC360" s="112">
        <f t="shared" si="67"/>
        <v>0</v>
      </c>
      <c r="AD360" s="112">
        <f t="shared" si="68"/>
        <v>0</v>
      </c>
      <c r="AE360" s="112">
        <f t="shared" si="69"/>
        <v>1</v>
      </c>
    </row>
    <row r="361" spans="1:31" hidden="1">
      <c r="A361" s="147">
        <v>360</v>
      </c>
      <c r="B361" s="226" t="s">
        <v>493</v>
      </c>
      <c r="C361" s="147" t="s">
        <v>227</v>
      </c>
      <c r="D361" s="147" t="s">
        <v>479</v>
      </c>
      <c r="E361" s="148">
        <v>42324</v>
      </c>
      <c r="F361" s="149">
        <v>0.56319444444444444</v>
      </c>
      <c r="G361" s="149">
        <v>0.89097222222222217</v>
      </c>
      <c r="H361" s="147"/>
      <c r="I361" s="147"/>
      <c r="J361" s="147"/>
      <c r="K361" s="277"/>
      <c r="L361" s="121"/>
      <c r="M361" s="120" t="str">
        <f>IF(ISERROR(VLOOKUP(C361,mail!$G$2:$H$65,2,0)),"",VLOOKUP(C361,mail!$G$2:$H$65,2,0))</f>
        <v/>
      </c>
      <c r="N361" s="151"/>
      <c r="O361" s="110">
        <f t="shared" si="62"/>
        <v>0.56319444444444444</v>
      </c>
      <c r="P361" s="110">
        <f t="shared" si="63"/>
        <v>0.75</v>
      </c>
      <c r="Q361" s="134">
        <f t="shared" si="64"/>
        <v>0</v>
      </c>
      <c r="R361" s="111">
        <f t="shared" si="61"/>
        <v>0.18680555555555556</v>
      </c>
      <c r="S361" s="108">
        <f t="shared" si="65"/>
        <v>0.18680555555555556</v>
      </c>
      <c r="T361" s="109"/>
      <c r="U361" s="108"/>
      <c r="V361" s="108"/>
      <c r="W361" s="112"/>
      <c r="X361" s="112"/>
      <c r="Y361" s="112"/>
      <c r="Z361" s="214"/>
      <c r="AA361" s="109"/>
      <c r="AB361" s="138">
        <f t="shared" si="66"/>
        <v>0.52745098039215688</v>
      </c>
      <c r="AC361" s="112">
        <f t="shared" si="67"/>
        <v>0</v>
      </c>
      <c r="AD361" s="112">
        <f t="shared" si="68"/>
        <v>0</v>
      </c>
      <c r="AE361" s="112">
        <f t="shared" si="69"/>
        <v>0</v>
      </c>
    </row>
    <row r="362" spans="1:31" hidden="1">
      <c r="A362" s="147">
        <v>361</v>
      </c>
      <c r="B362" s="226" t="s">
        <v>493</v>
      </c>
      <c r="C362" s="147" t="s">
        <v>227</v>
      </c>
      <c r="D362" s="147" t="s">
        <v>479</v>
      </c>
      <c r="E362" s="148">
        <v>42325</v>
      </c>
      <c r="F362" s="149">
        <v>0.3527777777777778</v>
      </c>
      <c r="G362" s="149">
        <v>0.77083333333333337</v>
      </c>
      <c r="H362" s="147"/>
      <c r="I362" s="147"/>
      <c r="J362" s="147"/>
      <c r="K362" s="277"/>
      <c r="L362" s="121"/>
      <c r="M362" s="120" t="str">
        <f>IF(ISERROR(VLOOKUP(C362,mail!$G$2:$H$65,2,0)),"",VLOOKUP(C362,mail!$G$2:$H$65,2,0))</f>
        <v/>
      </c>
      <c r="N362" s="151"/>
      <c r="O362" s="110">
        <f t="shared" si="62"/>
        <v>0.3527777777777778</v>
      </c>
      <c r="P362" s="110">
        <f t="shared" si="63"/>
        <v>0.77083333333333337</v>
      </c>
      <c r="Q362" s="134">
        <f t="shared" si="64"/>
        <v>0.1472222222222222</v>
      </c>
      <c r="R362" s="111">
        <f t="shared" si="61"/>
        <v>0.20833333333333337</v>
      </c>
      <c r="S362" s="108">
        <f t="shared" si="65"/>
        <v>0.35416666666666669</v>
      </c>
      <c r="T362" s="109"/>
      <c r="U362" s="108"/>
      <c r="V362" s="108"/>
      <c r="W362" s="112"/>
      <c r="X362" s="112"/>
      <c r="Y362" s="112"/>
      <c r="Z362" s="214"/>
      <c r="AA362" s="109"/>
      <c r="AB362" s="138">
        <f t="shared" si="66"/>
        <v>1</v>
      </c>
      <c r="AC362" s="112">
        <f t="shared" si="67"/>
        <v>0</v>
      </c>
      <c r="AD362" s="112">
        <f t="shared" si="68"/>
        <v>0</v>
      </c>
      <c r="AE362" s="112">
        <f t="shared" si="69"/>
        <v>1</v>
      </c>
    </row>
    <row r="363" spans="1:31" hidden="1">
      <c r="A363" s="147">
        <v>362</v>
      </c>
      <c r="B363" s="226" t="s">
        <v>493</v>
      </c>
      <c r="C363" s="147" t="s">
        <v>227</v>
      </c>
      <c r="D363" s="147" t="s">
        <v>479</v>
      </c>
      <c r="E363" s="148">
        <v>42326</v>
      </c>
      <c r="F363" s="149">
        <v>0.34861111111111115</v>
      </c>
      <c r="G363" s="149">
        <v>0.78055555555555556</v>
      </c>
      <c r="H363" s="147"/>
      <c r="I363" s="147"/>
      <c r="J363" s="147"/>
      <c r="K363" s="277"/>
      <c r="L363" s="121"/>
      <c r="M363" s="120" t="str">
        <f>IF(ISERROR(VLOOKUP(C363,mail!$G$2:$H$65,2,0)),"",VLOOKUP(C363,mail!$G$2:$H$65,2,0))</f>
        <v/>
      </c>
      <c r="N363" s="151"/>
      <c r="O363" s="110">
        <f t="shared" si="62"/>
        <v>0.34861111111111115</v>
      </c>
      <c r="P363" s="110">
        <f t="shared" si="63"/>
        <v>0.78055555555555556</v>
      </c>
      <c r="Q363" s="134">
        <f t="shared" si="64"/>
        <v>0.15138888888888885</v>
      </c>
      <c r="R363" s="111">
        <f t="shared" si="61"/>
        <v>0.21805555555555556</v>
      </c>
      <c r="S363" s="108">
        <f t="shared" si="65"/>
        <v>0.35416666666666669</v>
      </c>
      <c r="T363" s="109"/>
      <c r="U363" s="108"/>
      <c r="V363" s="108"/>
      <c r="W363" s="112"/>
      <c r="X363" s="112"/>
      <c r="Y363" s="112"/>
      <c r="Z363" s="214"/>
      <c r="AA363" s="109"/>
      <c r="AB363" s="138">
        <f t="shared" si="66"/>
        <v>1</v>
      </c>
      <c r="AC363" s="112">
        <f t="shared" si="67"/>
        <v>0</v>
      </c>
      <c r="AD363" s="112">
        <f t="shared" si="68"/>
        <v>0</v>
      </c>
      <c r="AE363" s="112">
        <f t="shared" si="69"/>
        <v>1</v>
      </c>
    </row>
    <row r="364" spans="1:31" hidden="1">
      <c r="A364" s="147">
        <v>363</v>
      </c>
      <c r="B364" s="226" t="s">
        <v>493</v>
      </c>
      <c r="C364" s="147" t="s">
        <v>227</v>
      </c>
      <c r="D364" s="147" t="s">
        <v>479</v>
      </c>
      <c r="E364" s="148">
        <v>42327</v>
      </c>
      <c r="F364" s="149">
        <v>0.35138888888888892</v>
      </c>
      <c r="G364" s="149">
        <v>0.77430555555555547</v>
      </c>
      <c r="H364" s="147"/>
      <c r="I364" s="147"/>
      <c r="J364" s="147"/>
      <c r="K364" s="277"/>
      <c r="L364" s="121"/>
      <c r="M364" s="120" t="str">
        <f>IF(ISERROR(VLOOKUP(C364,mail!$G$2:$H$65,2,0)),"",VLOOKUP(C364,mail!$G$2:$H$65,2,0))</f>
        <v/>
      </c>
      <c r="N364" s="151"/>
      <c r="O364" s="110">
        <f t="shared" si="62"/>
        <v>0.35138888888888892</v>
      </c>
      <c r="P364" s="110">
        <f t="shared" si="63"/>
        <v>0.77430555555555547</v>
      </c>
      <c r="Q364" s="134">
        <f t="shared" si="64"/>
        <v>0.14861111111111108</v>
      </c>
      <c r="R364" s="111">
        <f t="shared" si="61"/>
        <v>0.21180555555555547</v>
      </c>
      <c r="S364" s="108">
        <f t="shared" si="65"/>
        <v>0.35416666666666669</v>
      </c>
      <c r="T364" s="109"/>
      <c r="U364" s="108"/>
      <c r="V364" s="108"/>
      <c r="W364" s="112"/>
      <c r="X364" s="112"/>
      <c r="Y364" s="112"/>
      <c r="Z364" s="176"/>
      <c r="AA364" s="109"/>
      <c r="AB364" s="138">
        <f t="shared" si="66"/>
        <v>1</v>
      </c>
      <c r="AC364" s="112">
        <f t="shared" si="67"/>
        <v>0</v>
      </c>
      <c r="AD364" s="112">
        <f t="shared" si="68"/>
        <v>0</v>
      </c>
      <c r="AE364" s="112">
        <f t="shared" si="69"/>
        <v>1</v>
      </c>
    </row>
    <row r="365" spans="1:31" hidden="1">
      <c r="A365" s="147">
        <v>364</v>
      </c>
      <c r="B365" s="226" t="s">
        <v>494</v>
      </c>
      <c r="C365" s="147" t="s">
        <v>216</v>
      </c>
      <c r="D365" s="147" t="s">
        <v>479</v>
      </c>
      <c r="E365" s="148">
        <v>42303</v>
      </c>
      <c r="F365" s="149">
        <v>0.34722222222222227</v>
      </c>
      <c r="G365" s="149">
        <v>0.8833333333333333</v>
      </c>
      <c r="H365" s="147"/>
      <c r="I365" s="147"/>
      <c r="J365" s="147"/>
      <c r="K365" s="277"/>
      <c r="L365" s="121"/>
      <c r="M365" s="120" t="str">
        <f>IF(ISERROR(VLOOKUP(C365,mail!$G$2:$H$65,2,0)),"",VLOOKUP(C365,mail!$G$2:$H$65,2,0))</f>
        <v/>
      </c>
      <c r="O365" s="110">
        <f t="shared" si="62"/>
        <v>0.34722222222222227</v>
      </c>
      <c r="P365" s="110">
        <f t="shared" si="63"/>
        <v>0.8833333333333333</v>
      </c>
      <c r="Q365" s="134">
        <f t="shared" si="64"/>
        <v>0.15277777777777773</v>
      </c>
      <c r="R365" s="111">
        <f t="shared" si="61"/>
        <v>0.25</v>
      </c>
      <c r="S365" s="108">
        <f t="shared" si="65"/>
        <v>0.35416666666666669</v>
      </c>
      <c r="T365" s="109"/>
      <c r="U365" s="108"/>
      <c r="V365" s="108"/>
      <c r="W365" s="112"/>
      <c r="X365" s="112"/>
      <c r="Y365" s="112"/>
      <c r="Z365" s="176"/>
      <c r="AA365" s="109"/>
      <c r="AB365" s="138">
        <f t="shared" si="66"/>
        <v>1</v>
      </c>
      <c r="AC365" s="112">
        <f t="shared" si="67"/>
        <v>0</v>
      </c>
      <c r="AD365" s="112">
        <f t="shared" si="68"/>
        <v>0</v>
      </c>
      <c r="AE365" s="112">
        <f t="shared" si="69"/>
        <v>1</v>
      </c>
    </row>
    <row r="366" spans="1:31" hidden="1">
      <c r="A366" s="147">
        <v>365</v>
      </c>
      <c r="B366" s="226" t="s">
        <v>494</v>
      </c>
      <c r="C366" s="147" t="s">
        <v>216</v>
      </c>
      <c r="D366" s="147" t="s">
        <v>479</v>
      </c>
      <c r="E366" s="148">
        <v>42304</v>
      </c>
      <c r="F366" s="149">
        <v>0.43472222222222223</v>
      </c>
      <c r="G366" s="149">
        <v>0.79375000000000007</v>
      </c>
      <c r="H366" s="149">
        <v>0.93819444444444444</v>
      </c>
      <c r="I366" s="147"/>
      <c r="J366" s="147"/>
      <c r="K366" s="277"/>
      <c r="L366" s="121"/>
      <c r="M366" s="120" t="str">
        <f>IF(ISERROR(VLOOKUP(C366,mail!$G$2:$H$65,2,0)),"",VLOOKUP(C366,mail!$G$2:$H$65,2,0))</f>
        <v/>
      </c>
      <c r="N366" s="151"/>
      <c r="O366" s="110">
        <f t="shared" si="62"/>
        <v>0.43472222222222223</v>
      </c>
      <c r="P366" s="110">
        <f t="shared" si="63"/>
        <v>0.75</v>
      </c>
      <c r="Q366" s="134">
        <f t="shared" si="64"/>
        <v>0</v>
      </c>
      <c r="R366" s="111">
        <f t="shared" si="61"/>
        <v>0.1875</v>
      </c>
      <c r="S366" s="108">
        <f t="shared" si="65"/>
        <v>0.1875</v>
      </c>
      <c r="T366" s="109"/>
      <c r="U366" s="108"/>
      <c r="V366" s="108"/>
      <c r="W366" s="112"/>
      <c r="X366" s="112"/>
      <c r="Y366" s="112"/>
      <c r="Z366" s="176"/>
      <c r="AA366" s="109"/>
      <c r="AB366" s="138">
        <f t="shared" si="66"/>
        <v>0.52941176470588236</v>
      </c>
      <c r="AC366" s="112">
        <f t="shared" si="67"/>
        <v>0</v>
      </c>
      <c r="AD366" s="112">
        <f t="shared" si="68"/>
        <v>0</v>
      </c>
      <c r="AE366" s="112">
        <f t="shared" si="69"/>
        <v>1</v>
      </c>
    </row>
    <row r="367" spans="1:31" hidden="1">
      <c r="A367" s="147">
        <v>366</v>
      </c>
      <c r="B367" s="226" t="s">
        <v>494</v>
      </c>
      <c r="C367" s="147" t="s">
        <v>216</v>
      </c>
      <c r="D367" s="147" t="s">
        <v>479</v>
      </c>
      <c r="E367" s="148">
        <v>42305</v>
      </c>
      <c r="F367" s="149">
        <v>0.35486111111111113</v>
      </c>
      <c r="G367" s="149">
        <v>0.78263888888888899</v>
      </c>
      <c r="H367" s="147"/>
      <c r="I367" s="147"/>
      <c r="J367" s="147"/>
      <c r="K367" s="278"/>
      <c r="L367" s="121"/>
      <c r="M367" s="120" t="str">
        <f>IF(ISERROR(VLOOKUP(C367,mail!$G$2:$H$65,2,0)),"",VLOOKUP(C367,mail!$G$2:$H$65,2,0))</f>
        <v/>
      </c>
      <c r="N367" s="151"/>
      <c r="O367" s="110">
        <f t="shared" si="62"/>
        <v>0.35486111111111113</v>
      </c>
      <c r="P367" s="110">
        <f t="shared" si="63"/>
        <v>0.75</v>
      </c>
      <c r="Q367" s="134">
        <f t="shared" si="64"/>
        <v>0.14513888888888887</v>
      </c>
      <c r="R367" s="111">
        <f t="shared" si="61"/>
        <v>0.1875</v>
      </c>
      <c r="S367" s="108">
        <f t="shared" si="65"/>
        <v>0.33263888888888887</v>
      </c>
      <c r="T367" s="109"/>
      <c r="U367" s="108"/>
      <c r="V367" s="108"/>
      <c r="W367" s="112"/>
      <c r="X367" s="112"/>
      <c r="Y367" s="112"/>
      <c r="Z367" s="176"/>
      <c r="AA367" s="109"/>
      <c r="AB367" s="138">
        <f t="shared" si="66"/>
        <v>0.93921568627450969</v>
      </c>
      <c r="AC367" s="112">
        <f t="shared" si="67"/>
        <v>0</v>
      </c>
      <c r="AD367" s="112">
        <f t="shared" si="68"/>
        <v>1</v>
      </c>
      <c r="AE367" s="112">
        <f t="shared" si="69"/>
        <v>1</v>
      </c>
    </row>
    <row r="368" spans="1:31" hidden="1">
      <c r="A368" s="147">
        <v>367</v>
      </c>
      <c r="B368" s="226" t="s">
        <v>494</v>
      </c>
      <c r="C368" s="147" t="s">
        <v>216</v>
      </c>
      <c r="D368" s="147" t="s">
        <v>479</v>
      </c>
      <c r="E368" s="148">
        <v>42307</v>
      </c>
      <c r="F368" s="149">
        <v>0.34791666666666665</v>
      </c>
      <c r="G368" s="149">
        <v>0.77916666666666667</v>
      </c>
      <c r="H368" s="147"/>
      <c r="I368" s="147"/>
      <c r="J368" s="147"/>
      <c r="K368" s="277"/>
      <c r="L368" s="121"/>
      <c r="M368" s="120" t="str">
        <f>IF(ISERROR(VLOOKUP(C368,mail!$G$2:$H$65,2,0)),"",VLOOKUP(C368,mail!$G$2:$H$65,2,0))</f>
        <v/>
      </c>
      <c r="N368" s="151"/>
      <c r="O368" s="110">
        <f t="shared" si="62"/>
        <v>0.34791666666666665</v>
      </c>
      <c r="P368" s="110">
        <f t="shared" si="63"/>
        <v>0.77916666666666667</v>
      </c>
      <c r="Q368" s="134">
        <f t="shared" si="64"/>
        <v>0.15208333333333335</v>
      </c>
      <c r="R368" s="111">
        <f t="shared" si="61"/>
        <v>0.21666666666666667</v>
      </c>
      <c r="S368" s="108">
        <f t="shared" si="65"/>
        <v>0.35416666666666669</v>
      </c>
      <c r="T368" s="109"/>
      <c r="U368" s="108"/>
      <c r="V368" s="108"/>
      <c r="W368" s="112"/>
      <c r="X368" s="112"/>
      <c r="Y368" s="112"/>
      <c r="Z368" s="176"/>
      <c r="AA368" s="109"/>
      <c r="AB368" s="138">
        <f t="shared" si="66"/>
        <v>1</v>
      </c>
      <c r="AC368" s="112">
        <f t="shared" si="67"/>
        <v>0</v>
      </c>
      <c r="AD368" s="112">
        <f t="shared" si="68"/>
        <v>0</v>
      </c>
      <c r="AE368" s="112">
        <f t="shared" si="69"/>
        <v>1</v>
      </c>
    </row>
    <row r="369" spans="1:31" hidden="1">
      <c r="A369" s="147">
        <v>368</v>
      </c>
      <c r="B369" s="226" t="s">
        <v>494</v>
      </c>
      <c r="C369" s="147" t="s">
        <v>216</v>
      </c>
      <c r="D369" s="147" t="s">
        <v>479</v>
      </c>
      <c r="E369" s="148">
        <v>42310</v>
      </c>
      <c r="F369" s="149">
        <v>0.34791666666666665</v>
      </c>
      <c r="G369" s="149">
        <v>0.77430555555555547</v>
      </c>
      <c r="H369" s="147"/>
      <c r="I369" s="147"/>
      <c r="J369" s="147"/>
      <c r="K369" s="277"/>
      <c r="L369" s="121"/>
      <c r="M369" s="120" t="str">
        <f>IF(ISERROR(VLOOKUP(C369,mail!$G$2:$H$65,2,0)),"",VLOOKUP(C369,mail!$G$2:$H$65,2,0))</f>
        <v/>
      </c>
      <c r="N369" s="151"/>
      <c r="O369" s="110">
        <f t="shared" si="62"/>
        <v>0.34791666666666665</v>
      </c>
      <c r="P369" s="110">
        <f t="shared" si="63"/>
        <v>0.77430555555555547</v>
      </c>
      <c r="Q369" s="134">
        <f t="shared" si="64"/>
        <v>0.15208333333333335</v>
      </c>
      <c r="R369" s="111">
        <f t="shared" si="61"/>
        <v>0.21180555555555547</v>
      </c>
      <c r="S369" s="108">
        <f t="shared" si="65"/>
        <v>0.35416666666666669</v>
      </c>
      <c r="T369" s="109"/>
      <c r="U369" s="108"/>
      <c r="V369" s="108"/>
      <c r="W369" s="112"/>
      <c r="X369" s="112"/>
      <c r="Y369" s="112"/>
      <c r="Z369" s="176"/>
      <c r="AA369" s="109"/>
      <c r="AB369" s="138">
        <f t="shared" si="66"/>
        <v>1</v>
      </c>
      <c r="AC369" s="112">
        <f t="shared" si="67"/>
        <v>0</v>
      </c>
      <c r="AD369" s="112">
        <f t="shared" si="68"/>
        <v>0</v>
      </c>
      <c r="AE369" s="112">
        <f t="shared" si="69"/>
        <v>1</v>
      </c>
    </row>
    <row r="370" spans="1:31" hidden="1">
      <c r="A370" s="147">
        <v>369</v>
      </c>
      <c r="B370" s="226" t="s">
        <v>494</v>
      </c>
      <c r="C370" s="147" t="s">
        <v>216</v>
      </c>
      <c r="D370" s="147" t="s">
        <v>479</v>
      </c>
      <c r="E370" s="148">
        <v>42311</v>
      </c>
      <c r="F370" s="149">
        <v>0.33888888888888885</v>
      </c>
      <c r="G370" s="149">
        <v>0.76250000000000007</v>
      </c>
      <c r="H370" s="147"/>
      <c r="I370" s="147"/>
      <c r="J370" s="147"/>
      <c r="K370" s="277"/>
      <c r="L370" s="121"/>
      <c r="M370" s="120" t="str">
        <f>IF(ISERROR(VLOOKUP(C370,mail!$G$2:$H$65,2,0)),"",VLOOKUP(C370,mail!$G$2:$H$65,2,0))</f>
        <v/>
      </c>
      <c r="N370" s="151"/>
      <c r="O370" s="110">
        <f t="shared" si="62"/>
        <v>0.33888888888888885</v>
      </c>
      <c r="P370" s="110">
        <f t="shared" si="63"/>
        <v>0.76250000000000007</v>
      </c>
      <c r="Q370" s="134">
        <f t="shared" si="64"/>
        <v>0.16111111111111115</v>
      </c>
      <c r="R370" s="111">
        <f t="shared" si="61"/>
        <v>0.20000000000000007</v>
      </c>
      <c r="S370" s="108">
        <f t="shared" si="65"/>
        <v>0.35416666666666669</v>
      </c>
      <c r="T370" s="109"/>
      <c r="U370" s="108"/>
      <c r="V370" s="108"/>
      <c r="W370" s="112"/>
      <c r="X370" s="112"/>
      <c r="Y370" s="112"/>
      <c r="Z370" s="176"/>
      <c r="AA370" s="109"/>
      <c r="AB370" s="138">
        <f t="shared" si="66"/>
        <v>1</v>
      </c>
      <c r="AC370" s="112">
        <f t="shared" si="67"/>
        <v>0</v>
      </c>
      <c r="AD370" s="112">
        <f t="shared" si="68"/>
        <v>0</v>
      </c>
      <c r="AE370" s="112">
        <f t="shared" si="69"/>
        <v>1</v>
      </c>
    </row>
    <row r="371" spans="1:31" hidden="1">
      <c r="A371" s="147">
        <v>370</v>
      </c>
      <c r="B371" s="226" t="s">
        <v>494</v>
      </c>
      <c r="C371" s="147" t="s">
        <v>216</v>
      </c>
      <c r="D371" s="147" t="s">
        <v>479</v>
      </c>
      <c r="E371" s="148">
        <v>42312</v>
      </c>
      <c r="F371" s="149">
        <v>0.35486111111111113</v>
      </c>
      <c r="G371" s="149">
        <v>0.77777777777777779</v>
      </c>
      <c r="H371" s="147"/>
      <c r="I371" s="147"/>
      <c r="J371" s="147"/>
      <c r="K371" s="277"/>
      <c r="L371" s="121"/>
      <c r="M371" s="120" t="str">
        <f>IF(ISERROR(VLOOKUP(C371,mail!$G$2:$H$65,2,0)),"",VLOOKUP(C371,mail!$G$2:$H$65,2,0))</f>
        <v/>
      </c>
      <c r="N371" s="151"/>
      <c r="O371" s="110">
        <f t="shared" si="62"/>
        <v>0.35486111111111113</v>
      </c>
      <c r="P371" s="110">
        <f t="shared" si="63"/>
        <v>0.75</v>
      </c>
      <c r="Q371" s="134">
        <f t="shared" si="64"/>
        <v>0.14513888888888887</v>
      </c>
      <c r="R371" s="111">
        <f t="shared" si="61"/>
        <v>0.1875</v>
      </c>
      <c r="S371" s="108">
        <f t="shared" si="65"/>
        <v>0.33263888888888887</v>
      </c>
      <c r="T371" s="109"/>
      <c r="U371" s="108"/>
      <c r="V371" s="108"/>
      <c r="W371" s="112"/>
      <c r="X371" s="112"/>
      <c r="Y371" s="112"/>
      <c r="Z371" s="176"/>
      <c r="AA371" s="109"/>
      <c r="AB371" s="138">
        <f t="shared" si="66"/>
        <v>0.93921568627450969</v>
      </c>
      <c r="AC371" s="112">
        <f t="shared" si="67"/>
        <v>0</v>
      </c>
      <c r="AD371" s="112">
        <f t="shared" si="68"/>
        <v>1</v>
      </c>
      <c r="AE371" s="112">
        <f t="shared" si="69"/>
        <v>1</v>
      </c>
    </row>
    <row r="372" spans="1:31" hidden="1">
      <c r="A372" s="147">
        <v>371</v>
      </c>
      <c r="B372" s="226" t="s">
        <v>494</v>
      </c>
      <c r="C372" s="147" t="s">
        <v>216</v>
      </c>
      <c r="D372" s="147" t="s">
        <v>479</v>
      </c>
      <c r="E372" s="148">
        <v>42313</v>
      </c>
      <c r="F372" s="149">
        <v>0.37083333333333335</v>
      </c>
      <c r="G372" s="149">
        <v>0.79861111111111116</v>
      </c>
      <c r="H372" s="147"/>
      <c r="I372" s="147"/>
      <c r="J372" s="147"/>
      <c r="K372" s="277"/>
      <c r="L372" s="121"/>
      <c r="M372" s="120" t="str">
        <f>IF(ISERROR(VLOOKUP(C372,mail!$G$2:$H$65,2,0)),"",VLOOKUP(C372,mail!$G$2:$H$65,2,0))</f>
        <v/>
      </c>
      <c r="O372" s="110">
        <f t="shared" si="62"/>
        <v>0.37083333333333335</v>
      </c>
      <c r="P372" s="110">
        <f t="shared" si="63"/>
        <v>0.75</v>
      </c>
      <c r="Q372" s="134">
        <f t="shared" si="64"/>
        <v>0.12916666666666665</v>
      </c>
      <c r="R372" s="111">
        <f t="shared" si="61"/>
        <v>0.1875</v>
      </c>
      <c r="S372" s="108">
        <f t="shared" si="65"/>
        <v>0.31666666666666665</v>
      </c>
      <c r="T372" s="109"/>
      <c r="U372" s="108"/>
      <c r="V372" s="108"/>
      <c r="W372" s="112"/>
      <c r="X372" s="112"/>
      <c r="Y372" s="112"/>
      <c r="Z372" s="176"/>
      <c r="AA372" s="109"/>
      <c r="AB372" s="138">
        <f t="shared" si="66"/>
        <v>0.89411764705882346</v>
      </c>
      <c r="AC372" s="112">
        <f t="shared" si="67"/>
        <v>0</v>
      </c>
      <c r="AD372" s="112">
        <f t="shared" si="68"/>
        <v>1</v>
      </c>
      <c r="AE372" s="112">
        <f t="shared" si="69"/>
        <v>1</v>
      </c>
    </row>
    <row r="373" spans="1:31" hidden="1">
      <c r="A373" s="147">
        <v>372</v>
      </c>
      <c r="B373" s="226" t="s">
        <v>494</v>
      </c>
      <c r="C373" s="147" t="s">
        <v>216</v>
      </c>
      <c r="D373" s="147" t="s">
        <v>479</v>
      </c>
      <c r="E373" s="148">
        <v>42314</v>
      </c>
      <c r="F373" s="149">
        <v>0.34652777777777777</v>
      </c>
      <c r="G373" s="149">
        <v>0.77222222222222225</v>
      </c>
      <c r="H373" s="147"/>
      <c r="I373" s="147"/>
      <c r="J373" s="147"/>
      <c r="K373" s="277"/>
      <c r="L373" s="121"/>
      <c r="M373" s="120" t="str">
        <f>IF(ISERROR(VLOOKUP(C373,mail!$G$2:$H$65,2,0)),"",VLOOKUP(C373,mail!$G$2:$H$65,2,0))</f>
        <v/>
      </c>
      <c r="O373" s="110">
        <f t="shared" si="62"/>
        <v>0.34652777777777777</v>
      </c>
      <c r="P373" s="110">
        <f t="shared" si="63"/>
        <v>0.77222222222222225</v>
      </c>
      <c r="Q373" s="134">
        <f t="shared" si="64"/>
        <v>0.15347222222222223</v>
      </c>
      <c r="R373" s="111">
        <f t="shared" si="61"/>
        <v>0.20972222222222225</v>
      </c>
      <c r="S373" s="108">
        <f t="shared" si="65"/>
        <v>0.35416666666666669</v>
      </c>
      <c r="T373" s="109"/>
      <c r="U373" s="108"/>
      <c r="V373" s="108"/>
      <c r="W373" s="112"/>
      <c r="X373" s="112"/>
      <c r="Y373" s="112"/>
      <c r="Z373" s="214"/>
      <c r="AA373" s="109"/>
      <c r="AB373" s="138">
        <f t="shared" si="66"/>
        <v>1</v>
      </c>
      <c r="AC373" s="112">
        <f t="shared" si="67"/>
        <v>0</v>
      </c>
      <c r="AD373" s="112">
        <f t="shared" si="68"/>
        <v>0</v>
      </c>
      <c r="AE373" s="112">
        <f t="shared" si="69"/>
        <v>1</v>
      </c>
    </row>
    <row r="374" spans="1:31" hidden="1">
      <c r="A374" s="147">
        <v>373</v>
      </c>
      <c r="B374" s="226" t="s">
        <v>494</v>
      </c>
      <c r="C374" s="147" t="s">
        <v>216</v>
      </c>
      <c r="D374" s="147" t="s">
        <v>479</v>
      </c>
      <c r="E374" s="148">
        <v>42317</v>
      </c>
      <c r="F374" s="149">
        <v>0.33819444444444446</v>
      </c>
      <c r="G374" s="149">
        <v>0.80486111111111114</v>
      </c>
      <c r="H374" s="147"/>
      <c r="I374" s="147"/>
      <c r="J374" s="147"/>
      <c r="K374" s="277"/>
      <c r="L374" s="121"/>
      <c r="M374" s="120" t="str">
        <f>IF(ISERROR(VLOOKUP(C374,mail!$G$2:$H$65,2,0)),"",VLOOKUP(C374,mail!$G$2:$H$65,2,0))</f>
        <v/>
      </c>
      <c r="O374" s="110">
        <f t="shared" si="62"/>
        <v>0.33819444444444446</v>
      </c>
      <c r="P374" s="110">
        <f t="shared" si="63"/>
        <v>0.80486111111111114</v>
      </c>
      <c r="Q374" s="134">
        <f t="shared" si="64"/>
        <v>0.16180555555555554</v>
      </c>
      <c r="R374" s="111">
        <f t="shared" ref="R374:R435" si="70">+IF(OR(M374="khac",M374="pm",P374=TIMEVALUE("00:00"),MAX(F374:K374)&lt;TIMEVALUE("13:30"),MAX(F374:K374)&lt;TIMEVALUE("15:30"),MIN(F374:K374)&gt;TIMEVALUE("15:30")),0,IF(P374&lt;=TIMEVALUE("19:30"),P374-IF(MIN(F374:K374)&gt;TIMEVALUE("13:30"),O374,TIMEVALUE("13:30")),TIMEVALUE("19:30")-IF(MIN(F374:K374)&gt;TIMEVALUE("13:30"),O374,TIMEVALUE("13:30"))))</f>
        <v>0.24236111111111114</v>
      </c>
      <c r="S374" s="108">
        <f t="shared" si="65"/>
        <v>0.35416666666666669</v>
      </c>
      <c r="T374" s="109"/>
      <c r="U374" s="108"/>
      <c r="V374" s="108"/>
      <c r="W374" s="112"/>
      <c r="X374" s="112"/>
      <c r="Y374" s="112"/>
      <c r="Z374" s="214"/>
      <c r="AA374" s="109"/>
      <c r="AB374" s="138">
        <f t="shared" si="66"/>
        <v>1</v>
      </c>
      <c r="AC374" s="112">
        <f t="shared" si="67"/>
        <v>0</v>
      </c>
      <c r="AD374" s="112">
        <f t="shared" si="68"/>
        <v>0</v>
      </c>
      <c r="AE374" s="112">
        <f t="shared" si="69"/>
        <v>1</v>
      </c>
    </row>
    <row r="375" spans="1:31" hidden="1">
      <c r="A375" s="147">
        <v>374</v>
      </c>
      <c r="B375" s="226" t="s">
        <v>494</v>
      </c>
      <c r="C375" s="147" t="s">
        <v>216</v>
      </c>
      <c r="D375" s="147" t="s">
        <v>479</v>
      </c>
      <c r="E375" s="148">
        <v>42318</v>
      </c>
      <c r="F375" s="149">
        <v>0.35902777777777778</v>
      </c>
      <c r="G375" s="149">
        <v>0.78263888888888899</v>
      </c>
      <c r="H375" s="147"/>
      <c r="I375" s="147"/>
      <c r="J375" s="147"/>
      <c r="K375" s="277"/>
      <c r="L375" s="185"/>
      <c r="M375" s="120" t="str">
        <f>IF(ISERROR(VLOOKUP(C375,mail!$G$2:$H$65,2,0)),"",VLOOKUP(C375,mail!$G$2:$H$65,2,0))</f>
        <v/>
      </c>
      <c r="O375" s="110">
        <f t="shared" si="62"/>
        <v>0.35902777777777778</v>
      </c>
      <c r="P375" s="110">
        <f t="shared" si="63"/>
        <v>0.75</v>
      </c>
      <c r="Q375" s="134">
        <f t="shared" si="64"/>
        <v>0.14097222222222222</v>
      </c>
      <c r="R375" s="111">
        <f t="shared" si="70"/>
        <v>0.1875</v>
      </c>
      <c r="S375" s="108">
        <f t="shared" si="65"/>
        <v>0.32847222222222222</v>
      </c>
      <c r="T375" s="109"/>
      <c r="U375" s="108"/>
      <c r="V375" s="108"/>
      <c r="W375" s="112"/>
      <c r="X375" s="112"/>
      <c r="Y375" s="112"/>
      <c r="Z375" s="176"/>
      <c r="AA375" s="109"/>
      <c r="AB375" s="138">
        <f t="shared" si="66"/>
        <v>0.92745098039215679</v>
      </c>
      <c r="AC375" s="112">
        <f t="shared" si="67"/>
        <v>0</v>
      </c>
      <c r="AD375" s="112">
        <f t="shared" si="68"/>
        <v>1</v>
      </c>
      <c r="AE375" s="112">
        <f t="shared" si="69"/>
        <v>1</v>
      </c>
    </row>
    <row r="376" spans="1:31" hidden="1">
      <c r="A376" s="147">
        <v>375</v>
      </c>
      <c r="B376" s="226" t="s">
        <v>494</v>
      </c>
      <c r="C376" s="147" t="s">
        <v>216</v>
      </c>
      <c r="D376" s="147" t="s">
        <v>479</v>
      </c>
      <c r="E376" s="148">
        <v>42319</v>
      </c>
      <c r="F376" s="149">
        <v>0.35138888888888892</v>
      </c>
      <c r="G376" s="149">
        <v>0.77430555555555547</v>
      </c>
      <c r="H376" s="147"/>
      <c r="I376" s="147"/>
      <c r="J376" s="147"/>
      <c r="K376" s="277"/>
      <c r="L376" s="185"/>
      <c r="M376" s="120" t="str">
        <f>IF(ISERROR(VLOOKUP(C376,mail!$G$2:$H$65,2,0)),"",VLOOKUP(C376,mail!$G$2:$H$65,2,0))</f>
        <v/>
      </c>
      <c r="O376" s="110">
        <f t="shared" si="62"/>
        <v>0.35138888888888892</v>
      </c>
      <c r="P376" s="110">
        <f t="shared" si="63"/>
        <v>0.77430555555555547</v>
      </c>
      <c r="Q376" s="134">
        <f t="shared" si="64"/>
        <v>0.14861111111111108</v>
      </c>
      <c r="R376" s="111">
        <f t="shared" si="70"/>
        <v>0.21180555555555547</v>
      </c>
      <c r="S376" s="108">
        <f t="shared" si="65"/>
        <v>0.35416666666666669</v>
      </c>
      <c r="T376" s="109"/>
      <c r="U376" s="108"/>
      <c r="V376" s="108"/>
      <c r="W376" s="112"/>
      <c r="X376" s="112"/>
      <c r="Y376" s="112"/>
      <c r="Z376" s="214"/>
      <c r="AA376" s="109"/>
      <c r="AB376" s="138">
        <f t="shared" si="66"/>
        <v>1</v>
      </c>
      <c r="AC376" s="112">
        <f t="shared" si="67"/>
        <v>0</v>
      </c>
      <c r="AD376" s="112">
        <f t="shared" si="68"/>
        <v>0</v>
      </c>
      <c r="AE376" s="112">
        <f t="shared" si="69"/>
        <v>1</v>
      </c>
    </row>
    <row r="377" spans="1:31" hidden="1">
      <c r="A377" s="147">
        <v>376</v>
      </c>
      <c r="B377" s="226" t="s">
        <v>494</v>
      </c>
      <c r="C377" s="147" t="s">
        <v>216</v>
      </c>
      <c r="D377" s="147" t="s">
        <v>479</v>
      </c>
      <c r="E377" s="148">
        <v>42320</v>
      </c>
      <c r="F377" s="149">
        <v>0.34236111111111112</v>
      </c>
      <c r="G377" s="149">
        <v>0.78819444444444453</v>
      </c>
      <c r="H377" s="147"/>
      <c r="I377" s="147"/>
      <c r="J377" s="147"/>
      <c r="K377" s="277"/>
      <c r="L377" s="185"/>
      <c r="M377" s="120" t="str">
        <f>IF(ISERROR(VLOOKUP(C377,mail!$G$2:$H$65,2,0)),"",VLOOKUP(C377,mail!$G$2:$H$65,2,0))</f>
        <v/>
      </c>
      <c r="O377" s="110">
        <f t="shared" si="62"/>
        <v>0.34236111111111112</v>
      </c>
      <c r="P377" s="110">
        <f t="shared" si="63"/>
        <v>0.78819444444444453</v>
      </c>
      <c r="Q377" s="134">
        <f t="shared" si="64"/>
        <v>0.15763888888888888</v>
      </c>
      <c r="R377" s="111">
        <f t="shared" si="70"/>
        <v>0.22569444444444453</v>
      </c>
      <c r="S377" s="108">
        <f t="shared" si="65"/>
        <v>0.35416666666666669</v>
      </c>
      <c r="T377" s="109"/>
      <c r="U377" s="108"/>
      <c r="V377" s="108"/>
      <c r="W377" s="112"/>
      <c r="X377" s="112"/>
      <c r="Y377" s="112"/>
      <c r="Z377" s="214"/>
      <c r="AA377" s="109"/>
      <c r="AB377" s="138">
        <f t="shared" si="66"/>
        <v>1</v>
      </c>
      <c r="AC377" s="112">
        <f t="shared" si="67"/>
        <v>0</v>
      </c>
      <c r="AD377" s="112">
        <f t="shared" si="68"/>
        <v>0</v>
      </c>
      <c r="AE377" s="112">
        <f t="shared" si="69"/>
        <v>1</v>
      </c>
    </row>
    <row r="378" spans="1:31" hidden="1">
      <c r="A378" s="147">
        <v>377</v>
      </c>
      <c r="B378" s="226" t="s">
        <v>494</v>
      </c>
      <c r="C378" s="147" t="s">
        <v>216</v>
      </c>
      <c r="D378" s="147" t="s">
        <v>479</v>
      </c>
      <c r="E378" s="148">
        <v>42321</v>
      </c>
      <c r="F378" s="149">
        <v>0.35555555555555557</v>
      </c>
      <c r="G378" s="149">
        <v>0.77708333333333324</v>
      </c>
      <c r="H378" s="147"/>
      <c r="I378" s="147"/>
      <c r="J378" s="147"/>
      <c r="K378" s="277"/>
      <c r="L378" s="121"/>
      <c r="M378" s="120" t="str">
        <f>IF(ISERROR(VLOOKUP(C378,mail!$G$2:$H$65,2,0)),"",VLOOKUP(C378,mail!$G$2:$H$65,2,0))</f>
        <v/>
      </c>
      <c r="N378" s="151"/>
      <c r="O378" s="110">
        <f t="shared" si="62"/>
        <v>0.35555555555555557</v>
      </c>
      <c r="P378" s="110">
        <f t="shared" si="63"/>
        <v>0.75</v>
      </c>
      <c r="Q378" s="134">
        <f t="shared" si="64"/>
        <v>0.14444444444444443</v>
      </c>
      <c r="R378" s="111">
        <f t="shared" si="70"/>
        <v>0.1875</v>
      </c>
      <c r="S378" s="108">
        <f t="shared" si="65"/>
        <v>0.33194444444444443</v>
      </c>
      <c r="T378" s="109"/>
      <c r="U378" s="108"/>
      <c r="V378" s="108"/>
      <c r="W378" s="112"/>
      <c r="X378" s="112"/>
      <c r="Y378" s="112"/>
      <c r="Z378" s="214"/>
      <c r="AA378" s="109"/>
      <c r="AB378" s="138">
        <f t="shared" si="66"/>
        <v>0.9372549019607842</v>
      </c>
      <c r="AC378" s="112">
        <f t="shared" si="67"/>
        <v>0</v>
      </c>
      <c r="AD378" s="112">
        <f t="shared" si="68"/>
        <v>1</v>
      </c>
      <c r="AE378" s="112">
        <f t="shared" si="69"/>
        <v>1</v>
      </c>
    </row>
    <row r="379" spans="1:31" hidden="1">
      <c r="A379" s="147">
        <v>378</v>
      </c>
      <c r="B379" s="226" t="s">
        <v>494</v>
      </c>
      <c r="C379" s="147" t="s">
        <v>216</v>
      </c>
      <c r="D379" s="147" t="s">
        <v>479</v>
      </c>
      <c r="E379" s="148">
        <v>42324</v>
      </c>
      <c r="F379" s="149">
        <v>0.35972222222222222</v>
      </c>
      <c r="G379" s="149">
        <v>0.78055555555555556</v>
      </c>
      <c r="H379" s="147"/>
      <c r="I379" s="147"/>
      <c r="J379" s="147"/>
      <c r="K379" s="277"/>
      <c r="L379" s="121"/>
      <c r="M379" s="120" t="str">
        <f>IF(ISERROR(VLOOKUP(C379,mail!$G$2:$H$65,2,0)),"",VLOOKUP(C379,mail!$G$2:$H$65,2,0))</f>
        <v/>
      </c>
      <c r="N379" s="151"/>
      <c r="O379" s="110">
        <f t="shared" si="62"/>
        <v>0.35972222222222222</v>
      </c>
      <c r="P379" s="110">
        <f t="shared" si="63"/>
        <v>0.75</v>
      </c>
      <c r="Q379" s="134">
        <f t="shared" si="64"/>
        <v>0.14027777777777778</v>
      </c>
      <c r="R379" s="111">
        <f t="shared" si="70"/>
        <v>0.1875</v>
      </c>
      <c r="S379" s="108">
        <f t="shared" si="65"/>
        <v>0.32777777777777778</v>
      </c>
      <c r="T379" s="109"/>
      <c r="U379" s="108"/>
      <c r="V379" s="108"/>
      <c r="W379" s="112"/>
      <c r="X379" s="112"/>
      <c r="Y379" s="112"/>
      <c r="Z379" s="214"/>
      <c r="AA379" s="109"/>
      <c r="AB379" s="138">
        <f t="shared" si="66"/>
        <v>0.9254901960784313</v>
      </c>
      <c r="AC379" s="112">
        <f t="shared" si="67"/>
        <v>0</v>
      </c>
      <c r="AD379" s="112">
        <f t="shared" si="68"/>
        <v>1</v>
      </c>
      <c r="AE379" s="112">
        <f t="shared" si="69"/>
        <v>1</v>
      </c>
    </row>
    <row r="380" spans="1:31" hidden="1">
      <c r="A380" s="147">
        <v>379</v>
      </c>
      <c r="B380" s="226" t="s">
        <v>494</v>
      </c>
      <c r="C380" s="147" t="s">
        <v>216</v>
      </c>
      <c r="D380" s="147" t="s">
        <v>479</v>
      </c>
      <c r="E380" s="148">
        <v>42325</v>
      </c>
      <c r="F380" s="149">
        <v>0.41041666666666665</v>
      </c>
      <c r="G380" s="149">
        <v>0.77916666666666667</v>
      </c>
      <c r="H380" s="147"/>
      <c r="I380" s="147"/>
      <c r="J380" s="147"/>
      <c r="K380" s="277"/>
      <c r="L380" s="121"/>
      <c r="M380" s="120" t="str">
        <f>IF(ISERROR(VLOOKUP(C380,mail!$G$2:$H$65,2,0)),"",VLOOKUP(C380,mail!$G$2:$H$65,2,0))</f>
        <v/>
      </c>
      <c r="N380" s="151"/>
      <c r="O380" s="110">
        <f t="shared" si="62"/>
        <v>0.41041666666666665</v>
      </c>
      <c r="P380" s="110">
        <f t="shared" si="63"/>
        <v>0.75</v>
      </c>
      <c r="Q380" s="134">
        <f t="shared" si="64"/>
        <v>8.9583333333333348E-2</v>
      </c>
      <c r="R380" s="111">
        <f t="shared" si="70"/>
        <v>0.1875</v>
      </c>
      <c r="S380" s="108">
        <f t="shared" si="65"/>
        <v>0.27708333333333335</v>
      </c>
      <c r="T380" s="109"/>
      <c r="U380" s="108"/>
      <c r="V380" s="108"/>
      <c r="W380" s="112"/>
      <c r="X380" s="153"/>
      <c r="Y380" s="112"/>
      <c r="Z380" s="214"/>
      <c r="AA380" s="109"/>
      <c r="AB380" s="138">
        <f t="shared" si="66"/>
        <v>0.78235294117647058</v>
      </c>
      <c r="AC380" s="112">
        <f t="shared" si="67"/>
        <v>0</v>
      </c>
      <c r="AD380" s="112">
        <f t="shared" si="68"/>
        <v>1</v>
      </c>
      <c r="AE380" s="112">
        <f t="shared" si="69"/>
        <v>1</v>
      </c>
    </row>
    <row r="381" spans="1:31" hidden="1">
      <c r="A381" s="147">
        <v>380</v>
      </c>
      <c r="B381" s="226" t="s">
        <v>494</v>
      </c>
      <c r="C381" s="147" t="s">
        <v>216</v>
      </c>
      <c r="D381" s="147" t="s">
        <v>479</v>
      </c>
      <c r="E381" s="148">
        <v>42326</v>
      </c>
      <c r="F381" s="149">
        <v>0.35555555555555557</v>
      </c>
      <c r="G381" s="149">
        <v>0.78541666666666676</v>
      </c>
      <c r="H381" s="147"/>
      <c r="I381" s="147"/>
      <c r="J381" s="147"/>
      <c r="K381" s="277"/>
      <c r="L381" s="121"/>
      <c r="M381" s="120" t="str">
        <f>IF(ISERROR(VLOOKUP(C381,mail!$G$2:$H$65,2,0)),"",VLOOKUP(C381,mail!$G$2:$H$65,2,0))</f>
        <v/>
      </c>
      <c r="N381" s="151"/>
      <c r="O381" s="110">
        <f t="shared" si="62"/>
        <v>0.35555555555555557</v>
      </c>
      <c r="P381" s="110">
        <f t="shared" si="63"/>
        <v>0.75</v>
      </c>
      <c r="Q381" s="134">
        <f t="shared" si="64"/>
        <v>0.14444444444444443</v>
      </c>
      <c r="R381" s="111">
        <f t="shared" si="70"/>
        <v>0.1875</v>
      </c>
      <c r="S381" s="108">
        <f t="shared" si="65"/>
        <v>0.33194444444444443</v>
      </c>
      <c r="T381" s="109"/>
      <c r="U381" s="108"/>
      <c r="V381" s="108"/>
      <c r="W381" s="112"/>
      <c r="X381" s="112"/>
      <c r="Y381" s="112"/>
      <c r="Z381" s="214"/>
      <c r="AA381" s="109"/>
      <c r="AB381" s="138">
        <f t="shared" si="66"/>
        <v>0.9372549019607842</v>
      </c>
      <c r="AC381" s="112">
        <f t="shared" si="67"/>
        <v>0</v>
      </c>
      <c r="AD381" s="112">
        <f t="shared" si="68"/>
        <v>1</v>
      </c>
      <c r="AE381" s="112">
        <f t="shared" si="69"/>
        <v>1</v>
      </c>
    </row>
    <row r="382" spans="1:31" hidden="1">
      <c r="A382" s="147">
        <v>381</v>
      </c>
      <c r="B382" s="226" t="s">
        <v>494</v>
      </c>
      <c r="C382" s="147" t="s">
        <v>216</v>
      </c>
      <c r="D382" s="147" t="s">
        <v>479</v>
      </c>
      <c r="E382" s="148">
        <v>42327</v>
      </c>
      <c r="F382" s="149">
        <v>0.3430555555555555</v>
      </c>
      <c r="G382" s="149">
        <v>0.77569444444444446</v>
      </c>
      <c r="H382" s="147"/>
      <c r="I382" s="147"/>
      <c r="J382" s="147"/>
      <c r="K382" s="277"/>
      <c r="L382" s="121"/>
      <c r="M382" s="120" t="str">
        <f>IF(ISERROR(VLOOKUP(C382,mail!$G$2:$H$65,2,0)),"",VLOOKUP(C382,mail!$G$2:$H$65,2,0))</f>
        <v/>
      </c>
      <c r="N382" s="151"/>
      <c r="O382" s="110">
        <f t="shared" si="62"/>
        <v>0.3430555555555555</v>
      </c>
      <c r="P382" s="110">
        <f t="shared" si="63"/>
        <v>0.77569444444444446</v>
      </c>
      <c r="Q382" s="134">
        <f t="shared" si="64"/>
        <v>0.1569444444444445</v>
      </c>
      <c r="R382" s="111">
        <f t="shared" si="70"/>
        <v>0.21319444444444446</v>
      </c>
      <c r="S382" s="108">
        <f t="shared" si="65"/>
        <v>0.35416666666666669</v>
      </c>
      <c r="T382" s="109"/>
      <c r="U382" s="108"/>
      <c r="V382" s="108"/>
      <c r="W382" s="112"/>
      <c r="X382" s="112"/>
      <c r="Y382" s="112"/>
      <c r="Z382" s="176"/>
      <c r="AA382" s="109"/>
      <c r="AB382" s="138">
        <f t="shared" si="66"/>
        <v>1</v>
      </c>
      <c r="AC382" s="112">
        <f t="shared" si="67"/>
        <v>0</v>
      </c>
      <c r="AD382" s="112">
        <f t="shared" si="68"/>
        <v>0</v>
      </c>
      <c r="AE382" s="112">
        <f t="shared" si="69"/>
        <v>1</v>
      </c>
    </row>
    <row r="383" spans="1:31" hidden="1">
      <c r="A383" s="147">
        <v>382</v>
      </c>
      <c r="B383" s="226" t="s">
        <v>495</v>
      </c>
      <c r="C383" s="147" t="s">
        <v>218</v>
      </c>
      <c r="D383" s="147" t="s">
        <v>479</v>
      </c>
      <c r="E383" s="148">
        <v>42303</v>
      </c>
      <c r="F383" s="149">
        <v>0.34097222222222223</v>
      </c>
      <c r="G383" s="149">
        <v>0.77430555555555547</v>
      </c>
      <c r="H383" s="147"/>
      <c r="I383" s="147"/>
      <c r="J383" s="147"/>
      <c r="K383" s="277"/>
      <c r="L383" s="121"/>
      <c r="M383" s="120" t="str">
        <f>IF(ISERROR(VLOOKUP(C383,mail!$G$2:$H$65,2,0)),"",VLOOKUP(C383,mail!$G$2:$H$65,2,0))</f>
        <v/>
      </c>
      <c r="O383" s="110">
        <f t="shared" si="62"/>
        <v>0.34097222222222223</v>
      </c>
      <c r="P383" s="110">
        <f t="shared" si="63"/>
        <v>0.77430555555555547</v>
      </c>
      <c r="Q383" s="134">
        <f t="shared" si="64"/>
        <v>0.15902777777777777</v>
      </c>
      <c r="R383" s="111">
        <f t="shared" si="70"/>
        <v>0.21180555555555547</v>
      </c>
      <c r="S383" s="108">
        <f t="shared" si="65"/>
        <v>0.35416666666666669</v>
      </c>
      <c r="T383" s="109"/>
      <c r="U383" s="108"/>
      <c r="V383" s="108"/>
      <c r="W383" s="112"/>
      <c r="X383" s="112"/>
      <c r="Y383" s="112"/>
      <c r="Z383" s="214"/>
      <c r="AA383" s="109"/>
      <c r="AB383" s="138">
        <f t="shared" si="66"/>
        <v>1</v>
      </c>
      <c r="AC383" s="112">
        <f t="shared" si="67"/>
        <v>0</v>
      </c>
      <c r="AD383" s="112">
        <f t="shared" si="68"/>
        <v>0</v>
      </c>
      <c r="AE383" s="112">
        <f t="shared" si="69"/>
        <v>1</v>
      </c>
    </row>
    <row r="384" spans="1:31" s="150" customFormat="1" hidden="1">
      <c r="A384" s="147">
        <v>383</v>
      </c>
      <c r="B384" s="226" t="s">
        <v>495</v>
      </c>
      <c r="C384" s="147" t="s">
        <v>218</v>
      </c>
      <c r="D384" s="147" t="s">
        <v>479</v>
      </c>
      <c r="E384" s="148">
        <v>42304</v>
      </c>
      <c r="F384" s="149">
        <v>0.34583333333333338</v>
      </c>
      <c r="G384" s="149">
        <v>0.77500000000000002</v>
      </c>
      <c r="H384" s="147"/>
      <c r="I384" s="147"/>
      <c r="J384" s="147"/>
      <c r="K384" s="277"/>
      <c r="L384" s="121"/>
      <c r="M384" s="120" t="str">
        <f>IF(ISERROR(VLOOKUP(C384,mail!$G$2:$H$65,2,0)),"",VLOOKUP(C384,mail!$G$2:$H$65,2,0))</f>
        <v/>
      </c>
      <c r="N384" s="98"/>
      <c r="O384" s="110">
        <f t="shared" si="62"/>
        <v>0.34583333333333338</v>
      </c>
      <c r="P384" s="110">
        <f t="shared" si="63"/>
        <v>0.77500000000000002</v>
      </c>
      <c r="Q384" s="134">
        <f t="shared" si="64"/>
        <v>0.15416666666666662</v>
      </c>
      <c r="R384" s="111">
        <f t="shared" si="70"/>
        <v>0.21250000000000002</v>
      </c>
      <c r="S384" s="108">
        <f t="shared" si="65"/>
        <v>0.35416666666666669</v>
      </c>
      <c r="T384" s="109"/>
      <c r="U384" s="108"/>
      <c r="V384" s="108"/>
      <c r="W384" s="112"/>
      <c r="X384" s="112"/>
      <c r="Y384" s="112"/>
      <c r="Z384" s="176"/>
      <c r="AA384" s="109"/>
      <c r="AB384" s="138">
        <f t="shared" si="66"/>
        <v>1</v>
      </c>
      <c r="AC384" s="112">
        <f t="shared" si="67"/>
        <v>0</v>
      </c>
      <c r="AD384" s="112">
        <f t="shared" si="68"/>
        <v>0</v>
      </c>
      <c r="AE384" s="112">
        <f t="shared" si="69"/>
        <v>1</v>
      </c>
    </row>
    <row r="385" spans="1:31" s="150" customFormat="1" hidden="1">
      <c r="A385" s="147">
        <v>384</v>
      </c>
      <c r="B385" s="226" t="s">
        <v>495</v>
      </c>
      <c r="C385" s="147" t="s">
        <v>218</v>
      </c>
      <c r="D385" s="147" t="s">
        <v>479</v>
      </c>
      <c r="E385" s="148">
        <v>42305</v>
      </c>
      <c r="F385" s="149">
        <v>0.35069444444444442</v>
      </c>
      <c r="G385" s="149">
        <v>0.7895833333333333</v>
      </c>
      <c r="H385" s="149">
        <v>0.7993055555555556</v>
      </c>
      <c r="I385" s="147"/>
      <c r="J385" s="147"/>
      <c r="K385" s="277"/>
      <c r="L385" s="121"/>
      <c r="M385" s="120" t="str">
        <f>IF(ISERROR(VLOOKUP(C385,mail!$G$2:$H$65,2,0)),"",VLOOKUP(C385,mail!$G$2:$H$65,2,0))</f>
        <v/>
      </c>
      <c r="N385" s="98"/>
      <c r="O385" s="110">
        <f t="shared" si="62"/>
        <v>0.35069444444444442</v>
      </c>
      <c r="P385" s="110">
        <f t="shared" si="63"/>
        <v>0.7993055555555556</v>
      </c>
      <c r="Q385" s="134">
        <f t="shared" si="64"/>
        <v>0.14930555555555558</v>
      </c>
      <c r="R385" s="111">
        <f t="shared" si="70"/>
        <v>0.2368055555555556</v>
      </c>
      <c r="S385" s="108">
        <f t="shared" si="65"/>
        <v>0.35416666666666669</v>
      </c>
      <c r="T385" s="109"/>
      <c r="U385" s="108"/>
      <c r="V385" s="108"/>
      <c r="W385" s="112"/>
      <c r="X385" s="112"/>
      <c r="Y385" s="112"/>
      <c r="Z385" s="176"/>
      <c r="AA385" s="109"/>
      <c r="AB385" s="138">
        <f t="shared" si="66"/>
        <v>1</v>
      </c>
      <c r="AC385" s="112">
        <f t="shared" si="67"/>
        <v>0</v>
      </c>
      <c r="AD385" s="112">
        <f t="shared" si="68"/>
        <v>0</v>
      </c>
      <c r="AE385" s="112">
        <f t="shared" si="69"/>
        <v>1</v>
      </c>
    </row>
    <row r="386" spans="1:31" s="150" customFormat="1" hidden="1">
      <c r="A386" s="147">
        <v>385</v>
      </c>
      <c r="B386" s="226" t="s">
        <v>495</v>
      </c>
      <c r="C386" s="147" t="s">
        <v>218</v>
      </c>
      <c r="D386" s="147" t="s">
        <v>479</v>
      </c>
      <c r="E386" s="148">
        <v>42307</v>
      </c>
      <c r="F386" s="149">
        <v>0.34930555555555554</v>
      </c>
      <c r="G386" s="149">
        <v>0.7715277777777777</v>
      </c>
      <c r="H386" s="147"/>
      <c r="I386" s="147"/>
      <c r="J386" s="147"/>
      <c r="K386" s="277"/>
      <c r="L386" s="121"/>
      <c r="M386" s="120" t="str">
        <f>IF(ISERROR(VLOOKUP(C386,mail!$G$2:$H$65,2,0)),"",VLOOKUP(C386,mail!$G$2:$H$65,2,0))</f>
        <v/>
      </c>
      <c r="N386" s="98"/>
      <c r="O386" s="110">
        <f t="shared" si="62"/>
        <v>0.34930555555555554</v>
      </c>
      <c r="P386" s="110">
        <f t="shared" si="63"/>
        <v>0.7715277777777777</v>
      </c>
      <c r="Q386" s="134">
        <f t="shared" si="64"/>
        <v>0.15069444444444446</v>
      </c>
      <c r="R386" s="111">
        <f t="shared" si="70"/>
        <v>0.2090277777777777</v>
      </c>
      <c r="S386" s="108">
        <f t="shared" si="65"/>
        <v>0.35416666666666669</v>
      </c>
      <c r="T386" s="109"/>
      <c r="U386" s="108"/>
      <c r="V386" s="108"/>
      <c r="W386" s="112"/>
      <c r="X386" s="112"/>
      <c r="Y386" s="112"/>
      <c r="Z386" s="176"/>
      <c r="AA386" s="109"/>
      <c r="AB386" s="138">
        <f t="shared" si="66"/>
        <v>1</v>
      </c>
      <c r="AC386" s="112">
        <f t="shared" si="67"/>
        <v>0</v>
      </c>
      <c r="AD386" s="112">
        <f t="shared" si="68"/>
        <v>0</v>
      </c>
      <c r="AE386" s="112">
        <f t="shared" si="69"/>
        <v>1</v>
      </c>
    </row>
    <row r="387" spans="1:31" s="150" customFormat="1" hidden="1">
      <c r="A387" s="147">
        <v>386</v>
      </c>
      <c r="B387" s="226" t="s">
        <v>495</v>
      </c>
      <c r="C387" s="147" t="s">
        <v>218</v>
      </c>
      <c r="D387" s="147" t="s">
        <v>479</v>
      </c>
      <c r="E387" s="148">
        <v>42311</v>
      </c>
      <c r="F387" s="149">
        <v>0.32291666666666669</v>
      </c>
      <c r="G387" s="149">
        <v>0.76666666666666661</v>
      </c>
      <c r="H387" s="147"/>
      <c r="I387" s="147"/>
      <c r="J387" s="147"/>
      <c r="K387" s="277"/>
      <c r="L387" s="121"/>
      <c r="M387" s="120" t="str">
        <f>IF(ISERROR(VLOOKUP(C387,mail!$G$2:$H$65,2,0)),"",VLOOKUP(C387,mail!$G$2:$H$65,2,0))</f>
        <v/>
      </c>
      <c r="N387" s="98"/>
      <c r="O387" s="110">
        <f t="shared" si="62"/>
        <v>0.33333333333333331</v>
      </c>
      <c r="P387" s="110">
        <f t="shared" si="63"/>
        <v>0.76666666666666661</v>
      </c>
      <c r="Q387" s="134">
        <f t="shared" si="64"/>
        <v>0.16666666666666669</v>
      </c>
      <c r="R387" s="111">
        <f t="shared" si="70"/>
        <v>0.20416666666666661</v>
      </c>
      <c r="S387" s="108">
        <f t="shared" si="65"/>
        <v>0.35416666666666669</v>
      </c>
      <c r="T387" s="109"/>
      <c r="U387" s="108"/>
      <c r="V387" s="108"/>
      <c r="W387" s="112"/>
      <c r="X387" s="112"/>
      <c r="Y387" s="112"/>
      <c r="Z387" s="176"/>
      <c r="AA387" s="109"/>
      <c r="AB387" s="138">
        <f t="shared" si="66"/>
        <v>1</v>
      </c>
      <c r="AC387" s="112">
        <f t="shared" si="67"/>
        <v>0</v>
      </c>
      <c r="AD387" s="112">
        <f t="shared" si="68"/>
        <v>0</v>
      </c>
      <c r="AE387" s="112">
        <f t="shared" si="69"/>
        <v>1</v>
      </c>
    </row>
    <row r="388" spans="1:31" s="150" customFormat="1" hidden="1">
      <c r="A388" s="147">
        <v>387</v>
      </c>
      <c r="B388" s="226" t="s">
        <v>495</v>
      </c>
      <c r="C388" s="147" t="s">
        <v>218</v>
      </c>
      <c r="D388" s="147" t="s">
        <v>479</v>
      </c>
      <c r="E388" s="148">
        <v>42312</v>
      </c>
      <c r="F388" s="149">
        <v>0.34097222222222223</v>
      </c>
      <c r="G388" s="149">
        <v>0.77777777777777779</v>
      </c>
      <c r="H388" s="147"/>
      <c r="I388" s="147"/>
      <c r="J388" s="147"/>
      <c r="K388" s="277"/>
      <c r="L388" s="121"/>
      <c r="M388" s="120" t="str">
        <f>IF(ISERROR(VLOOKUP(C388,mail!$G$2:$H$65,2,0)),"",VLOOKUP(C388,mail!$G$2:$H$65,2,0))</f>
        <v/>
      </c>
      <c r="N388" s="98"/>
      <c r="O388" s="110">
        <f t="shared" si="62"/>
        <v>0.34097222222222223</v>
      </c>
      <c r="P388" s="110">
        <f t="shared" si="63"/>
        <v>0.77777777777777779</v>
      </c>
      <c r="Q388" s="134">
        <f t="shared" si="64"/>
        <v>0.15902777777777777</v>
      </c>
      <c r="R388" s="111">
        <f t="shared" si="70"/>
        <v>0.21527777777777779</v>
      </c>
      <c r="S388" s="108">
        <f t="shared" si="65"/>
        <v>0.35416666666666669</v>
      </c>
      <c r="T388" s="109"/>
      <c r="U388" s="108"/>
      <c r="V388" s="108"/>
      <c r="W388" s="112"/>
      <c r="X388" s="112"/>
      <c r="Y388" s="112"/>
      <c r="Z388" s="176"/>
      <c r="AA388" s="109"/>
      <c r="AB388" s="138">
        <f t="shared" si="66"/>
        <v>1</v>
      </c>
      <c r="AC388" s="112">
        <f t="shared" si="67"/>
        <v>0</v>
      </c>
      <c r="AD388" s="112">
        <f t="shared" si="68"/>
        <v>0</v>
      </c>
      <c r="AE388" s="112">
        <f t="shared" si="69"/>
        <v>1</v>
      </c>
    </row>
    <row r="389" spans="1:31" s="150" customFormat="1" hidden="1">
      <c r="A389" s="147">
        <v>388</v>
      </c>
      <c r="B389" s="226" t="s">
        <v>495</v>
      </c>
      <c r="C389" s="147" t="s">
        <v>218</v>
      </c>
      <c r="D389" s="147" t="s">
        <v>479</v>
      </c>
      <c r="E389" s="148">
        <v>42313</v>
      </c>
      <c r="F389" s="149">
        <v>0.34097222222222223</v>
      </c>
      <c r="G389" s="149">
        <v>0.78472222222222221</v>
      </c>
      <c r="H389" s="147"/>
      <c r="I389" s="147"/>
      <c r="J389" s="147"/>
      <c r="K389" s="277"/>
      <c r="L389" s="121"/>
      <c r="M389" s="120" t="str">
        <f>IF(ISERROR(VLOOKUP(C389,mail!$G$2:$H$65,2,0)),"",VLOOKUP(C389,mail!$G$2:$H$65,2,0))</f>
        <v/>
      </c>
      <c r="N389" s="98"/>
      <c r="O389" s="110">
        <f t="shared" si="62"/>
        <v>0.34097222222222223</v>
      </c>
      <c r="P389" s="110">
        <f t="shared" si="63"/>
        <v>0.78472222222222221</v>
      </c>
      <c r="Q389" s="134">
        <f t="shared" si="64"/>
        <v>0.15902777777777777</v>
      </c>
      <c r="R389" s="111">
        <f t="shared" si="70"/>
        <v>0.22222222222222221</v>
      </c>
      <c r="S389" s="108">
        <f t="shared" si="65"/>
        <v>0.35416666666666669</v>
      </c>
      <c r="T389" s="109"/>
      <c r="U389" s="108"/>
      <c r="V389" s="108"/>
      <c r="W389" s="112"/>
      <c r="X389" s="112"/>
      <c r="Y389" s="112"/>
      <c r="Z389" s="176"/>
      <c r="AA389" s="109"/>
      <c r="AB389" s="138">
        <f t="shared" si="66"/>
        <v>1</v>
      </c>
      <c r="AC389" s="112">
        <f t="shared" si="67"/>
        <v>0</v>
      </c>
      <c r="AD389" s="112">
        <f t="shared" si="68"/>
        <v>0</v>
      </c>
      <c r="AE389" s="112">
        <f t="shared" si="69"/>
        <v>1</v>
      </c>
    </row>
    <row r="390" spans="1:31" s="150" customFormat="1" hidden="1">
      <c r="A390" s="147">
        <v>389</v>
      </c>
      <c r="B390" s="226" t="s">
        <v>495</v>
      </c>
      <c r="C390" s="147" t="s">
        <v>218</v>
      </c>
      <c r="D390" s="147" t="s">
        <v>479</v>
      </c>
      <c r="E390" s="148">
        <v>42314</v>
      </c>
      <c r="F390" s="149">
        <v>0.33958333333333335</v>
      </c>
      <c r="G390" s="147"/>
      <c r="H390" s="147"/>
      <c r="I390" s="147"/>
      <c r="J390" s="147"/>
      <c r="K390" s="278">
        <v>0.78263888888888899</v>
      </c>
      <c r="L390" s="121"/>
      <c r="M390" s="120" t="str">
        <f>IF(ISERROR(VLOOKUP(C390,mail!$G$2:$H$65,2,0)),"",VLOOKUP(C390,mail!$G$2:$H$65,2,0))</f>
        <v/>
      </c>
      <c r="N390" s="98"/>
      <c r="O390" s="110">
        <f t="shared" si="62"/>
        <v>0.33958333333333335</v>
      </c>
      <c r="P390" s="110">
        <f t="shared" si="63"/>
        <v>0.78263888888888899</v>
      </c>
      <c r="Q390" s="134">
        <f t="shared" si="64"/>
        <v>0.16041666666666665</v>
      </c>
      <c r="R390" s="111">
        <f t="shared" si="70"/>
        <v>0.22013888888888899</v>
      </c>
      <c r="S390" s="108">
        <f>+IF(AND(M390="TS",(Q390+R390+U390-V390)&gt;TIMEVALUE("7:30")),7.5/24,IF((Q390+R390+U390-V390)&gt;TIMEVALUE("8:30"),8.5/24,(Q390+R390+U390-V390)))</f>
        <v>0.35416666666666669</v>
      </c>
      <c r="T390" s="109"/>
      <c r="U390" s="108"/>
      <c r="V390" s="108"/>
      <c r="W390" s="112"/>
      <c r="X390" s="112"/>
      <c r="Y390" s="112"/>
      <c r="Z390" s="176"/>
      <c r="AA390" s="109"/>
      <c r="AB390" s="138">
        <f t="shared" si="66"/>
        <v>1</v>
      </c>
      <c r="AC390" s="112">
        <f t="shared" si="67"/>
        <v>0</v>
      </c>
      <c r="AD390" s="112">
        <f t="shared" si="68"/>
        <v>0</v>
      </c>
      <c r="AE390" s="112">
        <f t="shared" si="69"/>
        <v>1</v>
      </c>
    </row>
    <row r="391" spans="1:31" s="150" customFormat="1" hidden="1">
      <c r="A391" s="147">
        <v>390</v>
      </c>
      <c r="B391" s="226" t="s">
        <v>495</v>
      </c>
      <c r="C391" s="147" t="s">
        <v>218</v>
      </c>
      <c r="D391" s="147" t="s">
        <v>479</v>
      </c>
      <c r="E391" s="148">
        <v>42317</v>
      </c>
      <c r="F391" s="149">
        <v>0.3743055555555555</v>
      </c>
      <c r="G391" s="149">
        <v>0.78680555555555554</v>
      </c>
      <c r="H391" s="147"/>
      <c r="I391" s="147"/>
      <c r="J391" s="147"/>
      <c r="K391" s="277"/>
      <c r="L391" s="121"/>
      <c r="M391" s="120" t="str">
        <f>IF(ISERROR(VLOOKUP(C391,mail!$G$2:$H$65,2,0)),"",VLOOKUP(C391,mail!$G$2:$H$65,2,0))</f>
        <v/>
      </c>
      <c r="N391" s="98"/>
      <c r="O391" s="110">
        <f t="shared" si="62"/>
        <v>0.3743055555555555</v>
      </c>
      <c r="P391" s="110">
        <f t="shared" si="63"/>
        <v>0.75</v>
      </c>
      <c r="Q391" s="134">
        <f t="shared" si="64"/>
        <v>0.1256944444444445</v>
      </c>
      <c r="R391" s="111">
        <f t="shared" si="70"/>
        <v>0.1875</v>
      </c>
      <c r="S391" s="108">
        <f t="shared" si="65"/>
        <v>0.3131944444444445</v>
      </c>
      <c r="T391" s="109"/>
      <c r="U391" s="108"/>
      <c r="V391" s="108"/>
      <c r="W391" s="112"/>
      <c r="X391" s="112"/>
      <c r="Y391" s="112"/>
      <c r="Z391" s="176"/>
      <c r="AA391" s="109"/>
      <c r="AB391" s="138">
        <f t="shared" si="66"/>
        <v>0.88431372549019616</v>
      </c>
      <c r="AC391" s="112">
        <f t="shared" si="67"/>
        <v>0</v>
      </c>
      <c r="AD391" s="112">
        <f t="shared" si="68"/>
        <v>1</v>
      </c>
      <c r="AE391" s="112">
        <f t="shared" si="69"/>
        <v>1</v>
      </c>
    </row>
    <row r="392" spans="1:31" s="150" customFormat="1" hidden="1">
      <c r="A392" s="147">
        <v>391</v>
      </c>
      <c r="B392" s="226" t="s">
        <v>495</v>
      </c>
      <c r="C392" s="147" t="s">
        <v>218</v>
      </c>
      <c r="D392" s="147" t="s">
        <v>479</v>
      </c>
      <c r="E392" s="148">
        <v>42318</v>
      </c>
      <c r="F392" s="149">
        <v>0.34513888888888888</v>
      </c>
      <c r="G392" s="149">
        <v>0.78749999999999998</v>
      </c>
      <c r="H392" s="147"/>
      <c r="I392" s="147"/>
      <c r="J392" s="147"/>
      <c r="K392" s="277"/>
      <c r="L392" s="121"/>
      <c r="M392" s="120" t="str">
        <f>IF(ISERROR(VLOOKUP(C392,mail!$G$2:$H$65,2,0)),"",VLOOKUP(C392,mail!$G$2:$H$65,2,0))</f>
        <v/>
      </c>
      <c r="N392" s="98"/>
      <c r="O392" s="110">
        <f t="shared" si="62"/>
        <v>0.34513888888888888</v>
      </c>
      <c r="P392" s="110">
        <f t="shared" si="63"/>
        <v>0.78749999999999998</v>
      </c>
      <c r="Q392" s="134">
        <f t="shared" si="64"/>
        <v>0.15486111111111112</v>
      </c>
      <c r="R392" s="111">
        <f t="shared" si="70"/>
        <v>0.22499999999999998</v>
      </c>
      <c r="S392" s="108">
        <f t="shared" si="65"/>
        <v>0.35416666666666669</v>
      </c>
      <c r="T392" s="109"/>
      <c r="U392" s="108"/>
      <c r="V392" s="108"/>
      <c r="W392" s="112"/>
      <c r="X392" s="112"/>
      <c r="Y392" s="112"/>
      <c r="Z392" s="176"/>
      <c r="AA392" s="109"/>
      <c r="AB392" s="138">
        <f t="shared" si="66"/>
        <v>1</v>
      </c>
      <c r="AC392" s="112">
        <f t="shared" si="67"/>
        <v>0</v>
      </c>
      <c r="AD392" s="112">
        <f t="shared" si="68"/>
        <v>0</v>
      </c>
      <c r="AE392" s="112">
        <f t="shared" si="69"/>
        <v>1</v>
      </c>
    </row>
    <row r="393" spans="1:31" s="150" customFormat="1" hidden="1">
      <c r="A393" s="147">
        <v>392</v>
      </c>
      <c r="B393" s="226" t="s">
        <v>495</v>
      </c>
      <c r="C393" s="147" t="s">
        <v>218</v>
      </c>
      <c r="D393" s="147" t="s">
        <v>479</v>
      </c>
      <c r="E393" s="148">
        <v>42319</v>
      </c>
      <c r="F393" s="149">
        <v>0.3520833333333333</v>
      </c>
      <c r="G393" s="149">
        <v>0.78541666666666676</v>
      </c>
      <c r="H393" s="147"/>
      <c r="I393" s="147"/>
      <c r="J393" s="147"/>
      <c r="K393" s="277"/>
      <c r="L393" s="121"/>
      <c r="M393" s="120" t="str">
        <f>IF(ISERROR(VLOOKUP(C393,mail!$G$2:$H$65,2,0)),"",VLOOKUP(C393,mail!$G$2:$H$65,2,0))</f>
        <v/>
      </c>
      <c r="N393" s="98"/>
      <c r="O393" s="110">
        <f t="shared" si="62"/>
        <v>0.3520833333333333</v>
      </c>
      <c r="P393" s="110">
        <f t="shared" si="63"/>
        <v>0.78541666666666676</v>
      </c>
      <c r="Q393" s="134">
        <f t="shared" si="64"/>
        <v>0.1479166666666667</v>
      </c>
      <c r="R393" s="111">
        <f t="shared" si="70"/>
        <v>0.22291666666666676</v>
      </c>
      <c r="S393" s="108">
        <f t="shared" si="65"/>
        <v>0.35416666666666669</v>
      </c>
      <c r="T393" s="109"/>
      <c r="U393" s="108"/>
      <c r="V393" s="108"/>
      <c r="W393" s="112"/>
      <c r="X393" s="112"/>
      <c r="Y393" s="112"/>
      <c r="Z393" s="176"/>
      <c r="AA393" s="109"/>
      <c r="AB393" s="138">
        <f t="shared" si="66"/>
        <v>1</v>
      </c>
      <c r="AC393" s="112">
        <f t="shared" si="67"/>
        <v>0</v>
      </c>
      <c r="AD393" s="112">
        <f t="shared" si="68"/>
        <v>0</v>
      </c>
      <c r="AE393" s="112">
        <f t="shared" si="69"/>
        <v>1</v>
      </c>
    </row>
    <row r="394" spans="1:31" s="150" customFormat="1" hidden="1">
      <c r="A394" s="147">
        <v>393</v>
      </c>
      <c r="B394" s="226" t="s">
        <v>495</v>
      </c>
      <c r="C394" s="147" t="s">
        <v>218</v>
      </c>
      <c r="D394" s="147" t="s">
        <v>479</v>
      </c>
      <c r="E394" s="148">
        <v>42320</v>
      </c>
      <c r="F394" s="149">
        <v>0.37986111111111115</v>
      </c>
      <c r="G394" s="149">
        <v>0.80833333333333324</v>
      </c>
      <c r="H394" s="147"/>
      <c r="I394" s="147"/>
      <c r="J394" s="147"/>
      <c r="K394" s="277"/>
      <c r="L394" s="121"/>
      <c r="M394" s="120" t="str">
        <f>IF(ISERROR(VLOOKUP(C394,mail!$G$2:$H$65,2,0)),"",VLOOKUP(C394,mail!$G$2:$H$65,2,0))</f>
        <v/>
      </c>
      <c r="N394" s="98"/>
      <c r="O394" s="110">
        <f t="shared" si="62"/>
        <v>0.37986111111111115</v>
      </c>
      <c r="P394" s="110">
        <f t="shared" si="63"/>
        <v>0.75</v>
      </c>
      <c r="Q394" s="134">
        <f t="shared" si="64"/>
        <v>0.12013888888888885</v>
      </c>
      <c r="R394" s="111">
        <f t="shared" si="70"/>
        <v>0.1875</v>
      </c>
      <c r="S394" s="108">
        <f t="shared" si="65"/>
        <v>0.30763888888888885</v>
      </c>
      <c r="T394" s="109"/>
      <c r="U394" s="108"/>
      <c r="V394" s="108"/>
      <c r="W394" s="112"/>
      <c r="X394" s="112"/>
      <c r="Y394" s="112"/>
      <c r="Z394" s="176"/>
      <c r="AA394" s="109"/>
      <c r="AB394" s="138">
        <f t="shared" si="66"/>
        <v>0.86862745098039196</v>
      </c>
      <c r="AC394" s="112">
        <f t="shared" si="67"/>
        <v>0</v>
      </c>
      <c r="AD394" s="112">
        <f t="shared" si="68"/>
        <v>1</v>
      </c>
      <c r="AE394" s="112">
        <f t="shared" si="69"/>
        <v>1</v>
      </c>
    </row>
    <row r="395" spans="1:31" s="150" customFormat="1" hidden="1">
      <c r="A395" s="147">
        <v>394</v>
      </c>
      <c r="B395" s="226" t="s">
        <v>495</v>
      </c>
      <c r="C395" s="147" t="s">
        <v>218</v>
      </c>
      <c r="D395" s="147" t="s">
        <v>479</v>
      </c>
      <c r="E395" s="148">
        <v>42321</v>
      </c>
      <c r="F395" s="149">
        <v>0.3263888888888889</v>
      </c>
      <c r="G395" s="149">
        <v>0.81944444444444453</v>
      </c>
      <c r="H395" s="147"/>
      <c r="I395" s="147"/>
      <c r="J395" s="147"/>
      <c r="K395" s="277"/>
      <c r="L395" s="121"/>
      <c r="M395" s="120" t="str">
        <f>IF(ISERROR(VLOOKUP(C395,mail!$G$2:$H$65,2,0)),"",VLOOKUP(C395,mail!$G$2:$H$65,2,0))</f>
        <v/>
      </c>
      <c r="N395" s="98"/>
      <c r="O395" s="110">
        <f t="shared" si="62"/>
        <v>0.33333333333333331</v>
      </c>
      <c r="P395" s="110">
        <f t="shared" si="63"/>
        <v>0.81944444444444453</v>
      </c>
      <c r="Q395" s="134">
        <f t="shared" si="64"/>
        <v>0.16666666666666669</v>
      </c>
      <c r="R395" s="111">
        <f t="shared" si="70"/>
        <v>0.25</v>
      </c>
      <c r="S395" s="108">
        <f t="shared" si="65"/>
        <v>0.35416666666666669</v>
      </c>
      <c r="T395" s="109"/>
      <c r="U395" s="108"/>
      <c r="V395" s="108"/>
      <c r="W395" s="112"/>
      <c r="X395" s="112"/>
      <c r="Y395" s="112"/>
      <c r="Z395" s="176"/>
      <c r="AA395" s="109"/>
      <c r="AB395" s="138">
        <f t="shared" si="66"/>
        <v>1</v>
      </c>
      <c r="AC395" s="112">
        <f t="shared" si="67"/>
        <v>0</v>
      </c>
      <c r="AD395" s="112">
        <f t="shared" si="68"/>
        <v>0</v>
      </c>
      <c r="AE395" s="112">
        <f t="shared" si="69"/>
        <v>1</v>
      </c>
    </row>
    <row r="396" spans="1:31" s="150" customFormat="1" hidden="1">
      <c r="A396" s="147">
        <v>395</v>
      </c>
      <c r="B396" s="226" t="s">
        <v>495</v>
      </c>
      <c r="C396" s="147" t="s">
        <v>218</v>
      </c>
      <c r="D396" s="147" t="s">
        <v>479</v>
      </c>
      <c r="E396" s="148">
        <v>42324</v>
      </c>
      <c r="F396" s="149">
        <v>0.35069444444444442</v>
      </c>
      <c r="G396" s="149">
        <v>0.78888888888888886</v>
      </c>
      <c r="H396" s="147"/>
      <c r="I396" s="147"/>
      <c r="J396" s="147"/>
      <c r="K396" s="277"/>
      <c r="L396" s="121"/>
      <c r="M396" s="120" t="str">
        <f>IF(ISERROR(VLOOKUP(C396,mail!$G$2:$H$65,2,0)),"",VLOOKUP(C396,mail!$G$2:$H$65,2,0))</f>
        <v/>
      </c>
      <c r="N396" s="98"/>
      <c r="O396" s="110">
        <f t="shared" si="62"/>
        <v>0.35069444444444442</v>
      </c>
      <c r="P396" s="110">
        <f t="shared" si="63"/>
        <v>0.78888888888888886</v>
      </c>
      <c r="Q396" s="134">
        <f t="shared" si="64"/>
        <v>0.14930555555555558</v>
      </c>
      <c r="R396" s="111">
        <f t="shared" si="70"/>
        <v>0.22638888888888886</v>
      </c>
      <c r="S396" s="108">
        <f t="shared" si="65"/>
        <v>0.35416666666666669</v>
      </c>
      <c r="T396" s="109"/>
      <c r="U396" s="108"/>
      <c r="V396" s="108"/>
      <c r="W396" s="112"/>
      <c r="X396" s="112"/>
      <c r="Y396" s="112"/>
      <c r="Z396" s="176"/>
      <c r="AA396" s="109"/>
      <c r="AB396" s="138">
        <f t="shared" si="66"/>
        <v>1</v>
      </c>
      <c r="AC396" s="112">
        <f t="shared" si="67"/>
        <v>0</v>
      </c>
      <c r="AD396" s="112">
        <f t="shared" si="68"/>
        <v>0</v>
      </c>
      <c r="AE396" s="112">
        <f t="shared" si="69"/>
        <v>1</v>
      </c>
    </row>
    <row r="397" spans="1:31" s="150" customFormat="1" hidden="1">
      <c r="A397" s="147">
        <v>396</v>
      </c>
      <c r="B397" s="226" t="s">
        <v>495</v>
      </c>
      <c r="C397" s="147" t="s">
        <v>218</v>
      </c>
      <c r="D397" s="147" t="s">
        <v>479</v>
      </c>
      <c r="E397" s="148">
        <v>42325</v>
      </c>
      <c r="F397" s="149">
        <v>0.32291666666666669</v>
      </c>
      <c r="G397" s="149">
        <v>0.77638888888888891</v>
      </c>
      <c r="H397" s="147"/>
      <c r="I397" s="147"/>
      <c r="J397" s="147"/>
      <c r="K397" s="277"/>
      <c r="L397" s="121"/>
      <c r="M397" s="120" t="str">
        <f>IF(ISERROR(VLOOKUP(C397,mail!$G$2:$H$65,2,0)),"",VLOOKUP(C397,mail!$G$2:$H$65,2,0))</f>
        <v/>
      </c>
      <c r="N397" s="98"/>
      <c r="O397" s="110">
        <f t="shared" si="62"/>
        <v>0.33333333333333331</v>
      </c>
      <c r="P397" s="110">
        <f t="shared" si="63"/>
        <v>0.77638888888888891</v>
      </c>
      <c r="Q397" s="134">
        <f t="shared" si="64"/>
        <v>0.16666666666666669</v>
      </c>
      <c r="R397" s="111">
        <f t="shared" si="70"/>
        <v>0.21388888888888891</v>
      </c>
      <c r="S397" s="108">
        <f t="shared" si="65"/>
        <v>0.35416666666666669</v>
      </c>
      <c r="T397" s="109"/>
      <c r="U397" s="108"/>
      <c r="V397" s="108"/>
      <c r="W397" s="112"/>
      <c r="X397" s="112"/>
      <c r="Y397" s="112"/>
      <c r="Z397" s="176"/>
      <c r="AA397" s="109"/>
      <c r="AB397" s="138">
        <f t="shared" si="66"/>
        <v>1</v>
      </c>
      <c r="AC397" s="112">
        <f t="shared" si="67"/>
        <v>0</v>
      </c>
      <c r="AD397" s="112">
        <f t="shared" si="68"/>
        <v>0</v>
      </c>
      <c r="AE397" s="112">
        <f t="shared" si="69"/>
        <v>1</v>
      </c>
    </row>
    <row r="398" spans="1:31" s="150" customFormat="1" hidden="1">
      <c r="A398" s="147">
        <v>397</v>
      </c>
      <c r="B398" s="226" t="s">
        <v>495</v>
      </c>
      <c r="C398" s="147" t="s">
        <v>218</v>
      </c>
      <c r="D398" s="147" t="s">
        <v>479</v>
      </c>
      <c r="E398" s="148">
        <v>42326</v>
      </c>
      <c r="F398" s="149">
        <v>0.32083333333333336</v>
      </c>
      <c r="G398" s="149">
        <v>0.79722222222222217</v>
      </c>
      <c r="H398" s="147"/>
      <c r="I398" s="147"/>
      <c r="J398" s="147"/>
      <c r="K398" s="277"/>
      <c r="L398" s="121"/>
      <c r="M398" s="120" t="str">
        <f>IF(ISERROR(VLOOKUP(C398,mail!$G$2:$H$65,2,0)),"",VLOOKUP(C398,mail!$G$2:$H$65,2,0))</f>
        <v/>
      </c>
      <c r="N398" s="98"/>
      <c r="O398" s="110">
        <f t="shared" si="62"/>
        <v>0.33333333333333331</v>
      </c>
      <c r="P398" s="110">
        <f t="shared" si="63"/>
        <v>0.79722222222222217</v>
      </c>
      <c r="Q398" s="134">
        <f t="shared" si="64"/>
        <v>0.16666666666666669</v>
      </c>
      <c r="R398" s="111">
        <f t="shared" si="70"/>
        <v>0.23472222222222217</v>
      </c>
      <c r="S398" s="108">
        <f t="shared" si="65"/>
        <v>0.35416666666666669</v>
      </c>
      <c r="T398" s="109"/>
      <c r="U398" s="108"/>
      <c r="V398" s="108"/>
      <c r="W398" s="112"/>
      <c r="X398" s="112"/>
      <c r="Y398" s="112"/>
      <c r="Z398" s="176"/>
      <c r="AA398" s="109"/>
      <c r="AB398" s="138">
        <f t="shared" si="66"/>
        <v>1</v>
      </c>
      <c r="AC398" s="112">
        <f t="shared" si="67"/>
        <v>0</v>
      </c>
      <c r="AD398" s="112">
        <f t="shared" si="68"/>
        <v>0</v>
      </c>
      <c r="AE398" s="112">
        <f t="shared" si="69"/>
        <v>1</v>
      </c>
    </row>
    <row r="399" spans="1:31" s="150" customFormat="1" hidden="1">
      <c r="A399" s="147">
        <v>398</v>
      </c>
      <c r="B399" s="226" t="s">
        <v>495</v>
      </c>
      <c r="C399" s="147" t="s">
        <v>218</v>
      </c>
      <c r="D399" s="147" t="s">
        <v>479</v>
      </c>
      <c r="E399" s="148">
        <v>42327</v>
      </c>
      <c r="F399" s="149">
        <v>0.32569444444444445</v>
      </c>
      <c r="G399" s="149">
        <v>0.78333333333333333</v>
      </c>
      <c r="H399" s="147"/>
      <c r="I399" s="147"/>
      <c r="J399" s="147"/>
      <c r="K399" s="277"/>
      <c r="L399" s="121"/>
      <c r="M399" s="120" t="str">
        <f>IF(ISERROR(VLOOKUP(C399,mail!$G$2:$H$65,2,0)),"",VLOOKUP(C399,mail!$G$2:$H$65,2,0))</f>
        <v/>
      </c>
      <c r="N399" s="98"/>
      <c r="O399" s="110">
        <f t="shared" si="62"/>
        <v>0.33333333333333331</v>
      </c>
      <c r="P399" s="110">
        <f t="shared" si="63"/>
        <v>0.78333333333333333</v>
      </c>
      <c r="Q399" s="134">
        <f t="shared" si="64"/>
        <v>0.16666666666666669</v>
      </c>
      <c r="R399" s="111">
        <f t="shared" si="70"/>
        <v>0.22083333333333333</v>
      </c>
      <c r="S399" s="108">
        <f t="shared" si="65"/>
        <v>0.35416666666666669</v>
      </c>
      <c r="T399" s="109"/>
      <c r="U399" s="108"/>
      <c r="V399" s="108"/>
      <c r="W399" s="112"/>
      <c r="X399" s="112"/>
      <c r="Y399" s="112"/>
      <c r="Z399" s="176"/>
      <c r="AA399" s="109"/>
      <c r="AB399" s="138">
        <f t="shared" si="66"/>
        <v>1</v>
      </c>
      <c r="AC399" s="112">
        <f t="shared" si="67"/>
        <v>0</v>
      </c>
      <c r="AD399" s="112">
        <f t="shared" si="68"/>
        <v>0</v>
      </c>
      <c r="AE399" s="112">
        <f t="shared" si="69"/>
        <v>1</v>
      </c>
    </row>
    <row r="400" spans="1:31" s="150" customFormat="1">
      <c r="A400" s="147">
        <v>399</v>
      </c>
      <c r="B400" s="226" t="s">
        <v>496</v>
      </c>
      <c r="C400" s="147" t="s">
        <v>219</v>
      </c>
      <c r="D400" s="147" t="s">
        <v>479</v>
      </c>
      <c r="E400" s="148">
        <v>42303</v>
      </c>
      <c r="F400" s="149">
        <v>0.30694444444444441</v>
      </c>
      <c r="G400" s="149">
        <v>0.76597222222222217</v>
      </c>
      <c r="H400" s="147"/>
      <c r="I400" s="147"/>
      <c r="J400" s="147"/>
      <c r="K400" s="277"/>
      <c r="L400" s="121"/>
      <c r="M400" s="120" t="str">
        <f>IF(ISERROR(VLOOKUP(C400,mail!$G$2:$H$65,2,0)),"",VLOOKUP(C400,mail!$G$2:$H$65,2,0))</f>
        <v/>
      </c>
      <c r="N400" s="98"/>
      <c r="O400" s="110">
        <f t="shared" si="62"/>
        <v>0.33333333333333331</v>
      </c>
      <c r="P400" s="110">
        <f t="shared" si="63"/>
        <v>0.76597222222222217</v>
      </c>
      <c r="Q400" s="134">
        <f t="shared" si="64"/>
        <v>0.16666666666666669</v>
      </c>
      <c r="R400" s="111">
        <f t="shared" si="70"/>
        <v>0.20347222222222217</v>
      </c>
      <c r="S400" s="108">
        <f t="shared" si="65"/>
        <v>0.35416666666666669</v>
      </c>
      <c r="T400" s="109"/>
      <c r="U400" s="108"/>
      <c r="V400" s="108"/>
      <c r="W400" s="112"/>
      <c r="X400" s="112"/>
      <c r="Y400" s="112"/>
      <c r="Z400" s="176"/>
      <c r="AA400" s="109"/>
      <c r="AB400" s="138">
        <f t="shared" si="66"/>
        <v>1</v>
      </c>
      <c r="AC400" s="112">
        <f t="shared" si="67"/>
        <v>0</v>
      </c>
      <c r="AD400" s="112">
        <f t="shared" si="68"/>
        <v>0</v>
      </c>
      <c r="AE400" s="112">
        <f t="shared" si="69"/>
        <v>1</v>
      </c>
    </row>
    <row r="401" spans="1:31" s="150" customFormat="1">
      <c r="A401" s="147">
        <v>400</v>
      </c>
      <c r="B401" s="226" t="s">
        <v>496</v>
      </c>
      <c r="C401" s="147" t="s">
        <v>219</v>
      </c>
      <c r="D401" s="147" t="s">
        <v>479</v>
      </c>
      <c r="E401" s="148">
        <v>42304</v>
      </c>
      <c r="F401" s="149">
        <v>0.33055555555555555</v>
      </c>
      <c r="G401" s="149">
        <v>0.93819444444444444</v>
      </c>
      <c r="H401" s="147"/>
      <c r="I401" s="147"/>
      <c r="J401" s="147"/>
      <c r="K401" s="277"/>
      <c r="L401" s="121"/>
      <c r="M401" s="120" t="str">
        <f>IF(ISERROR(VLOOKUP(C401,mail!$G$2:$H$65,2,0)),"",VLOOKUP(C401,mail!$G$2:$H$65,2,0))</f>
        <v/>
      </c>
      <c r="N401" s="98"/>
      <c r="O401" s="110">
        <f t="shared" si="62"/>
        <v>0.33333333333333331</v>
      </c>
      <c r="P401" s="110">
        <f t="shared" si="63"/>
        <v>0.93819444444444444</v>
      </c>
      <c r="Q401" s="134">
        <f t="shared" si="64"/>
        <v>0.16666666666666669</v>
      </c>
      <c r="R401" s="111">
        <f t="shared" si="70"/>
        <v>0.25</v>
      </c>
      <c r="S401" s="108">
        <f t="shared" si="65"/>
        <v>0.35416666666666669</v>
      </c>
      <c r="T401" s="109"/>
      <c r="U401" s="108"/>
      <c r="V401" s="108"/>
      <c r="W401" s="112"/>
      <c r="X401" s="112"/>
      <c r="Y401" s="112"/>
      <c r="Z401" s="176"/>
      <c r="AA401" s="109"/>
      <c r="AB401" s="138">
        <f t="shared" si="66"/>
        <v>1</v>
      </c>
      <c r="AC401" s="112">
        <f t="shared" si="67"/>
        <v>0</v>
      </c>
      <c r="AD401" s="112">
        <f t="shared" si="68"/>
        <v>0</v>
      </c>
      <c r="AE401" s="112">
        <f t="shared" si="69"/>
        <v>1</v>
      </c>
    </row>
    <row r="402" spans="1:31" s="150" customFormat="1">
      <c r="A402" s="147">
        <v>401</v>
      </c>
      <c r="B402" s="226" t="s">
        <v>496</v>
      </c>
      <c r="C402" s="147" t="s">
        <v>219</v>
      </c>
      <c r="D402" s="147" t="s">
        <v>479</v>
      </c>
      <c r="E402" s="148">
        <v>42305</v>
      </c>
      <c r="F402" s="149">
        <v>0.3527777777777778</v>
      </c>
      <c r="G402" s="149">
        <v>0.78263888888888899</v>
      </c>
      <c r="H402" s="149">
        <v>0.78263888888888899</v>
      </c>
      <c r="I402" s="147"/>
      <c r="J402" s="147"/>
      <c r="K402" s="277"/>
      <c r="L402" s="121"/>
      <c r="M402" s="120" t="str">
        <f>IF(ISERROR(VLOOKUP(C402,mail!$G$2:$H$65,2,0)),"",VLOOKUP(C402,mail!$G$2:$H$65,2,0))</f>
        <v/>
      </c>
      <c r="N402" s="98"/>
      <c r="O402" s="110">
        <f t="shared" si="62"/>
        <v>0.3527777777777778</v>
      </c>
      <c r="P402" s="110">
        <f t="shared" si="63"/>
        <v>0.78263888888888899</v>
      </c>
      <c r="Q402" s="134">
        <f t="shared" si="64"/>
        <v>0.1472222222222222</v>
      </c>
      <c r="R402" s="111">
        <f t="shared" si="70"/>
        <v>0.22013888888888899</v>
      </c>
      <c r="S402" s="108">
        <f t="shared" si="65"/>
        <v>0.35416666666666669</v>
      </c>
      <c r="T402" s="109"/>
      <c r="U402" s="108"/>
      <c r="V402" s="108"/>
      <c r="W402" s="112"/>
      <c r="X402" s="112"/>
      <c r="Y402" s="112"/>
      <c r="Z402" s="176"/>
      <c r="AA402" s="109"/>
      <c r="AB402" s="138">
        <f t="shared" si="66"/>
        <v>1</v>
      </c>
      <c r="AC402" s="112">
        <f t="shared" si="67"/>
        <v>0</v>
      </c>
      <c r="AD402" s="112">
        <f t="shared" si="68"/>
        <v>0</v>
      </c>
      <c r="AE402" s="112">
        <f t="shared" si="69"/>
        <v>1</v>
      </c>
    </row>
    <row r="403" spans="1:31" s="150" customFormat="1">
      <c r="A403" s="147">
        <v>402</v>
      </c>
      <c r="B403" s="226" t="s">
        <v>496</v>
      </c>
      <c r="C403" s="147" t="s">
        <v>219</v>
      </c>
      <c r="D403" s="147" t="s">
        <v>479</v>
      </c>
      <c r="E403" s="148">
        <v>42306</v>
      </c>
      <c r="F403" s="149">
        <v>0.2902777777777778</v>
      </c>
      <c r="G403" s="147"/>
      <c r="H403" s="147"/>
      <c r="I403" s="147"/>
      <c r="J403" s="147"/>
      <c r="K403" s="278">
        <v>0.75</v>
      </c>
      <c r="L403" s="121"/>
      <c r="M403" s="120" t="str">
        <f>IF(ISERROR(VLOOKUP(C403,mail!$G$2:$H$65,2,0)),"",VLOOKUP(C403,mail!$G$2:$H$65,2,0))</f>
        <v/>
      </c>
      <c r="N403" s="98"/>
      <c r="O403" s="110">
        <f t="shared" si="62"/>
        <v>0.33333333333333331</v>
      </c>
      <c r="P403" s="110">
        <f t="shared" si="63"/>
        <v>0.75</v>
      </c>
      <c r="Q403" s="134">
        <f t="shared" si="64"/>
        <v>0.16666666666666669</v>
      </c>
      <c r="R403" s="111">
        <f t="shared" si="70"/>
        <v>0.1875</v>
      </c>
      <c r="S403" s="108">
        <f t="shared" si="65"/>
        <v>0.35416666666666669</v>
      </c>
      <c r="T403" s="109"/>
      <c r="U403" s="108"/>
      <c r="V403" s="108"/>
      <c r="W403" s="112"/>
      <c r="X403" s="112"/>
      <c r="Y403" s="112"/>
      <c r="Z403" s="176"/>
      <c r="AA403" s="109"/>
      <c r="AB403" s="138">
        <f t="shared" si="66"/>
        <v>1</v>
      </c>
      <c r="AC403" s="112">
        <f t="shared" si="67"/>
        <v>0</v>
      </c>
      <c r="AD403" s="112">
        <f t="shared" si="68"/>
        <v>0</v>
      </c>
      <c r="AE403" s="112">
        <f t="shared" si="69"/>
        <v>1</v>
      </c>
    </row>
    <row r="404" spans="1:31" s="150" customFormat="1">
      <c r="A404" s="147">
        <v>403</v>
      </c>
      <c r="B404" s="226" t="s">
        <v>496</v>
      </c>
      <c r="C404" s="147" t="s">
        <v>219</v>
      </c>
      <c r="D404" s="147" t="s">
        <v>479</v>
      </c>
      <c r="E404" s="148">
        <v>42310</v>
      </c>
      <c r="F404" s="149">
        <v>0.25972222222222224</v>
      </c>
      <c r="G404" s="149">
        <v>0.76944444444444438</v>
      </c>
      <c r="H404" s="147"/>
      <c r="I404" s="147"/>
      <c r="J404" s="147"/>
      <c r="K404" s="277"/>
      <c r="L404" s="121"/>
      <c r="M404" s="120" t="str">
        <f>IF(ISERROR(VLOOKUP(C404,mail!$G$2:$H$65,2,0)),"",VLOOKUP(C404,mail!$G$2:$H$65,2,0))</f>
        <v/>
      </c>
      <c r="N404" s="98"/>
      <c r="O404" s="110">
        <f t="shared" si="62"/>
        <v>0.33333333333333331</v>
      </c>
      <c r="P404" s="110">
        <f t="shared" si="63"/>
        <v>0.76944444444444438</v>
      </c>
      <c r="Q404" s="134">
        <f t="shared" si="64"/>
        <v>0.16666666666666669</v>
      </c>
      <c r="R404" s="111">
        <f t="shared" si="70"/>
        <v>0.20694444444444438</v>
      </c>
      <c r="S404" s="108">
        <f t="shared" si="65"/>
        <v>0.35416666666666669</v>
      </c>
      <c r="T404" s="109"/>
      <c r="U404" s="108"/>
      <c r="V404" s="108"/>
      <c r="W404" s="112"/>
      <c r="X404" s="112"/>
      <c r="Y404" s="112"/>
      <c r="Z404" s="176"/>
      <c r="AA404" s="109"/>
      <c r="AB404" s="138">
        <f t="shared" si="66"/>
        <v>1</v>
      </c>
      <c r="AC404" s="112">
        <f t="shared" si="67"/>
        <v>0</v>
      </c>
      <c r="AD404" s="112">
        <f t="shared" si="68"/>
        <v>0</v>
      </c>
      <c r="AE404" s="112">
        <f t="shared" si="69"/>
        <v>1</v>
      </c>
    </row>
    <row r="405" spans="1:31" s="150" customFormat="1">
      <c r="A405" s="147">
        <v>404</v>
      </c>
      <c r="B405" s="226" t="s">
        <v>496</v>
      </c>
      <c r="C405" s="147" t="s">
        <v>219</v>
      </c>
      <c r="D405" s="147" t="s">
        <v>479</v>
      </c>
      <c r="E405" s="148">
        <v>42311</v>
      </c>
      <c r="F405" s="149">
        <v>0.32291666666666669</v>
      </c>
      <c r="G405" s="149">
        <v>0.77222222222222225</v>
      </c>
      <c r="H405" s="147"/>
      <c r="I405" s="147"/>
      <c r="J405" s="147"/>
      <c r="K405" s="277"/>
      <c r="L405" s="121"/>
      <c r="M405" s="120" t="str">
        <f>IF(ISERROR(VLOOKUP(C405,mail!$G$2:$H$65,2,0)),"",VLOOKUP(C405,mail!$G$2:$H$65,2,0))</f>
        <v/>
      </c>
      <c r="N405" s="98"/>
      <c r="O405" s="110">
        <f t="shared" si="62"/>
        <v>0.33333333333333331</v>
      </c>
      <c r="P405" s="110">
        <f t="shared" si="63"/>
        <v>0.77222222222222225</v>
      </c>
      <c r="Q405" s="134">
        <f t="shared" si="64"/>
        <v>0.16666666666666669</v>
      </c>
      <c r="R405" s="111">
        <f t="shared" si="70"/>
        <v>0.20972222222222225</v>
      </c>
      <c r="S405" s="108">
        <f t="shared" si="65"/>
        <v>0.35416666666666669</v>
      </c>
      <c r="T405" s="109"/>
      <c r="U405" s="108"/>
      <c r="V405" s="108"/>
      <c r="W405" s="112"/>
      <c r="X405" s="112"/>
      <c r="Y405" s="112"/>
      <c r="Z405" s="176"/>
      <c r="AA405" s="109"/>
      <c r="AB405" s="138">
        <f t="shared" si="66"/>
        <v>1</v>
      </c>
      <c r="AC405" s="112">
        <f t="shared" si="67"/>
        <v>0</v>
      </c>
      <c r="AD405" s="112">
        <f t="shared" si="68"/>
        <v>0</v>
      </c>
      <c r="AE405" s="112">
        <f t="shared" si="69"/>
        <v>1</v>
      </c>
    </row>
    <row r="406" spans="1:31" s="150" customFormat="1">
      <c r="A406" s="147">
        <v>405</v>
      </c>
      <c r="B406" s="226" t="s">
        <v>496</v>
      </c>
      <c r="C406" s="147" t="s">
        <v>219</v>
      </c>
      <c r="D406" s="147" t="s">
        <v>479</v>
      </c>
      <c r="E406" s="148">
        <v>42312</v>
      </c>
      <c r="F406" s="149">
        <v>0.26319444444444445</v>
      </c>
      <c r="G406" s="149">
        <v>0.76944444444444438</v>
      </c>
      <c r="H406" s="147"/>
      <c r="I406" s="147"/>
      <c r="J406" s="147"/>
      <c r="K406" s="277"/>
      <c r="L406" s="121"/>
      <c r="M406" s="120" t="str">
        <f>IF(ISERROR(VLOOKUP(C406,mail!$G$2:$H$65,2,0)),"",VLOOKUP(C406,mail!$G$2:$H$65,2,0))</f>
        <v/>
      </c>
      <c r="N406" s="98"/>
      <c r="O406" s="110">
        <f t="shared" si="62"/>
        <v>0.33333333333333331</v>
      </c>
      <c r="P406" s="110">
        <f t="shared" si="63"/>
        <v>0.76944444444444438</v>
      </c>
      <c r="Q406" s="134">
        <f t="shared" si="64"/>
        <v>0.16666666666666669</v>
      </c>
      <c r="R406" s="111">
        <f t="shared" si="70"/>
        <v>0.20694444444444438</v>
      </c>
      <c r="S406" s="108">
        <f t="shared" si="65"/>
        <v>0.35416666666666669</v>
      </c>
      <c r="T406" s="109"/>
      <c r="U406" s="108"/>
      <c r="V406" s="108"/>
      <c r="W406" s="112"/>
      <c r="X406" s="112"/>
      <c r="Y406" s="112"/>
      <c r="Z406" s="176"/>
      <c r="AA406" s="109"/>
      <c r="AB406" s="138">
        <f t="shared" si="66"/>
        <v>1</v>
      </c>
      <c r="AC406" s="112">
        <f t="shared" si="67"/>
        <v>0</v>
      </c>
      <c r="AD406" s="112">
        <f t="shared" si="68"/>
        <v>0</v>
      </c>
      <c r="AE406" s="112">
        <f t="shared" si="69"/>
        <v>1</v>
      </c>
    </row>
    <row r="407" spans="1:31" s="150" customFormat="1">
      <c r="A407" s="147">
        <v>406</v>
      </c>
      <c r="B407" s="226" t="s">
        <v>496</v>
      </c>
      <c r="C407" s="147" t="s">
        <v>219</v>
      </c>
      <c r="D407" s="147" t="s">
        <v>479</v>
      </c>
      <c r="E407" s="148">
        <v>42313</v>
      </c>
      <c r="F407" s="149">
        <v>0.86249999999999993</v>
      </c>
      <c r="G407" s="147"/>
      <c r="H407" s="147"/>
      <c r="I407" s="147"/>
      <c r="J407" s="147"/>
      <c r="K407" s="278">
        <v>0.79166666666666663</v>
      </c>
      <c r="L407" s="121"/>
      <c r="M407" s="120" t="str">
        <f>IF(ISERROR(VLOOKUP(C407,mail!$G$2:$H$65,2,0)),"",VLOOKUP(C407,mail!$G$2:$H$65,2,0))</f>
        <v/>
      </c>
      <c r="N407" s="98"/>
      <c r="O407" s="110">
        <f t="shared" ref="O407:O468" si="71">+IF(COUNT(F407:K407)=1,0,IF((MAX(F407:K407)-MIN(F407:K407))&lt;TIMEVALUE("1:00"),0,IF(F407&lt;TIMEVALUE("8:00"),1/3,MIN(F407:K407))))</f>
        <v>0.79166666666666663</v>
      </c>
      <c r="P407" s="110">
        <f t="shared" ref="P407:P468" si="72">+IF(COUNT(F407:K407)=1,0,IF((MAX(F407:K407)-MIN(F407:K407))&lt;TIMEVALUE("1:00"),0,IF(MAX(F407:K407)&lt;TIMEVALUE("18:00"),MAX(F407:K407),IF(MIN(F407:K407)&gt;TIMEVALUE("8:30"),0.75,MAX(F407:K407)))))</f>
        <v>0.75</v>
      </c>
      <c r="Q407" s="134">
        <f t="shared" ref="Q407:Q468" si="73">+IF(OR(M407="KHAC",M407="PM",O407=TIMEVALUE("00:00")),0,IF(O407&gt;TIMEVALUE("10:00"),0,IF(MAX(F407:K407)&lt;TIMEVALUE("12:00"),MAX(F407:K407)-O407,TIMEVALUE("12:00")-O407)))</f>
        <v>0</v>
      </c>
      <c r="R407" s="111">
        <f t="shared" si="70"/>
        <v>0</v>
      </c>
      <c r="S407" s="108">
        <f t="shared" ref="S407:S468" si="74">+IF(AND(M407="TS",(Q407+R407+U407-V407)&gt;TIMEVALUE("7:30")),7.5/24,IF((Q407+R407+U407-V407)&gt;TIMEVALUE("8:30"),8.5/24,(Q407+R407+U407-V407)))</f>
        <v>0</v>
      </c>
      <c r="T407" s="109"/>
      <c r="U407" s="108"/>
      <c r="V407" s="108"/>
      <c r="W407" s="112"/>
      <c r="X407" s="112"/>
      <c r="Y407" s="112"/>
      <c r="Z407" s="176"/>
      <c r="AA407" s="109"/>
      <c r="AB407" s="138">
        <f t="shared" ref="AB407:AB468" si="75">+S407/TIMEVALUE("8:30")</f>
        <v>0</v>
      </c>
      <c r="AC407" s="112">
        <f t="shared" ref="AC407:AC468" si="76">IF(COUNT(F407:K407)=0,0,IF(COUNT(F407:K407)=1,1,IF((MAX(F407:K407)-MIN(F407:K407))&lt;TIMEVALUE("1:00"),1,0+Y407)))</f>
        <v>0</v>
      </c>
      <c r="AD407" s="112">
        <f t="shared" ref="AD407:AD468" si="77">+IF(AND(F407&gt;TIMEVALUE("8:30"),F407&lt;TIMEVALUE("10:00")),1,IF(AND(F407&gt;TIMEVALUE("14:00"),F407&lt;TIMEVALUE("15:30")),1,0+W407))</f>
        <v>0</v>
      </c>
      <c r="AE407" s="112">
        <f t="shared" si="69"/>
        <v>0</v>
      </c>
    </row>
    <row r="408" spans="1:31" s="150" customFormat="1">
      <c r="A408" s="147">
        <v>407</v>
      </c>
      <c r="B408" s="226" t="s">
        <v>496</v>
      </c>
      <c r="C408" s="147" t="s">
        <v>219</v>
      </c>
      <c r="D408" s="147" t="s">
        <v>479</v>
      </c>
      <c r="E408" s="148">
        <v>42314</v>
      </c>
      <c r="F408" s="149">
        <v>0.26666666666666666</v>
      </c>
      <c r="G408" s="149">
        <v>0.75416666666666676</v>
      </c>
      <c r="H408" s="147"/>
      <c r="I408" s="147"/>
      <c r="J408" s="147"/>
      <c r="K408" s="277"/>
      <c r="L408" s="121"/>
      <c r="M408" s="120" t="str">
        <f>IF(ISERROR(VLOOKUP(C408,mail!$G$2:$H$65,2,0)),"",VLOOKUP(C408,mail!$G$2:$H$65,2,0))</f>
        <v/>
      </c>
      <c r="N408" s="98"/>
      <c r="O408" s="110">
        <f t="shared" si="71"/>
        <v>0.33333333333333331</v>
      </c>
      <c r="P408" s="110">
        <f t="shared" si="72"/>
        <v>0.75416666666666676</v>
      </c>
      <c r="Q408" s="134">
        <f t="shared" si="73"/>
        <v>0.16666666666666669</v>
      </c>
      <c r="R408" s="111">
        <f t="shared" si="70"/>
        <v>0.19166666666666676</v>
      </c>
      <c r="S408" s="108">
        <f t="shared" si="74"/>
        <v>0.35416666666666669</v>
      </c>
      <c r="T408" s="109"/>
      <c r="U408" s="108"/>
      <c r="V408" s="108"/>
      <c r="W408" s="112"/>
      <c r="X408" s="112"/>
      <c r="Y408" s="112"/>
      <c r="Z408" s="176"/>
      <c r="AA408" s="109"/>
      <c r="AB408" s="138">
        <f t="shared" si="75"/>
        <v>1</v>
      </c>
      <c r="AC408" s="112">
        <f t="shared" si="76"/>
        <v>0</v>
      </c>
      <c r="AD408" s="112">
        <f t="shared" si="77"/>
        <v>0</v>
      </c>
      <c r="AE408" s="112">
        <f t="shared" si="69"/>
        <v>1</v>
      </c>
    </row>
    <row r="409" spans="1:31" s="150" customFormat="1">
      <c r="A409" s="147">
        <v>410</v>
      </c>
      <c r="B409" s="226" t="s">
        <v>496</v>
      </c>
      <c r="C409" s="147" t="s">
        <v>219</v>
      </c>
      <c r="D409" s="147" t="s">
        <v>479</v>
      </c>
      <c r="E409" s="148">
        <v>42317</v>
      </c>
      <c r="F409" s="149">
        <v>0.35694444444444445</v>
      </c>
      <c r="G409" s="149">
        <v>0.93125000000000002</v>
      </c>
      <c r="H409" s="147"/>
      <c r="I409" s="147"/>
      <c r="J409" s="147"/>
      <c r="K409" s="277"/>
      <c r="L409" s="121"/>
      <c r="M409" s="120" t="str">
        <f>IF(ISERROR(VLOOKUP(C409,mail!$G$2:$H$65,2,0)),"",VLOOKUP(C409,mail!$G$2:$H$65,2,0))</f>
        <v/>
      </c>
      <c r="N409" s="98"/>
      <c r="O409" s="110">
        <f t="shared" si="71"/>
        <v>0.35694444444444445</v>
      </c>
      <c r="P409" s="110">
        <f t="shared" si="72"/>
        <v>0.75</v>
      </c>
      <c r="Q409" s="134">
        <f t="shared" si="73"/>
        <v>0.14305555555555555</v>
      </c>
      <c r="R409" s="111">
        <f t="shared" si="70"/>
        <v>0.1875</v>
      </c>
      <c r="S409" s="108">
        <f t="shared" si="74"/>
        <v>0.33055555555555555</v>
      </c>
      <c r="T409" s="109"/>
      <c r="U409" s="108"/>
      <c r="V409" s="108"/>
      <c r="W409" s="112"/>
      <c r="X409" s="112"/>
      <c r="Y409" s="112"/>
      <c r="Z409" s="176"/>
      <c r="AA409" s="109"/>
      <c r="AB409" s="138">
        <f t="shared" si="75"/>
        <v>0.93333333333333324</v>
      </c>
      <c r="AC409" s="112">
        <f t="shared" si="76"/>
        <v>0</v>
      </c>
      <c r="AD409" s="112">
        <f t="shared" si="77"/>
        <v>1</v>
      </c>
      <c r="AE409" s="112">
        <f t="shared" si="69"/>
        <v>1</v>
      </c>
    </row>
    <row r="410" spans="1:31" s="150" customFormat="1">
      <c r="A410" s="147">
        <v>411</v>
      </c>
      <c r="B410" s="226" t="s">
        <v>496</v>
      </c>
      <c r="C410" s="147" t="s">
        <v>219</v>
      </c>
      <c r="D410" s="147" t="s">
        <v>479</v>
      </c>
      <c r="E410" s="148">
        <v>42318</v>
      </c>
      <c r="F410" s="149">
        <v>0.34166666666666662</v>
      </c>
      <c r="G410" s="149">
        <v>0.8256944444444444</v>
      </c>
      <c r="H410" s="147"/>
      <c r="I410" s="147"/>
      <c r="J410" s="147"/>
      <c r="K410" s="277"/>
      <c r="L410" s="121"/>
      <c r="M410" s="120" t="str">
        <f>IF(ISERROR(VLOOKUP(C410,mail!$G$2:$H$65,2,0)),"",VLOOKUP(C410,mail!$G$2:$H$65,2,0))</f>
        <v/>
      </c>
      <c r="N410" s="98"/>
      <c r="O410" s="110">
        <f t="shared" si="71"/>
        <v>0.34166666666666662</v>
      </c>
      <c r="P410" s="110">
        <f t="shared" si="72"/>
        <v>0.8256944444444444</v>
      </c>
      <c r="Q410" s="134">
        <f t="shared" si="73"/>
        <v>0.15833333333333338</v>
      </c>
      <c r="R410" s="111">
        <f t="shared" si="70"/>
        <v>0.25</v>
      </c>
      <c r="S410" s="108">
        <f t="shared" si="74"/>
        <v>0.35416666666666669</v>
      </c>
      <c r="T410" s="109"/>
      <c r="U410" s="108"/>
      <c r="V410" s="108"/>
      <c r="W410" s="112"/>
      <c r="X410" s="112"/>
      <c r="Y410" s="112"/>
      <c r="Z410" s="176"/>
      <c r="AA410" s="109"/>
      <c r="AB410" s="138">
        <f t="shared" si="75"/>
        <v>1</v>
      </c>
      <c r="AC410" s="112">
        <f t="shared" si="76"/>
        <v>0</v>
      </c>
      <c r="AD410" s="112">
        <f t="shared" si="77"/>
        <v>0</v>
      </c>
      <c r="AE410" s="112">
        <f t="shared" si="69"/>
        <v>1</v>
      </c>
    </row>
    <row r="411" spans="1:31" s="150" customFormat="1">
      <c r="A411" s="147">
        <v>412</v>
      </c>
      <c r="B411" s="226" t="s">
        <v>496</v>
      </c>
      <c r="C411" s="147" t="s">
        <v>219</v>
      </c>
      <c r="D411" s="147" t="s">
        <v>479</v>
      </c>
      <c r="E411" s="148">
        <v>42319</v>
      </c>
      <c r="F411" s="149">
        <v>0.29652777777777778</v>
      </c>
      <c r="G411" s="149">
        <v>0.79583333333333339</v>
      </c>
      <c r="H411" s="147"/>
      <c r="I411" s="147"/>
      <c r="J411" s="147"/>
      <c r="K411" s="277"/>
      <c r="L411" s="121"/>
      <c r="M411" s="120" t="str">
        <f>IF(ISERROR(VLOOKUP(C411,mail!$G$2:$H$65,2,0)),"",VLOOKUP(C411,mail!$G$2:$H$65,2,0))</f>
        <v/>
      </c>
      <c r="N411" s="98"/>
      <c r="O411" s="110">
        <f t="shared" si="71"/>
        <v>0.33333333333333331</v>
      </c>
      <c r="P411" s="110">
        <f t="shared" si="72"/>
        <v>0.79583333333333339</v>
      </c>
      <c r="Q411" s="134">
        <f t="shared" si="73"/>
        <v>0.16666666666666669</v>
      </c>
      <c r="R411" s="111">
        <f t="shared" si="70"/>
        <v>0.23333333333333339</v>
      </c>
      <c r="S411" s="108">
        <f t="shared" si="74"/>
        <v>0.35416666666666669</v>
      </c>
      <c r="T411" s="109"/>
      <c r="U411" s="108"/>
      <c r="V411" s="108"/>
      <c r="W411" s="112"/>
      <c r="X411" s="112"/>
      <c r="Y411" s="112"/>
      <c r="Z411" s="176"/>
      <c r="AA411" s="109"/>
      <c r="AB411" s="138">
        <f t="shared" si="75"/>
        <v>1</v>
      </c>
      <c r="AC411" s="112">
        <f t="shared" si="76"/>
        <v>0</v>
      </c>
      <c r="AD411" s="112">
        <f t="shared" si="77"/>
        <v>0</v>
      </c>
      <c r="AE411" s="112">
        <f t="shared" si="69"/>
        <v>1</v>
      </c>
    </row>
    <row r="412" spans="1:31" s="150" customFormat="1">
      <c r="A412" s="147">
        <v>413</v>
      </c>
      <c r="B412" s="226" t="s">
        <v>496</v>
      </c>
      <c r="C412" s="147" t="s">
        <v>219</v>
      </c>
      <c r="D412" s="147" t="s">
        <v>479</v>
      </c>
      <c r="E412" s="148">
        <v>42325</v>
      </c>
      <c r="F412" s="149">
        <v>0.34652777777777777</v>
      </c>
      <c r="G412" s="149">
        <v>0.77847222222222223</v>
      </c>
      <c r="H412" s="147"/>
      <c r="I412" s="147"/>
      <c r="J412" s="147"/>
      <c r="K412" s="277"/>
      <c r="L412" s="121"/>
      <c r="M412" s="120" t="str">
        <f>IF(ISERROR(VLOOKUP(C412,mail!$G$2:$H$65,2,0)),"",VLOOKUP(C412,mail!$G$2:$H$65,2,0))</f>
        <v/>
      </c>
      <c r="N412" s="98"/>
      <c r="O412" s="110">
        <f t="shared" si="71"/>
        <v>0.34652777777777777</v>
      </c>
      <c r="P412" s="110">
        <f t="shared" si="72"/>
        <v>0.77847222222222223</v>
      </c>
      <c r="Q412" s="134">
        <f t="shared" si="73"/>
        <v>0.15347222222222223</v>
      </c>
      <c r="R412" s="111">
        <f t="shared" si="70"/>
        <v>0.21597222222222223</v>
      </c>
      <c r="S412" s="108">
        <f t="shared" si="74"/>
        <v>0.35416666666666669</v>
      </c>
      <c r="T412" s="109"/>
      <c r="U412" s="108"/>
      <c r="V412" s="108"/>
      <c r="W412" s="112"/>
      <c r="X412" s="112"/>
      <c r="Y412" s="112"/>
      <c r="Z412" s="176"/>
      <c r="AA412" s="109"/>
      <c r="AB412" s="138">
        <f t="shared" si="75"/>
        <v>1</v>
      </c>
      <c r="AC412" s="112">
        <f t="shared" si="76"/>
        <v>0</v>
      </c>
      <c r="AD412" s="112">
        <f t="shared" si="77"/>
        <v>0</v>
      </c>
      <c r="AE412" s="112">
        <f t="shared" si="69"/>
        <v>1</v>
      </c>
    </row>
    <row r="413" spans="1:31" s="150" customFormat="1">
      <c r="A413" s="147">
        <v>414</v>
      </c>
      <c r="B413" s="226" t="s">
        <v>496</v>
      </c>
      <c r="C413" s="147" t="s">
        <v>219</v>
      </c>
      <c r="D413" s="147" t="s">
        <v>479</v>
      </c>
      <c r="E413" s="148">
        <v>42326</v>
      </c>
      <c r="F413" s="149">
        <v>0.26527777777777778</v>
      </c>
      <c r="G413" s="149">
        <v>0.78402777777777777</v>
      </c>
      <c r="H413" s="147"/>
      <c r="I413" s="147"/>
      <c r="J413" s="147"/>
      <c r="K413" s="277"/>
      <c r="L413" s="121"/>
      <c r="M413" s="120" t="str">
        <f>IF(ISERROR(VLOOKUP(C413,mail!$G$2:$H$65,2,0)),"",VLOOKUP(C413,mail!$G$2:$H$65,2,0))</f>
        <v/>
      </c>
      <c r="N413" s="98"/>
      <c r="O413" s="110">
        <f t="shared" si="71"/>
        <v>0.33333333333333331</v>
      </c>
      <c r="P413" s="110">
        <f t="shared" si="72"/>
        <v>0.78402777777777777</v>
      </c>
      <c r="Q413" s="134">
        <f t="shared" si="73"/>
        <v>0.16666666666666669</v>
      </c>
      <c r="R413" s="111">
        <f t="shared" si="70"/>
        <v>0.22152777777777777</v>
      </c>
      <c r="S413" s="108">
        <f t="shared" si="74"/>
        <v>0.35416666666666669</v>
      </c>
      <c r="T413" s="109"/>
      <c r="U413" s="108"/>
      <c r="V413" s="108"/>
      <c r="W413" s="112"/>
      <c r="X413" s="112"/>
      <c r="Y413" s="112"/>
      <c r="Z413" s="176"/>
      <c r="AA413" s="109"/>
      <c r="AB413" s="138">
        <f t="shared" si="75"/>
        <v>1</v>
      </c>
      <c r="AC413" s="112">
        <f t="shared" si="76"/>
        <v>0</v>
      </c>
      <c r="AD413" s="112">
        <f t="shared" si="77"/>
        <v>0</v>
      </c>
      <c r="AE413" s="112">
        <f t="shared" si="69"/>
        <v>1</v>
      </c>
    </row>
    <row r="414" spans="1:31" s="150" customFormat="1">
      <c r="A414" s="147">
        <v>415</v>
      </c>
      <c r="B414" s="226" t="s">
        <v>496</v>
      </c>
      <c r="C414" s="147" t="s">
        <v>219</v>
      </c>
      <c r="D414" s="147" t="s">
        <v>479</v>
      </c>
      <c r="E414" s="148">
        <v>42327</v>
      </c>
      <c r="F414" s="149">
        <v>0.35347222222222219</v>
      </c>
      <c r="G414" s="149">
        <v>0.87222222222222223</v>
      </c>
      <c r="H414" s="147"/>
      <c r="I414" s="147"/>
      <c r="J414" s="147"/>
      <c r="K414" s="277"/>
      <c r="L414" s="121"/>
      <c r="M414" s="120" t="str">
        <f>IF(ISERROR(VLOOKUP(C414,mail!$G$2:$H$65,2,0)),"",VLOOKUP(C414,mail!$G$2:$H$65,2,0))</f>
        <v/>
      </c>
      <c r="N414" s="98"/>
      <c r="O414" s="110">
        <f t="shared" si="71"/>
        <v>0.35347222222222219</v>
      </c>
      <c r="P414" s="110">
        <f t="shared" si="72"/>
        <v>0.87222222222222223</v>
      </c>
      <c r="Q414" s="134">
        <f t="shared" si="73"/>
        <v>0.14652777777777781</v>
      </c>
      <c r="R414" s="111">
        <f t="shared" si="70"/>
        <v>0.25</v>
      </c>
      <c r="S414" s="108">
        <f t="shared" si="74"/>
        <v>0.35416666666666669</v>
      </c>
      <c r="T414" s="109"/>
      <c r="U414" s="108"/>
      <c r="V414" s="108"/>
      <c r="W414" s="112"/>
      <c r="X414" s="112"/>
      <c r="Y414" s="112"/>
      <c r="Z414" s="176"/>
      <c r="AA414" s="109"/>
      <c r="AB414" s="138">
        <f t="shared" si="75"/>
        <v>1</v>
      </c>
      <c r="AC414" s="112">
        <f t="shared" si="76"/>
        <v>0</v>
      </c>
      <c r="AD414" s="112">
        <f t="shared" si="77"/>
        <v>0</v>
      </c>
      <c r="AE414" s="112">
        <f t="shared" si="69"/>
        <v>1</v>
      </c>
    </row>
    <row r="415" spans="1:31" s="150" customFormat="1" hidden="1">
      <c r="A415" s="147">
        <v>416</v>
      </c>
      <c r="B415" s="226" t="s">
        <v>497</v>
      </c>
      <c r="C415" s="147" t="s">
        <v>237</v>
      </c>
      <c r="D415" s="147" t="s">
        <v>479</v>
      </c>
      <c r="E415" s="148">
        <v>42303</v>
      </c>
      <c r="F415" s="149">
        <v>0.34097222222222223</v>
      </c>
      <c r="G415" s="149">
        <v>0.77430555555555547</v>
      </c>
      <c r="H415" s="147"/>
      <c r="I415" s="147"/>
      <c r="J415" s="147"/>
      <c r="K415" s="278"/>
      <c r="L415" s="121"/>
      <c r="M415" s="120" t="str">
        <f>IF(ISERROR(VLOOKUP(C415,mail!$G$2:$H$65,2,0)),"",VLOOKUP(C415,mail!$G$2:$H$65,2,0))</f>
        <v/>
      </c>
      <c r="N415" s="98"/>
      <c r="O415" s="110">
        <f t="shared" si="71"/>
        <v>0.34097222222222223</v>
      </c>
      <c r="P415" s="110">
        <f t="shared" si="72"/>
        <v>0.77430555555555547</v>
      </c>
      <c r="Q415" s="134">
        <f t="shared" si="73"/>
        <v>0.15902777777777777</v>
      </c>
      <c r="R415" s="111">
        <f t="shared" si="70"/>
        <v>0.21180555555555547</v>
      </c>
      <c r="S415" s="108">
        <f t="shared" si="74"/>
        <v>0.35416666666666669</v>
      </c>
      <c r="T415" s="109"/>
      <c r="U415" s="108"/>
      <c r="V415" s="108"/>
      <c r="W415" s="112"/>
      <c r="X415" s="112"/>
      <c r="Y415" s="112"/>
      <c r="Z415" s="176"/>
      <c r="AA415" s="109"/>
      <c r="AB415" s="138">
        <f t="shared" si="75"/>
        <v>1</v>
      </c>
      <c r="AC415" s="112">
        <f t="shared" si="76"/>
        <v>0</v>
      </c>
      <c r="AD415" s="112">
        <f t="shared" si="77"/>
        <v>0</v>
      </c>
      <c r="AE415" s="112">
        <f t="shared" si="69"/>
        <v>1</v>
      </c>
    </row>
    <row r="416" spans="1:31" s="150" customFormat="1" hidden="1">
      <c r="A416" s="147">
        <v>417</v>
      </c>
      <c r="B416" s="226" t="s">
        <v>497</v>
      </c>
      <c r="C416" s="147" t="s">
        <v>237</v>
      </c>
      <c r="D416" s="147" t="s">
        <v>479</v>
      </c>
      <c r="E416" s="148">
        <v>42304</v>
      </c>
      <c r="F416" s="149">
        <v>0.34236111111111112</v>
      </c>
      <c r="G416" s="149">
        <v>0.77222222222222225</v>
      </c>
      <c r="H416" s="147"/>
      <c r="I416" s="147"/>
      <c r="J416" s="147"/>
      <c r="K416" s="277"/>
      <c r="L416" s="121"/>
      <c r="M416" s="120" t="str">
        <f>IF(ISERROR(VLOOKUP(C416,mail!$G$2:$H$65,2,0)),"",VLOOKUP(C416,mail!$G$2:$H$65,2,0))</f>
        <v/>
      </c>
      <c r="N416" s="98"/>
      <c r="O416" s="110">
        <f t="shared" si="71"/>
        <v>0.34236111111111112</v>
      </c>
      <c r="P416" s="110">
        <f t="shared" si="72"/>
        <v>0.77222222222222225</v>
      </c>
      <c r="Q416" s="134">
        <f t="shared" si="73"/>
        <v>0.15763888888888888</v>
      </c>
      <c r="R416" s="111">
        <f t="shared" si="70"/>
        <v>0.20972222222222225</v>
      </c>
      <c r="S416" s="108">
        <f t="shared" si="74"/>
        <v>0.35416666666666669</v>
      </c>
      <c r="T416" s="109"/>
      <c r="U416" s="108"/>
      <c r="V416" s="108"/>
      <c r="W416" s="112"/>
      <c r="X416" s="112"/>
      <c r="Y416" s="112"/>
      <c r="Z416" s="176"/>
      <c r="AA416" s="109"/>
      <c r="AB416" s="138">
        <f t="shared" si="75"/>
        <v>1</v>
      </c>
      <c r="AC416" s="112">
        <f t="shared" si="76"/>
        <v>0</v>
      </c>
      <c r="AD416" s="112">
        <f t="shared" si="77"/>
        <v>0</v>
      </c>
      <c r="AE416" s="112">
        <f t="shared" si="69"/>
        <v>1</v>
      </c>
    </row>
    <row r="417" spans="1:31" s="150" customFormat="1" hidden="1">
      <c r="A417" s="147">
        <v>418</v>
      </c>
      <c r="B417" s="226" t="s">
        <v>497</v>
      </c>
      <c r="C417" s="147" t="s">
        <v>237</v>
      </c>
      <c r="D417" s="147" t="s">
        <v>479</v>
      </c>
      <c r="E417" s="148">
        <v>42305</v>
      </c>
      <c r="F417" s="149">
        <v>0.33819444444444446</v>
      </c>
      <c r="G417" s="149">
        <v>0.77083333333333337</v>
      </c>
      <c r="H417" s="147"/>
      <c r="I417" s="147"/>
      <c r="J417" s="147"/>
      <c r="K417" s="277"/>
      <c r="L417" s="121"/>
      <c r="M417" s="120" t="str">
        <f>IF(ISERROR(VLOOKUP(C417,mail!$G$2:$H$65,2,0)),"",VLOOKUP(C417,mail!$G$2:$H$65,2,0))</f>
        <v/>
      </c>
      <c r="N417" s="98"/>
      <c r="O417" s="110">
        <f t="shared" si="71"/>
        <v>0.33819444444444446</v>
      </c>
      <c r="P417" s="110">
        <f t="shared" si="72"/>
        <v>0.77083333333333337</v>
      </c>
      <c r="Q417" s="134">
        <f t="shared" si="73"/>
        <v>0.16180555555555554</v>
      </c>
      <c r="R417" s="111">
        <f t="shared" si="70"/>
        <v>0.20833333333333337</v>
      </c>
      <c r="S417" s="108">
        <f t="shared" si="74"/>
        <v>0.35416666666666669</v>
      </c>
      <c r="T417" s="109"/>
      <c r="U417" s="108"/>
      <c r="V417" s="108"/>
      <c r="W417" s="112"/>
      <c r="X417" s="112"/>
      <c r="Y417" s="112"/>
      <c r="Z417" s="176"/>
      <c r="AA417" s="109"/>
      <c r="AB417" s="138">
        <f t="shared" si="75"/>
        <v>1</v>
      </c>
      <c r="AC417" s="112">
        <f t="shared" si="76"/>
        <v>0</v>
      </c>
      <c r="AD417" s="112">
        <f t="shared" si="77"/>
        <v>0</v>
      </c>
      <c r="AE417" s="112">
        <f t="shared" si="69"/>
        <v>1</v>
      </c>
    </row>
    <row r="418" spans="1:31" s="150" customFormat="1" hidden="1">
      <c r="A418" s="147">
        <v>419</v>
      </c>
      <c r="B418" s="226" t="s">
        <v>497</v>
      </c>
      <c r="C418" s="147" t="s">
        <v>237</v>
      </c>
      <c r="D418" s="147" t="s">
        <v>479</v>
      </c>
      <c r="E418" s="148">
        <v>42306</v>
      </c>
      <c r="F418" s="149">
        <v>0.56319444444444444</v>
      </c>
      <c r="G418" s="149">
        <v>0.77986111111111101</v>
      </c>
      <c r="H418" s="147"/>
      <c r="I418" s="147"/>
      <c r="J418" s="147"/>
      <c r="K418" s="277"/>
      <c r="L418" s="121"/>
      <c r="M418" s="120" t="str">
        <f>IF(ISERROR(VLOOKUP(C418,mail!$G$2:$H$65,2,0)),"",VLOOKUP(C418,mail!$G$2:$H$65,2,0))</f>
        <v/>
      </c>
      <c r="N418" s="98"/>
      <c r="O418" s="110">
        <f t="shared" si="71"/>
        <v>0.56319444444444444</v>
      </c>
      <c r="P418" s="110">
        <f t="shared" si="72"/>
        <v>0.75</v>
      </c>
      <c r="Q418" s="134">
        <f t="shared" si="73"/>
        <v>0</v>
      </c>
      <c r="R418" s="111">
        <f t="shared" si="70"/>
        <v>0.18680555555555556</v>
      </c>
      <c r="S418" s="108">
        <f t="shared" si="74"/>
        <v>0.18680555555555556</v>
      </c>
      <c r="T418" s="109"/>
      <c r="U418" s="108"/>
      <c r="V418" s="108"/>
      <c r="W418" s="112"/>
      <c r="X418" s="112"/>
      <c r="Y418" s="112"/>
      <c r="Z418" s="176"/>
      <c r="AA418" s="109"/>
      <c r="AB418" s="138">
        <f t="shared" si="75"/>
        <v>0.52745098039215688</v>
      </c>
      <c r="AC418" s="112">
        <f t="shared" si="76"/>
        <v>0</v>
      </c>
      <c r="AD418" s="112">
        <f t="shared" si="77"/>
        <v>0</v>
      </c>
      <c r="AE418" s="112">
        <f t="shared" si="69"/>
        <v>0</v>
      </c>
    </row>
    <row r="419" spans="1:31" s="150" customFormat="1" hidden="1">
      <c r="A419" s="147">
        <v>420</v>
      </c>
      <c r="B419" s="226" t="s">
        <v>497</v>
      </c>
      <c r="C419" s="147" t="s">
        <v>237</v>
      </c>
      <c r="D419" s="147" t="s">
        <v>479</v>
      </c>
      <c r="E419" s="148">
        <v>42307</v>
      </c>
      <c r="F419" s="149">
        <v>0.34513888888888888</v>
      </c>
      <c r="G419" s="149">
        <v>0.77500000000000002</v>
      </c>
      <c r="H419" s="147"/>
      <c r="I419" s="147"/>
      <c r="J419" s="147"/>
      <c r="K419" s="277"/>
      <c r="L419" s="121"/>
      <c r="M419" s="120" t="str">
        <f>IF(ISERROR(VLOOKUP(C419,mail!$G$2:$H$65,2,0)),"",VLOOKUP(C419,mail!$G$2:$H$65,2,0))</f>
        <v/>
      </c>
      <c r="N419" s="98"/>
      <c r="O419" s="110">
        <f t="shared" si="71"/>
        <v>0.34513888888888888</v>
      </c>
      <c r="P419" s="110">
        <f t="shared" si="72"/>
        <v>0.77500000000000002</v>
      </c>
      <c r="Q419" s="134">
        <f t="shared" si="73"/>
        <v>0.15486111111111112</v>
      </c>
      <c r="R419" s="111">
        <f t="shared" si="70"/>
        <v>0.21250000000000002</v>
      </c>
      <c r="S419" s="108">
        <f t="shared" si="74"/>
        <v>0.35416666666666669</v>
      </c>
      <c r="T419" s="109"/>
      <c r="U419" s="108"/>
      <c r="V419" s="108"/>
      <c r="W419" s="112"/>
      <c r="X419" s="112"/>
      <c r="Y419" s="112"/>
      <c r="Z419" s="176"/>
      <c r="AA419" s="109"/>
      <c r="AB419" s="138">
        <f t="shared" si="75"/>
        <v>1</v>
      </c>
      <c r="AC419" s="112">
        <f t="shared" si="76"/>
        <v>0</v>
      </c>
      <c r="AD419" s="112">
        <f t="shared" si="77"/>
        <v>0</v>
      </c>
      <c r="AE419" s="112">
        <f t="shared" si="69"/>
        <v>1</v>
      </c>
    </row>
    <row r="420" spans="1:31" s="150" customFormat="1" hidden="1">
      <c r="A420" s="147">
        <v>421</v>
      </c>
      <c r="B420" s="226" t="s">
        <v>497</v>
      </c>
      <c r="C420" s="147" t="s">
        <v>237</v>
      </c>
      <c r="D420" s="147" t="s">
        <v>479</v>
      </c>
      <c r="E420" s="148">
        <v>42310</v>
      </c>
      <c r="F420" s="149">
        <v>0.3576388888888889</v>
      </c>
      <c r="G420" s="149">
        <v>0.77847222222222223</v>
      </c>
      <c r="H420" s="147"/>
      <c r="I420" s="147"/>
      <c r="J420" s="147"/>
      <c r="K420" s="278"/>
      <c r="L420" s="121"/>
      <c r="M420" s="120" t="str">
        <f>IF(ISERROR(VLOOKUP(C420,mail!$G$2:$H$65,2,0)),"",VLOOKUP(C420,mail!$G$2:$H$65,2,0))</f>
        <v/>
      </c>
      <c r="N420" s="98"/>
      <c r="O420" s="110">
        <f t="shared" si="71"/>
        <v>0.3576388888888889</v>
      </c>
      <c r="P420" s="110">
        <f t="shared" si="72"/>
        <v>0.75</v>
      </c>
      <c r="Q420" s="134">
        <f t="shared" si="73"/>
        <v>0.1423611111111111</v>
      </c>
      <c r="R420" s="111">
        <f t="shared" si="70"/>
        <v>0.1875</v>
      </c>
      <c r="S420" s="108">
        <f t="shared" si="74"/>
        <v>0.3298611111111111</v>
      </c>
      <c r="T420" s="109"/>
      <c r="U420" s="108"/>
      <c r="V420" s="108"/>
      <c r="W420" s="112"/>
      <c r="X420" s="112"/>
      <c r="Y420" s="112"/>
      <c r="Z420" s="176"/>
      <c r="AA420" s="109"/>
      <c r="AB420" s="138">
        <f t="shared" si="75"/>
        <v>0.93137254901960775</v>
      </c>
      <c r="AC420" s="112">
        <f t="shared" si="76"/>
        <v>0</v>
      </c>
      <c r="AD420" s="112">
        <f t="shared" si="77"/>
        <v>1</v>
      </c>
      <c r="AE420" s="112">
        <f t="shared" si="69"/>
        <v>1</v>
      </c>
    </row>
    <row r="421" spans="1:31" s="150" customFormat="1" hidden="1">
      <c r="A421" s="147">
        <v>422</v>
      </c>
      <c r="B421" s="226" t="s">
        <v>497</v>
      </c>
      <c r="C421" s="147" t="s">
        <v>237</v>
      </c>
      <c r="D421" s="147" t="s">
        <v>479</v>
      </c>
      <c r="E421" s="148">
        <v>42311</v>
      </c>
      <c r="F421" s="149">
        <v>0.35347222222222219</v>
      </c>
      <c r="G421" s="149">
        <v>0.76736111111111116</v>
      </c>
      <c r="H421" s="147"/>
      <c r="I421" s="147"/>
      <c r="J421" s="147"/>
      <c r="K421" s="278"/>
      <c r="L421" s="121"/>
      <c r="M421" s="120" t="str">
        <f>IF(ISERROR(VLOOKUP(C421,mail!$G$2:$H$65,2,0)),"",VLOOKUP(C421,mail!$G$2:$H$65,2,0))</f>
        <v/>
      </c>
      <c r="N421" s="98"/>
      <c r="O421" s="110">
        <f t="shared" si="71"/>
        <v>0.35347222222222219</v>
      </c>
      <c r="P421" s="110">
        <f t="shared" si="72"/>
        <v>0.76736111111111116</v>
      </c>
      <c r="Q421" s="134">
        <f t="shared" si="73"/>
        <v>0.14652777777777781</v>
      </c>
      <c r="R421" s="111">
        <f t="shared" si="70"/>
        <v>0.20486111111111116</v>
      </c>
      <c r="S421" s="108">
        <f t="shared" si="74"/>
        <v>0.35138888888888897</v>
      </c>
      <c r="T421" s="109"/>
      <c r="U421" s="108"/>
      <c r="V421" s="108"/>
      <c r="W421" s="112"/>
      <c r="X421" s="112"/>
      <c r="Y421" s="112"/>
      <c r="Z421" s="176"/>
      <c r="AA421" s="109"/>
      <c r="AB421" s="138">
        <f t="shared" si="75"/>
        <v>0.99215686274509818</v>
      </c>
      <c r="AC421" s="112">
        <f t="shared" si="76"/>
        <v>0</v>
      </c>
      <c r="AD421" s="112">
        <f t="shared" si="77"/>
        <v>0</v>
      </c>
      <c r="AE421" s="112">
        <f t="shared" ref="AE421:AE484" si="78">+IF(OR(M421="Khac",M421="pm"),0,IF(AND(MAX(F421:K421)-MIN(F421:K421)&gt;TIMEVALUE("6:00"),AND(MAX(F421:K421)&gt;TIMEVALUE("14:00"),MIN(F421:K421)&lt;TIMEVALUE("11:30"))),1,0))+X421</f>
        <v>1</v>
      </c>
    </row>
    <row r="422" spans="1:31" s="150" customFormat="1" hidden="1">
      <c r="A422" s="147">
        <v>423</v>
      </c>
      <c r="B422" s="226" t="s">
        <v>497</v>
      </c>
      <c r="C422" s="147" t="s">
        <v>237</v>
      </c>
      <c r="D422" s="147" t="s">
        <v>479</v>
      </c>
      <c r="E422" s="148">
        <v>42312</v>
      </c>
      <c r="F422" s="149">
        <v>0.34722222222222227</v>
      </c>
      <c r="G422" s="149">
        <v>0.77708333333333324</v>
      </c>
      <c r="H422" s="147"/>
      <c r="I422" s="147"/>
      <c r="J422" s="147"/>
      <c r="K422" s="278"/>
      <c r="L422" s="121"/>
      <c r="M422" s="120" t="str">
        <f>IF(ISERROR(VLOOKUP(C422,mail!$G$2:$H$65,2,0)),"",VLOOKUP(C422,mail!$G$2:$H$65,2,0))</f>
        <v/>
      </c>
      <c r="N422" s="98"/>
      <c r="O422" s="110">
        <f t="shared" si="71"/>
        <v>0.34722222222222227</v>
      </c>
      <c r="P422" s="110">
        <f t="shared" si="72"/>
        <v>0.77708333333333324</v>
      </c>
      <c r="Q422" s="134">
        <f t="shared" si="73"/>
        <v>0.15277777777777773</v>
      </c>
      <c r="R422" s="111">
        <f t="shared" si="70"/>
        <v>0.21458333333333324</v>
      </c>
      <c r="S422" s="108">
        <f t="shared" si="74"/>
        <v>0.35416666666666669</v>
      </c>
      <c r="T422" s="109"/>
      <c r="U422" s="108"/>
      <c r="V422" s="108"/>
      <c r="W422" s="112"/>
      <c r="X422" s="112"/>
      <c r="Y422" s="112"/>
      <c r="Z422" s="176"/>
      <c r="AA422" s="109"/>
      <c r="AB422" s="138">
        <f t="shared" si="75"/>
        <v>1</v>
      </c>
      <c r="AC422" s="112">
        <f t="shared" si="76"/>
        <v>0</v>
      </c>
      <c r="AD422" s="112">
        <f t="shared" si="77"/>
        <v>0</v>
      </c>
      <c r="AE422" s="112">
        <f t="shared" si="78"/>
        <v>1</v>
      </c>
    </row>
    <row r="423" spans="1:31" s="150" customFormat="1" hidden="1">
      <c r="A423" s="147">
        <v>424</v>
      </c>
      <c r="B423" s="226" t="s">
        <v>497</v>
      </c>
      <c r="C423" s="147" t="s">
        <v>237</v>
      </c>
      <c r="D423" s="147" t="s">
        <v>479</v>
      </c>
      <c r="E423" s="148">
        <v>42313</v>
      </c>
      <c r="F423" s="149">
        <v>0.34513888888888888</v>
      </c>
      <c r="G423" s="149">
        <v>0.77708333333333324</v>
      </c>
      <c r="H423" s="149">
        <v>0.88194444444444453</v>
      </c>
      <c r="I423" s="147"/>
      <c r="J423" s="147"/>
      <c r="K423" s="277"/>
      <c r="L423" s="121"/>
      <c r="M423" s="120" t="str">
        <f>IF(ISERROR(VLOOKUP(C423,mail!$G$2:$H$65,2,0)),"",VLOOKUP(C423,mail!$G$2:$H$65,2,0))</f>
        <v/>
      </c>
      <c r="N423" s="98"/>
      <c r="O423" s="110">
        <f t="shared" si="71"/>
        <v>0.34513888888888888</v>
      </c>
      <c r="P423" s="110">
        <f t="shared" si="72"/>
        <v>0.88194444444444453</v>
      </c>
      <c r="Q423" s="134">
        <f t="shared" si="73"/>
        <v>0.15486111111111112</v>
      </c>
      <c r="R423" s="111">
        <f t="shared" si="70"/>
        <v>0.25</v>
      </c>
      <c r="S423" s="108">
        <f t="shared" si="74"/>
        <v>0.35416666666666669</v>
      </c>
      <c r="T423" s="109"/>
      <c r="U423" s="108"/>
      <c r="V423" s="108"/>
      <c r="W423" s="112"/>
      <c r="X423" s="112"/>
      <c r="Y423" s="112"/>
      <c r="Z423" s="176"/>
      <c r="AA423" s="109"/>
      <c r="AB423" s="138">
        <f t="shared" si="75"/>
        <v>1</v>
      </c>
      <c r="AC423" s="112">
        <f t="shared" si="76"/>
        <v>0</v>
      </c>
      <c r="AD423" s="112">
        <f t="shared" si="77"/>
        <v>0</v>
      </c>
      <c r="AE423" s="112">
        <f t="shared" si="78"/>
        <v>1</v>
      </c>
    </row>
    <row r="424" spans="1:31" s="150" customFormat="1" hidden="1">
      <c r="A424" s="147">
        <v>425</v>
      </c>
      <c r="B424" s="226" t="s">
        <v>497</v>
      </c>
      <c r="C424" s="147" t="s">
        <v>237</v>
      </c>
      <c r="D424" s="147" t="s">
        <v>479</v>
      </c>
      <c r="E424" s="148">
        <v>42314</v>
      </c>
      <c r="F424" s="149">
        <v>0.52638888888888891</v>
      </c>
      <c r="G424" s="149">
        <v>0.78611111111111109</v>
      </c>
      <c r="H424" s="147"/>
      <c r="I424" s="147"/>
      <c r="J424" s="147"/>
      <c r="K424" s="277"/>
      <c r="L424" s="121"/>
      <c r="M424" s="120" t="str">
        <f>IF(ISERROR(VLOOKUP(C424,mail!$G$2:$H$65,2,0)),"",VLOOKUP(C424,mail!$G$2:$H$65,2,0))</f>
        <v/>
      </c>
      <c r="N424" s="98"/>
      <c r="O424" s="110">
        <f t="shared" si="71"/>
        <v>0.52638888888888891</v>
      </c>
      <c r="P424" s="110">
        <f t="shared" si="72"/>
        <v>0.75</v>
      </c>
      <c r="Q424" s="134">
        <f t="shared" si="73"/>
        <v>0</v>
      </c>
      <c r="R424" s="111">
        <f t="shared" si="70"/>
        <v>0.1875</v>
      </c>
      <c r="S424" s="108">
        <f t="shared" si="74"/>
        <v>0.1875</v>
      </c>
      <c r="T424" s="109"/>
      <c r="U424" s="108"/>
      <c r="V424" s="108"/>
      <c r="W424" s="112"/>
      <c r="X424" s="112"/>
      <c r="Y424" s="112"/>
      <c r="Z424" s="176"/>
      <c r="AA424" s="109"/>
      <c r="AB424" s="138">
        <f t="shared" si="75"/>
        <v>0.52941176470588236</v>
      </c>
      <c r="AC424" s="112">
        <f t="shared" si="76"/>
        <v>0</v>
      </c>
      <c r="AD424" s="112">
        <f t="shared" si="77"/>
        <v>0</v>
      </c>
      <c r="AE424" s="112">
        <f t="shared" si="78"/>
        <v>0</v>
      </c>
    </row>
    <row r="425" spans="1:31" s="150" customFormat="1" hidden="1">
      <c r="A425" s="147">
        <v>426</v>
      </c>
      <c r="B425" s="226" t="s">
        <v>497</v>
      </c>
      <c r="C425" s="147" t="s">
        <v>237</v>
      </c>
      <c r="D425" s="147" t="s">
        <v>479</v>
      </c>
      <c r="E425" s="148">
        <v>42317</v>
      </c>
      <c r="F425" s="149">
        <v>0.35347222222222219</v>
      </c>
      <c r="G425" s="149">
        <v>0.77986111111111101</v>
      </c>
      <c r="H425" s="147"/>
      <c r="I425" s="147"/>
      <c r="J425" s="147"/>
      <c r="K425" s="277"/>
      <c r="L425" s="121"/>
      <c r="M425" s="120" t="str">
        <f>IF(ISERROR(VLOOKUP(C425,mail!$G$2:$H$65,2,0)),"",VLOOKUP(C425,mail!$G$2:$H$65,2,0))</f>
        <v/>
      </c>
      <c r="N425" s="98"/>
      <c r="O425" s="110">
        <f t="shared" si="71"/>
        <v>0.35347222222222219</v>
      </c>
      <c r="P425" s="110">
        <f t="shared" si="72"/>
        <v>0.77986111111111101</v>
      </c>
      <c r="Q425" s="134">
        <f t="shared" si="73"/>
        <v>0.14652777777777781</v>
      </c>
      <c r="R425" s="111">
        <f t="shared" si="70"/>
        <v>0.21736111111111101</v>
      </c>
      <c r="S425" s="108">
        <f t="shared" si="74"/>
        <v>0.35416666666666669</v>
      </c>
      <c r="T425" s="109"/>
      <c r="U425" s="108"/>
      <c r="V425" s="108"/>
      <c r="W425" s="112"/>
      <c r="X425" s="112"/>
      <c r="Y425" s="112"/>
      <c r="Z425" s="176"/>
      <c r="AA425" s="109"/>
      <c r="AB425" s="138">
        <f t="shared" si="75"/>
        <v>1</v>
      </c>
      <c r="AC425" s="112">
        <f t="shared" si="76"/>
        <v>0</v>
      </c>
      <c r="AD425" s="112">
        <f t="shared" si="77"/>
        <v>0</v>
      </c>
      <c r="AE425" s="112">
        <f t="shared" si="78"/>
        <v>1</v>
      </c>
    </row>
    <row r="426" spans="1:31" s="150" customFormat="1" hidden="1">
      <c r="A426" s="147">
        <v>427</v>
      </c>
      <c r="B426" s="226" t="s">
        <v>497</v>
      </c>
      <c r="C426" s="147" t="s">
        <v>237</v>
      </c>
      <c r="D426" s="147" t="s">
        <v>479</v>
      </c>
      <c r="E426" s="148">
        <v>42318</v>
      </c>
      <c r="F426" s="149">
        <v>0.3527777777777778</v>
      </c>
      <c r="G426" s="149">
        <v>0.78263888888888899</v>
      </c>
      <c r="H426" s="147"/>
      <c r="I426" s="147"/>
      <c r="J426" s="147"/>
      <c r="K426" s="277"/>
      <c r="L426" s="121"/>
      <c r="M426" s="120" t="str">
        <f>IF(ISERROR(VLOOKUP(C426,mail!$G$2:$H$65,2,0)),"",VLOOKUP(C426,mail!$G$2:$H$65,2,0))</f>
        <v/>
      </c>
      <c r="N426" s="98"/>
      <c r="O426" s="110">
        <f t="shared" si="71"/>
        <v>0.3527777777777778</v>
      </c>
      <c r="P426" s="110">
        <f t="shared" si="72"/>
        <v>0.78263888888888899</v>
      </c>
      <c r="Q426" s="134">
        <f t="shared" si="73"/>
        <v>0.1472222222222222</v>
      </c>
      <c r="R426" s="111">
        <f t="shared" si="70"/>
        <v>0.22013888888888899</v>
      </c>
      <c r="S426" s="108">
        <f t="shared" si="74"/>
        <v>0.35416666666666669</v>
      </c>
      <c r="T426" s="109"/>
      <c r="U426" s="108"/>
      <c r="V426" s="108"/>
      <c r="W426" s="112"/>
      <c r="X426" s="112"/>
      <c r="Y426" s="112"/>
      <c r="Z426" s="176"/>
      <c r="AA426" s="109"/>
      <c r="AB426" s="138">
        <f t="shared" si="75"/>
        <v>1</v>
      </c>
      <c r="AC426" s="112">
        <f t="shared" si="76"/>
        <v>0</v>
      </c>
      <c r="AD426" s="112">
        <f t="shared" si="77"/>
        <v>0</v>
      </c>
      <c r="AE426" s="112">
        <f t="shared" si="78"/>
        <v>1</v>
      </c>
    </row>
    <row r="427" spans="1:31" s="150" customFormat="1" hidden="1">
      <c r="A427" s="147">
        <v>428</v>
      </c>
      <c r="B427" s="226" t="s">
        <v>497</v>
      </c>
      <c r="C427" s="147" t="s">
        <v>237</v>
      </c>
      <c r="D427" s="147" t="s">
        <v>479</v>
      </c>
      <c r="E427" s="148">
        <v>42319</v>
      </c>
      <c r="F427" s="149">
        <v>0.3520833333333333</v>
      </c>
      <c r="G427" s="149">
        <v>0.77916666666666667</v>
      </c>
      <c r="H427" s="147"/>
      <c r="I427" s="147"/>
      <c r="J427" s="147"/>
      <c r="K427" s="277"/>
      <c r="L427" s="121"/>
      <c r="M427" s="120" t="str">
        <f>IF(ISERROR(VLOOKUP(C427,mail!$G$2:$H$65,2,0)),"",VLOOKUP(C427,mail!$G$2:$H$65,2,0))</f>
        <v/>
      </c>
      <c r="N427" s="98"/>
      <c r="O427" s="110">
        <f t="shared" si="71"/>
        <v>0.3520833333333333</v>
      </c>
      <c r="P427" s="110">
        <f t="shared" si="72"/>
        <v>0.77916666666666667</v>
      </c>
      <c r="Q427" s="134">
        <f t="shared" si="73"/>
        <v>0.1479166666666667</v>
      </c>
      <c r="R427" s="111">
        <f t="shared" si="70"/>
        <v>0.21666666666666667</v>
      </c>
      <c r="S427" s="108">
        <f t="shared" si="74"/>
        <v>0.35416666666666669</v>
      </c>
      <c r="T427" s="109"/>
      <c r="U427" s="108"/>
      <c r="V427" s="108"/>
      <c r="W427" s="112"/>
      <c r="X427" s="112"/>
      <c r="Y427" s="112"/>
      <c r="Z427" s="176"/>
      <c r="AA427" s="109"/>
      <c r="AB427" s="138">
        <f t="shared" si="75"/>
        <v>1</v>
      </c>
      <c r="AC427" s="112">
        <f t="shared" si="76"/>
        <v>0</v>
      </c>
      <c r="AD427" s="112">
        <f t="shared" si="77"/>
        <v>0</v>
      </c>
      <c r="AE427" s="112">
        <f t="shared" si="78"/>
        <v>1</v>
      </c>
    </row>
    <row r="428" spans="1:31" s="150" customFormat="1" hidden="1">
      <c r="A428" s="147">
        <v>429</v>
      </c>
      <c r="B428" s="226" t="s">
        <v>497</v>
      </c>
      <c r="C428" s="147" t="s">
        <v>237</v>
      </c>
      <c r="D428" s="147" t="s">
        <v>479</v>
      </c>
      <c r="E428" s="148">
        <v>42320</v>
      </c>
      <c r="F428" s="149">
        <v>0.35000000000000003</v>
      </c>
      <c r="G428" s="149">
        <v>0.77916666666666667</v>
      </c>
      <c r="H428" s="149">
        <v>0.77916666666666667</v>
      </c>
      <c r="I428" s="147"/>
      <c r="J428" s="147"/>
      <c r="K428" s="277"/>
      <c r="L428" s="121"/>
      <c r="M428" s="120" t="str">
        <f>IF(ISERROR(VLOOKUP(C428,mail!$G$2:$H$65,2,0)),"",VLOOKUP(C428,mail!$G$2:$H$65,2,0))</f>
        <v/>
      </c>
      <c r="N428" s="98"/>
      <c r="O428" s="110">
        <f t="shared" si="71"/>
        <v>0.35000000000000003</v>
      </c>
      <c r="P428" s="110">
        <f t="shared" si="72"/>
        <v>0.77916666666666667</v>
      </c>
      <c r="Q428" s="134">
        <f t="shared" si="73"/>
        <v>0.14999999999999997</v>
      </c>
      <c r="R428" s="111">
        <f t="shared" si="70"/>
        <v>0.21666666666666667</v>
      </c>
      <c r="S428" s="108">
        <f t="shared" si="74"/>
        <v>0.35416666666666669</v>
      </c>
      <c r="T428" s="109"/>
      <c r="U428" s="108"/>
      <c r="V428" s="108"/>
      <c r="W428" s="112"/>
      <c r="X428" s="112"/>
      <c r="Y428" s="112"/>
      <c r="Z428" s="176"/>
      <c r="AA428" s="109"/>
      <c r="AB428" s="138">
        <f t="shared" si="75"/>
        <v>1</v>
      </c>
      <c r="AC428" s="112">
        <f t="shared" si="76"/>
        <v>0</v>
      </c>
      <c r="AD428" s="112">
        <f t="shared" si="77"/>
        <v>0</v>
      </c>
      <c r="AE428" s="112">
        <f t="shared" si="78"/>
        <v>1</v>
      </c>
    </row>
    <row r="429" spans="1:31" s="150" customFormat="1" hidden="1">
      <c r="A429" s="147">
        <v>430</v>
      </c>
      <c r="B429" s="226" t="s">
        <v>497</v>
      </c>
      <c r="C429" s="147" t="s">
        <v>237</v>
      </c>
      <c r="D429" s="147" t="s">
        <v>479</v>
      </c>
      <c r="E429" s="148">
        <v>42321</v>
      </c>
      <c r="F429" s="149">
        <v>0.35416666666666669</v>
      </c>
      <c r="G429" s="149">
        <v>0.79305555555555562</v>
      </c>
      <c r="H429" s="147"/>
      <c r="I429" s="147"/>
      <c r="J429" s="147"/>
      <c r="K429" s="277"/>
      <c r="L429" s="121"/>
      <c r="M429" s="120" t="str">
        <f>IF(ISERROR(VLOOKUP(C429,mail!$G$2:$H$65,2,0)),"",VLOOKUP(C429,mail!$G$2:$H$65,2,0))</f>
        <v/>
      </c>
      <c r="N429" s="98"/>
      <c r="O429" s="110">
        <f t="shared" si="71"/>
        <v>0.35416666666666669</v>
      </c>
      <c r="P429" s="110">
        <f t="shared" si="72"/>
        <v>0.79305555555555562</v>
      </c>
      <c r="Q429" s="134">
        <f t="shared" si="73"/>
        <v>0.14583333333333331</v>
      </c>
      <c r="R429" s="111">
        <f t="shared" si="70"/>
        <v>0.23055555555555562</v>
      </c>
      <c r="S429" s="108">
        <f t="shared" si="74"/>
        <v>0.35416666666666669</v>
      </c>
      <c r="T429" s="109"/>
      <c r="U429" s="108"/>
      <c r="V429" s="108"/>
      <c r="W429" s="112"/>
      <c r="X429" s="112"/>
      <c r="Y429" s="112"/>
      <c r="Z429" s="176"/>
      <c r="AA429" s="109"/>
      <c r="AB429" s="138">
        <f t="shared" si="75"/>
        <v>1</v>
      </c>
      <c r="AC429" s="112">
        <f t="shared" si="76"/>
        <v>0</v>
      </c>
      <c r="AD429" s="112">
        <f t="shared" si="77"/>
        <v>0</v>
      </c>
      <c r="AE429" s="112">
        <f t="shared" si="78"/>
        <v>1</v>
      </c>
    </row>
    <row r="430" spans="1:31" s="150" customFormat="1" hidden="1">
      <c r="A430" s="147">
        <v>431</v>
      </c>
      <c r="B430" s="226" t="s">
        <v>497</v>
      </c>
      <c r="C430" s="147" t="s">
        <v>237</v>
      </c>
      <c r="D430" s="147" t="s">
        <v>479</v>
      </c>
      <c r="E430" s="148">
        <v>42324</v>
      </c>
      <c r="F430" s="149">
        <v>0.34236111111111112</v>
      </c>
      <c r="G430" s="149">
        <v>0.77986111111111101</v>
      </c>
      <c r="H430" s="147"/>
      <c r="I430" s="147"/>
      <c r="J430" s="147"/>
      <c r="K430" s="277"/>
      <c r="L430" s="121"/>
      <c r="M430" s="120" t="str">
        <f>IF(ISERROR(VLOOKUP(C430,mail!$G$2:$H$65,2,0)),"",VLOOKUP(C430,mail!$G$2:$H$65,2,0))</f>
        <v/>
      </c>
      <c r="N430" s="98"/>
      <c r="O430" s="110">
        <f t="shared" si="71"/>
        <v>0.34236111111111112</v>
      </c>
      <c r="P430" s="110">
        <f t="shared" si="72"/>
        <v>0.77986111111111101</v>
      </c>
      <c r="Q430" s="134">
        <f t="shared" si="73"/>
        <v>0.15763888888888888</v>
      </c>
      <c r="R430" s="111">
        <f t="shared" si="70"/>
        <v>0.21736111111111101</v>
      </c>
      <c r="S430" s="108">
        <f t="shared" si="74"/>
        <v>0.35416666666666669</v>
      </c>
      <c r="T430" s="109"/>
      <c r="U430" s="108"/>
      <c r="V430" s="108"/>
      <c r="W430" s="112"/>
      <c r="X430" s="112"/>
      <c r="Y430" s="112"/>
      <c r="Z430" s="176"/>
      <c r="AA430" s="109"/>
      <c r="AB430" s="138">
        <f t="shared" si="75"/>
        <v>1</v>
      </c>
      <c r="AC430" s="112">
        <f t="shared" si="76"/>
        <v>0</v>
      </c>
      <c r="AD430" s="112">
        <f t="shared" si="77"/>
        <v>0</v>
      </c>
      <c r="AE430" s="112">
        <f t="shared" si="78"/>
        <v>1</v>
      </c>
    </row>
    <row r="431" spans="1:31" s="150" customFormat="1" hidden="1">
      <c r="A431" s="147">
        <v>432</v>
      </c>
      <c r="B431" s="226" t="s">
        <v>497</v>
      </c>
      <c r="C431" s="147" t="s">
        <v>237</v>
      </c>
      <c r="D431" s="147" t="s">
        <v>479</v>
      </c>
      <c r="E431" s="148">
        <v>42325</v>
      </c>
      <c r="F431" s="149">
        <v>0.3444444444444445</v>
      </c>
      <c r="G431" s="149">
        <v>0.77430555555555547</v>
      </c>
      <c r="H431" s="147"/>
      <c r="I431" s="147"/>
      <c r="J431" s="147"/>
      <c r="K431" s="277"/>
      <c r="L431" s="121"/>
      <c r="M431" s="120" t="str">
        <f>IF(ISERROR(VLOOKUP(C431,mail!$G$2:$H$65,2,0)),"",VLOOKUP(C431,mail!$G$2:$H$65,2,0))</f>
        <v/>
      </c>
      <c r="N431" s="98"/>
      <c r="O431" s="110">
        <f t="shared" si="71"/>
        <v>0.3444444444444445</v>
      </c>
      <c r="P431" s="110">
        <f t="shared" si="72"/>
        <v>0.77430555555555547</v>
      </c>
      <c r="Q431" s="134">
        <f t="shared" si="73"/>
        <v>0.1555555555555555</v>
      </c>
      <c r="R431" s="111">
        <f t="shared" si="70"/>
        <v>0.21180555555555547</v>
      </c>
      <c r="S431" s="108">
        <f t="shared" si="74"/>
        <v>0.35416666666666669</v>
      </c>
      <c r="T431" s="109"/>
      <c r="U431" s="108"/>
      <c r="V431" s="108"/>
      <c r="W431" s="112"/>
      <c r="X431" s="112"/>
      <c r="Y431" s="112"/>
      <c r="Z431" s="176"/>
      <c r="AA431" s="109"/>
      <c r="AB431" s="138">
        <f t="shared" si="75"/>
        <v>1</v>
      </c>
      <c r="AC431" s="112">
        <f t="shared" si="76"/>
        <v>0</v>
      </c>
      <c r="AD431" s="112">
        <f t="shared" si="77"/>
        <v>0</v>
      </c>
      <c r="AE431" s="112">
        <f t="shared" si="78"/>
        <v>1</v>
      </c>
    </row>
    <row r="432" spans="1:31" s="150" customFormat="1" hidden="1">
      <c r="A432" s="147">
        <v>433</v>
      </c>
      <c r="B432" s="226" t="s">
        <v>497</v>
      </c>
      <c r="C432" s="147" t="s">
        <v>237</v>
      </c>
      <c r="D432" s="147" t="s">
        <v>479</v>
      </c>
      <c r="E432" s="148">
        <v>42326</v>
      </c>
      <c r="F432" s="149">
        <v>0.35000000000000003</v>
      </c>
      <c r="G432" s="149">
        <v>0.8340277777777777</v>
      </c>
      <c r="H432" s="147"/>
      <c r="I432" s="147"/>
      <c r="J432" s="147"/>
      <c r="K432" s="277"/>
      <c r="L432" s="121"/>
      <c r="M432" s="120" t="str">
        <f>IF(ISERROR(VLOOKUP(C432,mail!$G$2:$H$65,2,0)),"",VLOOKUP(C432,mail!$G$2:$H$65,2,0))</f>
        <v/>
      </c>
      <c r="N432" s="98"/>
      <c r="O432" s="110">
        <f t="shared" si="71"/>
        <v>0.35000000000000003</v>
      </c>
      <c r="P432" s="110">
        <f t="shared" si="72"/>
        <v>0.8340277777777777</v>
      </c>
      <c r="Q432" s="134">
        <f t="shared" si="73"/>
        <v>0.14999999999999997</v>
      </c>
      <c r="R432" s="111">
        <f t="shared" si="70"/>
        <v>0.25</v>
      </c>
      <c r="S432" s="108">
        <f t="shared" si="74"/>
        <v>0.35416666666666669</v>
      </c>
      <c r="T432" s="109"/>
      <c r="U432" s="108"/>
      <c r="V432" s="108"/>
      <c r="W432" s="112"/>
      <c r="X432" s="112"/>
      <c r="Y432" s="112"/>
      <c r="Z432" s="176"/>
      <c r="AA432" s="109"/>
      <c r="AB432" s="138">
        <f t="shared" si="75"/>
        <v>1</v>
      </c>
      <c r="AC432" s="112">
        <f t="shared" si="76"/>
        <v>0</v>
      </c>
      <c r="AD432" s="112">
        <f t="shared" si="77"/>
        <v>0</v>
      </c>
      <c r="AE432" s="112">
        <f t="shared" si="78"/>
        <v>1</v>
      </c>
    </row>
    <row r="433" spans="1:31" s="150" customFormat="1" hidden="1">
      <c r="A433" s="147">
        <v>434</v>
      </c>
      <c r="B433" s="226" t="s">
        <v>497</v>
      </c>
      <c r="C433" s="147" t="s">
        <v>237</v>
      </c>
      <c r="D433" s="147" t="s">
        <v>479</v>
      </c>
      <c r="E433" s="148">
        <v>42327</v>
      </c>
      <c r="F433" s="149">
        <v>0.3527777777777778</v>
      </c>
      <c r="G433" s="149">
        <v>0.7944444444444444</v>
      </c>
      <c r="H433" s="147"/>
      <c r="I433" s="147"/>
      <c r="J433" s="147"/>
      <c r="K433" s="278"/>
      <c r="L433" s="121"/>
      <c r="M433" s="120" t="str">
        <f>IF(ISERROR(VLOOKUP(C433,mail!$G$2:$H$65,2,0)),"",VLOOKUP(C433,mail!$G$2:$H$65,2,0))</f>
        <v/>
      </c>
      <c r="N433" s="98"/>
      <c r="O433" s="110">
        <f t="shared" si="71"/>
        <v>0.3527777777777778</v>
      </c>
      <c r="P433" s="110">
        <f t="shared" si="72"/>
        <v>0.7944444444444444</v>
      </c>
      <c r="Q433" s="134">
        <f t="shared" si="73"/>
        <v>0.1472222222222222</v>
      </c>
      <c r="R433" s="111">
        <f t="shared" si="70"/>
        <v>0.2319444444444444</v>
      </c>
      <c r="S433" s="108">
        <f t="shared" si="74"/>
        <v>0.35416666666666669</v>
      </c>
      <c r="T433" s="109"/>
      <c r="U433" s="108"/>
      <c r="V433" s="108"/>
      <c r="W433" s="112"/>
      <c r="X433" s="112"/>
      <c r="Y433" s="112"/>
      <c r="Z433" s="176"/>
      <c r="AA433" s="109"/>
      <c r="AB433" s="138">
        <f t="shared" si="75"/>
        <v>1</v>
      </c>
      <c r="AC433" s="112">
        <f t="shared" si="76"/>
        <v>0</v>
      </c>
      <c r="AD433" s="112">
        <f t="shared" si="77"/>
        <v>0</v>
      </c>
      <c r="AE433" s="112">
        <f t="shared" si="78"/>
        <v>1</v>
      </c>
    </row>
    <row r="434" spans="1:31" s="150" customFormat="1" hidden="1">
      <c r="A434" s="147">
        <v>435</v>
      </c>
      <c r="B434" s="226" t="s">
        <v>253</v>
      </c>
      <c r="C434" s="147" t="s">
        <v>231</v>
      </c>
      <c r="D434" s="147" t="s">
        <v>480</v>
      </c>
      <c r="E434" s="148">
        <v>42303</v>
      </c>
      <c r="F434" s="149">
        <v>0.34097222222222223</v>
      </c>
      <c r="G434" s="149">
        <v>0.76250000000000007</v>
      </c>
      <c r="H434" s="147"/>
      <c r="I434" s="147"/>
      <c r="J434" s="147"/>
      <c r="K434" s="277"/>
      <c r="L434" s="121"/>
      <c r="M434" s="120" t="str">
        <f>IF(ISERROR(VLOOKUP(C434,mail!$G$2:$H$65,2,0)),"",VLOOKUP(C434,mail!$G$2:$H$65,2,0))</f>
        <v>KHAC</v>
      </c>
      <c r="N434" s="98"/>
      <c r="O434" s="110">
        <f t="shared" si="71"/>
        <v>0.34097222222222223</v>
      </c>
      <c r="P434" s="110">
        <f t="shared" si="72"/>
        <v>0.76250000000000007</v>
      </c>
      <c r="Q434" s="134">
        <f t="shared" si="73"/>
        <v>0</v>
      </c>
      <c r="R434" s="111">
        <f t="shared" si="70"/>
        <v>0</v>
      </c>
      <c r="S434" s="108">
        <f t="shared" si="74"/>
        <v>0</v>
      </c>
      <c r="T434" s="109"/>
      <c r="U434" s="108"/>
      <c r="V434" s="108"/>
      <c r="W434" s="112"/>
      <c r="X434" s="112"/>
      <c r="Y434" s="112"/>
      <c r="Z434" s="176"/>
      <c r="AA434" s="109"/>
      <c r="AB434" s="138">
        <f t="shared" si="75"/>
        <v>0</v>
      </c>
      <c r="AC434" s="112">
        <f t="shared" si="76"/>
        <v>0</v>
      </c>
      <c r="AD434" s="112">
        <f t="shared" si="77"/>
        <v>0</v>
      </c>
      <c r="AE434" s="112">
        <f t="shared" si="78"/>
        <v>0</v>
      </c>
    </row>
    <row r="435" spans="1:31" s="150" customFormat="1" hidden="1">
      <c r="A435" s="147">
        <v>436</v>
      </c>
      <c r="B435" s="226" t="s">
        <v>253</v>
      </c>
      <c r="C435" s="147" t="s">
        <v>231</v>
      </c>
      <c r="D435" s="147" t="s">
        <v>480</v>
      </c>
      <c r="E435" s="148">
        <v>42304</v>
      </c>
      <c r="F435" s="149">
        <v>0.34791666666666665</v>
      </c>
      <c r="G435" s="149">
        <v>0.76250000000000007</v>
      </c>
      <c r="H435" s="147"/>
      <c r="I435" s="147"/>
      <c r="J435" s="147"/>
      <c r="K435" s="277"/>
      <c r="L435" s="121"/>
      <c r="M435" s="120" t="str">
        <f>IF(ISERROR(VLOOKUP(C435,mail!$G$2:$H$65,2,0)),"",VLOOKUP(C435,mail!$G$2:$H$65,2,0))</f>
        <v>KHAC</v>
      </c>
      <c r="N435" s="98"/>
      <c r="O435" s="110">
        <f t="shared" si="71"/>
        <v>0.34791666666666665</v>
      </c>
      <c r="P435" s="110">
        <f t="shared" si="72"/>
        <v>0.76250000000000007</v>
      </c>
      <c r="Q435" s="134">
        <f t="shared" si="73"/>
        <v>0</v>
      </c>
      <c r="R435" s="111">
        <f t="shared" si="70"/>
        <v>0</v>
      </c>
      <c r="S435" s="108">
        <f t="shared" si="74"/>
        <v>0</v>
      </c>
      <c r="T435" s="109"/>
      <c r="U435" s="108"/>
      <c r="V435" s="108"/>
      <c r="W435" s="112"/>
      <c r="X435" s="112"/>
      <c r="Y435" s="112"/>
      <c r="Z435" s="176"/>
      <c r="AA435" s="109"/>
      <c r="AB435" s="138">
        <f t="shared" si="75"/>
        <v>0</v>
      </c>
      <c r="AC435" s="112">
        <f t="shared" si="76"/>
        <v>0</v>
      </c>
      <c r="AD435" s="112">
        <f t="shared" si="77"/>
        <v>0</v>
      </c>
      <c r="AE435" s="112">
        <f t="shared" si="78"/>
        <v>0</v>
      </c>
    </row>
    <row r="436" spans="1:31" s="150" customFormat="1" hidden="1">
      <c r="A436" s="147">
        <v>437</v>
      </c>
      <c r="B436" s="226" t="s">
        <v>253</v>
      </c>
      <c r="C436" s="147" t="s">
        <v>231</v>
      </c>
      <c r="D436" s="147" t="s">
        <v>480</v>
      </c>
      <c r="E436" s="148">
        <v>42305</v>
      </c>
      <c r="F436" s="149">
        <v>0.34722222222222227</v>
      </c>
      <c r="G436" s="149">
        <v>0.76597222222222217</v>
      </c>
      <c r="H436" s="147"/>
      <c r="I436" s="147"/>
      <c r="J436" s="147"/>
      <c r="K436" s="278"/>
      <c r="L436" s="121"/>
      <c r="M436" s="120" t="str">
        <f>IF(ISERROR(VLOOKUP(C436,mail!$G$2:$H$65,2,0)),"",VLOOKUP(C436,mail!$G$2:$H$65,2,0))</f>
        <v>KHAC</v>
      </c>
      <c r="N436" s="98"/>
      <c r="O436" s="110">
        <f t="shared" si="71"/>
        <v>0.34722222222222227</v>
      </c>
      <c r="P436" s="110">
        <f t="shared" si="72"/>
        <v>0.76597222222222217</v>
      </c>
      <c r="Q436" s="134">
        <f t="shared" si="73"/>
        <v>0</v>
      </c>
      <c r="R436" s="111">
        <f t="shared" ref="R436:R499" si="79">+IF(OR(M436="khac",M436="pm",P436=TIMEVALUE("00:00"),MAX(F436:K436)&lt;TIMEVALUE("13:30"),MAX(F436:K436)&lt;TIMEVALUE("15:30"),MIN(F436:K436)&gt;TIMEVALUE("15:30")),0,IF(P436&lt;=TIMEVALUE("19:30"),P436-IF(MIN(F436:K436)&gt;TIMEVALUE("13:30"),O436,TIMEVALUE("13:30")),TIMEVALUE("19:30")-IF(MIN(F436:K436)&gt;TIMEVALUE("13:30"),O436,TIMEVALUE("13:30"))))</f>
        <v>0</v>
      </c>
      <c r="S436" s="108">
        <f t="shared" si="74"/>
        <v>0</v>
      </c>
      <c r="T436" s="109"/>
      <c r="U436" s="108"/>
      <c r="V436" s="108"/>
      <c r="W436" s="112"/>
      <c r="X436" s="112"/>
      <c r="Y436" s="112"/>
      <c r="Z436" s="176"/>
      <c r="AA436" s="109"/>
      <c r="AB436" s="138">
        <f t="shared" si="75"/>
        <v>0</v>
      </c>
      <c r="AC436" s="112">
        <f t="shared" si="76"/>
        <v>0</v>
      </c>
      <c r="AD436" s="112">
        <f t="shared" si="77"/>
        <v>0</v>
      </c>
      <c r="AE436" s="112">
        <f t="shared" si="78"/>
        <v>0</v>
      </c>
    </row>
    <row r="437" spans="1:31" s="150" customFormat="1" hidden="1">
      <c r="A437" s="147">
        <v>438</v>
      </c>
      <c r="B437" s="226" t="s">
        <v>253</v>
      </c>
      <c r="C437" s="147" t="s">
        <v>231</v>
      </c>
      <c r="D437" s="147" t="s">
        <v>480</v>
      </c>
      <c r="E437" s="148">
        <v>42306</v>
      </c>
      <c r="F437" s="149">
        <v>0.34583333333333338</v>
      </c>
      <c r="G437" s="147"/>
      <c r="H437" s="147"/>
      <c r="I437" s="147"/>
      <c r="J437" s="147"/>
      <c r="K437" s="277"/>
      <c r="L437" s="121"/>
      <c r="M437" s="120" t="str">
        <f>IF(ISERROR(VLOOKUP(C437,mail!$G$2:$H$65,2,0)),"",VLOOKUP(C437,mail!$G$2:$H$65,2,0))</f>
        <v>KHAC</v>
      </c>
      <c r="N437" s="98"/>
      <c r="O437" s="110">
        <f t="shared" si="71"/>
        <v>0</v>
      </c>
      <c r="P437" s="110">
        <f t="shared" si="72"/>
        <v>0</v>
      </c>
      <c r="Q437" s="134">
        <f t="shared" si="73"/>
        <v>0</v>
      </c>
      <c r="R437" s="111">
        <f t="shared" si="79"/>
        <v>0</v>
      </c>
      <c r="S437" s="108">
        <f t="shared" si="74"/>
        <v>0</v>
      </c>
      <c r="T437" s="109"/>
      <c r="U437" s="108"/>
      <c r="V437" s="108"/>
      <c r="W437" s="112"/>
      <c r="X437" s="112"/>
      <c r="Y437" s="112"/>
      <c r="Z437" s="176"/>
      <c r="AA437" s="109"/>
      <c r="AB437" s="138">
        <f t="shared" si="75"/>
        <v>0</v>
      </c>
      <c r="AC437" s="112">
        <f t="shared" si="76"/>
        <v>1</v>
      </c>
      <c r="AD437" s="112">
        <f t="shared" si="77"/>
        <v>0</v>
      </c>
      <c r="AE437" s="112">
        <f t="shared" si="78"/>
        <v>0</v>
      </c>
    </row>
    <row r="438" spans="1:31" s="150" customFormat="1" hidden="1">
      <c r="A438" s="147">
        <v>439</v>
      </c>
      <c r="B438" s="226" t="s">
        <v>253</v>
      </c>
      <c r="C438" s="147" t="s">
        <v>231</v>
      </c>
      <c r="D438" s="147" t="s">
        <v>480</v>
      </c>
      <c r="E438" s="148">
        <v>42307</v>
      </c>
      <c r="F438" s="149">
        <v>0.3527777777777778</v>
      </c>
      <c r="G438" s="149">
        <v>0.8041666666666667</v>
      </c>
      <c r="H438" s="147"/>
      <c r="I438" s="147"/>
      <c r="J438" s="147"/>
      <c r="K438" s="277"/>
      <c r="L438" s="121"/>
      <c r="M438" s="120" t="str">
        <f>IF(ISERROR(VLOOKUP(C438,mail!$G$2:$H$65,2,0)),"",VLOOKUP(C438,mail!$G$2:$H$65,2,0))</f>
        <v>KHAC</v>
      </c>
      <c r="N438" s="98"/>
      <c r="O438" s="110">
        <f t="shared" si="71"/>
        <v>0.3527777777777778</v>
      </c>
      <c r="P438" s="110">
        <f t="shared" si="72"/>
        <v>0.8041666666666667</v>
      </c>
      <c r="Q438" s="134">
        <f t="shared" si="73"/>
        <v>0</v>
      </c>
      <c r="R438" s="111">
        <f t="shared" si="79"/>
        <v>0</v>
      </c>
      <c r="S438" s="108">
        <f t="shared" si="74"/>
        <v>0</v>
      </c>
      <c r="T438" s="109"/>
      <c r="U438" s="108"/>
      <c r="V438" s="108"/>
      <c r="W438" s="112"/>
      <c r="X438" s="112"/>
      <c r="Y438" s="112"/>
      <c r="Z438" s="176"/>
      <c r="AA438" s="109"/>
      <c r="AB438" s="138">
        <f t="shared" si="75"/>
        <v>0</v>
      </c>
      <c r="AC438" s="112">
        <f t="shared" si="76"/>
        <v>0</v>
      </c>
      <c r="AD438" s="112">
        <f t="shared" si="77"/>
        <v>0</v>
      </c>
      <c r="AE438" s="112">
        <f t="shared" si="78"/>
        <v>0</v>
      </c>
    </row>
    <row r="439" spans="1:31" s="150" customFormat="1" hidden="1">
      <c r="A439" s="147">
        <v>440</v>
      </c>
      <c r="B439" s="226" t="s">
        <v>253</v>
      </c>
      <c r="C439" s="147" t="s">
        <v>231</v>
      </c>
      <c r="D439" s="147" t="s">
        <v>480</v>
      </c>
      <c r="E439" s="148">
        <v>42310</v>
      </c>
      <c r="F439" s="149">
        <v>0.34375</v>
      </c>
      <c r="G439" s="149">
        <v>0.77708333333333324</v>
      </c>
      <c r="H439" s="147"/>
      <c r="I439" s="147"/>
      <c r="J439" s="147"/>
      <c r="K439" s="278"/>
      <c r="L439" s="121"/>
      <c r="M439" s="120" t="str">
        <f>IF(ISERROR(VLOOKUP(C439,mail!$G$2:$H$65,2,0)),"",VLOOKUP(C439,mail!$G$2:$H$65,2,0))</f>
        <v>KHAC</v>
      </c>
      <c r="N439" s="98"/>
      <c r="O439" s="110">
        <f t="shared" si="71"/>
        <v>0.34375</v>
      </c>
      <c r="P439" s="110">
        <f t="shared" si="72"/>
        <v>0.77708333333333324</v>
      </c>
      <c r="Q439" s="134">
        <f t="shared" si="73"/>
        <v>0</v>
      </c>
      <c r="R439" s="111">
        <f t="shared" si="79"/>
        <v>0</v>
      </c>
      <c r="S439" s="108">
        <f t="shared" si="74"/>
        <v>0</v>
      </c>
      <c r="T439" s="109"/>
      <c r="U439" s="108"/>
      <c r="V439" s="108"/>
      <c r="W439" s="112"/>
      <c r="X439" s="112"/>
      <c r="Y439" s="112"/>
      <c r="Z439" s="176"/>
      <c r="AA439" s="109"/>
      <c r="AB439" s="138">
        <f t="shared" si="75"/>
        <v>0</v>
      </c>
      <c r="AC439" s="112">
        <f t="shared" si="76"/>
        <v>0</v>
      </c>
      <c r="AD439" s="112">
        <f t="shared" si="77"/>
        <v>0</v>
      </c>
      <c r="AE439" s="112">
        <f t="shared" si="78"/>
        <v>0</v>
      </c>
    </row>
    <row r="440" spans="1:31" s="150" customFormat="1" hidden="1">
      <c r="A440" s="147">
        <v>441</v>
      </c>
      <c r="B440" s="226" t="s">
        <v>253</v>
      </c>
      <c r="C440" s="147" t="s">
        <v>231</v>
      </c>
      <c r="D440" s="147" t="s">
        <v>480</v>
      </c>
      <c r="E440" s="148">
        <v>42311</v>
      </c>
      <c r="F440" s="149">
        <v>0.33055555555555555</v>
      </c>
      <c r="G440" s="149">
        <v>0.33611111111111108</v>
      </c>
      <c r="H440" s="149">
        <v>0.77361111111111114</v>
      </c>
      <c r="I440" s="147"/>
      <c r="J440" s="147"/>
      <c r="K440" s="277"/>
      <c r="L440" s="121"/>
      <c r="M440" s="120" t="str">
        <f>IF(ISERROR(VLOOKUP(C440,mail!$G$2:$H$65,2,0)),"",VLOOKUP(C440,mail!$G$2:$H$65,2,0))</f>
        <v>KHAC</v>
      </c>
      <c r="N440" s="98"/>
      <c r="O440" s="110">
        <f t="shared" si="71"/>
        <v>0.33333333333333331</v>
      </c>
      <c r="P440" s="110">
        <f t="shared" si="72"/>
        <v>0.77361111111111114</v>
      </c>
      <c r="Q440" s="134">
        <f t="shared" si="73"/>
        <v>0</v>
      </c>
      <c r="R440" s="111">
        <f t="shared" si="79"/>
        <v>0</v>
      </c>
      <c r="S440" s="108">
        <f t="shared" si="74"/>
        <v>0</v>
      </c>
      <c r="T440" s="109"/>
      <c r="U440" s="108"/>
      <c r="V440" s="108"/>
      <c r="W440" s="112"/>
      <c r="X440" s="112"/>
      <c r="Y440" s="112"/>
      <c r="Z440" s="176"/>
      <c r="AA440" s="109"/>
      <c r="AB440" s="138">
        <f t="shared" si="75"/>
        <v>0</v>
      </c>
      <c r="AC440" s="112">
        <f t="shared" si="76"/>
        <v>0</v>
      </c>
      <c r="AD440" s="112">
        <f t="shared" si="77"/>
        <v>0</v>
      </c>
      <c r="AE440" s="112">
        <f t="shared" si="78"/>
        <v>0</v>
      </c>
    </row>
    <row r="441" spans="1:31" s="150" customFormat="1" hidden="1">
      <c r="A441" s="147">
        <v>442</v>
      </c>
      <c r="B441" s="226" t="s">
        <v>253</v>
      </c>
      <c r="C441" s="147" t="s">
        <v>231</v>
      </c>
      <c r="D441" s="147" t="s">
        <v>480</v>
      </c>
      <c r="E441" s="148">
        <v>42312</v>
      </c>
      <c r="F441" s="149">
        <v>0.35694444444444445</v>
      </c>
      <c r="G441" s="149">
        <v>0.68472222222222223</v>
      </c>
      <c r="H441" s="147"/>
      <c r="I441" s="147"/>
      <c r="J441" s="147"/>
      <c r="K441" s="277"/>
      <c r="L441" s="121"/>
      <c r="M441" s="120" t="str">
        <f>IF(ISERROR(VLOOKUP(C441,mail!$G$2:$H$65,2,0)),"",VLOOKUP(C441,mail!$G$2:$H$65,2,0))</f>
        <v>KHAC</v>
      </c>
      <c r="N441" s="98"/>
      <c r="O441" s="110">
        <f t="shared" si="71"/>
        <v>0.35694444444444445</v>
      </c>
      <c r="P441" s="110">
        <f t="shared" si="72"/>
        <v>0.68472222222222223</v>
      </c>
      <c r="Q441" s="134">
        <f t="shared" si="73"/>
        <v>0</v>
      </c>
      <c r="R441" s="111">
        <f t="shared" si="79"/>
        <v>0</v>
      </c>
      <c r="S441" s="108">
        <f t="shared" si="74"/>
        <v>0</v>
      </c>
      <c r="T441" s="109"/>
      <c r="U441" s="108"/>
      <c r="V441" s="108"/>
      <c r="W441" s="112"/>
      <c r="X441" s="112"/>
      <c r="Y441" s="112"/>
      <c r="Z441" s="176"/>
      <c r="AA441" s="109"/>
      <c r="AB441" s="138">
        <f t="shared" si="75"/>
        <v>0</v>
      </c>
      <c r="AC441" s="112">
        <f t="shared" si="76"/>
        <v>0</v>
      </c>
      <c r="AD441" s="112">
        <f t="shared" si="77"/>
        <v>1</v>
      </c>
      <c r="AE441" s="112">
        <f t="shared" si="78"/>
        <v>0</v>
      </c>
    </row>
    <row r="442" spans="1:31" s="150" customFormat="1" hidden="1">
      <c r="A442" s="147">
        <v>443</v>
      </c>
      <c r="B442" s="226" t="s">
        <v>253</v>
      </c>
      <c r="C442" s="147" t="s">
        <v>231</v>
      </c>
      <c r="D442" s="147" t="s">
        <v>480</v>
      </c>
      <c r="E442" s="148">
        <v>42313</v>
      </c>
      <c r="F442" s="149">
        <v>0.3444444444444445</v>
      </c>
      <c r="G442" s="149">
        <v>0.7583333333333333</v>
      </c>
      <c r="H442" s="147"/>
      <c r="I442" s="147"/>
      <c r="J442" s="147"/>
      <c r="K442" s="277"/>
      <c r="L442" s="121"/>
      <c r="M442" s="120" t="str">
        <f>IF(ISERROR(VLOOKUP(C442,mail!$G$2:$H$65,2,0)),"",VLOOKUP(C442,mail!$G$2:$H$65,2,0))</f>
        <v>KHAC</v>
      </c>
      <c r="N442" s="98"/>
      <c r="O442" s="110">
        <f t="shared" si="71"/>
        <v>0.3444444444444445</v>
      </c>
      <c r="P442" s="110">
        <f t="shared" si="72"/>
        <v>0.7583333333333333</v>
      </c>
      <c r="Q442" s="134">
        <f t="shared" si="73"/>
        <v>0</v>
      </c>
      <c r="R442" s="111">
        <f t="shared" si="79"/>
        <v>0</v>
      </c>
      <c r="S442" s="108">
        <f t="shared" si="74"/>
        <v>0</v>
      </c>
      <c r="T442" s="109"/>
      <c r="U442" s="108"/>
      <c r="V442" s="108"/>
      <c r="W442" s="112"/>
      <c r="X442" s="112"/>
      <c r="Y442" s="112"/>
      <c r="Z442" s="176"/>
      <c r="AA442" s="109"/>
      <c r="AB442" s="138">
        <f t="shared" si="75"/>
        <v>0</v>
      </c>
      <c r="AC442" s="112">
        <f t="shared" si="76"/>
        <v>0</v>
      </c>
      <c r="AD442" s="112">
        <f t="shared" si="77"/>
        <v>0</v>
      </c>
      <c r="AE442" s="112">
        <f t="shared" si="78"/>
        <v>0</v>
      </c>
    </row>
    <row r="443" spans="1:31" s="150" customFormat="1" hidden="1">
      <c r="A443" s="147">
        <v>444</v>
      </c>
      <c r="B443" s="226" t="s">
        <v>253</v>
      </c>
      <c r="C443" s="147" t="s">
        <v>231</v>
      </c>
      <c r="D443" s="147" t="s">
        <v>480</v>
      </c>
      <c r="E443" s="148">
        <v>42314</v>
      </c>
      <c r="F443" s="149">
        <v>0.35069444444444442</v>
      </c>
      <c r="G443" s="149">
        <v>0.3520833333333333</v>
      </c>
      <c r="H443" s="149">
        <v>0.75763888888888886</v>
      </c>
      <c r="I443" s="147"/>
      <c r="J443" s="147"/>
      <c r="K443" s="277"/>
      <c r="L443" s="121"/>
      <c r="M443" s="120" t="str">
        <f>IF(ISERROR(VLOOKUP(C443,mail!$G$2:$H$65,2,0)),"",VLOOKUP(C443,mail!$G$2:$H$65,2,0))</f>
        <v>KHAC</v>
      </c>
      <c r="N443" s="98"/>
      <c r="O443" s="110">
        <f t="shared" si="71"/>
        <v>0.35069444444444442</v>
      </c>
      <c r="P443" s="110">
        <f t="shared" si="72"/>
        <v>0.75763888888888886</v>
      </c>
      <c r="Q443" s="134">
        <f t="shared" si="73"/>
        <v>0</v>
      </c>
      <c r="R443" s="111">
        <f t="shared" si="79"/>
        <v>0</v>
      </c>
      <c r="S443" s="108">
        <f t="shared" si="74"/>
        <v>0</v>
      </c>
      <c r="T443" s="109"/>
      <c r="U443" s="108"/>
      <c r="V443" s="108"/>
      <c r="W443" s="112"/>
      <c r="X443" s="112"/>
      <c r="Y443" s="112"/>
      <c r="Z443" s="176"/>
      <c r="AA443" s="109"/>
      <c r="AB443" s="138">
        <f t="shared" si="75"/>
        <v>0</v>
      </c>
      <c r="AC443" s="112">
        <f t="shared" si="76"/>
        <v>0</v>
      </c>
      <c r="AD443" s="112">
        <f t="shared" si="77"/>
        <v>0</v>
      </c>
      <c r="AE443" s="112">
        <f t="shared" si="78"/>
        <v>0</v>
      </c>
    </row>
    <row r="444" spans="1:31" s="150" customFormat="1" hidden="1">
      <c r="A444" s="147">
        <v>445</v>
      </c>
      <c r="B444" s="226" t="s">
        <v>253</v>
      </c>
      <c r="C444" s="147" t="s">
        <v>231</v>
      </c>
      <c r="D444" s="147" t="s">
        <v>480</v>
      </c>
      <c r="E444" s="148">
        <v>42317</v>
      </c>
      <c r="F444" s="149">
        <v>0.56666666666666665</v>
      </c>
      <c r="G444" s="149">
        <v>0.7715277777777777</v>
      </c>
      <c r="H444" s="147"/>
      <c r="I444" s="147"/>
      <c r="J444" s="147"/>
      <c r="K444" s="277"/>
      <c r="L444" s="121"/>
      <c r="M444" s="120" t="str">
        <f>IF(ISERROR(VLOOKUP(C444,mail!$G$2:$H$65,2,0)),"",VLOOKUP(C444,mail!$G$2:$H$65,2,0))</f>
        <v>KHAC</v>
      </c>
      <c r="N444" s="98"/>
      <c r="O444" s="110">
        <f t="shared" si="71"/>
        <v>0.56666666666666665</v>
      </c>
      <c r="P444" s="110">
        <f t="shared" si="72"/>
        <v>0.75</v>
      </c>
      <c r="Q444" s="134">
        <f t="shared" si="73"/>
        <v>0</v>
      </c>
      <c r="R444" s="111">
        <f t="shared" si="79"/>
        <v>0</v>
      </c>
      <c r="S444" s="108">
        <f t="shared" si="74"/>
        <v>0</v>
      </c>
      <c r="T444" s="109"/>
      <c r="U444" s="108"/>
      <c r="V444" s="108"/>
      <c r="W444" s="112"/>
      <c r="X444" s="112"/>
      <c r="Y444" s="112"/>
      <c r="Z444" s="176"/>
      <c r="AA444" s="109"/>
      <c r="AB444" s="138">
        <f t="shared" si="75"/>
        <v>0</v>
      </c>
      <c r="AC444" s="112">
        <f t="shared" si="76"/>
        <v>0</v>
      </c>
      <c r="AD444" s="112">
        <f t="shared" si="77"/>
        <v>0</v>
      </c>
      <c r="AE444" s="112">
        <f t="shared" si="78"/>
        <v>0</v>
      </c>
    </row>
    <row r="445" spans="1:31" s="150" customFormat="1" hidden="1">
      <c r="A445" s="147">
        <v>446</v>
      </c>
      <c r="B445" s="226" t="s">
        <v>253</v>
      </c>
      <c r="C445" s="147" t="s">
        <v>231</v>
      </c>
      <c r="D445" s="147" t="s">
        <v>480</v>
      </c>
      <c r="E445" s="148">
        <v>42318</v>
      </c>
      <c r="F445" s="149">
        <v>0.34652777777777777</v>
      </c>
      <c r="G445" s="149">
        <v>0.76041666666666663</v>
      </c>
      <c r="H445" s="147"/>
      <c r="I445" s="147"/>
      <c r="J445" s="147"/>
      <c r="K445" s="278"/>
      <c r="L445" s="121"/>
      <c r="M445" s="120" t="str">
        <f>IF(ISERROR(VLOOKUP(C445,mail!$G$2:$H$65,2,0)),"",VLOOKUP(C445,mail!$G$2:$H$65,2,0))</f>
        <v>KHAC</v>
      </c>
      <c r="N445" s="98"/>
      <c r="O445" s="110">
        <f t="shared" si="71"/>
        <v>0.34652777777777777</v>
      </c>
      <c r="P445" s="110">
        <f t="shared" si="72"/>
        <v>0.76041666666666663</v>
      </c>
      <c r="Q445" s="134">
        <f t="shared" si="73"/>
        <v>0</v>
      </c>
      <c r="R445" s="111">
        <f t="shared" si="79"/>
        <v>0</v>
      </c>
      <c r="S445" s="108">
        <f t="shared" si="74"/>
        <v>0</v>
      </c>
      <c r="T445" s="109"/>
      <c r="U445" s="108"/>
      <c r="V445" s="108"/>
      <c r="W445" s="112"/>
      <c r="X445" s="112"/>
      <c r="Y445" s="112"/>
      <c r="Z445" s="176"/>
      <c r="AA445" s="109"/>
      <c r="AB445" s="138">
        <f t="shared" si="75"/>
        <v>0</v>
      </c>
      <c r="AC445" s="112">
        <f t="shared" si="76"/>
        <v>0</v>
      </c>
      <c r="AD445" s="112">
        <f t="shared" si="77"/>
        <v>0</v>
      </c>
      <c r="AE445" s="112">
        <f t="shared" si="78"/>
        <v>0</v>
      </c>
    </row>
    <row r="446" spans="1:31" s="150" customFormat="1" hidden="1">
      <c r="A446" s="147">
        <v>447</v>
      </c>
      <c r="B446" s="226" t="s">
        <v>253</v>
      </c>
      <c r="C446" s="147" t="s">
        <v>231</v>
      </c>
      <c r="D446" s="147" t="s">
        <v>480</v>
      </c>
      <c r="E446" s="148">
        <v>42319</v>
      </c>
      <c r="F446" s="149">
        <v>0.3666666666666667</v>
      </c>
      <c r="G446" s="149">
        <v>0.7270833333333333</v>
      </c>
      <c r="H446" s="147"/>
      <c r="I446" s="147"/>
      <c r="J446" s="147"/>
      <c r="K446" s="277"/>
      <c r="L446" s="121"/>
      <c r="M446" s="120" t="str">
        <f>IF(ISERROR(VLOOKUP(C446,mail!$G$2:$H$65,2,0)),"",VLOOKUP(C446,mail!$G$2:$H$65,2,0))</f>
        <v>KHAC</v>
      </c>
      <c r="N446" s="98"/>
      <c r="O446" s="110">
        <f t="shared" si="71"/>
        <v>0.3666666666666667</v>
      </c>
      <c r="P446" s="110">
        <f t="shared" si="72"/>
        <v>0.7270833333333333</v>
      </c>
      <c r="Q446" s="134">
        <f t="shared" si="73"/>
        <v>0</v>
      </c>
      <c r="R446" s="111">
        <f t="shared" si="79"/>
        <v>0</v>
      </c>
      <c r="S446" s="108">
        <f t="shared" si="74"/>
        <v>0</v>
      </c>
      <c r="T446" s="109"/>
      <c r="U446" s="108"/>
      <c r="V446" s="108"/>
      <c r="W446" s="112"/>
      <c r="X446" s="112"/>
      <c r="Y446" s="112"/>
      <c r="Z446" s="176"/>
      <c r="AA446" s="109"/>
      <c r="AB446" s="138">
        <f t="shared" si="75"/>
        <v>0</v>
      </c>
      <c r="AC446" s="112">
        <f t="shared" si="76"/>
        <v>0</v>
      </c>
      <c r="AD446" s="112">
        <f t="shared" si="77"/>
        <v>1</v>
      </c>
      <c r="AE446" s="112">
        <f t="shared" si="78"/>
        <v>0</v>
      </c>
    </row>
    <row r="447" spans="1:31" s="150" customFormat="1" hidden="1">
      <c r="A447" s="147">
        <v>448</v>
      </c>
      <c r="B447" s="226" t="s">
        <v>253</v>
      </c>
      <c r="C447" s="147" t="s">
        <v>231</v>
      </c>
      <c r="D447" s="147" t="s">
        <v>480</v>
      </c>
      <c r="E447" s="148">
        <v>42320</v>
      </c>
      <c r="F447" s="149">
        <v>0.34166666666666662</v>
      </c>
      <c r="G447" s="149">
        <v>0.76041666666666663</v>
      </c>
      <c r="H447" s="147"/>
      <c r="I447" s="147"/>
      <c r="J447" s="147"/>
      <c r="K447" s="277"/>
      <c r="L447" s="121"/>
      <c r="M447" s="120" t="str">
        <f>IF(ISERROR(VLOOKUP(C447,mail!$G$2:$H$65,2,0)),"",VLOOKUP(C447,mail!$G$2:$H$65,2,0))</f>
        <v>KHAC</v>
      </c>
      <c r="N447" s="98"/>
      <c r="O447" s="110">
        <f t="shared" si="71"/>
        <v>0.34166666666666662</v>
      </c>
      <c r="P447" s="110">
        <f t="shared" si="72"/>
        <v>0.76041666666666663</v>
      </c>
      <c r="Q447" s="134">
        <f t="shared" si="73"/>
        <v>0</v>
      </c>
      <c r="R447" s="111">
        <f t="shared" si="79"/>
        <v>0</v>
      </c>
      <c r="S447" s="108">
        <f t="shared" si="74"/>
        <v>0</v>
      </c>
      <c r="T447" s="109"/>
      <c r="U447" s="108"/>
      <c r="V447" s="108"/>
      <c r="W447" s="112"/>
      <c r="X447" s="112"/>
      <c r="Y447" s="112"/>
      <c r="Z447" s="176"/>
      <c r="AA447" s="109"/>
      <c r="AB447" s="138">
        <f t="shared" si="75"/>
        <v>0</v>
      </c>
      <c r="AC447" s="112">
        <f t="shared" si="76"/>
        <v>0</v>
      </c>
      <c r="AD447" s="112">
        <f t="shared" si="77"/>
        <v>0</v>
      </c>
      <c r="AE447" s="112">
        <f t="shared" si="78"/>
        <v>0</v>
      </c>
    </row>
    <row r="448" spans="1:31" s="150" customFormat="1" hidden="1">
      <c r="A448" s="147">
        <v>449</v>
      </c>
      <c r="B448" s="226" t="s">
        <v>253</v>
      </c>
      <c r="C448" s="147" t="s">
        <v>231</v>
      </c>
      <c r="D448" s="147" t="s">
        <v>480</v>
      </c>
      <c r="E448" s="148">
        <v>42321</v>
      </c>
      <c r="F448" s="149">
        <v>0.35069444444444442</v>
      </c>
      <c r="G448" s="147"/>
      <c r="H448" s="147"/>
      <c r="I448" s="147"/>
      <c r="J448" s="147"/>
      <c r="K448" s="277"/>
      <c r="L448" s="121"/>
      <c r="M448" s="120" t="str">
        <f>IF(ISERROR(VLOOKUP(C448,mail!$G$2:$H$65,2,0)),"",VLOOKUP(C448,mail!$G$2:$H$65,2,0))</f>
        <v>KHAC</v>
      </c>
      <c r="N448" s="98"/>
      <c r="O448" s="110">
        <f t="shared" si="71"/>
        <v>0</v>
      </c>
      <c r="P448" s="110">
        <f t="shared" si="72"/>
        <v>0</v>
      </c>
      <c r="Q448" s="134">
        <f t="shared" si="73"/>
        <v>0</v>
      </c>
      <c r="R448" s="111">
        <f t="shared" si="79"/>
        <v>0</v>
      </c>
      <c r="S448" s="108">
        <f t="shared" si="74"/>
        <v>0</v>
      </c>
      <c r="T448" s="109"/>
      <c r="U448" s="108"/>
      <c r="V448" s="108"/>
      <c r="W448" s="112"/>
      <c r="X448" s="112"/>
      <c r="Y448" s="112"/>
      <c r="Z448" s="176"/>
      <c r="AA448" s="109"/>
      <c r="AB448" s="138">
        <f t="shared" si="75"/>
        <v>0</v>
      </c>
      <c r="AC448" s="112">
        <f t="shared" si="76"/>
        <v>1</v>
      </c>
      <c r="AD448" s="112">
        <f t="shared" si="77"/>
        <v>0</v>
      </c>
      <c r="AE448" s="112">
        <f t="shared" si="78"/>
        <v>0</v>
      </c>
    </row>
    <row r="449" spans="1:31" s="150" customFormat="1" hidden="1">
      <c r="A449" s="147">
        <v>450</v>
      </c>
      <c r="B449" s="226" t="s">
        <v>253</v>
      </c>
      <c r="C449" s="147" t="s">
        <v>231</v>
      </c>
      <c r="D449" s="147" t="s">
        <v>480</v>
      </c>
      <c r="E449" s="148">
        <v>42324</v>
      </c>
      <c r="F449" s="149">
        <v>0.34166666666666662</v>
      </c>
      <c r="G449" s="149">
        <v>0.76666666666666661</v>
      </c>
      <c r="H449" s="149">
        <v>0.7680555555555556</v>
      </c>
      <c r="I449" s="147"/>
      <c r="J449" s="147"/>
      <c r="K449" s="277"/>
      <c r="L449" s="121"/>
      <c r="M449" s="120" t="str">
        <f>IF(ISERROR(VLOOKUP(C449,mail!$G$2:$H$65,2,0)),"",VLOOKUP(C449,mail!$G$2:$H$65,2,0))</f>
        <v>KHAC</v>
      </c>
      <c r="N449" s="98"/>
      <c r="O449" s="110">
        <f t="shared" si="71"/>
        <v>0.34166666666666662</v>
      </c>
      <c r="P449" s="110">
        <f t="shared" si="72"/>
        <v>0.7680555555555556</v>
      </c>
      <c r="Q449" s="134">
        <f t="shared" si="73"/>
        <v>0</v>
      </c>
      <c r="R449" s="111">
        <f t="shared" si="79"/>
        <v>0</v>
      </c>
      <c r="S449" s="108">
        <f t="shared" si="74"/>
        <v>0</v>
      </c>
      <c r="T449" s="109"/>
      <c r="U449" s="108"/>
      <c r="V449" s="108"/>
      <c r="W449" s="112"/>
      <c r="X449" s="112"/>
      <c r="Y449" s="112"/>
      <c r="Z449" s="176"/>
      <c r="AA449" s="109"/>
      <c r="AB449" s="138">
        <f t="shared" si="75"/>
        <v>0</v>
      </c>
      <c r="AC449" s="112">
        <f t="shared" si="76"/>
        <v>0</v>
      </c>
      <c r="AD449" s="112">
        <f t="shared" si="77"/>
        <v>0</v>
      </c>
      <c r="AE449" s="112">
        <f t="shared" si="78"/>
        <v>0</v>
      </c>
    </row>
    <row r="450" spans="1:31" s="150" customFormat="1" hidden="1">
      <c r="A450" s="147">
        <v>451</v>
      </c>
      <c r="B450" s="226" t="s">
        <v>253</v>
      </c>
      <c r="C450" s="147" t="s">
        <v>231</v>
      </c>
      <c r="D450" s="147" t="s">
        <v>480</v>
      </c>
      <c r="E450" s="148">
        <v>42325</v>
      </c>
      <c r="F450" s="149">
        <v>0.34375</v>
      </c>
      <c r="G450" s="149">
        <v>0.35486111111111113</v>
      </c>
      <c r="H450" s="149">
        <v>0.46875</v>
      </c>
      <c r="I450" s="149">
        <v>0.77361111111111114</v>
      </c>
      <c r="J450" s="149">
        <v>0.77361111111111114</v>
      </c>
      <c r="K450" s="277"/>
      <c r="L450" s="121"/>
      <c r="M450" s="120" t="str">
        <f>IF(ISERROR(VLOOKUP(C450,mail!$G$2:$H$65,2,0)),"",VLOOKUP(C450,mail!$G$2:$H$65,2,0))</f>
        <v>KHAC</v>
      </c>
      <c r="N450" s="98"/>
      <c r="O450" s="110">
        <f t="shared" si="71"/>
        <v>0.34375</v>
      </c>
      <c r="P450" s="110">
        <f t="shared" si="72"/>
        <v>0.77361111111111114</v>
      </c>
      <c r="Q450" s="134">
        <f t="shared" si="73"/>
        <v>0</v>
      </c>
      <c r="R450" s="111">
        <f t="shared" si="79"/>
        <v>0</v>
      </c>
      <c r="S450" s="108">
        <f t="shared" si="74"/>
        <v>0</v>
      </c>
      <c r="T450" s="109"/>
      <c r="U450" s="108"/>
      <c r="V450" s="108"/>
      <c r="W450" s="112"/>
      <c r="X450" s="112"/>
      <c r="Y450" s="112"/>
      <c r="Z450" s="176"/>
      <c r="AA450" s="109"/>
      <c r="AB450" s="138">
        <f t="shared" si="75"/>
        <v>0</v>
      </c>
      <c r="AC450" s="112">
        <f t="shared" si="76"/>
        <v>0</v>
      </c>
      <c r="AD450" s="112">
        <f t="shared" si="77"/>
        <v>0</v>
      </c>
      <c r="AE450" s="112">
        <f t="shared" si="78"/>
        <v>0</v>
      </c>
    </row>
    <row r="451" spans="1:31" s="150" customFormat="1" hidden="1">
      <c r="A451" s="147">
        <v>452</v>
      </c>
      <c r="B451" s="226" t="s">
        <v>253</v>
      </c>
      <c r="C451" s="147" t="s">
        <v>231</v>
      </c>
      <c r="D451" s="147" t="s">
        <v>480</v>
      </c>
      <c r="E451" s="148">
        <v>42326</v>
      </c>
      <c r="F451" s="149">
        <v>0.34375</v>
      </c>
      <c r="G451" s="149">
        <v>0.76250000000000007</v>
      </c>
      <c r="H451" s="147"/>
      <c r="I451" s="147"/>
      <c r="J451" s="147"/>
      <c r="K451" s="277"/>
      <c r="L451" s="121"/>
      <c r="M451" s="120" t="str">
        <f>IF(ISERROR(VLOOKUP(C451,mail!$G$2:$H$65,2,0)),"",VLOOKUP(C451,mail!$G$2:$H$65,2,0))</f>
        <v>KHAC</v>
      </c>
      <c r="N451" s="98"/>
      <c r="O451" s="110">
        <f t="shared" si="71"/>
        <v>0.34375</v>
      </c>
      <c r="P451" s="110">
        <f t="shared" si="72"/>
        <v>0.76250000000000007</v>
      </c>
      <c r="Q451" s="134">
        <f t="shared" si="73"/>
        <v>0</v>
      </c>
      <c r="R451" s="111">
        <f t="shared" si="79"/>
        <v>0</v>
      </c>
      <c r="S451" s="108">
        <f t="shared" si="74"/>
        <v>0</v>
      </c>
      <c r="T451" s="109"/>
      <c r="U451" s="108"/>
      <c r="V451" s="108"/>
      <c r="W451" s="112"/>
      <c r="X451" s="112"/>
      <c r="Y451" s="112"/>
      <c r="Z451" s="176"/>
      <c r="AA451" s="109"/>
      <c r="AB451" s="138">
        <f t="shared" si="75"/>
        <v>0</v>
      </c>
      <c r="AC451" s="112">
        <f t="shared" si="76"/>
        <v>0</v>
      </c>
      <c r="AD451" s="112">
        <f t="shared" si="77"/>
        <v>0</v>
      </c>
      <c r="AE451" s="112">
        <f t="shared" si="78"/>
        <v>0</v>
      </c>
    </row>
    <row r="452" spans="1:31" s="150" customFormat="1" hidden="1">
      <c r="A452" s="147">
        <v>453</v>
      </c>
      <c r="B452" s="226" t="s">
        <v>253</v>
      </c>
      <c r="C452" s="147" t="s">
        <v>231</v>
      </c>
      <c r="D452" s="147" t="s">
        <v>480</v>
      </c>
      <c r="E452" s="148">
        <v>42327</v>
      </c>
      <c r="F452" s="149">
        <v>0.37986111111111115</v>
      </c>
      <c r="G452" s="149">
        <v>0.70138888888888884</v>
      </c>
      <c r="H452" s="147"/>
      <c r="I452" s="147"/>
      <c r="J452" s="147"/>
      <c r="K452" s="277"/>
      <c r="L452" s="121"/>
      <c r="M452" s="120" t="str">
        <f>IF(ISERROR(VLOOKUP(C452,mail!$G$2:$H$65,2,0)),"",VLOOKUP(C452,mail!$G$2:$H$65,2,0))</f>
        <v>KHAC</v>
      </c>
      <c r="N452" s="98"/>
      <c r="O452" s="110">
        <f t="shared" si="71"/>
        <v>0.37986111111111115</v>
      </c>
      <c r="P452" s="110">
        <f t="shared" si="72"/>
        <v>0.70138888888888884</v>
      </c>
      <c r="Q452" s="134">
        <f t="shared" si="73"/>
        <v>0</v>
      </c>
      <c r="R452" s="111">
        <f t="shared" si="79"/>
        <v>0</v>
      </c>
      <c r="S452" s="108">
        <f t="shared" si="74"/>
        <v>0</v>
      </c>
      <c r="T452" s="109"/>
      <c r="U452" s="108"/>
      <c r="V452" s="108"/>
      <c r="W452" s="112"/>
      <c r="X452" s="112"/>
      <c r="Y452" s="112"/>
      <c r="Z452" s="176"/>
      <c r="AA452" s="109"/>
      <c r="AB452" s="138">
        <f t="shared" si="75"/>
        <v>0</v>
      </c>
      <c r="AC452" s="112">
        <f t="shared" si="76"/>
        <v>0</v>
      </c>
      <c r="AD452" s="112">
        <f t="shared" si="77"/>
        <v>1</v>
      </c>
      <c r="AE452" s="112">
        <f t="shared" si="78"/>
        <v>0</v>
      </c>
    </row>
    <row r="453" spans="1:31" s="150" customFormat="1" hidden="1">
      <c r="A453" s="147">
        <v>454</v>
      </c>
      <c r="B453" s="226" t="s">
        <v>498</v>
      </c>
      <c r="C453" s="147" t="s">
        <v>232</v>
      </c>
      <c r="D453" s="147" t="s">
        <v>479</v>
      </c>
      <c r="E453" s="148">
        <v>42303</v>
      </c>
      <c r="F453" s="149">
        <v>0.34722222222222227</v>
      </c>
      <c r="G453" s="149">
        <v>0.77430555555555547</v>
      </c>
      <c r="H453" s="147"/>
      <c r="I453" s="147"/>
      <c r="J453" s="147"/>
      <c r="K453" s="277"/>
      <c r="L453" s="121"/>
      <c r="M453" s="120" t="str">
        <f>IF(ISERROR(VLOOKUP(C453,mail!$G$2:$H$65,2,0)),"",VLOOKUP(C453,mail!$G$2:$H$65,2,0))</f>
        <v/>
      </c>
      <c r="N453" s="98"/>
      <c r="O453" s="110">
        <f t="shared" si="71"/>
        <v>0.34722222222222227</v>
      </c>
      <c r="P453" s="110">
        <f t="shared" si="72"/>
        <v>0.77430555555555547</v>
      </c>
      <c r="Q453" s="134">
        <f t="shared" si="73"/>
        <v>0.15277777777777773</v>
      </c>
      <c r="R453" s="111">
        <f t="shared" si="79"/>
        <v>0.21180555555555547</v>
      </c>
      <c r="S453" s="108">
        <f t="shared" si="74"/>
        <v>0.35416666666666669</v>
      </c>
      <c r="T453" s="109"/>
      <c r="U453" s="108"/>
      <c r="V453" s="108"/>
      <c r="W453" s="112"/>
      <c r="X453" s="112"/>
      <c r="Y453" s="112"/>
      <c r="Z453" s="176"/>
      <c r="AA453" s="109"/>
      <c r="AB453" s="138">
        <f t="shared" si="75"/>
        <v>1</v>
      </c>
      <c r="AC453" s="112">
        <f t="shared" si="76"/>
        <v>0</v>
      </c>
      <c r="AD453" s="112">
        <f t="shared" si="77"/>
        <v>0</v>
      </c>
      <c r="AE453" s="112">
        <f t="shared" si="78"/>
        <v>1</v>
      </c>
    </row>
    <row r="454" spans="1:31" s="150" customFormat="1" hidden="1">
      <c r="A454" s="147">
        <v>455</v>
      </c>
      <c r="B454" s="226" t="s">
        <v>498</v>
      </c>
      <c r="C454" s="147" t="s">
        <v>232</v>
      </c>
      <c r="D454" s="147" t="s">
        <v>479</v>
      </c>
      <c r="E454" s="148">
        <v>42304</v>
      </c>
      <c r="F454" s="149">
        <v>0.3430555555555555</v>
      </c>
      <c r="G454" s="149">
        <v>0.77569444444444446</v>
      </c>
      <c r="H454" s="147"/>
      <c r="I454" s="147"/>
      <c r="J454" s="147"/>
      <c r="K454" s="278"/>
      <c r="L454" s="121"/>
      <c r="M454" s="120" t="str">
        <f>IF(ISERROR(VLOOKUP(C454,mail!$G$2:$H$65,2,0)),"",VLOOKUP(C454,mail!$G$2:$H$65,2,0))</f>
        <v/>
      </c>
      <c r="N454" s="98"/>
      <c r="O454" s="110">
        <f t="shared" si="71"/>
        <v>0.3430555555555555</v>
      </c>
      <c r="P454" s="110">
        <f t="shared" si="72"/>
        <v>0.77569444444444446</v>
      </c>
      <c r="Q454" s="134">
        <f t="shared" si="73"/>
        <v>0.1569444444444445</v>
      </c>
      <c r="R454" s="111">
        <f t="shared" si="79"/>
        <v>0.21319444444444446</v>
      </c>
      <c r="S454" s="108">
        <f t="shared" si="74"/>
        <v>0.35416666666666669</v>
      </c>
      <c r="T454" s="109"/>
      <c r="U454" s="108"/>
      <c r="V454" s="108"/>
      <c r="W454" s="112"/>
      <c r="X454" s="112"/>
      <c r="Y454" s="112"/>
      <c r="Z454" s="176"/>
      <c r="AA454" s="109"/>
      <c r="AB454" s="138">
        <f t="shared" si="75"/>
        <v>1</v>
      </c>
      <c r="AC454" s="112">
        <f t="shared" si="76"/>
        <v>0</v>
      </c>
      <c r="AD454" s="112">
        <f t="shared" si="77"/>
        <v>0</v>
      </c>
      <c r="AE454" s="112">
        <f t="shared" si="78"/>
        <v>1</v>
      </c>
    </row>
    <row r="455" spans="1:31" s="150" customFormat="1" hidden="1">
      <c r="A455" s="147">
        <v>456</v>
      </c>
      <c r="B455" s="226" t="s">
        <v>498</v>
      </c>
      <c r="C455" s="147" t="s">
        <v>232</v>
      </c>
      <c r="D455" s="147" t="s">
        <v>479</v>
      </c>
      <c r="E455" s="148">
        <v>42305</v>
      </c>
      <c r="F455" s="149">
        <v>0.34583333333333338</v>
      </c>
      <c r="G455" s="149">
        <v>0.7895833333333333</v>
      </c>
      <c r="H455" s="147"/>
      <c r="I455" s="147"/>
      <c r="J455" s="147"/>
      <c r="K455" s="277"/>
      <c r="L455" s="121"/>
      <c r="M455" s="120" t="str">
        <f>IF(ISERROR(VLOOKUP(C455,mail!$G$2:$H$65,2,0)),"",VLOOKUP(C455,mail!$G$2:$H$65,2,0))</f>
        <v/>
      </c>
      <c r="N455" s="98"/>
      <c r="O455" s="110">
        <f t="shared" si="71"/>
        <v>0.34583333333333338</v>
      </c>
      <c r="P455" s="110">
        <f t="shared" si="72"/>
        <v>0.7895833333333333</v>
      </c>
      <c r="Q455" s="134">
        <f t="shared" si="73"/>
        <v>0.15416666666666662</v>
      </c>
      <c r="R455" s="111">
        <f t="shared" si="79"/>
        <v>0.2270833333333333</v>
      </c>
      <c r="S455" s="108">
        <f t="shared" si="74"/>
        <v>0.35416666666666669</v>
      </c>
      <c r="T455" s="109"/>
      <c r="U455" s="108"/>
      <c r="V455" s="108"/>
      <c r="W455" s="112"/>
      <c r="X455" s="112"/>
      <c r="Y455" s="112"/>
      <c r="Z455" s="176"/>
      <c r="AA455" s="109"/>
      <c r="AB455" s="138">
        <f t="shared" si="75"/>
        <v>1</v>
      </c>
      <c r="AC455" s="112">
        <f t="shared" si="76"/>
        <v>0</v>
      </c>
      <c r="AD455" s="112">
        <f t="shared" si="77"/>
        <v>0</v>
      </c>
      <c r="AE455" s="112">
        <f t="shared" si="78"/>
        <v>1</v>
      </c>
    </row>
    <row r="456" spans="1:31" s="150" customFormat="1" hidden="1">
      <c r="A456" s="147">
        <v>457</v>
      </c>
      <c r="B456" s="226" t="s">
        <v>498</v>
      </c>
      <c r="C456" s="147" t="s">
        <v>232</v>
      </c>
      <c r="D456" s="147" t="s">
        <v>479</v>
      </c>
      <c r="E456" s="148">
        <v>42306</v>
      </c>
      <c r="F456" s="149">
        <v>0.3527777777777778</v>
      </c>
      <c r="G456" s="149">
        <v>0.78611111111111109</v>
      </c>
      <c r="H456" s="147"/>
      <c r="I456" s="147"/>
      <c r="J456" s="147"/>
      <c r="K456" s="278"/>
      <c r="L456" s="121"/>
      <c r="M456" s="120" t="str">
        <f>IF(ISERROR(VLOOKUP(C456,mail!$G$2:$H$65,2,0)),"",VLOOKUP(C456,mail!$G$2:$H$65,2,0))</f>
        <v/>
      </c>
      <c r="N456" s="98"/>
      <c r="O456" s="110">
        <f t="shared" si="71"/>
        <v>0.3527777777777778</v>
      </c>
      <c r="P456" s="110">
        <f t="shared" si="72"/>
        <v>0.78611111111111109</v>
      </c>
      <c r="Q456" s="134">
        <f t="shared" si="73"/>
        <v>0.1472222222222222</v>
      </c>
      <c r="R456" s="111">
        <f t="shared" si="79"/>
        <v>0.22361111111111109</v>
      </c>
      <c r="S456" s="108">
        <f t="shared" si="74"/>
        <v>0.35416666666666669</v>
      </c>
      <c r="T456" s="109"/>
      <c r="U456" s="108"/>
      <c r="V456" s="108"/>
      <c r="W456" s="112"/>
      <c r="X456" s="112"/>
      <c r="Y456" s="112"/>
      <c r="Z456" s="176"/>
      <c r="AA456" s="109"/>
      <c r="AB456" s="138">
        <f t="shared" si="75"/>
        <v>1</v>
      </c>
      <c r="AC456" s="112">
        <f t="shared" si="76"/>
        <v>0</v>
      </c>
      <c r="AD456" s="112">
        <f t="shared" si="77"/>
        <v>0</v>
      </c>
      <c r="AE456" s="112">
        <f t="shared" si="78"/>
        <v>1</v>
      </c>
    </row>
    <row r="457" spans="1:31" s="150" customFormat="1" hidden="1">
      <c r="A457" s="147">
        <v>458</v>
      </c>
      <c r="B457" s="226" t="s">
        <v>498</v>
      </c>
      <c r="C457" s="147" t="s">
        <v>232</v>
      </c>
      <c r="D457" s="147" t="s">
        <v>479</v>
      </c>
      <c r="E457" s="148">
        <v>42307</v>
      </c>
      <c r="F457" s="149">
        <v>0.35347222222222219</v>
      </c>
      <c r="G457" s="149">
        <v>0.78194444444444444</v>
      </c>
      <c r="H457" s="147"/>
      <c r="I457" s="147"/>
      <c r="J457" s="147"/>
      <c r="K457" s="277"/>
      <c r="L457" s="121"/>
      <c r="M457" s="120" t="str">
        <f>IF(ISERROR(VLOOKUP(C457,mail!$G$2:$H$65,2,0)),"",VLOOKUP(C457,mail!$G$2:$H$65,2,0))</f>
        <v/>
      </c>
      <c r="N457" s="98"/>
      <c r="O457" s="110">
        <f t="shared" si="71"/>
        <v>0.35347222222222219</v>
      </c>
      <c r="P457" s="110">
        <f t="shared" si="72"/>
        <v>0.78194444444444444</v>
      </c>
      <c r="Q457" s="134">
        <f t="shared" si="73"/>
        <v>0.14652777777777781</v>
      </c>
      <c r="R457" s="111">
        <f t="shared" si="79"/>
        <v>0.21944444444444444</v>
      </c>
      <c r="S457" s="108">
        <f t="shared" si="74"/>
        <v>0.35416666666666669</v>
      </c>
      <c r="T457" s="109"/>
      <c r="U457" s="108"/>
      <c r="V457" s="108"/>
      <c r="W457" s="112"/>
      <c r="X457" s="112"/>
      <c r="Y457" s="112"/>
      <c r="Z457" s="176"/>
      <c r="AA457" s="109"/>
      <c r="AB457" s="138">
        <f t="shared" si="75"/>
        <v>1</v>
      </c>
      <c r="AC457" s="112">
        <f t="shared" si="76"/>
        <v>0</v>
      </c>
      <c r="AD457" s="112">
        <f t="shared" si="77"/>
        <v>0</v>
      </c>
      <c r="AE457" s="112">
        <f t="shared" si="78"/>
        <v>1</v>
      </c>
    </row>
    <row r="458" spans="1:31" s="150" customFormat="1" hidden="1">
      <c r="A458" s="147">
        <v>459</v>
      </c>
      <c r="B458" s="226" t="s">
        <v>498</v>
      </c>
      <c r="C458" s="147" t="s">
        <v>232</v>
      </c>
      <c r="D458" s="147" t="s">
        <v>479</v>
      </c>
      <c r="E458" s="148">
        <v>42310</v>
      </c>
      <c r="F458" s="149">
        <v>0.3444444444444445</v>
      </c>
      <c r="G458" s="149">
        <v>0.77986111111111101</v>
      </c>
      <c r="H458" s="147"/>
      <c r="I458" s="147"/>
      <c r="J458" s="147"/>
      <c r="K458" s="277"/>
      <c r="L458" s="121"/>
      <c r="M458" s="120" t="str">
        <f>IF(ISERROR(VLOOKUP(C458,mail!$G$2:$H$65,2,0)),"",VLOOKUP(C458,mail!$G$2:$H$65,2,0))</f>
        <v/>
      </c>
      <c r="N458" s="98"/>
      <c r="O458" s="110">
        <f t="shared" si="71"/>
        <v>0.3444444444444445</v>
      </c>
      <c r="P458" s="110">
        <f t="shared" si="72"/>
        <v>0.77986111111111101</v>
      </c>
      <c r="Q458" s="134">
        <f t="shared" si="73"/>
        <v>0.1555555555555555</v>
      </c>
      <c r="R458" s="111">
        <f t="shared" si="79"/>
        <v>0.21736111111111101</v>
      </c>
      <c r="S458" s="108">
        <f t="shared" si="74"/>
        <v>0.35416666666666669</v>
      </c>
      <c r="T458" s="109"/>
      <c r="U458" s="108"/>
      <c r="V458" s="108"/>
      <c r="W458" s="112"/>
      <c r="X458" s="112"/>
      <c r="Y458" s="112"/>
      <c r="Z458" s="176"/>
      <c r="AA458" s="109"/>
      <c r="AB458" s="138">
        <f t="shared" si="75"/>
        <v>1</v>
      </c>
      <c r="AC458" s="112">
        <f t="shared" si="76"/>
        <v>0</v>
      </c>
      <c r="AD458" s="112">
        <f t="shared" si="77"/>
        <v>0</v>
      </c>
      <c r="AE458" s="112">
        <f t="shared" si="78"/>
        <v>1</v>
      </c>
    </row>
    <row r="459" spans="1:31" s="150" customFormat="1" hidden="1">
      <c r="A459" s="147">
        <v>460</v>
      </c>
      <c r="B459" s="226" t="s">
        <v>498</v>
      </c>
      <c r="C459" s="147" t="s">
        <v>232</v>
      </c>
      <c r="D459" s="147" t="s">
        <v>479</v>
      </c>
      <c r="E459" s="148">
        <v>42311</v>
      </c>
      <c r="F459" s="149">
        <v>0.34375</v>
      </c>
      <c r="G459" s="149">
        <v>0.77777777777777779</v>
      </c>
      <c r="H459" s="147"/>
      <c r="I459" s="147"/>
      <c r="J459" s="147"/>
      <c r="K459" s="277"/>
      <c r="L459" s="121"/>
      <c r="M459" s="120" t="str">
        <f>IF(ISERROR(VLOOKUP(C459,mail!$G$2:$H$65,2,0)),"",VLOOKUP(C459,mail!$G$2:$H$65,2,0))</f>
        <v/>
      </c>
      <c r="N459" s="98"/>
      <c r="O459" s="110">
        <f t="shared" si="71"/>
        <v>0.34375</v>
      </c>
      <c r="P459" s="110">
        <f t="shared" si="72"/>
        <v>0.77777777777777779</v>
      </c>
      <c r="Q459" s="134">
        <f t="shared" si="73"/>
        <v>0.15625</v>
      </c>
      <c r="R459" s="111">
        <f t="shared" si="79"/>
        <v>0.21527777777777779</v>
      </c>
      <c r="S459" s="108">
        <f t="shared" si="74"/>
        <v>0.35416666666666669</v>
      </c>
      <c r="T459" s="109"/>
      <c r="U459" s="108"/>
      <c r="V459" s="108"/>
      <c r="W459" s="112"/>
      <c r="X459" s="112"/>
      <c r="Y459" s="112"/>
      <c r="Z459" s="176"/>
      <c r="AA459" s="109"/>
      <c r="AB459" s="138">
        <f t="shared" si="75"/>
        <v>1</v>
      </c>
      <c r="AC459" s="112">
        <f t="shared" si="76"/>
        <v>0</v>
      </c>
      <c r="AD459" s="112">
        <f t="shared" si="77"/>
        <v>0</v>
      </c>
      <c r="AE459" s="112">
        <f t="shared" si="78"/>
        <v>1</v>
      </c>
    </row>
    <row r="460" spans="1:31" s="150" customFormat="1" hidden="1">
      <c r="A460" s="147">
        <v>461</v>
      </c>
      <c r="B460" s="226" t="s">
        <v>498</v>
      </c>
      <c r="C460" s="147" t="s">
        <v>232</v>
      </c>
      <c r="D460" s="147" t="s">
        <v>479</v>
      </c>
      <c r="E460" s="148">
        <v>42312</v>
      </c>
      <c r="F460" s="149">
        <v>0.34236111111111112</v>
      </c>
      <c r="G460" s="149">
        <v>0.77986111111111101</v>
      </c>
      <c r="H460" s="147"/>
      <c r="I460" s="147"/>
      <c r="J460" s="147"/>
      <c r="K460" s="277"/>
      <c r="L460" s="121"/>
      <c r="M460" s="120" t="str">
        <f>IF(ISERROR(VLOOKUP(C460,mail!$G$2:$H$65,2,0)),"",VLOOKUP(C460,mail!$G$2:$H$65,2,0))</f>
        <v/>
      </c>
      <c r="N460" s="98"/>
      <c r="O460" s="110">
        <f t="shared" si="71"/>
        <v>0.34236111111111112</v>
      </c>
      <c r="P460" s="110">
        <f t="shared" si="72"/>
        <v>0.77986111111111101</v>
      </c>
      <c r="Q460" s="134">
        <f t="shared" si="73"/>
        <v>0.15763888888888888</v>
      </c>
      <c r="R460" s="111">
        <f t="shared" si="79"/>
        <v>0.21736111111111101</v>
      </c>
      <c r="S460" s="108">
        <f t="shared" si="74"/>
        <v>0.35416666666666669</v>
      </c>
      <c r="T460" s="109"/>
      <c r="U460" s="108"/>
      <c r="V460" s="108"/>
      <c r="W460" s="112"/>
      <c r="X460" s="112"/>
      <c r="Y460" s="112"/>
      <c r="Z460" s="176"/>
      <c r="AA460" s="109"/>
      <c r="AB460" s="138">
        <f t="shared" si="75"/>
        <v>1</v>
      </c>
      <c r="AC460" s="112">
        <f t="shared" si="76"/>
        <v>0</v>
      </c>
      <c r="AD460" s="112">
        <f t="shared" si="77"/>
        <v>0</v>
      </c>
      <c r="AE460" s="112">
        <f t="shared" si="78"/>
        <v>1</v>
      </c>
    </row>
    <row r="461" spans="1:31" s="150" customFormat="1" hidden="1">
      <c r="A461" s="147">
        <v>462</v>
      </c>
      <c r="B461" s="226" t="s">
        <v>498</v>
      </c>
      <c r="C461" s="147" t="s">
        <v>232</v>
      </c>
      <c r="D461" s="147" t="s">
        <v>479</v>
      </c>
      <c r="E461" s="148">
        <v>42313</v>
      </c>
      <c r="F461" s="149">
        <v>0.34513888888888888</v>
      </c>
      <c r="G461" s="149">
        <v>0.78749999999999998</v>
      </c>
      <c r="H461" s="147"/>
      <c r="I461" s="147"/>
      <c r="J461" s="147"/>
      <c r="K461" s="277"/>
      <c r="L461" s="121"/>
      <c r="M461" s="120" t="str">
        <f>IF(ISERROR(VLOOKUP(C461,mail!$G$2:$H$65,2,0)),"",VLOOKUP(C461,mail!$G$2:$H$65,2,0))</f>
        <v/>
      </c>
      <c r="N461" s="98"/>
      <c r="O461" s="110">
        <f t="shared" si="71"/>
        <v>0.34513888888888888</v>
      </c>
      <c r="P461" s="110">
        <f t="shared" si="72"/>
        <v>0.78749999999999998</v>
      </c>
      <c r="Q461" s="134">
        <f t="shared" si="73"/>
        <v>0.15486111111111112</v>
      </c>
      <c r="R461" s="111">
        <f t="shared" si="79"/>
        <v>0.22499999999999998</v>
      </c>
      <c r="S461" s="108">
        <f t="shared" si="74"/>
        <v>0.35416666666666669</v>
      </c>
      <c r="T461" s="109"/>
      <c r="U461" s="108"/>
      <c r="V461" s="108"/>
      <c r="W461" s="112"/>
      <c r="X461" s="112"/>
      <c r="Y461" s="112"/>
      <c r="Z461" s="176"/>
      <c r="AA461" s="109"/>
      <c r="AB461" s="138">
        <f t="shared" si="75"/>
        <v>1</v>
      </c>
      <c r="AC461" s="112">
        <f t="shared" si="76"/>
        <v>0</v>
      </c>
      <c r="AD461" s="112">
        <f t="shared" si="77"/>
        <v>0</v>
      </c>
      <c r="AE461" s="112">
        <f t="shared" si="78"/>
        <v>1</v>
      </c>
    </row>
    <row r="462" spans="1:31" s="150" customFormat="1" hidden="1">
      <c r="A462" s="147">
        <v>463</v>
      </c>
      <c r="B462" s="226" t="s">
        <v>498</v>
      </c>
      <c r="C462" s="147" t="s">
        <v>232</v>
      </c>
      <c r="D462" s="147" t="s">
        <v>479</v>
      </c>
      <c r="E462" s="148">
        <v>42314</v>
      </c>
      <c r="F462" s="149">
        <v>0.35069444444444442</v>
      </c>
      <c r="G462" s="149">
        <v>0.78055555555555556</v>
      </c>
      <c r="H462" s="147"/>
      <c r="I462" s="147"/>
      <c r="J462" s="147"/>
      <c r="K462" s="277"/>
      <c r="L462" s="121"/>
      <c r="M462" s="120" t="str">
        <f>IF(ISERROR(VLOOKUP(C462,mail!$G$2:$H$65,2,0)),"",VLOOKUP(C462,mail!$G$2:$H$65,2,0))</f>
        <v/>
      </c>
      <c r="N462" s="98"/>
      <c r="O462" s="110">
        <f t="shared" si="71"/>
        <v>0.35069444444444442</v>
      </c>
      <c r="P462" s="110">
        <f t="shared" si="72"/>
        <v>0.78055555555555556</v>
      </c>
      <c r="Q462" s="134">
        <f t="shared" si="73"/>
        <v>0.14930555555555558</v>
      </c>
      <c r="R462" s="111">
        <f t="shared" si="79"/>
        <v>0.21805555555555556</v>
      </c>
      <c r="S462" s="108">
        <f t="shared" si="74"/>
        <v>0.35416666666666669</v>
      </c>
      <c r="T462" s="109"/>
      <c r="U462" s="108"/>
      <c r="V462" s="108"/>
      <c r="W462" s="112"/>
      <c r="X462" s="112"/>
      <c r="Y462" s="112"/>
      <c r="Z462" s="176"/>
      <c r="AA462" s="109"/>
      <c r="AB462" s="138">
        <f t="shared" si="75"/>
        <v>1</v>
      </c>
      <c r="AC462" s="112">
        <f t="shared" si="76"/>
        <v>0</v>
      </c>
      <c r="AD462" s="112">
        <f t="shared" si="77"/>
        <v>0</v>
      </c>
      <c r="AE462" s="112">
        <f t="shared" si="78"/>
        <v>1</v>
      </c>
    </row>
    <row r="463" spans="1:31" s="150" customFormat="1" hidden="1">
      <c r="A463" s="147">
        <v>464</v>
      </c>
      <c r="B463" s="226" t="s">
        <v>498</v>
      </c>
      <c r="C463" s="147" t="s">
        <v>232</v>
      </c>
      <c r="D463" s="147" t="s">
        <v>479</v>
      </c>
      <c r="E463" s="148">
        <v>42317</v>
      </c>
      <c r="F463" s="149">
        <v>0.35347222222222219</v>
      </c>
      <c r="G463" s="149">
        <v>0.78611111111111109</v>
      </c>
      <c r="H463" s="147"/>
      <c r="I463" s="147"/>
      <c r="J463" s="147"/>
      <c r="K463" s="277"/>
      <c r="L463" s="121"/>
      <c r="M463" s="120" t="str">
        <f>IF(ISERROR(VLOOKUP(C463,mail!$G$2:$H$65,2,0)),"",VLOOKUP(C463,mail!$G$2:$H$65,2,0))</f>
        <v/>
      </c>
      <c r="N463" s="98"/>
      <c r="O463" s="110">
        <f t="shared" si="71"/>
        <v>0.35347222222222219</v>
      </c>
      <c r="P463" s="110">
        <f t="shared" si="72"/>
        <v>0.78611111111111109</v>
      </c>
      <c r="Q463" s="134">
        <f t="shared" si="73"/>
        <v>0.14652777777777781</v>
      </c>
      <c r="R463" s="111">
        <f t="shared" si="79"/>
        <v>0.22361111111111109</v>
      </c>
      <c r="S463" s="108">
        <f t="shared" si="74"/>
        <v>0.35416666666666669</v>
      </c>
      <c r="T463" s="109"/>
      <c r="U463" s="108"/>
      <c r="V463" s="108"/>
      <c r="W463" s="112"/>
      <c r="X463" s="112"/>
      <c r="Y463" s="112"/>
      <c r="Z463" s="176"/>
      <c r="AA463" s="109"/>
      <c r="AB463" s="138">
        <f t="shared" si="75"/>
        <v>1</v>
      </c>
      <c r="AC463" s="112">
        <f t="shared" si="76"/>
        <v>0</v>
      </c>
      <c r="AD463" s="112">
        <f t="shared" si="77"/>
        <v>0</v>
      </c>
      <c r="AE463" s="112">
        <f t="shared" si="78"/>
        <v>1</v>
      </c>
    </row>
    <row r="464" spans="1:31" s="150" customFormat="1" hidden="1">
      <c r="A464" s="147">
        <v>465</v>
      </c>
      <c r="B464" s="226" t="s">
        <v>498</v>
      </c>
      <c r="C464" s="147" t="s">
        <v>232</v>
      </c>
      <c r="D464" s="147" t="s">
        <v>479</v>
      </c>
      <c r="E464" s="148">
        <v>42318</v>
      </c>
      <c r="F464" s="149">
        <v>0.34375</v>
      </c>
      <c r="G464" s="149">
        <v>0.78611111111111109</v>
      </c>
      <c r="H464" s="147"/>
      <c r="I464" s="147"/>
      <c r="J464" s="147"/>
      <c r="K464" s="278"/>
      <c r="L464" s="121"/>
      <c r="M464" s="120" t="str">
        <f>IF(ISERROR(VLOOKUP(C464,mail!$G$2:$H$65,2,0)),"",VLOOKUP(C464,mail!$G$2:$H$65,2,0))</f>
        <v/>
      </c>
      <c r="N464" s="98"/>
      <c r="O464" s="110">
        <f t="shared" si="71"/>
        <v>0.34375</v>
      </c>
      <c r="P464" s="110">
        <f t="shared" si="72"/>
        <v>0.78611111111111109</v>
      </c>
      <c r="Q464" s="134">
        <f t="shared" si="73"/>
        <v>0.15625</v>
      </c>
      <c r="R464" s="111">
        <f t="shared" si="79"/>
        <v>0.22361111111111109</v>
      </c>
      <c r="S464" s="108">
        <f t="shared" si="74"/>
        <v>0.35416666666666669</v>
      </c>
      <c r="T464" s="109"/>
      <c r="U464" s="108"/>
      <c r="V464" s="108"/>
      <c r="W464" s="112"/>
      <c r="X464" s="112"/>
      <c r="Y464" s="112"/>
      <c r="Z464" s="176"/>
      <c r="AA464" s="109"/>
      <c r="AB464" s="138">
        <f t="shared" si="75"/>
        <v>1</v>
      </c>
      <c r="AC464" s="112">
        <f t="shared" si="76"/>
        <v>0</v>
      </c>
      <c r="AD464" s="112">
        <f t="shared" si="77"/>
        <v>0</v>
      </c>
      <c r="AE464" s="112">
        <f t="shared" si="78"/>
        <v>1</v>
      </c>
    </row>
    <row r="465" spans="1:31" s="150" customFormat="1" hidden="1">
      <c r="A465" s="147">
        <v>466</v>
      </c>
      <c r="B465" s="226" t="s">
        <v>498</v>
      </c>
      <c r="C465" s="147" t="s">
        <v>232</v>
      </c>
      <c r="D465" s="147" t="s">
        <v>479</v>
      </c>
      <c r="E465" s="148">
        <v>42319</v>
      </c>
      <c r="F465" s="149">
        <v>0.34930555555555554</v>
      </c>
      <c r="G465" s="149">
        <v>0.78749999999999998</v>
      </c>
      <c r="H465" s="147"/>
      <c r="I465" s="147"/>
      <c r="J465" s="147"/>
      <c r="K465" s="277"/>
      <c r="L465" s="121"/>
      <c r="M465" s="120" t="str">
        <f>IF(ISERROR(VLOOKUP(C465,mail!$G$2:$H$65,2,0)),"",VLOOKUP(C465,mail!$G$2:$H$65,2,0))</f>
        <v/>
      </c>
      <c r="N465" s="98"/>
      <c r="O465" s="110">
        <f t="shared" si="71"/>
        <v>0.34930555555555554</v>
      </c>
      <c r="P465" s="110">
        <f t="shared" si="72"/>
        <v>0.78749999999999998</v>
      </c>
      <c r="Q465" s="134">
        <f t="shared" si="73"/>
        <v>0.15069444444444446</v>
      </c>
      <c r="R465" s="111">
        <f t="shared" si="79"/>
        <v>0.22499999999999998</v>
      </c>
      <c r="S465" s="108">
        <f t="shared" si="74"/>
        <v>0.35416666666666669</v>
      </c>
      <c r="T465" s="109"/>
      <c r="U465" s="108"/>
      <c r="V465" s="108"/>
      <c r="W465" s="112"/>
      <c r="X465" s="112"/>
      <c r="Y465" s="112"/>
      <c r="Z465" s="176"/>
      <c r="AA465" s="109"/>
      <c r="AB465" s="138">
        <f t="shared" si="75"/>
        <v>1</v>
      </c>
      <c r="AC465" s="112">
        <f t="shared" si="76"/>
        <v>0</v>
      </c>
      <c r="AD465" s="112">
        <f t="shared" si="77"/>
        <v>0</v>
      </c>
      <c r="AE465" s="112">
        <f t="shared" si="78"/>
        <v>1</v>
      </c>
    </row>
    <row r="466" spans="1:31" s="150" customFormat="1" hidden="1">
      <c r="A466" s="147">
        <v>467</v>
      </c>
      <c r="B466" s="226" t="s">
        <v>498</v>
      </c>
      <c r="C466" s="147" t="s">
        <v>232</v>
      </c>
      <c r="D466" s="147" t="s">
        <v>479</v>
      </c>
      <c r="E466" s="148">
        <v>42321</v>
      </c>
      <c r="F466" s="149">
        <v>0.34930555555555554</v>
      </c>
      <c r="G466" s="149">
        <v>0.88124999999999998</v>
      </c>
      <c r="H466" s="147"/>
      <c r="I466" s="147"/>
      <c r="J466" s="147"/>
      <c r="K466" s="277"/>
      <c r="L466" s="121"/>
      <c r="M466" s="120" t="str">
        <f>IF(ISERROR(VLOOKUP(C466,mail!$G$2:$H$65,2,0)),"",VLOOKUP(C466,mail!$G$2:$H$65,2,0))</f>
        <v/>
      </c>
      <c r="N466" s="98"/>
      <c r="O466" s="110">
        <f t="shared" si="71"/>
        <v>0.34930555555555554</v>
      </c>
      <c r="P466" s="110">
        <f t="shared" si="72"/>
        <v>0.88124999999999998</v>
      </c>
      <c r="Q466" s="134">
        <f t="shared" si="73"/>
        <v>0.15069444444444446</v>
      </c>
      <c r="R466" s="111">
        <f t="shared" si="79"/>
        <v>0.25</v>
      </c>
      <c r="S466" s="108">
        <f t="shared" si="74"/>
        <v>0.35416666666666669</v>
      </c>
      <c r="T466" s="109"/>
      <c r="U466" s="108"/>
      <c r="V466" s="108"/>
      <c r="W466" s="112"/>
      <c r="X466" s="112"/>
      <c r="Y466" s="112"/>
      <c r="Z466" s="176"/>
      <c r="AA466" s="109"/>
      <c r="AB466" s="138">
        <f t="shared" si="75"/>
        <v>1</v>
      </c>
      <c r="AC466" s="112">
        <f t="shared" si="76"/>
        <v>0</v>
      </c>
      <c r="AD466" s="112">
        <f t="shared" si="77"/>
        <v>0</v>
      </c>
      <c r="AE466" s="112">
        <f t="shared" si="78"/>
        <v>1</v>
      </c>
    </row>
    <row r="467" spans="1:31" s="150" customFormat="1" hidden="1">
      <c r="A467" s="147">
        <v>468</v>
      </c>
      <c r="B467" s="226" t="s">
        <v>498</v>
      </c>
      <c r="C467" s="147" t="s">
        <v>232</v>
      </c>
      <c r="D467" s="147" t="s">
        <v>479</v>
      </c>
      <c r="E467" s="148">
        <v>42324</v>
      </c>
      <c r="F467" s="149">
        <v>0.3444444444444445</v>
      </c>
      <c r="G467" s="149">
        <v>0.77986111111111101</v>
      </c>
      <c r="H467" s="147"/>
      <c r="I467" s="147"/>
      <c r="J467" s="147"/>
      <c r="K467" s="277"/>
      <c r="L467" s="121"/>
      <c r="M467" s="120" t="str">
        <f>IF(ISERROR(VLOOKUP(C467,mail!$G$2:$H$65,2,0)),"",VLOOKUP(C467,mail!$G$2:$H$65,2,0))</f>
        <v/>
      </c>
      <c r="N467" s="98"/>
      <c r="O467" s="110">
        <f t="shared" si="71"/>
        <v>0.3444444444444445</v>
      </c>
      <c r="P467" s="110">
        <f t="shared" si="72"/>
        <v>0.77986111111111101</v>
      </c>
      <c r="Q467" s="134">
        <f t="shared" si="73"/>
        <v>0.1555555555555555</v>
      </c>
      <c r="R467" s="111">
        <f t="shared" si="79"/>
        <v>0.21736111111111101</v>
      </c>
      <c r="S467" s="108">
        <f t="shared" si="74"/>
        <v>0.35416666666666669</v>
      </c>
      <c r="T467" s="109"/>
      <c r="U467" s="108"/>
      <c r="V467" s="108"/>
      <c r="W467" s="112"/>
      <c r="X467" s="112"/>
      <c r="Y467" s="112"/>
      <c r="Z467" s="176"/>
      <c r="AA467" s="109"/>
      <c r="AB467" s="138">
        <f t="shared" si="75"/>
        <v>1</v>
      </c>
      <c r="AC467" s="112">
        <f t="shared" si="76"/>
        <v>0</v>
      </c>
      <c r="AD467" s="112">
        <f t="shared" si="77"/>
        <v>0</v>
      </c>
      <c r="AE467" s="112">
        <f t="shared" si="78"/>
        <v>1</v>
      </c>
    </row>
    <row r="468" spans="1:31" s="150" customFormat="1" hidden="1">
      <c r="A468" s="147">
        <v>469</v>
      </c>
      <c r="B468" s="226" t="s">
        <v>498</v>
      </c>
      <c r="C468" s="147" t="s">
        <v>232</v>
      </c>
      <c r="D468" s="147" t="s">
        <v>479</v>
      </c>
      <c r="E468" s="148">
        <v>42325</v>
      </c>
      <c r="F468" s="149">
        <v>0.3430555555555555</v>
      </c>
      <c r="G468" s="149">
        <v>0.77361111111111114</v>
      </c>
      <c r="H468" s="147"/>
      <c r="I468" s="147"/>
      <c r="J468" s="147"/>
      <c r="K468" s="277"/>
      <c r="L468" s="121"/>
      <c r="M468" s="120" t="str">
        <f>IF(ISERROR(VLOOKUP(C468,mail!$G$2:$H$65,2,0)),"",VLOOKUP(C468,mail!$G$2:$H$65,2,0))</f>
        <v/>
      </c>
      <c r="N468" s="98"/>
      <c r="O468" s="110">
        <f t="shared" si="71"/>
        <v>0.3430555555555555</v>
      </c>
      <c r="P468" s="110">
        <f t="shared" si="72"/>
        <v>0.77361111111111114</v>
      </c>
      <c r="Q468" s="134">
        <f t="shared" si="73"/>
        <v>0.1569444444444445</v>
      </c>
      <c r="R468" s="111">
        <f t="shared" si="79"/>
        <v>0.21111111111111114</v>
      </c>
      <c r="S468" s="108">
        <f t="shared" si="74"/>
        <v>0.35416666666666669</v>
      </c>
      <c r="T468" s="109"/>
      <c r="U468" s="108"/>
      <c r="V468" s="108"/>
      <c r="W468" s="112"/>
      <c r="X468" s="112"/>
      <c r="Y468" s="112"/>
      <c r="Z468" s="176"/>
      <c r="AA468" s="109"/>
      <c r="AB468" s="138">
        <f t="shared" si="75"/>
        <v>1</v>
      </c>
      <c r="AC468" s="112">
        <f t="shared" si="76"/>
        <v>0</v>
      </c>
      <c r="AD468" s="112">
        <f t="shared" si="77"/>
        <v>0</v>
      </c>
      <c r="AE468" s="112">
        <f t="shared" si="78"/>
        <v>1</v>
      </c>
    </row>
    <row r="469" spans="1:31" s="150" customFormat="1" hidden="1">
      <c r="A469" s="147">
        <v>470</v>
      </c>
      <c r="B469" s="226" t="s">
        <v>498</v>
      </c>
      <c r="C469" s="147" t="s">
        <v>232</v>
      </c>
      <c r="D469" s="147" t="s">
        <v>479</v>
      </c>
      <c r="E469" s="148">
        <v>42326</v>
      </c>
      <c r="F469" s="149">
        <v>0.34583333333333338</v>
      </c>
      <c r="G469" s="149">
        <v>0.79722222222222217</v>
      </c>
      <c r="H469" s="147"/>
      <c r="I469" s="147"/>
      <c r="J469" s="147"/>
      <c r="K469" s="277"/>
      <c r="L469" s="121"/>
      <c r="M469" s="120" t="str">
        <f>IF(ISERROR(VLOOKUP(C469,mail!$G$2:$H$65,2,0)),"",VLOOKUP(C469,mail!$G$2:$H$65,2,0))</f>
        <v/>
      </c>
      <c r="N469" s="98"/>
      <c r="O469" s="110">
        <f t="shared" ref="O469:O531" si="80">+IF(COUNT(F469:K469)=1,0,IF((MAX(F469:K469)-MIN(F469:K469))&lt;TIMEVALUE("1:00"),0,IF(F469&lt;TIMEVALUE("8:00"),1/3,MIN(F469:K469))))</f>
        <v>0.34583333333333338</v>
      </c>
      <c r="P469" s="110">
        <f t="shared" ref="P469:P531" si="81">+IF(COUNT(F469:K469)=1,0,IF((MAX(F469:K469)-MIN(F469:K469))&lt;TIMEVALUE("1:00"),0,IF(MAX(F469:K469)&lt;TIMEVALUE("18:00"),MAX(F469:K469),IF(MIN(F469:K469)&gt;TIMEVALUE("8:30"),0.75,MAX(F469:K469)))))</f>
        <v>0.79722222222222217</v>
      </c>
      <c r="Q469" s="134">
        <f t="shared" ref="Q469:Q531" si="82">+IF(OR(M469="KHAC",M469="PM",O469=TIMEVALUE("00:00")),0,IF(O469&gt;TIMEVALUE("10:00"),0,IF(MAX(F469:K469)&lt;TIMEVALUE("12:00"),MAX(F469:K469)-O469,TIMEVALUE("12:00")-O469)))</f>
        <v>0.15416666666666662</v>
      </c>
      <c r="R469" s="111">
        <f t="shared" si="79"/>
        <v>0.23472222222222217</v>
      </c>
      <c r="S469" s="108">
        <f t="shared" ref="S469:S531" si="83">+IF(AND(M469="TS",(Q469+R469+U469-V469)&gt;TIMEVALUE("7:30")),7.5/24,IF((Q469+R469+U469-V469)&gt;TIMEVALUE("8:30"),8.5/24,(Q469+R469+U469-V469)))</f>
        <v>0.35416666666666669</v>
      </c>
      <c r="T469" s="109"/>
      <c r="U469" s="108"/>
      <c r="V469" s="108"/>
      <c r="W469" s="112"/>
      <c r="X469" s="112"/>
      <c r="Y469" s="112"/>
      <c r="Z469" s="176"/>
      <c r="AA469" s="109"/>
      <c r="AB469" s="138">
        <f t="shared" ref="AB469:AB531" si="84">+S469/TIMEVALUE("8:30")</f>
        <v>1</v>
      </c>
      <c r="AC469" s="112">
        <f t="shared" ref="AC469:AC531" si="85">IF(COUNT(F469:K469)=0,0,IF(COUNT(F469:K469)=1,1,IF((MAX(F469:K469)-MIN(F469:K469))&lt;TIMEVALUE("1:00"),1,0+Y469)))</f>
        <v>0</v>
      </c>
      <c r="AD469" s="112">
        <f t="shared" ref="AD469:AD531" si="86">+IF(AND(F469&gt;TIMEVALUE("8:30"),F469&lt;TIMEVALUE("10:00")),1,IF(AND(F469&gt;TIMEVALUE("14:00"),F469&lt;TIMEVALUE("15:30")),1,0+W469))</f>
        <v>0</v>
      </c>
      <c r="AE469" s="112">
        <f t="shared" si="78"/>
        <v>1</v>
      </c>
    </row>
    <row r="470" spans="1:31" s="150" customFormat="1" hidden="1">
      <c r="A470" s="147">
        <v>471</v>
      </c>
      <c r="B470" s="226" t="s">
        <v>498</v>
      </c>
      <c r="C470" s="147" t="s">
        <v>232</v>
      </c>
      <c r="D470" s="147" t="s">
        <v>479</v>
      </c>
      <c r="E470" s="148">
        <v>42327</v>
      </c>
      <c r="F470" s="149">
        <v>0.35416666666666669</v>
      </c>
      <c r="G470" s="149">
        <v>0.78333333333333333</v>
      </c>
      <c r="H470" s="147"/>
      <c r="I470" s="147"/>
      <c r="J470" s="147"/>
      <c r="K470" s="277"/>
      <c r="L470" s="121"/>
      <c r="M470" s="120" t="str">
        <f>IF(ISERROR(VLOOKUP(C470,mail!$G$2:$H$65,2,0)),"",VLOOKUP(C470,mail!$G$2:$H$65,2,0))</f>
        <v/>
      </c>
      <c r="N470" s="98"/>
      <c r="O470" s="110">
        <f t="shared" si="80"/>
        <v>0.35416666666666669</v>
      </c>
      <c r="P470" s="110">
        <f t="shared" si="81"/>
        <v>0.78333333333333333</v>
      </c>
      <c r="Q470" s="134">
        <f t="shared" si="82"/>
        <v>0.14583333333333331</v>
      </c>
      <c r="R470" s="111">
        <f t="shared" si="79"/>
        <v>0.22083333333333333</v>
      </c>
      <c r="S470" s="108">
        <f t="shared" si="83"/>
        <v>0.35416666666666669</v>
      </c>
      <c r="T470" s="109"/>
      <c r="U470" s="108"/>
      <c r="V470" s="108"/>
      <c r="W470" s="112"/>
      <c r="X470" s="112"/>
      <c r="Y470" s="112"/>
      <c r="Z470" s="176"/>
      <c r="AA470" s="109"/>
      <c r="AB470" s="138">
        <f t="shared" si="84"/>
        <v>1</v>
      </c>
      <c r="AC470" s="112">
        <f t="shared" si="85"/>
        <v>0</v>
      </c>
      <c r="AD470" s="112">
        <f t="shared" si="86"/>
        <v>0</v>
      </c>
      <c r="AE470" s="112">
        <f t="shared" si="78"/>
        <v>1</v>
      </c>
    </row>
    <row r="471" spans="1:31" s="150" customFormat="1" hidden="1">
      <c r="A471" s="147">
        <v>472</v>
      </c>
      <c r="B471" s="226" t="s">
        <v>247</v>
      </c>
      <c r="C471" s="147" t="s">
        <v>240</v>
      </c>
      <c r="D471" s="147" t="s">
        <v>479</v>
      </c>
      <c r="E471" s="148">
        <v>42303</v>
      </c>
      <c r="F471" s="149">
        <v>0.34236111111111112</v>
      </c>
      <c r="G471" s="149">
        <v>0.76736111111111116</v>
      </c>
      <c r="H471" s="147"/>
      <c r="I471" s="147"/>
      <c r="J471" s="147"/>
      <c r="K471" s="277"/>
      <c r="L471" s="121"/>
      <c r="M471" s="120" t="str">
        <f>IF(ISERROR(VLOOKUP(C471,mail!$G$2:$H$65,2,0)),"",VLOOKUP(C471,mail!$G$2:$H$65,2,0))</f>
        <v>PM</v>
      </c>
      <c r="N471" s="98"/>
      <c r="O471" s="110">
        <f t="shared" si="80"/>
        <v>0.34236111111111112</v>
      </c>
      <c r="P471" s="110">
        <f t="shared" si="81"/>
        <v>0.76736111111111116</v>
      </c>
      <c r="Q471" s="134">
        <f t="shared" si="82"/>
        <v>0</v>
      </c>
      <c r="R471" s="111">
        <f t="shared" si="79"/>
        <v>0</v>
      </c>
      <c r="S471" s="108">
        <f t="shared" si="83"/>
        <v>0</v>
      </c>
      <c r="T471" s="109"/>
      <c r="U471" s="108"/>
      <c r="V471" s="108"/>
      <c r="W471" s="112"/>
      <c r="X471" s="112"/>
      <c r="Y471" s="112"/>
      <c r="Z471" s="176"/>
      <c r="AA471" s="109"/>
      <c r="AB471" s="138">
        <f t="shared" si="84"/>
        <v>0</v>
      </c>
      <c r="AC471" s="112">
        <f t="shared" si="85"/>
        <v>0</v>
      </c>
      <c r="AD471" s="112">
        <f t="shared" si="86"/>
        <v>0</v>
      </c>
      <c r="AE471" s="112">
        <f t="shared" si="78"/>
        <v>0</v>
      </c>
    </row>
    <row r="472" spans="1:31" s="150" customFormat="1" hidden="1">
      <c r="A472" s="147">
        <v>473</v>
      </c>
      <c r="B472" s="226" t="s">
        <v>247</v>
      </c>
      <c r="C472" s="147" t="s">
        <v>240</v>
      </c>
      <c r="D472" s="147" t="s">
        <v>479</v>
      </c>
      <c r="E472" s="148">
        <v>42304</v>
      </c>
      <c r="F472" s="149">
        <v>0.34791666666666665</v>
      </c>
      <c r="G472" s="149">
        <v>0.78749999999999998</v>
      </c>
      <c r="H472" s="147"/>
      <c r="I472" s="147"/>
      <c r="J472" s="147"/>
      <c r="K472" s="277"/>
      <c r="L472" s="121"/>
      <c r="M472" s="120" t="str">
        <f>IF(ISERROR(VLOOKUP(C472,mail!$G$2:$H$65,2,0)),"",VLOOKUP(C472,mail!$G$2:$H$65,2,0))</f>
        <v>PM</v>
      </c>
      <c r="N472" s="98"/>
      <c r="O472" s="110">
        <f t="shared" si="80"/>
        <v>0.34791666666666665</v>
      </c>
      <c r="P472" s="110">
        <f t="shared" si="81"/>
        <v>0.78749999999999998</v>
      </c>
      <c r="Q472" s="134">
        <f t="shared" si="82"/>
        <v>0</v>
      </c>
      <c r="R472" s="111">
        <f t="shared" si="79"/>
        <v>0</v>
      </c>
      <c r="S472" s="108">
        <f t="shared" si="83"/>
        <v>0</v>
      </c>
      <c r="T472" s="109"/>
      <c r="U472" s="108"/>
      <c r="V472" s="108"/>
      <c r="W472" s="112"/>
      <c r="X472" s="112"/>
      <c r="Y472" s="112"/>
      <c r="Z472" s="176"/>
      <c r="AA472" s="109"/>
      <c r="AB472" s="138">
        <f t="shared" si="84"/>
        <v>0</v>
      </c>
      <c r="AC472" s="112">
        <f t="shared" si="85"/>
        <v>0</v>
      </c>
      <c r="AD472" s="112">
        <f t="shared" si="86"/>
        <v>0</v>
      </c>
      <c r="AE472" s="112">
        <f t="shared" si="78"/>
        <v>0</v>
      </c>
    </row>
    <row r="473" spans="1:31" s="150" customFormat="1" hidden="1">
      <c r="A473" s="147">
        <v>474</v>
      </c>
      <c r="B473" s="226" t="s">
        <v>247</v>
      </c>
      <c r="C473" s="147" t="s">
        <v>240</v>
      </c>
      <c r="D473" s="147" t="s">
        <v>479</v>
      </c>
      <c r="E473" s="148">
        <v>42305</v>
      </c>
      <c r="F473" s="149">
        <v>0.34861111111111115</v>
      </c>
      <c r="G473" s="149">
        <v>0.83888888888888891</v>
      </c>
      <c r="H473" s="147"/>
      <c r="I473" s="147"/>
      <c r="J473" s="147"/>
      <c r="K473" s="277"/>
      <c r="L473" s="121"/>
      <c r="M473" s="120" t="str">
        <f>IF(ISERROR(VLOOKUP(C473,mail!$G$2:$H$65,2,0)),"",VLOOKUP(C473,mail!$G$2:$H$65,2,0))</f>
        <v>PM</v>
      </c>
      <c r="N473" s="98"/>
      <c r="O473" s="110">
        <f t="shared" si="80"/>
        <v>0.34861111111111115</v>
      </c>
      <c r="P473" s="110">
        <f t="shared" si="81"/>
        <v>0.83888888888888891</v>
      </c>
      <c r="Q473" s="134">
        <f t="shared" si="82"/>
        <v>0</v>
      </c>
      <c r="R473" s="111">
        <f t="shared" si="79"/>
        <v>0</v>
      </c>
      <c r="S473" s="108">
        <f t="shared" si="83"/>
        <v>0</v>
      </c>
      <c r="T473" s="109"/>
      <c r="U473" s="108"/>
      <c r="V473" s="108"/>
      <c r="W473" s="112"/>
      <c r="X473" s="112"/>
      <c r="Y473" s="112"/>
      <c r="Z473" s="176"/>
      <c r="AA473" s="109"/>
      <c r="AB473" s="138">
        <f t="shared" si="84"/>
        <v>0</v>
      </c>
      <c r="AC473" s="112">
        <f t="shared" si="85"/>
        <v>0</v>
      </c>
      <c r="AD473" s="112">
        <f t="shared" si="86"/>
        <v>0</v>
      </c>
      <c r="AE473" s="112">
        <f t="shared" si="78"/>
        <v>0</v>
      </c>
    </row>
    <row r="474" spans="1:31" s="150" customFormat="1" hidden="1">
      <c r="A474" s="147">
        <v>475</v>
      </c>
      <c r="B474" s="226" t="s">
        <v>247</v>
      </c>
      <c r="C474" s="147" t="s">
        <v>240</v>
      </c>
      <c r="D474" s="147" t="s">
        <v>479</v>
      </c>
      <c r="E474" s="148">
        <v>42306</v>
      </c>
      <c r="F474" s="149">
        <v>0.34722222222222227</v>
      </c>
      <c r="G474" s="149">
        <v>0.78611111111111109</v>
      </c>
      <c r="H474" s="147"/>
      <c r="I474" s="147"/>
      <c r="J474" s="147"/>
      <c r="K474" s="277"/>
      <c r="L474" s="121"/>
      <c r="M474" s="120" t="str">
        <f>IF(ISERROR(VLOOKUP(C474,mail!$G$2:$H$65,2,0)),"",VLOOKUP(C474,mail!$G$2:$H$65,2,0))</f>
        <v>PM</v>
      </c>
      <c r="N474" s="98"/>
      <c r="O474" s="110">
        <f t="shared" si="80"/>
        <v>0.34722222222222227</v>
      </c>
      <c r="P474" s="110">
        <f t="shared" si="81"/>
        <v>0.78611111111111109</v>
      </c>
      <c r="Q474" s="134">
        <f t="shared" si="82"/>
        <v>0</v>
      </c>
      <c r="R474" s="111">
        <f t="shared" si="79"/>
        <v>0</v>
      </c>
      <c r="S474" s="108">
        <f t="shared" si="83"/>
        <v>0</v>
      </c>
      <c r="T474" s="109"/>
      <c r="U474" s="108"/>
      <c r="V474" s="108"/>
      <c r="W474" s="112"/>
      <c r="X474" s="112"/>
      <c r="Y474" s="112"/>
      <c r="Z474" s="176"/>
      <c r="AA474" s="109"/>
      <c r="AB474" s="138">
        <f t="shared" si="84"/>
        <v>0</v>
      </c>
      <c r="AC474" s="112">
        <f t="shared" si="85"/>
        <v>0</v>
      </c>
      <c r="AD474" s="112">
        <f t="shared" si="86"/>
        <v>0</v>
      </c>
      <c r="AE474" s="112">
        <f t="shared" si="78"/>
        <v>0</v>
      </c>
    </row>
    <row r="475" spans="1:31" s="150" customFormat="1" hidden="1">
      <c r="A475" s="147">
        <v>476</v>
      </c>
      <c r="B475" s="226" t="s">
        <v>247</v>
      </c>
      <c r="C475" s="147" t="s">
        <v>240</v>
      </c>
      <c r="D475" s="147" t="s">
        <v>479</v>
      </c>
      <c r="E475" s="148">
        <v>42307</v>
      </c>
      <c r="F475" s="149">
        <v>0.34861111111111115</v>
      </c>
      <c r="G475" s="149">
        <v>0.80208333333333337</v>
      </c>
      <c r="H475" s="147"/>
      <c r="I475" s="147"/>
      <c r="J475" s="147"/>
      <c r="K475" s="277"/>
      <c r="L475" s="121"/>
      <c r="M475" s="120" t="str">
        <f>IF(ISERROR(VLOOKUP(C475,mail!$G$2:$H$65,2,0)),"",VLOOKUP(C475,mail!$G$2:$H$65,2,0))</f>
        <v>PM</v>
      </c>
      <c r="N475" s="98"/>
      <c r="O475" s="110">
        <f t="shared" si="80"/>
        <v>0.34861111111111115</v>
      </c>
      <c r="P475" s="110">
        <f t="shared" si="81"/>
        <v>0.80208333333333337</v>
      </c>
      <c r="Q475" s="134">
        <f t="shared" si="82"/>
        <v>0</v>
      </c>
      <c r="R475" s="111">
        <f t="shared" si="79"/>
        <v>0</v>
      </c>
      <c r="S475" s="108">
        <f t="shared" si="83"/>
        <v>0</v>
      </c>
      <c r="T475" s="109"/>
      <c r="U475" s="108"/>
      <c r="V475" s="108"/>
      <c r="W475" s="112"/>
      <c r="X475" s="112"/>
      <c r="Y475" s="112"/>
      <c r="Z475" s="176"/>
      <c r="AA475" s="109"/>
      <c r="AB475" s="138">
        <f t="shared" si="84"/>
        <v>0</v>
      </c>
      <c r="AC475" s="112">
        <f t="shared" si="85"/>
        <v>0</v>
      </c>
      <c r="AD475" s="112">
        <f t="shared" si="86"/>
        <v>0</v>
      </c>
      <c r="AE475" s="112">
        <f t="shared" si="78"/>
        <v>0</v>
      </c>
    </row>
    <row r="476" spans="1:31" s="150" customFormat="1" hidden="1">
      <c r="A476" s="147">
        <v>477</v>
      </c>
      <c r="B476" s="226" t="s">
        <v>247</v>
      </c>
      <c r="C476" s="147" t="s">
        <v>240</v>
      </c>
      <c r="D476" s="147" t="s">
        <v>479</v>
      </c>
      <c r="E476" s="148">
        <v>42311</v>
      </c>
      <c r="F476" s="149">
        <v>0.34166666666666662</v>
      </c>
      <c r="G476" s="149">
        <v>0.79791666666666661</v>
      </c>
      <c r="H476" s="147"/>
      <c r="I476" s="147"/>
      <c r="J476" s="147"/>
      <c r="K476" s="277"/>
      <c r="L476" s="121"/>
      <c r="M476" s="120" t="str">
        <f>IF(ISERROR(VLOOKUP(C476,mail!$G$2:$H$65,2,0)),"",VLOOKUP(C476,mail!$G$2:$H$65,2,0))</f>
        <v>PM</v>
      </c>
      <c r="N476" s="98"/>
      <c r="O476" s="110">
        <f t="shared" si="80"/>
        <v>0.34166666666666662</v>
      </c>
      <c r="P476" s="110">
        <f t="shared" si="81"/>
        <v>0.79791666666666661</v>
      </c>
      <c r="Q476" s="134">
        <f t="shared" si="82"/>
        <v>0</v>
      </c>
      <c r="R476" s="111">
        <f t="shared" si="79"/>
        <v>0</v>
      </c>
      <c r="S476" s="108">
        <f t="shared" si="83"/>
        <v>0</v>
      </c>
      <c r="T476" s="109"/>
      <c r="U476" s="108"/>
      <c r="V476" s="108"/>
      <c r="W476" s="112"/>
      <c r="X476" s="112"/>
      <c r="Y476" s="112"/>
      <c r="Z476" s="176"/>
      <c r="AA476" s="109"/>
      <c r="AB476" s="138">
        <f t="shared" si="84"/>
        <v>0</v>
      </c>
      <c r="AC476" s="112">
        <f t="shared" si="85"/>
        <v>0</v>
      </c>
      <c r="AD476" s="112">
        <f t="shared" si="86"/>
        <v>0</v>
      </c>
      <c r="AE476" s="112">
        <f t="shared" si="78"/>
        <v>0</v>
      </c>
    </row>
    <row r="477" spans="1:31" s="150" customFormat="1" hidden="1">
      <c r="A477" s="147">
        <v>478</v>
      </c>
      <c r="B477" s="226" t="s">
        <v>247</v>
      </c>
      <c r="C477" s="147" t="s">
        <v>240</v>
      </c>
      <c r="D477" s="147" t="s">
        <v>479</v>
      </c>
      <c r="E477" s="148">
        <v>42312</v>
      </c>
      <c r="F477" s="149">
        <v>0.34513888888888888</v>
      </c>
      <c r="G477" s="149">
        <v>0.7680555555555556</v>
      </c>
      <c r="H477" s="147"/>
      <c r="I477" s="147"/>
      <c r="J477" s="147"/>
      <c r="K477" s="277"/>
      <c r="L477" s="121"/>
      <c r="M477" s="120" t="str">
        <f>IF(ISERROR(VLOOKUP(C477,mail!$G$2:$H$65,2,0)),"",VLOOKUP(C477,mail!$G$2:$H$65,2,0))</f>
        <v>PM</v>
      </c>
      <c r="N477" s="98"/>
      <c r="O477" s="110">
        <f t="shared" si="80"/>
        <v>0.34513888888888888</v>
      </c>
      <c r="P477" s="110">
        <f t="shared" si="81"/>
        <v>0.7680555555555556</v>
      </c>
      <c r="Q477" s="134">
        <f t="shared" si="82"/>
        <v>0</v>
      </c>
      <c r="R477" s="111">
        <f t="shared" si="79"/>
        <v>0</v>
      </c>
      <c r="S477" s="108">
        <f t="shared" si="83"/>
        <v>0</v>
      </c>
      <c r="T477" s="109"/>
      <c r="U477" s="108"/>
      <c r="V477" s="108"/>
      <c r="W477" s="112"/>
      <c r="X477" s="112"/>
      <c r="Y477" s="112"/>
      <c r="Z477" s="176"/>
      <c r="AA477" s="109"/>
      <c r="AB477" s="138">
        <f t="shared" si="84"/>
        <v>0</v>
      </c>
      <c r="AC477" s="112">
        <f t="shared" si="85"/>
        <v>0</v>
      </c>
      <c r="AD477" s="112">
        <f t="shared" si="86"/>
        <v>0</v>
      </c>
      <c r="AE477" s="112">
        <f t="shared" si="78"/>
        <v>0</v>
      </c>
    </row>
    <row r="478" spans="1:31" s="150" customFormat="1" hidden="1">
      <c r="A478" s="147">
        <v>479</v>
      </c>
      <c r="B478" s="226" t="s">
        <v>247</v>
      </c>
      <c r="C478" s="147" t="s">
        <v>240</v>
      </c>
      <c r="D478" s="147" t="s">
        <v>479</v>
      </c>
      <c r="E478" s="148">
        <v>42313</v>
      </c>
      <c r="F478" s="149">
        <v>0.35000000000000003</v>
      </c>
      <c r="G478" s="149">
        <v>0.81111111111111101</v>
      </c>
      <c r="H478" s="147"/>
      <c r="I478" s="147"/>
      <c r="J478" s="147"/>
      <c r="K478" s="277"/>
      <c r="L478" s="121"/>
      <c r="M478" s="120" t="str">
        <f>IF(ISERROR(VLOOKUP(C478,mail!$G$2:$H$65,2,0)),"",VLOOKUP(C478,mail!$G$2:$H$65,2,0))</f>
        <v>PM</v>
      </c>
      <c r="N478" s="98"/>
      <c r="O478" s="110">
        <f t="shared" si="80"/>
        <v>0.35000000000000003</v>
      </c>
      <c r="P478" s="110">
        <f t="shared" si="81"/>
        <v>0.81111111111111101</v>
      </c>
      <c r="Q478" s="134">
        <f t="shared" si="82"/>
        <v>0</v>
      </c>
      <c r="R478" s="111">
        <f t="shared" si="79"/>
        <v>0</v>
      </c>
      <c r="S478" s="108">
        <f t="shared" si="83"/>
        <v>0</v>
      </c>
      <c r="T478" s="109"/>
      <c r="U478" s="108"/>
      <c r="V478" s="108"/>
      <c r="W478" s="112"/>
      <c r="X478" s="112"/>
      <c r="Y478" s="112"/>
      <c r="Z478" s="176"/>
      <c r="AA478" s="109"/>
      <c r="AB478" s="138">
        <f t="shared" si="84"/>
        <v>0</v>
      </c>
      <c r="AC478" s="112">
        <f t="shared" si="85"/>
        <v>0</v>
      </c>
      <c r="AD478" s="112">
        <f t="shared" si="86"/>
        <v>0</v>
      </c>
      <c r="AE478" s="112">
        <f t="shared" si="78"/>
        <v>0</v>
      </c>
    </row>
    <row r="479" spans="1:31" s="150" customFormat="1" hidden="1">
      <c r="A479" s="147">
        <v>480</v>
      </c>
      <c r="B479" s="226" t="s">
        <v>247</v>
      </c>
      <c r="C479" s="147" t="s">
        <v>240</v>
      </c>
      <c r="D479" s="147" t="s">
        <v>479</v>
      </c>
      <c r="E479" s="148">
        <v>42314</v>
      </c>
      <c r="F479" s="149">
        <v>0.34722222222222227</v>
      </c>
      <c r="G479" s="149">
        <v>0.7729166666666667</v>
      </c>
      <c r="H479" s="147"/>
      <c r="I479" s="147"/>
      <c r="J479" s="147"/>
      <c r="K479" s="277"/>
      <c r="L479" s="121"/>
      <c r="M479" s="120" t="str">
        <f>IF(ISERROR(VLOOKUP(C479,mail!$G$2:$H$65,2,0)),"",VLOOKUP(C479,mail!$G$2:$H$65,2,0))</f>
        <v>PM</v>
      </c>
      <c r="N479" s="98"/>
      <c r="O479" s="110">
        <f t="shared" si="80"/>
        <v>0.34722222222222227</v>
      </c>
      <c r="P479" s="110">
        <f t="shared" si="81"/>
        <v>0.7729166666666667</v>
      </c>
      <c r="Q479" s="134">
        <f t="shared" si="82"/>
        <v>0</v>
      </c>
      <c r="R479" s="111">
        <f t="shared" si="79"/>
        <v>0</v>
      </c>
      <c r="S479" s="108">
        <f t="shared" si="83"/>
        <v>0</v>
      </c>
      <c r="T479" s="109"/>
      <c r="U479" s="108"/>
      <c r="V479" s="108"/>
      <c r="W479" s="112"/>
      <c r="X479" s="112"/>
      <c r="Y479" s="112"/>
      <c r="Z479" s="176"/>
      <c r="AA479" s="109"/>
      <c r="AB479" s="138">
        <f t="shared" si="84"/>
        <v>0</v>
      </c>
      <c r="AC479" s="112">
        <f t="shared" si="85"/>
        <v>0</v>
      </c>
      <c r="AD479" s="112">
        <f t="shared" si="86"/>
        <v>0</v>
      </c>
      <c r="AE479" s="112">
        <f t="shared" si="78"/>
        <v>0</v>
      </c>
    </row>
    <row r="480" spans="1:31" s="150" customFormat="1" hidden="1">
      <c r="A480" s="147">
        <v>481</v>
      </c>
      <c r="B480" s="226" t="s">
        <v>247</v>
      </c>
      <c r="C480" s="147" t="s">
        <v>240</v>
      </c>
      <c r="D480" s="147" t="s">
        <v>479</v>
      </c>
      <c r="E480" s="148">
        <v>42317</v>
      </c>
      <c r="F480" s="149">
        <v>0.34652777777777777</v>
      </c>
      <c r="G480" s="149">
        <v>0.90416666666666667</v>
      </c>
      <c r="H480" s="147"/>
      <c r="I480" s="147"/>
      <c r="J480" s="147"/>
      <c r="K480" s="277"/>
      <c r="L480" s="121"/>
      <c r="M480" s="120" t="str">
        <f>IF(ISERROR(VLOOKUP(C480,mail!$G$2:$H$65,2,0)),"",VLOOKUP(C480,mail!$G$2:$H$65,2,0))</f>
        <v>PM</v>
      </c>
      <c r="N480" s="98"/>
      <c r="O480" s="110">
        <f t="shared" si="80"/>
        <v>0.34652777777777777</v>
      </c>
      <c r="P480" s="110">
        <f t="shared" si="81"/>
        <v>0.90416666666666667</v>
      </c>
      <c r="Q480" s="134">
        <f t="shared" si="82"/>
        <v>0</v>
      </c>
      <c r="R480" s="111">
        <f t="shared" si="79"/>
        <v>0</v>
      </c>
      <c r="S480" s="108">
        <f t="shared" si="83"/>
        <v>0</v>
      </c>
      <c r="T480" s="109"/>
      <c r="U480" s="108"/>
      <c r="V480" s="108"/>
      <c r="W480" s="112"/>
      <c r="X480" s="112"/>
      <c r="Y480" s="112"/>
      <c r="Z480" s="176"/>
      <c r="AA480" s="109"/>
      <c r="AB480" s="138">
        <f t="shared" si="84"/>
        <v>0</v>
      </c>
      <c r="AC480" s="112">
        <f t="shared" si="85"/>
        <v>0</v>
      </c>
      <c r="AD480" s="112">
        <f t="shared" si="86"/>
        <v>0</v>
      </c>
      <c r="AE480" s="112">
        <f t="shared" si="78"/>
        <v>0</v>
      </c>
    </row>
    <row r="481" spans="1:31" s="150" customFormat="1" hidden="1">
      <c r="A481" s="147">
        <v>482</v>
      </c>
      <c r="B481" s="226" t="s">
        <v>247</v>
      </c>
      <c r="C481" s="147" t="s">
        <v>240</v>
      </c>
      <c r="D481" s="147" t="s">
        <v>479</v>
      </c>
      <c r="E481" s="148">
        <v>42318</v>
      </c>
      <c r="F481" s="149">
        <v>0.34861111111111115</v>
      </c>
      <c r="G481" s="149">
        <v>0.78541666666666676</v>
      </c>
      <c r="H481" s="147"/>
      <c r="I481" s="147"/>
      <c r="J481" s="147"/>
      <c r="K481" s="277"/>
      <c r="L481" s="121"/>
      <c r="M481" s="120" t="str">
        <f>IF(ISERROR(VLOOKUP(C481,mail!$G$2:$H$65,2,0)),"",VLOOKUP(C481,mail!$G$2:$H$65,2,0))</f>
        <v>PM</v>
      </c>
      <c r="N481" s="98"/>
      <c r="O481" s="110">
        <f t="shared" si="80"/>
        <v>0.34861111111111115</v>
      </c>
      <c r="P481" s="110">
        <f t="shared" si="81"/>
        <v>0.78541666666666676</v>
      </c>
      <c r="Q481" s="134">
        <f t="shared" si="82"/>
        <v>0</v>
      </c>
      <c r="R481" s="111">
        <f t="shared" si="79"/>
        <v>0</v>
      </c>
      <c r="S481" s="108">
        <f t="shared" si="83"/>
        <v>0</v>
      </c>
      <c r="T481" s="109"/>
      <c r="U481" s="108"/>
      <c r="V481" s="108"/>
      <c r="W481" s="112"/>
      <c r="X481" s="112"/>
      <c r="Y481" s="112"/>
      <c r="Z481" s="176"/>
      <c r="AA481" s="109"/>
      <c r="AB481" s="138">
        <f t="shared" si="84"/>
        <v>0</v>
      </c>
      <c r="AC481" s="112">
        <f t="shared" si="85"/>
        <v>0</v>
      </c>
      <c r="AD481" s="112">
        <f t="shared" si="86"/>
        <v>0</v>
      </c>
      <c r="AE481" s="112">
        <f t="shared" si="78"/>
        <v>0</v>
      </c>
    </row>
    <row r="482" spans="1:31" s="150" customFormat="1" hidden="1">
      <c r="A482" s="147">
        <v>483</v>
      </c>
      <c r="B482" s="226" t="s">
        <v>247</v>
      </c>
      <c r="C482" s="147" t="s">
        <v>240</v>
      </c>
      <c r="D482" s="147" t="s">
        <v>479</v>
      </c>
      <c r="E482" s="148">
        <v>42319</v>
      </c>
      <c r="F482" s="149">
        <v>0.34861111111111115</v>
      </c>
      <c r="G482" s="149">
        <v>0.83680555555555547</v>
      </c>
      <c r="H482" s="147"/>
      <c r="I482" s="147"/>
      <c r="J482" s="147"/>
      <c r="K482" s="277"/>
      <c r="L482" s="121"/>
      <c r="M482" s="120" t="str">
        <f>IF(ISERROR(VLOOKUP(C482,mail!$G$2:$H$65,2,0)),"",VLOOKUP(C482,mail!$G$2:$H$65,2,0))</f>
        <v>PM</v>
      </c>
      <c r="N482" s="98"/>
      <c r="O482" s="110">
        <f t="shared" si="80"/>
        <v>0.34861111111111115</v>
      </c>
      <c r="P482" s="110">
        <f t="shared" si="81"/>
        <v>0.83680555555555547</v>
      </c>
      <c r="Q482" s="134">
        <f t="shared" si="82"/>
        <v>0</v>
      </c>
      <c r="R482" s="111">
        <f t="shared" si="79"/>
        <v>0</v>
      </c>
      <c r="S482" s="108">
        <f t="shared" si="83"/>
        <v>0</v>
      </c>
      <c r="T482" s="109"/>
      <c r="U482" s="108"/>
      <c r="V482" s="108"/>
      <c r="W482" s="112"/>
      <c r="X482" s="112"/>
      <c r="Y482" s="112"/>
      <c r="Z482" s="176"/>
      <c r="AA482" s="109"/>
      <c r="AB482" s="138">
        <f t="shared" si="84"/>
        <v>0</v>
      </c>
      <c r="AC482" s="112">
        <f t="shared" si="85"/>
        <v>0</v>
      </c>
      <c r="AD482" s="112">
        <f t="shared" si="86"/>
        <v>0</v>
      </c>
      <c r="AE482" s="112">
        <f t="shared" si="78"/>
        <v>0</v>
      </c>
    </row>
    <row r="483" spans="1:31" s="150" customFormat="1" hidden="1">
      <c r="A483" s="147">
        <v>484</v>
      </c>
      <c r="B483" s="226" t="s">
        <v>247</v>
      </c>
      <c r="C483" s="147" t="s">
        <v>240</v>
      </c>
      <c r="D483" s="147" t="s">
        <v>479</v>
      </c>
      <c r="E483" s="148">
        <v>42320</v>
      </c>
      <c r="F483" s="149">
        <v>0.34513888888888888</v>
      </c>
      <c r="G483" s="149">
        <v>0.82430555555555562</v>
      </c>
      <c r="H483" s="147"/>
      <c r="I483" s="147"/>
      <c r="J483" s="147"/>
      <c r="K483" s="277"/>
      <c r="L483" s="121"/>
      <c r="M483" s="120" t="str">
        <f>IF(ISERROR(VLOOKUP(C483,mail!$G$2:$H$65,2,0)),"",VLOOKUP(C483,mail!$G$2:$H$65,2,0))</f>
        <v>PM</v>
      </c>
      <c r="N483" s="98"/>
      <c r="O483" s="110">
        <f t="shared" si="80"/>
        <v>0.34513888888888888</v>
      </c>
      <c r="P483" s="110">
        <f t="shared" si="81"/>
        <v>0.82430555555555562</v>
      </c>
      <c r="Q483" s="134">
        <f t="shared" si="82"/>
        <v>0</v>
      </c>
      <c r="R483" s="111">
        <f t="shared" si="79"/>
        <v>0</v>
      </c>
      <c r="S483" s="108">
        <f t="shared" si="83"/>
        <v>0</v>
      </c>
      <c r="T483" s="109"/>
      <c r="U483" s="108"/>
      <c r="V483" s="108"/>
      <c r="W483" s="112"/>
      <c r="X483" s="112"/>
      <c r="Y483" s="112"/>
      <c r="Z483" s="176"/>
      <c r="AA483" s="109"/>
      <c r="AB483" s="138">
        <f t="shared" si="84"/>
        <v>0</v>
      </c>
      <c r="AC483" s="112">
        <f t="shared" si="85"/>
        <v>0</v>
      </c>
      <c r="AD483" s="112">
        <f t="shared" si="86"/>
        <v>0</v>
      </c>
      <c r="AE483" s="112">
        <f t="shared" si="78"/>
        <v>0</v>
      </c>
    </row>
    <row r="484" spans="1:31" s="150" customFormat="1" hidden="1">
      <c r="A484" s="147">
        <v>485</v>
      </c>
      <c r="B484" s="226" t="s">
        <v>247</v>
      </c>
      <c r="C484" s="147" t="s">
        <v>240</v>
      </c>
      <c r="D484" s="147" t="s">
        <v>479</v>
      </c>
      <c r="E484" s="148">
        <v>42321</v>
      </c>
      <c r="F484" s="149">
        <v>0.35555555555555557</v>
      </c>
      <c r="G484" s="149">
        <v>0.9159722222222223</v>
      </c>
      <c r="H484" s="147"/>
      <c r="I484" s="147"/>
      <c r="J484" s="147"/>
      <c r="K484" s="277"/>
      <c r="L484" s="121"/>
      <c r="M484" s="120" t="str">
        <f>IF(ISERROR(VLOOKUP(C484,mail!$G$2:$H$65,2,0)),"",VLOOKUP(C484,mail!$G$2:$H$65,2,0))</f>
        <v>PM</v>
      </c>
      <c r="N484" s="98"/>
      <c r="O484" s="110">
        <f t="shared" si="80"/>
        <v>0.35555555555555557</v>
      </c>
      <c r="P484" s="110">
        <f t="shared" si="81"/>
        <v>0.75</v>
      </c>
      <c r="Q484" s="134">
        <f t="shared" si="82"/>
        <v>0</v>
      </c>
      <c r="R484" s="111">
        <f t="shared" si="79"/>
        <v>0</v>
      </c>
      <c r="S484" s="108">
        <f t="shared" si="83"/>
        <v>0</v>
      </c>
      <c r="T484" s="109"/>
      <c r="U484" s="108"/>
      <c r="V484" s="108"/>
      <c r="W484" s="112"/>
      <c r="X484" s="112"/>
      <c r="Y484" s="112"/>
      <c r="Z484" s="176"/>
      <c r="AA484" s="109"/>
      <c r="AB484" s="138">
        <f t="shared" si="84"/>
        <v>0</v>
      </c>
      <c r="AC484" s="112">
        <f t="shared" si="85"/>
        <v>0</v>
      </c>
      <c r="AD484" s="112">
        <f t="shared" si="86"/>
        <v>1</v>
      </c>
      <c r="AE484" s="112">
        <f t="shared" si="78"/>
        <v>0</v>
      </c>
    </row>
    <row r="485" spans="1:31" s="150" customFormat="1" hidden="1">
      <c r="A485" s="147">
        <v>486</v>
      </c>
      <c r="B485" s="226" t="s">
        <v>247</v>
      </c>
      <c r="C485" s="147" t="s">
        <v>240</v>
      </c>
      <c r="D485" s="147" t="s">
        <v>479</v>
      </c>
      <c r="E485" s="148">
        <v>42324</v>
      </c>
      <c r="F485" s="149">
        <v>0.35000000000000003</v>
      </c>
      <c r="G485" s="149">
        <v>0.8930555555555556</v>
      </c>
      <c r="H485" s="147"/>
      <c r="I485" s="147"/>
      <c r="J485" s="147"/>
      <c r="K485" s="277"/>
      <c r="L485" s="121"/>
      <c r="M485" s="120" t="str">
        <f>IF(ISERROR(VLOOKUP(C485,mail!$G$2:$H$65,2,0)),"",VLOOKUP(C485,mail!$G$2:$H$65,2,0))</f>
        <v>PM</v>
      </c>
      <c r="N485" s="98"/>
      <c r="O485" s="110">
        <f t="shared" si="80"/>
        <v>0.35000000000000003</v>
      </c>
      <c r="P485" s="110">
        <f t="shared" si="81"/>
        <v>0.8930555555555556</v>
      </c>
      <c r="Q485" s="134">
        <f t="shared" si="82"/>
        <v>0</v>
      </c>
      <c r="R485" s="111">
        <f t="shared" si="79"/>
        <v>0</v>
      </c>
      <c r="S485" s="108">
        <f t="shared" si="83"/>
        <v>0</v>
      </c>
      <c r="T485" s="109"/>
      <c r="U485" s="108"/>
      <c r="V485" s="108"/>
      <c r="W485" s="112"/>
      <c r="X485" s="112"/>
      <c r="Y485" s="112"/>
      <c r="Z485" s="176"/>
      <c r="AA485" s="109"/>
      <c r="AB485" s="138">
        <f t="shared" si="84"/>
        <v>0</v>
      </c>
      <c r="AC485" s="112">
        <f t="shared" si="85"/>
        <v>0</v>
      </c>
      <c r="AD485" s="112">
        <f t="shared" si="86"/>
        <v>0</v>
      </c>
      <c r="AE485" s="112">
        <f t="shared" ref="AE485:AE547" si="87">+IF(OR(M485="Khac",M485="pm"),0,IF(AND(MAX(F485:K485)-MIN(F485:K485)&gt;TIMEVALUE("6:00"),AND(MAX(F485:K485)&gt;TIMEVALUE("14:00"),MIN(F485:K485)&lt;TIMEVALUE("11:30"))),1,0))+X485</f>
        <v>0</v>
      </c>
    </row>
    <row r="486" spans="1:31" s="150" customFormat="1" hidden="1">
      <c r="A486" s="147">
        <v>487</v>
      </c>
      <c r="B486" s="226" t="s">
        <v>247</v>
      </c>
      <c r="C486" s="147" t="s">
        <v>240</v>
      </c>
      <c r="D486" s="147" t="s">
        <v>479</v>
      </c>
      <c r="E486" s="148">
        <v>42325</v>
      </c>
      <c r="F486" s="149">
        <v>0.34722222222222227</v>
      </c>
      <c r="G486" s="149">
        <v>0.7895833333333333</v>
      </c>
      <c r="H486" s="147"/>
      <c r="I486" s="147"/>
      <c r="J486" s="147"/>
      <c r="K486" s="277"/>
      <c r="L486" s="121"/>
      <c r="M486" s="120" t="str">
        <f>IF(ISERROR(VLOOKUP(C486,mail!$G$2:$H$65,2,0)),"",VLOOKUP(C486,mail!$G$2:$H$65,2,0))</f>
        <v>PM</v>
      </c>
      <c r="N486" s="98"/>
      <c r="O486" s="110">
        <f t="shared" si="80"/>
        <v>0.34722222222222227</v>
      </c>
      <c r="P486" s="110">
        <f t="shared" si="81"/>
        <v>0.7895833333333333</v>
      </c>
      <c r="Q486" s="134">
        <f t="shared" si="82"/>
        <v>0</v>
      </c>
      <c r="R486" s="111">
        <f t="shared" si="79"/>
        <v>0</v>
      </c>
      <c r="S486" s="108">
        <f t="shared" si="83"/>
        <v>0</v>
      </c>
      <c r="T486" s="109"/>
      <c r="U486" s="108"/>
      <c r="V486" s="108"/>
      <c r="W486" s="112"/>
      <c r="X486" s="112"/>
      <c r="Y486" s="112"/>
      <c r="Z486" s="176"/>
      <c r="AA486" s="109"/>
      <c r="AB486" s="138">
        <f t="shared" si="84"/>
        <v>0</v>
      </c>
      <c r="AC486" s="112">
        <f t="shared" si="85"/>
        <v>0</v>
      </c>
      <c r="AD486" s="112">
        <f t="shared" si="86"/>
        <v>0</v>
      </c>
      <c r="AE486" s="112">
        <f t="shared" si="87"/>
        <v>0</v>
      </c>
    </row>
    <row r="487" spans="1:31" s="150" customFormat="1" hidden="1">
      <c r="A487" s="147">
        <v>488</v>
      </c>
      <c r="B487" s="226" t="s">
        <v>247</v>
      </c>
      <c r="C487" s="147" t="s">
        <v>240</v>
      </c>
      <c r="D487" s="147" t="s">
        <v>479</v>
      </c>
      <c r="E487" s="148">
        <v>42326</v>
      </c>
      <c r="F487" s="149">
        <v>0.35347222222222219</v>
      </c>
      <c r="G487" s="149">
        <v>0.75486111111111109</v>
      </c>
      <c r="H487" s="147"/>
      <c r="I487" s="147"/>
      <c r="J487" s="147"/>
      <c r="K487" s="277"/>
      <c r="L487" s="121"/>
      <c r="M487" s="120" t="str">
        <f>IF(ISERROR(VLOOKUP(C487,mail!$G$2:$H$65,2,0)),"",VLOOKUP(C487,mail!$G$2:$H$65,2,0))</f>
        <v>PM</v>
      </c>
      <c r="N487" s="98"/>
      <c r="O487" s="110">
        <f t="shared" si="80"/>
        <v>0.35347222222222219</v>
      </c>
      <c r="P487" s="110">
        <f t="shared" si="81"/>
        <v>0.75486111111111109</v>
      </c>
      <c r="Q487" s="134">
        <f t="shared" si="82"/>
        <v>0</v>
      </c>
      <c r="R487" s="111">
        <f t="shared" si="79"/>
        <v>0</v>
      </c>
      <c r="S487" s="108">
        <f t="shared" si="83"/>
        <v>0</v>
      </c>
      <c r="T487" s="109"/>
      <c r="U487" s="108"/>
      <c r="V487" s="108"/>
      <c r="W487" s="112"/>
      <c r="X487" s="112"/>
      <c r="Y487" s="112"/>
      <c r="Z487" s="176"/>
      <c r="AA487" s="109"/>
      <c r="AB487" s="138">
        <f t="shared" si="84"/>
        <v>0</v>
      </c>
      <c r="AC487" s="112">
        <f t="shared" si="85"/>
        <v>0</v>
      </c>
      <c r="AD487" s="112">
        <f t="shared" si="86"/>
        <v>0</v>
      </c>
      <c r="AE487" s="112">
        <f t="shared" si="87"/>
        <v>0</v>
      </c>
    </row>
    <row r="488" spans="1:31" s="150" customFormat="1" hidden="1">
      <c r="A488" s="147">
        <v>489</v>
      </c>
      <c r="B488" s="226" t="s">
        <v>247</v>
      </c>
      <c r="C488" s="147" t="s">
        <v>240</v>
      </c>
      <c r="D488" s="147" t="s">
        <v>479</v>
      </c>
      <c r="E488" s="148">
        <v>42327</v>
      </c>
      <c r="F488" s="149">
        <v>0.35416666666666669</v>
      </c>
      <c r="G488" s="149">
        <v>0.79027777777777775</v>
      </c>
      <c r="H488" s="147"/>
      <c r="I488" s="147"/>
      <c r="J488" s="147"/>
      <c r="K488" s="278"/>
      <c r="L488" s="121"/>
      <c r="M488" s="120" t="str">
        <f>IF(ISERROR(VLOOKUP(C488,mail!$G$2:$H$65,2,0)),"",VLOOKUP(C488,mail!$G$2:$H$65,2,0))</f>
        <v>PM</v>
      </c>
      <c r="N488" s="98"/>
      <c r="O488" s="110">
        <f t="shared" si="80"/>
        <v>0.35416666666666669</v>
      </c>
      <c r="P488" s="110">
        <f t="shared" si="81"/>
        <v>0.79027777777777775</v>
      </c>
      <c r="Q488" s="134">
        <f t="shared" si="82"/>
        <v>0</v>
      </c>
      <c r="R488" s="111">
        <f t="shared" si="79"/>
        <v>0</v>
      </c>
      <c r="S488" s="108">
        <f t="shared" si="83"/>
        <v>0</v>
      </c>
      <c r="T488" s="109"/>
      <c r="U488" s="108"/>
      <c r="V488" s="108"/>
      <c r="W488" s="112"/>
      <c r="X488" s="112"/>
      <c r="Y488" s="112"/>
      <c r="Z488" s="176"/>
      <c r="AA488" s="109"/>
      <c r="AB488" s="138">
        <f t="shared" si="84"/>
        <v>0</v>
      </c>
      <c r="AC488" s="112">
        <f t="shared" si="85"/>
        <v>0</v>
      </c>
      <c r="AD488" s="112">
        <f t="shared" si="86"/>
        <v>0</v>
      </c>
      <c r="AE488" s="112">
        <f t="shared" si="87"/>
        <v>0</v>
      </c>
    </row>
    <row r="489" spans="1:31" s="150" customFormat="1" hidden="1">
      <c r="A489" s="147">
        <v>490</v>
      </c>
      <c r="B489" s="226" t="s">
        <v>499</v>
      </c>
      <c r="C489" s="147" t="s">
        <v>254</v>
      </c>
      <c r="D489" s="147" t="s">
        <v>479</v>
      </c>
      <c r="E489" s="148">
        <v>42303</v>
      </c>
      <c r="F489" s="149">
        <v>0.3444444444444445</v>
      </c>
      <c r="G489" s="149">
        <v>0.77708333333333324</v>
      </c>
      <c r="H489" s="149">
        <v>0.77847222222222223</v>
      </c>
      <c r="I489" s="147"/>
      <c r="J489" s="147"/>
      <c r="K489" s="277"/>
      <c r="L489" s="121"/>
      <c r="M489" s="120" t="str">
        <f>IF(ISERROR(VLOOKUP(C489,mail!$G$2:$H$65,2,0)),"",VLOOKUP(C489,mail!$G$2:$H$65,2,0))</f>
        <v/>
      </c>
      <c r="N489" s="98"/>
      <c r="O489" s="110">
        <f t="shared" si="80"/>
        <v>0.3444444444444445</v>
      </c>
      <c r="P489" s="110">
        <f t="shared" si="81"/>
        <v>0.77847222222222223</v>
      </c>
      <c r="Q489" s="134">
        <f t="shared" si="82"/>
        <v>0.1555555555555555</v>
      </c>
      <c r="R489" s="111">
        <f t="shared" si="79"/>
        <v>0.21597222222222223</v>
      </c>
      <c r="S489" s="108">
        <f t="shared" si="83"/>
        <v>0.35416666666666669</v>
      </c>
      <c r="T489" s="109"/>
      <c r="U489" s="108"/>
      <c r="V489" s="108"/>
      <c r="W489" s="112"/>
      <c r="X489" s="112"/>
      <c r="Y489" s="112"/>
      <c r="Z489" s="176"/>
      <c r="AA489" s="109"/>
      <c r="AB489" s="138">
        <f t="shared" si="84"/>
        <v>1</v>
      </c>
      <c r="AC489" s="112">
        <f t="shared" si="85"/>
        <v>0</v>
      </c>
      <c r="AD489" s="112">
        <f t="shared" si="86"/>
        <v>0</v>
      </c>
      <c r="AE489" s="112">
        <f t="shared" si="87"/>
        <v>1</v>
      </c>
    </row>
    <row r="490" spans="1:31" s="150" customFormat="1" hidden="1">
      <c r="A490" s="147">
        <v>491</v>
      </c>
      <c r="B490" s="226" t="s">
        <v>499</v>
      </c>
      <c r="C490" s="147" t="s">
        <v>254</v>
      </c>
      <c r="D490" s="147" t="s">
        <v>479</v>
      </c>
      <c r="E490" s="148">
        <v>42304</v>
      </c>
      <c r="F490" s="149">
        <v>0.34097222222222223</v>
      </c>
      <c r="G490" s="149">
        <v>0.77569444444444446</v>
      </c>
      <c r="H490" s="147"/>
      <c r="I490" s="147"/>
      <c r="J490" s="147"/>
      <c r="K490" s="277"/>
      <c r="L490" s="121"/>
      <c r="M490" s="120" t="str">
        <f>IF(ISERROR(VLOOKUP(C490,mail!$G$2:$H$65,2,0)),"",VLOOKUP(C490,mail!$G$2:$H$65,2,0))</f>
        <v/>
      </c>
      <c r="N490" s="98"/>
      <c r="O490" s="110">
        <f t="shared" si="80"/>
        <v>0.34097222222222223</v>
      </c>
      <c r="P490" s="110">
        <f t="shared" si="81"/>
        <v>0.77569444444444446</v>
      </c>
      <c r="Q490" s="134">
        <f t="shared" si="82"/>
        <v>0.15902777777777777</v>
      </c>
      <c r="R490" s="111">
        <f t="shared" si="79"/>
        <v>0.21319444444444446</v>
      </c>
      <c r="S490" s="108">
        <f t="shared" si="83"/>
        <v>0.35416666666666669</v>
      </c>
      <c r="T490" s="109"/>
      <c r="U490" s="108"/>
      <c r="V490" s="108"/>
      <c r="W490" s="112"/>
      <c r="X490" s="112"/>
      <c r="Y490" s="112"/>
      <c r="Z490" s="176"/>
      <c r="AA490" s="109"/>
      <c r="AB490" s="138">
        <f t="shared" si="84"/>
        <v>1</v>
      </c>
      <c r="AC490" s="112">
        <f t="shared" si="85"/>
        <v>0</v>
      </c>
      <c r="AD490" s="112">
        <f t="shared" si="86"/>
        <v>0</v>
      </c>
      <c r="AE490" s="112">
        <f t="shared" si="87"/>
        <v>1</v>
      </c>
    </row>
    <row r="491" spans="1:31" s="150" customFormat="1" hidden="1">
      <c r="A491" s="147">
        <v>492</v>
      </c>
      <c r="B491" s="226" t="s">
        <v>499</v>
      </c>
      <c r="C491" s="147" t="s">
        <v>254</v>
      </c>
      <c r="D491" s="147" t="s">
        <v>479</v>
      </c>
      <c r="E491" s="148">
        <v>42305</v>
      </c>
      <c r="F491" s="149">
        <v>0.35625000000000001</v>
      </c>
      <c r="G491" s="149">
        <v>0.82430555555555562</v>
      </c>
      <c r="H491" s="147"/>
      <c r="I491" s="147"/>
      <c r="J491" s="147"/>
      <c r="K491" s="277"/>
      <c r="L491" s="121"/>
      <c r="M491" s="120" t="str">
        <f>IF(ISERROR(VLOOKUP(C491,mail!$G$2:$H$65,2,0)),"",VLOOKUP(C491,mail!$G$2:$H$65,2,0))</f>
        <v/>
      </c>
      <c r="N491" s="98"/>
      <c r="O491" s="110">
        <f t="shared" si="80"/>
        <v>0.35625000000000001</v>
      </c>
      <c r="P491" s="110">
        <f t="shared" si="81"/>
        <v>0.75</v>
      </c>
      <c r="Q491" s="134">
        <f t="shared" si="82"/>
        <v>0.14374999999999999</v>
      </c>
      <c r="R491" s="111">
        <f t="shared" si="79"/>
        <v>0.1875</v>
      </c>
      <c r="S491" s="108">
        <f t="shared" si="83"/>
        <v>0.33124999999999999</v>
      </c>
      <c r="T491" s="109"/>
      <c r="U491" s="108"/>
      <c r="V491" s="108"/>
      <c r="W491" s="112"/>
      <c r="X491" s="112"/>
      <c r="Y491" s="112"/>
      <c r="Z491" s="176"/>
      <c r="AA491" s="109"/>
      <c r="AB491" s="138">
        <f t="shared" si="84"/>
        <v>0.93529411764705872</v>
      </c>
      <c r="AC491" s="112">
        <f t="shared" si="85"/>
        <v>0</v>
      </c>
      <c r="AD491" s="112">
        <f t="shared" si="86"/>
        <v>1</v>
      </c>
      <c r="AE491" s="112">
        <f t="shared" si="87"/>
        <v>1</v>
      </c>
    </row>
    <row r="492" spans="1:31" s="150" customFormat="1" hidden="1">
      <c r="A492" s="147">
        <v>493</v>
      </c>
      <c r="B492" s="226" t="s">
        <v>499</v>
      </c>
      <c r="C492" s="147" t="s">
        <v>254</v>
      </c>
      <c r="D492" s="147" t="s">
        <v>479</v>
      </c>
      <c r="E492" s="148">
        <v>42306</v>
      </c>
      <c r="F492" s="149">
        <v>0.34583333333333338</v>
      </c>
      <c r="G492" s="149">
        <v>0.77222222222222225</v>
      </c>
      <c r="H492" s="147"/>
      <c r="I492" s="147"/>
      <c r="J492" s="147"/>
      <c r="K492" s="277"/>
      <c r="L492" s="121"/>
      <c r="M492" s="120" t="str">
        <f>IF(ISERROR(VLOOKUP(C492,mail!$G$2:$H$65,2,0)),"",VLOOKUP(C492,mail!$G$2:$H$65,2,0))</f>
        <v/>
      </c>
      <c r="N492" s="98"/>
      <c r="O492" s="110">
        <f t="shared" si="80"/>
        <v>0.34583333333333338</v>
      </c>
      <c r="P492" s="110">
        <f t="shared" si="81"/>
        <v>0.77222222222222225</v>
      </c>
      <c r="Q492" s="134">
        <f t="shared" si="82"/>
        <v>0.15416666666666662</v>
      </c>
      <c r="R492" s="111">
        <f t="shared" si="79"/>
        <v>0.20972222222222225</v>
      </c>
      <c r="S492" s="108">
        <f t="shared" si="83"/>
        <v>0.35416666666666669</v>
      </c>
      <c r="T492" s="109"/>
      <c r="U492" s="108"/>
      <c r="V492" s="108"/>
      <c r="W492" s="112"/>
      <c r="X492" s="112"/>
      <c r="Y492" s="112"/>
      <c r="Z492" s="176"/>
      <c r="AA492" s="109"/>
      <c r="AB492" s="138">
        <f t="shared" si="84"/>
        <v>1</v>
      </c>
      <c r="AC492" s="112">
        <f t="shared" si="85"/>
        <v>0</v>
      </c>
      <c r="AD492" s="112">
        <f t="shared" si="86"/>
        <v>0</v>
      </c>
      <c r="AE492" s="112">
        <f t="shared" si="87"/>
        <v>1</v>
      </c>
    </row>
    <row r="493" spans="1:31" s="150" customFormat="1" hidden="1">
      <c r="A493" s="147">
        <v>494</v>
      </c>
      <c r="B493" s="226" t="s">
        <v>499</v>
      </c>
      <c r="C493" s="147" t="s">
        <v>254</v>
      </c>
      <c r="D493" s="147" t="s">
        <v>479</v>
      </c>
      <c r="E493" s="148">
        <v>42307</v>
      </c>
      <c r="F493" s="149">
        <v>0.34236111111111112</v>
      </c>
      <c r="G493" s="149">
        <v>0.72222222222222221</v>
      </c>
      <c r="H493" s="147"/>
      <c r="I493" s="147"/>
      <c r="J493" s="147"/>
      <c r="K493" s="277"/>
      <c r="L493" s="121"/>
      <c r="M493" s="120" t="str">
        <f>IF(ISERROR(VLOOKUP(C493,mail!$G$2:$H$65,2,0)),"",VLOOKUP(C493,mail!$G$2:$H$65,2,0))</f>
        <v/>
      </c>
      <c r="N493" s="98"/>
      <c r="O493" s="110">
        <f t="shared" si="80"/>
        <v>0.34236111111111112</v>
      </c>
      <c r="P493" s="110">
        <f t="shared" si="81"/>
        <v>0.72222222222222221</v>
      </c>
      <c r="Q493" s="134">
        <f t="shared" si="82"/>
        <v>0.15763888888888888</v>
      </c>
      <c r="R493" s="111">
        <f t="shared" si="79"/>
        <v>0.15972222222222221</v>
      </c>
      <c r="S493" s="108">
        <f t="shared" si="83"/>
        <v>0.31736111111111109</v>
      </c>
      <c r="T493" s="109"/>
      <c r="U493" s="108"/>
      <c r="V493" s="108"/>
      <c r="W493" s="112"/>
      <c r="X493" s="112"/>
      <c r="Y493" s="112"/>
      <c r="Z493" s="176"/>
      <c r="AA493" s="109"/>
      <c r="AB493" s="138">
        <f t="shared" si="84"/>
        <v>0.89607843137254894</v>
      </c>
      <c r="AC493" s="112">
        <f t="shared" si="85"/>
        <v>0</v>
      </c>
      <c r="AD493" s="112">
        <f t="shared" si="86"/>
        <v>0</v>
      </c>
      <c r="AE493" s="112">
        <f t="shared" si="87"/>
        <v>1</v>
      </c>
    </row>
    <row r="494" spans="1:31" s="150" customFormat="1" hidden="1">
      <c r="A494" s="147">
        <v>495</v>
      </c>
      <c r="B494" s="226" t="s">
        <v>499</v>
      </c>
      <c r="C494" s="147" t="s">
        <v>254</v>
      </c>
      <c r="D494" s="147" t="s">
        <v>479</v>
      </c>
      <c r="E494" s="148">
        <v>42310</v>
      </c>
      <c r="F494" s="149">
        <v>0.56180555555555556</v>
      </c>
      <c r="G494" s="149">
        <v>0.7944444444444444</v>
      </c>
      <c r="H494" s="147"/>
      <c r="I494" s="147"/>
      <c r="J494" s="147"/>
      <c r="K494" s="277"/>
      <c r="L494" s="121"/>
      <c r="M494" s="120" t="str">
        <f>IF(ISERROR(VLOOKUP(C494,mail!$G$2:$H$65,2,0)),"",VLOOKUP(C494,mail!$G$2:$H$65,2,0))</f>
        <v/>
      </c>
      <c r="N494" s="98"/>
      <c r="O494" s="110">
        <f t="shared" si="80"/>
        <v>0.56180555555555556</v>
      </c>
      <c r="P494" s="110">
        <f t="shared" si="81"/>
        <v>0.75</v>
      </c>
      <c r="Q494" s="134">
        <f t="shared" si="82"/>
        <v>0</v>
      </c>
      <c r="R494" s="111">
        <f t="shared" si="79"/>
        <v>0.1875</v>
      </c>
      <c r="S494" s="108">
        <f t="shared" si="83"/>
        <v>0.1875</v>
      </c>
      <c r="T494" s="109"/>
      <c r="U494" s="108"/>
      <c r="V494" s="108"/>
      <c r="W494" s="112"/>
      <c r="X494" s="112"/>
      <c r="Y494" s="112"/>
      <c r="Z494" s="176"/>
      <c r="AA494" s="109"/>
      <c r="AB494" s="138">
        <f t="shared" si="84"/>
        <v>0.52941176470588236</v>
      </c>
      <c r="AC494" s="112">
        <f t="shared" si="85"/>
        <v>0</v>
      </c>
      <c r="AD494" s="112">
        <f t="shared" si="86"/>
        <v>0</v>
      </c>
      <c r="AE494" s="112">
        <f t="shared" si="87"/>
        <v>0</v>
      </c>
    </row>
    <row r="495" spans="1:31" s="150" customFormat="1" hidden="1">
      <c r="A495" s="147">
        <v>496</v>
      </c>
      <c r="B495" s="226" t="s">
        <v>499</v>
      </c>
      <c r="C495" s="147" t="s">
        <v>254</v>
      </c>
      <c r="D495" s="147" t="s">
        <v>479</v>
      </c>
      <c r="E495" s="148">
        <v>42311</v>
      </c>
      <c r="F495" s="149">
        <v>0.33611111111111108</v>
      </c>
      <c r="G495" s="149">
        <v>0.77222222222222225</v>
      </c>
      <c r="H495" s="147"/>
      <c r="I495" s="147"/>
      <c r="J495" s="147"/>
      <c r="K495" s="277"/>
      <c r="L495" s="121"/>
      <c r="M495" s="120" t="str">
        <f>IF(ISERROR(VLOOKUP(C495,mail!$G$2:$H$65,2,0)),"",VLOOKUP(C495,mail!$G$2:$H$65,2,0))</f>
        <v/>
      </c>
      <c r="N495" s="98"/>
      <c r="O495" s="110">
        <f t="shared" si="80"/>
        <v>0.33611111111111108</v>
      </c>
      <c r="P495" s="110">
        <f t="shared" si="81"/>
        <v>0.77222222222222225</v>
      </c>
      <c r="Q495" s="134">
        <f t="shared" si="82"/>
        <v>0.16388888888888892</v>
      </c>
      <c r="R495" s="111">
        <f t="shared" si="79"/>
        <v>0.20972222222222225</v>
      </c>
      <c r="S495" s="108">
        <f t="shared" si="83"/>
        <v>0.35416666666666669</v>
      </c>
      <c r="T495" s="109"/>
      <c r="U495" s="108"/>
      <c r="V495" s="108"/>
      <c r="W495" s="112"/>
      <c r="X495" s="112"/>
      <c r="Y495" s="112"/>
      <c r="Z495" s="176"/>
      <c r="AA495" s="109"/>
      <c r="AB495" s="138">
        <f t="shared" si="84"/>
        <v>1</v>
      </c>
      <c r="AC495" s="112">
        <f t="shared" si="85"/>
        <v>0</v>
      </c>
      <c r="AD495" s="112">
        <f t="shared" si="86"/>
        <v>0</v>
      </c>
      <c r="AE495" s="112">
        <f t="shared" si="87"/>
        <v>1</v>
      </c>
    </row>
    <row r="496" spans="1:31" s="150" customFormat="1" hidden="1">
      <c r="A496" s="147">
        <v>497</v>
      </c>
      <c r="B496" s="226" t="s">
        <v>499</v>
      </c>
      <c r="C496" s="147" t="s">
        <v>254</v>
      </c>
      <c r="D496" s="147" t="s">
        <v>479</v>
      </c>
      <c r="E496" s="148">
        <v>42312</v>
      </c>
      <c r="F496" s="149">
        <v>0.34097222222222223</v>
      </c>
      <c r="G496" s="149">
        <v>0.76111111111111107</v>
      </c>
      <c r="H496" s="147"/>
      <c r="I496" s="147"/>
      <c r="J496" s="147"/>
      <c r="K496" s="278"/>
      <c r="L496" s="121"/>
      <c r="M496" s="120" t="str">
        <f>IF(ISERROR(VLOOKUP(C496,mail!$G$2:$H$65,2,0)),"",VLOOKUP(C496,mail!$G$2:$H$65,2,0))</f>
        <v/>
      </c>
      <c r="N496" s="98"/>
      <c r="O496" s="110">
        <f t="shared" si="80"/>
        <v>0.34097222222222223</v>
      </c>
      <c r="P496" s="110">
        <f t="shared" si="81"/>
        <v>0.76111111111111107</v>
      </c>
      <c r="Q496" s="134">
        <f t="shared" si="82"/>
        <v>0.15902777777777777</v>
      </c>
      <c r="R496" s="111">
        <f t="shared" si="79"/>
        <v>0.19861111111111107</v>
      </c>
      <c r="S496" s="108">
        <f t="shared" si="83"/>
        <v>0.35416666666666669</v>
      </c>
      <c r="T496" s="109"/>
      <c r="U496" s="108"/>
      <c r="V496" s="108"/>
      <c r="W496" s="112"/>
      <c r="X496" s="112"/>
      <c r="Y496" s="112"/>
      <c r="Z496" s="176"/>
      <c r="AA496" s="109"/>
      <c r="AB496" s="138">
        <f t="shared" si="84"/>
        <v>1</v>
      </c>
      <c r="AC496" s="112">
        <f t="shared" si="85"/>
        <v>0</v>
      </c>
      <c r="AD496" s="112">
        <f t="shared" si="86"/>
        <v>0</v>
      </c>
      <c r="AE496" s="112">
        <f t="shared" si="87"/>
        <v>1</v>
      </c>
    </row>
    <row r="497" spans="1:31" s="150" customFormat="1" hidden="1">
      <c r="A497" s="147">
        <v>498</v>
      </c>
      <c r="B497" s="226" t="s">
        <v>499</v>
      </c>
      <c r="C497" s="147" t="s">
        <v>254</v>
      </c>
      <c r="D497" s="147" t="s">
        <v>479</v>
      </c>
      <c r="E497" s="148">
        <v>42313</v>
      </c>
      <c r="F497" s="149">
        <v>0.34722222222222227</v>
      </c>
      <c r="G497" s="149">
        <v>0.76874999999999993</v>
      </c>
      <c r="H497" s="147"/>
      <c r="I497" s="147"/>
      <c r="J497" s="147"/>
      <c r="K497" s="278"/>
      <c r="L497" s="121"/>
      <c r="M497" s="120" t="str">
        <f>IF(ISERROR(VLOOKUP(C497,mail!$G$2:$H$65,2,0)),"",VLOOKUP(C497,mail!$G$2:$H$65,2,0))</f>
        <v/>
      </c>
      <c r="N497" s="98"/>
      <c r="O497" s="110">
        <f t="shared" si="80"/>
        <v>0.34722222222222227</v>
      </c>
      <c r="P497" s="110">
        <f t="shared" si="81"/>
        <v>0.76874999999999993</v>
      </c>
      <c r="Q497" s="134">
        <f t="shared" si="82"/>
        <v>0.15277777777777773</v>
      </c>
      <c r="R497" s="111">
        <f t="shared" si="79"/>
        <v>0.20624999999999993</v>
      </c>
      <c r="S497" s="108">
        <f t="shared" si="83"/>
        <v>0.35416666666666669</v>
      </c>
      <c r="T497" s="109"/>
      <c r="U497" s="108"/>
      <c r="V497" s="108"/>
      <c r="W497" s="112"/>
      <c r="X497" s="112"/>
      <c r="Y497" s="112"/>
      <c r="Z497" s="176"/>
      <c r="AA497" s="109"/>
      <c r="AB497" s="138">
        <f t="shared" si="84"/>
        <v>1</v>
      </c>
      <c r="AC497" s="112">
        <f t="shared" si="85"/>
        <v>0</v>
      </c>
      <c r="AD497" s="112">
        <f t="shared" si="86"/>
        <v>0</v>
      </c>
      <c r="AE497" s="112">
        <f t="shared" si="87"/>
        <v>1</v>
      </c>
    </row>
    <row r="498" spans="1:31" s="150" customFormat="1" hidden="1">
      <c r="A498" s="147">
        <v>499</v>
      </c>
      <c r="B498" s="226" t="s">
        <v>499</v>
      </c>
      <c r="C498" s="147" t="s">
        <v>254</v>
      </c>
      <c r="D498" s="147" t="s">
        <v>479</v>
      </c>
      <c r="E498" s="148">
        <v>42314</v>
      </c>
      <c r="F498" s="149">
        <v>0.34861111111111115</v>
      </c>
      <c r="G498" s="149">
        <v>0.77708333333333324</v>
      </c>
      <c r="H498" s="147"/>
      <c r="I498" s="147"/>
      <c r="J498" s="147"/>
      <c r="K498" s="277"/>
      <c r="L498" s="121"/>
      <c r="M498" s="120" t="str">
        <f>IF(ISERROR(VLOOKUP(C498,mail!$G$2:$H$65,2,0)),"",VLOOKUP(C498,mail!$G$2:$H$65,2,0))</f>
        <v/>
      </c>
      <c r="N498" s="98"/>
      <c r="O498" s="110">
        <f t="shared" si="80"/>
        <v>0.34861111111111115</v>
      </c>
      <c r="P498" s="110">
        <f t="shared" si="81"/>
        <v>0.77708333333333324</v>
      </c>
      <c r="Q498" s="134">
        <f t="shared" si="82"/>
        <v>0.15138888888888885</v>
      </c>
      <c r="R498" s="111">
        <f t="shared" si="79"/>
        <v>0.21458333333333324</v>
      </c>
      <c r="S498" s="108">
        <f t="shared" si="83"/>
        <v>0.35416666666666669</v>
      </c>
      <c r="T498" s="109"/>
      <c r="U498" s="108"/>
      <c r="V498" s="108"/>
      <c r="W498" s="112"/>
      <c r="X498" s="112"/>
      <c r="Y498" s="112"/>
      <c r="Z498" s="176"/>
      <c r="AA498" s="109"/>
      <c r="AB498" s="138">
        <f t="shared" si="84"/>
        <v>1</v>
      </c>
      <c r="AC498" s="112">
        <f t="shared" si="85"/>
        <v>0</v>
      </c>
      <c r="AD498" s="112">
        <f t="shared" si="86"/>
        <v>0</v>
      </c>
      <c r="AE498" s="112">
        <f t="shared" si="87"/>
        <v>1</v>
      </c>
    </row>
    <row r="499" spans="1:31" s="150" customFormat="1" hidden="1">
      <c r="A499" s="147">
        <v>500</v>
      </c>
      <c r="B499" s="226" t="s">
        <v>499</v>
      </c>
      <c r="C499" s="147" t="s">
        <v>254</v>
      </c>
      <c r="D499" s="147" t="s">
        <v>479</v>
      </c>
      <c r="E499" s="148">
        <v>42317</v>
      </c>
      <c r="F499" s="149">
        <v>0.34097222222222223</v>
      </c>
      <c r="G499" s="149">
        <v>0.78263888888888899</v>
      </c>
      <c r="H499" s="147"/>
      <c r="I499" s="147"/>
      <c r="J499" s="147"/>
      <c r="K499" s="278"/>
      <c r="L499" s="121"/>
      <c r="M499" s="120" t="str">
        <f>IF(ISERROR(VLOOKUP(C499,mail!$G$2:$H$65,2,0)),"",VLOOKUP(C499,mail!$G$2:$H$65,2,0))</f>
        <v/>
      </c>
      <c r="N499" s="98"/>
      <c r="O499" s="110">
        <f t="shared" si="80"/>
        <v>0.34097222222222223</v>
      </c>
      <c r="P499" s="110">
        <f t="shared" si="81"/>
        <v>0.78263888888888899</v>
      </c>
      <c r="Q499" s="134">
        <f t="shared" si="82"/>
        <v>0.15902777777777777</v>
      </c>
      <c r="R499" s="111">
        <f t="shared" si="79"/>
        <v>0.22013888888888899</v>
      </c>
      <c r="S499" s="108">
        <f t="shared" si="83"/>
        <v>0.35416666666666669</v>
      </c>
      <c r="T499" s="109"/>
      <c r="U499" s="108"/>
      <c r="V499" s="108"/>
      <c r="W499" s="112"/>
      <c r="X499" s="112"/>
      <c r="Y499" s="112"/>
      <c r="Z499" s="176"/>
      <c r="AA499" s="109"/>
      <c r="AB499" s="138">
        <f t="shared" si="84"/>
        <v>1</v>
      </c>
      <c r="AC499" s="112">
        <f t="shared" si="85"/>
        <v>0</v>
      </c>
      <c r="AD499" s="112">
        <f t="shared" si="86"/>
        <v>0</v>
      </c>
      <c r="AE499" s="112">
        <f t="shared" si="87"/>
        <v>1</v>
      </c>
    </row>
    <row r="500" spans="1:31" s="150" customFormat="1" hidden="1">
      <c r="A500" s="147">
        <v>501</v>
      </c>
      <c r="B500" s="226" t="s">
        <v>499</v>
      </c>
      <c r="C500" s="147" t="s">
        <v>254</v>
      </c>
      <c r="D500" s="147" t="s">
        <v>479</v>
      </c>
      <c r="E500" s="148">
        <v>42318</v>
      </c>
      <c r="F500" s="149">
        <v>0.33888888888888885</v>
      </c>
      <c r="G500" s="149">
        <v>0.73819444444444438</v>
      </c>
      <c r="H500" s="147"/>
      <c r="I500" s="147"/>
      <c r="J500" s="147"/>
      <c r="K500" s="277"/>
      <c r="L500" s="121"/>
      <c r="M500" s="120" t="str">
        <f>IF(ISERROR(VLOOKUP(C500,mail!$G$2:$H$65,2,0)),"",VLOOKUP(C500,mail!$G$2:$H$65,2,0))</f>
        <v/>
      </c>
      <c r="N500" s="98"/>
      <c r="O500" s="110">
        <f t="shared" si="80"/>
        <v>0.33888888888888885</v>
      </c>
      <c r="P500" s="110">
        <f t="shared" si="81"/>
        <v>0.73819444444444438</v>
      </c>
      <c r="Q500" s="134">
        <f t="shared" si="82"/>
        <v>0.16111111111111115</v>
      </c>
      <c r="R500" s="111">
        <f t="shared" ref="R500:R563" si="88">+IF(OR(M500="khac",M500="pm",P500=TIMEVALUE("00:00"),MAX(F500:K500)&lt;TIMEVALUE("13:30"),MAX(F500:K500)&lt;TIMEVALUE("15:30"),MIN(F500:K500)&gt;TIMEVALUE("15:30")),0,IF(P500&lt;=TIMEVALUE("19:30"),P500-IF(MIN(F500:K500)&gt;TIMEVALUE("13:30"),O500,TIMEVALUE("13:30")),TIMEVALUE("19:30")-IF(MIN(F500:K500)&gt;TIMEVALUE("13:30"),O500,TIMEVALUE("13:30"))))</f>
        <v>0.17569444444444438</v>
      </c>
      <c r="S500" s="108">
        <f t="shared" si="83"/>
        <v>0.33680555555555552</v>
      </c>
      <c r="T500" s="109"/>
      <c r="U500" s="108"/>
      <c r="V500" s="108"/>
      <c r="W500" s="112"/>
      <c r="X500" s="112"/>
      <c r="Y500" s="112"/>
      <c r="Z500" s="176"/>
      <c r="AA500" s="109"/>
      <c r="AB500" s="138">
        <f t="shared" si="84"/>
        <v>0.95098039215686259</v>
      </c>
      <c r="AC500" s="112">
        <f t="shared" si="85"/>
        <v>0</v>
      </c>
      <c r="AD500" s="112">
        <f t="shared" si="86"/>
        <v>0</v>
      </c>
      <c r="AE500" s="112">
        <f t="shared" si="87"/>
        <v>1</v>
      </c>
    </row>
    <row r="501" spans="1:31" s="150" customFormat="1" hidden="1">
      <c r="A501" s="147">
        <v>502</v>
      </c>
      <c r="B501" s="226" t="s">
        <v>499</v>
      </c>
      <c r="C501" s="147" t="s">
        <v>254</v>
      </c>
      <c r="D501" s="147" t="s">
        <v>479</v>
      </c>
      <c r="E501" s="148">
        <v>42319</v>
      </c>
      <c r="F501" s="149">
        <v>0.34236111111111112</v>
      </c>
      <c r="G501" s="149">
        <v>0.77500000000000002</v>
      </c>
      <c r="H501" s="147"/>
      <c r="I501" s="147"/>
      <c r="J501" s="147"/>
      <c r="K501" s="277"/>
      <c r="L501" s="121"/>
      <c r="M501" s="120" t="str">
        <f>IF(ISERROR(VLOOKUP(C501,mail!$G$2:$H$65,2,0)),"",VLOOKUP(C501,mail!$G$2:$H$65,2,0))</f>
        <v/>
      </c>
      <c r="N501" s="98"/>
      <c r="O501" s="110">
        <f t="shared" si="80"/>
        <v>0.34236111111111112</v>
      </c>
      <c r="P501" s="110">
        <f t="shared" si="81"/>
        <v>0.77500000000000002</v>
      </c>
      <c r="Q501" s="134">
        <f t="shared" si="82"/>
        <v>0.15763888888888888</v>
      </c>
      <c r="R501" s="111">
        <f t="shared" si="88"/>
        <v>0.21250000000000002</v>
      </c>
      <c r="S501" s="108">
        <f t="shared" si="83"/>
        <v>0.35416666666666669</v>
      </c>
      <c r="T501" s="109"/>
      <c r="U501" s="108"/>
      <c r="V501" s="108"/>
      <c r="W501" s="112"/>
      <c r="X501" s="112"/>
      <c r="Y501" s="112"/>
      <c r="Z501" s="176"/>
      <c r="AA501" s="109"/>
      <c r="AB501" s="138">
        <f t="shared" si="84"/>
        <v>1</v>
      </c>
      <c r="AC501" s="112">
        <f t="shared" si="85"/>
        <v>0</v>
      </c>
      <c r="AD501" s="112">
        <f t="shared" si="86"/>
        <v>0</v>
      </c>
      <c r="AE501" s="112">
        <f t="shared" si="87"/>
        <v>1</v>
      </c>
    </row>
    <row r="502" spans="1:31" s="150" customFormat="1" hidden="1">
      <c r="A502" s="147">
        <v>503</v>
      </c>
      <c r="B502" s="226" t="s">
        <v>499</v>
      </c>
      <c r="C502" s="147" t="s">
        <v>254</v>
      </c>
      <c r="D502" s="147" t="s">
        <v>479</v>
      </c>
      <c r="E502" s="148">
        <v>42320</v>
      </c>
      <c r="F502" s="149">
        <v>0.34722222222222227</v>
      </c>
      <c r="G502" s="149">
        <v>0.875</v>
      </c>
      <c r="H502" s="147"/>
      <c r="I502" s="147"/>
      <c r="J502" s="147"/>
      <c r="K502" s="277"/>
      <c r="L502" s="121"/>
      <c r="M502" s="120" t="str">
        <f>IF(ISERROR(VLOOKUP(C502,mail!$G$2:$H$65,2,0)),"",VLOOKUP(C502,mail!$G$2:$H$65,2,0))</f>
        <v/>
      </c>
      <c r="N502" s="98"/>
      <c r="O502" s="110">
        <f t="shared" si="80"/>
        <v>0.34722222222222227</v>
      </c>
      <c r="P502" s="110">
        <f t="shared" si="81"/>
        <v>0.875</v>
      </c>
      <c r="Q502" s="134">
        <f t="shared" si="82"/>
        <v>0.15277777777777773</v>
      </c>
      <c r="R502" s="111">
        <f t="shared" si="88"/>
        <v>0.25</v>
      </c>
      <c r="S502" s="108">
        <f t="shared" si="83"/>
        <v>0.35416666666666669</v>
      </c>
      <c r="T502" s="109"/>
      <c r="U502" s="108"/>
      <c r="V502" s="108"/>
      <c r="W502" s="112"/>
      <c r="X502" s="112"/>
      <c r="Y502" s="112"/>
      <c r="Z502" s="176"/>
      <c r="AA502" s="109"/>
      <c r="AB502" s="138">
        <f t="shared" si="84"/>
        <v>1</v>
      </c>
      <c r="AC502" s="112">
        <f t="shared" si="85"/>
        <v>0</v>
      </c>
      <c r="AD502" s="112">
        <f t="shared" si="86"/>
        <v>0</v>
      </c>
      <c r="AE502" s="112">
        <f t="shared" si="87"/>
        <v>1</v>
      </c>
    </row>
    <row r="503" spans="1:31" s="150" customFormat="1" hidden="1">
      <c r="A503" s="147">
        <v>504</v>
      </c>
      <c r="B503" s="226" t="s">
        <v>499</v>
      </c>
      <c r="C503" s="147" t="s">
        <v>254</v>
      </c>
      <c r="D503" s="147" t="s">
        <v>479</v>
      </c>
      <c r="E503" s="148">
        <v>42321</v>
      </c>
      <c r="F503" s="149">
        <v>0.34722222222222227</v>
      </c>
      <c r="G503" s="149">
        <v>0.35625000000000001</v>
      </c>
      <c r="H503" s="149">
        <v>0.35625000000000001</v>
      </c>
      <c r="I503" s="149">
        <v>0.35694444444444445</v>
      </c>
      <c r="J503" s="149">
        <v>0.79375000000000007</v>
      </c>
      <c r="K503" s="278"/>
      <c r="L503" s="121"/>
      <c r="M503" s="120" t="str">
        <f>IF(ISERROR(VLOOKUP(C503,mail!$G$2:$H$65,2,0)),"",VLOOKUP(C503,mail!$G$2:$H$65,2,0))</f>
        <v/>
      </c>
      <c r="N503" s="98"/>
      <c r="O503" s="110">
        <f t="shared" si="80"/>
        <v>0.34722222222222227</v>
      </c>
      <c r="P503" s="110">
        <f t="shared" si="81"/>
        <v>0.79375000000000007</v>
      </c>
      <c r="Q503" s="134">
        <f t="shared" si="82"/>
        <v>0.15277777777777773</v>
      </c>
      <c r="R503" s="111">
        <f t="shared" si="88"/>
        <v>0.23125000000000007</v>
      </c>
      <c r="S503" s="108">
        <f t="shared" si="83"/>
        <v>0.35416666666666669</v>
      </c>
      <c r="T503" s="109"/>
      <c r="U503" s="108"/>
      <c r="V503" s="108"/>
      <c r="W503" s="112"/>
      <c r="X503" s="112"/>
      <c r="Y503" s="112"/>
      <c r="Z503" s="176"/>
      <c r="AA503" s="109"/>
      <c r="AB503" s="138">
        <f t="shared" si="84"/>
        <v>1</v>
      </c>
      <c r="AC503" s="112">
        <f t="shared" si="85"/>
        <v>0</v>
      </c>
      <c r="AD503" s="112">
        <f t="shared" si="86"/>
        <v>0</v>
      </c>
      <c r="AE503" s="112">
        <f t="shared" si="87"/>
        <v>1</v>
      </c>
    </row>
    <row r="504" spans="1:31" s="150" customFormat="1" hidden="1">
      <c r="A504" s="147">
        <v>505</v>
      </c>
      <c r="B504" s="226" t="s">
        <v>499</v>
      </c>
      <c r="C504" s="147" t="s">
        <v>254</v>
      </c>
      <c r="D504" s="147" t="s">
        <v>479</v>
      </c>
      <c r="E504" s="148">
        <v>42324</v>
      </c>
      <c r="F504" s="149">
        <v>0.33888888888888885</v>
      </c>
      <c r="G504" s="149">
        <v>0.85416666666666663</v>
      </c>
      <c r="H504" s="147"/>
      <c r="I504" s="147"/>
      <c r="J504" s="147"/>
      <c r="K504" s="277"/>
      <c r="L504" s="121"/>
      <c r="M504" s="120" t="str">
        <f>IF(ISERROR(VLOOKUP(C504,mail!$G$2:$H$65,2,0)),"",VLOOKUP(C504,mail!$G$2:$H$65,2,0))</f>
        <v/>
      </c>
      <c r="N504" s="98"/>
      <c r="O504" s="110">
        <f t="shared" si="80"/>
        <v>0.33888888888888885</v>
      </c>
      <c r="P504" s="110">
        <f t="shared" si="81"/>
        <v>0.85416666666666663</v>
      </c>
      <c r="Q504" s="134">
        <f t="shared" si="82"/>
        <v>0.16111111111111115</v>
      </c>
      <c r="R504" s="111">
        <f t="shared" si="88"/>
        <v>0.25</v>
      </c>
      <c r="S504" s="108">
        <f t="shared" si="83"/>
        <v>0.35416666666666669</v>
      </c>
      <c r="T504" s="109"/>
      <c r="U504" s="108"/>
      <c r="V504" s="108"/>
      <c r="W504" s="112"/>
      <c r="X504" s="112"/>
      <c r="Y504" s="112"/>
      <c r="Z504" s="176"/>
      <c r="AA504" s="109"/>
      <c r="AB504" s="138">
        <f t="shared" si="84"/>
        <v>1</v>
      </c>
      <c r="AC504" s="112">
        <f t="shared" si="85"/>
        <v>0</v>
      </c>
      <c r="AD504" s="112">
        <f t="shared" si="86"/>
        <v>0</v>
      </c>
      <c r="AE504" s="112">
        <f t="shared" si="87"/>
        <v>1</v>
      </c>
    </row>
    <row r="505" spans="1:31" s="150" customFormat="1" hidden="1">
      <c r="A505" s="147">
        <v>506</v>
      </c>
      <c r="B505" s="226" t="s">
        <v>499</v>
      </c>
      <c r="C505" s="147" t="s">
        <v>254</v>
      </c>
      <c r="D505" s="147" t="s">
        <v>479</v>
      </c>
      <c r="E505" s="148">
        <v>42325</v>
      </c>
      <c r="F505" s="149">
        <v>0.33888888888888885</v>
      </c>
      <c r="G505" s="149">
        <v>0.35416666666666669</v>
      </c>
      <c r="H505" s="149">
        <v>0.35486111111111113</v>
      </c>
      <c r="I505" s="149">
        <v>0.88402777777777775</v>
      </c>
      <c r="J505" s="147"/>
      <c r="K505" s="277"/>
      <c r="L505" s="121"/>
      <c r="M505" s="120" t="str">
        <f>IF(ISERROR(VLOOKUP(C505,mail!$G$2:$H$65,2,0)),"",VLOOKUP(C505,mail!$G$2:$H$65,2,0))</f>
        <v/>
      </c>
      <c r="N505" s="98"/>
      <c r="O505" s="110">
        <f t="shared" si="80"/>
        <v>0.33888888888888885</v>
      </c>
      <c r="P505" s="110">
        <f t="shared" si="81"/>
        <v>0.88402777777777775</v>
      </c>
      <c r="Q505" s="134">
        <f t="shared" si="82"/>
        <v>0.16111111111111115</v>
      </c>
      <c r="R505" s="111">
        <f t="shared" si="88"/>
        <v>0.25</v>
      </c>
      <c r="S505" s="108">
        <f t="shared" si="83"/>
        <v>0.35416666666666669</v>
      </c>
      <c r="T505" s="109"/>
      <c r="U505" s="108"/>
      <c r="V505" s="108"/>
      <c r="W505" s="112"/>
      <c r="X505" s="112"/>
      <c r="Y505" s="112"/>
      <c r="Z505" s="176"/>
      <c r="AA505" s="109"/>
      <c r="AB505" s="138">
        <f t="shared" si="84"/>
        <v>1</v>
      </c>
      <c r="AC505" s="112">
        <f t="shared" si="85"/>
        <v>0</v>
      </c>
      <c r="AD505" s="112">
        <f t="shared" si="86"/>
        <v>0</v>
      </c>
      <c r="AE505" s="112">
        <f t="shared" si="87"/>
        <v>1</v>
      </c>
    </row>
    <row r="506" spans="1:31" s="150" customFormat="1" hidden="1">
      <c r="A506" s="147">
        <v>507</v>
      </c>
      <c r="B506" s="226" t="s">
        <v>499</v>
      </c>
      <c r="C506" s="147" t="s">
        <v>254</v>
      </c>
      <c r="D506" s="147" t="s">
        <v>479</v>
      </c>
      <c r="E506" s="148">
        <v>42326</v>
      </c>
      <c r="F506" s="149">
        <v>0.2902777777777778</v>
      </c>
      <c r="G506" s="149">
        <v>0.78680555555555554</v>
      </c>
      <c r="H506" s="147"/>
      <c r="I506" s="147"/>
      <c r="J506" s="147"/>
      <c r="K506" s="277"/>
      <c r="L506" s="121"/>
      <c r="M506" s="120" t="str">
        <f>IF(ISERROR(VLOOKUP(C506,mail!$G$2:$H$65,2,0)),"",VLOOKUP(C506,mail!$G$2:$H$65,2,0))</f>
        <v/>
      </c>
      <c r="N506" s="98"/>
      <c r="O506" s="110">
        <f t="shared" si="80"/>
        <v>0.33333333333333331</v>
      </c>
      <c r="P506" s="110">
        <f t="shared" si="81"/>
        <v>0.78680555555555554</v>
      </c>
      <c r="Q506" s="134">
        <f t="shared" si="82"/>
        <v>0.16666666666666669</v>
      </c>
      <c r="R506" s="111">
        <f t="shared" si="88"/>
        <v>0.22430555555555554</v>
      </c>
      <c r="S506" s="108">
        <f t="shared" si="83"/>
        <v>0.35416666666666669</v>
      </c>
      <c r="T506" s="109"/>
      <c r="U506" s="108"/>
      <c r="V506" s="108"/>
      <c r="W506" s="112"/>
      <c r="X506" s="112"/>
      <c r="Y506" s="112"/>
      <c r="Z506" s="176"/>
      <c r="AA506" s="109"/>
      <c r="AB506" s="138">
        <f t="shared" si="84"/>
        <v>1</v>
      </c>
      <c r="AC506" s="112">
        <f t="shared" si="85"/>
        <v>0</v>
      </c>
      <c r="AD506" s="112">
        <f t="shared" si="86"/>
        <v>0</v>
      </c>
      <c r="AE506" s="112">
        <f t="shared" si="87"/>
        <v>1</v>
      </c>
    </row>
    <row r="507" spans="1:31" s="150" customFormat="1" hidden="1">
      <c r="A507" s="147">
        <v>508</v>
      </c>
      <c r="B507" s="226" t="s">
        <v>499</v>
      </c>
      <c r="C507" s="147" t="s">
        <v>254</v>
      </c>
      <c r="D507" s="147" t="s">
        <v>479</v>
      </c>
      <c r="E507" s="148">
        <v>42327</v>
      </c>
      <c r="F507" s="149">
        <v>0.3576388888888889</v>
      </c>
      <c r="G507" s="149">
        <v>0.87222222222222223</v>
      </c>
      <c r="H507" s="149">
        <v>0.87222222222222223</v>
      </c>
      <c r="I507" s="147"/>
      <c r="J507" s="147"/>
      <c r="K507" s="277"/>
      <c r="L507" s="121"/>
      <c r="M507" s="120" t="str">
        <f>IF(ISERROR(VLOOKUP(C507,mail!$G$2:$H$65,2,0)),"",VLOOKUP(C507,mail!$G$2:$H$65,2,0))</f>
        <v/>
      </c>
      <c r="N507" s="98"/>
      <c r="O507" s="110">
        <f t="shared" si="80"/>
        <v>0.3576388888888889</v>
      </c>
      <c r="P507" s="110">
        <f t="shared" si="81"/>
        <v>0.75</v>
      </c>
      <c r="Q507" s="134">
        <f t="shared" si="82"/>
        <v>0.1423611111111111</v>
      </c>
      <c r="R507" s="111">
        <f t="shared" si="88"/>
        <v>0.1875</v>
      </c>
      <c r="S507" s="108">
        <f t="shared" si="83"/>
        <v>0.3298611111111111</v>
      </c>
      <c r="T507" s="109"/>
      <c r="U507" s="108"/>
      <c r="V507" s="108"/>
      <c r="W507" s="112"/>
      <c r="X507" s="112"/>
      <c r="Y507" s="112"/>
      <c r="Z507" s="176"/>
      <c r="AA507" s="109"/>
      <c r="AB507" s="138">
        <f t="shared" si="84"/>
        <v>0.93137254901960775</v>
      </c>
      <c r="AC507" s="112">
        <f t="shared" si="85"/>
        <v>0</v>
      </c>
      <c r="AD507" s="112">
        <f t="shared" si="86"/>
        <v>1</v>
      </c>
      <c r="AE507" s="112">
        <f t="shared" si="87"/>
        <v>1</v>
      </c>
    </row>
    <row r="508" spans="1:31" s="150" customFormat="1" hidden="1">
      <c r="A508" s="147">
        <v>509</v>
      </c>
      <c r="B508" s="226" t="s">
        <v>500</v>
      </c>
      <c r="C508" s="147" t="s">
        <v>455</v>
      </c>
      <c r="D508" s="147" t="s">
        <v>479</v>
      </c>
      <c r="E508" s="148">
        <v>42303</v>
      </c>
      <c r="F508" s="149">
        <v>0.35625000000000001</v>
      </c>
      <c r="G508" s="149">
        <v>0.77430555555555547</v>
      </c>
      <c r="H508" s="147"/>
      <c r="I508" s="147"/>
      <c r="J508" s="147"/>
      <c r="K508" s="277"/>
      <c r="L508" s="121"/>
      <c r="M508" s="120" t="str">
        <f>IF(ISERROR(VLOOKUP(C508,mail!$G$2:$H$65,2,0)),"",VLOOKUP(C508,mail!$G$2:$H$65,2,0))</f>
        <v/>
      </c>
      <c r="N508" s="98"/>
      <c r="O508" s="110">
        <f t="shared" si="80"/>
        <v>0.35625000000000001</v>
      </c>
      <c r="P508" s="110">
        <f t="shared" si="81"/>
        <v>0.75</v>
      </c>
      <c r="Q508" s="134">
        <f t="shared" si="82"/>
        <v>0.14374999999999999</v>
      </c>
      <c r="R508" s="111">
        <f t="shared" si="88"/>
        <v>0.1875</v>
      </c>
      <c r="S508" s="108">
        <f t="shared" si="83"/>
        <v>0.33124999999999999</v>
      </c>
      <c r="T508" s="109"/>
      <c r="U508" s="108"/>
      <c r="V508" s="108"/>
      <c r="W508" s="112"/>
      <c r="X508" s="112"/>
      <c r="Y508" s="112"/>
      <c r="Z508" s="176"/>
      <c r="AA508" s="109"/>
      <c r="AB508" s="138">
        <f t="shared" si="84"/>
        <v>0.93529411764705872</v>
      </c>
      <c r="AC508" s="112">
        <f t="shared" si="85"/>
        <v>0</v>
      </c>
      <c r="AD508" s="112">
        <f t="shared" si="86"/>
        <v>1</v>
      </c>
      <c r="AE508" s="112">
        <f t="shared" si="87"/>
        <v>1</v>
      </c>
    </row>
    <row r="509" spans="1:31" s="150" customFormat="1" hidden="1">
      <c r="A509" s="147">
        <v>510</v>
      </c>
      <c r="B509" s="226" t="s">
        <v>500</v>
      </c>
      <c r="C509" s="147" t="s">
        <v>455</v>
      </c>
      <c r="D509" s="147" t="s">
        <v>479</v>
      </c>
      <c r="E509" s="148">
        <v>42305</v>
      </c>
      <c r="F509" s="149">
        <v>0.57986111111111105</v>
      </c>
      <c r="G509" s="149">
        <v>0.79513888888888884</v>
      </c>
      <c r="H509" s="147"/>
      <c r="I509" s="147"/>
      <c r="J509" s="147"/>
      <c r="K509" s="277"/>
      <c r="L509" s="121"/>
      <c r="M509" s="120" t="str">
        <f>IF(ISERROR(VLOOKUP(C509,mail!$G$2:$H$65,2,0)),"",VLOOKUP(C509,mail!$G$2:$H$65,2,0))</f>
        <v/>
      </c>
      <c r="N509" s="98"/>
      <c r="O509" s="110">
        <f t="shared" si="80"/>
        <v>0.57986111111111105</v>
      </c>
      <c r="P509" s="110">
        <f t="shared" si="81"/>
        <v>0.75</v>
      </c>
      <c r="Q509" s="134">
        <f t="shared" si="82"/>
        <v>0</v>
      </c>
      <c r="R509" s="111">
        <f t="shared" si="88"/>
        <v>0.17013888888888895</v>
      </c>
      <c r="S509" s="108">
        <f t="shared" si="83"/>
        <v>0.17013888888888895</v>
      </c>
      <c r="T509" s="109"/>
      <c r="U509" s="108"/>
      <c r="V509" s="108"/>
      <c r="W509" s="112"/>
      <c r="X509" s="112"/>
      <c r="Y509" s="112"/>
      <c r="Z509" s="176"/>
      <c r="AA509" s="109"/>
      <c r="AB509" s="138">
        <f t="shared" si="84"/>
        <v>0.48039215686274522</v>
      </c>
      <c r="AC509" s="112">
        <f t="shared" si="85"/>
        <v>0</v>
      </c>
      <c r="AD509" s="112">
        <f t="shared" si="86"/>
        <v>0</v>
      </c>
      <c r="AE509" s="112">
        <f t="shared" si="87"/>
        <v>0</v>
      </c>
    </row>
    <row r="510" spans="1:31" s="150" customFormat="1" hidden="1">
      <c r="A510" s="147">
        <v>511</v>
      </c>
      <c r="B510" s="226" t="s">
        <v>500</v>
      </c>
      <c r="C510" s="147" t="s">
        <v>455</v>
      </c>
      <c r="D510" s="147" t="s">
        <v>479</v>
      </c>
      <c r="E510" s="148">
        <v>42306</v>
      </c>
      <c r="F510" s="149">
        <v>0.36319444444444443</v>
      </c>
      <c r="G510" s="149">
        <v>0.86388888888888893</v>
      </c>
      <c r="H510" s="147"/>
      <c r="I510" s="147"/>
      <c r="J510" s="147"/>
      <c r="K510" s="277"/>
      <c r="L510" s="121"/>
      <c r="M510" s="120" t="str">
        <f>IF(ISERROR(VLOOKUP(C510,mail!$G$2:$H$65,2,0)),"",VLOOKUP(C510,mail!$G$2:$H$65,2,0))</f>
        <v/>
      </c>
      <c r="N510" s="98"/>
      <c r="O510" s="110">
        <f t="shared" si="80"/>
        <v>0.36319444444444443</v>
      </c>
      <c r="P510" s="110">
        <f t="shared" si="81"/>
        <v>0.75</v>
      </c>
      <c r="Q510" s="134">
        <f t="shared" si="82"/>
        <v>0.13680555555555557</v>
      </c>
      <c r="R510" s="111">
        <f t="shared" si="88"/>
        <v>0.1875</v>
      </c>
      <c r="S510" s="108">
        <f t="shared" si="83"/>
        <v>0.32430555555555557</v>
      </c>
      <c r="T510" s="109"/>
      <c r="U510" s="108"/>
      <c r="V510" s="108"/>
      <c r="W510" s="112"/>
      <c r="X510" s="112"/>
      <c r="Y510" s="112"/>
      <c r="Z510" s="176"/>
      <c r="AA510" s="109"/>
      <c r="AB510" s="138">
        <f t="shared" si="84"/>
        <v>0.91568627450980389</v>
      </c>
      <c r="AC510" s="112">
        <f t="shared" si="85"/>
        <v>0</v>
      </c>
      <c r="AD510" s="112">
        <f t="shared" si="86"/>
        <v>1</v>
      </c>
      <c r="AE510" s="112">
        <f t="shared" si="87"/>
        <v>1</v>
      </c>
    </row>
    <row r="511" spans="1:31" s="150" customFormat="1" hidden="1">
      <c r="A511" s="147">
        <v>512</v>
      </c>
      <c r="B511" s="226" t="s">
        <v>500</v>
      </c>
      <c r="C511" s="147" t="s">
        <v>455</v>
      </c>
      <c r="D511" s="147" t="s">
        <v>479</v>
      </c>
      <c r="E511" s="148">
        <v>42307</v>
      </c>
      <c r="F511" s="149">
        <v>0.32569444444444445</v>
      </c>
      <c r="G511" s="149">
        <v>0.76388888888888884</v>
      </c>
      <c r="H511" s="147"/>
      <c r="I511" s="147"/>
      <c r="J511" s="147"/>
      <c r="K511" s="277"/>
      <c r="L511" s="121"/>
      <c r="M511" s="120" t="str">
        <f>IF(ISERROR(VLOOKUP(C511,mail!$G$2:$H$65,2,0)),"",VLOOKUP(C511,mail!$G$2:$H$65,2,0))</f>
        <v/>
      </c>
      <c r="N511" s="98"/>
      <c r="O511" s="110">
        <f t="shared" si="80"/>
        <v>0.33333333333333331</v>
      </c>
      <c r="P511" s="110">
        <f t="shared" si="81"/>
        <v>0.76388888888888884</v>
      </c>
      <c r="Q511" s="134">
        <f t="shared" si="82"/>
        <v>0.16666666666666669</v>
      </c>
      <c r="R511" s="111">
        <f t="shared" si="88"/>
        <v>0.20138888888888884</v>
      </c>
      <c r="S511" s="108">
        <f t="shared" si="83"/>
        <v>0.35416666666666669</v>
      </c>
      <c r="T511" s="109"/>
      <c r="U511" s="108"/>
      <c r="V511" s="108"/>
      <c r="W511" s="112"/>
      <c r="X511" s="112"/>
      <c r="Y511" s="112"/>
      <c r="Z511" s="176"/>
      <c r="AA511" s="109"/>
      <c r="AB511" s="138">
        <f t="shared" si="84"/>
        <v>1</v>
      </c>
      <c r="AC511" s="112">
        <f t="shared" si="85"/>
        <v>0</v>
      </c>
      <c r="AD511" s="112">
        <f t="shared" si="86"/>
        <v>0</v>
      </c>
      <c r="AE511" s="112">
        <f t="shared" si="87"/>
        <v>1</v>
      </c>
    </row>
    <row r="512" spans="1:31" s="150" customFormat="1" hidden="1">
      <c r="A512" s="147">
        <v>513</v>
      </c>
      <c r="B512" s="226" t="s">
        <v>500</v>
      </c>
      <c r="C512" s="147" t="s">
        <v>455</v>
      </c>
      <c r="D512" s="147" t="s">
        <v>479</v>
      </c>
      <c r="E512" s="148">
        <v>42310</v>
      </c>
      <c r="F512" s="149">
        <v>0.3527777777777778</v>
      </c>
      <c r="G512" s="149">
        <v>0.78263888888888899</v>
      </c>
      <c r="H512" s="147"/>
      <c r="I512" s="147"/>
      <c r="J512" s="147"/>
      <c r="K512" s="277"/>
      <c r="L512" s="121"/>
      <c r="M512" s="120" t="str">
        <f>IF(ISERROR(VLOOKUP(C512,mail!$G$2:$H$65,2,0)),"",VLOOKUP(C512,mail!$G$2:$H$65,2,0))</f>
        <v/>
      </c>
      <c r="N512" s="98"/>
      <c r="O512" s="110">
        <f t="shared" si="80"/>
        <v>0.3527777777777778</v>
      </c>
      <c r="P512" s="110">
        <f t="shared" si="81"/>
        <v>0.78263888888888899</v>
      </c>
      <c r="Q512" s="134">
        <f t="shared" si="82"/>
        <v>0.1472222222222222</v>
      </c>
      <c r="R512" s="111">
        <f t="shared" si="88"/>
        <v>0.22013888888888899</v>
      </c>
      <c r="S512" s="108">
        <f t="shared" si="83"/>
        <v>0.35416666666666669</v>
      </c>
      <c r="T512" s="109"/>
      <c r="U512" s="108"/>
      <c r="V512" s="108"/>
      <c r="W512" s="112"/>
      <c r="X512" s="112"/>
      <c r="Y512" s="112"/>
      <c r="Z512" s="176"/>
      <c r="AA512" s="109"/>
      <c r="AB512" s="138">
        <f t="shared" si="84"/>
        <v>1</v>
      </c>
      <c r="AC512" s="112">
        <f t="shared" si="85"/>
        <v>0</v>
      </c>
      <c r="AD512" s="112">
        <f t="shared" si="86"/>
        <v>0</v>
      </c>
      <c r="AE512" s="112">
        <f t="shared" si="87"/>
        <v>1</v>
      </c>
    </row>
    <row r="513" spans="1:31" s="150" customFormat="1" hidden="1">
      <c r="A513" s="147">
        <v>514</v>
      </c>
      <c r="B513" s="226" t="s">
        <v>500</v>
      </c>
      <c r="C513" s="147" t="s">
        <v>455</v>
      </c>
      <c r="D513" s="147" t="s">
        <v>479</v>
      </c>
      <c r="E513" s="148">
        <v>42313</v>
      </c>
      <c r="F513" s="149">
        <v>0.3527777777777778</v>
      </c>
      <c r="G513" s="149">
        <v>0.81111111111111101</v>
      </c>
      <c r="H513" s="147"/>
      <c r="I513" s="147"/>
      <c r="J513" s="147"/>
      <c r="K513" s="277"/>
      <c r="L513" s="121"/>
      <c r="M513" s="120" t="str">
        <f>IF(ISERROR(VLOOKUP(C513,mail!$G$2:$H$65,2,0)),"",VLOOKUP(C513,mail!$G$2:$H$65,2,0))</f>
        <v/>
      </c>
      <c r="N513" s="98"/>
      <c r="O513" s="110">
        <f t="shared" si="80"/>
        <v>0.3527777777777778</v>
      </c>
      <c r="P513" s="110">
        <f t="shared" si="81"/>
        <v>0.81111111111111101</v>
      </c>
      <c r="Q513" s="134">
        <f t="shared" si="82"/>
        <v>0.1472222222222222</v>
      </c>
      <c r="R513" s="111">
        <f t="shared" si="88"/>
        <v>0.24861111111111101</v>
      </c>
      <c r="S513" s="108">
        <f t="shared" si="83"/>
        <v>0.35416666666666669</v>
      </c>
      <c r="T513" s="109"/>
      <c r="U513" s="108"/>
      <c r="V513" s="108"/>
      <c r="W513" s="112"/>
      <c r="X513" s="112"/>
      <c r="Y513" s="112"/>
      <c r="Z513" s="176"/>
      <c r="AA513" s="109"/>
      <c r="AB513" s="138">
        <f t="shared" si="84"/>
        <v>1</v>
      </c>
      <c r="AC513" s="112">
        <f t="shared" si="85"/>
        <v>0</v>
      </c>
      <c r="AD513" s="112">
        <f t="shared" si="86"/>
        <v>0</v>
      </c>
      <c r="AE513" s="112">
        <f t="shared" si="87"/>
        <v>1</v>
      </c>
    </row>
    <row r="514" spans="1:31" s="150" customFormat="1" hidden="1">
      <c r="A514" s="147">
        <v>515</v>
      </c>
      <c r="B514" s="226" t="s">
        <v>500</v>
      </c>
      <c r="C514" s="147" t="s">
        <v>455</v>
      </c>
      <c r="D514" s="147" t="s">
        <v>479</v>
      </c>
      <c r="E514" s="148">
        <v>42314</v>
      </c>
      <c r="F514" s="149">
        <v>0.38611111111111113</v>
      </c>
      <c r="G514" s="149">
        <v>0.78541666666666676</v>
      </c>
      <c r="H514" s="147"/>
      <c r="I514" s="147"/>
      <c r="J514" s="147"/>
      <c r="K514" s="277"/>
      <c r="L514" s="121"/>
      <c r="M514" s="120" t="str">
        <f>IF(ISERROR(VLOOKUP(C514,mail!$G$2:$H$65,2,0)),"",VLOOKUP(C514,mail!$G$2:$H$65,2,0))</f>
        <v/>
      </c>
      <c r="N514" s="98"/>
      <c r="O514" s="110">
        <f t="shared" si="80"/>
        <v>0.38611111111111113</v>
      </c>
      <c r="P514" s="110">
        <f t="shared" si="81"/>
        <v>0.75</v>
      </c>
      <c r="Q514" s="134">
        <f t="shared" si="82"/>
        <v>0.11388888888888887</v>
      </c>
      <c r="R514" s="111">
        <f t="shared" si="88"/>
        <v>0.1875</v>
      </c>
      <c r="S514" s="108">
        <f t="shared" si="83"/>
        <v>0.30138888888888887</v>
      </c>
      <c r="T514" s="109"/>
      <c r="U514" s="108"/>
      <c r="V514" s="108"/>
      <c r="W514" s="112"/>
      <c r="X514" s="112"/>
      <c r="Y514" s="112"/>
      <c r="Z514" s="176"/>
      <c r="AA514" s="109"/>
      <c r="AB514" s="138">
        <f t="shared" si="84"/>
        <v>0.85098039215686261</v>
      </c>
      <c r="AC514" s="112">
        <f t="shared" si="85"/>
        <v>0</v>
      </c>
      <c r="AD514" s="112">
        <f t="shared" si="86"/>
        <v>1</v>
      </c>
      <c r="AE514" s="112">
        <f t="shared" si="87"/>
        <v>1</v>
      </c>
    </row>
    <row r="515" spans="1:31" s="150" customFormat="1" hidden="1">
      <c r="A515" s="147">
        <v>516</v>
      </c>
      <c r="B515" s="226" t="s">
        <v>501</v>
      </c>
      <c r="C515" s="147" t="s">
        <v>255</v>
      </c>
      <c r="D515" s="147" t="s">
        <v>479</v>
      </c>
      <c r="E515" s="148">
        <v>42303</v>
      </c>
      <c r="F515" s="149">
        <v>0.33680555555555558</v>
      </c>
      <c r="G515" s="149">
        <v>0.76736111111111116</v>
      </c>
      <c r="H515" s="147"/>
      <c r="I515" s="147"/>
      <c r="J515" s="147"/>
      <c r="K515" s="277"/>
      <c r="L515" s="121"/>
      <c r="M515" s="120" t="str">
        <f>IF(ISERROR(VLOOKUP(C515,mail!$G$2:$H$65,2,0)),"",VLOOKUP(C515,mail!$G$2:$H$65,2,0))</f>
        <v/>
      </c>
      <c r="N515" s="98"/>
      <c r="O515" s="110">
        <f t="shared" si="80"/>
        <v>0.33680555555555558</v>
      </c>
      <c r="P515" s="110">
        <f t="shared" si="81"/>
        <v>0.76736111111111116</v>
      </c>
      <c r="Q515" s="134">
        <f t="shared" si="82"/>
        <v>0.16319444444444442</v>
      </c>
      <c r="R515" s="111">
        <f t="shared" si="88"/>
        <v>0.20486111111111116</v>
      </c>
      <c r="S515" s="108">
        <f t="shared" si="83"/>
        <v>0.35416666666666669</v>
      </c>
      <c r="T515" s="109"/>
      <c r="U515" s="108"/>
      <c r="V515" s="108"/>
      <c r="W515" s="112"/>
      <c r="X515" s="112"/>
      <c r="Y515" s="112"/>
      <c r="Z515" s="176"/>
      <c r="AA515" s="109"/>
      <c r="AB515" s="138">
        <f t="shared" si="84"/>
        <v>1</v>
      </c>
      <c r="AC515" s="112">
        <f t="shared" si="85"/>
        <v>0</v>
      </c>
      <c r="AD515" s="112">
        <f t="shared" si="86"/>
        <v>0</v>
      </c>
      <c r="AE515" s="112">
        <f t="shared" si="87"/>
        <v>1</v>
      </c>
    </row>
    <row r="516" spans="1:31" s="150" customFormat="1" hidden="1">
      <c r="A516" s="147">
        <v>517</v>
      </c>
      <c r="B516" s="226" t="s">
        <v>501</v>
      </c>
      <c r="C516" s="147" t="s">
        <v>255</v>
      </c>
      <c r="D516" s="147" t="s">
        <v>479</v>
      </c>
      <c r="E516" s="148">
        <v>42304</v>
      </c>
      <c r="F516" s="149">
        <v>0.33958333333333335</v>
      </c>
      <c r="G516" s="149">
        <v>0.77777777777777779</v>
      </c>
      <c r="H516" s="147"/>
      <c r="I516" s="147"/>
      <c r="J516" s="147"/>
      <c r="K516" s="277"/>
      <c r="L516" s="121"/>
      <c r="M516" s="120" t="str">
        <f>IF(ISERROR(VLOOKUP(C516,mail!$G$2:$H$65,2,0)),"",VLOOKUP(C516,mail!$G$2:$H$65,2,0))</f>
        <v/>
      </c>
      <c r="N516" s="98"/>
      <c r="O516" s="110">
        <f t="shared" si="80"/>
        <v>0.33958333333333335</v>
      </c>
      <c r="P516" s="110">
        <f t="shared" si="81"/>
        <v>0.77777777777777779</v>
      </c>
      <c r="Q516" s="134">
        <f t="shared" si="82"/>
        <v>0.16041666666666665</v>
      </c>
      <c r="R516" s="111">
        <f t="shared" si="88"/>
        <v>0.21527777777777779</v>
      </c>
      <c r="S516" s="108">
        <f t="shared" si="83"/>
        <v>0.35416666666666669</v>
      </c>
      <c r="T516" s="109"/>
      <c r="U516" s="108"/>
      <c r="V516" s="108"/>
      <c r="W516" s="112"/>
      <c r="X516" s="112"/>
      <c r="Y516" s="112"/>
      <c r="Z516" s="176"/>
      <c r="AA516" s="109"/>
      <c r="AB516" s="138">
        <f t="shared" si="84"/>
        <v>1</v>
      </c>
      <c r="AC516" s="112">
        <f t="shared" si="85"/>
        <v>0</v>
      </c>
      <c r="AD516" s="112">
        <f t="shared" si="86"/>
        <v>0</v>
      </c>
      <c r="AE516" s="112">
        <f t="shared" si="87"/>
        <v>1</v>
      </c>
    </row>
    <row r="517" spans="1:31" s="150" customFormat="1" hidden="1">
      <c r="A517" s="147">
        <v>518</v>
      </c>
      <c r="B517" s="226" t="s">
        <v>501</v>
      </c>
      <c r="C517" s="147" t="s">
        <v>255</v>
      </c>
      <c r="D517" s="147" t="s">
        <v>479</v>
      </c>
      <c r="E517" s="148">
        <v>42305</v>
      </c>
      <c r="F517" s="149">
        <v>0.33958333333333335</v>
      </c>
      <c r="G517" s="149">
        <v>0.7944444444444444</v>
      </c>
      <c r="H517" s="147"/>
      <c r="I517" s="147"/>
      <c r="J517" s="147"/>
      <c r="K517" s="277"/>
      <c r="L517" s="121"/>
      <c r="M517" s="120" t="str">
        <f>IF(ISERROR(VLOOKUP(C517,mail!$G$2:$H$65,2,0)),"",VLOOKUP(C517,mail!$G$2:$H$65,2,0))</f>
        <v/>
      </c>
      <c r="N517" s="98"/>
      <c r="O517" s="110">
        <f t="shared" si="80"/>
        <v>0.33958333333333335</v>
      </c>
      <c r="P517" s="110">
        <f t="shared" si="81"/>
        <v>0.7944444444444444</v>
      </c>
      <c r="Q517" s="134">
        <f t="shared" si="82"/>
        <v>0.16041666666666665</v>
      </c>
      <c r="R517" s="111">
        <f t="shared" si="88"/>
        <v>0.2319444444444444</v>
      </c>
      <c r="S517" s="108">
        <f t="shared" si="83"/>
        <v>0.35416666666666669</v>
      </c>
      <c r="T517" s="109"/>
      <c r="U517" s="108"/>
      <c r="V517" s="108"/>
      <c r="W517" s="112"/>
      <c r="X517" s="112"/>
      <c r="Y517" s="112"/>
      <c r="Z517" s="176"/>
      <c r="AA517" s="109"/>
      <c r="AB517" s="138">
        <f t="shared" si="84"/>
        <v>1</v>
      </c>
      <c r="AC517" s="112">
        <f t="shared" si="85"/>
        <v>0</v>
      </c>
      <c r="AD517" s="112">
        <f t="shared" si="86"/>
        <v>0</v>
      </c>
      <c r="AE517" s="112">
        <f t="shared" si="87"/>
        <v>1</v>
      </c>
    </row>
    <row r="518" spans="1:31" s="150" customFormat="1" hidden="1">
      <c r="A518" s="147">
        <v>519</v>
      </c>
      <c r="B518" s="226" t="s">
        <v>501</v>
      </c>
      <c r="C518" s="147" t="s">
        <v>255</v>
      </c>
      <c r="D518" s="147" t="s">
        <v>479</v>
      </c>
      <c r="E518" s="148">
        <v>42306</v>
      </c>
      <c r="F518" s="149">
        <v>0.35833333333333334</v>
      </c>
      <c r="G518" s="149">
        <v>0.78611111111111109</v>
      </c>
      <c r="H518" s="147"/>
      <c r="I518" s="147"/>
      <c r="J518" s="147"/>
      <c r="K518" s="277"/>
      <c r="L518" s="121"/>
      <c r="M518" s="120" t="str">
        <f>IF(ISERROR(VLOOKUP(C518,mail!$G$2:$H$65,2,0)),"",VLOOKUP(C518,mail!$G$2:$H$65,2,0))</f>
        <v/>
      </c>
      <c r="N518" s="98"/>
      <c r="O518" s="110">
        <f t="shared" si="80"/>
        <v>0.35833333333333334</v>
      </c>
      <c r="P518" s="110">
        <f t="shared" si="81"/>
        <v>0.75</v>
      </c>
      <c r="Q518" s="134">
        <f t="shared" si="82"/>
        <v>0.14166666666666666</v>
      </c>
      <c r="R518" s="111">
        <f t="shared" si="88"/>
        <v>0.1875</v>
      </c>
      <c r="S518" s="108">
        <f t="shared" si="83"/>
        <v>0.32916666666666666</v>
      </c>
      <c r="T518" s="109"/>
      <c r="U518" s="108"/>
      <c r="V518" s="108"/>
      <c r="W518" s="112"/>
      <c r="X518" s="112"/>
      <c r="Y518" s="112"/>
      <c r="Z518" s="176"/>
      <c r="AA518" s="109"/>
      <c r="AB518" s="138">
        <f t="shared" si="84"/>
        <v>0.92941176470588227</v>
      </c>
      <c r="AC518" s="112">
        <f t="shared" si="85"/>
        <v>0</v>
      </c>
      <c r="AD518" s="112">
        <f t="shared" si="86"/>
        <v>1</v>
      </c>
      <c r="AE518" s="112">
        <f t="shared" si="87"/>
        <v>1</v>
      </c>
    </row>
    <row r="519" spans="1:31" s="150" customFormat="1" hidden="1">
      <c r="A519" s="147">
        <v>520</v>
      </c>
      <c r="B519" s="226" t="s">
        <v>501</v>
      </c>
      <c r="C519" s="147" t="s">
        <v>255</v>
      </c>
      <c r="D519" s="147" t="s">
        <v>479</v>
      </c>
      <c r="E519" s="148">
        <v>42307</v>
      </c>
      <c r="F519" s="149">
        <v>0.3444444444444445</v>
      </c>
      <c r="G519" s="149">
        <v>0.7715277777777777</v>
      </c>
      <c r="H519" s="147"/>
      <c r="I519" s="147"/>
      <c r="J519" s="147"/>
      <c r="K519" s="277"/>
      <c r="L519" s="121"/>
      <c r="M519" s="120" t="str">
        <f>IF(ISERROR(VLOOKUP(C519,mail!$G$2:$H$65,2,0)),"",VLOOKUP(C519,mail!$G$2:$H$65,2,0))</f>
        <v/>
      </c>
      <c r="N519" s="98"/>
      <c r="O519" s="110">
        <f t="shared" si="80"/>
        <v>0.3444444444444445</v>
      </c>
      <c r="P519" s="110">
        <f t="shared" si="81"/>
        <v>0.7715277777777777</v>
      </c>
      <c r="Q519" s="134">
        <f t="shared" si="82"/>
        <v>0.1555555555555555</v>
      </c>
      <c r="R519" s="111">
        <f t="shared" si="88"/>
        <v>0.2090277777777777</v>
      </c>
      <c r="S519" s="108">
        <f t="shared" si="83"/>
        <v>0.35416666666666669</v>
      </c>
      <c r="T519" s="109"/>
      <c r="U519" s="108"/>
      <c r="V519" s="108"/>
      <c r="W519" s="112"/>
      <c r="X519" s="112"/>
      <c r="Y519" s="112"/>
      <c r="Z519" s="176"/>
      <c r="AA519" s="109"/>
      <c r="AB519" s="138">
        <f t="shared" si="84"/>
        <v>1</v>
      </c>
      <c r="AC519" s="112">
        <f t="shared" si="85"/>
        <v>0</v>
      </c>
      <c r="AD519" s="112">
        <f t="shared" si="86"/>
        <v>0</v>
      </c>
      <c r="AE519" s="112">
        <f t="shared" si="87"/>
        <v>1</v>
      </c>
    </row>
    <row r="520" spans="1:31" s="150" customFormat="1" hidden="1">
      <c r="A520" s="147">
        <v>521</v>
      </c>
      <c r="B520" s="226" t="s">
        <v>501</v>
      </c>
      <c r="C520" s="147" t="s">
        <v>255</v>
      </c>
      <c r="D520" s="147" t="s">
        <v>479</v>
      </c>
      <c r="E520" s="148">
        <v>42310</v>
      </c>
      <c r="F520" s="149">
        <v>0.34166666666666662</v>
      </c>
      <c r="G520" s="149">
        <v>0.76527777777777783</v>
      </c>
      <c r="H520" s="147"/>
      <c r="I520" s="147"/>
      <c r="J520" s="147"/>
      <c r="K520" s="277"/>
      <c r="L520" s="121"/>
      <c r="M520" s="120" t="str">
        <f>IF(ISERROR(VLOOKUP(C520,mail!$G$2:$H$65,2,0)),"",VLOOKUP(C520,mail!$G$2:$H$65,2,0))</f>
        <v/>
      </c>
      <c r="N520" s="98"/>
      <c r="O520" s="110">
        <f t="shared" si="80"/>
        <v>0.34166666666666662</v>
      </c>
      <c r="P520" s="110">
        <f t="shared" si="81"/>
        <v>0.76527777777777783</v>
      </c>
      <c r="Q520" s="134">
        <f t="shared" si="82"/>
        <v>0.15833333333333338</v>
      </c>
      <c r="R520" s="111">
        <f t="shared" si="88"/>
        <v>0.20277777777777783</v>
      </c>
      <c r="S520" s="108">
        <f t="shared" si="83"/>
        <v>0.35416666666666669</v>
      </c>
      <c r="T520" s="109"/>
      <c r="U520" s="108"/>
      <c r="V520" s="108"/>
      <c r="W520" s="112"/>
      <c r="X520" s="112"/>
      <c r="Y520" s="112"/>
      <c r="Z520" s="112"/>
      <c r="AA520" s="109"/>
      <c r="AB520" s="138">
        <f t="shared" si="84"/>
        <v>1</v>
      </c>
      <c r="AC520" s="112">
        <f t="shared" si="85"/>
        <v>0</v>
      </c>
      <c r="AD520" s="112">
        <f t="shared" si="86"/>
        <v>0</v>
      </c>
      <c r="AE520" s="112">
        <f t="shared" si="87"/>
        <v>1</v>
      </c>
    </row>
    <row r="521" spans="1:31" s="150" customFormat="1" hidden="1">
      <c r="A521" s="147">
        <v>522</v>
      </c>
      <c r="B521" s="226" t="s">
        <v>501</v>
      </c>
      <c r="C521" s="147" t="s">
        <v>255</v>
      </c>
      <c r="D521" s="147" t="s">
        <v>479</v>
      </c>
      <c r="E521" s="148">
        <v>42311</v>
      </c>
      <c r="F521" s="149">
        <v>0.3430555555555555</v>
      </c>
      <c r="G521" s="149">
        <v>0.76736111111111116</v>
      </c>
      <c r="H521" s="147"/>
      <c r="I521" s="147"/>
      <c r="J521" s="147"/>
      <c r="K521" s="278"/>
      <c r="L521" s="121"/>
      <c r="M521" s="120" t="str">
        <f>IF(ISERROR(VLOOKUP(C521,mail!$G$2:$H$65,2,0)),"",VLOOKUP(C521,mail!$G$2:$H$65,2,0))</f>
        <v/>
      </c>
      <c r="N521" s="98"/>
      <c r="O521" s="110">
        <f t="shared" si="80"/>
        <v>0.3430555555555555</v>
      </c>
      <c r="P521" s="110">
        <f t="shared" si="81"/>
        <v>0.76736111111111116</v>
      </c>
      <c r="Q521" s="134">
        <f t="shared" si="82"/>
        <v>0.1569444444444445</v>
      </c>
      <c r="R521" s="111">
        <f t="shared" si="88"/>
        <v>0.20486111111111116</v>
      </c>
      <c r="S521" s="108">
        <f t="shared" si="83"/>
        <v>0.35416666666666669</v>
      </c>
      <c r="T521" s="109"/>
      <c r="U521" s="108"/>
      <c r="V521" s="108"/>
      <c r="W521" s="112"/>
      <c r="X521" s="112"/>
      <c r="Y521" s="112"/>
      <c r="Z521" s="176"/>
      <c r="AA521" s="109"/>
      <c r="AB521" s="138">
        <f t="shared" si="84"/>
        <v>1</v>
      </c>
      <c r="AC521" s="112">
        <f t="shared" si="85"/>
        <v>0</v>
      </c>
      <c r="AD521" s="112">
        <f t="shared" si="86"/>
        <v>0</v>
      </c>
      <c r="AE521" s="112">
        <f t="shared" si="87"/>
        <v>1</v>
      </c>
    </row>
    <row r="522" spans="1:31" s="150" customFormat="1" hidden="1">
      <c r="A522" s="147">
        <v>523</v>
      </c>
      <c r="B522" s="226" t="s">
        <v>501</v>
      </c>
      <c r="C522" s="147" t="s">
        <v>255</v>
      </c>
      <c r="D522" s="147" t="s">
        <v>479</v>
      </c>
      <c r="E522" s="148">
        <v>42312</v>
      </c>
      <c r="F522" s="149">
        <v>0.36041666666666666</v>
      </c>
      <c r="G522" s="149">
        <v>0.77638888888888891</v>
      </c>
      <c r="H522" s="147"/>
      <c r="I522" s="147"/>
      <c r="J522" s="147"/>
      <c r="K522" s="278"/>
      <c r="L522" s="121"/>
      <c r="M522" s="120" t="str">
        <f>IF(ISERROR(VLOOKUP(C522,mail!$G$2:$H$65,2,0)),"",VLOOKUP(C522,mail!$G$2:$H$65,2,0))</f>
        <v/>
      </c>
      <c r="N522" s="98"/>
      <c r="O522" s="110">
        <f t="shared" si="80"/>
        <v>0.36041666666666666</v>
      </c>
      <c r="P522" s="110">
        <f t="shared" si="81"/>
        <v>0.75</v>
      </c>
      <c r="Q522" s="134">
        <f t="shared" si="82"/>
        <v>0.13958333333333334</v>
      </c>
      <c r="R522" s="111">
        <f t="shared" si="88"/>
        <v>0.1875</v>
      </c>
      <c r="S522" s="108">
        <f t="shared" si="83"/>
        <v>0.32708333333333334</v>
      </c>
      <c r="T522" s="109"/>
      <c r="U522" s="108"/>
      <c r="V522" s="108"/>
      <c r="W522" s="112"/>
      <c r="X522" s="112"/>
      <c r="Y522" s="112"/>
      <c r="Z522" s="176"/>
      <c r="AA522" s="109"/>
      <c r="AB522" s="138">
        <f t="shared" si="84"/>
        <v>0.92352941176470582</v>
      </c>
      <c r="AC522" s="112">
        <f t="shared" si="85"/>
        <v>0</v>
      </c>
      <c r="AD522" s="112">
        <f t="shared" si="86"/>
        <v>1</v>
      </c>
      <c r="AE522" s="112">
        <f t="shared" si="87"/>
        <v>1</v>
      </c>
    </row>
    <row r="523" spans="1:31" s="150" customFormat="1" hidden="1">
      <c r="A523" s="147">
        <v>524</v>
      </c>
      <c r="B523" s="226" t="s">
        <v>501</v>
      </c>
      <c r="C523" s="147" t="s">
        <v>255</v>
      </c>
      <c r="D523" s="147" t="s">
        <v>479</v>
      </c>
      <c r="E523" s="148">
        <v>42313</v>
      </c>
      <c r="F523" s="149">
        <v>0.34097222222222223</v>
      </c>
      <c r="G523" s="149">
        <v>0.78749999999999998</v>
      </c>
      <c r="H523" s="147"/>
      <c r="I523" s="147"/>
      <c r="J523" s="147"/>
      <c r="K523" s="277"/>
      <c r="L523" s="121"/>
      <c r="M523" s="120" t="str">
        <f>IF(ISERROR(VLOOKUP(C523,mail!$G$2:$H$65,2,0)),"",VLOOKUP(C523,mail!$G$2:$H$65,2,0))</f>
        <v/>
      </c>
      <c r="N523" s="98"/>
      <c r="O523" s="110">
        <f t="shared" si="80"/>
        <v>0.34097222222222223</v>
      </c>
      <c r="P523" s="110">
        <f t="shared" si="81"/>
        <v>0.78749999999999998</v>
      </c>
      <c r="Q523" s="134">
        <f t="shared" si="82"/>
        <v>0.15902777777777777</v>
      </c>
      <c r="R523" s="111">
        <f t="shared" si="88"/>
        <v>0.22499999999999998</v>
      </c>
      <c r="S523" s="108">
        <f t="shared" si="83"/>
        <v>0.35416666666666669</v>
      </c>
      <c r="T523" s="109"/>
      <c r="U523" s="108"/>
      <c r="V523" s="108"/>
      <c r="W523" s="112"/>
      <c r="X523" s="112"/>
      <c r="Y523" s="112"/>
      <c r="Z523" s="176"/>
      <c r="AA523" s="109"/>
      <c r="AB523" s="138">
        <f t="shared" si="84"/>
        <v>1</v>
      </c>
      <c r="AC523" s="112">
        <f t="shared" si="85"/>
        <v>0</v>
      </c>
      <c r="AD523" s="112">
        <f t="shared" si="86"/>
        <v>0</v>
      </c>
      <c r="AE523" s="112">
        <f t="shared" si="87"/>
        <v>1</v>
      </c>
    </row>
    <row r="524" spans="1:31" s="150" customFormat="1" hidden="1">
      <c r="A524" s="147">
        <v>525</v>
      </c>
      <c r="B524" s="226" t="s">
        <v>501</v>
      </c>
      <c r="C524" s="147" t="s">
        <v>255</v>
      </c>
      <c r="D524" s="147" t="s">
        <v>479</v>
      </c>
      <c r="E524" s="148">
        <v>42314</v>
      </c>
      <c r="F524" s="149">
        <v>0.33888888888888885</v>
      </c>
      <c r="G524" s="149">
        <v>0.75416666666666676</v>
      </c>
      <c r="H524" s="147"/>
      <c r="I524" s="147"/>
      <c r="J524" s="147"/>
      <c r="K524" s="277"/>
      <c r="L524" s="121"/>
      <c r="M524" s="120" t="str">
        <f>IF(ISERROR(VLOOKUP(C524,mail!$G$2:$H$65,2,0)),"",VLOOKUP(C524,mail!$G$2:$H$65,2,0))</f>
        <v/>
      </c>
      <c r="N524" s="98"/>
      <c r="O524" s="110">
        <f t="shared" si="80"/>
        <v>0.33888888888888885</v>
      </c>
      <c r="P524" s="110">
        <f t="shared" si="81"/>
        <v>0.75416666666666676</v>
      </c>
      <c r="Q524" s="134">
        <f t="shared" si="82"/>
        <v>0.16111111111111115</v>
      </c>
      <c r="R524" s="111">
        <f t="shared" si="88"/>
        <v>0.19166666666666676</v>
      </c>
      <c r="S524" s="108">
        <f t="shared" si="83"/>
        <v>0.35277777777777791</v>
      </c>
      <c r="T524" s="109"/>
      <c r="U524" s="108"/>
      <c r="V524" s="108"/>
      <c r="W524" s="112"/>
      <c r="X524" s="112"/>
      <c r="Y524" s="112"/>
      <c r="Z524" s="176"/>
      <c r="AA524" s="109"/>
      <c r="AB524" s="138">
        <f t="shared" si="84"/>
        <v>0.99607843137254937</v>
      </c>
      <c r="AC524" s="112">
        <f t="shared" si="85"/>
        <v>0</v>
      </c>
      <c r="AD524" s="112">
        <f t="shared" si="86"/>
        <v>0</v>
      </c>
      <c r="AE524" s="112">
        <f t="shared" si="87"/>
        <v>1</v>
      </c>
    </row>
    <row r="525" spans="1:31" s="150" customFormat="1" hidden="1">
      <c r="A525" s="147">
        <v>526</v>
      </c>
      <c r="B525" s="226" t="s">
        <v>501</v>
      </c>
      <c r="C525" s="147" t="s">
        <v>255</v>
      </c>
      <c r="D525" s="147" t="s">
        <v>479</v>
      </c>
      <c r="E525" s="148">
        <v>42317</v>
      </c>
      <c r="F525" s="149">
        <v>0.34722222222222227</v>
      </c>
      <c r="G525" s="149">
        <v>0.77777777777777779</v>
      </c>
      <c r="H525" s="147"/>
      <c r="I525" s="147"/>
      <c r="J525" s="147"/>
      <c r="K525" s="277"/>
      <c r="L525" s="121"/>
      <c r="M525" s="120" t="str">
        <f>IF(ISERROR(VLOOKUP(C525,mail!$G$2:$H$65,2,0)),"",VLOOKUP(C525,mail!$G$2:$H$65,2,0))</f>
        <v/>
      </c>
      <c r="N525" s="98"/>
      <c r="O525" s="110">
        <f t="shared" si="80"/>
        <v>0.34722222222222227</v>
      </c>
      <c r="P525" s="110">
        <f t="shared" si="81"/>
        <v>0.77777777777777779</v>
      </c>
      <c r="Q525" s="134">
        <f t="shared" si="82"/>
        <v>0.15277777777777773</v>
      </c>
      <c r="R525" s="111">
        <f t="shared" si="88"/>
        <v>0.21527777777777779</v>
      </c>
      <c r="S525" s="108">
        <f t="shared" si="83"/>
        <v>0.35416666666666669</v>
      </c>
      <c r="T525" s="109"/>
      <c r="U525" s="108"/>
      <c r="V525" s="108"/>
      <c r="W525" s="112"/>
      <c r="X525" s="112"/>
      <c r="Y525" s="112"/>
      <c r="Z525" s="176"/>
      <c r="AA525" s="109"/>
      <c r="AB525" s="138">
        <f t="shared" si="84"/>
        <v>1</v>
      </c>
      <c r="AC525" s="112">
        <f t="shared" si="85"/>
        <v>0</v>
      </c>
      <c r="AD525" s="112">
        <f t="shared" si="86"/>
        <v>0</v>
      </c>
      <c r="AE525" s="112">
        <f t="shared" si="87"/>
        <v>1</v>
      </c>
    </row>
    <row r="526" spans="1:31" s="150" customFormat="1" hidden="1">
      <c r="A526" s="147">
        <v>527</v>
      </c>
      <c r="B526" s="226" t="s">
        <v>501</v>
      </c>
      <c r="C526" s="147" t="s">
        <v>255</v>
      </c>
      <c r="D526" s="147" t="s">
        <v>479</v>
      </c>
      <c r="E526" s="148">
        <v>42318</v>
      </c>
      <c r="F526" s="149">
        <v>0.34583333333333338</v>
      </c>
      <c r="G526" s="149">
        <v>0.76944444444444438</v>
      </c>
      <c r="H526" s="147"/>
      <c r="I526" s="147"/>
      <c r="J526" s="147"/>
      <c r="K526" s="277"/>
      <c r="L526" s="121"/>
      <c r="M526" s="120" t="str">
        <f>IF(ISERROR(VLOOKUP(C526,mail!$G$2:$H$65,2,0)),"",VLOOKUP(C526,mail!$G$2:$H$65,2,0))</f>
        <v/>
      </c>
      <c r="N526" s="98"/>
      <c r="O526" s="110">
        <f t="shared" si="80"/>
        <v>0.34583333333333338</v>
      </c>
      <c r="P526" s="110">
        <f t="shared" si="81"/>
        <v>0.76944444444444438</v>
      </c>
      <c r="Q526" s="134">
        <f t="shared" si="82"/>
        <v>0.15416666666666662</v>
      </c>
      <c r="R526" s="111">
        <f t="shared" si="88"/>
        <v>0.20694444444444438</v>
      </c>
      <c r="S526" s="108">
        <f t="shared" si="83"/>
        <v>0.35416666666666669</v>
      </c>
      <c r="T526" s="109"/>
      <c r="U526" s="108"/>
      <c r="V526" s="108"/>
      <c r="W526" s="112"/>
      <c r="X526" s="112"/>
      <c r="Y526" s="112"/>
      <c r="Z526" s="176"/>
      <c r="AA526" s="109"/>
      <c r="AB526" s="138">
        <f t="shared" si="84"/>
        <v>1</v>
      </c>
      <c r="AC526" s="112">
        <f t="shared" si="85"/>
        <v>0</v>
      </c>
      <c r="AD526" s="112">
        <f t="shared" si="86"/>
        <v>0</v>
      </c>
      <c r="AE526" s="112">
        <f t="shared" si="87"/>
        <v>1</v>
      </c>
    </row>
    <row r="527" spans="1:31" s="150" customFormat="1" hidden="1">
      <c r="A527" s="147">
        <v>528</v>
      </c>
      <c r="B527" s="226" t="s">
        <v>501</v>
      </c>
      <c r="C527" s="147" t="s">
        <v>255</v>
      </c>
      <c r="D527" s="147" t="s">
        <v>479</v>
      </c>
      <c r="E527" s="148">
        <v>42319</v>
      </c>
      <c r="F527" s="149">
        <v>0.34027777777777773</v>
      </c>
      <c r="G527" s="149">
        <v>0.77777777777777779</v>
      </c>
      <c r="H527" s="147"/>
      <c r="I527" s="147"/>
      <c r="J527" s="147"/>
      <c r="K527" s="277"/>
      <c r="L527" s="121"/>
      <c r="M527" s="120" t="str">
        <f>IF(ISERROR(VLOOKUP(C527,mail!$G$2:$H$65,2,0)),"",VLOOKUP(C527,mail!$G$2:$H$65,2,0))</f>
        <v/>
      </c>
      <c r="N527" s="98"/>
      <c r="O527" s="110">
        <f t="shared" si="80"/>
        <v>0.34027777777777773</v>
      </c>
      <c r="P527" s="110">
        <f t="shared" si="81"/>
        <v>0.77777777777777779</v>
      </c>
      <c r="Q527" s="134">
        <f t="shared" si="82"/>
        <v>0.15972222222222227</v>
      </c>
      <c r="R527" s="111">
        <f t="shared" si="88"/>
        <v>0.21527777777777779</v>
      </c>
      <c r="S527" s="108">
        <f t="shared" si="83"/>
        <v>0.35416666666666669</v>
      </c>
      <c r="T527" s="109"/>
      <c r="U527" s="108"/>
      <c r="V527" s="108"/>
      <c r="W527" s="112"/>
      <c r="X527" s="112"/>
      <c r="Y527" s="112"/>
      <c r="Z527" s="176"/>
      <c r="AA527" s="109"/>
      <c r="AB527" s="138">
        <f t="shared" si="84"/>
        <v>1</v>
      </c>
      <c r="AC527" s="112">
        <f t="shared" si="85"/>
        <v>0</v>
      </c>
      <c r="AD527" s="112">
        <f t="shared" si="86"/>
        <v>0</v>
      </c>
      <c r="AE527" s="112">
        <f t="shared" si="87"/>
        <v>1</v>
      </c>
    </row>
    <row r="528" spans="1:31" s="150" customFormat="1" hidden="1">
      <c r="A528" s="147">
        <v>529</v>
      </c>
      <c r="B528" s="226" t="s">
        <v>501</v>
      </c>
      <c r="C528" s="147" t="s">
        <v>255</v>
      </c>
      <c r="D528" s="147" t="s">
        <v>479</v>
      </c>
      <c r="E528" s="148">
        <v>42320</v>
      </c>
      <c r="F528" s="149">
        <v>0.34166666666666662</v>
      </c>
      <c r="G528" s="149">
        <v>0.79722222222222217</v>
      </c>
      <c r="H528" s="147"/>
      <c r="I528" s="147"/>
      <c r="J528" s="147"/>
      <c r="K528" s="277"/>
      <c r="L528" s="121"/>
      <c r="M528" s="120" t="str">
        <f>IF(ISERROR(VLOOKUP(C528,mail!$G$2:$H$65,2,0)),"",VLOOKUP(C528,mail!$G$2:$H$65,2,0))</f>
        <v/>
      </c>
      <c r="N528" s="98"/>
      <c r="O528" s="110">
        <f t="shared" si="80"/>
        <v>0.34166666666666662</v>
      </c>
      <c r="P528" s="110">
        <f t="shared" si="81"/>
        <v>0.79722222222222217</v>
      </c>
      <c r="Q528" s="134">
        <f t="shared" si="82"/>
        <v>0.15833333333333338</v>
      </c>
      <c r="R528" s="111">
        <f t="shared" si="88"/>
        <v>0.23472222222222217</v>
      </c>
      <c r="S528" s="108">
        <f t="shared" si="83"/>
        <v>0.35416666666666669</v>
      </c>
      <c r="T528" s="109"/>
      <c r="U528" s="108"/>
      <c r="V528" s="108"/>
      <c r="W528" s="112"/>
      <c r="X528" s="112"/>
      <c r="Y528" s="112"/>
      <c r="Z528" s="176"/>
      <c r="AA528" s="109"/>
      <c r="AB528" s="138">
        <f t="shared" si="84"/>
        <v>1</v>
      </c>
      <c r="AC528" s="112">
        <f t="shared" si="85"/>
        <v>0</v>
      </c>
      <c r="AD528" s="112">
        <f t="shared" si="86"/>
        <v>0</v>
      </c>
      <c r="AE528" s="112">
        <f t="shared" si="87"/>
        <v>1</v>
      </c>
    </row>
    <row r="529" spans="1:31" s="150" customFormat="1" hidden="1">
      <c r="A529" s="147">
        <v>530</v>
      </c>
      <c r="B529" s="226" t="s">
        <v>501</v>
      </c>
      <c r="C529" s="147" t="s">
        <v>255</v>
      </c>
      <c r="D529" s="147" t="s">
        <v>479</v>
      </c>
      <c r="E529" s="148">
        <v>42321</v>
      </c>
      <c r="F529" s="149">
        <v>0.34097222222222223</v>
      </c>
      <c r="G529" s="149">
        <v>0.7944444444444444</v>
      </c>
      <c r="H529" s="147"/>
      <c r="I529" s="147"/>
      <c r="J529" s="147"/>
      <c r="K529" s="277"/>
      <c r="L529" s="121"/>
      <c r="M529" s="120" t="str">
        <f>IF(ISERROR(VLOOKUP(C529,mail!$G$2:$H$65,2,0)),"",VLOOKUP(C529,mail!$G$2:$H$65,2,0))</f>
        <v/>
      </c>
      <c r="N529" s="98"/>
      <c r="O529" s="110">
        <f t="shared" si="80"/>
        <v>0.34097222222222223</v>
      </c>
      <c r="P529" s="110">
        <f t="shared" si="81"/>
        <v>0.7944444444444444</v>
      </c>
      <c r="Q529" s="134">
        <f t="shared" si="82"/>
        <v>0.15902777777777777</v>
      </c>
      <c r="R529" s="111">
        <f t="shared" si="88"/>
        <v>0.2319444444444444</v>
      </c>
      <c r="S529" s="108">
        <f t="shared" si="83"/>
        <v>0.35416666666666669</v>
      </c>
      <c r="T529" s="109"/>
      <c r="U529" s="108"/>
      <c r="V529" s="108"/>
      <c r="W529" s="112"/>
      <c r="X529" s="112"/>
      <c r="Y529" s="112"/>
      <c r="Z529" s="176"/>
      <c r="AA529" s="109"/>
      <c r="AB529" s="138">
        <f t="shared" si="84"/>
        <v>1</v>
      </c>
      <c r="AC529" s="112">
        <f t="shared" si="85"/>
        <v>0</v>
      </c>
      <c r="AD529" s="112">
        <f t="shared" si="86"/>
        <v>0</v>
      </c>
      <c r="AE529" s="112">
        <f t="shared" si="87"/>
        <v>1</v>
      </c>
    </row>
    <row r="530" spans="1:31" s="150" customFormat="1" hidden="1">
      <c r="A530" s="147">
        <v>531</v>
      </c>
      <c r="B530" s="226" t="s">
        <v>501</v>
      </c>
      <c r="C530" s="147" t="s">
        <v>255</v>
      </c>
      <c r="D530" s="147" t="s">
        <v>479</v>
      </c>
      <c r="E530" s="148">
        <v>42324</v>
      </c>
      <c r="F530" s="149">
        <v>0.34375</v>
      </c>
      <c r="G530" s="149">
        <v>0.78055555555555556</v>
      </c>
      <c r="H530" s="147"/>
      <c r="I530" s="147"/>
      <c r="J530" s="147"/>
      <c r="K530" s="277"/>
      <c r="L530" s="121"/>
      <c r="M530" s="120" t="str">
        <f>IF(ISERROR(VLOOKUP(C530,mail!$G$2:$H$65,2,0)),"",VLOOKUP(C530,mail!$G$2:$H$65,2,0))</f>
        <v/>
      </c>
      <c r="N530" s="98"/>
      <c r="O530" s="110">
        <f t="shared" si="80"/>
        <v>0.34375</v>
      </c>
      <c r="P530" s="110">
        <f t="shared" si="81"/>
        <v>0.78055555555555556</v>
      </c>
      <c r="Q530" s="134">
        <f t="shared" si="82"/>
        <v>0.15625</v>
      </c>
      <c r="R530" s="111">
        <f t="shared" si="88"/>
        <v>0.21805555555555556</v>
      </c>
      <c r="S530" s="108">
        <f t="shared" si="83"/>
        <v>0.35416666666666669</v>
      </c>
      <c r="T530" s="109"/>
      <c r="U530" s="108"/>
      <c r="V530" s="108"/>
      <c r="W530" s="112"/>
      <c r="X530" s="112"/>
      <c r="Y530" s="112"/>
      <c r="Z530" s="176"/>
      <c r="AA530" s="109"/>
      <c r="AB530" s="138">
        <f t="shared" si="84"/>
        <v>1</v>
      </c>
      <c r="AC530" s="112">
        <f t="shared" si="85"/>
        <v>0</v>
      </c>
      <c r="AD530" s="112">
        <f t="shared" si="86"/>
        <v>0</v>
      </c>
      <c r="AE530" s="112">
        <f t="shared" si="87"/>
        <v>1</v>
      </c>
    </row>
    <row r="531" spans="1:31" s="150" customFormat="1" hidden="1">
      <c r="A531" s="147">
        <v>532</v>
      </c>
      <c r="B531" s="226" t="s">
        <v>501</v>
      </c>
      <c r="C531" s="147" t="s">
        <v>255</v>
      </c>
      <c r="D531" s="147" t="s">
        <v>479</v>
      </c>
      <c r="E531" s="148">
        <v>42325</v>
      </c>
      <c r="F531" s="149">
        <v>0.34166666666666662</v>
      </c>
      <c r="G531" s="149">
        <v>0.77222222222222225</v>
      </c>
      <c r="H531" s="147"/>
      <c r="I531" s="147"/>
      <c r="J531" s="147"/>
      <c r="K531" s="277"/>
      <c r="L531" s="121"/>
      <c r="M531" s="120" t="str">
        <f>IF(ISERROR(VLOOKUP(C531,mail!$G$2:$H$65,2,0)),"",VLOOKUP(C531,mail!$G$2:$H$65,2,0))</f>
        <v/>
      </c>
      <c r="N531" s="98"/>
      <c r="O531" s="110">
        <f t="shared" si="80"/>
        <v>0.34166666666666662</v>
      </c>
      <c r="P531" s="110">
        <f t="shared" si="81"/>
        <v>0.77222222222222225</v>
      </c>
      <c r="Q531" s="134">
        <f t="shared" si="82"/>
        <v>0.15833333333333338</v>
      </c>
      <c r="R531" s="111">
        <f t="shared" si="88"/>
        <v>0.20972222222222225</v>
      </c>
      <c r="S531" s="108">
        <f t="shared" si="83"/>
        <v>0.35416666666666669</v>
      </c>
      <c r="T531" s="109"/>
      <c r="U531" s="108"/>
      <c r="V531" s="108"/>
      <c r="W531" s="112"/>
      <c r="X531" s="112"/>
      <c r="Y531" s="112"/>
      <c r="Z531" s="176"/>
      <c r="AA531" s="109"/>
      <c r="AB531" s="138">
        <f t="shared" si="84"/>
        <v>1</v>
      </c>
      <c r="AC531" s="112">
        <f t="shared" si="85"/>
        <v>0</v>
      </c>
      <c r="AD531" s="112">
        <f t="shared" si="86"/>
        <v>0</v>
      </c>
      <c r="AE531" s="112">
        <f t="shared" si="87"/>
        <v>1</v>
      </c>
    </row>
    <row r="532" spans="1:31" s="150" customFormat="1" hidden="1">
      <c r="A532" s="147">
        <v>533</v>
      </c>
      <c r="B532" s="226" t="s">
        <v>501</v>
      </c>
      <c r="C532" s="147" t="s">
        <v>255</v>
      </c>
      <c r="D532" s="147" t="s">
        <v>479</v>
      </c>
      <c r="E532" s="148">
        <v>42326</v>
      </c>
      <c r="F532" s="149">
        <v>0.34097222222222223</v>
      </c>
      <c r="G532" s="149">
        <v>0.78749999999999998</v>
      </c>
      <c r="H532" s="147"/>
      <c r="I532" s="147"/>
      <c r="J532" s="147"/>
      <c r="K532" s="277"/>
      <c r="L532" s="121"/>
      <c r="M532" s="120" t="str">
        <f>IF(ISERROR(VLOOKUP(C532,mail!$G$2:$H$65,2,0)),"",VLOOKUP(C532,mail!$G$2:$H$65,2,0))</f>
        <v/>
      </c>
      <c r="N532" s="98"/>
      <c r="O532" s="110">
        <f t="shared" ref="O532:O594" si="89">+IF(COUNT(F532:K532)=1,0,IF((MAX(F532:K532)-MIN(F532:K532))&lt;TIMEVALUE("1:00"),0,IF(F532&lt;TIMEVALUE("8:00"),1/3,MIN(F532:K532))))</f>
        <v>0.34097222222222223</v>
      </c>
      <c r="P532" s="110">
        <f t="shared" ref="P532:P594" si="90">+IF(COUNT(F532:K532)=1,0,IF((MAX(F532:K532)-MIN(F532:K532))&lt;TIMEVALUE("1:00"),0,IF(MAX(F532:K532)&lt;TIMEVALUE("18:00"),MAX(F532:K532),IF(MIN(F532:K532)&gt;TIMEVALUE("8:30"),0.75,MAX(F532:K532)))))</f>
        <v>0.78749999999999998</v>
      </c>
      <c r="Q532" s="134">
        <f t="shared" ref="Q532:Q594" si="91">+IF(OR(M532="KHAC",M532="PM",O532=TIMEVALUE("00:00")),0,IF(O532&gt;TIMEVALUE("10:00"),0,IF(MAX(F532:K532)&lt;TIMEVALUE("12:00"),MAX(F532:K532)-O532,TIMEVALUE("12:00")-O532)))</f>
        <v>0.15902777777777777</v>
      </c>
      <c r="R532" s="111">
        <f t="shared" si="88"/>
        <v>0.22499999999999998</v>
      </c>
      <c r="S532" s="108">
        <f t="shared" ref="S532:S594" si="92">+IF(AND(M532="TS",(Q532+R532+U532-V532)&gt;TIMEVALUE("7:30")),7.5/24,IF((Q532+R532+U532-V532)&gt;TIMEVALUE("8:30"),8.5/24,(Q532+R532+U532-V532)))</f>
        <v>0.35416666666666669</v>
      </c>
      <c r="T532" s="109"/>
      <c r="U532" s="108"/>
      <c r="V532" s="108"/>
      <c r="W532" s="112"/>
      <c r="X532" s="112"/>
      <c r="Y532" s="112"/>
      <c r="Z532" s="176"/>
      <c r="AA532" s="109"/>
      <c r="AB532" s="138">
        <f t="shared" ref="AB532:AB594" si="93">+S532/TIMEVALUE("8:30")</f>
        <v>1</v>
      </c>
      <c r="AC532" s="112">
        <f t="shared" ref="AC532:AC594" si="94">IF(COUNT(F532:K532)=0,0,IF(COUNT(F532:K532)=1,1,IF((MAX(F532:K532)-MIN(F532:K532))&lt;TIMEVALUE("1:00"),1,0+Y532)))</f>
        <v>0</v>
      </c>
      <c r="AD532" s="112">
        <f t="shared" ref="AD532:AD594" si="95">+IF(AND(F532&gt;TIMEVALUE("8:30"),F532&lt;TIMEVALUE("10:00")),1,IF(AND(F532&gt;TIMEVALUE("14:00"),F532&lt;TIMEVALUE("15:30")),1,0+W532))</f>
        <v>0</v>
      </c>
      <c r="AE532" s="112">
        <f t="shared" si="87"/>
        <v>1</v>
      </c>
    </row>
    <row r="533" spans="1:31" s="150" customFormat="1" hidden="1">
      <c r="A533" s="147">
        <v>534</v>
      </c>
      <c r="B533" s="226" t="s">
        <v>501</v>
      </c>
      <c r="C533" s="147" t="s">
        <v>255</v>
      </c>
      <c r="D533" s="147" t="s">
        <v>479</v>
      </c>
      <c r="E533" s="148">
        <v>42327</v>
      </c>
      <c r="F533" s="149">
        <v>0.34236111111111112</v>
      </c>
      <c r="G533" s="149">
        <v>0.79375000000000007</v>
      </c>
      <c r="H533" s="147"/>
      <c r="I533" s="147"/>
      <c r="J533" s="147"/>
      <c r="K533" s="277"/>
      <c r="L533" s="121"/>
      <c r="M533" s="120" t="str">
        <f>IF(ISERROR(VLOOKUP(C533,mail!$G$2:$H$65,2,0)),"",VLOOKUP(C533,mail!$G$2:$H$65,2,0))</f>
        <v/>
      </c>
      <c r="N533" s="98"/>
      <c r="O533" s="110">
        <f t="shared" si="89"/>
        <v>0.34236111111111112</v>
      </c>
      <c r="P533" s="110">
        <f t="shared" si="90"/>
        <v>0.79375000000000007</v>
      </c>
      <c r="Q533" s="134">
        <f t="shared" si="91"/>
        <v>0.15763888888888888</v>
      </c>
      <c r="R533" s="111">
        <f t="shared" si="88"/>
        <v>0.23125000000000007</v>
      </c>
      <c r="S533" s="108">
        <f t="shared" si="92"/>
        <v>0.35416666666666669</v>
      </c>
      <c r="T533" s="109"/>
      <c r="U533" s="108"/>
      <c r="V533" s="108"/>
      <c r="W533" s="112"/>
      <c r="X533" s="112"/>
      <c r="Y533" s="112"/>
      <c r="Z533" s="176"/>
      <c r="AA533" s="109"/>
      <c r="AB533" s="138">
        <f t="shared" si="93"/>
        <v>1</v>
      </c>
      <c r="AC533" s="112">
        <f t="shared" si="94"/>
        <v>0</v>
      </c>
      <c r="AD533" s="112">
        <f t="shared" si="95"/>
        <v>0</v>
      </c>
      <c r="AE533" s="112">
        <f t="shared" si="87"/>
        <v>1</v>
      </c>
    </row>
    <row r="534" spans="1:31" s="150" customFormat="1" hidden="1">
      <c r="A534" s="147">
        <v>535</v>
      </c>
      <c r="B534" s="226" t="s">
        <v>502</v>
      </c>
      <c r="C534" s="147" t="s">
        <v>262</v>
      </c>
      <c r="D534" s="147" t="s">
        <v>480</v>
      </c>
      <c r="E534" s="148">
        <v>42303</v>
      </c>
      <c r="F534" s="149">
        <v>0.3430555555555555</v>
      </c>
      <c r="G534" s="149">
        <v>0.89722222222222225</v>
      </c>
      <c r="H534" s="147"/>
      <c r="I534" s="147"/>
      <c r="J534" s="147"/>
      <c r="K534" s="278"/>
      <c r="L534" s="121"/>
      <c r="M534" s="120" t="str">
        <f>IF(ISERROR(VLOOKUP(C534,mail!$G$2:$H$65,2,0)),"",VLOOKUP(C534,mail!$G$2:$H$65,2,0))</f>
        <v/>
      </c>
      <c r="N534" s="98"/>
      <c r="O534" s="110">
        <f t="shared" si="89"/>
        <v>0.3430555555555555</v>
      </c>
      <c r="P534" s="110">
        <f t="shared" si="90"/>
        <v>0.89722222222222225</v>
      </c>
      <c r="Q534" s="134">
        <f t="shared" si="91"/>
        <v>0.1569444444444445</v>
      </c>
      <c r="R534" s="111">
        <f t="shared" si="88"/>
        <v>0.25</v>
      </c>
      <c r="S534" s="108">
        <f t="shared" si="92"/>
        <v>0.35416666666666669</v>
      </c>
      <c r="T534" s="109"/>
      <c r="U534" s="108"/>
      <c r="V534" s="108"/>
      <c r="W534" s="112"/>
      <c r="X534" s="112"/>
      <c r="Y534" s="112"/>
      <c r="Z534" s="176"/>
      <c r="AA534" s="109"/>
      <c r="AB534" s="138">
        <f t="shared" si="93"/>
        <v>1</v>
      </c>
      <c r="AC534" s="112">
        <f t="shared" si="94"/>
        <v>0</v>
      </c>
      <c r="AD534" s="112">
        <f t="shared" si="95"/>
        <v>0</v>
      </c>
      <c r="AE534" s="112">
        <f t="shared" si="87"/>
        <v>1</v>
      </c>
    </row>
    <row r="535" spans="1:31" s="150" customFormat="1" hidden="1">
      <c r="A535" s="147">
        <v>536</v>
      </c>
      <c r="B535" s="226" t="s">
        <v>502</v>
      </c>
      <c r="C535" s="147" t="s">
        <v>262</v>
      </c>
      <c r="D535" s="147" t="s">
        <v>480</v>
      </c>
      <c r="E535" s="148">
        <v>42304</v>
      </c>
      <c r="F535" s="149">
        <v>0.34513888888888888</v>
      </c>
      <c r="G535" s="149">
        <v>0.93611111111111101</v>
      </c>
      <c r="H535" s="147"/>
      <c r="I535" s="147"/>
      <c r="J535" s="147"/>
      <c r="K535" s="277"/>
      <c r="L535" s="121"/>
      <c r="M535" s="120" t="str">
        <f>IF(ISERROR(VLOOKUP(C535,mail!$G$2:$H$65,2,0)),"",VLOOKUP(C535,mail!$G$2:$H$65,2,0))</f>
        <v/>
      </c>
      <c r="N535" s="98"/>
      <c r="O535" s="110">
        <f t="shared" si="89"/>
        <v>0.34513888888888888</v>
      </c>
      <c r="P535" s="110">
        <f t="shared" si="90"/>
        <v>0.93611111111111101</v>
      </c>
      <c r="Q535" s="134">
        <f t="shared" si="91"/>
        <v>0.15486111111111112</v>
      </c>
      <c r="R535" s="111">
        <f t="shared" si="88"/>
        <v>0.25</v>
      </c>
      <c r="S535" s="108">
        <f t="shared" si="92"/>
        <v>0.35416666666666669</v>
      </c>
      <c r="T535" s="109"/>
      <c r="U535" s="108"/>
      <c r="V535" s="108"/>
      <c r="W535" s="112"/>
      <c r="X535" s="112"/>
      <c r="Y535" s="112"/>
      <c r="Z535" s="176"/>
      <c r="AA535" s="109"/>
      <c r="AB535" s="138">
        <f t="shared" si="93"/>
        <v>1</v>
      </c>
      <c r="AC535" s="112">
        <f t="shared" si="94"/>
        <v>0</v>
      </c>
      <c r="AD535" s="112">
        <f t="shared" si="95"/>
        <v>0</v>
      </c>
      <c r="AE535" s="112">
        <f t="shared" si="87"/>
        <v>1</v>
      </c>
    </row>
    <row r="536" spans="1:31" s="150" customFormat="1" hidden="1">
      <c r="A536" s="147">
        <v>537</v>
      </c>
      <c r="B536" s="226" t="s">
        <v>502</v>
      </c>
      <c r="C536" s="147" t="s">
        <v>262</v>
      </c>
      <c r="D536" s="147" t="s">
        <v>480</v>
      </c>
      <c r="E536" s="148">
        <v>42305</v>
      </c>
      <c r="F536" s="149">
        <v>0.34861111111111115</v>
      </c>
      <c r="G536" s="149">
        <v>0.79166666666666663</v>
      </c>
      <c r="H536" s="147"/>
      <c r="I536" s="147"/>
      <c r="J536" s="147"/>
      <c r="K536" s="277"/>
      <c r="L536" s="121"/>
      <c r="M536" s="120" t="str">
        <f>IF(ISERROR(VLOOKUP(C536,mail!$G$2:$H$65,2,0)),"",VLOOKUP(C536,mail!$G$2:$H$65,2,0))</f>
        <v/>
      </c>
      <c r="N536" s="98"/>
      <c r="O536" s="110">
        <f t="shared" si="89"/>
        <v>0.34861111111111115</v>
      </c>
      <c r="P536" s="110">
        <f t="shared" si="90"/>
        <v>0.79166666666666663</v>
      </c>
      <c r="Q536" s="134">
        <f t="shared" si="91"/>
        <v>0.15138888888888885</v>
      </c>
      <c r="R536" s="111">
        <f t="shared" si="88"/>
        <v>0.22916666666666663</v>
      </c>
      <c r="S536" s="108">
        <f t="shared" si="92"/>
        <v>0.35416666666666669</v>
      </c>
      <c r="T536" s="109"/>
      <c r="U536" s="108"/>
      <c r="V536" s="108"/>
      <c r="W536" s="112"/>
      <c r="X536" s="112"/>
      <c r="Y536" s="112"/>
      <c r="Z536" s="176"/>
      <c r="AA536" s="109"/>
      <c r="AB536" s="138">
        <f t="shared" si="93"/>
        <v>1</v>
      </c>
      <c r="AC536" s="112">
        <f t="shared" si="94"/>
        <v>0</v>
      </c>
      <c r="AD536" s="112">
        <f t="shared" si="95"/>
        <v>0</v>
      </c>
      <c r="AE536" s="112">
        <f t="shared" si="87"/>
        <v>1</v>
      </c>
    </row>
    <row r="537" spans="1:31" s="150" customFormat="1" hidden="1">
      <c r="A537" s="147">
        <v>538</v>
      </c>
      <c r="B537" s="226" t="s">
        <v>502</v>
      </c>
      <c r="C537" s="147" t="s">
        <v>262</v>
      </c>
      <c r="D537" s="147" t="s">
        <v>480</v>
      </c>
      <c r="E537" s="148">
        <v>42306</v>
      </c>
      <c r="F537" s="149">
        <v>0.34791666666666665</v>
      </c>
      <c r="G537" s="149">
        <v>0.82638888888888884</v>
      </c>
      <c r="H537" s="147"/>
      <c r="I537" s="147"/>
      <c r="J537" s="147"/>
      <c r="K537" s="277"/>
      <c r="L537" s="121"/>
      <c r="M537" s="120" t="str">
        <f>IF(ISERROR(VLOOKUP(C537,mail!$G$2:$H$65,2,0)),"",VLOOKUP(C537,mail!$G$2:$H$65,2,0))</f>
        <v/>
      </c>
      <c r="N537" s="98"/>
      <c r="O537" s="110">
        <f t="shared" si="89"/>
        <v>0.34791666666666665</v>
      </c>
      <c r="P537" s="110">
        <f t="shared" si="90"/>
        <v>0.82638888888888884</v>
      </c>
      <c r="Q537" s="134">
        <f t="shared" si="91"/>
        <v>0.15208333333333335</v>
      </c>
      <c r="R537" s="111">
        <f t="shared" si="88"/>
        <v>0.25</v>
      </c>
      <c r="S537" s="108">
        <f t="shared" si="92"/>
        <v>0.35416666666666669</v>
      </c>
      <c r="T537" s="109"/>
      <c r="U537" s="108"/>
      <c r="V537" s="108"/>
      <c r="W537" s="112"/>
      <c r="X537" s="112"/>
      <c r="Y537" s="112"/>
      <c r="Z537" s="176"/>
      <c r="AA537" s="109"/>
      <c r="AB537" s="138">
        <f t="shared" si="93"/>
        <v>1</v>
      </c>
      <c r="AC537" s="112">
        <f t="shared" si="94"/>
        <v>0</v>
      </c>
      <c r="AD537" s="112">
        <f t="shared" si="95"/>
        <v>0</v>
      </c>
      <c r="AE537" s="112">
        <f t="shared" si="87"/>
        <v>1</v>
      </c>
    </row>
    <row r="538" spans="1:31" s="150" customFormat="1" hidden="1">
      <c r="A538" s="147">
        <v>539</v>
      </c>
      <c r="B538" s="226" t="s">
        <v>502</v>
      </c>
      <c r="C538" s="147" t="s">
        <v>262</v>
      </c>
      <c r="D538" s="147" t="s">
        <v>480</v>
      </c>
      <c r="E538" s="148">
        <v>42307</v>
      </c>
      <c r="F538" s="149">
        <v>0.32708333333333334</v>
      </c>
      <c r="G538" s="149">
        <v>0.76250000000000007</v>
      </c>
      <c r="H538" s="147"/>
      <c r="I538" s="147"/>
      <c r="J538" s="147"/>
      <c r="K538" s="277"/>
      <c r="L538" s="121"/>
      <c r="M538" s="120" t="str">
        <f>IF(ISERROR(VLOOKUP(C538,mail!$G$2:$H$65,2,0)),"",VLOOKUP(C538,mail!$G$2:$H$65,2,0))</f>
        <v/>
      </c>
      <c r="N538" s="98"/>
      <c r="O538" s="110">
        <f t="shared" si="89"/>
        <v>0.33333333333333331</v>
      </c>
      <c r="P538" s="110">
        <f t="shared" si="90"/>
        <v>0.76250000000000007</v>
      </c>
      <c r="Q538" s="134">
        <f t="shared" si="91"/>
        <v>0.16666666666666669</v>
      </c>
      <c r="R538" s="111">
        <f t="shared" si="88"/>
        <v>0.20000000000000007</v>
      </c>
      <c r="S538" s="108">
        <f t="shared" si="92"/>
        <v>0.35416666666666669</v>
      </c>
      <c r="T538" s="109"/>
      <c r="U538" s="108"/>
      <c r="V538" s="108"/>
      <c r="W538" s="112"/>
      <c r="X538" s="112"/>
      <c r="Y538" s="112"/>
      <c r="Z538" s="176"/>
      <c r="AA538" s="109"/>
      <c r="AB538" s="138">
        <f t="shared" si="93"/>
        <v>1</v>
      </c>
      <c r="AC538" s="112">
        <f t="shared" si="94"/>
        <v>0</v>
      </c>
      <c r="AD538" s="112">
        <f t="shared" si="95"/>
        <v>0</v>
      </c>
      <c r="AE538" s="112">
        <f t="shared" si="87"/>
        <v>1</v>
      </c>
    </row>
    <row r="539" spans="1:31" s="150" customFormat="1" hidden="1">
      <c r="A539" s="147">
        <v>540</v>
      </c>
      <c r="B539" s="226" t="s">
        <v>502</v>
      </c>
      <c r="C539" s="147" t="s">
        <v>262</v>
      </c>
      <c r="D539" s="147" t="s">
        <v>480</v>
      </c>
      <c r="E539" s="148">
        <v>42310</v>
      </c>
      <c r="F539" s="149">
        <v>0.34375</v>
      </c>
      <c r="G539" s="149">
        <v>0.76458333333333339</v>
      </c>
      <c r="H539" s="147"/>
      <c r="I539" s="147"/>
      <c r="J539" s="147"/>
      <c r="K539" s="277"/>
      <c r="L539" s="121"/>
      <c r="M539" s="120" t="str">
        <f>IF(ISERROR(VLOOKUP(C539,mail!$G$2:$H$65,2,0)),"",VLOOKUP(C539,mail!$G$2:$H$65,2,0))</f>
        <v/>
      </c>
      <c r="N539" s="98"/>
      <c r="O539" s="110">
        <f t="shared" si="89"/>
        <v>0.34375</v>
      </c>
      <c r="P539" s="110">
        <f t="shared" si="90"/>
        <v>0.76458333333333339</v>
      </c>
      <c r="Q539" s="134">
        <f t="shared" si="91"/>
        <v>0.15625</v>
      </c>
      <c r="R539" s="111">
        <f t="shared" si="88"/>
        <v>0.20208333333333339</v>
      </c>
      <c r="S539" s="108">
        <f t="shared" si="92"/>
        <v>0.35416666666666669</v>
      </c>
      <c r="T539" s="109"/>
      <c r="U539" s="108"/>
      <c r="V539" s="108"/>
      <c r="W539" s="112"/>
      <c r="X539" s="112"/>
      <c r="Y539" s="112"/>
      <c r="Z539" s="176"/>
      <c r="AA539" s="109"/>
      <c r="AB539" s="138">
        <f t="shared" si="93"/>
        <v>1</v>
      </c>
      <c r="AC539" s="112">
        <f t="shared" si="94"/>
        <v>0</v>
      </c>
      <c r="AD539" s="112">
        <f t="shared" si="95"/>
        <v>0</v>
      </c>
      <c r="AE539" s="112">
        <f t="shared" si="87"/>
        <v>1</v>
      </c>
    </row>
    <row r="540" spans="1:31" s="150" customFormat="1" hidden="1">
      <c r="A540" s="147">
        <v>541</v>
      </c>
      <c r="B540" s="226" t="s">
        <v>502</v>
      </c>
      <c r="C540" s="147" t="s">
        <v>262</v>
      </c>
      <c r="D540" s="147" t="s">
        <v>480</v>
      </c>
      <c r="E540" s="148">
        <v>42311</v>
      </c>
      <c r="F540" s="149">
        <v>0.3444444444444445</v>
      </c>
      <c r="G540" s="149">
        <v>0.7715277777777777</v>
      </c>
      <c r="H540" s="147"/>
      <c r="I540" s="147"/>
      <c r="J540" s="147"/>
      <c r="K540" s="277"/>
      <c r="L540" s="121"/>
      <c r="M540" s="120" t="str">
        <f>IF(ISERROR(VLOOKUP(C540,mail!$G$2:$H$65,2,0)),"",VLOOKUP(C540,mail!$G$2:$H$65,2,0))</f>
        <v/>
      </c>
      <c r="N540" s="98"/>
      <c r="O540" s="110">
        <f t="shared" si="89"/>
        <v>0.3444444444444445</v>
      </c>
      <c r="P540" s="110">
        <f t="shared" si="90"/>
        <v>0.7715277777777777</v>
      </c>
      <c r="Q540" s="134">
        <f t="shared" si="91"/>
        <v>0.1555555555555555</v>
      </c>
      <c r="R540" s="111">
        <f t="shared" si="88"/>
        <v>0.2090277777777777</v>
      </c>
      <c r="S540" s="108">
        <f t="shared" si="92"/>
        <v>0.35416666666666669</v>
      </c>
      <c r="T540" s="109"/>
      <c r="U540" s="108"/>
      <c r="V540" s="108"/>
      <c r="W540" s="112"/>
      <c r="X540" s="112"/>
      <c r="Y540" s="112"/>
      <c r="Z540" s="176"/>
      <c r="AA540" s="109"/>
      <c r="AB540" s="138">
        <f t="shared" si="93"/>
        <v>1</v>
      </c>
      <c r="AC540" s="112">
        <f t="shared" si="94"/>
        <v>0</v>
      </c>
      <c r="AD540" s="112">
        <f t="shared" si="95"/>
        <v>0</v>
      </c>
      <c r="AE540" s="112">
        <f t="shared" si="87"/>
        <v>1</v>
      </c>
    </row>
    <row r="541" spans="1:31" s="150" customFormat="1" hidden="1">
      <c r="A541" s="147">
        <v>542</v>
      </c>
      <c r="B541" s="226" t="s">
        <v>502</v>
      </c>
      <c r="C541" s="147" t="s">
        <v>262</v>
      </c>
      <c r="D541" s="147" t="s">
        <v>480</v>
      </c>
      <c r="E541" s="148">
        <v>42312</v>
      </c>
      <c r="F541" s="149">
        <v>0.33958333333333335</v>
      </c>
      <c r="G541" s="149">
        <v>0.76666666666666661</v>
      </c>
      <c r="H541" s="147"/>
      <c r="I541" s="147"/>
      <c r="J541" s="147"/>
      <c r="K541" s="277"/>
      <c r="L541" s="121"/>
      <c r="M541" s="120" t="str">
        <f>IF(ISERROR(VLOOKUP(C541,mail!$G$2:$H$65,2,0)),"",VLOOKUP(C541,mail!$G$2:$H$65,2,0))</f>
        <v/>
      </c>
      <c r="N541" s="98"/>
      <c r="O541" s="110">
        <f t="shared" si="89"/>
        <v>0.33958333333333335</v>
      </c>
      <c r="P541" s="110">
        <f t="shared" si="90"/>
        <v>0.76666666666666661</v>
      </c>
      <c r="Q541" s="134">
        <f t="shared" si="91"/>
        <v>0.16041666666666665</v>
      </c>
      <c r="R541" s="111">
        <f t="shared" si="88"/>
        <v>0.20416666666666661</v>
      </c>
      <c r="S541" s="108">
        <f t="shared" si="92"/>
        <v>0.35416666666666669</v>
      </c>
      <c r="T541" s="109"/>
      <c r="U541" s="108"/>
      <c r="V541" s="108"/>
      <c r="W541" s="112"/>
      <c r="X541" s="112"/>
      <c r="Y541" s="112"/>
      <c r="Z541" s="176"/>
      <c r="AA541" s="109"/>
      <c r="AB541" s="138">
        <f t="shared" si="93"/>
        <v>1</v>
      </c>
      <c r="AC541" s="112">
        <f t="shared" si="94"/>
        <v>0</v>
      </c>
      <c r="AD541" s="112">
        <f t="shared" si="95"/>
        <v>0</v>
      </c>
      <c r="AE541" s="112">
        <f t="shared" si="87"/>
        <v>1</v>
      </c>
    </row>
    <row r="542" spans="1:31" s="150" customFormat="1" hidden="1">
      <c r="A542" s="147">
        <v>543</v>
      </c>
      <c r="B542" s="226" t="s">
        <v>502</v>
      </c>
      <c r="C542" s="147" t="s">
        <v>262</v>
      </c>
      <c r="D542" s="147" t="s">
        <v>480</v>
      </c>
      <c r="E542" s="148">
        <v>42313</v>
      </c>
      <c r="F542" s="149">
        <v>0.35347222222222219</v>
      </c>
      <c r="G542" s="149">
        <v>0.77500000000000002</v>
      </c>
      <c r="H542" s="147"/>
      <c r="I542" s="147"/>
      <c r="J542" s="147"/>
      <c r="K542" s="277"/>
      <c r="L542" s="121"/>
      <c r="M542" s="120" t="str">
        <f>IF(ISERROR(VLOOKUP(C542,mail!$G$2:$H$65,2,0)),"",VLOOKUP(C542,mail!$G$2:$H$65,2,0))</f>
        <v/>
      </c>
      <c r="N542" s="98"/>
      <c r="O542" s="110">
        <f t="shared" si="89"/>
        <v>0.35347222222222219</v>
      </c>
      <c r="P542" s="110">
        <f t="shared" si="90"/>
        <v>0.77500000000000002</v>
      </c>
      <c r="Q542" s="134">
        <f t="shared" si="91"/>
        <v>0.14652777777777781</v>
      </c>
      <c r="R542" s="111">
        <f t="shared" si="88"/>
        <v>0.21250000000000002</v>
      </c>
      <c r="S542" s="108">
        <f t="shared" si="92"/>
        <v>0.35416666666666669</v>
      </c>
      <c r="T542" s="109"/>
      <c r="U542" s="108"/>
      <c r="V542" s="108"/>
      <c r="W542" s="112"/>
      <c r="X542" s="112"/>
      <c r="Y542" s="112"/>
      <c r="Z542" s="176"/>
      <c r="AA542" s="109"/>
      <c r="AB542" s="138">
        <f t="shared" si="93"/>
        <v>1</v>
      </c>
      <c r="AC542" s="112">
        <f t="shared" si="94"/>
        <v>0</v>
      </c>
      <c r="AD542" s="112">
        <f t="shared" si="95"/>
        <v>0</v>
      </c>
      <c r="AE542" s="112">
        <f t="shared" si="87"/>
        <v>1</v>
      </c>
    </row>
    <row r="543" spans="1:31" s="150" customFormat="1" hidden="1">
      <c r="A543" s="147">
        <v>544</v>
      </c>
      <c r="B543" s="226" t="s">
        <v>502</v>
      </c>
      <c r="C543" s="147" t="s">
        <v>262</v>
      </c>
      <c r="D543" s="147" t="s">
        <v>480</v>
      </c>
      <c r="E543" s="148">
        <v>42317</v>
      </c>
      <c r="F543" s="149">
        <v>0.37013888888888885</v>
      </c>
      <c r="G543" s="149">
        <v>0.79722222222222217</v>
      </c>
      <c r="H543" s="147"/>
      <c r="I543" s="147"/>
      <c r="J543" s="147"/>
      <c r="K543" s="277"/>
      <c r="L543" s="121"/>
      <c r="M543" s="120" t="str">
        <f>IF(ISERROR(VLOOKUP(C543,mail!$G$2:$H$65,2,0)),"",VLOOKUP(C543,mail!$G$2:$H$65,2,0))</f>
        <v/>
      </c>
      <c r="N543" s="98"/>
      <c r="O543" s="110">
        <f t="shared" si="89"/>
        <v>0.37013888888888885</v>
      </c>
      <c r="P543" s="110">
        <f t="shared" si="90"/>
        <v>0.75</v>
      </c>
      <c r="Q543" s="134">
        <f t="shared" si="91"/>
        <v>0.12986111111111115</v>
      </c>
      <c r="R543" s="111">
        <f t="shared" si="88"/>
        <v>0.1875</v>
      </c>
      <c r="S543" s="108">
        <f t="shared" si="92"/>
        <v>0.31736111111111115</v>
      </c>
      <c r="T543" s="109"/>
      <c r="U543" s="108"/>
      <c r="V543" s="108"/>
      <c r="W543" s="112"/>
      <c r="X543" s="112"/>
      <c r="Y543" s="112"/>
      <c r="Z543" s="176"/>
      <c r="AA543" s="109"/>
      <c r="AB543" s="138">
        <f t="shared" si="93"/>
        <v>0.89607843137254906</v>
      </c>
      <c r="AC543" s="112">
        <f t="shared" si="94"/>
        <v>0</v>
      </c>
      <c r="AD543" s="112">
        <f t="shared" si="95"/>
        <v>1</v>
      </c>
      <c r="AE543" s="112">
        <f t="shared" si="87"/>
        <v>1</v>
      </c>
    </row>
    <row r="544" spans="1:31" s="150" customFormat="1" hidden="1">
      <c r="A544" s="147">
        <v>545</v>
      </c>
      <c r="B544" s="226" t="s">
        <v>502</v>
      </c>
      <c r="C544" s="147" t="s">
        <v>262</v>
      </c>
      <c r="D544" s="147" t="s">
        <v>480</v>
      </c>
      <c r="E544" s="148">
        <v>42318</v>
      </c>
      <c r="F544" s="149">
        <v>0.35069444444444442</v>
      </c>
      <c r="G544" s="149">
        <v>0.75694444444444453</v>
      </c>
      <c r="H544" s="147"/>
      <c r="I544" s="147"/>
      <c r="J544" s="147"/>
      <c r="K544" s="277"/>
      <c r="L544" s="121"/>
      <c r="M544" s="120" t="str">
        <f>IF(ISERROR(VLOOKUP(C544,mail!$G$2:$H$65,2,0)),"",VLOOKUP(C544,mail!$G$2:$H$65,2,0))</f>
        <v/>
      </c>
      <c r="N544" s="98"/>
      <c r="O544" s="110">
        <f t="shared" si="89"/>
        <v>0.35069444444444442</v>
      </c>
      <c r="P544" s="110">
        <f t="shared" si="90"/>
        <v>0.75694444444444453</v>
      </c>
      <c r="Q544" s="134">
        <f t="shared" si="91"/>
        <v>0.14930555555555558</v>
      </c>
      <c r="R544" s="111">
        <f t="shared" si="88"/>
        <v>0.19444444444444453</v>
      </c>
      <c r="S544" s="108">
        <f t="shared" si="92"/>
        <v>0.34375000000000011</v>
      </c>
      <c r="T544" s="109"/>
      <c r="U544" s="108"/>
      <c r="V544" s="108"/>
      <c r="W544" s="112"/>
      <c r="X544" s="112"/>
      <c r="Y544" s="112"/>
      <c r="Z544" s="176"/>
      <c r="AA544" s="109"/>
      <c r="AB544" s="138">
        <f t="shared" si="93"/>
        <v>0.97058823529411786</v>
      </c>
      <c r="AC544" s="112">
        <f t="shared" si="94"/>
        <v>0</v>
      </c>
      <c r="AD544" s="112">
        <f t="shared" si="95"/>
        <v>0</v>
      </c>
      <c r="AE544" s="112">
        <f t="shared" si="87"/>
        <v>1</v>
      </c>
    </row>
    <row r="545" spans="1:31" s="150" customFormat="1" hidden="1">
      <c r="A545" s="147">
        <v>546</v>
      </c>
      <c r="B545" s="226" t="s">
        <v>502</v>
      </c>
      <c r="C545" s="147" t="s">
        <v>262</v>
      </c>
      <c r="D545" s="147" t="s">
        <v>480</v>
      </c>
      <c r="E545" s="148">
        <v>42319</v>
      </c>
      <c r="F545" s="149">
        <v>0.33333333333333331</v>
      </c>
      <c r="G545" s="149">
        <v>0.76597222222222217</v>
      </c>
      <c r="H545" s="147"/>
      <c r="I545" s="147"/>
      <c r="J545" s="147"/>
      <c r="K545" s="278"/>
      <c r="L545" s="121"/>
      <c r="M545" s="120" t="str">
        <f>IF(ISERROR(VLOOKUP(C545,mail!$G$2:$H$65,2,0)),"",VLOOKUP(C545,mail!$G$2:$H$65,2,0))</f>
        <v/>
      </c>
      <c r="N545" s="98"/>
      <c r="O545" s="110">
        <f t="shared" si="89"/>
        <v>0.33333333333333331</v>
      </c>
      <c r="P545" s="110">
        <f t="shared" si="90"/>
        <v>0.76597222222222217</v>
      </c>
      <c r="Q545" s="134">
        <f t="shared" si="91"/>
        <v>0.16666666666666669</v>
      </c>
      <c r="R545" s="111">
        <f t="shared" si="88"/>
        <v>0.20347222222222217</v>
      </c>
      <c r="S545" s="108">
        <f t="shared" si="92"/>
        <v>0.35416666666666669</v>
      </c>
      <c r="T545" s="109"/>
      <c r="U545" s="108"/>
      <c r="V545" s="108"/>
      <c r="W545" s="112"/>
      <c r="X545" s="112"/>
      <c r="Y545" s="112"/>
      <c r="Z545" s="176"/>
      <c r="AA545" s="109"/>
      <c r="AB545" s="138">
        <f t="shared" si="93"/>
        <v>1</v>
      </c>
      <c r="AC545" s="112">
        <f t="shared" si="94"/>
        <v>0</v>
      </c>
      <c r="AD545" s="112">
        <f t="shared" si="95"/>
        <v>0</v>
      </c>
      <c r="AE545" s="112">
        <f t="shared" si="87"/>
        <v>1</v>
      </c>
    </row>
    <row r="546" spans="1:31" s="150" customFormat="1" hidden="1">
      <c r="A546" s="147">
        <v>547</v>
      </c>
      <c r="B546" s="226" t="s">
        <v>502</v>
      </c>
      <c r="C546" s="147" t="s">
        <v>262</v>
      </c>
      <c r="D546" s="147" t="s">
        <v>480</v>
      </c>
      <c r="E546" s="148">
        <v>42324</v>
      </c>
      <c r="F546" s="149">
        <v>0.56527777777777777</v>
      </c>
      <c r="G546" s="149">
        <v>0.78749999999999998</v>
      </c>
      <c r="H546" s="147"/>
      <c r="I546" s="147"/>
      <c r="J546" s="147"/>
      <c r="K546" s="277"/>
      <c r="L546" s="121"/>
      <c r="M546" s="120" t="str">
        <f>IF(ISERROR(VLOOKUP(C546,mail!$G$2:$H$65,2,0)),"",VLOOKUP(C546,mail!$G$2:$H$65,2,0))</f>
        <v/>
      </c>
      <c r="N546" s="98"/>
      <c r="O546" s="110">
        <f t="shared" si="89"/>
        <v>0.56527777777777777</v>
      </c>
      <c r="P546" s="110">
        <f t="shared" si="90"/>
        <v>0.75</v>
      </c>
      <c r="Q546" s="134">
        <f t="shared" si="91"/>
        <v>0</v>
      </c>
      <c r="R546" s="111">
        <f t="shared" si="88"/>
        <v>0.18472222222222223</v>
      </c>
      <c r="S546" s="108">
        <f t="shared" si="92"/>
        <v>0.18472222222222223</v>
      </c>
      <c r="T546" s="109"/>
      <c r="U546" s="108"/>
      <c r="V546" s="108"/>
      <c r="W546" s="112"/>
      <c r="X546" s="112"/>
      <c r="Y546" s="112"/>
      <c r="Z546" s="176"/>
      <c r="AA546" s="109"/>
      <c r="AB546" s="138">
        <f t="shared" si="93"/>
        <v>0.52156862745098043</v>
      </c>
      <c r="AC546" s="112">
        <f t="shared" si="94"/>
        <v>0</v>
      </c>
      <c r="AD546" s="112">
        <f t="shared" si="95"/>
        <v>0</v>
      </c>
      <c r="AE546" s="112">
        <f t="shared" si="87"/>
        <v>0</v>
      </c>
    </row>
    <row r="547" spans="1:31" s="150" customFormat="1" hidden="1">
      <c r="A547" s="147">
        <v>548</v>
      </c>
      <c r="B547" s="226" t="s">
        <v>502</v>
      </c>
      <c r="C547" s="147" t="s">
        <v>262</v>
      </c>
      <c r="D547" s="147" t="s">
        <v>480</v>
      </c>
      <c r="E547" s="148">
        <v>42325</v>
      </c>
      <c r="F547" s="149">
        <v>0.3576388888888889</v>
      </c>
      <c r="G547" s="149">
        <v>0.77777777777777779</v>
      </c>
      <c r="H547" s="147"/>
      <c r="I547" s="147"/>
      <c r="J547" s="147"/>
      <c r="K547" s="277"/>
      <c r="L547" s="121"/>
      <c r="M547" s="120" t="str">
        <f>IF(ISERROR(VLOOKUP(C547,mail!$G$2:$H$65,2,0)),"",VLOOKUP(C547,mail!$G$2:$H$65,2,0))</f>
        <v/>
      </c>
      <c r="N547" s="98"/>
      <c r="O547" s="110">
        <f t="shared" si="89"/>
        <v>0.3576388888888889</v>
      </c>
      <c r="P547" s="110">
        <f t="shared" si="90"/>
        <v>0.75</v>
      </c>
      <c r="Q547" s="134">
        <f t="shared" si="91"/>
        <v>0.1423611111111111</v>
      </c>
      <c r="R547" s="111">
        <f t="shared" si="88"/>
        <v>0.1875</v>
      </c>
      <c r="S547" s="108">
        <f t="shared" si="92"/>
        <v>0.3298611111111111</v>
      </c>
      <c r="T547" s="109"/>
      <c r="U547" s="108"/>
      <c r="V547" s="108"/>
      <c r="W547" s="112"/>
      <c r="X547" s="112"/>
      <c r="Y547" s="112"/>
      <c r="Z547" s="176"/>
      <c r="AA547" s="109"/>
      <c r="AB547" s="138">
        <f t="shared" si="93"/>
        <v>0.93137254901960775</v>
      </c>
      <c r="AC547" s="112">
        <f t="shared" si="94"/>
        <v>0</v>
      </c>
      <c r="AD547" s="112">
        <f t="shared" si="95"/>
        <v>1</v>
      </c>
      <c r="AE547" s="112">
        <f t="shared" si="87"/>
        <v>1</v>
      </c>
    </row>
    <row r="548" spans="1:31" s="150" customFormat="1" hidden="1">
      <c r="A548" s="147">
        <v>549</v>
      </c>
      <c r="B548" s="226" t="s">
        <v>502</v>
      </c>
      <c r="C548" s="147" t="s">
        <v>262</v>
      </c>
      <c r="D548" s="147" t="s">
        <v>480</v>
      </c>
      <c r="E548" s="148">
        <v>42326</v>
      </c>
      <c r="F548" s="149">
        <v>0.3347222222222222</v>
      </c>
      <c r="G548" s="149">
        <v>0.76944444444444438</v>
      </c>
      <c r="H548" s="147"/>
      <c r="I548" s="147"/>
      <c r="J548" s="147"/>
      <c r="K548" s="277"/>
      <c r="L548" s="121"/>
      <c r="M548" s="120" t="str">
        <f>IF(ISERROR(VLOOKUP(C548,mail!$G$2:$H$65,2,0)),"",VLOOKUP(C548,mail!$G$2:$H$65,2,0))</f>
        <v/>
      </c>
      <c r="N548" s="98"/>
      <c r="O548" s="110">
        <f t="shared" si="89"/>
        <v>0.3347222222222222</v>
      </c>
      <c r="P548" s="110">
        <f t="shared" si="90"/>
        <v>0.76944444444444438</v>
      </c>
      <c r="Q548" s="134">
        <f t="shared" si="91"/>
        <v>0.1652777777777778</v>
      </c>
      <c r="R548" s="111">
        <f t="shared" si="88"/>
        <v>0.20694444444444438</v>
      </c>
      <c r="S548" s="108">
        <f t="shared" si="92"/>
        <v>0.35416666666666669</v>
      </c>
      <c r="T548" s="109"/>
      <c r="U548" s="108"/>
      <c r="V548" s="108"/>
      <c r="W548" s="112"/>
      <c r="X548" s="112"/>
      <c r="Y548" s="112"/>
      <c r="Z548" s="176"/>
      <c r="AA548" s="109"/>
      <c r="AB548" s="138">
        <f t="shared" si="93"/>
        <v>1</v>
      </c>
      <c r="AC548" s="112">
        <f t="shared" si="94"/>
        <v>0</v>
      </c>
      <c r="AD548" s="112">
        <f t="shared" si="95"/>
        <v>0</v>
      </c>
      <c r="AE548" s="112">
        <f t="shared" ref="AE548:AE608" si="96">+IF(OR(M548="Khac",M548="pm"),0,IF(AND(MAX(F548:K548)-MIN(F548:K548)&gt;TIMEVALUE("6:00"),AND(MAX(F548:K548)&gt;TIMEVALUE("14:00"),MIN(F548:K548)&lt;TIMEVALUE("11:30"))),1,0))+X548</f>
        <v>1</v>
      </c>
    </row>
    <row r="549" spans="1:31" s="150" customFormat="1" hidden="1">
      <c r="A549" s="147">
        <v>550</v>
      </c>
      <c r="B549" s="226" t="s">
        <v>502</v>
      </c>
      <c r="C549" s="147" t="s">
        <v>262</v>
      </c>
      <c r="D549" s="147" t="s">
        <v>480</v>
      </c>
      <c r="E549" s="148">
        <v>42327</v>
      </c>
      <c r="F549" s="149">
        <v>0.35416666666666669</v>
      </c>
      <c r="G549" s="149">
        <v>0.7729166666666667</v>
      </c>
      <c r="H549" s="147"/>
      <c r="I549" s="147"/>
      <c r="J549" s="147"/>
      <c r="K549" s="277"/>
      <c r="L549" s="121"/>
      <c r="M549" s="120" t="str">
        <f>IF(ISERROR(VLOOKUP(C549,mail!$G$2:$H$65,2,0)),"",VLOOKUP(C549,mail!$G$2:$H$65,2,0))</f>
        <v/>
      </c>
      <c r="N549" s="98"/>
      <c r="O549" s="110">
        <f t="shared" si="89"/>
        <v>0.35416666666666669</v>
      </c>
      <c r="P549" s="110">
        <f t="shared" si="90"/>
        <v>0.7729166666666667</v>
      </c>
      <c r="Q549" s="134">
        <f t="shared" si="91"/>
        <v>0.14583333333333331</v>
      </c>
      <c r="R549" s="111">
        <f t="shared" si="88"/>
        <v>0.2104166666666667</v>
      </c>
      <c r="S549" s="108">
        <f t="shared" si="92"/>
        <v>0.35416666666666669</v>
      </c>
      <c r="T549" s="109"/>
      <c r="U549" s="108"/>
      <c r="V549" s="108"/>
      <c r="W549" s="112"/>
      <c r="X549" s="112"/>
      <c r="Y549" s="112"/>
      <c r="Z549" s="176"/>
      <c r="AA549" s="109"/>
      <c r="AB549" s="138">
        <f t="shared" si="93"/>
        <v>1</v>
      </c>
      <c r="AC549" s="112">
        <f t="shared" si="94"/>
        <v>0</v>
      </c>
      <c r="AD549" s="112">
        <f t="shared" si="95"/>
        <v>0</v>
      </c>
      <c r="AE549" s="112">
        <f t="shared" si="96"/>
        <v>1</v>
      </c>
    </row>
    <row r="550" spans="1:31" s="150" customFormat="1" hidden="1">
      <c r="A550" s="147">
        <v>551</v>
      </c>
      <c r="B550" s="226" t="s">
        <v>503</v>
      </c>
      <c r="C550" s="147" t="s">
        <v>258</v>
      </c>
      <c r="D550" s="147" t="s">
        <v>480</v>
      </c>
      <c r="E550" s="148">
        <v>42303</v>
      </c>
      <c r="F550" s="149">
        <v>0.34166666666666662</v>
      </c>
      <c r="G550" s="149">
        <v>0.76597222222222217</v>
      </c>
      <c r="H550" s="149">
        <v>0.77916666666666667</v>
      </c>
      <c r="I550" s="147"/>
      <c r="J550" s="147"/>
      <c r="K550" s="277"/>
      <c r="L550" s="121"/>
      <c r="M550" s="120" t="str">
        <f>IF(ISERROR(VLOOKUP(C550,mail!$G$2:$H$65,2,0)),"",VLOOKUP(C550,mail!$G$2:$H$65,2,0))</f>
        <v/>
      </c>
      <c r="N550" s="98"/>
      <c r="O550" s="110">
        <f t="shared" si="89"/>
        <v>0.34166666666666662</v>
      </c>
      <c r="P550" s="110">
        <f t="shared" si="90"/>
        <v>0.77916666666666667</v>
      </c>
      <c r="Q550" s="134">
        <f t="shared" si="91"/>
        <v>0.15833333333333338</v>
      </c>
      <c r="R550" s="111">
        <f t="shared" si="88"/>
        <v>0.21666666666666667</v>
      </c>
      <c r="S550" s="108">
        <f t="shared" si="92"/>
        <v>0.35416666666666669</v>
      </c>
      <c r="T550" s="109"/>
      <c r="U550" s="108"/>
      <c r="V550" s="108"/>
      <c r="W550" s="112"/>
      <c r="X550" s="112"/>
      <c r="Y550" s="112"/>
      <c r="Z550" s="176"/>
      <c r="AA550" s="109"/>
      <c r="AB550" s="138">
        <f t="shared" si="93"/>
        <v>1</v>
      </c>
      <c r="AC550" s="112">
        <f t="shared" si="94"/>
        <v>0</v>
      </c>
      <c r="AD550" s="112">
        <f t="shared" si="95"/>
        <v>0</v>
      </c>
      <c r="AE550" s="112">
        <f t="shared" si="96"/>
        <v>1</v>
      </c>
    </row>
    <row r="551" spans="1:31" s="150" customFormat="1" hidden="1">
      <c r="A551" s="147">
        <v>552</v>
      </c>
      <c r="B551" s="226" t="s">
        <v>503</v>
      </c>
      <c r="C551" s="147" t="s">
        <v>258</v>
      </c>
      <c r="D551" s="147" t="s">
        <v>480</v>
      </c>
      <c r="E551" s="148">
        <v>42304</v>
      </c>
      <c r="F551" s="149">
        <v>0.33749999999999997</v>
      </c>
      <c r="G551" s="149">
        <v>0.77638888888888891</v>
      </c>
      <c r="H551" s="147"/>
      <c r="I551" s="147"/>
      <c r="J551" s="147"/>
      <c r="K551" s="277"/>
      <c r="L551" s="121"/>
      <c r="M551" s="120" t="str">
        <f>IF(ISERROR(VLOOKUP(C551,mail!$G$2:$H$65,2,0)),"",VLOOKUP(C551,mail!$G$2:$H$65,2,0))</f>
        <v/>
      </c>
      <c r="N551" s="98"/>
      <c r="O551" s="110">
        <f t="shared" si="89"/>
        <v>0.33749999999999997</v>
      </c>
      <c r="P551" s="110">
        <f t="shared" si="90"/>
        <v>0.77638888888888891</v>
      </c>
      <c r="Q551" s="134">
        <f t="shared" si="91"/>
        <v>0.16250000000000003</v>
      </c>
      <c r="R551" s="111">
        <f t="shared" si="88"/>
        <v>0.21388888888888891</v>
      </c>
      <c r="S551" s="108">
        <f t="shared" si="92"/>
        <v>0.35416666666666669</v>
      </c>
      <c r="T551" s="109"/>
      <c r="U551" s="108"/>
      <c r="V551" s="108"/>
      <c r="W551" s="112"/>
      <c r="X551" s="112"/>
      <c r="Y551" s="112"/>
      <c r="Z551" s="176"/>
      <c r="AA551" s="109"/>
      <c r="AB551" s="138">
        <f t="shared" si="93"/>
        <v>1</v>
      </c>
      <c r="AC551" s="112">
        <f t="shared" si="94"/>
        <v>0</v>
      </c>
      <c r="AD551" s="112">
        <f t="shared" si="95"/>
        <v>0</v>
      </c>
      <c r="AE551" s="112">
        <f t="shared" si="96"/>
        <v>1</v>
      </c>
    </row>
    <row r="552" spans="1:31" s="150" customFormat="1" hidden="1">
      <c r="A552" s="147">
        <v>553</v>
      </c>
      <c r="B552" s="226" t="s">
        <v>503</v>
      </c>
      <c r="C552" s="147" t="s">
        <v>258</v>
      </c>
      <c r="D552" s="147" t="s">
        <v>480</v>
      </c>
      <c r="E552" s="148">
        <v>42305</v>
      </c>
      <c r="F552" s="149">
        <v>0.33819444444444446</v>
      </c>
      <c r="G552" s="149">
        <v>0.78194444444444444</v>
      </c>
      <c r="H552" s="147"/>
      <c r="I552" s="147"/>
      <c r="J552" s="147"/>
      <c r="K552" s="277"/>
      <c r="L552" s="121"/>
      <c r="M552" s="120" t="str">
        <f>IF(ISERROR(VLOOKUP(C552,mail!$G$2:$H$65,2,0)),"",VLOOKUP(C552,mail!$G$2:$H$65,2,0))</f>
        <v/>
      </c>
      <c r="N552" s="98"/>
      <c r="O552" s="110">
        <f t="shared" si="89"/>
        <v>0.33819444444444446</v>
      </c>
      <c r="P552" s="110">
        <f t="shared" si="90"/>
        <v>0.78194444444444444</v>
      </c>
      <c r="Q552" s="134">
        <f t="shared" si="91"/>
        <v>0.16180555555555554</v>
      </c>
      <c r="R552" s="111">
        <f t="shared" si="88"/>
        <v>0.21944444444444444</v>
      </c>
      <c r="S552" s="108">
        <f t="shared" si="92"/>
        <v>0.35416666666666669</v>
      </c>
      <c r="T552" s="109"/>
      <c r="U552" s="108"/>
      <c r="V552" s="108"/>
      <c r="W552" s="112"/>
      <c r="X552" s="112"/>
      <c r="Y552" s="112"/>
      <c r="Z552" s="176"/>
      <c r="AA552" s="109"/>
      <c r="AB552" s="138">
        <f t="shared" si="93"/>
        <v>1</v>
      </c>
      <c r="AC552" s="112">
        <f t="shared" si="94"/>
        <v>0</v>
      </c>
      <c r="AD552" s="112">
        <f t="shared" si="95"/>
        <v>0</v>
      </c>
      <c r="AE552" s="112">
        <f t="shared" si="96"/>
        <v>1</v>
      </c>
    </row>
    <row r="553" spans="1:31" s="150" customFormat="1" hidden="1">
      <c r="A553" s="147">
        <v>554</v>
      </c>
      <c r="B553" s="226" t="s">
        <v>503</v>
      </c>
      <c r="C553" s="147" t="s">
        <v>258</v>
      </c>
      <c r="D553" s="147" t="s">
        <v>480</v>
      </c>
      <c r="E553" s="148">
        <v>42306</v>
      </c>
      <c r="F553" s="149">
        <v>0.34583333333333338</v>
      </c>
      <c r="G553" s="147"/>
      <c r="H553" s="147"/>
      <c r="I553" s="147"/>
      <c r="J553" s="147"/>
      <c r="K553" s="278">
        <v>0.76041666666666663</v>
      </c>
      <c r="L553" s="121"/>
      <c r="M553" s="120" t="str">
        <f>IF(ISERROR(VLOOKUP(C553,mail!$G$2:$H$65,2,0)),"",VLOOKUP(C553,mail!$G$2:$H$65,2,0))</f>
        <v/>
      </c>
      <c r="N553" s="98"/>
      <c r="O553" s="110">
        <f t="shared" si="89"/>
        <v>0.34583333333333338</v>
      </c>
      <c r="P553" s="110">
        <f t="shared" si="90"/>
        <v>0.76041666666666663</v>
      </c>
      <c r="Q553" s="134">
        <f t="shared" si="91"/>
        <v>0.15416666666666662</v>
      </c>
      <c r="R553" s="111">
        <f t="shared" si="88"/>
        <v>0.19791666666666663</v>
      </c>
      <c r="S553" s="108">
        <f t="shared" si="92"/>
        <v>0.35208333333333325</v>
      </c>
      <c r="T553" s="109"/>
      <c r="U553" s="108"/>
      <c r="V553" s="108"/>
      <c r="W553" s="112"/>
      <c r="X553" s="112"/>
      <c r="Y553" s="112"/>
      <c r="Z553" s="176"/>
      <c r="AA553" s="109"/>
      <c r="AB553" s="138">
        <f t="shared" si="93"/>
        <v>0.99411764705882322</v>
      </c>
      <c r="AC553" s="112">
        <f t="shared" si="94"/>
        <v>0</v>
      </c>
      <c r="AD553" s="112">
        <f t="shared" si="95"/>
        <v>0</v>
      </c>
      <c r="AE553" s="112">
        <f t="shared" si="96"/>
        <v>1</v>
      </c>
    </row>
    <row r="554" spans="1:31" s="150" customFormat="1" hidden="1">
      <c r="A554" s="147">
        <v>555</v>
      </c>
      <c r="B554" s="226" t="s">
        <v>503</v>
      </c>
      <c r="C554" s="147" t="s">
        <v>258</v>
      </c>
      <c r="D554" s="147" t="s">
        <v>480</v>
      </c>
      <c r="E554" s="148">
        <v>42307</v>
      </c>
      <c r="F554" s="149">
        <v>0.33888888888888885</v>
      </c>
      <c r="G554" s="149">
        <v>0.77569444444444446</v>
      </c>
      <c r="H554" s="147"/>
      <c r="I554" s="147"/>
      <c r="J554" s="147"/>
      <c r="K554" s="277"/>
      <c r="L554" s="121"/>
      <c r="M554" s="120" t="str">
        <f>IF(ISERROR(VLOOKUP(C554,mail!$G$2:$H$65,2,0)),"",VLOOKUP(C554,mail!$G$2:$H$65,2,0))</f>
        <v/>
      </c>
      <c r="N554" s="98"/>
      <c r="O554" s="110">
        <f t="shared" si="89"/>
        <v>0.33888888888888885</v>
      </c>
      <c r="P554" s="110">
        <f t="shared" si="90"/>
        <v>0.77569444444444446</v>
      </c>
      <c r="Q554" s="134">
        <f t="shared" si="91"/>
        <v>0.16111111111111115</v>
      </c>
      <c r="R554" s="111">
        <f t="shared" si="88"/>
        <v>0.21319444444444446</v>
      </c>
      <c r="S554" s="108">
        <f t="shared" si="92"/>
        <v>0.35416666666666669</v>
      </c>
      <c r="T554" s="109"/>
      <c r="U554" s="108"/>
      <c r="V554" s="108"/>
      <c r="W554" s="112"/>
      <c r="X554" s="112"/>
      <c r="Y554" s="112"/>
      <c r="Z554" s="176"/>
      <c r="AA554" s="109"/>
      <c r="AB554" s="138">
        <f t="shared" si="93"/>
        <v>1</v>
      </c>
      <c r="AC554" s="112">
        <f t="shared" si="94"/>
        <v>0</v>
      </c>
      <c r="AD554" s="112">
        <f t="shared" si="95"/>
        <v>0</v>
      </c>
      <c r="AE554" s="112">
        <f t="shared" si="96"/>
        <v>1</v>
      </c>
    </row>
    <row r="555" spans="1:31" s="150" customFormat="1" hidden="1">
      <c r="A555" s="147">
        <v>556</v>
      </c>
      <c r="B555" s="226" t="s">
        <v>503</v>
      </c>
      <c r="C555" s="147" t="s">
        <v>258</v>
      </c>
      <c r="D555" s="147" t="s">
        <v>480</v>
      </c>
      <c r="E555" s="148">
        <v>42317</v>
      </c>
      <c r="F555" s="149">
        <v>0.3430555555555555</v>
      </c>
      <c r="G555" s="149">
        <v>0.79583333333333339</v>
      </c>
      <c r="H555" s="147"/>
      <c r="I555" s="147"/>
      <c r="J555" s="147"/>
      <c r="K555" s="277"/>
      <c r="L555" s="121"/>
      <c r="M555" s="120" t="str">
        <f>IF(ISERROR(VLOOKUP(C555,mail!$G$2:$H$65,2,0)),"",VLOOKUP(C555,mail!$G$2:$H$65,2,0))</f>
        <v/>
      </c>
      <c r="N555" s="98"/>
      <c r="O555" s="110">
        <f t="shared" si="89"/>
        <v>0.3430555555555555</v>
      </c>
      <c r="P555" s="110">
        <f t="shared" si="90"/>
        <v>0.79583333333333339</v>
      </c>
      <c r="Q555" s="134">
        <f t="shared" si="91"/>
        <v>0.1569444444444445</v>
      </c>
      <c r="R555" s="111">
        <f t="shared" si="88"/>
        <v>0.23333333333333339</v>
      </c>
      <c r="S555" s="108">
        <f t="shared" si="92"/>
        <v>0.35416666666666669</v>
      </c>
      <c r="T555" s="109"/>
      <c r="U555" s="108"/>
      <c r="V555" s="108"/>
      <c r="W555" s="112"/>
      <c r="X555" s="112"/>
      <c r="Y555" s="112"/>
      <c r="Z555" s="176"/>
      <c r="AA555" s="109"/>
      <c r="AB555" s="138">
        <f t="shared" si="93"/>
        <v>1</v>
      </c>
      <c r="AC555" s="112">
        <f t="shared" si="94"/>
        <v>0</v>
      </c>
      <c r="AD555" s="112">
        <f t="shared" si="95"/>
        <v>0</v>
      </c>
      <c r="AE555" s="112">
        <f t="shared" si="96"/>
        <v>1</v>
      </c>
    </row>
    <row r="556" spans="1:31" s="150" customFormat="1" hidden="1">
      <c r="A556" s="147">
        <v>557</v>
      </c>
      <c r="B556" s="226" t="s">
        <v>503</v>
      </c>
      <c r="C556" s="147" t="s">
        <v>258</v>
      </c>
      <c r="D556" s="147" t="s">
        <v>480</v>
      </c>
      <c r="E556" s="148">
        <v>42318</v>
      </c>
      <c r="F556" s="149">
        <v>0.3520833333333333</v>
      </c>
      <c r="G556" s="149">
        <v>0.78263888888888899</v>
      </c>
      <c r="H556" s="147"/>
      <c r="I556" s="147"/>
      <c r="J556" s="147"/>
      <c r="K556" s="277"/>
      <c r="L556" s="121"/>
      <c r="M556" s="120" t="str">
        <f>IF(ISERROR(VLOOKUP(C556,mail!$G$2:$H$65,2,0)),"",VLOOKUP(C556,mail!$G$2:$H$65,2,0))</f>
        <v/>
      </c>
      <c r="N556" s="98"/>
      <c r="O556" s="110">
        <f t="shared" si="89"/>
        <v>0.3520833333333333</v>
      </c>
      <c r="P556" s="110">
        <f t="shared" si="90"/>
        <v>0.78263888888888899</v>
      </c>
      <c r="Q556" s="134">
        <f t="shared" si="91"/>
        <v>0.1479166666666667</v>
      </c>
      <c r="R556" s="111">
        <f t="shared" si="88"/>
        <v>0.22013888888888899</v>
      </c>
      <c r="S556" s="108">
        <f t="shared" si="92"/>
        <v>0.35416666666666669</v>
      </c>
      <c r="T556" s="109"/>
      <c r="U556" s="108"/>
      <c r="V556" s="108"/>
      <c r="W556" s="112"/>
      <c r="X556" s="112"/>
      <c r="Y556" s="112"/>
      <c r="Z556" s="176"/>
      <c r="AA556" s="109"/>
      <c r="AB556" s="138">
        <f t="shared" si="93"/>
        <v>1</v>
      </c>
      <c r="AC556" s="112">
        <f t="shared" si="94"/>
        <v>0</v>
      </c>
      <c r="AD556" s="112">
        <f t="shared" si="95"/>
        <v>0</v>
      </c>
      <c r="AE556" s="112">
        <f t="shared" si="96"/>
        <v>1</v>
      </c>
    </row>
    <row r="557" spans="1:31" s="150" customFormat="1" hidden="1">
      <c r="A557" s="147">
        <v>558</v>
      </c>
      <c r="B557" s="226" t="s">
        <v>503</v>
      </c>
      <c r="C557" s="147" t="s">
        <v>258</v>
      </c>
      <c r="D557" s="147" t="s">
        <v>480</v>
      </c>
      <c r="E557" s="148">
        <v>42319</v>
      </c>
      <c r="F557" s="149">
        <v>0.34097222222222223</v>
      </c>
      <c r="G557" s="149">
        <v>0.75486111111111109</v>
      </c>
      <c r="H557" s="147"/>
      <c r="I557" s="147"/>
      <c r="J557" s="147"/>
      <c r="K557" s="278"/>
      <c r="L557" s="121"/>
      <c r="M557" s="120" t="str">
        <f>IF(ISERROR(VLOOKUP(C557,mail!$G$2:$H$65,2,0)),"",VLOOKUP(C557,mail!$G$2:$H$65,2,0))</f>
        <v/>
      </c>
      <c r="N557" s="98"/>
      <c r="O557" s="110">
        <f t="shared" si="89"/>
        <v>0.34097222222222223</v>
      </c>
      <c r="P557" s="110">
        <f t="shared" si="90"/>
        <v>0.75486111111111109</v>
      </c>
      <c r="Q557" s="134">
        <f t="shared" si="91"/>
        <v>0.15902777777777777</v>
      </c>
      <c r="R557" s="111">
        <f t="shared" si="88"/>
        <v>0.19236111111111109</v>
      </c>
      <c r="S557" s="108">
        <f t="shared" si="92"/>
        <v>0.35138888888888886</v>
      </c>
      <c r="T557" s="109"/>
      <c r="U557" s="108"/>
      <c r="V557" s="108"/>
      <c r="W557" s="112"/>
      <c r="X557" s="112"/>
      <c r="Y557" s="112"/>
      <c r="Z557" s="176"/>
      <c r="AA557" s="109"/>
      <c r="AB557" s="138">
        <f t="shared" si="93"/>
        <v>0.99215686274509796</v>
      </c>
      <c r="AC557" s="112">
        <f t="shared" si="94"/>
        <v>0</v>
      </c>
      <c r="AD557" s="112">
        <f t="shared" si="95"/>
        <v>0</v>
      </c>
      <c r="AE557" s="112">
        <f t="shared" si="96"/>
        <v>1</v>
      </c>
    </row>
    <row r="558" spans="1:31" s="150" customFormat="1" hidden="1">
      <c r="A558" s="147">
        <v>559</v>
      </c>
      <c r="B558" s="226" t="s">
        <v>503</v>
      </c>
      <c r="C558" s="147" t="s">
        <v>258</v>
      </c>
      <c r="D558" s="147" t="s">
        <v>480</v>
      </c>
      <c r="E558" s="148">
        <v>42320</v>
      </c>
      <c r="F558" s="149">
        <v>0.33402777777777781</v>
      </c>
      <c r="G558" s="149">
        <v>0.45833333333333331</v>
      </c>
      <c r="H558" s="147"/>
      <c r="I558" s="147"/>
      <c r="J558" s="147"/>
      <c r="K558" s="277"/>
      <c r="L558" s="121"/>
      <c r="M558" s="120" t="str">
        <f>IF(ISERROR(VLOOKUP(C558,mail!$G$2:$H$65,2,0)),"",VLOOKUP(C558,mail!$G$2:$H$65,2,0))</f>
        <v/>
      </c>
      <c r="N558" s="98"/>
      <c r="O558" s="110">
        <f t="shared" si="89"/>
        <v>0.33402777777777781</v>
      </c>
      <c r="P558" s="110">
        <f t="shared" si="90"/>
        <v>0.45833333333333331</v>
      </c>
      <c r="Q558" s="134">
        <f t="shared" si="91"/>
        <v>0.1243055555555555</v>
      </c>
      <c r="R558" s="111">
        <f t="shared" si="88"/>
        <v>0</v>
      </c>
      <c r="S558" s="108">
        <f t="shared" si="92"/>
        <v>0.1243055555555555</v>
      </c>
      <c r="T558" s="109"/>
      <c r="U558" s="108"/>
      <c r="V558" s="108"/>
      <c r="W558" s="112"/>
      <c r="X558" s="112"/>
      <c r="Y558" s="112"/>
      <c r="Z558" s="176"/>
      <c r="AA558" s="109"/>
      <c r="AB558" s="138">
        <f t="shared" si="93"/>
        <v>0.35098039215686255</v>
      </c>
      <c r="AC558" s="112">
        <f t="shared" si="94"/>
        <v>0</v>
      </c>
      <c r="AD558" s="112">
        <f t="shared" si="95"/>
        <v>0</v>
      </c>
      <c r="AE558" s="112">
        <f t="shared" si="96"/>
        <v>0</v>
      </c>
    </row>
    <row r="559" spans="1:31" s="150" customFormat="1" hidden="1">
      <c r="A559" s="147">
        <v>560</v>
      </c>
      <c r="B559" s="226" t="s">
        <v>503</v>
      </c>
      <c r="C559" s="147" t="s">
        <v>258</v>
      </c>
      <c r="D559" s="147" t="s">
        <v>480</v>
      </c>
      <c r="E559" s="148">
        <v>42325</v>
      </c>
      <c r="F559" s="149">
        <v>0.33888888888888885</v>
      </c>
      <c r="G559" s="149">
        <v>0.75347222222222221</v>
      </c>
      <c r="H559" s="147"/>
      <c r="I559" s="147"/>
      <c r="J559" s="147"/>
      <c r="K559" s="277"/>
      <c r="L559" s="121"/>
      <c r="M559" s="120" t="str">
        <f>IF(ISERROR(VLOOKUP(C559,mail!$G$2:$H$65,2,0)),"",VLOOKUP(C559,mail!$G$2:$H$65,2,0))</f>
        <v/>
      </c>
      <c r="N559" s="98"/>
      <c r="O559" s="110">
        <f t="shared" si="89"/>
        <v>0.33888888888888885</v>
      </c>
      <c r="P559" s="110">
        <f t="shared" si="90"/>
        <v>0.75347222222222221</v>
      </c>
      <c r="Q559" s="134">
        <f t="shared" si="91"/>
        <v>0.16111111111111115</v>
      </c>
      <c r="R559" s="111">
        <f t="shared" si="88"/>
        <v>0.19097222222222221</v>
      </c>
      <c r="S559" s="108">
        <f t="shared" si="92"/>
        <v>0.35208333333333336</v>
      </c>
      <c r="T559" s="109"/>
      <c r="U559" s="108"/>
      <c r="V559" s="108"/>
      <c r="W559" s="112"/>
      <c r="X559" s="112"/>
      <c r="Y559" s="112"/>
      <c r="Z559" s="176"/>
      <c r="AA559" s="109"/>
      <c r="AB559" s="138">
        <f t="shared" si="93"/>
        <v>0.99411764705882355</v>
      </c>
      <c r="AC559" s="112">
        <f t="shared" si="94"/>
        <v>0</v>
      </c>
      <c r="AD559" s="112">
        <f t="shared" si="95"/>
        <v>0</v>
      </c>
      <c r="AE559" s="112">
        <f t="shared" si="96"/>
        <v>1</v>
      </c>
    </row>
    <row r="560" spans="1:31" s="150" customFormat="1" hidden="1">
      <c r="A560" s="147">
        <v>561</v>
      </c>
      <c r="B560" s="226" t="s">
        <v>503</v>
      </c>
      <c r="C560" s="147" t="s">
        <v>258</v>
      </c>
      <c r="D560" s="147" t="s">
        <v>480</v>
      </c>
      <c r="E560" s="148">
        <v>42326</v>
      </c>
      <c r="F560" s="149">
        <v>0.33680555555555558</v>
      </c>
      <c r="G560" s="149">
        <v>0.76944444444444438</v>
      </c>
      <c r="H560" s="147"/>
      <c r="I560" s="147"/>
      <c r="J560" s="147"/>
      <c r="K560" s="277"/>
      <c r="L560" s="121"/>
      <c r="M560" s="120" t="str">
        <f>IF(ISERROR(VLOOKUP(C560,mail!$G$2:$H$65,2,0)),"",VLOOKUP(C560,mail!$G$2:$H$65,2,0))</f>
        <v/>
      </c>
      <c r="N560" s="98"/>
      <c r="O560" s="110">
        <f t="shared" si="89"/>
        <v>0.33680555555555558</v>
      </c>
      <c r="P560" s="110">
        <f t="shared" si="90"/>
        <v>0.76944444444444438</v>
      </c>
      <c r="Q560" s="134">
        <f t="shared" si="91"/>
        <v>0.16319444444444442</v>
      </c>
      <c r="R560" s="111">
        <f t="shared" si="88"/>
        <v>0.20694444444444438</v>
      </c>
      <c r="S560" s="108">
        <f t="shared" si="92"/>
        <v>0.35416666666666669</v>
      </c>
      <c r="T560" s="109"/>
      <c r="U560" s="108"/>
      <c r="V560" s="108"/>
      <c r="W560" s="112"/>
      <c r="X560" s="112"/>
      <c r="Y560" s="112"/>
      <c r="Z560" s="176"/>
      <c r="AA560" s="109"/>
      <c r="AB560" s="138">
        <f t="shared" si="93"/>
        <v>1</v>
      </c>
      <c r="AC560" s="112">
        <f t="shared" si="94"/>
        <v>0</v>
      </c>
      <c r="AD560" s="112">
        <f t="shared" si="95"/>
        <v>0</v>
      </c>
      <c r="AE560" s="112">
        <f t="shared" si="96"/>
        <v>1</v>
      </c>
    </row>
    <row r="561" spans="1:31" s="150" customFormat="1" hidden="1">
      <c r="A561" s="147">
        <v>562</v>
      </c>
      <c r="B561" s="226" t="s">
        <v>503</v>
      </c>
      <c r="C561" s="147" t="s">
        <v>258</v>
      </c>
      <c r="D561" s="147" t="s">
        <v>480</v>
      </c>
      <c r="E561" s="148">
        <v>42327</v>
      </c>
      <c r="F561" s="149">
        <v>0.33749999999999997</v>
      </c>
      <c r="G561" s="149">
        <v>0.77569444444444446</v>
      </c>
      <c r="H561" s="149">
        <v>0.77638888888888891</v>
      </c>
      <c r="I561" s="147"/>
      <c r="J561" s="147"/>
      <c r="K561" s="277"/>
      <c r="L561" s="121"/>
      <c r="M561" s="120" t="str">
        <f>IF(ISERROR(VLOOKUP(C561,mail!$G$2:$H$65,2,0)),"",VLOOKUP(C561,mail!$G$2:$H$65,2,0))</f>
        <v/>
      </c>
      <c r="N561" s="98"/>
      <c r="O561" s="110">
        <f t="shared" si="89"/>
        <v>0.33749999999999997</v>
      </c>
      <c r="P561" s="110">
        <f t="shared" si="90"/>
        <v>0.77638888888888891</v>
      </c>
      <c r="Q561" s="134">
        <f t="shared" si="91"/>
        <v>0.16250000000000003</v>
      </c>
      <c r="R561" s="111">
        <f t="shared" si="88"/>
        <v>0.21388888888888891</v>
      </c>
      <c r="S561" s="108">
        <f t="shared" si="92"/>
        <v>0.35416666666666669</v>
      </c>
      <c r="T561" s="109"/>
      <c r="U561" s="108"/>
      <c r="V561" s="108"/>
      <c r="W561" s="112"/>
      <c r="X561" s="112"/>
      <c r="Y561" s="112"/>
      <c r="Z561" s="176"/>
      <c r="AA561" s="109"/>
      <c r="AB561" s="138">
        <f t="shared" si="93"/>
        <v>1</v>
      </c>
      <c r="AC561" s="112">
        <f t="shared" si="94"/>
        <v>0</v>
      </c>
      <c r="AD561" s="112">
        <f t="shared" si="95"/>
        <v>0</v>
      </c>
      <c r="AE561" s="112">
        <f t="shared" si="96"/>
        <v>1</v>
      </c>
    </row>
    <row r="562" spans="1:31" s="150" customFormat="1" hidden="1">
      <c r="A562" s="147">
        <v>563</v>
      </c>
      <c r="B562" s="226" t="s">
        <v>504</v>
      </c>
      <c r="C562" s="147" t="s">
        <v>269</v>
      </c>
      <c r="D562" s="147" t="s">
        <v>505</v>
      </c>
      <c r="E562" s="148">
        <v>42303</v>
      </c>
      <c r="F562" s="149">
        <v>0.34722222222222227</v>
      </c>
      <c r="G562" s="149">
        <v>0.76597222222222217</v>
      </c>
      <c r="H562" s="147"/>
      <c r="I562" s="147"/>
      <c r="J562" s="147"/>
      <c r="K562" s="277"/>
      <c r="L562" s="121"/>
      <c r="M562" s="120" t="str">
        <f>IF(ISERROR(VLOOKUP(C562,mail!$G$2:$H$65,2,0)),"",VLOOKUP(C562,mail!$G$2:$H$65,2,0))</f>
        <v/>
      </c>
      <c r="N562" s="98"/>
      <c r="O562" s="110">
        <f t="shared" si="89"/>
        <v>0.34722222222222227</v>
      </c>
      <c r="P562" s="110">
        <f t="shared" si="90"/>
        <v>0.76597222222222217</v>
      </c>
      <c r="Q562" s="134">
        <f t="shared" si="91"/>
        <v>0.15277777777777773</v>
      </c>
      <c r="R562" s="111">
        <f t="shared" si="88"/>
        <v>0.20347222222222217</v>
      </c>
      <c r="S562" s="108">
        <f t="shared" si="92"/>
        <v>0.35416666666666669</v>
      </c>
      <c r="T562" s="109"/>
      <c r="U562" s="108"/>
      <c r="V562" s="108"/>
      <c r="W562" s="112"/>
      <c r="X562" s="112"/>
      <c r="Y562" s="112"/>
      <c r="Z562" s="176"/>
      <c r="AA562" s="109"/>
      <c r="AB562" s="138">
        <f t="shared" si="93"/>
        <v>1</v>
      </c>
      <c r="AC562" s="112">
        <f t="shared" si="94"/>
        <v>0</v>
      </c>
      <c r="AD562" s="112">
        <f t="shared" si="95"/>
        <v>0</v>
      </c>
      <c r="AE562" s="112">
        <f t="shared" si="96"/>
        <v>1</v>
      </c>
    </row>
    <row r="563" spans="1:31" s="150" customFormat="1" hidden="1">
      <c r="A563" s="147">
        <v>564</v>
      </c>
      <c r="B563" s="226" t="s">
        <v>504</v>
      </c>
      <c r="C563" s="147" t="s">
        <v>269</v>
      </c>
      <c r="D563" s="147" t="s">
        <v>505</v>
      </c>
      <c r="E563" s="148">
        <v>42304</v>
      </c>
      <c r="F563" s="149">
        <v>0.35486111111111113</v>
      </c>
      <c r="G563" s="149">
        <v>0.77083333333333337</v>
      </c>
      <c r="H563" s="147"/>
      <c r="I563" s="147"/>
      <c r="J563" s="147"/>
      <c r="K563" s="277"/>
      <c r="L563" s="121"/>
      <c r="M563" s="120" t="str">
        <f>IF(ISERROR(VLOOKUP(C563,mail!$G$2:$H$65,2,0)),"",VLOOKUP(C563,mail!$G$2:$H$65,2,0))</f>
        <v/>
      </c>
      <c r="N563" s="98"/>
      <c r="O563" s="110">
        <f t="shared" si="89"/>
        <v>0.35486111111111113</v>
      </c>
      <c r="P563" s="110">
        <f t="shared" si="90"/>
        <v>0.75</v>
      </c>
      <c r="Q563" s="134">
        <f t="shared" si="91"/>
        <v>0.14513888888888887</v>
      </c>
      <c r="R563" s="111">
        <f t="shared" si="88"/>
        <v>0.1875</v>
      </c>
      <c r="S563" s="108">
        <f t="shared" si="92"/>
        <v>0.33263888888888887</v>
      </c>
      <c r="T563" s="109"/>
      <c r="U563" s="108"/>
      <c r="V563" s="108"/>
      <c r="W563" s="112"/>
      <c r="X563" s="112"/>
      <c r="Y563" s="112"/>
      <c r="Z563" s="176"/>
      <c r="AA563" s="109"/>
      <c r="AB563" s="138">
        <f t="shared" si="93"/>
        <v>0.93921568627450969</v>
      </c>
      <c r="AC563" s="112">
        <f t="shared" si="94"/>
        <v>0</v>
      </c>
      <c r="AD563" s="112">
        <f t="shared" si="95"/>
        <v>1</v>
      </c>
      <c r="AE563" s="112">
        <f t="shared" si="96"/>
        <v>1</v>
      </c>
    </row>
    <row r="564" spans="1:31" s="150" customFormat="1" hidden="1">
      <c r="A564" s="147">
        <v>565</v>
      </c>
      <c r="B564" s="226" t="s">
        <v>504</v>
      </c>
      <c r="C564" s="147" t="s">
        <v>269</v>
      </c>
      <c r="D564" s="147" t="s">
        <v>505</v>
      </c>
      <c r="E564" s="148">
        <v>42305</v>
      </c>
      <c r="F564" s="149">
        <v>0.35138888888888892</v>
      </c>
      <c r="G564" s="149">
        <v>0.78611111111111109</v>
      </c>
      <c r="H564" s="147"/>
      <c r="I564" s="147"/>
      <c r="J564" s="147"/>
      <c r="K564" s="277"/>
      <c r="L564" s="121"/>
      <c r="M564" s="120" t="str">
        <f>IF(ISERROR(VLOOKUP(C564,mail!$G$2:$H$65,2,0)),"",VLOOKUP(C564,mail!$G$2:$H$65,2,0))</f>
        <v/>
      </c>
      <c r="N564" s="98"/>
      <c r="O564" s="110">
        <f t="shared" si="89"/>
        <v>0.35138888888888892</v>
      </c>
      <c r="P564" s="110">
        <f t="shared" si="90"/>
        <v>0.78611111111111109</v>
      </c>
      <c r="Q564" s="134">
        <f t="shared" si="91"/>
        <v>0.14861111111111108</v>
      </c>
      <c r="R564" s="111">
        <f t="shared" ref="R564:R626" si="97">+IF(OR(M564="khac",M564="pm",P564=TIMEVALUE("00:00"),MAX(F564:K564)&lt;TIMEVALUE("13:30"),MAX(F564:K564)&lt;TIMEVALUE("15:30"),MIN(F564:K564)&gt;TIMEVALUE("15:30")),0,IF(P564&lt;=TIMEVALUE("19:30"),P564-IF(MIN(F564:K564)&gt;TIMEVALUE("13:30"),O564,TIMEVALUE("13:30")),TIMEVALUE("19:30")-IF(MIN(F564:K564)&gt;TIMEVALUE("13:30"),O564,TIMEVALUE("13:30"))))</f>
        <v>0.22361111111111109</v>
      </c>
      <c r="S564" s="108">
        <f t="shared" si="92"/>
        <v>0.35416666666666669</v>
      </c>
      <c r="T564" s="109"/>
      <c r="U564" s="108"/>
      <c r="V564" s="108"/>
      <c r="W564" s="112"/>
      <c r="X564" s="112"/>
      <c r="Y564" s="112"/>
      <c r="Z564" s="176"/>
      <c r="AA564" s="109"/>
      <c r="AB564" s="138">
        <f t="shared" si="93"/>
        <v>1</v>
      </c>
      <c r="AC564" s="112">
        <f t="shared" si="94"/>
        <v>0</v>
      </c>
      <c r="AD564" s="112">
        <f t="shared" si="95"/>
        <v>0</v>
      </c>
      <c r="AE564" s="112">
        <f t="shared" si="96"/>
        <v>1</v>
      </c>
    </row>
    <row r="565" spans="1:31" s="150" customFormat="1" hidden="1">
      <c r="A565" s="147">
        <v>566</v>
      </c>
      <c r="B565" s="226" t="s">
        <v>504</v>
      </c>
      <c r="C565" s="147" t="s">
        <v>269</v>
      </c>
      <c r="D565" s="147" t="s">
        <v>505</v>
      </c>
      <c r="E565" s="148">
        <v>42306</v>
      </c>
      <c r="F565" s="149">
        <v>0.33402777777777781</v>
      </c>
      <c r="G565" s="149">
        <v>0.75</v>
      </c>
      <c r="H565" s="147"/>
      <c r="I565" s="147"/>
      <c r="J565" s="147"/>
      <c r="K565" s="277"/>
      <c r="L565" s="121"/>
      <c r="M565" s="120" t="str">
        <f>IF(ISERROR(VLOOKUP(C565,mail!$G$2:$H$65,2,0)),"",VLOOKUP(C565,mail!$G$2:$H$65,2,0))</f>
        <v/>
      </c>
      <c r="N565" s="98"/>
      <c r="O565" s="110">
        <f t="shared" si="89"/>
        <v>0.33402777777777781</v>
      </c>
      <c r="P565" s="110">
        <f t="shared" si="90"/>
        <v>0.75</v>
      </c>
      <c r="Q565" s="134">
        <f t="shared" si="91"/>
        <v>0.16597222222222219</v>
      </c>
      <c r="R565" s="111">
        <f t="shared" si="97"/>
        <v>0.1875</v>
      </c>
      <c r="S565" s="108">
        <f t="shared" si="92"/>
        <v>0.35347222222222219</v>
      </c>
      <c r="T565" s="109"/>
      <c r="U565" s="108"/>
      <c r="V565" s="108"/>
      <c r="W565" s="112"/>
      <c r="X565" s="112"/>
      <c r="Y565" s="112"/>
      <c r="Z565" s="176"/>
      <c r="AA565" s="109"/>
      <c r="AB565" s="138">
        <f t="shared" si="93"/>
        <v>0.99803921568627441</v>
      </c>
      <c r="AC565" s="112">
        <f t="shared" si="94"/>
        <v>0</v>
      </c>
      <c r="AD565" s="112">
        <f t="shared" si="95"/>
        <v>0</v>
      </c>
      <c r="AE565" s="112">
        <f t="shared" si="96"/>
        <v>1</v>
      </c>
    </row>
    <row r="566" spans="1:31" s="150" customFormat="1" hidden="1">
      <c r="A566" s="147">
        <v>567</v>
      </c>
      <c r="B566" s="226" t="s">
        <v>504</v>
      </c>
      <c r="C566" s="147" t="s">
        <v>269</v>
      </c>
      <c r="D566" s="147" t="s">
        <v>505</v>
      </c>
      <c r="E566" s="148">
        <v>42307</v>
      </c>
      <c r="F566" s="149">
        <v>0.34166666666666662</v>
      </c>
      <c r="G566" s="149">
        <v>0.75902777777777775</v>
      </c>
      <c r="H566" s="147"/>
      <c r="I566" s="147"/>
      <c r="J566" s="147"/>
      <c r="K566" s="277"/>
      <c r="L566" s="121"/>
      <c r="M566" s="120" t="str">
        <f>IF(ISERROR(VLOOKUP(C566,mail!$G$2:$H$65,2,0)),"",VLOOKUP(C566,mail!$G$2:$H$65,2,0))</f>
        <v/>
      </c>
      <c r="N566" s="98"/>
      <c r="O566" s="110">
        <f t="shared" si="89"/>
        <v>0.34166666666666662</v>
      </c>
      <c r="P566" s="110">
        <f t="shared" si="90"/>
        <v>0.75902777777777775</v>
      </c>
      <c r="Q566" s="134">
        <f t="shared" si="91"/>
        <v>0.15833333333333338</v>
      </c>
      <c r="R566" s="111">
        <f t="shared" si="97"/>
        <v>0.19652777777777775</v>
      </c>
      <c r="S566" s="108">
        <f t="shared" si="92"/>
        <v>0.35416666666666669</v>
      </c>
      <c r="T566" s="109"/>
      <c r="U566" s="108"/>
      <c r="V566" s="108"/>
      <c r="W566" s="112"/>
      <c r="X566" s="112"/>
      <c r="Y566" s="112"/>
      <c r="Z566" s="176"/>
      <c r="AA566" s="109"/>
      <c r="AB566" s="138">
        <f t="shared" si="93"/>
        <v>1</v>
      </c>
      <c r="AC566" s="112">
        <f t="shared" si="94"/>
        <v>0</v>
      </c>
      <c r="AD566" s="112">
        <f t="shared" si="95"/>
        <v>0</v>
      </c>
      <c r="AE566" s="112">
        <f t="shared" si="96"/>
        <v>1</v>
      </c>
    </row>
    <row r="567" spans="1:31" s="150" customFormat="1" hidden="1">
      <c r="A567" s="147">
        <v>568</v>
      </c>
      <c r="B567" s="226" t="s">
        <v>504</v>
      </c>
      <c r="C567" s="147" t="s">
        <v>269</v>
      </c>
      <c r="D567" s="147" t="s">
        <v>505</v>
      </c>
      <c r="E567" s="148">
        <v>42310</v>
      </c>
      <c r="F567" s="149">
        <v>0.33958333333333335</v>
      </c>
      <c r="G567" s="149">
        <v>0.75624999999999998</v>
      </c>
      <c r="H567" s="147"/>
      <c r="I567" s="147"/>
      <c r="J567" s="147"/>
      <c r="K567" s="278"/>
      <c r="L567" s="121"/>
      <c r="M567" s="120" t="str">
        <f>IF(ISERROR(VLOOKUP(C567,mail!$G$2:$H$65,2,0)),"",VLOOKUP(C567,mail!$G$2:$H$65,2,0))</f>
        <v/>
      </c>
      <c r="N567" s="98"/>
      <c r="O567" s="110">
        <f t="shared" si="89"/>
        <v>0.33958333333333335</v>
      </c>
      <c r="P567" s="110">
        <f t="shared" si="90"/>
        <v>0.75624999999999998</v>
      </c>
      <c r="Q567" s="134">
        <f t="shared" si="91"/>
        <v>0.16041666666666665</v>
      </c>
      <c r="R567" s="111">
        <f t="shared" si="97"/>
        <v>0.19374999999999998</v>
      </c>
      <c r="S567" s="108">
        <f t="shared" si="92"/>
        <v>0.35416666666666663</v>
      </c>
      <c r="T567" s="109"/>
      <c r="U567" s="108"/>
      <c r="V567" s="108"/>
      <c r="W567" s="112"/>
      <c r="X567" s="112"/>
      <c r="Y567" s="112"/>
      <c r="Z567" s="176"/>
      <c r="AA567" s="109"/>
      <c r="AB567" s="138">
        <f t="shared" si="93"/>
        <v>0.99999999999999989</v>
      </c>
      <c r="AC567" s="112">
        <f t="shared" si="94"/>
        <v>0</v>
      </c>
      <c r="AD567" s="112">
        <f t="shared" si="95"/>
        <v>0</v>
      </c>
      <c r="AE567" s="112">
        <f t="shared" si="96"/>
        <v>1</v>
      </c>
    </row>
    <row r="568" spans="1:31" s="150" customFormat="1" hidden="1">
      <c r="A568" s="147">
        <v>569</v>
      </c>
      <c r="B568" s="226" t="s">
        <v>504</v>
      </c>
      <c r="C568" s="147" t="s">
        <v>269</v>
      </c>
      <c r="D568" s="147" t="s">
        <v>505</v>
      </c>
      <c r="E568" s="148">
        <v>42311</v>
      </c>
      <c r="F568" s="149">
        <v>0.34583333333333338</v>
      </c>
      <c r="G568" s="149">
        <v>0.7631944444444444</v>
      </c>
      <c r="H568" s="147"/>
      <c r="I568" s="147"/>
      <c r="J568" s="147"/>
      <c r="K568" s="277"/>
      <c r="L568" s="121"/>
      <c r="M568" s="120" t="str">
        <f>IF(ISERROR(VLOOKUP(C568,mail!$G$2:$H$65,2,0)),"",VLOOKUP(C568,mail!$G$2:$H$65,2,0))</f>
        <v/>
      </c>
      <c r="N568" s="98"/>
      <c r="O568" s="110">
        <f t="shared" si="89"/>
        <v>0.34583333333333338</v>
      </c>
      <c r="P568" s="110">
        <f t="shared" si="90"/>
        <v>0.7631944444444444</v>
      </c>
      <c r="Q568" s="134">
        <f t="shared" si="91"/>
        <v>0.15416666666666662</v>
      </c>
      <c r="R568" s="111">
        <f t="shared" si="97"/>
        <v>0.2006944444444444</v>
      </c>
      <c r="S568" s="108">
        <f t="shared" si="92"/>
        <v>0.35416666666666669</v>
      </c>
      <c r="T568" s="109"/>
      <c r="U568" s="108"/>
      <c r="V568" s="108"/>
      <c r="W568" s="112"/>
      <c r="X568" s="112"/>
      <c r="Y568" s="112"/>
      <c r="Z568" s="176"/>
      <c r="AA568" s="109"/>
      <c r="AB568" s="138">
        <f t="shared" si="93"/>
        <v>1</v>
      </c>
      <c r="AC568" s="112">
        <f t="shared" si="94"/>
        <v>0</v>
      </c>
      <c r="AD568" s="112">
        <f t="shared" si="95"/>
        <v>0</v>
      </c>
      <c r="AE568" s="112">
        <f t="shared" si="96"/>
        <v>1</v>
      </c>
    </row>
    <row r="569" spans="1:31" s="150" customFormat="1" hidden="1">
      <c r="A569" s="147">
        <v>570</v>
      </c>
      <c r="B569" s="226" t="s">
        <v>504</v>
      </c>
      <c r="C569" s="147" t="s">
        <v>269</v>
      </c>
      <c r="D569" s="147" t="s">
        <v>505</v>
      </c>
      <c r="E569" s="148">
        <v>42312</v>
      </c>
      <c r="F569" s="149">
        <v>0.34513888888888888</v>
      </c>
      <c r="G569" s="149">
        <v>0.76597222222222217</v>
      </c>
      <c r="H569" s="147"/>
      <c r="I569" s="147"/>
      <c r="J569" s="147"/>
      <c r="K569" s="277"/>
      <c r="L569" s="121"/>
      <c r="M569" s="120" t="str">
        <f>IF(ISERROR(VLOOKUP(C569,mail!$G$2:$H$65,2,0)),"",VLOOKUP(C569,mail!$G$2:$H$65,2,0))</f>
        <v/>
      </c>
      <c r="N569" s="98"/>
      <c r="O569" s="110">
        <f t="shared" si="89"/>
        <v>0.34513888888888888</v>
      </c>
      <c r="P569" s="110">
        <f t="shared" si="90"/>
        <v>0.76597222222222217</v>
      </c>
      <c r="Q569" s="134">
        <f t="shared" si="91"/>
        <v>0.15486111111111112</v>
      </c>
      <c r="R569" s="111">
        <f t="shared" si="97"/>
        <v>0.20347222222222217</v>
      </c>
      <c r="S569" s="108">
        <f t="shared" si="92"/>
        <v>0.35416666666666669</v>
      </c>
      <c r="T569" s="109"/>
      <c r="U569" s="108"/>
      <c r="V569" s="108"/>
      <c r="W569" s="112"/>
      <c r="X569" s="112"/>
      <c r="Y569" s="112"/>
      <c r="Z569" s="176"/>
      <c r="AA569" s="109"/>
      <c r="AB569" s="138">
        <f t="shared" si="93"/>
        <v>1</v>
      </c>
      <c r="AC569" s="112">
        <f t="shared" si="94"/>
        <v>0</v>
      </c>
      <c r="AD569" s="112">
        <f t="shared" si="95"/>
        <v>0</v>
      </c>
      <c r="AE569" s="112">
        <f t="shared" si="96"/>
        <v>1</v>
      </c>
    </row>
    <row r="570" spans="1:31" s="150" customFormat="1" hidden="1">
      <c r="A570" s="147">
        <v>571</v>
      </c>
      <c r="B570" s="226" t="s">
        <v>504</v>
      </c>
      <c r="C570" s="147" t="s">
        <v>269</v>
      </c>
      <c r="D570" s="147" t="s">
        <v>505</v>
      </c>
      <c r="E570" s="148">
        <v>42313</v>
      </c>
      <c r="F570" s="149">
        <v>0.34722222222222227</v>
      </c>
      <c r="G570" s="149">
        <v>0.76597222222222217</v>
      </c>
      <c r="H570" s="147"/>
      <c r="I570" s="147"/>
      <c r="J570" s="147"/>
      <c r="K570" s="277"/>
      <c r="L570" s="121"/>
      <c r="M570" s="120" t="str">
        <f>IF(ISERROR(VLOOKUP(C570,mail!$G$2:$H$65,2,0)),"",VLOOKUP(C570,mail!$G$2:$H$65,2,0))</f>
        <v/>
      </c>
      <c r="N570" s="98"/>
      <c r="O570" s="110">
        <f t="shared" si="89"/>
        <v>0.34722222222222227</v>
      </c>
      <c r="P570" s="110">
        <f t="shared" si="90"/>
        <v>0.76597222222222217</v>
      </c>
      <c r="Q570" s="134">
        <f t="shared" si="91"/>
        <v>0.15277777777777773</v>
      </c>
      <c r="R570" s="111">
        <f t="shared" si="97"/>
        <v>0.20347222222222217</v>
      </c>
      <c r="S570" s="108">
        <f t="shared" si="92"/>
        <v>0.35416666666666669</v>
      </c>
      <c r="T570" s="109"/>
      <c r="U570" s="108"/>
      <c r="V570" s="108"/>
      <c r="W570" s="112"/>
      <c r="X570" s="112"/>
      <c r="Y570" s="112"/>
      <c r="Z570" s="176"/>
      <c r="AA570" s="109"/>
      <c r="AB570" s="138">
        <f t="shared" si="93"/>
        <v>1</v>
      </c>
      <c r="AC570" s="112">
        <f t="shared" si="94"/>
        <v>0</v>
      </c>
      <c r="AD570" s="112">
        <f t="shared" si="95"/>
        <v>0</v>
      </c>
      <c r="AE570" s="112">
        <f t="shared" si="96"/>
        <v>1</v>
      </c>
    </row>
    <row r="571" spans="1:31" s="150" customFormat="1" hidden="1">
      <c r="A571" s="147">
        <v>572</v>
      </c>
      <c r="B571" s="226" t="s">
        <v>504</v>
      </c>
      <c r="C571" s="147" t="s">
        <v>269</v>
      </c>
      <c r="D571" s="147" t="s">
        <v>505</v>
      </c>
      <c r="E571" s="148">
        <v>42314</v>
      </c>
      <c r="F571" s="149">
        <v>0.34930555555555554</v>
      </c>
      <c r="G571" s="149">
        <v>0.75486111111111109</v>
      </c>
      <c r="H571" s="147"/>
      <c r="I571" s="147"/>
      <c r="J571" s="147"/>
      <c r="K571" s="277"/>
      <c r="L571" s="121"/>
      <c r="M571" s="120" t="str">
        <f>IF(ISERROR(VLOOKUP(C571,mail!$G$2:$H$65,2,0)),"",VLOOKUP(C571,mail!$G$2:$H$65,2,0))</f>
        <v/>
      </c>
      <c r="N571" s="98"/>
      <c r="O571" s="110">
        <f t="shared" si="89"/>
        <v>0.34930555555555554</v>
      </c>
      <c r="P571" s="110">
        <f t="shared" si="90"/>
        <v>0.75486111111111109</v>
      </c>
      <c r="Q571" s="134">
        <f t="shared" si="91"/>
        <v>0.15069444444444446</v>
      </c>
      <c r="R571" s="111">
        <f t="shared" si="97"/>
        <v>0.19236111111111109</v>
      </c>
      <c r="S571" s="108">
        <f t="shared" si="92"/>
        <v>0.34305555555555556</v>
      </c>
      <c r="T571" s="109"/>
      <c r="U571" s="108"/>
      <c r="V571" s="108"/>
      <c r="W571" s="112"/>
      <c r="X571" s="112"/>
      <c r="Y571" s="112"/>
      <c r="Z571" s="176"/>
      <c r="AA571" s="109"/>
      <c r="AB571" s="138">
        <f t="shared" si="93"/>
        <v>0.96862745098039216</v>
      </c>
      <c r="AC571" s="112">
        <f t="shared" si="94"/>
        <v>0</v>
      </c>
      <c r="AD571" s="112">
        <f t="shared" si="95"/>
        <v>0</v>
      </c>
      <c r="AE571" s="112">
        <f t="shared" si="96"/>
        <v>1</v>
      </c>
    </row>
    <row r="572" spans="1:31" s="150" customFormat="1" hidden="1">
      <c r="A572" s="147">
        <v>573</v>
      </c>
      <c r="B572" s="226" t="s">
        <v>504</v>
      </c>
      <c r="C572" s="147" t="s">
        <v>269</v>
      </c>
      <c r="D572" s="147" t="s">
        <v>505</v>
      </c>
      <c r="E572" s="148">
        <v>42318</v>
      </c>
      <c r="F572" s="149">
        <v>0.3354166666666667</v>
      </c>
      <c r="G572" s="149">
        <v>0.75208333333333333</v>
      </c>
      <c r="H572" s="147"/>
      <c r="I572" s="147"/>
      <c r="J572" s="147"/>
      <c r="K572" s="277"/>
      <c r="L572" s="121"/>
      <c r="M572" s="120" t="str">
        <f>IF(ISERROR(VLOOKUP(C572,mail!$G$2:$H$65,2,0)),"",VLOOKUP(C572,mail!$G$2:$H$65,2,0))</f>
        <v/>
      </c>
      <c r="N572" s="98"/>
      <c r="O572" s="110">
        <f t="shared" si="89"/>
        <v>0.3354166666666667</v>
      </c>
      <c r="P572" s="110">
        <f t="shared" si="90"/>
        <v>0.75208333333333333</v>
      </c>
      <c r="Q572" s="134">
        <f t="shared" si="91"/>
        <v>0.1645833333333333</v>
      </c>
      <c r="R572" s="111">
        <f t="shared" si="97"/>
        <v>0.18958333333333333</v>
      </c>
      <c r="S572" s="108">
        <f t="shared" si="92"/>
        <v>0.35416666666666663</v>
      </c>
      <c r="T572" s="109"/>
      <c r="U572" s="108"/>
      <c r="V572" s="108"/>
      <c r="W572" s="112"/>
      <c r="X572" s="112"/>
      <c r="Y572" s="112"/>
      <c r="Z572" s="176"/>
      <c r="AA572" s="109"/>
      <c r="AB572" s="138">
        <f t="shared" si="93"/>
        <v>0.99999999999999989</v>
      </c>
      <c r="AC572" s="112">
        <f t="shared" si="94"/>
        <v>0</v>
      </c>
      <c r="AD572" s="112">
        <f t="shared" si="95"/>
        <v>0</v>
      </c>
      <c r="AE572" s="112">
        <f t="shared" si="96"/>
        <v>1</v>
      </c>
    </row>
    <row r="573" spans="1:31" s="150" customFormat="1" hidden="1">
      <c r="A573" s="147">
        <v>574</v>
      </c>
      <c r="B573" s="226" t="s">
        <v>504</v>
      </c>
      <c r="C573" s="147" t="s">
        <v>269</v>
      </c>
      <c r="D573" s="147" t="s">
        <v>505</v>
      </c>
      <c r="E573" s="148">
        <v>42319</v>
      </c>
      <c r="F573" s="149">
        <v>0.3444444444444445</v>
      </c>
      <c r="G573" s="149">
        <v>0.76250000000000007</v>
      </c>
      <c r="H573" s="147"/>
      <c r="I573" s="147"/>
      <c r="J573" s="147"/>
      <c r="K573" s="277"/>
      <c r="L573" s="121"/>
      <c r="M573" s="120" t="str">
        <f>IF(ISERROR(VLOOKUP(C573,mail!$G$2:$H$65,2,0)),"",VLOOKUP(C573,mail!$G$2:$H$65,2,0))</f>
        <v/>
      </c>
      <c r="N573" s="98"/>
      <c r="O573" s="110">
        <f t="shared" si="89"/>
        <v>0.3444444444444445</v>
      </c>
      <c r="P573" s="110">
        <f t="shared" si="90"/>
        <v>0.76250000000000007</v>
      </c>
      <c r="Q573" s="134">
        <f t="shared" si="91"/>
        <v>0.1555555555555555</v>
      </c>
      <c r="R573" s="111">
        <f t="shared" si="97"/>
        <v>0.20000000000000007</v>
      </c>
      <c r="S573" s="108">
        <f t="shared" si="92"/>
        <v>0.35416666666666669</v>
      </c>
      <c r="T573" s="109"/>
      <c r="U573" s="108"/>
      <c r="V573" s="108"/>
      <c r="W573" s="112"/>
      <c r="X573" s="112"/>
      <c r="Y573" s="112"/>
      <c r="Z573" s="176"/>
      <c r="AA573" s="109"/>
      <c r="AB573" s="138">
        <f t="shared" si="93"/>
        <v>1</v>
      </c>
      <c r="AC573" s="112">
        <f t="shared" si="94"/>
        <v>0</v>
      </c>
      <c r="AD573" s="112">
        <f t="shared" si="95"/>
        <v>0</v>
      </c>
      <c r="AE573" s="112">
        <f t="shared" si="96"/>
        <v>1</v>
      </c>
    </row>
    <row r="574" spans="1:31" s="150" customFormat="1" hidden="1">
      <c r="A574" s="147">
        <v>575</v>
      </c>
      <c r="B574" s="226" t="s">
        <v>504</v>
      </c>
      <c r="C574" s="147" t="s">
        <v>269</v>
      </c>
      <c r="D574" s="147" t="s">
        <v>505</v>
      </c>
      <c r="E574" s="148">
        <v>42321</v>
      </c>
      <c r="F574" s="149">
        <v>0.34236111111111112</v>
      </c>
      <c r="G574" s="149">
        <v>0.76180555555555562</v>
      </c>
      <c r="H574" s="147"/>
      <c r="I574" s="147"/>
      <c r="J574" s="147"/>
      <c r="K574" s="277"/>
      <c r="L574" s="121"/>
      <c r="M574" s="120" t="str">
        <f>IF(ISERROR(VLOOKUP(C574,mail!$G$2:$H$65,2,0)),"",VLOOKUP(C574,mail!$G$2:$H$65,2,0))</f>
        <v/>
      </c>
      <c r="N574" s="98"/>
      <c r="O574" s="110">
        <f t="shared" si="89"/>
        <v>0.34236111111111112</v>
      </c>
      <c r="P574" s="110">
        <f t="shared" si="90"/>
        <v>0.76180555555555562</v>
      </c>
      <c r="Q574" s="134">
        <f t="shared" si="91"/>
        <v>0.15763888888888888</v>
      </c>
      <c r="R574" s="111">
        <f t="shared" si="97"/>
        <v>0.19930555555555562</v>
      </c>
      <c r="S574" s="108">
        <f t="shared" si="92"/>
        <v>0.35416666666666669</v>
      </c>
      <c r="T574" s="109"/>
      <c r="U574" s="108"/>
      <c r="V574" s="108"/>
      <c r="W574" s="112"/>
      <c r="X574" s="112"/>
      <c r="Y574" s="112"/>
      <c r="Z574" s="176"/>
      <c r="AA574" s="109"/>
      <c r="AB574" s="138">
        <f t="shared" si="93"/>
        <v>1</v>
      </c>
      <c r="AC574" s="112">
        <f t="shared" si="94"/>
        <v>0</v>
      </c>
      <c r="AD574" s="112">
        <f t="shared" si="95"/>
        <v>0</v>
      </c>
      <c r="AE574" s="112">
        <f t="shared" si="96"/>
        <v>1</v>
      </c>
    </row>
    <row r="575" spans="1:31" s="150" customFormat="1" hidden="1">
      <c r="A575" s="147">
        <v>576</v>
      </c>
      <c r="B575" s="226" t="s">
        <v>504</v>
      </c>
      <c r="C575" s="147" t="s">
        <v>269</v>
      </c>
      <c r="D575" s="147" t="s">
        <v>505</v>
      </c>
      <c r="E575" s="148">
        <v>42324</v>
      </c>
      <c r="F575" s="149">
        <v>0.3354166666666667</v>
      </c>
      <c r="G575" s="149">
        <v>0.75347222222222221</v>
      </c>
      <c r="H575" s="147"/>
      <c r="I575" s="147"/>
      <c r="J575" s="147"/>
      <c r="K575" s="277"/>
      <c r="L575" s="121"/>
      <c r="M575" s="120" t="str">
        <f>IF(ISERROR(VLOOKUP(C575,mail!$G$2:$H$65,2,0)),"",VLOOKUP(C575,mail!$G$2:$H$65,2,0))</f>
        <v/>
      </c>
      <c r="N575" s="98"/>
      <c r="O575" s="110">
        <f t="shared" si="89"/>
        <v>0.3354166666666667</v>
      </c>
      <c r="P575" s="110">
        <f t="shared" si="90"/>
        <v>0.75347222222222221</v>
      </c>
      <c r="Q575" s="134">
        <f t="shared" si="91"/>
        <v>0.1645833333333333</v>
      </c>
      <c r="R575" s="111">
        <f t="shared" si="97"/>
        <v>0.19097222222222221</v>
      </c>
      <c r="S575" s="108">
        <f t="shared" si="92"/>
        <v>0.35416666666666669</v>
      </c>
      <c r="T575" s="109"/>
      <c r="U575" s="108"/>
      <c r="V575" s="108"/>
      <c r="W575" s="112"/>
      <c r="X575" s="112"/>
      <c r="Y575" s="112"/>
      <c r="Z575" s="176"/>
      <c r="AA575" s="109"/>
      <c r="AB575" s="138">
        <f t="shared" si="93"/>
        <v>1</v>
      </c>
      <c r="AC575" s="112">
        <f t="shared" si="94"/>
        <v>0</v>
      </c>
      <c r="AD575" s="112">
        <f t="shared" si="95"/>
        <v>0</v>
      </c>
      <c r="AE575" s="112">
        <f t="shared" si="96"/>
        <v>1</v>
      </c>
    </row>
    <row r="576" spans="1:31" s="150" customFormat="1" hidden="1">
      <c r="A576" s="147">
        <v>577</v>
      </c>
      <c r="B576" s="226" t="s">
        <v>504</v>
      </c>
      <c r="C576" s="147" t="s">
        <v>269</v>
      </c>
      <c r="D576" s="147" t="s">
        <v>505</v>
      </c>
      <c r="E576" s="148">
        <v>42325</v>
      </c>
      <c r="F576" s="149">
        <v>0.34097222222222223</v>
      </c>
      <c r="G576" s="149">
        <v>0.76111111111111107</v>
      </c>
      <c r="H576" s="147"/>
      <c r="I576" s="147"/>
      <c r="J576" s="147"/>
      <c r="K576" s="277"/>
      <c r="L576" s="121"/>
      <c r="M576" s="120" t="str">
        <f>IF(ISERROR(VLOOKUP(C576,mail!$G$2:$H$65,2,0)),"",VLOOKUP(C576,mail!$G$2:$H$65,2,0))</f>
        <v/>
      </c>
      <c r="N576" s="98"/>
      <c r="O576" s="110">
        <f t="shared" si="89"/>
        <v>0.34097222222222223</v>
      </c>
      <c r="P576" s="110">
        <f t="shared" si="90"/>
        <v>0.76111111111111107</v>
      </c>
      <c r="Q576" s="134">
        <f t="shared" si="91"/>
        <v>0.15902777777777777</v>
      </c>
      <c r="R576" s="111">
        <f t="shared" si="97"/>
        <v>0.19861111111111107</v>
      </c>
      <c r="S576" s="108">
        <f t="shared" si="92"/>
        <v>0.35416666666666669</v>
      </c>
      <c r="T576" s="109"/>
      <c r="U576" s="108"/>
      <c r="V576" s="108"/>
      <c r="W576" s="112"/>
      <c r="X576" s="112"/>
      <c r="Y576" s="112"/>
      <c r="Z576" s="176"/>
      <c r="AA576" s="109"/>
      <c r="AB576" s="138">
        <f t="shared" si="93"/>
        <v>1</v>
      </c>
      <c r="AC576" s="112">
        <f t="shared" si="94"/>
        <v>0</v>
      </c>
      <c r="AD576" s="112">
        <f t="shared" si="95"/>
        <v>0</v>
      </c>
      <c r="AE576" s="112">
        <f t="shared" si="96"/>
        <v>1</v>
      </c>
    </row>
    <row r="577" spans="1:31" s="150" customFormat="1" hidden="1">
      <c r="A577" s="147">
        <v>578</v>
      </c>
      <c r="B577" s="226" t="s">
        <v>504</v>
      </c>
      <c r="C577" s="147" t="s">
        <v>269</v>
      </c>
      <c r="D577" s="147" t="s">
        <v>505</v>
      </c>
      <c r="E577" s="148">
        <v>42326</v>
      </c>
      <c r="F577" s="149">
        <v>0.34166666666666662</v>
      </c>
      <c r="G577" s="149">
        <v>0.77222222222222225</v>
      </c>
      <c r="H577" s="147"/>
      <c r="I577" s="147"/>
      <c r="J577" s="147"/>
      <c r="K577" s="277"/>
      <c r="L577" s="121"/>
      <c r="M577" s="120" t="str">
        <f>IF(ISERROR(VLOOKUP(C577,mail!$G$2:$H$65,2,0)),"",VLOOKUP(C577,mail!$G$2:$H$65,2,0))</f>
        <v/>
      </c>
      <c r="N577" s="98"/>
      <c r="O577" s="110">
        <f t="shared" si="89"/>
        <v>0.34166666666666662</v>
      </c>
      <c r="P577" s="110">
        <f t="shared" si="90"/>
        <v>0.77222222222222225</v>
      </c>
      <c r="Q577" s="134">
        <f t="shared" si="91"/>
        <v>0.15833333333333338</v>
      </c>
      <c r="R577" s="111">
        <f t="shared" si="97"/>
        <v>0.20972222222222225</v>
      </c>
      <c r="S577" s="108">
        <f t="shared" si="92"/>
        <v>0.35416666666666669</v>
      </c>
      <c r="T577" s="109"/>
      <c r="U577" s="108"/>
      <c r="V577" s="108"/>
      <c r="W577" s="112"/>
      <c r="X577" s="112"/>
      <c r="Y577" s="112"/>
      <c r="Z577" s="176"/>
      <c r="AA577" s="109"/>
      <c r="AB577" s="138">
        <f t="shared" si="93"/>
        <v>1</v>
      </c>
      <c r="AC577" s="112">
        <f t="shared" si="94"/>
        <v>0</v>
      </c>
      <c r="AD577" s="112">
        <f t="shared" si="95"/>
        <v>0</v>
      </c>
      <c r="AE577" s="112">
        <f t="shared" si="96"/>
        <v>1</v>
      </c>
    </row>
    <row r="578" spans="1:31" s="150" customFormat="1" hidden="1">
      <c r="A578" s="147">
        <v>579</v>
      </c>
      <c r="B578" s="226" t="s">
        <v>504</v>
      </c>
      <c r="C578" s="147" t="s">
        <v>269</v>
      </c>
      <c r="D578" s="147" t="s">
        <v>505</v>
      </c>
      <c r="E578" s="148">
        <v>42327</v>
      </c>
      <c r="F578" s="149">
        <v>0.34375</v>
      </c>
      <c r="G578" s="149">
        <v>0.76736111111111116</v>
      </c>
      <c r="H578" s="147"/>
      <c r="I578" s="147"/>
      <c r="J578" s="147"/>
      <c r="K578" s="277"/>
      <c r="L578" s="121"/>
      <c r="M578" s="120" t="str">
        <f>IF(ISERROR(VLOOKUP(C578,mail!$G$2:$H$65,2,0)),"",VLOOKUP(C578,mail!$G$2:$H$65,2,0))</f>
        <v/>
      </c>
      <c r="N578" s="98"/>
      <c r="O578" s="110">
        <f t="shared" si="89"/>
        <v>0.34375</v>
      </c>
      <c r="P578" s="110">
        <f t="shared" si="90"/>
        <v>0.76736111111111116</v>
      </c>
      <c r="Q578" s="134">
        <f t="shared" si="91"/>
        <v>0.15625</v>
      </c>
      <c r="R578" s="111">
        <f t="shared" si="97"/>
        <v>0.20486111111111116</v>
      </c>
      <c r="S578" s="108">
        <f t="shared" si="92"/>
        <v>0.35416666666666669</v>
      </c>
      <c r="T578" s="109"/>
      <c r="U578" s="108"/>
      <c r="V578" s="108"/>
      <c r="W578" s="112"/>
      <c r="X578" s="112"/>
      <c r="Y578" s="112"/>
      <c r="Z578" s="176"/>
      <c r="AA578" s="109"/>
      <c r="AB578" s="138">
        <f t="shared" si="93"/>
        <v>1</v>
      </c>
      <c r="AC578" s="112">
        <f t="shared" si="94"/>
        <v>0</v>
      </c>
      <c r="AD578" s="112">
        <f t="shared" si="95"/>
        <v>0</v>
      </c>
      <c r="AE578" s="112">
        <f t="shared" si="96"/>
        <v>1</v>
      </c>
    </row>
    <row r="579" spans="1:31" s="150" customFormat="1" hidden="1">
      <c r="A579" s="147">
        <v>580</v>
      </c>
      <c r="B579" s="226" t="s">
        <v>506</v>
      </c>
      <c r="C579" s="147" t="s">
        <v>270</v>
      </c>
      <c r="D579" s="147" t="s">
        <v>505</v>
      </c>
      <c r="E579" s="148">
        <v>42303</v>
      </c>
      <c r="F579" s="149">
        <v>0.34930555555555554</v>
      </c>
      <c r="G579" s="149">
        <v>0.34930555555555554</v>
      </c>
      <c r="H579" s="149">
        <v>0.76458333333333339</v>
      </c>
      <c r="I579" s="149">
        <v>0.76458333333333339</v>
      </c>
      <c r="J579" s="147"/>
      <c r="K579" s="277"/>
      <c r="L579" s="121"/>
      <c r="M579" s="120" t="str">
        <f>IF(ISERROR(VLOOKUP(C579,mail!$G$2:$H$65,2,0)),"",VLOOKUP(C579,mail!$G$2:$H$65,2,0))</f>
        <v/>
      </c>
      <c r="N579" s="98"/>
      <c r="O579" s="110">
        <f t="shared" si="89"/>
        <v>0.34930555555555554</v>
      </c>
      <c r="P579" s="110">
        <f t="shared" si="90"/>
        <v>0.76458333333333339</v>
      </c>
      <c r="Q579" s="134">
        <f t="shared" si="91"/>
        <v>0.15069444444444446</v>
      </c>
      <c r="R579" s="111">
        <f t="shared" si="97"/>
        <v>0.20208333333333339</v>
      </c>
      <c r="S579" s="108">
        <f t="shared" si="92"/>
        <v>0.35277777777777786</v>
      </c>
      <c r="T579" s="109"/>
      <c r="U579" s="108"/>
      <c r="V579" s="108"/>
      <c r="W579" s="112"/>
      <c r="X579" s="112"/>
      <c r="Y579" s="112"/>
      <c r="Z579" s="176"/>
      <c r="AA579" s="109"/>
      <c r="AB579" s="138">
        <f t="shared" si="93"/>
        <v>0.99607843137254914</v>
      </c>
      <c r="AC579" s="112">
        <f t="shared" si="94"/>
        <v>0</v>
      </c>
      <c r="AD579" s="112">
        <f t="shared" si="95"/>
        <v>0</v>
      </c>
      <c r="AE579" s="112">
        <f t="shared" si="96"/>
        <v>1</v>
      </c>
    </row>
    <row r="580" spans="1:31" s="150" customFormat="1" hidden="1">
      <c r="A580" s="147">
        <v>581</v>
      </c>
      <c r="B580" s="226" t="s">
        <v>506</v>
      </c>
      <c r="C580" s="147" t="s">
        <v>270</v>
      </c>
      <c r="D580" s="147" t="s">
        <v>505</v>
      </c>
      <c r="E580" s="148">
        <v>42304</v>
      </c>
      <c r="F580" s="149">
        <v>0.3520833333333333</v>
      </c>
      <c r="G580" s="149">
        <v>0.3520833333333333</v>
      </c>
      <c r="H580" s="149">
        <v>0.76666666666666661</v>
      </c>
      <c r="I580" s="149">
        <v>0.76666666666666661</v>
      </c>
      <c r="J580" s="147"/>
      <c r="K580" s="277"/>
      <c r="L580" s="121"/>
      <c r="M580" s="120" t="str">
        <f>IF(ISERROR(VLOOKUP(C580,mail!$G$2:$H$65,2,0)),"",VLOOKUP(C580,mail!$G$2:$H$65,2,0))</f>
        <v/>
      </c>
      <c r="N580" s="98"/>
      <c r="O580" s="110">
        <f t="shared" si="89"/>
        <v>0.3520833333333333</v>
      </c>
      <c r="P580" s="110">
        <f t="shared" si="90"/>
        <v>0.76666666666666661</v>
      </c>
      <c r="Q580" s="134">
        <f t="shared" si="91"/>
        <v>0.1479166666666667</v>
      </c>
      <c r="R580" s="111">
        <f t="shared" si="97"/>
        <v>0.20416666666666661</v>
      </c>
      <c r="S580" s="108">
        <f t="shared" si="92"/>
        <v>0.3520833333333333</v>
      </c>
      <c r="T580" s="109"/>
      <c r="U580" s="108"/>
      <c r="V580" s="108"/>
      <c r="W580" s="112"/>
      <c r="X580" s="112"/>
      <c r="Y580" s="112"/>
      <c r="Z580" s="176"/>
      <c r="AA580" s="109"/>
      <c r="AB580" s="138">
        <f t="shared" si="93"/>
        <v>0.99411764705882344</v>
      </c>
      <c r="AC580" s="112">
        <f t="shared" si="94"/>
        <v>0</v>
      </c>
      <c r="AD580" s="112">
        <f t="shared" si="95"/>
        <v>0</v>
      </c>
      <c r="AE580" s="112">
        <f t="shared" si="96"/>
        <v>1</v>
      </c>
    </row>
    <row r="581" spans="1:31" s="150" customFormat="1" hidden="1">
      <c r="A581" s="147">
        <v>582</v>
      </c>
      <c r="B581" s="226" t="s">
        <v>506</v>
      </c>
      <c r="C581" s="147" t="s">
        <v>270</v>
      </c>
      <c r="D581" s="147" t="s">
        <v>505</v>
      </c>
      <c r="E581" s="148">
        <v>42305</v>
      </c>
      <c r="F581" s="149">
        <v>0.3444444444444445</v>
      </c>
      <c r="G581" s="149">
        <v>0.77083333333333337</v>
      </c>
      <c r="H581" s="149">
        <v>0.77083333333333337</v>
      </c>
      <c r="I581" s="149">
        <v>0.7944444444444444</v>
      </c>
      <c r="J581" s="147"/>
      <c r="K581" s="277"/>
      <c r="L581" s="121"/>
      <c r="M581" s="120" t="str">
        <f>IF(ISERROR(VLOOKUP(C581,mail!$G$2:$H$65,2,0)),"",VLOOKUP(C581,mail!$G$2:$H$65,2,0))</f>
        <v/>
      </c>
      <c r="N581" s="98"/>
      <c r="O581" s="110">
        <f t="shared" si="89"/>
        <v>0.3444444444444445</v>
      </c>
      <c r="P581" s="110">
        <f t="shared" si="90"/>
        <v>0.7944444444444444</v>
      </c>
      <c r="Q581" s="134">
        <f t="shared" si="91"/>
        <v>0.1555555555555555</v>
      </c>
      <c r="R581" s="111">
        <f t="shared" si="97"/>
        <v>0.2319444444444444</v>
      </c>
      <c r="S581" s="108">
        <f t="shared" si="92"/>
        <v>0.35416666666666669</v>
      </c>
      <c r="T581" s="109"/>
      <c r="U581" s="108"/>
      <c r="V581" s="108"/>
      <c r="W581" s="112"/>
      <c r="X581" s="112"/>
      <c r="Y581" s="112"/>
      <c r="Z581" s="176"/>
      <c r="AA581" s="109"/>
      <c r="AB581" s="138">
        <f t="shared" si="93"/>
        <v>1</v>
      </c>
      <c r="AC581" s="112">
        <f t="shared" si="94"/>
        <v>0</v>
      </c>
      <c r="AD581" s="112">
        <f t="shared" si="95"/>
        <v>0</v>
      </c>
      <c r="AE581" s="112">
        <f t="shared" si="96"/>
        <v>1</v>
      </c>
    </row>
    <row r="582" spans="1:31" s="150" customFormat="1" hidden="1">
      <c r="A582" s="147">
        <v>583</v>
      </c>
      <c r="B582" s="226" t="s">
        <v>506</v>
      </c>
      <c r="C582" s="147" t="s">
        <v>270</v>
      </c>
      <c r="D582" s="147" t="s">
        <v>505</v>
      </c>
      <c r="E582" s="148">
        <v>42306</v>
      </c>
      <c r="F582" s="149">
        <v>0.5541666666666667</v>
      </c>
      <c r="G582" s="149">
        <v>0.76944444444444438</v>
      </c>
      <c r="H582" s="149">
        <v>0.76944444444444438</v>
      </c>
      <c r="I582" s="149">
        <v>0.78541666666666676</v>
      </c>
      <c r="J582" s="149">
        <v>0.86319444444444438</v>
      </c>
      <c r="K582" s="277"/>
      <c r="L582" s="121"/>
      <c r="M582" s="120" t="str">
        <f>IF(ISERROR(VLOOKUP(C582,mail!$G$2:$H$65,2,0)),"",VLOOKUP(C582,mail!$G$2:$H$65,2,0))</f>
        <v/>
      </c>
      <c r="N582" s="98"/>
      <c r="O582" s="110">
        <f t="shared" si="89"/>
        <v>0.5541666666666667</v>
      </c>
      <c r="P582" s="110">
        <f t="shared" si="90"/>
        <v>0.75</v>
      </c>
      <c r="Q582" s="134">
        <f t="shared" si="91"/>
        <v>0</v>
      </c>
      <c r="R582" s="111">
        <f t="shared" si="97"/>
        <v>0.1875</v>
      </c>
      <c r="S582" s="108">
        <f t="shared" si="92"/>
        <v>0.1875</v>
      </c>
      <c r="T582" s="109"/>
      <c r="U582" s="108"/>
      <c r="V582" s="108"/>
      <c r="W582" s="112"/>
      <c r="X582" s="112"/>
      <c r="Y582" s="112"/>
      <c r="Z582" s="176"/>
      <c r="AA582" s="109"/>
      <c r="AB582" s="138">
        <f t="shared" si="93"/>
        <v>0.52941176470588236</v>
      </c>
      <c r="AC582" s="112">
        <f t="shared" si="94"/>
        <v>0</v>
      </c>
      <c r="AD582" s="112">
        <f t="shared" si="95"/>
        <v>0</v>
      </c>
      <c r="AE582" s="112">
        <f t="shared" si="96"/>
        <v>0</v>
      </c>
    </row>
    <row r="583" spans="1:31" s="150" customFormat="1" hidden="1">
      <c r="A583" s="147">
        <v>584</v>
      </c>
      <c r="B583" s="226" t="s">
        <v>506</v>
      </c>
      <c r="C583" s="147" t="s">
        <v>270</v>
      </c>
      <c r="D583" s="147" t="s">
        <v>505</v>
      </c>
      <c r="E583" s="148">
        <v>42307</v>
      </c>
      <c r="F583" s="149">
        <v>0.3430555555555555</v>
      </c>
      <c r="G583" s="149">
        <v>0.3430555555555555</v>
      </c>
      <c r="H583" s="149">
        <v>0.76180555555555562</v>
      </c>
      <c r="I583" s="149">
        <v>0.76180555555555562</v>
      </c>
      <c r="J583" s="147"/>
      <c r="K583" s="277"/>
      <c r="L583" s="121"/>
      <c r="M583" s="120" t="str">
        <f>IF(ISERROR(VLOOKUP(C583,mail!$G$2:$H$65,2,0)),"",VLOOKUP(C583,mail!$G$2:$H$65,2,0))</f>
        <v/>
      </c>
      <c r="N583" s="98"/>
      <c r="O583" s="110">
        <f t="shared" si="89"/>
        <v>0.3430555555555555</v>
      </c>
      <c r="P583" s="110">
        <f t="shared" si="90"/>
        <v>0.76180555555555562</v>
      </c>
      <c r="Q583" s="134">
        <f t="shared" si="91"/>
        <v>0.1569444444444445</v>
      </c>
      <c r="R583" s="111">
        <f t="shared" si="97"/>
        <v>0.19930555555555562</v>
      </c>
      <c r="S583" s="108">
        <f t="shared" si="92"/>
        <v>0.35416666666666669</v>
      </c>
      <c r="T583" s="109"/>
      <c r="U583" s="108"/>
      <c r="V583" s="108"/>
      <c r="W583" s="112"/>
      <c r="X583" s="112"/>
      <c r="Y583" s="112"/>
      <c r="Z583" s="176"/>
      <c r="AA583" s="109"/>
      <c r="AB583" s="138">
        <f t="shared" si="93"/>
        <v>1</v>
      </c>
      <c r="AC583" s="112">
        <f t="shared" si="94"/>
        <v>0</v>
      </c>
      <c r="AD583" s="112">
        <f t="shared" si="95"/>
        <v>0</v>
      </c>
      <c r="AE583" s="112">
        <f t="shared" si="96"/>
        <v>1</v>
      </c>
    </row>
    <row r="584" spans="1:31" s="150" customFormat="1" hidden="1">
      <c r="A584" s="147">
        <v>585</v>
      </c>
      <c r="B584" s="226" t="s">
        <v>506</v>
      </c>
      <c r="C584" s="147" t="s">
        <v>270</v>
      </c>
      <c r="D584" s="147" t="s">
        <v>505</v>
      </c>
      <c r="E584" s="148">
        <v>42310</v>
      </c>
      <c r="F584" s="149">
        <v>0.34861111111111115</v>
      </c>
      <c r="G584" s="149">
        <v>0.7680555555555556</v>
      </c>
      <c r="H584" s="147"/>
      <c r="I584" s="147"/>
      <c r="J584" s="147"/>
      <c r="K584" s="277"/>
      <c r="L584" s="121"/>
      <c r="M584" s="120" t="str">
        <f>IF(ISERROR(VLOOKUP(C584,mail!$G$2:$H$65,2,0)),"",VLOOKUP(C584,mail!$G$2:$H$65,2,0))</f>
        <v/>
      </c>
      <c r="N584" s="98"/>
      <c r="O584" s="110">
        <f t="shared" si="89"/>
        <v>0.34861111111111115</v>
      </c>
      <c r="P584" s="110">
        <f t="shared" si="90"/>
        <v>0.7680555555555556</v>
      </c>
      <c r="Q584" s="134">
        <f t="shared" si="91"/>
        <v>0.15138888888888885</v>
      </c>
      <c r="R584" s="111">
        <f t="shared" si="97"/>
        <v>0.2055555555555556</v>
      </c>
      <c r="S584" s="108">
        <f t="shared" si="92"/>
        <v>0.35416666666666669</v>
      </c>
      <c r="T584" s="109"/>
      <c r="U584" s="108"/>
      <c r="V584" s="108"/>
      <c r="W584" s="112"/>
      <c r="X584" s="112"/>
      <c r="Y584" s="112"/>
      <c r="Z584" s="176"/>
      <c r="AA584" s="109"/>
      <c r="AB584" s="138">
        <f t="shared" si="93"/>
        <v>1</v>
      </c>
      <c r="AC584" s="112">
        <f t="shared" si="94"/>
        <v>0</v>
      </c>
      <c r="AD584" s="112">
        <f t="shared" si="95"/>
        <v>0</v>
      </c>
      <c r="AE584" s="112">
        <f t="shared" si="96"/>
        <v>1</v>
      </c>
    </row>
    <row r="585" spans="1:31" s="150" customFormat="1" hidden="1">
      <c r="A585" s="147">
        <v>586</v>
      </c>
      <c r="B585" s="226" t="s">
        <v>506</v>
      </c>
      <c r="C585" s="147" t="s">
        <v>270</v>
      </c>
      <c r="D585" s="147" t="s">
        <v>505</v>
      </c>
      <c r="E585" s="148">
        <v>42311</v>
      </c>
      <c r="F585" s="149">
        <v>0.34930555555555554</v>
      </c>
      <c r="G585" s="149">
        <v>0.77638888888888891</v>
      </c>
      <c r="H585" s="149">
        <v>0.77638888888888891</v>
      </c>
      <c r="I585" s="149">
        <v>0.77847222222222223</v>
      </c>
      <c r="J585" s="147"/>
      <c r="K585" s="277"/>
      <c r="L585" s="121"/>
      <c r="M585" s="120" t="str">
        <f>IF(ISERROR(VLOOKUP(C585,mail!$G$2:$H$65,2,0)),"",VLOOKUP(C585,mail!$G$2:$H$65,2,0))</f>
        <v/>
      </c>
      <c r="N585" s="98"/>
      <c r="O585" s="110">
        <f t="shared" si="89"/>
        <v>0.34930555555555554</v>
      </c>
      <c r="P585" s="110">
        <f t="shared" si="90"/>
        <v>0.77847222222222223</v>
      </c>
      <c r="Q585" s="134">
        <f t="shared" si="91"/>
        <v>0.15069444444444446</v>
      </c>
      <c r="R585" s="111">
        <f t="shared" si="97"/>
        <v>0.21597222222222223</v>
      </c>
      <c r="S585" s="108">
        <f t="shared" si="92"/>
        <v>0.35416666666666669</v>
      </c>
      <c r="T585" s="109"/>
      <c r="U585" s="108"/>
      <c r="V585" s="108"/>
      <c r="W585" s="112"/>
      <c r="X585" s="112"/>
      <c r="Y585" s="112"/>
      <c r="Z585" s="176"/>
      <c r="AA585" s="109"/>
      <c r="AB585" s="138">
        <f t="shared" si="93"/>
        <v>1</v>
      </c>
      <c r="AC585" s="112">
        <f t="shared" si="94"/>
        <v>0</v>
      </c>
      <c r="AD585" s="112">
        <f t="shared" si="95"/>
        <v>0</v>
      </c>
      <c r="AE585" s="112">
        <f t="shared" si="96"/>
        <v>1</v>
      </c>
    </row>
    <row r="586" spans="1:31" s="150" customFormat="1" hidden="1">
      <c r="A586" s="147">
        <v>587</v>
      </c>
      <c r="B586" s="226" t="s">
        <v>506</v>
      </c>
      <c r="C586" s="147" t="s">
        <v>270</v>
      </c>
      <c r="D586" s="147" t="s">
        <v>505</v>
      </c>
      <c r="E586" s="148">
        <v>42312</v>
      </c>
      <c r="F586" s="149">
        <v>0.34583333333333338</v>
      </c>
      <c r="G586" s="149">
        <v>0.76388888888888884</v>
      </c>
      <c r="H586" s="149">
        <v>0.76388888888888884</v>
      </c>
      <c r="I586" s="147"/>
      <c r="J586" s="147"/>
      <c r="K586" s="277"/>
      <c r="L586" s="121"/>
      <c r="M586" s="120" t="str">
        <f>IF(ISERROR(VLOOKUP(C586,mail!$G$2:$H$65,2,0)),"",VLOOKUP(C586,mail!$G$2:$H$65,2,0))</f>
        <v/>
      </c>
      <c r="N586" s="98"/>
      <c r="O586" s="110">
        <f t="shared" si="89"/>
        <v>0.34583333333333338</v>
      </c>
      <c r="P586" s="110">
        <f t="shared" si="90"/>
        <v>0.76388888888888884</v>
      </c>
      <c r="Q586" s="134">
        <f t="shared" si="91"/>
        <v>0.15416666666666662</v>
      </c>
      <c r="R586" s="111">
        <f t="shared" si="97"/>
        <v>0.20138888888888884</v>
      </c>
      <c r="S586" s="108">
        <f t="shared" si="92"/>
        <v>0.35416666666666669</v>
      </c>
      <c r="T586" s="109"/>
      <c r="U586" s="108"/>
      <c r="V586" s="108"/>
      <c r="W586" s="112"/>
      <c r="X586" s="112"/>
      <c r="Y586" s="112"/>
      <c r="Z586" s="176"/>
      <c r="AA586" s="109"/>
      <c r="AB586" s="138">
        <f t="shared" si="93"/>
        <v>1</v>
      </c>
      <c r="AC586" s="112">
        <f t="shared" si="94"/>
        <v>0</v>
      </c>
      <c r="AD586" s="112">
        <f t="shared" si="95"/>
        <v>0</v>
      </c>
      <c r="AE586" s="112">
        <f t="shared" si="96"/>
        <v>1</v>
      </c>
    </row>
    <row r="587" spans="1:31" s="150" customFormat="1" hidden="1">
      <c r="A587" s="147">
        <v>588</v>
      </c>
      <c r="B587" s="226" t="s">
        <v>506</v>
      </c>
      <c r="C587" s="147" t="s">
        <v>270</v>
      </c>
      <c r="D587" s="147" t="s">
        <v>505</v>
      </c>
      <c r="E587" s="148">
        <v>42313</v>
      </c>
      <c r="F587" s="149">
        <v>0.35069444444444442</v>
      </c>
      <c r="G587" s="149">
        <v>0.35069444444444442</v>
      </c>
      <c r="H587" s="149">
        <v>0.7729166666666667</v>
      </c>
      <c r="I587" s="149">
        <v>0.7729166666666667</v>
      </c>
      <c r="J587" s="149">
        <v>0.78749999999999998</v>
      </c>
      <c r="K587" s="277"/>
      <c r="L587" s="121"/>
      <c r="M587" s="120" t="str">
        <f>IF(ISERROR(VLOOKUP(C587,mail!$G$2:$H$65,2,0)),"",VLOOKUP(C587,mail!$G$2:$H$65,2,0))</f>
        <v/>
      </c>
      <c r="N587" s="98"/>
      <c r="O587" s="110">
        <f t="shared" si="89"/>
        <v>0.35069444444444442</v>
      </c>
      <c r="P587" s="110">
        <f t="shared" si="90"/>
        <v>0.78749999999999998</v>
      </c>
      <c r="Q587" s="134">
        <f t="shared" si="91"/>
        <v>0.14930555555555558</v>
      </c>
      <c r="R587" s="111">
        <f t="shared" si="97"/>
        <v>0.22499999999999998</v>
      </c>
      <c r="S587" s="108">
        <f t="shared" si="92"/>
        <v>0.35416666666666669</v>
      </c>
      <c r="T587" s="109"/>
      <c r="U587" s="108"/>
      <c r="V587" s="108"/>
      <c r="W587" s="112"/>
      <c r="X587" s="112"/>
      <c r="Y587" s="112"/>
      <c r="Z587" s="176"/>
      <c r="AA587" s="109"/>
      <c r="AB587" s="138">
        <f t="shared" si="93"/>
        <v>1</v>
      </c>
      <c r="AC587" s="112">
        <f t="shared" si="94"/>
        <v>0</v>
      </c>
      <c r="AD587" s="112">
        <f t="shared" si="95"/>
        <v>0</v>
      </c>
      <c r="AE587" s="112">
        <f t="shared" si="96"/>
        <v>1</v>
      </c>
    </row>
    <row r="588" spans="1:31" s="150" customFormat="1" hidden="1">
      <c r="A588" s="147">
        <v>589</v>
      </c>
      <c r="B588" s="226" t="s">
        <v>506</v>
      </c>
      <c r="C588" s="147" t="s">
        <v>270</v>
      </c>
      <c r="D588" s="147" t="s">
        <v>505</v>
      </c>
      <c r="E588" s="148">
        <v>42314</v>
      </c>
      <c r="F588" s="149">
        <v>0.34722222222222227</v>
      </c>
      <c r="G588" s="149">
        <v>0.75416666666666676</v>
      </c>
      <c r="H588" s="147"/>
      <c r="I588" s="147"/>
      <c r="J588" s="147"/>
      <c r="K588" s="277"/>
      <c r="L588" s="121"/>
      <c r="M588" s="120" t="str">
        <f>IF(ISERROR(VLOOKUP(C588,mail!$G$2:$H$65,2,0)),"",VLOOKUP(C588,mail!$G$2:$H$65,2,0))</f>
        <v/>
      </c>
      <c r="N588" s="98"/>
      <c r="O588" s="110">
        <f t="shared" si="89"/>
        <v>0.34722222222222227</v>
      </c>
      <c r="P588" s="110">
        <f t="shared" si="90"/>
        <v>0.75416666666666676</v>
      </c>
      <c r="Q588" s="134">
        <f t="shared" si="91"/>
        <v>0.15277777777777773</v>
      </c>
      <c r="R588" s="111">
        <f t="shared" si="97"/>
        <v>0.19166666666666676</v>
      </c>
      <c r="S588" s="108">
        <f t="shared" si="92"/>
        <v>0.3444444444444445</v>
      </c>
      <c r="T588" s="109"/>
      <c r="U588" s="108"/>
      <c r="V588" s="108"/>
      <c r="W588" s="112"/>
      <c r="X588" s="112"/>
      <c r="Y588" s="112"/>
      <c r="Z588" s="176"/>
      <c r="AA588" s="109"/>
      <c r="AB588" s="138">
        <f t="shared" si="93"/>
        <v>0.97254901960784323</v>
      </c>
      <c r="AC588" s="112">
        <f t="shared" si="94"/>
        <v>0</v>
      </c>
      <c r="AD588" s="112">
        <f t="shared" si="95"/>
        <v>0</v>
      </c>
      <c r="AE588" s="112">
        <f t="shared" si="96"/>
        <v>1</v>
      </c>
    </row>
    <row r="589" spans="1:31" s="150" customFormat="1" hidden="1">
      <c r="A589" s="147">
        <v>590</v>
      </c>
      <c r="B589" s="226" t="s">
        <v>506</v>
      </c>
      <c r="C589" s="147" t="s">
        <v>270</v>
      </c>
      <c r="D589" s="147" t="s">
        <v>505</v>
      </c>
      <c r="E589" s="148">
        <v>42317</v>
      </c>
      <c r="F589" s="149">
        <v>0.36319444444444443</v>
      </c>
      <c r="G589" s="149">
        <v>0.78194444444444444</v>
      </c>
      <c r="H589" s="149">
        <v>0.78194444444444444</v>
      </c>
      <c r="I589" s="147"/>
      <c r="J589" s="147"/>
      <c r="K589" s="277"/>
      <c r="L589" s="121"/>
      <c r="M589" s="120" t="str">
        <f>IF(ISERROR(VLOOKUP(C589,mail!$G$2:$H$65,2,0)),"",VLOOKUP(C589,mail!$G$2:$H$65,2,0))</f>
        <v/>
      </c>
      <c r="N589" s="98"/>
      <c r="O589" s="110">
        <f t="shared" si="89"/>
        <v>0.36319444444444443</v>
      </c>
      <c r="P589" s="110">
        <f t="shared" si="90"/>
        <v>0.75</v>
      </c>
      <c r="Q589" s="134">
        <f t="shared" si="91"/>
        <v>0.13680555555555557</v>
      </c>
      <c r="R589" s="111">
        <f t="shared" si="97"/>
        <v>0.1875</v>
      </c>
      <c r="S589" s="108">
        <f t="shared" si="92"/>
        <v>0.32430555555555557</v>
      </c>
      <c r="T589" s="109"/>
      <c r="U589" s="108"/>
      <c r="V589" s="108"/>
      <c r="W589" s="112"/>
      <c r="X589" s="112"/>
      <c r="Y589" s="112"/>
      <c r="Z589" s="176"/>
      <c r="AA589" s="109"/>
      <c r="AB589" s="138">
        <f t="shared" si="93"/>
        <v>0.91568627450980389</v>
      </c>
      <c r="AC589" s="112">
        <f t="shared" si="94"/>
        <v>0</v>
      </c>
      <c r="AD589" s="112">
        <f t="shared" si="95"/>
        <v>1</v>
      </c>
      <c r="AE589" s="112">
        <f t="shared" si="96"/>
        <v>1</v>
      </c>
    </row>
    <row r="590" spans="1:31" s="150" customFormat="1" hidden="1">
      <c r="A590" s="147">
        <v>591</v>
      </c>
      <c r="B590" s="226" t="s">
        <v>506</v>
      </c>
      <c r="C590" s="147" t="s">
        <v>270</v>
      </c>
      <c r="D590" s="147" t="s">
        <v>505</v>
      </c>
      <c r="E590" s="148">
        <v>42318</v>
      </c>
      <c r="F590" s="149">
        <v>0.34930555555555554</v>
      </c>
      <c r="G590" s="149">
        <v>0.78402777777777777</v>
      </c>
      <c r="H590" s="149">
        <v>0.78472222222222221</v>
      </c>
      <c r="I590" s="147"/>
      <c r="J590" s="147"/>
      <c r="K590" s="277"/>
      <c r="L590" s="121"/>
      <c r="M590" s="120" t="str">
        <f>IF(ISERROR(VLOOKUP(C590,mail!$G$2:$H$65,2,0)),"",VLOOKUP(C590,mail!$G$2:$H$65,2,0))</f>
        <v/>
      </c>
      <c r="N590" s="98"/>
      <c r="O590" s="110">
        <f t="shared" si="89"/>
        <v>0.34930555555555554</v>
      </c>
      <c r="P590" s="110">
        <f t="shared" si="90"/>
        <v>0.78472222222222221</v>
      </c>
      <c r="Q590" s="134">
        <f t="shared" si="91"/>
        <v>0.15069444444444446</v>
      </c>
      <c r="R590" s="111">
        <f t="shared" si="97"/>
        <v>0.22222222222222221</v>
      </c>
      <c r="S590" s="108">
        <f t="shared" si="92"/>
        <v>0.35416666666666669</v>
      </c>
      <c r="T590" s="109"/>
      <c r="U590" s="108"/>
      <c r="V590" s="108"/>
      <c r="W590" s="112"/>
      <c r="X590" s="112"/>
      <c r="Y590" s="112"/>
      <c r="Z590" s="176"/>
      <c r="AA590" s="109"/>
      <c r="AB590" s="138">
        <f t="shared" si="93"/>
        <v>1</v>
      </c>
      <c r="AC590" s="112">
        <f t="shared" si="94"/>
        <v>0</v>
      </c>
      <c r="AD590" s="112">
        <f t="shared" si="95"/>
        <v>0</v>
      </c>
      <c r="AE590" s="112">
        <f t="shared" si="96"/>
        <v>1</v>
      </c>
    </row>
    <row r="591" spans="1:31" s="150" customFormat="1" hidden="1">
      <c r="A591" s="147">
        <v>592</v>
      </c>
      <c r="B591" s="226" t="s">
        <v>506</v>
      </c>
      <c r="C591" s="147" t="s">
        <v>270</v>
      </c>
      <c r="D591" s="147" t="s">
        <v>505</v>
      </c>
      <c r="E591" s="148">
        <v>42319</v>
      </c>
      <c r="F591" s="149">
        <v>0.34930555555555554</v>
      </c>
      <c r="G591" s="149">
        <v>0.77847222222222223</v>
      </c>
      <c r="H591" s="147"/>
      <c r="I591" s="147"/>
      <c r="J591" s="147"/>
      <c r="K591" s="277"/>
      <c r="L591" s="121"/>
      <c r="M591" s="120" t="str">
        <f>IF(ISERROR(VLOOKUP(C591,mail!$G$2:$H$65,2,0)),"",VLOOKUP(C591,mail!$G$2:$H$65,2,0))</f>
        <v/>
      </c>
      <c r="N591" s="98"/>
      <c r="O591" s="110">
        <f t="shared" si="89"/>
        <v>0.34930555555555554</v>
      </c>
      <c r="P591" s="110">
        <f t="shared" si="90"/>
        <v>0.77847222222222223</v>
      </c>
      <c r="Q591" s="134">
        <f t="shared" si="91"/>
        <v>0.15069444444444446</v>
      </c>
      <c r="R591" s="111">
        <f t="shared" si="97"/>
        <v>0.21597222222222223</v>
      </c>
      <c r="S591" s="108">
        <f t="shared" si="92"/>
        <v>0.35416666666666669</v>
      </c>
      <c r="T591" s="109"/>
      <c r="U591" s="108"/>
      <c r="V591" s="108"/>
      <c r="W591" s="112"/>
      <c r="X591" s="112"/>
      <c r="Y591" s="112"/>
      <c r="Z591" s="176"/>
      <c r="AA591" s="109"/>
      <c r="AB591" s="138">
        <f t="shared" si="93"/>
        <v>1</v>
      </c>
      <c r="AC591" s="112">
        <f t="shared" si="94"/>
        <v>0</v>
      </c>
      <c r="AD591" s="112">
        <f t="shared" si="95"/>
        <v>0</v>
      </c>
      <c r="AE591" s="112">
        <f t="shared" si="96"/>
        <v>1</v>
      </c>
    </row>
    <row r="592" spans="1:31" s="150" customFormat="1" hidden="1">
      <c r="A592" s="147">
        <v>593</v>
      </c>
      <c r="B592" s="226" t="s">
        <v>506</v>
      </c>
      <c r="C592" s="147" t="s">
        <v>270</v>
      </c>
      <c r="D592" s="147" t="s">
        <v>505</v>
      </c>
      <c r="E592" s="148">
        <v>42320</v>
      </c>
      <c r="F592" s="149">
        <v>0.34652777777777777</v>
      </c>
      <c r="G592" s="149">
        <v>0.78819444444444453</v>
      </c>
      <c r="H592" s="149">
        <v>0.79722222222222217</v>
      </c>
      <c r="I592" s="149">
        <v>0.87638888888888899</v>
      </c>
      <c r="J592" s="147"/>
      <c r="K592" s="277"/>
      <c r="L592" s="121"/>
      <c r="M592" s="120" t="str">
        <f>IF(ISERROR(VLOOKUP(C592,mail!$G$2:$H$65,2,0)),"",VLOOKUP(C592,mail!$G$2:$H$65,2,0))</f>
        <v/>
      </c>
      <c r="N592" s="98"/>
      <c r="O592" s="110">
        <f t="shared" si="89"/>
        <v>0.34652777777777777</v>
      </c>
      <c r="P592" s="110">
        <f t="shared" si="90"/>
        <v>0.87638888888888899</v>
      </c>
      <c r="Q592" s="134">
        <f t="shared" si="91"/>
        <v>0.15347222222222223</v>
      </c>
      <c r="R592" s="111">
        <f t="shared" si="97"/>
        <v>0.25</v>
      </c>
      <c r="S592" s="108">
        <f t="shared" si="92"/>
        <v>0.35416666666666669</v>
      </c>
      <c r="T592" s="109"/>
      <c r="U592" s="108"/>
      <c r="V592" s="108"/>
      <c r="W592" s="112"/>
      <c r="X592" s="112"/>
      <c r="Y592" s="112"/>
      <c r="Z592" s="176"/>
      <c r="AA592" s="109"/>
      <c r="AB592" s="138">
        <f t="shared" si="93"/>
        <v>1</v>
      </c>
      <c r="AC592" s="112">
        <f t="shared" si="94"/>
        <v>0</v>
      </c>
      <c r="AD592" s="112">
        <f t="shared" si="95"/>
        <v>0</v>
      </c>
      <c r="AE592" s="112">
        <f t="shared" si="96"/>
        <v>1</v>
      </c>
    </row>
    <row r="593" spans="1:31" s="150" customFormat="1" hidden="1">
      <c r="A593" s="147">
        <v>594</v>
      </c>
      <c r="B593" s="226" t="s">
        <v>506</v>
      </c>
      <c r="C593" s="147" t="s">
        <v>270</v>
      </c>
      <c r="D593" s="147" t="s">
        <v>505</v>
      </c>
      <c r="E593" s="148">
        <v>42321</v>
      </c>
      <c r="F593" s="149">
        <v>0.35694444444444445</v>
      </c>
      <c r="G593" s="149">
        <v>0.35694444444444445</v>
      </c>
      <c r="H593" s="149">
        <v>0.79236111111111107</v>
      </c>
      <c r="I593" s="147"/>
      <c r="J593" s="147"/>
      <c r="K593" s="277"/>
      <c r="L593" s="121"/>
      <c r="M593" s="120" t="str">
        <f>IF(ISERROR(VLOOKUP(C593,mail!$G$2:$H$65,2,0)),"",VLOOKUP(C593,mail!$G$2:$H$65,2,0))</f>
        <v/>
      </c>
      <c r="N593" s="98"/>
      <c r="O593" s="110">
        <f t="shared" si="89"/>
        <v>0.35694444444444445</v>
      </c>
      <c r="P593" s="110">
        <f t="shared" si="90"/>
        <v>0.75</v>
      </c>
      <c r="Q593" s="134">
        <f t="shared" si="91"/>
        <v>0.14305555555555555</v>
      </c>
      <c r="R593" s="111">
        <f t="shared" si="97"/>
        <v>0.1875</v>
      </c>
      <c r="S593" s="108">
        <f t="shared" si="92"/>
        <v>0.33055555555555555</v>
      </c>
      <c r="T593" s="109"/>
      <c r="U593" s="108"/>
      <c r="V593" s="108"/>
      <c r="W593" s="112"/>
      <c r="X593" s="112"/>
      <c r="Y593" s="112"/>
      <c r="Z593" s="176"/>
      <c r="AA593" s="109"/>
      <c r="AB593" s="138">
        <f t="shared" si="93"/>
        <v>0.93333333333333324</v>
      </c>
      <c r="AC593" s="112">
        <f t="shared" si="94"/>
        <v>0</v>
      </c>
      <c r="AD593" s="112">
        <f t="shared" si="95"/>
        <v>1</v>
      </c>
      <c r="AE593" s="112">
        <f t="shared" si="96"/>
        <v>1</v>
      </c>
    </row>
    <row r="594" spans="1:31" s="150" customFormat="1" hidden="1">
      <c r="A594" s="147">
        <v>596</v>
      </c>
      <c r="B594" s="226" t="s">
        <v>506</v>
      </c>
      <c r="C594" s="147" t="s">
        <v>270</v>
      </c>
      <c r="D594" s="147" t="s">
        <v>505</v>
      </c>
      <c r="E594" s="148">
        <v>42324</v>
      </c>
      <c r="F594" s="149">
        <v>0.34375</v>
      </c>
      <c r="G594" s="149">
        <v>0.77500000000000002</v>
      </c>
      <c r="H594" s="149">
        <v>0.77569444444444446</v>
      </c>
      <c r="I594" s="147"/>
      <c r="J594" s="147"/>
      <c r="K594" s="277"/>
      <c r="L594" s="121"/>
      <c r="M594" s="120" t="str">
        <f>IF(ISERROR(VLOOKUP(C594,mail!$G$2:$H$65,2,0)),"",VLOOKUP(C594,mail!$G$2:$H$65,2,0))</f>
        <v/>
      </c>
      <c r="N594" s="98"/>
      <c r="O594" s="110">
        <f t="shared" si="89"/>
        <v>0.34375</v>
      </c>
      <c r="P594" s="110">
        <f t="shared" si="90"/>
        <v>0.77569444444444446</v>
      </c>
      <c r="Q594" s="134">
        <f t="shared" si="91"/>
        <v>0.15625</v>
      </c>
      <c r="R594" s="111">
        <f t="shared" si="97"/>
        <v>0.21319444444444446</v>
      </c>
      <c r="S594" s="108">
        <f t="shared" si="92"/>
        <v>0.35416666666666669</v>
      </c>
      <c r="T594" s="109"/>
      <c r="U594" s="108"/>
      <c r="V594" s="108"/>
      <c r="W594" s="112"/>
      <c r="X594" s="112"/>
      <c r="Y594" s="112"/>
      <c r="Z594" s="176"/>
      <c r="AA594" s="109"/>
      <c r="AB594" s="138">
        <f t="shared" si="93"/>
        <v>1</v>
      </c>
      <c r="AC594" s="112">
        <f t="shared" si="94"/>
        <v>0</v>
      </c>
      <c r="AD594" s="112">
        <f t="shared" si="95"/>
        <v>0</v>
      </c>
      <c r="AE594" s="112">
        <f t="shared" si="96"/>
        <v>1</v>
      </c>
    </row>
    <row r="595" spans="1:31" s="150" customFormat="1" hidden="1">
      <c r="A595" s="147">
        <v>597</v>
      </c>
      <c r="B595" s="226" t="s">
        <v>506</v>
      </c>
      <c r="C595" s="147" t="s">
        <v>270</v>
      </c>
      <c r="D595" s="147" t="s">
        <v>505</v>
      </c>
      <c r="E595" s="148">
        <v>42325</v>
      </c>
      <c r="F595" s="149">
        <v>0.3444444444444445</v>
      </c>
      <c r="G595" s="149">
        <v>0.7715277777777777</v>
      </c>
      <c r="H595" s="149">
        <v>0.7715277777777777</v>
      </c>
      <c r="I595" s="147"/>
      <c r="J595" s="147"/>
      <c r="K595" s="277"/>
      <c r="L595" s="121"/>
      <c r="M595" s="120" t="str">
        <f>IF(ISERROR(VLOOKUP(C595,mail!$G$2:$H$65,2,0)),"",VLOOKUP(C595,mail!$G$2:$H$65,2,0))</f>
        <v/>
      </c>
      <c r="N595" s="98"/>
      <c r="O595" s="110">
        <f t="shared" ref="O595:O655" si="98">+IF(COUNT(F595:K595)=1,0,IF((MAX(F595:K595)-MIN(F595:K595))&lt;TIMEVALUE("1:00"),0,IF(F595&lt;TIMEVALUE("8:00"),1/3,MIN(F595:K595))))</f>
        <v>0.3444444444444445</v>
      </c>
      <c r="P595" s="110">
        <f t="shared" ref="P595:P655" si="99">+IF(COUNT(F595:K595)=1,0,IF((MAX(F595:K595)-MIN(F595:K595))&lt;TIMEVALUE("1:00"),0,IF(MAX(F595:K595)&lt;TIMEVALUE("18:00"),MAX(F595:K595),IF(MIN(F595:K595)&gt;TIMEVALUE("8:30"),0.75,MAX(F595:K595)))))</f>
        <v>0.7715277777777777</v>
      </c>
      <c r="Q595" s="134">
        <f t="shared" ref="Q595:Q655" si="100">+IF(OR(M595="KHAC",M595="PM",O595=TIMEVALUE("00:00")),0,IF(O595&gt;TIMEVALUE("10:00"),0,IF(MAX(F595:K595)&lt;TIMEVALUE("12:00"),MAX(F595:K595)-O595,TIMEVALUE("12:00")-O595)))</f>
        <v>0.1555555555555555</v>
      </c>
      <c r="R595" s="111">
        <f t="shared" si="97"/>
        <v>0.2090277777777777</v>
      </c>
      <c r="S595" s="108">
        <f t="shared" ref="S595:S655" si="101">+IF(AND(M595="TS",(Q595+R595+U595-V595)&gt;TIMEVALUE("7:30")),7.5/24,IF((Q595+R595+U595-V595)&gt;TIMEVALUE("8:30"),8.5/24,(Q595+R595+U595-V595)))</f>
        <v>0.35416666666666669</v>
      </c>
      <c r="T595" s="109"/>
      <c r="U595" s="108"/>
      <c r="V595" s="108"/>
      <c r="W595" s="112"/>
      <c r="X595" s="112"/>
      <c r="Y595" s="112"/>
      <c r="Z595" s="176"/>
      <c r="AA595" s="109"/>
      <c r="AB595" s="138">
        <f t="shared" ref="AB595:AB655" si="102">+S595/TIMEVALUE("8:30")</f>
        <v>1</v>
      </c>
      <c r="AC595" s="112">
        <f t="shared" ref="AC595:AC655" si="103">IF(COUNT(F595:K595)=0,0,IF(COUNT(F595:K595)=1,1,IF((MAX(F595:K595)-MIN(F595:K595))&lt;TIMEVALUE("1:00"),1,0+Y595)))</f>
        <v>0</v>
      </c>
      <c r="AD595" s="112">
        <f t="shared" ref="AD595:AD655" si="104">+IF(AND(F595&gt;TIMEVALUE("8:30"),F595&lt;TIMEVALUE("10:00")),1,IF(AND(F595&gt;TIMEVALUE("14:00"),F595&lt;TIMEVALUE("15:30")),1,0+W595))</f>
        <v>0</v>
      </c>
      <c r="AE595" s="112">
        <f t="shared" si="96"/>
        <v>1</v>
      </c>
    </row>
    <row r="596" spans="1:31" s="150" customFormat="1" hidden="1">
      <c r="A596" s="147">
        <v>598</v>
      </c>
      <c r="B596" s="226" t="s">
        <v>506</v>
      </c>
      <c r="C596" s="147" t="s">
        <v>270</v>
      </c>
      <c r="D596" s="147" t="s">
        <v>505</v>
      </c>
      <c r="E596" s="148">
        <v>42326</v>
      </c>
      <c r="F596" s="149">
        <v>0.34583333333333338</v>
      </c>
      <c r="G596" s="149">
        <v>0.78680555555555554</v>
      </c>
      <c r="H596" s="149">
        <v>0.78680555555555554</v>
      </c>
      <c r="I596" s="147"/>
      <c r="J596" s="147"/>
      <c r="K596" s="277"/>
      <c r="L596" s="121"/>
      <c r="M596" s="120" t="str">
        <f>IF(ISERROR(VLOOKUP(C596,mail!$G$2:$H$65,2,0)),"",VLOOKUP(C596,mail!$G$2:$H$65,2,0))</f>
        <v/>
      </c>
      <c r="N596" s="98"/>
      <c r="O596" s="110">
        <f t="shared" si="98"/>
        <v>0.34583333333333338</v>
      </c>
      <c r="P596" s="110">
        <f t="shared" si="99"/>
        <v>0.78680555555555554</v>
      </c>
      <c r="Q596" s="134">
        <f t="shared" si="100"/>
        <v>0.15416666666666662</v>
      </c>
      <c r="R596" s="111">
        <f t="shared" si="97"/>
        <v>0.22430555555555554</v>
      </c>
      <c r="S596" s="108">
        <f t="shared" si="101"/>
        <v>0.35416666666666669</v>
      </c>
      <c r="T596" s="109"/>
      <c r="U596" s="108"/>
      <c r="V596" s="108"/>
      <c r="W596" s="112"/>
      <c r="X596" s="112"/>
      <c r="Y596" s="112"/>
      <c r="Z596" s="176"/>
      <c r="AA596" s="109"/>
      <c r="AB596" s="138">
        <f t="shared" si="102"/>
        <v>1</v>
      </c>
      <c r="AC596" s="112">
        <f t="shared" si="103"/>
        <v>0</v>
      </c>
      <c r="AD596" s="112">
        <f t="shared" si="104"/>
        <v>0</v>
      </c>
      <c r="AE596" s="112">
        <f t="shared" si="96"/>
        <v>1</v>
      </c>
    </row>
    <row r="597" spans="1:31" s="150" customFormat="1" hidden="1">
      <c r="A597" s="147">
        <v>599</v>
      </c>
      <c r="B597" s="226" t="s">
        <v>507</v>
      </c>
      <c r="C597" s="147" t="s">
        <v>291</v>
      </c>
      <c r="D597" s="147" t="s">
        <v>505</v>
      </c>
      <c r="E597" s="148">
        <v>42303</v>
      </c>
      <c r="F597" s="149">
        <v>0.31736111111111115</v>
      </c>
      <c r="G597" s="149">
        <v>0.8979166666666667</v>
      </c>
      <c r="H597" s="147"/>
      <c r="I597" s="147"/>
      <c r="J597" s="147"/>
      <c r="K597" s="278"/>
      <c r="L597" s="121"/>
      <c r="M597" s="120" t="str">
        <f>IF(ISERROR(VLOOKUP(C597,mail!$G$2:$H$65,2,0)),"",VLOOKUP(C597,mail!$G$2:$H$65,2,0))</f>
        <v/>
      </c>
      <c r="N597" s="98"/>
      <c r="O597" s="110">
        <f t="shared" si="98"/>
        <v>0.33333333333333331</v>
      </c>
      <c r="P597" s="110">
        <f t="shared" si="99"/>
        <v>0.8979166666666667</v>
      </c>
      <c r="Q597" s="134">
        <f t="shared" si="100"/>
        <v>0.16666666666666669</v>
      </c>
      <c r="R597" s="111">
        <f t="shared" si="97"/>
        <v>0.25</v>
      </c>
      <c r="S597" s="108">
        <f t="shared" si="101"/>
        <v>0.35416666666666669</v>
      </c>
      <c r="T597" s="109"/>
      <c r="U597" s="108"/>
      <c r="V597" s="108"/>
      <c r="W597" s="112"/>
      <c r="X597" s="112"/>
      <c r="Y597" s="112"/>
      <c r="Z597" s="176"/>
      <c r="AA597" s="109"/>
      <c r="AB597" s="138">
        <f t="shared" si="102"/>
        <v>1</v>
      </c>
      <c r="AC597" s="112">
        <f t="shared" si="103"/>
        <v>0</v>
      </c>
      <c r="AD597" s="112">
        <f t="shared" si="104"/>
        <v>0</v>
      </c>
      <c r="AE597" s="112">
        <f t="shared" si="96"/>
        <v>1</v>
      </c>
    </row>
    <row r="598" spans="1:31" s="150" customFormat="1" hidden="1">
      <c r="A598" s="147">
        <v>600</v>
      </c>
      <c r="B598" s="226" t="s">
        <v>507</v>
      </c>
      <c r="C598" s="147" t="s">
        <v>291</v>
      </c>
      <c r="D598" s="147" t="s">
        <v>505</v>
      </c>
      <c r="E598" s="148">
        <v>42304</v>
      </c>
      <c r="F598" s="149">
        <v>0.3034722222222222</v>
      </c>
      <c r="G598" s="149">
        <v>0.75555555555555554</v>
      </c>
      <c r="H598" s="147"/>
      <c r="I598" s="147"/>
      <c r="J598" s="147"/>
      <c r="K598" s="278"/>
      <c r="L598" s="121"/>
      <c r="M598" s="120" t="str">
        <f>IF(ISERROR(VLOOKUP(C598,mail!$G$2:$H$65,2,0)),"",VLOOKUP(C598,mail!$G$2:$H$65,2,0))</f>
        <v/>
      </c>
      <c r="N598" s="98"/>
      <c r="O598" s="110">
        <f t="shared" si="98"/>
        <v>0.33333333333333331</v>
      </c>
      <c r="P598" s="110">
        <f t="shared" si="99"/>
        <v>0.75555555555555554</v>
      </c>
      <c r="Q598" s="134">
        <f t="shared" si="100"/>
        <v>0.16666666666666669</v>
      </c>
      <c r="R598" s="111">
        <f t="shared" si="97"/>
        <v>0.19305555555555554</v>
      </c>
      <c r="S598" s="108">
        <f t="shared" si="101"/>
        <v>0.35416666666666669</v>
      </c>
      <c r="T598" s="109"/>
      <c r="U598" s="108"/>
      <c r="V598" s="108"/>
      <c r="W598" s="112"/>
      <c r="X598" s="112"/>
      <c r="Y598" s="112"/>
      <c r="Z598" s="176"/>
      <c r="AA598" s="109"/>
      <c r="AB598" s="138">
        <f t="shared" si="102"/>
        <v>1</v>
      </c>
      <c r="AC598" s="112">
        <f t="shared" si="103"/>
        <v>0</v>
      </c>
      <c r="AD598" s="112">
        <f t="shared" si="104"/>
        <v>0</v>
      </c>
      <c r="AE598" s="112">
        <f t="shared" si="96"/>
        <v>1</v>
      </c>
    </row>
    <row r="599" spans="1:31" s="150" customFormat="1" hidden="1">
      <c r="A599" s="147">
        <v>601</v>
      </c>
      <c r="B599" s="226" t="s">
        <v>507</v>
      </c>
      <c r="C599" s="147" t="s">
        <v>291</v>
      </c>
      <c r="D599" s="147" t="s">
        <v>505</v>
      </c>
      <c r="E599" s="148">
        <v>42305</v>
      </c>
      <c r="F599" s="149">
        <v>0.31875000000000003</v>
      </c>
      <c r="G599" s="149">
        <v>0.78333333333333333</v>
      </c>
      <c r="H599" s="147"/>
      <c r="I599" s="147"/>
      <c r="J599" s="147"/>
      <c r="K599" s="277"/>
      <c r="L599" s="121"/>
      <c r="M599" s="120" t="str">
        <f>IF(ISERROR(VLOOKUP(C599,mail!$G$2:$H$65,2,0)),"",VLOOKUP(C599,mail!$G$2:$H$65,2,0))</f>
        <v/>
      </c>
      <c r="N599" s="98"/>
      <c r="O599" s="110">
        <f t="shared" si="98"/>
        <v>0.33333333333333331</v>
      </c>
      <c r="P599" s="110">
        <f t="shared" si="99"/>
        <v>0.78333333333333333</v>
      </c>
      <c r="Q599" s="134">
        <f t="shared" si="100"/>
        <v>0.16666666666666669</v>
      </c>
      <c r="R599" s="111">
        <f t="shared" si="97"/>
        <v>0.22083333333333333</v>
      </c>
      <c r="S599" s="108">
        <f t="shared" si="101"/>
        <v>0.35416666666666669</v>
      </c>
      <c r="T599" s="109"/>
      <c r="U599" s="108"/>
      <c r="V599" s="108"/>
      <c r="W599" s="112"/>
      <c r="X599" s="112"/>
      <c r="Y599" s="112"/>
      <c r="Z599" s="176"/>
      <c r="AA599" s="109"/>
      <c r="AB599" s="138">
        <f t="shared" si="102"/>
        <v>1</v>
      </c>
      <c r="AC599" s="112">
        <f t="shared" si="103"/>
        <v>0</v>
      </c>
      <c r="AD599" s="112">
        <f t="shared" si="104"/>
        <v>0</v>
      </c>
      <c r="AE599" s="112">
        <f t="shared" si="96"/>
        <v>1</v>
      </c>
    </row>
    <row r="600" spans="1:31" s="150" customFormat="1" hidden="1">
      <c r="A600" s="147">
        <v>602</v>
      </c>
      <c r="B600" s="226" t="s">
        <v>507</v>
      </c>
      <c r="C600" s="147" t="s">
        <v>291</v>
      </c>
      <c r="D600" s="147" t="s">
        <v>505</v>
      </c>
      <c r="E600" s="148">
        <v>42306</v>
      </c>
      <c r="F600" s="149">
        <v>0.32430555555555557</v>
      </c>
      <c r="G600" s="149">
        <v>0.77013888888888893</v>
      </c>
      <c r="H600" s="147"/>
      <c r="I600" s="147"/>
      <c r="J600" s="147"/>
      <c r="K600" s="277"/>
      <c r="L600" s="121"/>
      <c r="M600" s="120" t="str">
        <f>IF(ISERROR(VLOOKUP(C600,mail!$G$2:$H$65,2,0)),"",VLOOKUP(C600,mail!$G$2:$H$65,2,0))</f>
        <v/>
      </c>
      <c r="N600" s="98"/>
      <c r="O600" s="110">
        <f t="shared" si="98"/>
        <v>0.33333333333333331</v>
      </c>
      <c r="P600" s="110">
        <f t="shared" si="99"/>
        <v>0.77013888888888893</v>
      </c>
      <c r="Q600" s="134">
        <f t="shared" si="100"/>
        <v>0.16666666666666669</v>
      </c>
      <c r="R600" s="111">
        <f t="shared" si="97"/>
        <v>0.20763888888888893</v>
      </c>
      <c r="S600" s="108">
        <f t="shared" si="101"/>
        <v>0.35416666666666669</v>
      </c>
      <c r="T600" s="109"/>
      <c r="U600" s="108"/>
      <c r="V600" s="108"/>
      <c r="W600" s="112"/>
      <c r="X600" s="112"/>
      <c r="Y600" s="112"/>
      <c r="Z600" s="176"/>
      <c r="AA600" s="109"/>
      <c r="AB600" s="138">
        <f t="shared" si="102"/>
        <v>1</v>
      </c>
      <c r="AC600" s="112">
        <f t="shared" si="103"/>
        <v>0</v>
      </c>
      <c r="AD600" s="112">
        <f t="shared" si="104"/>
        <v>0</v>
      </c>
      <c r="AE600" s="112">
        <f t="shared" si="96"/>
        <v>1</v>
      </c>
    </row>
    <row r="601" spans="1:31" s="150" customFormat="1" hidden="1">
      <c r="A601" s="147">
        <v>603</v>
      </c>
      <c r="B601" s="226" t="s">
        <v>507</v>
      </c>
      <c r="C601" s="147" t="s">
        <v>291</v>
      </c>
      <c r="D601" s="147" t="s">
        <v>505</v>
      </c>
      <c r="E601" s="148">
        <v>42310</v>
      </c>
      <c r="F601" s="149">
        <v>0.3263888888888889</v>
      </c>
      <c r="G601" s="149">
        <v>0.76874999999999993</v>
      </c>
      <c r="H601" s="147"/>
      <c r="I601" s="147"/>
      <c r="J601" s="147"/>
      <c r="K601" s="277"/>
      <c r="L601" s="121"/>
      <c r="M601" s="120" t="str">
        <f>IF(ISERROR(VLOOKUP(C601,mail!$G$2:$H$65,2,0)),"",VLOOKUP(C601,mail!$G$2:$H$65,2,0))</f>
        <v/>
      </c>
      <c r="N601" s="98"/>
      <c r="O601" s="110">
        <f t="shared" si="98"/>
        <v>0.33333333333333331</v>
      </c>
      <c r="P601" s="110">
        <f t="shared" si="99"/>
        <v>0.76874999999999993</v>
      </c>
      <c r="Q601" s="134">
        <f t="shared" si="100"/>
        <v>0.16666666666666669</v>
      </c>
      <c r="R601" s="111">
        <f t="shared" si="97"/>
        <v>0.20624999999999993</v>
      </c>
      <c r="S601" s="108">
        <f t="shared" si="101"/>
        <v>0.35416666666666669</v>
      </c>
      <c r="T601" s="109"/>
      <c r="U601" s="108"/>
      <c r="V601" s="108"/>
      <c r="W601" s="112"/>
      <c r="X601" s="112"/>
      <c r="Y601" s="112"/>
      <c r="Z601" s="176"/>
      <c r="AA601" s="109"/>
      <c r="AB601" s="138">
        <f t="shared" si="102"/>
        <v>1</v>
      </c>
      <c r="AC601" s="112">
        <f t="shared" si="103"/>
        <v>0</v>
      </c>
      <c r="AD601" s="112">
        <f t="shared" si="104"/>
        <v>0</v>
      </c>
      <c r="AE601" s="112">
        <f t="shared" si="96"/>
        <v>1</v>
      </c>
    </row>
    <row r="602" spans="1:31" s="150" customFormat="1" hidden="1">
      <c r="A602" s="147">
        <v>604</v>
      </c>
      <c r="B602" s="226" t="s">
        <v>507</v>
      </c>
      <c r="C602" s="147" t="s">
        <v>291</v>
      </c>
      <c r="D602" s="147" t="s">
        <v>505</v>
      </c>
      <c r="E602" s="148">
        <v>42311</v>
      </c>
      <c r="F602" s="149">
        <v>0.32291666666666669</v>
      </c>
      <c r="G602" s="149">
        <v>0.75208333333333333</v>
      </c>
      <c r="H602" s="147"/>
      <c r="I602" s="147"/>
      <c r="J602" s="147"/>
      <c r="K602" s="277"/>
      <c r="L602" s="121"/>
      <c r="M602" s="120" t="str">
        <f>IF(ISERROR(VLOOKUP(C602,mail!$G$2:$H$65,2,0)),"",VLOOKUP(C602,mail!$G$2:$H$65,2,0))</f>
        <v/>
      </c>
      <c r="N602" s="98"/>
      <c r="O602" s="110">
        <f t="shared" si="98"/>
        <v>0.33333333333333331</v>
      </c>
      <c r="P602" s="110">
        <f t="shared" si="99"/>
        <v>0.75208333333333333</v>
      </c>
      <c r="Q602" s="134">
        <f t="shared" si="100"/>
        <v>0.16666666666666669</v>
      </c>
      <c r="R602" s="111">
        <f t="shared" si="97"/>
        <v>0.18958333333333333</v>
      </c>
      <c r="S602" s="108">
        <f t="shared" si="101"/>
        <v>0.35416666666666669</v>
      </c>
      <c r="T602" s="109"/>
      <c r="U602" s="108"/>
      <c r="V602" s="108"/>
      <c r="W602" s="112"/>
      <c r="X602" s="112"/>
      <c r="Y602" s="112"/>
      <c r="Z602" s="176"/>
      <c r="AA602" s="109"/>
      <c r="AB602" s="138">
        <f t="shared" si="102"/>
        <v>1</v>
      </c>
      <c r="AC602" s="112">
        <f t="shared" si="103"/>
        <v>0</v>
      </c>
      <c r="AD602" s="112">
        <f t="shared" si="104"/>
        <v>0</v>
      </c>
      <c r="AE602" s="112">
        <f t="shared" si="96"/>
        <v>1</v>
      </c>
    </row>
    <row r="603" spans="1:31" s="150" customFormat="1" hidden="1">
      <c r="A603" s="147">
        <v>605</v>
      </c>
      <c r="B603" s="226" t="s">
        <v>507</v>
      </c>
      <c r="C603" s="147" t="s">
        <v>291</v>
      </c>
      <c r="D603" s="147" t="s">
        <v>505</v>
      </c>
      <c r="E603" s="148">
        <v>42312</v>
      </c>
      <c r="F603" s="149">
        <v>0.32500000000000001</v>
      </c>
      <c r="G603" s="149">
        <v>0.72569444444444453</v>
      </c>
      <c r="H603" s="147"/>
      <c r="I603" s="147"/>
      <c r="J603" s="147"/>
      <c r="K603" s="277"/>
      <c r="L603" s="121"/>
      <c r="M603" s="120" t="str">
        <f>IF(ISERROR(VLOOKUP(C603,mail!$G$2:$H$65,2,0)),"",VLOOKUP(C603,mail!$G$2:$H$65,2,0))</f>
        <v/>
      </c>
      <c r="N603" s="98"/>
      <c r="O603" s="110">
        <f t="shared" si="98"/>
        <v>0.33333333333333331</v>
      </c>
      <c r="P603" s="110">
        <f t="shared" si="99"/>
        <v>0.72569444444444453</v>
      </c>
      <c r="Q603" s="134">
        <f t="shared" si="100"/>
        <v>0.16666666666666669</v>
      </c>
      <c r="R603" s="111">
        <f t="shared" si="97"/>
        <v>0.16319444444444453</v>
      </c>
      <c r="S603" s="108">
        <f t="shared" si="101"/>
        <v>0.32986111111111122</v>
      </c>
      <c r="T603" s="109"/>
      <c r="U603" s="108"/>
      <c r="V603" s="108"/>
      <c r="W603" s="112"/>
      <c r="X603" s="112"/>
      <c r="Y603" s="112"/>
      <c r="Z603" s="176"/>
      <c r="AA603" s="109"/>
      <c r="AB603" s="138">
        <f t="shared" si="102"/>
        <v>0.93137254901960809</v>
      </c>
      <c r="AC603" s="112">
        <f t="shared" si="103"/>
        <v>0</v>
      </c>
      <c r="AD603" s="112">
        <f t="shared" si="104"/>
        <v>0</v>
      </c>
      <c r="AE603" s="112">
        <f t="shared" si="96"/>
        <v>1</v>
      </c>
    </row>
    <row r="604" spans="1:31" s="150" customFormat="1" hidden="1">
      <c r="A604" s="147">
        <v>606</v>
      </c>
      <c r="B604" s="226" t="s">
        <v>507</v>
      </c>
      <c r="C604" s="147" t="s">
        <v>291</v>
      </c>
      <c r="D604" s="147" t="s">
        <v>505</v>
      </c>
      <c r="E604" s="148">
        <v>42313</v>
      </c>
      <c r="F604" s="149">
        <v>0.30972222222222223</v>
      </c>
      <c r="G604" s="149">
        <v>0.78055555555555556</v>
      </c>
      <c r="H604" s="147"/>
      <c r="I604" s="147"/>
      <c r="J604" s="147"/>
      <c r="K604" s="277"/>
      <c r="L604" s="121"/>
      <c r="M604" s="120" t="str">
        <f>IF(ISERROR(VLOOKUP(C604,mail!$G$2:$H$65,2,0)),"",VLOOKUP(C604,mail!$G$2:$H$65,2,0))</f>
        <v/>
      </c>
      <c r="N604" s="98"/>
      <c r="O604" s="110">
        <f t="shared" si="98"/>
        <v>0.33333333333333331</v>
      </c>
      <c r="P604" s="110">
        <f t="shared" si="99"/>
        <v>0.78055555555555556</v>
      </c>
      <c r="Q604" s="134">
        <f t="shared" si="100"/>
        <v>0.16666666666666669</v>
      </c>
      <c r="R604" s="111">
        <f t="shared" si="97"/>
        <v>0.21805555555555556</v>
      </c>
      <c r="S604" s="108">
        <f t="shared" si="101"/>
        <v>0.35416666666666669</v>
      </c>
      <c r="T604" s="109"/>
      <c r="U604" s="108"/>
      <c r="V604" s="108"/>
      <c r="W604" s="112"/>
      <c r="X604" s="112"/>
      <c r="Y604" s="112"/>
      <c r="Z604" s="176"/>
      <c r="AA604" s="109"/>
      <c r="AB604" s="138">
        <f t="shared" si="102"/>
        <v>1</v>
      </c>
      <c r="AC604" s="112">
        <f t="shared" si="103"/>
        <v>0</v>
      </c>
      <c r="AD604" s="112">
        <f t="shared" si="104"/>
        <v>0</v>
      </c>
      <c r="AE604" s="112">
        <f t="shared" si="96"/>
        <v>1</v>
      </c>
    </row>
    <row r="605" spans="1:31" s="150" customFormat="1" hidden="1">
      <c r="A605" s="147">
        <v>607</v>
      </c>
      <c r="B605" s="226" t="s">
        <v>507</v>
      </c>
      <c r="C605" s="147" t="s">
        <v>291</v>
      </c>
      <c r="D605" s="147" t="s">
        <v>505</v>
      </c>
      <c r="E605" s="148">
        <v>42314</v>
      </c>
      <c r="F605" s="149">
        <v>0.32500000000000001</v>
      </c>
      <c r="G605" s="149">
        <v>0.75138888888888899</v>
      </c>
      <c r="H605" s="147"/>
      <c r="I605" s="147"/>
      <c r="J605" s="147"/>
      <c r="K605" s="277"/>
      <c r="L605" s="121"/>
      <c r="M605" s="120" t="str">
        <f>IF(ISERROR(VLOOKUP(C605,mail!$G$2:$H$65,2,0)),"",VLOOKUP(C605,mail!$G$2:$H$65,2,0))</f>
        <v/>
      </c>
      <c r="N605" s="98"/>
      <c r="O605" s="110">
        <f t="shared" si="98"/>
        <v>0.33333333333333331</v>
      </c>
      <c r="P605" s="110">
        <f t="shared" si="99"/>
        <v>0.75138888888888899</v>
      </c>
      <c r="Q605" s="134">
        <f t="shared" si="100"/>
        <v>0.16666666666666669</v>
      </c>
      <c r="R605" s="111">
        <f t="shared" si="97"/>
        <v>0.18888888888888899</v>
      </c>
      <c r="S605" s="108">
        <f t="shared" si="101"/>
        <v>0.35416666666666669</v>
      </c>
      <c r="T605" s="109"/>
      <c r="U605" s="108"/>
      <c r="V605" s="108"/>
      <c r="W605" s="112"/>
      <c r="X605" s="112"/>
      <c r="Y605" s="112"/>
      <c r="Z605" s="176"/>
      <c r="AA605" s="109"/>
      <c r="AB605" s="138">
        <f t="shared" si="102"/>
        <v>1</v>
      </c>
      <c r="AC605" s="112">
        <f t="shared" si="103"/>
        <v>0</v>
      </c>
      <c r="AD605" s="112">
        <f t="shared" si="104"/>
        <v>0</v>
      </c>
      <c r="AE605" s="112">
        <f t="shared" si="96"/>
        <v>1</v>
      </c>
    </row>
    <row r="606" spans="1:31" s="150" customFormat="1" hidden="1">
      <c r="A606" s="147">
        <v>608</v>
      </c>
      <c r="B606" s="226" t="s">
        <v>507</v>
      </c>
      <c r="C606" s="147" t="s">
        <v>291</v>
      </c>
      <c r="D606" s="147" t="s">
        <v>505</v>
      </c>
      <c r="E606" s="148">
        <v>42317</v>
      </c>
      <c r="F606" s="149">
        <v>0.3347222222222222</v>
      </c>
      <c r="G606" s="149">
        <v>0.79583333333333339</v>
      </c>
      <c r="H606" s="147"/>
      <c r="I606" s="147"/>
      <c r="J606" s="147"/>
      <c r="K606" s="277"/>
      <c r="L606" s="121"/>
      <c r="M606" s="120" t="str">
        <f>IF(ISERROR(VLOOKUP(C606,mail!$G$2:$H$65,2,0)),"",VLOOKUP(C606,mail!$G$2:$H$65,2,0))</f>
        <v/>
      </c>
      <c r="N606" s="98"/>
      <c r="O606" s="110">
        <f t="shared" si="98"/>
        <v>0.3347222222222222</v>
      </c>
      <c r="P606" s="110">
        <f t="shared" si="99"/>
        <v>0.79583333333333339</v>
      </c>
      <c r="Q606" s="134">
        <f t="shared" si="100"/>
        <v>0.1652777777777778</v>
      </c>
      <c r="R606" s="111">
        <f t="shared" si="97"/>
        <v>0.23333333333333339</v>
      </c>
      <c r="S606" s="108">
        <f t="shared" si="101"/>
        <v>0.35416666666666669</v>
      </c>
      <c r="T606" s="109"/>
      <c r="U606" s="108"/>
      <c r="V606" s="108"/>
      <c r="W606" s="112"/>
      <c r="X606" s="112"/>
      <c r="Y606" s="112"/>
      <c r="Z606" s="176"/>
      <c r="AA606" s="109"/>
      <c r="AB606" s="138">
        <f t="shared" si="102"/>
        <v>1</v>
      </c>
      <c r="AC606" s="112">
        <f t="shared" si="103"/>
        <v>0</v>
      </c>
      <c r="AD606" s="112">
        <f t="shared" si="104"/>
        <v>0</v>
      </c>
      <c r="AE606" s="112">
        <f t="shared" si="96"/>
        <v>1</v>
      </c>
    </row>
    <row r="607" spans="1:31" s="150" customFormat="1" hidden="1">
      <c r="A607" s="147">
        <v>609</v>
      </c>
      <c r="B607" s="226" t="s">
        <v>507</v>
      </c>
      <c r="C607" s="147" t="s">
        <v>291</v>
      </c>
      <c r="D607" s="147" t="s">
        <v>505</v>
      </c>
      <c r="E607" s="148">
        <v>42318</v>
      </c>
      <c r="F607" s="149">
        <v>0.33749999999999997</v>
      </c>
      <c r="G607" s="149">
        <v>0.76874999999999993</v>
      </c>
      <c r="H607" s="147"/>
      <c r="I607" s="147"/>
      <c r="J607" s="147"/>
      <c r="K607" s="277"/>
      <c r="L607" s="121"/>
      <c r="M607" s="120" t="str">
        <f>IF(ISERROR(VLOOKUP(C607,mail!$G$2:$H$65,2,0)),"",VLOOKUP(C607,mail!$G$2:$H$65,2,0))</f>
        <v/>
      </c>
      <c r="N607" s="98"/>
      <c r="O607" s="110">
        <f t="shared" si="98"/>
        <v>0.33749999999999997</v>
      </c>
      <c r="P607" s="110">
        <f t="shared" si="99"/>
        <v>0.76874999999999993</v>
      </c>
      <c r="Q607" s="134">
        <f t="shared" si="100"/>
        <v>0.16250000000000003</v>
      </c>
      <c r="R607" s="111">
        <f t="shared" si="97"/>
        <v>0.20624999999999993</v>
      </c>
      <c r="S607" s="108">
        <f t="shared" si="101"/>
        <v>0.35416666666666669</v>
      </c>
      <c r="T607" s="109"/>
      <c r="U607" s="108"/>
      <c r="V607" s="108"/>
      <c r="W607" s="112"/>
      <c r="X607" s="112"/>
      <c r="Y607" s="112"/>
      <c r="Z607" s="176"/>
      <c r="AA607" s="109"/>
      <c r="AB607" s="138">
        <f t="shared" si="102"/>
        <v>1</v>
      </c>
      <c r="AC607" s="112">
        <f t="shared" si="103"/>
        <v>0</v>
      </c>
      <c r="AD607" s="112">
        <f t="shared" si="104"/>
        <v>0</v>
      </c>
      <c r="AE607" s="112">
        <f t="shared" si="96"/>
        <v>1</v>
      </c>
    </row>
    <row r="608" spans="1:31" s="150" customFormat="1" hidden="1">
      <c r="A608" s="147">
        <v>610</v>
      </c>
      <c r="B608" s="226" t="s">
        <v>507</v>
      </c>
      <c r="C608" s="147" t="s">
        <v>291</v>
      </c>
      <c r="D608" s="147" t="s">
        <v>505</v>
      </c>
      <c r="E608" s="148">
        <v>42319</v>
      </c>
      <c r="F608" s="149">
        <v>0.32291666666666669</v>
      </c>
      <c r="G608" s="149">
        <v>0.76874999999999993</v>
      </c>
      <c r="H608" s="147"/>
      <c r="I608" s="147"/>
      <c r="J608" s="147"/>
      <c r="K608" s="277"/>
      <c r="L608" s="121"/>
      <c r="M608" s="120" t="str">
        <f>IF(ISERROR(VLOOKUP(C608,mail!$G$2:$H$65,2,0)),"",VLOOKUP(C608,mail!$G$2:$H$65,2,0))</f>
        <v/>
      </c>
      <c r="N608" s="98"/>
      <c r="O608" s="110">
        <f t="shared" si="98"/>
        <v>0.33333333333333331</v>
      </c>
      <c r="P608" s="110">
        <f t="shared" si="99"/>
        <v>0.76874999999999993</v>
      </c>
      <c r="Q608" s="134">
        <f t="shared" si="100"/>
        <v>0.16666666666666669</v>
      </c>
      <c r="R608" s="111">
        <f t="shared" si="97"/>
        <v>0.20624999999999993</v>
      </c>
      <c r="S608" s="108">
        <f t="shared" si="101"/>
        <v>0.35416666666666669</v>
      </c>
      <c r="T608" s="109"/>
      <c r="U608" s="108"/>
      <c r="V608" s="108"/>
      <c r="W608" s="112"/>
      <c r="X608" s="112"/>
      <c r="Y608" s="112"/>
      <c r="Z608" s="176"/>
      <c r="AA608" s="109"/>
      <c r="AB608" s="138">
        <f t="shared" si="102"/>
        <v>1</v>
      </c>
      <c r="AC608" s="112">
        <f t="shared" si="103"/>
        <v>0</v>
      </c>
      <c r="AD608" s="112">
        <f t="shared" si="104"/>
        <v>0</v>
      </c>
      <c r="AE608" s="112">
        <f t="shared" si="96"/>
        <v>1</v>
      </c>
    </row>
    <row r="609" spans="1:31" s="150" customFormat="1" hidden="1">
      <c r="A609" s="147">
        <v>611</v>
      </c>
      <c r="B609" s="226" t="s">
        <v>507</v>
      </c>
      <c r="C609" s="147" t="s">
        <v>291</v>
      </c>
      <c r="D609" s="147" t="s">
        <v>505</v>
      </c>
      <c r="E609" s="148">
        <v>42320</v>
      </c>
      <c r="F609" s="149">
        <v>0.32430555555555557</v>
      </c>
      <c r="G609" s="149">
        <v>0.77777777777777779</v>
      </c>
      <c r="H609" s="147"/>
      <c r="I609" s="147"/>
      <c r="J609" s="147"/>
      <c r="K609" s="277"/>
      <c r="L609" s="121"/>
      <c r="M609" s="120" t="str">
        <f>IF(ISERROR(VLOOKUP(C609,mail!$G$2:$H$65,2,0)),"",VLOOKUP(C609,mail!$G$2:$H$65,2,0))</f>
        <v/>
      </c>
      <c r="N609" s="98"/>
      <c r="O609" s="110">
        <f t="shared" si="98"/>
        <v>0.33333333333333331</v>
      </c>
      <c r="P609" s="110">
        <f t="shared" si="99"/>
        <v>0.77777777777777779</v>
      </c>
      <c r="Q609" s="134">
        <f t="shared" si="100"/>
        <v>0.16666666666666669</v>
      </c>
      <c r="R609" s="111">
        <f t="shared" si="97"/>
        <v>0.21527777777777779</v>
      </c>
      <c r="S609" s="108">
        <f t="shared" si="101"/>
        <v>0.35416666666666669</v>
      </c>
      <c r="T609" s="109"/>
      <c r="U609" s="108"/>
      <c r="V609" s="108"/>
      <c r="W609" s="112"/>
      <c r="X609" s="112"/>
      <c r="Y609" s="112"/>
      <c r="Z609" s="176"/>
      <c r="AA609" s="109"/>
      <c r="AB609" s="138">
        <f t="shared" si="102"/>
        <v>1</v>
      </c>
      <c r="AC609" s="112">
        <f t="shared" si="103"/>
        <v>0</v>
      </c>
      <c r="AD609" s="112">
        <f t="shared" si="104"/>
        <v>0</v>
      </c>
      <c r="AE609" s="112">
        <f t="shared" ref="AE609:AE671" si="105">+IF(OR(M609="Khac",M609="pm"),0,IF(AND(MAX(F609:K609)-MIN(F609:K609)&gt;TIMEVALUE("6:00"),AND(MAX(F609:K609)&gt;TIMEVALUE("14:00"),MIN(F609:K609)&lt;TIMEVALUE("11:30"))),1,0))+X609</f>
        <v>1</v>
      </c>
    </row>
    <row r="610" spans="1:31" s="150" customFormat="1" hidden="1">
      <c r="A610" s="147">
        <v>612</v>
      </c>
      <c r="B610" s="226" t="s">
        <v>507</v>
      </c>
      <c r="C610" s="147" t="s">
        <v>291</v>
      </c>
      <c r="D610" s="147" t="s">
        <v>505</v>
      </c>
      <c r="E610" s="148">
        <v>42321</v>
      </c>
      <c r="F610" s="149">
        <v>0.33263888888888887</v>
      </c>
      <c r="G610" s="149">
        <v>0.75555555555555554</v>
      </c>
      <c r="H610" s="147"/>
      <c r="I610" s="147"/>
      <c r="J610" s="147"/>
      <c r="K610" s="277"/>
      <c r="L610" s="121"/>
      <c r="M610" s="120" t="str">
        <f>IF(ISERROR(VLOOKUP(C610,mail!$G$2:$H$65,2,0)),"",VLOOKUP(C610,mail!$G$2:$H$65,2,0))</f>
        <v/>
      </c>
      <c r="N610" s="98"/>
      <c r="O610" s="110">
        <f t="shared" si="98"/>
        <v>0.33333333333333331</v>
      </c>
      <c r="P610" s="110">
        <f t="shared" si="99"/>
        <v>0.75555555555555554</v>
      </c>
      <c r="Q610" s="134">
        <f t="shared" si="100"/>
        <v>0.16666666666666669</v>
      </c>
      <c r="R610" s="111">
        <f t="shared" si="97"/>
        <v>0.19305555555555554</v>
      </c>
      <c r="S610" s="108">
        <f t="shared" si="101"/>
        <v>0.35416666666666669</v>
      </c>
      <c r="T610" s="109"/>
      <c r="U610" s="108"/>
      <c r="V610" s="108"/>
      <c r="W610" s="112"/>
      <c r="X610" s="112"/>
      <c r="Y610" s="112"/>
      <c r="Z610" s="176"/>
      <c r="AA610" s="109"/>
      <c r="AB610" s="138">
        <f t="shared" si="102"/>
        <v>1</v>
      </c>
      <c r="AC610" s="112">
        <f t="shared" si="103"/>
        <v>0</v>
      </c>
      <c r="AD610" s="112">
        <f t="shared" si="104"/>
        <v>0</v>
      </c>
      <c r="AE610" s="112">
        <f t="shared" si="105"/>
        <v>1</v>
      </c>
    </row>
    <row r="611" spans="1:31" s="150" customFormat="1" hidden="1">
      <c r="A611" s="147">
        <v>613</v>
      </c>
      <c r="B611" s="226" t="s">
        <v>507</v>
      </c>
      <c r="C611" s="147" t="s">
        <v>291</v>
      </c>
      <c r="D611" s="147" t="s">
        <v>505</v>
      </c>
      <c r="E611" s="148">
        <v>42324</v>
      </c>
      <c r="F611" s="149">
        <v>0.31875000000000003</v>
      </c>
      <c r="G611" s="149">
        <v>0.76944444444444438</v>
      </c>
      <c r="H611" s="147"/>
      <c r="I611" s="147"/>
      <c r="J611" s="147"/>
      <c r="K611" s="277"/>
      <c r="L611" s="121"/>
      <c r="M611" s="120" t="str">
        <f>IF(ISERROR(VLOOKUP(C611,mail!$G$2:$H$65,2,0)),"",VLOOKUP(C611,mail!$G$2:$H$65,2,0))</f>
        <v/>
      </c>
      <c r="N611" s="98"/>
      <c r="O611" s="110">
        <f t="shared" si="98"/>
        <v>0.33333333333333331</v>
      </c>
      <c r="P611" s="110">
        <f t="shared" si="99"/>
        <v>0.76944444444444438</v>
      </c>
      <c r="Q611" s="134">
        <f t="shared" si="100"/>
        <v>0.16666666666666669</v>
      </c>
      <c r="R611" s="111">
        <f t="shared" si="97"/>
        <v>0.20694444444444438</v>
      </c>
      <c r="S611" s="108">
        <f t="shared" si="101"/>
        <v>0.35416666666666669</v>
      </c>
      <c r="T611" s="109"/>
      <c r="U611" s="108"/>
      <c r="V611" s="108"/>
      <c r="W611" s="112"/>
      <c r="X611" s="112"/>
      <c r="Y611" s="112"/>
      <c r="Z611" s="176"/>
      <c r="AA611" s="109"/>
      <c r="AB611" s="138">
        <f t="shared" si="102"/>
        <v>1</v>
      </c>
      <c r="AC611" s="112">
        <f t="shared" si="103"/>
        <v>0</v>
      </c>
      <c r="AD611" s="112">
        <f t="shared" si="104"/>
        <v>0</v>
      </c>
      <c r="AE611" s="112">
        <f t="shared" si="105"/>
        <v>1</v>
      </c>
    </row>
    <row r="612" spans="1:31" s="150" customFormat="1" hidden="1">
      <c r="A612" s="147">
        <v>614</v>
      </c>
      <c r="B612" s="226" t="s">
        <v>507</v>
      </c>
      <c r="C612" s="147" t="s">
        <v>291</v>
      </c>
      <c r="D612" s="147" t="s">
        <v>505</v>
      </c>
      <c r="E612" s="148">
        <v>42325</v>
      </c>
      <c r="F612" s="149">
        <v>0.32847222222222222</v>
      </c>
      <c r="G612" s="149">
        <v>0.75277777777777777</v>
      </c>
      <c r="H612" s="147"/>
      <c r="I612" s="147"/>
      <c r="J612" s="147"/>
      <c r="K612" s="277"/>
      <c r="L612" s="121"/>
      <c r="M612" s="120" t="str">
        <f>IF(ISERROR(VLOOKUP(C612,mail!$G$2:$H$65,2,0)),"",VLOOKUP(C612,mail!$G$2:$H$65,2,0))</f>
        <v/>
      </c>
      <c r="N612" s="98"/>
      <c r="O612" s="110">
        <f t="shared" si="98"/>
        <v>0.33333333333333331</v>
      </c>
      <c r="P612" s="110">
        <f t="shared" si="99"/>
        <v>0.75277777777777777</v>
      </c>
      <c r="Q612" s="134">
        <f t="shared" si="100"/>
        <v>0.16666666666666669</v>
      </c>
      <c r="R612" s="111">
        <f t="shared" si="97"/>
        <v>0.19027777777777777</v>
      </c>
      <c r="S612" s="108">
        <f t="shared" si="101"/>
        <v>0.35416666666666669</v>
      </c>
      <c r="T612" s="109"/>
      <c r="U612" s="108"/>
      <c r="V612" s="108"/>
      <c r="W612" s="112"/>
      <c r="X612" s="112"/>
      <c r="Y612" s="112"/>
      <c r="Z612" s="176"/>
      <c r="AA612" s="109"/>
      <c r="AB612" s="138">
        <f t="shared" si="102"/>
        <v>1</v>
      </c>
      <c r="AC612" s="112">
        <f t="shared" si="103"/>
        <v>0</v>
      </c>
      <c r="AD612" s="112">
        <f t="shared" si="104"/>
        <v>0</v>
      </c>
      <c r="AE612" s="112">
        <f t="shared" si="105"/>
        <v>1</v>
      </c>
    </row>
    <row r="613" spans="1:31" s="150" customFormat="1" hidden="1">
      <c r="A613" s="147">
        <v>615</v>
      </c>
      <c r="B613" s="226" t="s">
        <v>507</v>
      </c>
      <c r="C613" s="147" t="s">
        <v>291</v>
      </c>
      <c r="D613" s="147" t="s">
        <v>505</v>
      </c>
      <c r="E613" s="148">
        <v>42326</v>
      </c>
      <c r="F613" s="149">
        <v>0.3263888888888889</v>
      </c>
      <c r="G613" s="149">
        <v>0.75694444444444453</v>
      </c>
      <c r="H613" s="147"/>
      <c r="I613" s="147"/>
      <c r="J613" s="147"/>
      <c r="K613" s="277"/>
      <c r="L613" s="121"/>
      <c r="M613" s="120" t="str">
        <f>IF(ISERROR(VLOOKUP(C613,mail!$G$2:$H$65,2,0)),"",VLOOKUP(C613,mail!$G$2:$H$65,2,0))</f>
        <v/>
      </c>
      <c r="N613" s="98"/>
      <c r="O613" s="110">
        <f t="shared" si="98"/>
        <v>0.33333333333333331</v>
      </c>
      <c r="P613" s="110">
        <f t="shared" si="99"/>
        <v>0.75694444444444453</v>
      </c>
      <c r="Q613" s="134">
        <f t="shared" si="100"/>
        <v>0.16666666666666669</v>
      </c>
      <c r="R613" s="111">
        <f t="shared" si="97"/>
        <v>0.19444444444444453</v>
      </c>
      <c r="S613" s="108">
        <f t="shared" si="101"/>
        <v>0.35416666666666669</v>
      </c>
      <c r="T613" s="109"/>
      <c r="U613" s="108"/>
      <c r="V613" s="108"/>
      <c r="W613" s="112"/>
      <c r="X613" s="112"/>
      <c r="Y613" s="112"/>
      <c r="Z613" s="176"/>
      <c r="AA613" s="109"/>
      <c r="AB613" s="138">
        <f t="shared" si="102"/>
        <v>1</v>
      </c>
      <c r="AC613" s="112">
        <f t="shared" si="103"/>
        <v>0</v>
      </c>
      <c r="AD613" s="112">
        <f t="shared" si="104"/>
        <v>0</v>
      </c>
      <c r="AE613" s="112">
        <f t="shared" si="105"/>
        <v>1</v>
      </c>
    </row>
    <row r="614" spans="1:31" s="150" customFormat="1" hidden="1">
      <c r="A614" s="147">
        <v>616</v>
      </c>
      <c r="B614" s="226" t="s">
        <v>507</v>
      </c>
      <c r="C614" s="147" t="s">
        <v>291</v>
      </c>
      <c r="D614" s="147" t="s">
        <v>505</v>
      </c>
      <c r="E614" s="148">
        <v>42327</v>
      </c>
      <c r="F614" s="149">
        <v>0.32222222222222224</v>
      </c>
      <c r="G614" s="149">
        <v>0.70347222222222217</v>
      </c>
      <c r="H614" s="147"/>
      <c r="I614" s="147"/>
      <c r="J614" s="147"/>
      <c r="K614" s="277"/>
      <c r="L614" s="121"/>
      <c r="M614" s="120" t="str">
        <f>IF(ISERROR(VLOOKUP(C614,mail!$G$2:$H$65,2,0)),"",VLOOKUP(C614,mail!$G$2:$H$65,2,0))</f>
        <v/>
      </c>
      <c r="N614" s="98"/>
      <c r="O614" s="110">
        <f t="shared" si="98"/>
        <v>0.33333333333333331</v>
      </c>
      <c r="P614" s="110">
        <f t="shared" si="99"/>
        <v>0.70347222222222217</v>
      </c>
      <c r="Q614" s="134">
        <f t="shared" si="100"/>
        <v>0.16666666666666669</v>
      </c>
      <c r="R614" s="111">
        <f t="shared" si="97"/>
        <v>0.14097222222222217</v>
      </c>
      <c r="S614" s="108">
        <f t="shared" si="101"/>
        <v>0.30763888888888885</v>
      </c>
      <c r="T614" s="109"/>
      <c r="U614" s="108"/>
      <c r="V614" s="108"/>
      <c r="W614" s="112"/>
      <c r="X614" s="112"/>
      <c r="Y614" s="112"/>
      <c r="Z614" s="176"/>
      <c r="AA614" s="109"/>
      <c r="AB614" s="138">
        <f t="shared" si="102"/>
        <v>0.86862745098039196</v>
      </c>
      <c r="AC614" s="112">
        <f t="shared" si="103"/>
        <v>0</v>
      </c>
      <c r="AD614" s="112">
        <f t="shared" si="104"/>
        <v>0</v>
      </c>
      <c r="AE614" s="112">
        <f t="shared" si="105"/>
        <v>1</v>
      </c>
    </row>
    <row r="615" spans="1:31" s="150" customFormat="1" hidden="1">
      <c r="A615" s="147">
        <v>617</v>
      </c>
      <c r="B615" s="226" t="s">
        <v>508</v>
      </c>
      <c r="C615" s="147" t="s">
        <v>284</v>
      </c>
      <c r="D615" s="147" t="s">
        <v>479</v>
      </c>
      <c r="E615" s="148">
        <v>42303</v>
      </c>
      <c r="F615" s="149">
        <v>0.34027777777777773</v>
      </c>
      <c r="G615" s="149">
        <v>0.76944444444444438</v>
      </c>
      <c r="H615" s="147"/>
      <c r="I615" s="147"/>
      <c r="J615" s="147"/>
      <c r="K615" s="277"/>
      <c r="L615" s="121"/>
      <c r="M615" s="120" t="str">
        <f>IF(ISERROR(VLOOKUP(C615,mail!$G$2:$H$65,2,0)),"",VLOOKUP(C615,mail!$G$2:$H$65,2,0))</f>
        <v/>
      </c>
      <c r="N615" s="98"/>
      <c r="O615" s="110">
        <f t="shared" si="98"/>
        <v>0.34027777777777773</v>
      </c>
      <c r="P615" s="110">
        <f t="shared" si="99"/>
        <v>0.76944444444444438</v>
      </c>
      <c r="Q615" s="134">
        <f t="shared" si="100"/>
        <v>0.15972222222222227</v>
      </c>
      <c r="R615" s="111">
        <f t="shared" si="97"/>
        <v>0.20694444444444438</v>
      </c>
      <c r="S615" s="108">
        <f t="shared" si="101"/>
        <v>0.35416666666666669</v>
      </c>
      <c r="T615" s="109"/>
      <c r="U615" s="108"/>
      <c r="V615" s="108"/>
      <c r="W615" s="112"/>
      <c r="X615" s="112"/>
      <c r="Y615" s="112"/>
      <c r="Z615" s="176"/>
      <c r="AA615" s="109"/>
      <c r="AB615" s="138">
        <f t="shared" si="102"/>
        <v>1</v>
      </c>
      <c r="AC615" s="112">
        <f t="shared" si="103"/>
        <v>0</v>
      </c>
      <c r="AD615" s="112">
        <f t="shared" si="104"/>
        <v>0</v>
      </c>
      <c r="AE615" s="112">
        <f t="shared" si="105"/>
        <v>1</v>
      </c>
    </row>
    <row r="616" spans="1:31" s="150" customFormat="1" hidden="1">
      <c r="A616" s="147">
        <v>618</v>
      </c>
      <c r="B616" s="226" t="s">
        <v>508</v>
      </c>
      <c r="C616" s="147" t="s">
        <v>284</v>
      </c>
      <c r="D616" s="147" t="s">
        <v>479</v>
      </c>
      <c r="E616" s="148">
        <v>42304</v>
      </c>
      <c r="F616" s="149">
        <v>0.33749999999999997</v>
      </c>
      <c r="G616" s="149">
        <v>0.76458333333333339</v>
      </c>
      <c r="H616" s="147"/>
      <c r="I616" s="147"/>
      <c r="J616" s="147"/>
      <c r="K616" s="277"/>
      <c r="L616" s="121"/>
      <c r="M616" s="120" t="str">
        <f>IF(ISERROR(VLOOKUP(C616,mail!$G$2:$H$65,2,0)),"",VLOOKUP(C616,mail!$G$2:$H$65,2,0))</f>
        <v/>
      </c>
      <c r="N616" s="98"/>
      <c r="O616" s="110">
        <f t="shared" si="98"/>
        <v>0.33749999999999997</v>
      </c>
      <c r="P616" s="110">
        <f t="shared" si="99"/>
        <v>0.76458333333333339</v>
      </c>
      <c r="Q616" s="134">
        <f t="shared" si="100"/>
        <v>0.16250000000000003</v>
      </c>
      <c r="R616" s="111">
        <f t="shared" si="97"/>
        <v>0.20208333333333339</v>
      </c>
      <c r="S616" s="108">
        <f t="shared" si="101"/>
        <v>0.35416666666666669</v>
      </c>
      <c r="T616" s="109"/>
      <c r="U616" s="108"/>
      <c r="V616" s="108"/>
      <c r="W616" s="112"/>
      <c r="X616" s="112"/>
      <c r="Y616" s="112"/>
      <c r="Z616" s="176"/>
      <c r="AA616" s="109"/>
      <c r="AB616" s="138">
        <f t="shared" si="102"/>
        <v>1</v>
      </c>
      <c r="AC616" s="112">
        <f t="shared" si="103"/>
        <v>0</v>
      </c>
      <c r="AD616" s="112">
        <f t="shared" si="104"/>
        <v>0</v>
      </c>
      <c r="AE616" s="112">
        <f t="shared" si="105"/>
        <v>1</v>
      </c>
    </row>
    <row r="617" spans="1:31" s="150" customFormat="1" hidden="1">
      <c r="A617" s="147">
        <v>619</v>
      </c>
      <c r="B617" s="226" t="s">
        <v>508</v>
      </c>
      <c r="C617" s="147" t="s">
        <v>284</v>
      </c>
      <c r="D617" s="147" t="s">
        <v>479</v>
      </c>
      <c r="E617" s="148">
        <v>42305</v>
      </c>
      <c r="F617" s="149">
        <v>0.35347222222222219</v>
      </c>
      <c r="G617" s="149">
        <v>0.78611111111111109</v>
      </c>
      <c r="H617" s="147"/>
      <c r="I617" s="147"/>
      <c r="J617" s="147"/>
      <c r="K617" s="277"/>
      <c r="L617" s="121"/>
      <c r="M617" s="120" t="str">
        <f>IF(ISERROR(VLOOKUP(C617,mail!$G$2:$H$65,2,0)),"",VLOOKUP(C617,mail!$G$2:$H$65,2,0))</f>
        <v/>
      </c>
      <c r="N617" s="98"/>
      <c r="O617" s="110">
        <f t="shared" si="98"/>
        <v>0.35347222222222219</v>
      </c>
      <c r="P617" s="110">
        <f t="shared" si="99"/>
        <v>0.78611111111111109</v>
      </c>
      <c r="Q617" s="134">
        <f t="shared" si="100"/>
        <v>0.14652777777777781</v>
      </c>
      <c r="R617" s="111">
        <f t="shared" si="97"/>
        <v>0.22361111111111109</v>
      </c>
      <c r="S617" s="108">
        <f t="shared" si="101"/>
        <v>0.35416666666666669</v>
      </c>
      <c r="T617" s="109"/>
      <c r="U617" s="108"/>
      <c r="V617" s="108"/>
      <c r="W617" s="112"/>
      <c r="X617" s="112"/>
      <c r="Y617" s="112"/>
      <c r="Z617" s="176"/>
      <c r="AA617" s="109"/>
      <c r="AB617" s="138">
        <f t="shared" si="102"/>
        <v>1</v>
      </c>
      <c r="AC617" s="112">
        <f t="shared" si="103"/>
        <v>0</v>
      </c>
      <c r="AD617" s="112">
        <f t="shared" si="104"/>
        <v>0</v>
      </c>
      <c r="AE617" s="112">
        <f t="shared" si="105"/>
        <v>1</v>
      </c>
    </row>
    <row r="618" spans="1:31" s="150" customFormat="1" hidden="1">
      <c r="A618" s="147">
        <v>620</v>
      </c>
      <c r="B618" s="226" t="s">
        <v>508</v>
      </c>
      <c r="C618" s="147" t="s">
        <v>284</v>
      </c>
      <c r="D618" s="147" t="s">
        <v>479</v>
      </c>
      <c r="E618" s="148">
        <v>42306</v>
      </c>
      <c r="F618" s="149">
        <v>0.34722222222222227</v>
      </c>
      <c r="G618" s="149">
        <v>0.76736111111111116</v>
      </c>
      <c r="H618" s="147"/>
      <c r="I618" s="147"/>
      <c r="J618" s="147"/>
      <c r="K618" s="278"/>
      <c r="L618" s="121"/>
      <c r="M618" s="120" t="str">
        <f>IF(ISERROR(VLOOKUP(C618,mail!$G$2:$H$65,2,0)),"",VLOOKUP(C618,mail!$G$2:$H$65,2,0))</f>
        <v/>
      </c>
      <c r="N618" s="98"/>
      <c r="O618" s="110">
        <f t="shared" si="98"/>
        <v>0.34722222222222227</v>
      </c>
      <c r="P618" s="110">
        <f t="shared" si="99"/>
        <v>0.76736111111111116</v>
      </c>
      <c r="Q618" s="134">
        <f t="shared" si="100"/>
        <v>0.15277777777777773</v>
      </c>
      <c r="R618" s="111">
        <f t="shared" si="97"/>
        <v>0.20486111111111116</v>
      </c>
      <c r="S618" s="108">
        <f t="shared" si="101"/>
        <v>0.35416666666666669</v>
      </c>
      <c r="T618" s="109"/>
      <c r="U618" s="108"/>
      <c r="V618" s="108"/>
      <c r="W618" s="112"/>
      <c r="X618" s="112"/>
      <c r="Y618" s="112"/>
      <c r="Z618" s="176"/>
      <c r="AA618" s="109"/>
      <c r="AB618" s="138">
        <f t="shared" si="102"/>
        <v>1</v>
      </c>
      <c r="AC618" s="112">
        <f t="shared" si="103"/>
        <v>0</v>
      </c>
      <c r="AD618" s="112">
        <f t="shared" si="104"/>
        <v>0</v>
      </c>
      <c r="AE618" s="112">
        <f t="shared" si="105"/>
        <v>1</v>
      </c>
    </row>
    <row r="619" spans="1:31" s="150" customFormat="1" hidden="1">
      <c r="A619" s="147">
        <v>621</v>
      </c>
      <c r="B619" s="226" t="s">
        <v>508</v>
      </c>
      <c r="C619" s="147" t="s">
        <v>284</v>
      </c>
      <c r="D619" s="147" t="s">
        <v>479</v>
      </c>
      <c r="E619" s="148">
        <v>42307</v>
      </c>
      <c r="F619" s="149">
        <v>0.34861111111111115</v>
      </c>
      <c r="G619" s="149">
        <v>0.70138888888888884</v>
      </c>
      <c r="H619" s="147"/>
      <c r="I619" s="147"/>
      <c r="J619" s="147"/>
      <c r="K619" s="277"/>
      <c r="L619" s="121"/>
      <c r="M619" s="120" t="str">
        <f>IF(ISERROR(VLOOKUP(C619,mail!$G$2:$H$65,2,0)),"",VLOOKUP(C619,mail!$G$2:$H$65,2,0))</f>
        <v/>
      </c>
      <c r="N619" s="98"/>
      <c r="O619" s="110">
        <f t="shared" si="98"/>
        <v>0.34861111111111115</v>
      </c>
      <c r="P619" s="110">
        <f t="shared" si="99"/>
        <v>0.70138888888888884</v>
      </c>
      <c r="Q619" s="134">
        <f t="shared" si="100"/>
        <v>0.15138888888888885</v>
      </c>
      <c r="R619" s="111">
        <f t="shared" si="97"/>
        <v>0.13888888888888884</v>
      </c>
      <c r="S619" s="108">
        <f t="shared" si="101"/>
        <v>0.29027777777777769</v>
      </c>
      <c r="T619" s="109"/>
      <c r="U619" s="108"/>
      <c r="V619" s="108"/>
      <c r="W619" s="112"/>
      <c r="X619" s="112"/>
      <c r="Y619" s="112"/>
      <c r="Z619" s="176"/>
      <c r="AA619" s="109"/>
      <c r="AB619" s="138">
        <f t="shared" si="102"/>
        <v>0.81960784313725465</v>
      </c>
      <c r="AC619" s="112">
        <f t="shared" si="103"/>
        <v>0</v>
      </c>
      <c r="AD619" s="112">
        <f t="shared" si="104"/>
        <v>0</v>
      </c>
      <c r="AE619" s="112">
        <f t="shared" si="105"/>
        <v>1</v>
      </c>
    </row>
    <row r="620" spans="1:31" s="150" customFormat="1" hidden="1">
      <c r="A620" s="147">
        <v>622</v>
      </c>
      <c r="B620" s="226" t="s">
        <v>508</v>
      </c>
      <c r="C620" s="147" t="s">
        <v>284</v>
      </c>
      <c r="D620" s="147" t="s">
        <v>479</v>
      </c>
      <c r="E620" s="148">
        <v>42310</v>
      </c>
      <c r="F620" s="149">
        <v>0.34513888888888888</v>
      </c>
      <c r="G620" s="149">
        <v>0.76736111111111116</v>
      </c>
      <c r="H620" s="147"/>
      <c r="I620" s="147"/>
      <c r="J620" s="147"/>
      <c r="K620" s="277"/>
      <c r="L620" s="121"/>
      <c r="M620" s="120" t="str">
        <f>IF(ISERROR(VLOOKUP(C620,mail!$G$2:$H$65,2,0)),"",VLOOKUP(C620,mail!$G$2:$H$65,2,0))</f>
        <v/>
      </c>
      <c r="N620" s="98"/>
      <c r="O620" s="110">
        <f t="shared" si="98"/>
        <v>0.34513888888888888</v>
      </c>
      <c r="P620" s="110">
        <f t="shared" si="99"/>
        <v>0.76736111111111116</v>
      </c>
      <c r="Q620" s="134">
        <f t="shared" si="100"/>
        <v>0.15486111111111112</v>
      </c>
      <c r="R620" s="111">
        <f t="shared" si="97"/>
        <v>0.20486111111111116</v>
      </c>
      <c r="S620" s="108">
        <f t="shared" si="101"/>
        <v>0.35416666666666669</v>
      </c>
      <c r="T620" s="109"/>
      <c r="U620" s="108"/>
      <c r="V620" s="108"/>
      <c r="W620" s="112"/>
      <c r="X620" s="112"/>
      <c r="Y620" s="112"/>
      <c r="Z620" s="176"/>
      <c r="AA620" s="109"/>
      <c r="AB620" s="138">
        <f t="shared" si="102"/>
        <v>1</v>
      </c>
      <c r="AC620" s="112">
        <f t="shared" si="103"/>
        <v>0</v>
      </c>
      <c r="AD620" s="112">
        <f t="shared" si="104"/>
        <v>0</v>
      </c>
      <c r="AE620" s="112">
        <f t="shared" si="105"/>
        <v>1</v>
      </c>
    </row>
    <row r="621" spans="1:31" s="150" customFormat="1" hidden="1">
      <c r="A621" s="147">
        <v>623</v>
      </c>
      <c r="B621" s="226" t="s">
        <v>508</v>
      </c>
      <c r="C621" s="147" t="s">
        <v>284</v>
      </c>
      <c r="D621" s="147" t="s">
        <v>479</v>
      </c>
      <c r="E621" s="148">
        <v>42311</v>
      </c>
      <c r="F621" s="149">
        <v>0.34861111111111115</v>
      </c>
      <c r="G621" s="149">
        <v>0.76874999999999993</v>
      </c>
      <c r="H621" s="147"/>
      <c r="I621" s="147"/>
      <c r="J621" s="147"/>
      <c r="K621" s="277"/>
      <c r="L621" s="121"/>
      <c r="M621" s="120" t="str">
        <f>IF(ISERROR(VLOOKUP(C621,mail!$G$2:$H$65,2,0)),"",VLOOKUP(C621,mail!$G$2:$H$65,2,0))</f>
        <v/>
      </c>
      <c r="N621" s="98"/>
      <c r="O621" s="110">
        <f t="shared" si="98"/>
        <v>0.34861111111111115</v>
      </c>
      <c r="P621" s="110">
        <f t="shared" si="99"/>
        <v>0.76874999999999993</v>
      </c>
      <c r="Q621" s="134">
        <f t="shared" si="100"/>
        <v>0.15138888888888885</v>
      </c>
      <c r="R621" s="111">
        <f t="shared" si="97"/>
        <v>0.20624999999999993</v>
      </c>
      <c r="S621" s="108">
        <f t="shared" si="101"/>
        <v>0.35416666666666669</v>
      </c>
      <c r="T621" s="109"/>
      <c r="U621" s="108"/>
      <c r="V621" s="108"/>
      <c r="W621" s="112"/>
      <c r="X621" s="112"/>
      <c r="Y621" s="112"/>
      <c r="Z621" s="176"/>
      <c r="AA621" s="109"/>
      <c r="AB621" s="138">
        <f t="shared" si="102"/>
        <v>1</v>
      </c>
      <c r="AC621" s="112">
        <f t="shared" si="103"/>
        <v>0</v>
      </c>
      <c r="AD621" s="112">
        <f t="shared" si="104"/>
        <v>0</v>
      </c>
      <c r="AE621" s="112">
        <f t="shared" si="105"/>
        <v>1</v>
      </c>
    </row>
    <row r="622" spans="1:31" s="150" customFormat="1" hidden="1">
      <c r="A622" s="147">
        <v>624</v>
      </c>
      <c r="B622" s="226" t="s">
        <v>508</v>
      </c>
      <c r="C622" s="147" t="s">
        <v>284</v>
      </c>
      <c r="D622" s="147" t="s">
        <v>479</v>
      </c>
      <c r="E622" s="148">
        <v>42312</v>
      </c>
      <c r="F622" s="149">
        <v>0.34861111111111115</v>
      </c>
      <c r="G622" s="149">
        <v>0.76597222222222217</v>
      </c>
      <c r="H622" s="147"/>
      <c r="I622" s="147"/>
      <c r="J622" s="147"/>
      <c r="K622" s="277"/>
      <c r="L622" s="121"/>
      <c r="M622" s="120" t="str">
        <f>IF(ISERROR(VLOOKUP(C622,mail!$G$2:$H$65,2,0)),"",VLOOKUP(C622,mail!$G$2:$H$65,2,0))</f>
        <v/>
      </c>
      <c r="N622" s="98"/>
      <c r="O622" s="110">
        <f t="shared" si="98"/>
        <v>0.34861111111111115</v>
      </c>
      <c r="P622" s="110">
        <f t="shared" si="99"/>
        <v>0.76597222222222217</v>
      </c>
      <c r="Q622" s="134">
        <f t="shared" si="100"/>
        <v>0.15138888888888885</v>
      </c>
      <c r="R622" s="111">
        <f t="shared" si="97"/>
        <v>0.20347222222222217</v>
      </c>
      <c r="S622" s="108">
        <f t="shared" si="101"/>
        <v>0.35416666666666669</v>
      </c>
      <c r="T622" s="109"/>
      <c r="U622" s="108"/>
      <c r="V622" s="108"/>
      <c r="W622" s="112"/>
      <c r="X622" s="112"/>
      <c r="Y622" s="112"/>
      <c r="Z622" s="176"/>
      <c r="AA622" s="109"/>
      <c r="AB622" s="138">
        <f t="shared" si="102"/>
        <v>1</v>
      </c>
      <c r="AC622" s="112">
        <f t="shared" si="103"/>
        <v>0</v>
      </c>
      <c r="AD622" s="112">
        <f t="shared" si="104"/>
        <v>0</v>
      </c>
      <c r="AE622" s="112">
        <f t="shared" si="105"/>
        <v>1</v>
      </c>
    </row>
    <row r="623" spans="1:31" s="150" customFormat="1" hidden="1">
      <c r="A623" s="147">
        <v>625</v>
      </c>
      <c r="B623" s="226" t="s">
        <v>508</v>
      </c>
      <c r="C623" s="147" t="s">
        <v>284</v>
      </c>
      <c r="D623" s="147" t="s">
        <v>479</v>
      </c>
      <c r="E623" s="148">
        <v>42313</v>
      </c>
      <c r="F623" s="149">
        <v>0.34930555555555554</v>
      </c>
      <c r="G623" s="149">
        <v>0.77083333333333337</v>
      </c>
      <c r="H623" s="147"/>
      <c r="I623" s="147"/>
      <c r="J623" s="147"/>
      <c r="K623" s="277"/>
      <c r="L623" s="121"/>
      <c r="M623" s="120" t="str">
        <f>IF(ISERROR(VLOOKUP(C623,mail!$G$2:$H$65,2,0)),"",VLOOKUP(C623,mail!$G$2:$H$65,2,0))</f>
        <v/>
      </c>
      <c r="N623" s="98"/>
      <c r="O623" s="110">
        <f t="shared" si="98"/>
        <v>0.34930555555555554</v>
      </c>
      <c r="P623" s="110">
        <f t="shared" si="99"/>
        <v>0.77083333333333337</v>
      </c>
      <c r="Q623" s="134">
        <f t="shared" si="100"/>
        <v>0.15069444444444446</v>
      </c>
      <c r="R623" s="111">
        <f t="shared" si="97"/>
        <v>0.20833333333333337</v>
      </c>
      <c r="S623" s="108">
        <f t="shared" si="101"/>
        <v>0.35416666666666669</v>
      </c>
      <c r="T623" s="109"/>
      <c r="U623" s="108"/>
      <c r="V623" s="108"/>
      <c r="W623" s="112"/>
      <c r="X623" s="112"/>
      <c r="Y623" s="112"/>
      <c r="Z623" s="176"/>
      <c r="AA623" s="109"/>
      <c r="AB623" s="138">
        <f t="shared" si="102"/>
        <v>1</v>
      </c>
      <c r="AC623" s="112">
        <f t="shared" si="103"/>
        <v>0</v>
      </c>
      <c r="AD623" s="112">
        <f t="shared" si="104"/>
        <v>0</v>
      </c>
      <c r="AE623" s="112">
        <f t="shared" si="105"/>
        <v>1</v>
      </c>
    </row>
    <row r="624" spans="1:31" s="150" customFormat="1" hidden="1">
      <c r="A624" s="147">
        <v>626</v>
      </c>
      <c r="B624" s="226" t="s">
        <v>508</v>
      </c>
      <c r="C624" s="147" t="s">
        <v>284</v>
      </c>
      <c r="D624" s="147" t="s">
        <v>479</v>
      </c>
      <c r="E624" s="148">
        <v>42314</v>
      </c>
      <c r="F624" s="149">
        <v>0.34861111111111115</v>
      </c>
      <c r="G624" s="149">
        <v>0.78263888888888899</v>
      </c>
      <c r="H624" s="147"/>
      <c r="I624" s="147"/>
      <c r="J624" s="147"/>
      <c r="K624" s="277"/>
      <c r="L624" s="121"/>
      <c r="M624" s="120" t="str">
        <f>IF(ISERROR(VLOOKUP(C624,mail!$G$2:$H$65,2,0)),"",VLOOKUP(C624,mail!$G$2:$H$65,2,0))</f>
        <v/>
      </c>
      <c r="N624" s="98"/>
      <c r="O624" s="110">
        <f t="shared" si="98"/>
        <v>0.34861111111111115</v>
      </c>
      <c r="P624" s="110">
        <f t="shared" si="99"/>
        <v>0.78263888888888899</v>
      </c>
      <c r="Q624" s="134">
        <f t="shared" si="100"/>
        <v>0.15138888888888885</v>
      </c>
      <c r="R624" s="111">
        <f t="shared" si="97"/>
        <v>0.22013888888888899</v>
      </c>
      <c r="S624" s="108">
        <f t="shared" si="101"/>
        <v>0.35416666666666669</v>
      </c>
      <c r="T624" s="109"/>
      <c r="U624" s="108"/>
      <c r="V624" s="108"/>
      <c r="W624" s="112"/>
      <c r="X624" s="112"/>
      <c r="Y624" s="112"/>
      <c r="Z624" s="176"/>
      <c r="AA624" s="109"/>
      <c r="AB624" s="138">
        <f t="shared" si="102"/>
        <v>1</v>
      </c>
      <c r="AC624" s="112">
        <f t="shared" si="103"/>
        <v>0</v>
      </c>
      <c r="AD624" s="112">
        <f t="shared" si="104"/>
        <v>0</v>
      </c>
      <c r="AE624" s="112">
        <f t="shared" si="105"/>
        <v>1</v>
      </c>
    </row>
    <row r="625" spans="1:31" s="150" customFormat="1" hidden="1">
      <c r="A625" s="147">
        <v>627</v>
      </c>
      <c r="B625" s="226" t="s">
        <v>508</v>
      </c>
      <c r="C625" s="147" t="s">
        <v>284</v>
      </c>
      <c r="D625" s="147" t="s">
        <v>479</v>
      </c>
      <c r="E625" s="148">
        <v>42317</v>
      </c>
      <c r="F625" s="149">
        <v>0.56527777777777777</v>
      </c>
      <c r="G625" s="149">
        <v>0.76527777777777783</v>
      </c>
      <c r="H625" s="147"/>
      <c r="I625" s="147"/>
      <c r="J625" s="147"/>
      <c r="K625" s="277"/>
      <c r="L625" s="121"/>
      <c r="M625" s="120" t="str">
        <f>IF(ISERROR(VLOOKUP(C625,mail!$G$2:$H$65,2,0)),"",VLOOKUP(C625,mail!$G$2:$H$65,2,0))</f>
        <v/>
      </c>
      <c r="N625" s="98"/>
      <c r="O625" s="110">
        <f t="shared" si="98"/>
        <v>0.56527777777777777</v>
      </c>
      <c r="P625" s="110">
        <f t="shared" si="99"/>
        <v>0.75</v>
      </c>
      <c r="Q625" s="134">
        <f t="shared" si="100"/>
        <v>0</v>
      </c>
      <c r="R625" s="111">
        <f t="shared" si="97"/>
        <v>0.18472222222222223</v>
      </c>
      <c r="S625" s="108">
        <f t="shared" si="101"/>
        <v>0.18472222222222223</v>
      </c>
      <c r="T625" s="109"/>
      <c r="U625" s="108"/>
      <c r="V625" s="108"/>
      <c r="W625" s="112"/>
      <c r="X625" s="112"/>
      <c r="Y625" s="112"/>
      <c r="Z625" s="176"/>
      <c r="AA625" s="109"/>
      <c r="AB625" s="138">
        <f t="shared" si="102"/>
        <v>0.52156862745098043</v>
      </c>
      <c r="AC625" s="112">
        <f t="shared" si="103"/>
        <v>0</v>
      </c>
      <c r="AD625" s="112">
        <f t="shared" si="104"/>
        <v>0</v>
      </c>
      <c r="AE625" s="112">
        <f t="shared" si="105"/>
        <v>0</v>
      </c>
    </row>
    <row r="626" spans="1:31" s="150" customFormat="1" hidden="1">
      <c r="A626" s="147">
        <v>628</v>
      </c>
      <c r="B626" s="226" t="s">
        <v>508</v>
      </c>
      <c r="C626" s="147" t="s">
        <v>284</v>
      </c>
      <c r="D626" s="147" t="s">
        <v>479</v>
      </c>
      <c r="E626" s="148">
        <v>42318</v>
      </c>
      <c r="F626" s="149">
        <v>0.34583333333333338</v>
      </c>
      <c r="G626" s="149">
        <v>0.76180555555555562</v>
      </c>
      <c r="H626" s="147"/>
      <c r="I626" s="147"/>
      <c r="J626" s="147"/>
      <c r="K626" s="277"/>
      <c r="L626" s="121"/>
      <c r="M626" s="120" t="str">
        <f>IF(ISERROR(VLOOKUP(C626,mail!$G$2:$H$65,2,0)),"",VLOOKUP(C626,mail!$G$2:$H$65,2,0))</f>
        <v/>
      </c>
      <c r="N626" s="98"/>
      <c r="O626" s="110">
        <f t="shared" si="98"/>
        <v>0.34583333333333338</v>
      </c>
      <c r="P626" s="110">
        <f t="shared" si="99"/>
        <v>0.76180555555555562</v>
      </c>
      <c r="Q626" s="134">
        <f t="shared" si="100"/>
        <v>0.15416666666666662</v>
      </c>
      <c r="R626" s="111">
        <f t="shared" si="97"/>
        <v>0.19930555555555562</v>
      </c>
      <c r="S626" s="108">
        <f t="shared" si="101"/>
        <v>0.35347222222222224</v>
      </c>
      <c r="T626" s="109"/>
      <c r="U626" s="108"/>
      <c r="V626" s="108"/>
      <c r="W626" s="112"/>
      <c r="X626" s="112"/>
      <c r="Y626" s="112"/>
      <c r="Z626" s="176"/>
      <c r="AA626" s="109"/>
      <c r="AB626" s="138">
        <f t="shared" si="102"/>
        <v>0.99803921568627452</v>
      </c>
      <c r="AC626" s="112">
        <f t="shared" si="103"/>
        <v>0</v>
      </c>
      <c r="AD626" s="112">
        <f t="shared" si="104"/>
        <v>0</v>
      </c>
      <c r="AE626" s="112">
        <f t="shared" si="105"/>
        <v>1</v>
      </c>
    </row>
    <row r="627" spans="1:31" s="150" customFormat="1" hidden="1">
      <c r="A627" s="147">
        <v>629</v>
      </c>
      <c r="B627" s="226" t="s">
        <v>508</v>
      </c>
      <c r="C627" s="147" t="s">
        <v>284</v>
      </c>
      <c r="D627" s="147" t="s">
        <v>479</v>
      </c>
      <c r="E627" s="148">
        <v>42319</v>
      </c>
      <c r="F627" s="149">
        <v>0.34861111111111115</v>
      </c>
      <c r="G627" s="149">
        <v>0.76527777777777783</v>
      </c>
      <c r="H627" s="147"/>
      <c r="I627" s="147"/>
      <c r="J627" s="147"/>
      <c r="K627" s="278"/>
      <c r="L627" s="121"/>
      <c r="M627" s="120" t="str">
        <f>IF(ISERROR(VLOOKUP(C627,mail!$G$2:$H$65,2,0)),"",VLOOKUP(C627,mail!$G$2:$H$65,2,0))</f>
        <v/>
      </c>
      <c r="N627" s="98"/>
      <c r="O627" s="110">
        <f t="shared" si="98"/>
        <v>0.34861111111111115</v>
      </c>
      <c r="P627" s="110">
        <f t="shared" si="99"/>
        <v>0.76527777777777783</v>
      </c>
      <c r="Q627" s="134">
        <f t="shared" si="100"/>
        <v>0.15138888888888885</v>
      </c>
      <c r="R627" s="111">
        <f t="shared" ref="R627:R689" si="106">+IF(OR(M627="khac",M627="pm",P627=TIMEVALUE("00:00"),MAX(F627:K627)&lt;TIMEVALUE("13:30"),MAX(F627:K627)&lt;TIMEVALUE("15:30"),MIN(F627:K627)&gt;TIMEVALUE("15:30")),0,IF(P627&lt;=TIMEVALUE("19:30"),P627-IF(MIN(F627:K627)&gt;TIMEVALUE("13:30"),O627,TIMEVALUE("13:30")),TIMEVALUE("19:30")-IF(MIN(F627:K627)&gt;TIMEVALUE("13:30"),O627,TIMEVALUE("13:30"))))</f>
        <v>0.20277777777777783</v>
      </c>
      <c r="S627" s="108">
        <f t="shared" si="101"/>
        <v>0.35416666666666669</v>
      </c>
      <c r="T627" s="109"/>
      <c r="U627" s="108"/>
      <c r="V627" s="108"/>
      <c r="W627" s="112"/>
      <c r="X627" s="112"/>
      <c r="Y627" s="112"/>
      <c r="Z627" s="176"/>
      <c r="AA627" s="109"/>
      <c r="AB627" s="138">
        <f t="shared" si="102"/>
        <v>1</v>
      </c>
      <c r="AC627" s="112">
        <f t="shared" si="103"/>
        <v>0</v>
      </c>
      <c r="AD627" s="112">
        <f t="shared" si="104"/>
        <v>0</v>
      </c>
      <c r="AE627" s="112">
        <f t="shared" si="105"/>
        <v>1</v>
      </c>
    </row>
    <row r="628" spans="1:31" s="150" customFormat="1" hidden="1">
      <c r="A628" s="147">
        <v>630</v>
      </c>
      <c r="B628" s="226" t="s">
        <v>508</v>
      </c>
      <c r="C628" s="147" t="s">
        <v>284</v>
      </c>
      <c r="D628" s="147" t="s">
        <v>479</v>
      </c>
      <c r="E628" s="148">
        <v>42320</v>
      </c>
      <c r="F628" s="149">
        <v>0.34236111111111112</v>
      </c>
      <c r="G628" s="149">
        <v>0.7680555555555556</v>
      </c>
      <c r="H628" s="147"/>
      <c r="I628" s="147"/>
      <c r="J628" s="147"/>
      <c r="K628" s="277"/>
      <c r="L628" s="121"/>
      <c r="M628" s="120" t="str">
        <f>IF(ISERROR(VLOOKUP(C628,mail!$G$2:$H$65,2,0)),"",VLOOKUP(C628,mail!$G$2:$H$65,2,0))</f>
        <v/>
      </c>
      <c r="N628" s="98"/>
      <c r="O628" s="110">
        <f t="shared" si="98"/>
        <v>0.34236111111111112</v>
      </c>
      <c r="P628" s="110">
        <f t="shared" si="99"/>
        <v>0.7680555555555556</v>
      </c>
      <c r="Q628" s="134">
        <f t="shared" si="100"/>
        <v>0.15763888888888888</v>
      </c>
      <c r="R628" s="111">
        <f t="shared" si="106"/>
        <v>0.2055555555555556</v>
      </c>
      <c r="S628" s="108">
        <f t="shared" si="101"/>
        <v>0.35416666666666669</v>
      </c>
      <c r="T628" s="109"/>
      <c r="U628" s="108"/>
      <c r="V628" s="108"/>
      <c r="W628" s="112"/>
      <c r="X628" s="112"/>
      <c r="Y628" s="112"/>
      <c r="Z628" s="176"/>
      <c r="AA628" s="109"/>
      <c r="AB628" s="138">
        <f t="shared" si="102"/>
        <v>1</v>
      </c>
      <c r="AC628" s="112">
        <f t="shared" si="103"/>
        <v>0</v>
      </c>
      <c r="AD628" s="112">
        <f t="shared" si="104"/>
        <v>0</v>
      </c>
      <c r="AE628" s="112">
        <f t="shared" si="105"/>
        <v>1</v>
      </c>
    </row>
    <row r="629" spans="1:31" s="150" customFormat="1" hidden="1">
      <c r="A629" s="147">
        <v>631</v>
      </c>
      <c r="B629" s="226" t="s">
        <v>508</v>
      </c>
      <c r="C629" s="147" t="s">
        <v>284</v>
      </c>
      <c r="D629" s="147" t="s">
        <v>479</v>
      </c>
      <c r="E629" s="148">
        <v>42321</v>
      </c>
      <c r="F629" s="149">
        <v>0.35000000000000003</v>
      </c>
      <c r="G629" s="149">
        <v>0.75277777777777777</v>
      </c>
      <c r="H629" s="147"/>
      <c r="I629" s="147"/>
      <c r="J629" s="147"/>
      <c r="K629" s="277"/>
      <c r="L629" s="121"/>
      <c r="M629" s="120" t="str">
        <f>IF(ISERROR(VLOOKUP(C629,mail!$G$2:$H$65,2,0)),"",VLOOKUP(C629,mail!$G$2:$H$65,2,0))</f>
        <v/>
      </c>
      <c r="N629" s="98"/>
      <c r="O629" s="110">
        <f t="shared" si="98"/>
        <v>0.35000000000000003</v>
      </c>
      <c r="P629" s="110">
        <f t="shared" si="99"/>
        <v>0.75277777777777777</v>
      </c>
      <c r="Q629" s="134">
        <f t="shared" si="100"/>
        <v>0.14999999999999997</v>
      </c>
      <c r="R629" s="111">
        <f t="shared" si="106"/>
        <v>0.19027777777777777</v>
      </c>
      <c r="S629" s="108">
        <f t="shared" si="101"/>
        <v>0.34027777777777773</v>
      </c>
      <c r="T629" s="109"/>
      <c r="U629" s="108"/>
      <c r="V629" s="108"/>
      <c r="W629" s="112"/>
      <c r="X629" s="112"/>
      <c r="Y629" s="112"/>
      <c r="Z629" s="176"/>
      <c r="AA629" s="109"/>
      <c r="AB629" s="138">
        <f t="shared" si="102"/>
        <v>0.96078431372549</v>
      </c>
      <c r="AC629" s="112">
        <f t="shared" si="103"/>
        <v>0</v>
      </c>
      <c r="AD629" s="112">
        <f t="shared" si="104"/>
        <v>0</v>
      </c>
      <c r="AE629" s="112">
        <f t="shared" si="105"/>
        <v>1</v>
      </c>
    </row>
    <row r="630" spans="1:31" s="150" customFormat="1" hidden="1">
      <c r="A630" s="147">
        <v>632</v>
      </c>
      <c r="B630" s="226" t="s">
        <v>508</v>
      </c>
      <c r="C630" s="147" t="s">
        <v>284</v>
      </c>
      <c r="D630" s="147" t="s">
        <v>479</v>
      </c>
      <c r="E630" s="148">
        <v>42324</v>
      </c>
      <c r="F630" s="149">
        <v>0.34236111111111112</v>
      </c>
      <c r="G630" s="149">
        <v>0.76527777777777783</v>
      </c>
      <c r="H630" s="147"/>
      <c r="I630" s="147"/>
      <c r="J630" s="147"/>
      <c r="K630" s="277"/>
      <c r="L630" s="121"/>
      <c r="M630" s="120" t="str">
        <f>IF(ISERROR(VLOOKUP(C630,mail!$G$2:$H$65,2,0)),"",VLOOKUP(C630,mail!$G$2:$H$65,2,0))</f>
        <v/>
      </c>
      <c r="N630" s="98"/>
      <c r="O630" s="110">
        <f t="shared" si="98"/>
        <v>0.34236111111111112</v>
      </c>
      <c r="P630" s="110">
        <f t="shared" si="99"/>
        <v>0.76527777777777783</v>
      </c>
      <c r="Q630" s="134">
        <f t="shared" si="100"/>
        <v>0.15763888888888888</v>
      </c>
      <c r="R630" s="111">
        <f t="shared" si="106"/>
        <v>0.20277777777777783</v>
      </c>
      <c r="S630" s="108">
        <f t="shared" si="101"/>
        <v>0.35416666666666669</v>
      </c>
      <c r="T630" s="109"/>
      <c r="U630" s="108"/>
      <c r="V630" s="108"/>
      <c r="W630" s="112"/>
      <c r="X630" s="112"/>
      <c r="Y630" s="112"/>
      <c r="Z630" s="176"/>
      <c r="AA630" s="109"/>
      <c r="AB630" s="138">
        <f t="shared" si="102"/>
        <v>1</v>
      </c>
      <c r="AC630" s="112">
        <f t="shared" si="103"/>
        <v>0</v>
      </c>
      <c r="AD630" s="112">
        <f t="shared" si="104"/>
        <v>0</v>
      </c>
      <c r="AE630" s="112">
        <f t="shared" si="105"/>
        <v>1</v>
      </c>
    </row>
    <row r="631" spans="1:31" s="150" customFormat="1" hidden="1">
      <c r="A631" s="147">
        <v>633</v>
      </c>
      <c r="B631" s="226" t="s">
        <v>508</v>
      </c>
      <c r="C631" s="147" t="s">
        <v>284</v>
      </c>
      <c r="D631" s="147" t="s">
        <v>479</v>
      </c>
      <c r="E631" s="148">
        <v>42325</v>
      </c>
      <c r="F631" s="149">
        <v>0.34652777777777777</v>
      </c>
      <c r="G631" s="149">
        <v>0.76944444444444438</v>
      </c>
      <c r="H631" s="147"/>
      <c r="I631" s="147"/>
      <c r="J631" s="147"/>
      <c r="K631" s="277"/>
      <c r="L631" s="121"/>
      <c r="M631" s="120" t="str">
        <f>IF(ISERROR(VLOOKUP(C631,mail!$G$2:$H$65,2,0)),"",VLOOKUP(C631,mail!$G$2:$H$65,2,0))</f>
        <v/>
      </c>
      <c r="N631" s="98"/>
      <c r="O631" s="110">
        <f t="shared" si="98"/>
        <v>0.34652777777777777</v>
      </c>
      <c r="P631" s="110">
        <f t="shared" si="99"/>
        <v>0.76944444444444438</v>
      </c>
      <c r="Q631" s="134">
        <f t="shared" si="100"/>
        <v>0.15347222222222223</v>
      </c>
      <c r="R631" s="111">
        <f t="shared" si="106"/>
        <v>0.20694444444444438</v>
      </c>
      <c r="S631" s="108">
        <f t="shared" si="101"/>
        <v>0.35416666666666669</v>
      </c>
      <c r="T631" s="109"/>
      <c r="U631" s="108"/>
      <c r="V631" s="108"/>
      <c r="W631" s="112"/>
      <c r="X631" s="112"/>
      <c r="Y631" s="112"/>
      <c r="Z631" s="176"/>
      <c r="AA631" s="109"/>
      <c r="AB631" s="138">
        <f t="shared" si="102"/>
        <v>1</v>
      </c>
      <c r="AC631" s="112">
        <f t="shared" si="103"/>
        <v>0</v>
      </c>
      <c r="AD631" s="112">
        <f t="shared" si="104"/>
        <v>0</v>
      </c>
      <c r="AE631" s="112">
        <f t="shared" si="105"/>
        <v>1</v>
      </c>
    </row>
    <row r="632" spans="1:31" s="150" customFormat="1" hidden="1">
      <c r="A632" s="147">
        <v>634</v>
      </c>
      <c r="B632" s="226" t="s">
        <v>508</v>
      </c>
      <c r="C632" s="147" t="s">
        <v>284</v>
      </c>
      <c r="D632" s="147" t="s">
        <v>479</v>
      </c>
      <c r="E632" s="148">
        <v>42326</v>
      </c>
      <c r="F632" s="149">
        <v>0.48125000000000001</v>
      </c>
      <c r="G632" s="149">
        <v>0.7715277777777777</v>
      </c>
      <c r="H632" s="147"/>
      <c r="I632" s="147"/>
      <c r="J632" s="147"/>
      <c r="K632" s="278"/>
      <c r="L632" s="121"/>
      <c r="M632" s="120" t="str">
        <f>IF(ISERROR(VLOOKUP(C632,mail!$G$2:$H$65,2,0)),"",VLOOKUP(C632,mail!$G$2:$H$65,2,0))</f>
        <v/>
      </c>
      <c r="N632" s="98"/>
      <c r="O632" s="110">
        <f t="shared" si="98"/>
        <v>0.48125000000000001</v>
      </c>
      <c r="P632" s="110">
        <f t="shared" si="99"/>
        <v>0.75</v>
      </c>
      <c r="Q632" s="134">
        <f t="shared" si="100"/>
        <v>0</v>
      </c>
      <c r="R632" s="111">
        <f t="shared" si="106"/>
        <v>0.1875</v>
      </c>
      <c r="S632" s="108">
        <f t="shared" si="101"/>
        <v>0.1875</v>
      </c>
      <c r="T632" s="109"/>
      <c r="U632" s="108"/>
      <c r="V632" s="108"/>
      <c r="W632" s="112"/>
      <c r="X632" s="112"/>
      <c r="Y632" s="112"/>
      <c r="Z632" s="176"/>
      <c r="AA632" s="109"/>
      <c r="AB632" s="138">
        <f t="shared" si="102"/>
        <v>0.52941176470588236</v>
      </c>
      <c r="AC632" s="112">
        <f t="shared" si="103"/>
        <v>0</v>
      </c>
      <c r="AD632" s="112">
        <f t="shared" si="104"/>
        <v>0</v>
      </c>
      <c r="AE632" s="112">
        <f t="shared" si="105"/>
        <v>0</v>
      </c>
    </row>
    <row r="633" spans="1:31" s="150" customFormat="1" hidden="1">
      <c r="A633" s="147">
        <v>635</v>
      </c>
      <c r="B633" s="226" t="s">
        <v>508</v>
      </c>
      <c r="C633" s="147" t="s">
        <v>284</v>
      </c>
      <c r="D633" s="147" t="s">
        <v>479</v>
      </c>
      <c r="E633" s="148">
        <v>42327</v>
      </c>
      <c r="F633" s="149">
        <v>0.34930555555555554</v>
      </c>
      <c r="G633" s="149">
        <v>0.77083333333333337</v>
      </c>
      <c r="H633" s="147"/>
      <c r="I633" s="147"/>
      <c r="J633" s="147"/>
      <c r="K633" s="277"/>
      <c r="L633" s="121"/>
      <c r="M633" s="120" t="str">
        <f>IF(ISERROR(VLOOKUP(C633,mail!$G$2:$H$65,2,0)),"",VLOOKUP(C633,mail!$G$2:$H$65,2,0))</f>
        <v/>
      </c>
      <c r="N633" s="98"/>
      <c r="O633" s="110">
        <f t="shared" si="98"/>
        <v>0.34930555555555554</v>
      </c>
      <c r="P633" s="110">
        <f t="shared" si="99"/>
        <v>0.77083333333333337</v>
      </c>
      <c r="Q633" s="134">
        <f t="shared" si="100"/>
        <v>0.15069444444444446</v>
      </c>
      <c r="R633" s="111">
        <f t="shared" si="106"/>
        <v>0.20833333333333337</v>
      </c>
      <c r="S633" s="108">
        <f t="shared" si="101"/>
        <v>0.35416666666666669</v>
      </c>
      <c r="T633" s="109"/>
      <c r="U633" s="108"/>
      <c r="V633" s="108"/>
      <c r="W633" s="112"/>
      <c r="X633" s="112"/>
      <c r="Y633" s="112"/>
      <c r="Z633" s="176"/>
      <c r="AA633" s="109"/>
      <c r="AB633" s="138">
        <f t="shared" si="102"/>
        <v>1</v>
      </c>
      <c r="AC633" s="112">
        <f t="shared" si="103"/>
        <v>0</v>
      </c>
      <c r="AD633" s="112">
        <f t="shared" si="104"/>
        <v>0</v>
      </c>
      <c r="AE633" s="112">
        <f t="shared" si="105"/>
        <v>1</v>
      </c>
    </row>
    <row r="634" spans="1:31" s="150" customFormat="1" hidden="1">
      <c r="A634" s="147">
        <v>636</v>
      </c>
      <c r="B634" s="226" t="s">
        <v>509</v>
      </c>
      <c r="C634" s="147" t="s">
        <v>292</v>
      </c>
      <c r="D634" s="147" t="s">
        <v>479</v>
      </c>
      <c r="E634" s="148">
        <v>42303</v>
      </c>
      <c r="F634" s="149">
        <v>0.36319444444444443</v>
      </c>
      <c r="G634" s="149">
        <v>0.76944444444444438</v>
      </c>
      <c r="H634" s="147"/>
      <c r="I634" s="147"/>
      <c r="J634" s="147"/>
      <c r="K634" s="277"/>
      <c r="L634" s="121"/>
      <c r="M634" s="120" t="str">
        <f>IF(ISERROR(VLOOKUP(C634,mail!$G$2:$H$65,2,0)),"",VLOOKUP(C634,mail!$G$2:$H$65,2,0))</f>
        <v/>
      </c>
      <c r="N634" s="98"/>
      <c r="O634" s="110">
        <f t="shared" si="98"/>
        <v>0.36319444444444443</v>
      </c>
      <c r="P634" s="110">
        <f t="shared" si="99"/>
        <v>0.75</v>
      </c>
      <c r="Q634" s="134">
        <f t="shared" si="100"/>
        <v>0.13680555555555557</v>
      </c>
      <c r="R634" s="111">
        <f t="shared" si="106"/>
        <v>0.1875</v>
      </c>
      <c r="S634" s="108">
        <f t="shared" si="101"/>
        <v>0.32430555555555557</v>
      </c>
      <c r="T634" s="109"/>
      <c r="U634" s="108"/>
      <c r="V634" s="108"/>
      <c r="W634" s="112"/>
      <c r="X634" s="112"/>
      <c r="Y634" s="112"/>
      <c r="Z634" s="176"/>
      <c r="AA634" s="109"/>
      <c r="AB634" s="138">
        <f t="shared" si="102"/>
        <v>0.91568627450980389</v>
      </c>
      <c r="AC634" s="112">
        <f t="shared" si="103"/>
        <v>0</v>
      </c>
      <c r="AD634" s="112">
        <f t="shared" si="104"/>
        <v>1</v>
      </c>
      <c r="AE634" s="112">
        <f t="shared" si="105"/>
        <v>1</v>
      </c>
    </row>
    <row r="635" spans="1:31" s="150" customFormat="1" hidden="1">
      <c r="A635" s="147">
        <v>637</v>
      </c>
      <c r="B635" s="226" t="s">
        <v>509</v>
      </c>
      <c r="C635" s="147" t="s">
        <v>292</v>
      </c>
      <c r="D635" s="147" t="s">
        <v>479</v>
      </c>
      <c r="E635" s="148">
        <v>42304</v>
      </c>
      <c r="F635" s="149">
        <v>0.33611111111111108</v>
      </c>
      <c r="G635" s="149">
        <v>0.75624999999999998</v>
      </c>
      <c r="H635" s="147"/>
      <c r="I635" s="147"/>
      <c r="J635" s="147"/>
      <c r="K635" s="277"/>
      <c r="L635" s="121"/>
      <c r="M635" s="120" t="str">
        <f>IF(ISERROR(VLOOKUP(C635,mail!$G$2:$H$65,2,0)),"",VLOOKUP(C635,mail!$G$2:$H$65,2,0))</f>
        <v/>
      </c>
      <c r="N635" s="98"/>
      <c r="O635" s="110">
        <f t="shared" si="98"/>
        <v>0.33611111111111108</v>
      </c>
      <c r="P635" s="110">
        <f t="shared" si="99"/>
        <v>0.75624999999999998</v>
      </c>
      <c r="Q635" s="134">
        <f t="shared" si="100"/>
        <v>0.16388888888888892</v>
      </c>
      <c r="R635" s="111">
        <f t="shared" si="106"/>
        <v>0.19374999999999998</v>
      </c>
      <c r="S635" s="108">
        <f t="shared" si="101"/>
        <v>0.35416666666666669</v>
      </c>
      <c r="T635" s="109"/>
      <c r="U635" s="108"/>
      <c r="V635" s="108"/>
      <c r="W635" s="112"/>
      <c r="X635" s="112"/>
      <c r="Y635" s="112"/>
      <c r="Z635" s="176"/>
      <c r="AA635" s="109"/>
      <c r="AB635" s="138">
        <f t="shared" si="102"/>
        <v>1</v>
      </c>
      <c r="AC635" s="112">
        <f t="shared" si="103"/>
        <v>0</v>
      </c>
      <c r="AD635" s="112">
        <f t="shared" si="104"/>
        <v>0</v>
      </c>
      <c r="AE635" s="112">
        <f t="shared" si="105"/>
        <v>1</v>
      </c>
    </row>
    <row r="636" spans="1:31" s="150" customFormat="1" hidden="1">
      <c r="A636" s="147">
        <v>638</v>
      </c>
      <c r="B636" s="226" t="s">
        <v>509</v>
      </c>
      <c r="C636" s="147" t="s">
        <v>292</v>
      </c>
      <c r="D636" s="147" t="s">
        <v>479</v>
      </c>
      <c r="E636" s="148">
        <v>42305</v>
      </c>
      <c r="F636" s="149">
        <v>0.34027777777777773</v>
      </c>
      <c r="G636" s="149">
        <v>0.7583333333333333</v>
      </c>
      <c r="H636" s="147"/>
      <c r="I636" s="147"/>
      <c r="J636" s="147"/>
      <c r="K636" s="277"/>
      <c r="L636" s="121"/>
      <c r="M636" s="120" t="str">
        <f>IF(ISERROR(VLOOKUP(C636,mail!$G$2:$H$65,2,0)),"",VLOOKUP(C636,mail!$G$2:$H$65,2,0))</f>
        <v/>
      </c>
      <c r="N636" s="98"/>
      <c r="O636" s="110">
        <f t="shared" si="98"/>
        <v>0.34027777777777773</v>
      </c>
      <c r="P636" s="110">
        <f t="shared" si="99"/>
        <v>0.7583333333333333</v>
      </c>
      <c r="Q636" s="134">
        <f t="shared" si="100"/>
        <v>0.15972222222222227</v>
      </c>
      <c r="R636" s="111">
        <f t="shared" si="106"/>
        <v>0.1958333333333333</v>
      </c>
      <c r="S636" s="108">
        <f t="shared" si="101"/>
        <v>0.35416666666666669</v>
      </c>
      <c r="T636" s="109"/>
      <c r="U636" s="108"/>
      <c r="V636" s="108"/>
      <c r="W636" s="112"/>
      <c r="X636" s="112"/>
      <c r="Y636" s="112"/>
      <c r="Z636" s="176"/>
      <c r="AA636" s="109"/>
      <c r="AB636" s="138">
        <f t="shared" si="102"/>
        <v>1</v>
      </c>
      <c r="AC636" s="112">
        <f t="shared" si="103"/>
        <v>0</v>
      </c>
      <c r="AD636" s="112">
        <f t="shared" si="104"/>
        <v>0</v>
      </c>
      <c r="AE636" s="112">
        <f t="shared" si="105"/>
        <v>1</v>
      </c>
    </row>
    <row r="637" spans="1:31" s="150" customFormat="1" hidden="1">
      <c r="A637" s="147">
        <v>639</v>
      </c>
      <c r="B637" s="226" t="s">
        <v>509</v>
      </c>
      <c r="C637" s="147" t="s">
        <v>292</v>
      </c>
      <c r="D637" s="147" t="s">
        <v>479</v>
      </c>
      <c r="E637" s="148">
        <v>42307</v>
      </c>
      <c r="F637" s="149">
        <v>0.34791666666666665</v>
      </c>
      <c r="G637" s="149">
        <v>0.77013888888888893</v>
      </c>
      <c r="H637" s="147"/>
      <c r="I637" s="147"/>
      <c r="J637" s="147"/>
      <c r="K637" s="278"/>
      <c r="L637" s="121"/>
      <c r="M637" s="120" t="str">
        <f>IF(ISERROR(VLOOKUP(C637,mail!$G$2:$H$65,2,0)),"",VLOOKUP(C637,mail!$G$2:$H$65,2,0))</f>
        <v/>
      </c>
      <c r="N637" s="98"/>
      <c r="O637" s="110">
        <f t="shared" si="98"/>
        <v>0.34791666666666665</v>
      </c>
      <c r="P637" s="110">
        <f t="shared" si="99"/>
        <v>0.77013888888888893</v>
      </c>
      <c r="Q637" s="134">
        <f t="shared" si="100"/>
        <v>0.15208333333333335</v>
      </c>
      <c r="R637" s="111">
        <f t="shared" si="106"/>
        <v>0.20763888888888893</v>
      </c>
      <c r="S637" s="108">
        <f t="shared" si="101"/>
        <v>0.35416666666666669</v>
      </c>
      <c r="T637" s="109"/>
      <c r="U637" s="108"/>
      <c r="V637" s="108"/>
      <c r="W637" s="112"/>
      <c r="X637" s="112"/>
      <c r="Y637" s="112"/>
      <c r="Z637" s="176"/>
      <c r="AA637" s="109"/>
      <c r="AB637" s="138">
        <f t="shared" si="102"/>
        <v>1</v>
      </c>
      <c r="AC637" s="112">
        <f t="shared" si="103"/>
        <v>0</v>
      </c>
      <c r="AD637" s="112">
        <f t="shared" si="104"/>
        <v>0</v>
      </c>
      <c r="AE637" s="112">
        <f t="shared" si="105"/>
        <v>1</v>
      </c>
    </row>
    <row r="638" spans="1:31" s="150" customFormat="1" hidden="1">
      <c r="A638" s="147">
        <v>640</v>
      </c>
      <c r="B638" s="226" t="s">
        <v>509</v>
      </c>
      <c r="C638" s="147" t="s">
        <v>292</v>
      </c>
      <c r="D638" s="147" t="s">
        <v>479</v>
      </c>
      <c r="E638" s="148">
        <v>42310</v>
      </c>
      <c r="F638" s="149">
        <v>0.33958333333333335</v>
      </c>
      <c r="G638" s="149">
        <v>0.77013888888888893</v>
      </c>
      <c r="H638" s="147"/>
      <c r="I638" s="147"/>
      <c r="J638" s="147"/>
      <c r="K638" s="277"/>
      <c r="L638" s="121"/>
      <c r="M638" s="120" t="str">
        <f>IF(ISERROR(VLOOKUP(C638,mail!$G$2:$H$65,2,0)),"",VLOOKUP(C638,mail!$G$2:$H$65,2,0))</f>
        <v/>
      </c>
      <c r="N638" s="98"/>
      <c r="O638" s="110">
        <f t="shared" si="98"/>
        <v>0.33958333333333335</v>
      </c>
      <c r="P638" s="110">
        <f t="shared" si="99"/>
        <v>0.77013888888888893</v>
      </c>
      <c r="Q638" s="134">
        <f t="shared" si="100"/>
        <v>0.16041666666666665</v>
      </c>
      <c r="R638" s="111">
        <f t="shared" si="106"/>
        <v>0.20763888888888893</v>
      </c>
      <c r="S638" s="108">
        <f t="shared" si="101"/>
        <v>0.35416666666666669</v>
      </c>
      <c r="T638" s="109"/>
      <c r="U638" s="108"/>
      <c r="V638" s="108"/>
      <c r="W638" s="112"/>
      <c r="X638" s="112"/>
      <c r="Y638" s="112"/>
      <c r="Z638" s="176"/>
      <c r="AA638" s="109"/>
      <c r="AB638" s="138">
        <f t="shared" si="102"/>
        <v>1</v>
      </c>
      <c r="AC638" s="112">
        <f t="shared" si="103"/>
        <v>0</v>
      </c>
      <c r="AD638" s="112">
        <f t="shared" si="104"/>
        <v>0</v>
      </c>
      <c r="AE638" s="112">
        <f t="shared" si="105"/>
        <v>1</v>
      </c>
    </row>
    <row r="639" spans="1:31" s="150" customFormat="1" hidden="1">
      <c r="A639" s="147">
        <v>641</v>
      </c>
      <c r="B639" s="226" t="s">
        <v>509</v>
      </c>
      <c r="C639" s="147" t="s">
        <v>292</v>
      </c>
      <c r="D639" s="147" t="s">
        <v>479</v>
      </c>
      <c r="E639" s="148">
        <v>42311</v>
      </c>
      <c r="F639" s="149">
        <v>0.34513888888888888</v>
      </c>
      <c r="G639" s="149">
        <v>0.80694444444444446</v>
      </c>
      <c r="H639" s="147"/>
      <c r="I639" s="147"/>
      <c r="J639" s="147"/>
      <c r="K639" s="277"/>
      <c r="L639" s="121"/>
      <c r="M639" s="120" t="str">
        <f>IF(ISERROR(VLOOKUP(C639,mail!$G$2:$H$65,2,0)),"",VLOOKUP(C639,mail!$G$2:$H$65,2,0))</f>
        <v/>
      </c>
      <c r="N639" s="98"/>
      <c r="O639" s="110">
        <f t="shared" si="98"/>
        <v>0.34513888888888888</v>
      </c>
      <c r="P639" s="110">
        <f t="shared" si="99"/>
        <v>0.80694444444444446</v>
      </c>
      <c r="Q639" s="134">
        <f t="shared" si="100"/>
        <v>0.15486111111111112</v>
      </c>
      <c r="R639" s="111">
        <f t="shared" si="106"/>
        <v>0.24444444444444446</v>
      </c>
      <c r="S639" s="108">
        <f t="shared" si="101"/>
        <v>0.35416666666666669</v>
      </c>
      <c r="T639" s="109"/>
      <c r="U639" s="108"/>
      <c r="V639" s="108"/>
      <c r="W639" s="112"/>
      <c r="X639" s="112"/>
      <c r="Y639" s="112"/>
      <c r="Z639" s="176"/>
      <c r="AA639" s="109"/>
      <c r="AB639" s="138">
        <f t="shared" si="102"/>
        <v>1</v>
      </c>
      <c r="AC639" s="112">
        <f t="shared" si="103"/>
        <v>0</v>
      </c>
      <c r="AD639" s="112">
        <f t="shared" si="104"/>
        <v>0</v>
      </c>
      <c r="AE639" s="112">
        <f t="shared" si="105"/>
        <v>1</v>
      </c>
    </row>
    <row r="640" spans="1:31" s="150" customFormat="1" hidden="1">
      <c r="A640" s="147">
        <v>642</v>
      </c>
      <c r="B640" s="226" t="s">
        <v>509</v>
      </c>
      <c r="C640" s="147" t="s">
        <v>292</v>
      </c>
      <c r="D640" s="147" t="s">
        <v>479</v>
      </c>
      <c r="E640" s="148">
        <v>42312</v>
      </c>
      <c r="F640" s="149">
        <v>0.34930555555555554</v>
      </c>
      <c r="G640" s="149">
        <v>0.76736111111111116</v>
      </c>
      <c r="H640" s="147"/>
      <c r="I640" s="147"/>
      <c r="J640" s="147"/>
      <c r="K640" s="277"/>
      <c r="L640" s="121"/>
      <c r="M640" s="120" t="str">
        <f>IF(ISERROR(VLOOKUP(C640,mail!$G$2:$H$65,2,0)),"",VLOOKUP(C640,mail!$G$2:$H$65,2,0))</f>
        <v/>
      </c>
      <c r="N640" s="98"/>
      <c r="O640" s="110">
        <f t="shared" si="98"/>
        <v>0.34930555555555554</v>
      </c>
      <c r="P640" s="110">
        <f t="shared" si="99"/>
        <v>0.76736111111111116</v>
      </c>
      <c r="Q640" s="134">
        <f t="shared" si="100"/>
        <v>0.15069444444444446</v>
      </c>
      <c r="R640" s="111">
        <f t="shared" si="106"/>
        <v>0.20486111111111116</v>
      </c>
      <c r="S640" s="108">
        <f t="shared" si="101"/>
        <v>0.35416666666666669</v>
      </c>
      <c r="T640" s="109"/>
      <c r="U640" s="108"/>
      <c r="V640" s="108"/>
      <c r="W640" s="112"/>
      <c r="X640" s="112"/>
      <c r="Y640" s="112"/>
      <c r="Z640" s="176"/>
      <c r="AA640" s="109"/>
      <c r="AB640" s="138">
        <f t="shared" si="102"/>
        <v>1</v>
      </c>
      <c r="AC640" s="112">
        <f t="shared" si="103"/>
        <v>0</v>
      </c>
      <c r="AD640" s="112">
        <f t="shared" si="104"/>
        <v>0</v>
      </c>
      <c r="AE640" s="112">
        <f t="shared" si="105"/>
        <v>1</v>
      </c>
    </row>
    <row r="641" spans="1:31" s="150" customFormat="1" hidden="1">
      <c r="A641" s="147">
        <v>643</v>
      </c>
      <c r="B641" s="226" t="s">
        <v>509</v>
      </c>
      <c r="C641" s="147" t="s">
        <v>292</v>
      </c>
      <c r="D641" s="147" t="s">
        <v>479</v>
      </c>
      <c r="E641" s="148">
        <v>42313</v>
      </c>
      <c r="F641" s="149">
        <v>0.34027777777777773</v>
      </c>
      <c r="G641" s="149">
        <v>0.7631944444444444</v>
      </c>
      <c r="H641" s="147"/>
      <c r="I641" s="147"/>
      <c r="J641" s="147"/>
      <c r="K641" s="277"/>
      <c r="L641" s="121"/>
      <c r="M641" s="120" t="str">
        <f>IF(ISERROR(VLOOKUP(C641,mail!$G$2:$H$65,2,0)),"",VLOOKUP(C641,mail!$G$2:$H$65,2,0))</f>
        <v/>
      </c>
      <c r="N641" s="98"/>
      <c r="O641" s="110">
        <f t="shared" si="98"/>
        <v>0.34027777777777773</v>
      </c>
      <c r="P641" s="110">
        <f t="shared" si="99"/>
        <v>0.7631944444444444</v>
      </c>
      <c r="Q641" s="134">
        <f t="shared" si="100"/>
        <v>0.15972222222222227</v>
      </c>
      <c r="R641" s="111">
        <f t="shared" si="106"/>
        <v>0.2006944444444444</v>
      </c>
      <c r="S641" s="108">
        <f t="shared" si="101"/>
        <v>0.35416666666666669</v>
      </c>
      <c r="T641" s="109"/>
      <c r="U641" s="108"/>
      <c r="V641" s="108"/>
      <c r="W641" s="112"/>
      <c r="X641" s="112"/>
      <c r="Y641" s="112"/>
      <c r="Z641" s="176"/>
      <c r="AA641" s="109"/>
      <c r="AB641" s="138">
        <f t="shared" si="102"/>
        <v>1</v>
      </c>
      <c r="AC641" s="112">
        <f t="shared" si="103"/>
        <v>0</v>
      </c>
      <c r="AD641" s="112">
        <f t="shared" si="104"/>
        <v>0</v>
      </c>
      <c r="AE641" s="112">
        <f t="shared" si="105"/>
        <v>1</v>
      </c>
    </row>
    <row r="642" spans="1:31" s="150" customFormat="1" hidden="1">
      <c r="A642" s="147">
        <v>644</v>
      </c>
      <c r="B642" s="226" t="s">
        <v>509</v>
      </c>
      <c r="C642" s="147" t="s">
        <v>292</v>
      </c>
      <c r="D642" s="147" t="s">
        <v>479</v>
      </c>
      <c r="E642" s="148">
        <v>42314</v>
      </c>
      <c r="F642" s="149">
        <v>0.35347222222222219</v>
      </c>
      <c r="G642" s="149">
        <v>0.77013888888888893</v>
      </c>
      <c r="H642" s="147"/>
      <c r="I642" s="147"/>
      <c r="J642" s="147"/>
      <c r="K642" s="277"/>
      <c r="L642" s="121"/>
      <c r="M642" s="120" t="str">
        <f>IF(ISERROR(VLOOKUP(C642,mail!$G$2:$H$65,2,0)),"",VLOOKUP(C642,mail!$G$2:$H$65,2,0))</f>
        <v/>
      </c>
      <c r="N642" s="98"/>
      <c r="O642" s="110">
        <f t="shared" si="98"/>
        <v>0.35347222222222219</v>
      </c>
      <c r="P642" s="110">
        <f t="shared" si="99"/>
        <v>0.77013888888888893</v>
      </c>
      <c r="Q642" s="134">
        <f t="shared" si="100"/>
        <v>0.14652777777777781</v>
      </c>
      <c r="R642" s="111">
        <f t="shared" si="106"/>
        <v>0.20763888888888893</v>
      </c>
      <c r="S642" s="108">
        <f t="shared" si="101"/>
        <v>0.35416666666666674</v>
      </c>
      <c r="T642" s="109"/>
      <c r="U642" s="108"/>
      <c r="V642" s="108"/>
      <c r="W642" s="112"/>
      <c r="X642" s="112"/>
      <c r="Y642" s="112"/>
      <c r="Z642" s="176"/>
      <c r="AA642" s="109"/>
      <c r="AB642" s="138">
        <f t="shared" si="102"/>
        <v>1.0000000000000002</v>
      </c>
      <c r="AC642" s="112">
        <f t="shared" si="103"/>
        <v>0</v>
      </c>
      <c r="AD642" s="112">
        <f t="shared" si="104"/>
        <v>0</v>
      </c>
      <c r="AE642" s="112">
        <f t="shared" si="105"/>
        <v>1</v>
      </c>
    </row>
    <row r="643" spans="1:31" s="150" customFormat="1" hidden="1">
      <c r="A643" s="147">
        <v>645</v>
      </c>
      <c r="B643" s="226" t="s">
        <v>509</v>
      </c>
      <c r="C643" s="147" t="s">
        <v>292</v>
      </c>
      <c r="D643" s="147" t="s">
        <v>479</v>
      </c>
      <c r="E643" s="148">
        <v>42317</v>
      </c>
      <c r="F643" s="149">
        <v>0.37083333333333335</v>
      </c>
      <c r="G643" s="149">
        <v>0.7715277777777777</v>
      </c>
      <c r="H643" s="147"/>
      <c r="I643" s="147"/>
      <c r="J643" s="147"/>
      <c r="K643" s="277"/>
      <c r="L643" s="121"/>
      <c r="M643" s="120" t="str">
        <f>IF(ISERROR(VLOOKUP(C643,mail!$G$2:$H$65,2,0)),"",VLOOKUP(C643,mail!$G$2:$H$65,2,0))</f>
        <v/>
      </c>
      <c r="N643" s="98"/>
      <c r="O643" s="110">
        <f t="shared" si="98"/>
        <v>0.37083333333333335</v>
      </c>
      <c r="P643" s="110">
        <f t="shared" si="99"/>
        <v>0.75</v>
      </c>
      <c r="Q643" s="134">
        <f t="shared" si="100"/>
        <v>0.12916666666666665</v>
      </c>
      <c r="R643" s="111">
        <f t="shared" si="106"/>
        <v>0.1875</v>
      </c>
      <c r="S643" s="108">
        <f t="shared" si="101"/>
        <v>0.31666666666666665</v>
      </c>
      <c r="T643" s="109"/>
      <c r="U643" s="108"/>
      <c r="V643" s="108"/>
      <c r="W643" s="112"/>
      <c r="X643" s="112"/>
      <c r="Y643" s="112"/>
      <c r="Z643" s="176"/>
      <c r="AA643" s="109"/>
      <c r="AB643" s="138">
        <f t="shared" si="102"/>
        <v>0.89411764705882346</v>
      </c>
      <c r="AC643" s="112">
        <f t="shared" si="103"/>
        <v>0</v>
      </c>
      <c r="AD643" s="112">
        <f t="shared" si="104"/>
        <v>1</v>
      </c>
      <c r="AE643" s="112">
        <f t="shared" si="105"/>
        <v>1</v>
      </c>
    </row>
    <row r="644" spans="1:31" s="150" customFormat="1" hidden="1">
      <c r="A644" s="147">
        <v>646</v>
      </c>
      <c r="B644" s="226" t="s">
        <v>509</v>
      </c>
      <c r="C644" s="147" t="s">
        <v>292</v>
      </c>
      <c r="D644" s="147" t="s">
        <v>479</v>
      </c>
      <c r="E644" s="148">
        <v>42318</v>
      </c>
      <c r="F644" s="149">
        <v>0.34722222222222227</v>
      </c>
      <c r="G644" s="149">
        <v>0.76388888888888884</v>
      </c>
      <c r="H644" s="149">
        <v>0.76388888888888884</v>
      </c>
      <c r="I644" s="147"/>
      <c r="J644" s="147"/>
      <c r="K644" s="277"/>
      <c r="L644" s="121"/>
      <c r="M644" s="120" t="str">
        <f>IF(ISERROR(VLOOKUP(C644,mail!$G$2:$H$65,2,0)),"",VLOOKUP(C644,mail!$G$2:$H$65,2,0))</f>
        <v/>
      </c>
      <c r="N644" s="98"/>
      <c r="O644" s="110">
        <f t="shared" si="98"/>
        <v>0.34722222222222227</v>
      </c>
      <c r="P644" s="110">
        <f t="shared" si="99"/>
        <v>0.76388888888888884</v>
      </c>
      <c r="Q644" s="134">
        <f t="shared" si="100"/>
        <v>0.15277777777777773</v>
      </c>
      <c r="R644" s="111">
        <f t="shared" si="106"/>
        <v>0.20138888888888884</v>
      </c>
      <c r="S644" s="108">
        <f t="shared" si="101"/>
        <v>0.35416666666666657</v>
      </c>
      <c r="T644" s="109"/>
      <c r="U644" s="108"/>
      <c r="V644" s="108"/>
      <c r="W644" s="112"/>
      <c r="X644" s="112"/>
      <c r="Y644" s="112"/>
      <c r="Z644" s="176"/>
      <c r="AA644" s="109"/>
      <c r="AB644" s="138">
        <f t="shared" si="102"/>
        <v>0.99999999999999967</v>
      </c>
      <c r="AC644" s="112">
        <f t="shared" si="103"/>
        <v>0</v>
      </c>
      <c r="AD644" s="112">
        <f t="shared" si="104"/>
        <v>0</v>
      </c>
      <c r="AE644" s="112">
        <f t="shared" si="105"/>
        <v>1</v>
      </c>
    </row>
    <row r="645" spans="1:31" s="150" customFormat="1" hidden="1">
      <c r="A645" s="147">
        <v>647</v>
      </c>
      <c r="B645" s="226" t="s">
        <v>509</v>
      </c>
      <c r="C645" s="147" t="s">
        <v>292</v>
      </c>
      <c r="D645" s="147" t="s">
        <v>479</v>
      </c>
      <c r="E645" s="148">
        <v>42319</v>
      </c>
      <c r="F645" s="149">
        <v>0.34583333333333338</v>
      </c>
      <c r="G645" s="149">
        <v>0.76388888888888884</v>
      </c>
      <c r="H645" s="147"/>
      <c r="I645" s="147"/>
      <c r="J645" s="147"/>
      <c r="K645" s="278"/>
      <c r="L645" s="121"/>
      <c r="M645" s="120" t="str">
        <f>IF(ISERROR(VLOOKUP(C645,mail!$G$2:$H$65,2,0)),"",VLOOKUP(C645,mail!$G$2:$H$65,2,0))</f>
        <v/>
      </c>
      <c r="N645" s="98"/>
      <c r="O645" s="110">
        <f t="shared" si="98"/>
        <v>0.34583333333333338</v>
      </c>
      <c r="P645" s="110">
        <f t="shared" si="99"/>
        <v>0.76388888888888884</v>
      </c>
      <c r="Q645" s="134">
        <f t="shared" si="100"/>
        <v>0.15416666666666662</v>
      </c>
      <c r="R645" s="111">
        <f t="shared" si="106"/>
        <v>0.20138888888888884</v>
      </c>
      <c r="S645" s="108">
        <f t="shared" si="101"/>
        <v>0.35416666666666669</v>
      </c>
      <c r="T645" s="109"/>
      <c r="U645" s="108"/>
      <c r="V645" s="108"/>
      <c r="W645" s="112"/>
      <c r="X645" s="112"/>
      <c r="Y645" s="112"/>
      <c r="Z645" s="176"/>
      <c r="AA645" s="109"/>
      <c r="AB645" s="138">
        <f t="shared" si="102"/>
        <v>1</v>
      </c>
      <c r="AC645" s="112">
        <f t="shared" si="103"/>
        <v>0</v>
      </c>
      <c r="AD645" s="112">
        <f t="shared" si="104"/>
        <v>0</v>
      </c>
      <c r="AE645" s="112">
        <f t="shared" si="105"/>
        <v>1</v>
      </c>
    </row>
    <row r="646" spans="1:31" s="150" customFormat="1" hidden="1">
      <c r="A646" s="147">
        <v>648</v>
      </c>
      <c r="B646" s="226" t="s">
        <v>509</v>
      </c>
      <c r="C646" s="147" t="s">
        <v>292</v>
      </c>
      <c r="D646" s="147" t="s">
        <v>479</v>
      </c>
      <c r="E646" s="148">
        <v>42320</v>
      </c>
      <c r="F646" s="149">
        <v>0.34722222222222227</v>
      </c>
      <c r="G646" s="149">
        <v>0.88055555555555554</v>
      </c>
      <c r="H646" s="147"/>
      <c r="I646" s="147"/>
      <c r="J646" s="147"/>
      <c r="K646" s="277"/>
      <c r="L646" s="121"/>
      <c r="M646" s="120" t="str">
        <f>IF(ISERROR(VLOOKUP(C646,mail!$G$2:$H$65,2,0)),"",VLOOKUP(C646,mail!$G$2:$H$65,2,0))</f>
        <v/>
      </c>
      <c r="N646" s="98"/>
      <c r="O646" s="110">
        <f t="shared" si="98"/>
        <v>0.34722222222222227</v>
      </c>
      <c r="P646" s="110">
        <f t="shared" si="99"/>
        <v>0.88055555555555554</v>
      </c>
      <c r="Q646" s="134">
        <f t="shared" si="100"/>
        <v>0.15277777777777773</v>
      </c>
      <c r="R646" s="111">
        <f t="shared" si="106"/>
        <v>0.25</v>
      </c>
      <c r="S646" s="108">
        <f t="shared" si="101"/>
        <v>0.35416666666666669</v>
      </c>
      <c r="T646" s="109"/>
      <c r="U646" s="108"/>
      <c r="V646" s="108"/>
      <c r="W646" s="112"/>
      <c r="X646" s="112"/>
      <c r="Y646" s="112"/>
      <c r="Z646" s="176"/>
      <c r="AA646" s="109"/>
      <c r="AB646" s="138">
        <f t="shared" si="102"/>
        <v>1</v>
      </c>
      <c r="AC646" s="112">
        <f t="shared" si="103"/>
        <v>0</v>
      </c>
      <c r="AD646" s="112">
        <f t="shared" si="104"/>
        <v>0</v>
      </c>
      <c r="AE646" s="112">
        <f t="shared" si="105"/>
        <v>1</v>
      </c>
    </row>
    <row r="647" spans="1:31" s="150" customFormat="1" hidden="1">
      <c r="A647" s="147">
        <v>649</v>
      </c>
      <c r="B647" s="226" t="s">
        <v>509</v>
      </c>
      <c r="C647" s="147" t="s">
        <v>292</v>
      </c>
      <c r="D647" s="147" t="s">
        <v>479</v>
      </c>
      <c r="E647" s="148">
        <v>42321</v>
      </c>
      <c r="F647" s="149">
        <v>0.34513888888888888</v>
      </c>
      <c r="G647" s="149">
        <v>0.34513888888888888</v>
      </c>
      <c r="H647" s="149">
        <v>0.76527777777777783</v>
      </c>
      <c r="I647" s="149">
        <v>0.76597222222222217</v>
      </c>
      <c r="J647" s="147"/>
      <c r="K647" s="277"/>
      <c r="L647" s="121"/>
      <c r="M647" s="120" t="str">
        <f>IF(ISERROR(VLOOKUP(C647,mail!$G$2:$H$65,2,0)),"",VLOOKUP(C647,mail!$G$2:$H$65,2,0))</f>
        <v/>
      </c>
      <c r="N647" s="98"/>
      <c r="O647" s="110">
        <f t="shared" si="98"/>
        <v>0.34513888888888888</v>
      </c>
      <c r="P647" s="110">
        <f t="shared" si="99"/>
        <v>0.76597222222222217</v>
      </c>
      <c r="Q647" s="134">
        <f t="shared" si="100"/>
        <v>0.15486111111111112</v>
      </c>
      <c r="R647" s="111">
        <f t="shared" si="106"/>
        <v>0.20347222222222217</v>
      </c>
      <c r="S647" s="108">
        <f t="shared" si="101"/>
        <v>0.35416666666666669</v>
      </c>
      <c r="T647" s="109"/>
      <c r="U647" s="108"/>
      <c r="V647" s="108"/>
      <c r="W647" s="112"/>
      <c r="X647" s="112"/>
      <c r="Y647" s="112"/>
      <c r="Z647" s="176"/>
      <c r="AA647" s="109"/>
      <c r="AB647" s="138">
        <f t="shared" si="102"/>
        <v>1</v>
      </c>
      <c r="AC647" s="112">
        <f t="shared" si="103"/>
        <v>0</v>
      </c>
      <c r="AD647" s="112">
        <f t="shared" si="104"/>
        <v>0</v>
      </c>
      <c r="AE647" s="112">
        <f t="shared" si="105"/>
        <v>1</v>
      </c>
    </row>
    <row r="648" spans="1:31" s="150" customFormat="1" hidden="1">
      <c r="A648" s="147">
        <v>651</v>
      </c>
      <c r="B648" s="226" t="s">
        <v>509</v>
      </c>
      <c r="C648" s="147" t="s">
        <v>292</v>
      </c>
      <c r="D648" s="147" t="s">
        <v>479</v>
      </c>
      <c r="E648" s="148">
        <v>42324</v>
      </c>
      <c r="F648" s="149">
        <v>0.35069444444444442</v>
      </c>
      <c r="G648" s="149">
        <v>0.77013888888888893</v>
      </c>
      <c r="H648" s="147"/>
      <c r="I648" s="147"/>
      <c r="J648" s="147"/>
      <c r="K648" s="277"/>
      <c r="L648" s="121"/>
      <c r="M648" s="120" t="str">
        <f>IF(ISERROR(VLOOKUP(C648,mail!$G$2:$H$65,2,0)),"",VLOOKUP(C648,mail!$G$2:$H$65,2,0))</f>
        <v/>
      </c>
      <c r="N648" s="98"/>
      <c r="O648" s="110">
        <f t="shared" si="98"/>
        <v>0.35069444444444442</v>
      </c>
      <c r="P648" s="110">
        <f t="shared" si="99"/>
        <v>0.77013888888888893</v>
      </c>
      <c r="Q648" s="134">
        <f t="shared" si="100"/>
        <v>0.14930555555555558</v>
      </c>
      <c r="R648" s="111">
        <f t="shared" si="106"/>
        <v>0.20763888888888893</v>
      </c>
      <c r="S648" s="108">
        <f t="shared" si="101"/>
        <v>0.35416666666666669</v>
      </c>
      <c r="T648" s="109"/>
      <c r="U648" s="108"/>
      <c r="V648" s="108"/>
      <c r="W648" s="112"/>
      <c r="X648" s="112"/>
      <c r="Y648" s="112"/>
      <c r="Z648" s="176"/>
      <c r="AA648" s="109"/>
      <c r="AB648" s="138">
        <f t="shared" si="102"/>
        <v>1</v>
      </c>
      <c r="AC648" s="112">
        <f t="shared" si="103"/>
        <v>0</v>
      </c>
      <c r="AD648" s="112">
        <f t="shared" si="104"/>
        <v>0</v>
      </c>
      <c r="AE648" s="112">
        <f t="shared" si="105"/>
        <v>1</v>
      </c>
    </row>
    <row r="649" spans="1:31" s="150" customFormat="1" hidden="1">
      <c r="A649" s="147">
        <v>652</v>
      </c>
      <c r="B649" s="226" t="s">
        <v>509</v>
      </c>
      <c r="C649" s="147" t="s">
        <v>292</v>
      </c>
      <c r="D649" s="147" t="s">
        <v>479</v>
      </c>
      <c r="E649" s="148">
        <v>42325</v>
      </c>
      <c r="F649" s="149">
        <v>0.34583333333333338</v>
      </c>
      <c r="G649" s="149">
        <v>0.81736111111111109</v>
      </c>
      <c r="H649" s="147"/>
      <c r="I649" s="147"/>
      <c r="J649" s="147"/>
      <c r="K649" s="277"/>
      <c r="L649" s="121"/>
      <c r="M649" s="120" t="str">
        <f>IF(ISERROR(VLOOKUP(C649,mail!$G$2:$H$65,2,0)),"",VLOOKUP(C649,mail!$G$2:$H$65,2,0))</f>
        <v/>
      </c>
      <c r="N649" s="98"/>
      <c r="O649" s="110">
        <f t="shared" si="98"/>
        <v>0.34583333333333338</v>
      </c>
      <c r="P649" s="110">
        <f t="shared" si="99"/>
        <v>0.81736111111111109</v>
      </c>
      <c r="Q649" s="134">
        <f t="shared" si="100"/>
        <v>0.15416666666666662</v>
      </c>
      <c r="R649" s="111">
        <f t="shared" si="106"/>
        <v>0.25</v>
      </c>
      <c r="S649" s="108">
        <f t="shared" si="101"/>
        <v>0.35416666666666669</v>
      </c>
      <c r="T649" s="109"/>
      <c r="U649" s="108"/>
      <c r="V649" s="108"/>
      <c r="W649" s="112"/>
      <c r="X649" s="112"/>
      <c r="Y649" s="112"/>
      <c r="Z649" s="176"/>
      <c r="AA649" s="109"/>
      <c r="AB649" s="138">
        <f t="shared" si="102"/>
        <v>1</v>
      </c>
      <c r="AC649" s="112">
        <f t="shared" si="103"/>
        <v>0</v>
      </c>
      <c r="AD649" s="112">
        <f t="shared" si="104"/>
        <v>0</v>
      </c>
      <c r="AE649" s="112">
        <f t="shared" si="105"/>
        <v>1</v>
      </c>
    </row>
    <row r="650" spans="1:31" s="150" customFormat="1" hidden="1">
      <c r="A650" s="147">
        <v>653</v>
      </c>
      <c r="B650" s="226" t="s">
        <v>509</v>
      </c>
      <c r="C650" s="147" t="s">
        <v>292</v>
      </c>
      <c r="D650" s="147" t="s">
        <v>479</v>
      </c>
      <c r="E650" s="148">
        <v>42326</v>
      </c>
      <c r="F650" s="149">
        <v>0.35000000000000003</v>
      </c>
      <c r="G650" s="149">
        <v>0.77083333333333337</v>
      </c>
      <c r="H650" s="147"/>
      <c r="I650" s="147"/>
      <c r="J650" s="147"/>
      <c r="K650" s="277"/>
      <c r="L650" s="121"/>
      <c r="M650" s="120" t="str">
        <f>IF(ISERROR(VLOOKUP(C650,mail!$G$2:$H$65,2,0)),"",VLOOKUP(C650,mail!$G$2:$H$65,2,0))</f>
        <v/>
      </c>
      <c r="N650" s="98"/>
      <c r="O650" s="110">
        <f t="shared" si="98"/>
        <v>0.35000000000000003</v>
      </c>
      <c r="P650" s="110">
        <f t="shared" si="99"/>
        <v>0.77083333333333337</v>
      </c>
      <c r="Q650" s="134">
        <f t="shared" si="100"/>
        <v>0.14999999999999997</v>
      </c>
      <c r="R650" s="111">
        <f t="shared" si="106"/>
        <v>0.20833333333333337</v>
      </c>
      <c r="S650" s="108">
        <f t="shared" si="101"/>
        <v>0.35416666666666669</v>
      </c>
      <c r="T650" s="109"/>
      <c r="U650" s="108"/>
      <c r="V650" s="108"/>
      <c r="W650" s="112"/>
      <c r="X650" s="112"/>
      <c r="Y650" s="112"/>
      <c r="Z650" s="176"/>
      <c r="AA650" s="109"/>
      <c r="AB650" s="138">
        <f t="shared" si="102"/>
        <v>1</v>
      </c>
      <c r="AC650" s="112">
        <f t="shared" si="103"/>
        <v>0</v>
      </c>
      <c r="AD650" s="112">
        <f t="shared" si="104"/>
        <v>0</v>
      </c>
      <c r="AE650" s="112">
        <f t="shared" si="105"/>
        <v>1</v>
      </c>
    </row>
    <row r="651" spans="1:31" s="150" customFormat="1" hidden="1">
      <c r="A651" s="147">
        <v>654</v>
      </c>
      <c r="B651" s="226" t="s">
        <v>509</v>
      </c>
      <c r="C651" s="147" t="s">
        <v>292</v>
      </c>
      <c r="D651" s="147" t="s">
        <v>479</v>
      </c>
      <c r="E651" s="148">
        <v>42327</v>
      </c>
      <c r="F651" s="149">
        <v>0.34583333333333338</v>
      </c>
      <c r="G651" s="149">
        <v>0.77083333333333337</v>
      </c>
      <c r="H651" s="149">
        <v>0.77083333333333337</v>
      </c>
      <c r="I651" s="147"/>
      <c r="J651" s="147"/>
      <c r="K651" s="277"/>
      <c r="L651" s="121"/>
      <c r="M651" s="120" t="str">
        <f>IF(ISERROR(VLOOKUP(C651,mail!$G$2:$H$65,2,0)),"",VLOOKUP(C651,mail!$G$2:$H$65,2,0))</f>
        <v/>
      </c>
      <c r="N651" s="98"/>
      <c r="O651" s="110">
        <f t="shared" si="98"/>
        <v>0.34583333333333338</v>
      </c>
      <c r="P651" s="110">
        <f t="shared" si="99"/>
        <v>0.77083333333333337</v>
      </c>
      <c r="Q651" s="134">
        <f t="shared" si="100"/>
        <v>0.15416666666666662</v>
      </c>
      <c r="R651" s="111">
        <f t="shared" si="106"/>
        <v>0.20833333333333337</v>
      </c>
      <c r="S651" s="108">
        <f t="shared" si="101"/>
        <v>0.35416666666666669</v>
      </c>
      <c r="T651" s="109"/>
      <c r="U651" s="108"/>
      <c r="V651" s="108"/>
      <c r="W651" s="112"/>
      <c r="X651" s="112"/>
      <c r="Y651" s="112"/>
      <c r="Z651" s="176"/>
      <c r="AA651" s="109"/>
      <c r="AB651" s="138">
        <f t="shared" si="102"/>
        <v>1</v>
      </c>
      <c r="AC651" s="112">
        <f t="shared" si="103"/>
        <v>0</v>
      </c>
      <c r="AD651" s="112">
        <f t="shared" si="104"/>
        <v>0</v>
      </c>
      <c r="AE651" s="112">
        <f t="shared" si="105"/>
        <v>1</v>
      </c>
    </row>
    <row r="652" spans="1:31" s="150" customFormat="1" hidden="1">
      <c r="A652" s="147">
        <v>655</v>
      </c>
      <c r="B652" s="226" t="s">
        <v>510</v>
      </c>
      <c r="C652" s="147" t="s">
        <v>303</v>
      </c>
      <c r="D652" s="147" t="s">
        <v>479</v>
      </c>
      <c r="E652" s="148">
        <v>42303</v>
      </c>
      <c r="F652" s="149">
        <v>0.3520833333333333</v>
      </c>
      <c r="G652" s="149">
        <v>0.84027777777777779</v>
      </c>
      <c r="H652" s="147"/>
      <c r="I652" s="147"/>
      <c r="J652" s="147"/>
      <c r="K652" s="277"/>
      <c r="L652" s="121"/>
      <c r="M652" s="120" t="str">
        <f>IF(ISERROR(VLOOKUP(C652,mail!$G$2:$H$65,2,0)),"",VLOOKUP(C652,mail!$G$2:$H$65,2,0))</f>
        <v/>
      </c>
      <c r="N652" s="98"/>
      <c r="O652" s="110">
        <f t="shared" si="98"/>
        <v>0.3520833333333333</v>
      </c>
      <c r="P652" s="110">
        <f t="shared" si="99"/>
        <v>0.84027777777777779</v>
      </c>
      <c r="Q652" s="134">
        <f t="shared" si="100"/>
        <v>0.1479166666666667</v>
      </c>
      <c r="R652" s="111">
        <f t="shared" si="106"/>
        <v>0.25</v>
      </c>
      <c r="S652" s="108">
        <f t="shared" si="101"/>
        <v>0.35416666666666669</v>
      </c>
      <c r="T652" s="109"/>
      <c r="U652" s="108"/>
      <c r="V652" s="108"/>
      <c r="W652" s="112"/>
      <c r="X652" s="112"/>
      <c r="Y652" s="112"/>
      <c r="Z652" s="176"/>
      <c r="AA652" s="109"/>
      <c r="AB652" s="138">
        <f t="shared" si="102"/>
        <v>1</v>
      </c>
      <c r="AC652" s="112">
        <f t="shared" si="103"/>
        <v>0</v>
      </c>
      <c r="AD652" s="112">
        <f t="shared" si="104"/>
        <v>0</v>
      </c>
      <c r="AE652" s="112">
        <f t="shared" si="105"/>
        <v>1</v>
      </c>
    </row>
    <row r="653" spans="1:31" s="150" customFormat="1" hidden="1">
      <c r="A653" s="147">
        <v>656</v>
      </c>
      <c r="B653" s="226" t="s">
        <v>510</v>
      </c>
      <c r="C653" s="147" t="s">
        <v>303</v>
      </c>
      <c r="D653" s="147" t="s">
        <v>479</v>
      </c>
      <c r="E653" s="148">
        <v>42304</v>
      </c>
      <c r="F653" s="149">
        <v>0.3520833333333333</v>
      </c>
      <c r="G653" s="149">
        <v>0.89374999999999993</v>
      </c>
      <c r="H653" s="147"/>
      <c r="I653" s="147"/>
      <c r="J653" s="147"/>
      <c r="K653" s="278"/>
      <c r="L653" s="121"/>
      <c r="M653" s="120" t="str">
        <f>IF(ISERROR(VLOOKUP(C653,mail!$G$2:$H$65,2,0)),"",VLOOKUP(C653,mail!$G$2:$H$65,2,0))</f>
        <v/>
      </c>
      <c r="N653" s="98"/>
      <c r="O653" s="110">
        <f t="shared" si="98"/>
        <v>0.3520833333333333</v>
      </c>
      <c r="P653" s="110">
        <f t="shared" si="99"/>
        <v>0.89374999999999993</v>
      </c>
      <c r="Q653" s="134">
        <f t="shared" si="100"/>
        <v>0.1479166666666667</v>
      </c>
      <c r="R653" s="111">
        <f t="shared" si="106"/>
        <v>0.25</v>
      </c>
      <c r="S653" s="108">
        <f t="shared" si="101"/>
        <v>0.35416666666666669</v>
      </c>
      <c r="T653" s="109"/>
      <c r="U653" s="108"/>
      <c r="V653" s="108"/>
      <c r="W653" s="112"/>
      <c r="X653" s="112"/>
      <c r="Y653" s="112"/>
      <c r="Z653" s="176"/>
      <c r="AA653" s="109"/>
      <c r="AB653" s="138">
        <f t="shared" si="102"/>
        <v>1</v>
      </c>
      <c r="AC653" s="112">
        <f t="shared" si="103"/>
        <v>0</v>
      </c>
      <c r="AD653" s="112">
        <f t="shared" si="104"/>
        <v>0</v>
      </c>
      <c r="AE653" s="112">
        <f t="shared" si="105"/>
        <v>1</v>
      </c>
    </row>
    <row r="654" spans="1:31" s="150" customFormat="1" hidden="1">
      <c r="A654" s="147">
        <v>657</v>
      </c>
      <c r="B654" s="226" t="s">
        <v>510</v>
      </c>
      <c r="C654" s="147" t="s">
        <v>303</v>
      </c>
      <c r="D654" s="147" t="s">
        <v>479</v>
      </c>
      <c r="E654" s="148">
        <v>42305</v>
      </c>
      <c r="F654" s="149">
        <v>0.35069444444444442</v>
      </c>
      <c r="G654" s="149">
        <v>0.81180555555555556</v>
      </c>
      <c r="H654" s="147"/>
      <c r="I654" s="147"/>
      <c r="J654" s="147"/>
      <c r="K654" s="277"/>
      <c r="L654" s="121"/>
      <c r="M654" s="120" t="str">
        <f>IF(ISERROR(VLOOKUP(C654,mail!$G$2:$H$65,2,0)),"",VLOOKUP(C654,mail!$G$2:$H$65,2,0))</f>
        <v/>
      </c>
      <c r="N654" s="98"/>
      <c r="O654" s="110">
        <f t="shared" si="98"/>
        <v>0.35069444444444442</v>
      </c>
      <c r="P654" s="110">
        <f t="shared" si="99"/>
        <v>0.81180555555555556</v>
      </c>
      <c r="Q654" s="134">
        <f t="shared" si="100"/>
        <v>0.14930555555555558</v>
      </c>
      <c r="R654" s="111">
        <f t="shared" si="106"/>
        <v>0.24930555555555556</v>
      </c>
      <c r="S654" s="108">
        <f t="shared" si="101"/>
        <v>0.35416666666666669</v>
      </c>
      <c r="T654" s="109"/>
      <c r="U654" s="108"/>
      <c r="V654" s="108"/>
      <c r="W654" s="112"/>
      <c r="X654" s="112"/>
      <c r="Y654" s="112"/>
      <c r="Z654" s="176"/>
      <c r="AA654" s="109"/>
      <c r="AB654" s="138">
        <f t="shared" si="102"/>
        <v>1</v>
      </c>
      <c r="AC654" s="112">
        <f t="shared" si="103"/>
        <v>0</v>
      </c>
      <c r="AD654" s="112">
        <f t="shared" si="104"/>
        <v>0</v>
      </c>
      <c r="AE654" s="112">
        <f t="shared" si="105"/>
        <v>1</v>
      </c>
    </row>
    <row r="655" spans="1:31" s="150" customFormat="1" hidden="1">
      <c r="A655" s="147">
        <v>658</v>
      </c>
      <c r="B655" s="226" t="s">
        <v>510</v>
      </c>
      <c r="C655" s="147" t="s">
        <v>303</v>
      </c>
      <c r="D655" s="147" t="s">
        <v>479</v>
      </c>
      <c r="E655" s="148">
        <v>42306</v>
      </c>
      <c r="F655" s="149">
        <v>0.35347222222222219</v>
      </c>
      <c r="G655" s="149">
        <v>0.77916666666666667</v>
      </c>
      <c r="H655" s="147"/>
      <c r="I655" s="147"/>
      <c r="J655" s="147"/>
      <c r="K655" s="278"/>
      <c r="L655" s="275"/>
      <c r="M655" s="120" t="str">
        <f>IF(ISERROR(VLOOKUP(C655,mail!$G$2:$H$65,2,0)),"",VLOOKUP(C655,mail!$G$2:$H$65,2,0))</f>
        <v/>
      </c>
      <c r="N655" s="98"/>
      <c r="O655" s="110">
        <f t="shared" si="98"/>
        <v>0.35347222222222219</v>
      </c>
      <c r="P655" s="110">
        <f t="shared" si="99"/>
        <v>0.77916666666666667</v>
      </c>
      <c r="Q655" s="134">
        <f t="shared" si="100"/>
        <v>0.14652777777777781</v>
      </c>
      <c r="R655" s="111">
        <f t="shared" si="106"/>
        <v>0.21666666666666667</v>
      </c>
      <c r="S655" s="108">
        <f t="shared" si="101"/>
        <v>0.35416666666666669</v>
      </c>
      <c r="T655" s="109"/>
      <c r="U655" s="108"/>
      <c r="V655" s="108"/>
      <c r="W655" s="112"/>
      <c r="X655" s="112"/>
      <c r="Y655" s="112"/>
      <c r="Z655" s="176"/>
      <c r="AA655" s="109"/>
      <c r="AB655" s="138">
        <f t="shared" si="102"/>
        <v>1</v>
      </c>
      <c r="AC655" s="112">
        <f t="shared" si="103"/>
        <v>0</v>
      </c>
      <c r="AD655" s="112">
        <f t="shared" si="104"/>
        <v>0</v>
      </c>
      <c r="AE655" s="112">
        <f t="shared" si="105"/>
        <v>1</v>
      </c>
    </row>
    <row r="656" spans="1:31" s="150" customFormat="1" hidden="1">
      <c r="A656" s="147">
        <v>659</v>
      </c>
      <c r="B656" s="226" t="s">
        <v>510</v>
      </c>
      <c r="C656" s="147" t="s">
        <v>303</v>
      </c>
      <c r="D656" s="147" t="s">
        <v>479</v>
      </c>
      <c r="E656" s="148">
        <v>42307</v>
      </c>
      <c r="F656" s="149">
        <v>0.4055555555555555</v>
      </c>
      <c r="G656" s="149">
        <v>0.8222222222222223</v>
      </c>
      <c r="H656" s="147"/>
      <c r="I656" s="147"/>
      <c r="J656" s="147"/>
      <c r="K656" s="278"/>
      <c r="L656" s="121"/>
      <c r="M656" s="120" t="str">
        <f>IF(ISERROR(VLOOKUP(C656,mail!$G$2:$H$65,2,0)),"",VLOOKUP(C656,mail!$G$2:$H$65,2,0))</f>
        <v/>
      </c>
      <c r="N656" s="98"/>
      <c r="O656" s="110">
        <f t="shared" ref="O656:O717" si="107">+IF(COUNT(F656:K656)=1,0,IF((MAX(F656:K656)-MIN(F656:K656))&lt;TIMEVALUE("1:00"),0,IF(F656&lt;TIMEVALUE("8:00"),1/3,MIN(F656:K656))))</f>
        <v>0.4055555555555555</v>
      </c>
      <c r="P656" s="110">
        <f t="shared" ref="P656:P717" si="108">+IF(COUNT(F656:K656)=1,0,IF((MAX(F656:K656)-MIN(F656:K656))&lt;TIMEVALUE("1:00"),0,IF(MAX(F656:K656)&lt;TIMEVALUE("18:00"),MAX(F656:K656),IF(MIN(F656:K656)&gt;TIMEVALUE("8:30"),0.75,MAX(F656:K656)))))</f>
        <v>0.75</v>
      </c>
      <c r="Q656" s="134">
        <f t="shared" ref="Q656:Q717" si="109">+IF(OR(M656="KHAC",M656="PM",O656=TIMEVALUE("00:00")),0,IF(O656&gt;TIMEVALUE("10:00"),0,IF(MAX(F656:K656)&lt;TIMEVALUE("12:00"),MAX(F656:K656)-O656,TIMEVALUE("12:00")-O656)))</f>
        <v>9.4444444444444497E-2</v>
      </c>
      <c r="R656" s="111">
        <f t="shared" si="106"/>
        <v>0.1875</v>
      </c>
      <c r="S656" s="108">
        <f t="shared" ref="S656:S717" si="110">+IF(AND(M656="TS",(Q656+R656+U656-V656)&gt;TIMEVALUE("7:30")),7.5/24,IF((Q656+R656+U656-V656)&gt;TIMEVALUE("8:30"),8.5/24,(Q656+R656+U656-V656)))</f>
        <v>0.2819444444444445</v>
      </c>
      <c r="T656" s="109"/>
      <c r="U656" s="108"/>
      <c r="V656" s="108"/>
      <c r="W656" s="112"/>
      <c r="X656" s="112"/>
      <c r="Y656" s="112"/>
      <c r="Z656" s="176"/>
      <c r="AA656" s="109"/>
      <c r="AB656" s="138">
        <f t="shared" ref="AB656:AB717" si="111">+S656/TIMEVALUE("8:30")</f>
        <v>0.79607843137254908</v>
      </c>
      <c r="AC656" s="112">
        <f t="shared" ref="AC656:AC717" si="112">IF(COUNT(F656:K656)=0,0,IF(COUNT(F656:K656)=1,1,IF((MAX(F656:K656)-MIN(F656:K656))&lt;TIMEVALUE("1:00"),1,0+Y656)))</f>
        <v>0</v>
      </c>
      <c r="AD656" s="112">
        <f t="shared" ref="AD656:AD717" si="113">+IF(AND(F656&gt;TIMEVALUE("8:30"),F656&lt;TIMEVALUE("10:00")),1,IF(AND(F656&gt;TIMEVALUE("14:00"),F656&lt;TIMEVALUE("15:30")),1,0+W656))</f>
        <v>1</v>
      </c>
      <c r="AE656" s="112">
        <f t="shared" si="105"/>
        <v>1</v>
      </c>
    </row>
    <row r="657" spans="1:31" s="150" customFormat="1" hidden="1">
      <c r="A657" s="147">
        <v>660</v>
      </c>
      <c r="B657" s="226" t="s">
        <v>510</v>
      </c>
      <c r="C657" s="147" t="s">
        <v>303</v>
      </c>
      <c r="D657" s="147" t="s">
        <v>479</v>
      </c>
      <c r="E657" s="148">
        <v>42310</v>
      </c>
      <c r="F657" s="149">
        <v>0.35347222222222219</v>
      </c>
      <c r="G657" s="149">
        <v>0.82013888888888886</v>
      </c>
      <c r="H657" s="147"/>
      <c r="I657" s="147"/>
      <c r="J657" s="147"/>
      <c r="K657" s="277"/>
      <c r="L657" s="121"/>
      <c r="M657" s="120" t="str">
        <f>IF(ISERROR(VLOOKUP(C657,mail!$G$2:$H$65,2,0)),"",VLOOKUP(C657,mail!$G$2:$H$65,2,0))</f>
        <v/>
      </c>
      <c r="N657" s="98"/>
      <c r="O657" s="110">
        <f t="shared" si="107"/>
        <v>0.35347222222222219</v>
      </c>
      <c r="P657" s="110">
        <f t="shared" si="108"/>
        <v>0.82013888888888886</v>
      </c>
      <c r="Q657" s="134">
        <f t="shared" si="109"/>
        <v>0.14652777777777781</v>
      </c>
      <c r="R657" s="111">
        <f t="shared" si="106"/>
        <v>0.25</v>
      </c>
      <c r="S657" s="108">
        <f t="shared" si="110"/>
        <v>0.35416666666666669</v>
      </c>
      <c r="T657" s="109"/>
      <c r="U657" s="108"/>
      <c r="V657" s="108"/>
      <c r="W657" s="112"/>
      <c r="X657" s="112"/>
      <c r="Y657" s="112"/>
      <c r="Z657" s="176"/>
      <c r="AA657" s="109"/>
      <c r="AB657" s="138">
        <f t="shared" si="111"/>
        <v>1</v>
      </c>
      <c r="AC657" s="112">
        <f t="shared" si="112"/>
        <v>0</v>
      </c>
      <c r="AD657" s="112">
        <f t="shared" si="113"/>
        <v>0</v>
      </c>
      <c r="AE657" s="112">
        <f t="shared" si="105"/>
        <v>1</v>
      </c>
    </row>
    <row r="658" spans="1:31" s="150" customFormat="1" hidden="1">
      <c r="A658" s="147">
        <v>661</v>
      </c>
      <c r="B658" s="226" t="s">
        <v>510</v>
      </c>
      <c r="C658" s="147" t="s">
        <v>303</v>
      </c>
      <c r="D658" s="147" t="s">
        <v>479</v>
      </c>
      <c r="E658" s="148">
        <v>42311</v>
      </c>
      <c r="F658" s="149">
        <v>0.35347222222222219</v>
      </c>
      <c r="G658" s="149">
        <v>0.81458333333333333</v>
      </c>
      <c r="H658" s="147"/>
      <c r="I658" s="147"/>
      <c r="J658" s="147"/>
      <c r="K658" s="277"/>
      <c r="L658" s="121"/>
      <c r="M658" s="120" t="str">
        <f>IF(ISERROR(VLOOKUP(C658,mail!$G$2:$H$65,2,0)),"",VLOOKUP(C658,mail!$G$2:$H$65,2,0))</f>
        <v/>
      </c>
      <c r="N658" s="98"/>
      <c r="O658" s="110">
        <f t="shared" si="107"/>
        <v>0.35347222222222219</v>
      </c>
      <c r="P658" s="110">
        <f t="shared" si="108"/>
        <v>0.81458333333333333</v>
      </c>
      <c r="Q658" s="134">
        <f t="shared" si="109"/>
        <v>0.14652777777777781</v>
      </c>
      <c r="R658" s="111">
        <f t="shared" si="106"/>
        <v>0.25</v>
      </c>
      <c r="S658" s="108">
        <f t="shared" si="110"/>
        <v>0.35416666666666669</v>
      </c>
      <c r="T658" s="109"/>
      <c r="U658" s="108"/>
      <c r="V658" s="108"/>
      <c r="W658" s="112"/>
      <c r="X658" s="112"/>
      <c r="Y658" s="112"/>
      <c r="Z658" s="176"/>
      <c r="AA658" s="109"/>
      <c r="AB658" s="138">
        <f t="shared" si="111"/>
        <v>1</v>
      </c>
      <c r="AC658" s="112">
        <f t="shared" si="112"/>
        <v>0</v>
      </c>
      <c r="AD658" s="112">
        <f t="shared" si="113"/>
        <v>0</v>
      </c>
      <c r="AE658" s="112">
        <f t="shared" si="105"/>
        <v>1</v>
      </c>
    </row>
    <row r="659" spans="1:31" s="150" customFormat="1" hidden="1">
      <c r="A659" s="147">
        <v>662</v>
      </c>
      <c r="B659" s="226" t="s">
        <v>510</v>
      </c>
      <c r="C659" s="147" t="s">
        <v>303</v>
      </c>
      <c r="D659" s="147" t="s">
        <v>479</v>
      </c>
      <c r="E659" s="148">
        <v>42312</v>
      </c>
      <c r="F659" s="149">
        <v>0.3520833333333333</v>
      </c>
      <c r="G659" s="147"/>
      <c r="H659" s="147"/>
      <c r="I659" s="147"/>
      <c r="J659" s="147"/>
      <c r="K659" s="278">
        <v>0.80833333333333324</v>
      </c>
      <c r="L659" s="121"/>
      <c r="M659" s="120" t="str">
        <f>IF(ISERROR(VLOOKUP(C659,mail!$G$2:$H$65,2,0)),"",VLOOKUP(C659,mail!$G$2:$H$65,2,0))</f>
        <v/>
      </c>
      <c r="N659" s="98"/>
      <c r="O659" s="110">
        <f t="shared" si="107"/>
        <v>0.3520833333333333</v>
      </c>
      <c r="P659" s="110">
        <f t="shared" si="108"/>
        <v>0.80833333333333324</v>
      </c>
      <c r="Q659" s="134">
        <f t="shared" si="109"/>
        <v>0.1479166666666667</v>
      </c>
      <c r="R659" s="111">
        <f t="shared" si="106"/>
        <v>0.24583333333333324</v>
      </c>
      <c r="S659" s="108">
        <f t="shared" si="110"/>
        <v>0.35416666666666669</v>
      </c>
      <c r="T659" s="109"/>
      <c r="U659" s="108"/>
      <c r="V659" s="108"/>
      <c r="W659" s="112"/>
      <c r="X659" s="112"/>
      <c r="Y659" s="112"/>
      <c r="Z659" s="176"/>
      <c r="AA659" s="109"/>
      <c r="AB659" s="138">
        <f t="shared" si="111"/>
        <v>1</v>
      </c>
      <c r="AC659" s="112">
        <f t="shared" si="112"/>
        <v>0</v>
      </c>
      <c r="AD659" s="112">
        <f t="shared" si="113"/>
        <v>0</v>
      </c>
      <c r="AE659" s="112">
        <f t="shared" si="105"/>
        <v>1</v>
      </c>
    </row>
    <row r="660" spans="1:31" s="150" customFormat="1" hidden="1">
      <c r="A660" s="147">
        <v>663</v>
      </c>
      <c r="B660" s="226" t="s">
        <v>510</v>
      </c>
      <c r="C660" s="147" t="s">
        <v>303</v>
      </c>
      <c r="D660" s="147" t="s">
        <v>479</v>
      </c>
      <c r="E660" s="148">
        <v>42313</v>
      </c>
      <c r="F660" s="149">
        <v>0.35416666666666669</v>
      </c>
      <c r="G660" s="149">
        <v>0.78819444444444453</v>
      </c>
      <c r="H660" s="147"/>
      <c r="I660" s="147"/>
      <c r="J660" s="147"/>
      <c r="K660" s="277"/>
      <c r="L660" s="121"/>
      <c r="M660" s="120" t="str">
        <f>IF(ISERROR(VLOOKUP(C660,mail!$G$2:$H$65,2,0)),"",VLOOKUP(C660,mail!$G$2:$H$65,2,0))</f>
        <v/>
      </c>
      <c r="N660" s="98"/>
      <c r="O660" s="110">
        <f t="shared" si="107"/>
        <v>0.35416666666666669</v>
      </c>
      <c r="P660" s="110">
        <f t="shared" si="108"/>
        <v>0.78819444444444453</v>
      </c>
      <c r="Q660" s="134">
        <f t="shared" si="109"/>
        <v>0.14583333333333331</v>
      </c>
      <c r="R660" s="111">
        <f t="shared" si="106"/>
        <v>0.22569444444444453</v>
      </c>
      <c r="S660" s="108">
        <f t="shared" si="110"/>
        <v>0.35416666666666669</v>
      </c>
      <c r="T660" s="109"/>
      <c r="U660" s="108"/>
      <c r="V660" s="108"/>
      <c r="W660" s="112"/>
      <c r="X660" s="112"/>
      <c r="Y660" s="112"/>
      <c r="Z660" s="176"/>
      <c r="AA660" s="109"/>
      <c r="AB660" s="138">
        <f t="shared" si="111"/>
        <v>1</v>
      </c>
      <c r="AC660" s="112">
        <f t="shared" si="112"/>
        <v>0</v>
      </c>
      <c r="AD660" s="112">
        <f t="shared" si="113"/>
        <v>0</v>
      </c>
      <c r="AE660" s="112">
        <f t="shared" si="105"/>
        <v>1</v>
      </c>
    </row>
    <row r="661" spans="1:31" s="150" customFormat="1" hidden="1">
      <c r="A661" s="147">
        <v>664</v>
      </c>
      <c r="B661" s="226" t="s">
        <v>510</v>
      </c>
      <c r="C661" s="147" t="s">
        <v>303</v>
      </c>
      <c r="D661" s="147" t="s">
        <v>479</v>
      </c>
      <c r="E661" s="148">
        <v>42314</v>
      </c>
      <c r="F661" s="149">
        <v>0.35416666666666669</v>
      </c>
      <c r="G661" s="149">
        <v>0.77013888888888893</v>
      </c>
      <c r="H661" s="147"/>
      <c r="I661" s="147"/>
      <c r="J661" s="147"/>
      <c r="K661" s="277"/>
      <c r="L661" s="121"/>
      <c r="M661" s="120" t="str">
        <f>IF(ISERROR(VLOOKUP(C661,mail!$G$2:$H$65,2,0)),"",VLOOKUP(C661,mail!$G$2:$H$65,2,0))</f>
        <v/>
      </c>
      <c r="N661" s="98"/>
      <c r="O661" s="110">
        <f t="shared" si="107"/>
        <v>0.35416666666666669</v>
      </c>
      <c r="P661" s="110">
        <f t="shared" si="108"/>
        <v>0.77013888888888893</v>
      </c>
      <c r="Q661" s="134">
        <f t="shared" si="109"/>
        <v>0.14583333333333331</v>
      </c>
      <c r="R661" s="111">
        <f t="shared" si="106"/>
        <v>0.20763888888888893</v>
      </c>
      <c r="S661" s="108">
        <f t="shared" si="110"/>
        <v>0.35347222222222224</v>
      </c>
      <c r="T661" s="109"/>
      <c r="U661" s="108"/>
      <c r="V661" s="108"/>
      <c r="W661" s="112"/>
      <c r="X661" s="112"/>
      <c r="Y661" s="112"/>
      <c r="Z661" s="176"/>
      <c r="AA661" s="109"/>
      <c r="AB661" s="138">
        <f t="shared" si="111"/>
        <v>0.99803921568627452</v>
      </c>
      <c r="AC661" s="112">
        <f t="shared" si="112"/>
        <v>0</v>
      </c>
      <c r="AD661" s="112">
        <f t="shared" si="113"/>
        <v>0</v>
      </c>
      <c r="AE661" s="112">
        <f t="shared" si="105"/>
        <v>1</v>
      </c>
    </row>
    <row r="662" spans="1:31" s="150" customFormat="1" hidden="1">
      <c r="A662" s="147">
        <v>665</v>
      </c>
      <c r="B662" s="226" t="s">
        <v>510</v>
      </c>
      <c r="C662" s="147" t="s">
        <v>303</v>
      </c>
      <c r="D662" s="147" t="s">
        <v>479</v>
      </c>
      <c r="E662" s="148">
        <v>42317</v>
      </c>
      <c r="F662" s="149">
        <v>0.35416666666666669</v>
      </c>
      <c r="G662" s="149">
        <v>0.82777777777777783</v>
      </c>
      <c r="H662" s="147"/>
      <c r="I662" s="147"/>
      <c r="J662" s="147"/>
      <c r="K662" s="277"/>
      <c r="L662" s="121"/>
      <c r="M662" s="120" t="str">
        <f>IF(ISERROR(VLOOKUP(C662,mail!$G$2:$H$65,2,0)),"",VLOOKUP(C662,mail!$G$2:$H$65,2,0))</f>
        <v/>
      </c>
      <c r="N662" s="98"/>
      <c r="O662" s="110">
        <f t="shared" si="107"/>
        <v>0.35416666666666669</v>
      </c>
      <c r="P662" s="110">
        <f t="shared" si="108"/>
        <v>0.82777777777777783</v>
      </c>
      <c r="Q662" s="134">
        <f t="shared" si="109"/>
        <v>0.14583333333333331</v>
      </c>
      <c r="R662" s="111">
        <f t="shared" si="106"/>
        <v>0.25</v>
      </c>
      <c r="S662" s="108">
        <f t="shared" si="110"/>
        <v>0.35416666666666669</v>
      </c>
      <c r="T662" s="109"/>
      <c r="U662" s="108"/>
      <c r="V662" s="108"/>
      <c r="W662" s="112"/>
      <c r="X662" s="112"/>
      <c r="Y662" s="112"/>
      <c r="Z662" s="176"/>
      <c r="AA662" s="109"/>
      <c r="AB662" s="138">
        <f t="shared" si="111"/>
        <v>1</v>
      </c>
      <c r="AC662" s="112">
        <f t="shared" si="112"/>
        <v>0</v>
      </c>
      <c r="AD662" s="112">
        <f t="shared" si="113"/>
        <v>0</v>
      </c>
      <c r="AE662" s="112">
        <f t="shared" si="105"/>
        <v>1</v>
      </c>
    </row>
    <row r="663" spans="1:31" s="150" customFormat="1" hidden="1">
      <c r="A663" s="147">
        <v>666</v>
      </c>
      <c r="B663" s="226" t="s">
        <v>510</v>
      </c>
      <c r="C663" s="147" t="s">
        <v>303</v>
      </c>
      <c r="D663" s="147" t="s">
        <v>479</v>
      </c>
      <c r="E663" s="148">
        <v>42318</v>
      </c>
      <c r="F663" s="149">
        <v>0.39513888888888887</v>
      </c>
      <c r="G663" s="149">
        <v>0.8027777777777777</v>
      </c>
      <c r="H663" s="147"/>
      <c r="I663" s="147"/>
      <c r="J663" s="147"/>
      <c r="K663" s="277"/>
      <c r="L663" s="121"/>
      <c r="M663" s="120" t="str">
        <f>IF(ISERROR(VLOOKUP(C663,mail!$G$2:$H$65,2,0)),"",VLOOKUP(C663,mail!$G$2:$H$65,2,0))</f>
        <v/>
      </c>
      <c r="N663" s="98"/>
      <c r="O663" s="110">
        <f t="shared" si="107"/>
        <v>0.39513888888888887</v>
      </c>
      <c r="P663" s="110">
        <f t="shared" si="108"/>
        <v>0.75</v>
      </c>
      <c r="Q663" s="134">
        <f t="shared" si="109"/>
        <v>0.10486111111111113</v>
      </c>
      <c r="R663" s="111">
        <f t="shared" si="106"/>
        <v>0.1875</v>
      </c>
      <c r="S663" s="108">
        <f t="shared" si="110"/>
        <v>0.29236111111111113</v>
      </c>
      <c r="T663" s="109"/>
      <c r="U663" s="108"/>
      <c r="V663" s="108"/>
      <c r="W663" s="112"/>
      <c r="X663" s="112"/>
      <c r="Y663" s="112"/>
      <c r="Z663" s="176"/>
      <c r="AA663" s="109"/>
      <c r="AB663" s="138">
        <f t="shared" si="111"/>
        <v>0.82549019607843133</v>
      </c>
      <c r="AC663" s="112">
        <f t="shared" si="112"/>
        <v>0</v>
      </c>
      <c r="AD663" s="112">
        <f t="shared" si="113"/>
        <v>1</v>
      </c>
      <c r="AE663" s="112">
        <f t="shared" si="105"/>
        <v>1</v>
      </c>
    </row>
    <row r="664" spans="1:31" s="150" customFormat="1" hidden="1">
      <c r="A664" s="147">
        <v>667</v>
      </c>
      <c r="B664" s="226" t="s">
        <v>510</v>
      </c>
      <c r="C664" s="147" t="s">
        <v>303</v>
      </c>
      <c r="D664" s="147" t="s">
        <v>479</v>
      </c>
      <c r="E664" s="148">
        <v>42319</v>
      </c>
      <c r="F664" s="149">
        <v>0.35347222222222219</v>
      </c>
      <c r="G664" s="149">
        <v>0.78055555555555556</v>
      </c>
      <c r="H664" s="147"/>
      <c r="I664" s="147"/>
      <c r="J664" s="147"/>
      <c r="K664" s="277"/>
      <c r="L664" s="121"/>
      <c r="M664" s="120" t="str">
        <f>IF(ISERROR(VLOOKUP(C664,mail!$G$2:$H$65,2,0)),"",VLOOKUP(C664,mail!$G$2:$H$65,2,0))</f>
        <v/>
      </c>
      <c r="N664" s="98"/>
      <c r="O664" s="110">
        <f t="shared" si="107"/>
        <v>0.35347222222222219</v>
      </c>
      <c r="P664" s="110">
        <f t="shared" si="108"/>
        <v>0.78055555555555556</v>
      </c>
      <c r="Q664" s="134">
        <f t="shared" si="109"/>
        <v>0.14652777777777781</v>
      </c>
      <c r="R664" s="111">
        <f t="shared" si="106"/>
        <v>0.21805555555555556</v>
      </c>
      <c r="S664" s="108">
        <f t="shared" si="110"/>
        <v>0.35416666666666669</v>
      </c>
      <c r="T664" s="109"/>
      <c r="U664" s="108"/>
      <c r="V664" s="108"/>
      <c r="W664" s="112"/>
      <c r="X664" s="112"/>
      <c r="Y664" s="112"/>
      <c r="Z664" s="176"/>
      <c r="AA664" s="109"/>
      <c r="AB664" s="138">
        <f t="shared" si="111"/>
        <v>1</v>
      </c>
      <c r="AC664" s="112">
        <f t="shared" si="112"/>
        <v>0</v>
      </c>
      <c r="AD664" s="112">
        <f t="shared" si="113"/>
        <v>0</v>
      </c>
      <c r="AE664" s="112">
        <f t="shared" si="105"/>
        <v>1</v>
      </c>
    </row>
    <row r="665" spans="1:31" s="150" customFormat="1" hidden="1">
      <c r="A665" s="147">
        <v>668</v>
      </c>
      <c r="B665" s="226" t="s">
        <v>510</v>
      </c>
      <c r="C665" s="147" t="s">
        <v>303</v>
      </c>
      <c r="D665" s="147" t="s">
        <v>479</v>
      </c>
      <c r="E665" s="148">
        <v>42320</v>
      </c>
      <c r="F665" s="149">
        <v>0.3527777777777778</v>
      </c>
      <c r="G665" s="149">
        <v>0.80486111111111114</v>
      </c>
      <c r="H665" s="147"/>
      <c r="I665" s="147"/>
      <c r="J665" s="147"/>
      <c r="K665" s="277"/>
      <c r="L665" s="121"/>
      <c r="M665" s="120" t="str">
        <f>IF(ISERROR(VLOOKUP(C665,mail!$G$2:$H$65,2,0)),"",VLOOKUP(C665,mail!$G$2:$H$65,2,0))</f>
        <v/>
      </c>
      <c r="N665" s="98"/>
      <c r="O665" s="110">
        <f t="shared" si="107"/>
        <v>0.3527777777777778</v>
      </c>
      <c r="P665" s="110">
        <f t="shared" si="108"/>
        <v>0.80486111111111114</v>
      </c>
      <c r="Q665" s="134">
        <f t="shared" si="109"/>
        <v>0.1472222222222222</v>
      </c>
      <c r="R665" s="111">
        <f t="shared" si="106"/>
        <v>0.24236111111111114</v>
      </c>
      <c r="S665" s="108">
        <f t="shared" si="110"/>
        <v>0.35416666666666669</v>
      </c>
      <c r="T665" s="109"/>
      <c r="U665" s="108"/>
      <c r="V665" s="108"/>
      <c r="W665" s="112"/>
      <c r="X665" s="112"/>
      <c r="Y665" s="112"/>
      <c r="Z665" s="176"/>
      <c r="AA665" s="109"/>
      <c r="AB665" s="138">
        <f t="shared" si="111"/>
        <v>1</v>
      </c>
      <c r="AC665" s="112">
        <f t="shared" si="112"/>
        <v>0</v>
      </c>
      <c r="AD665" s="112">
        <f t="shared" si="113"/>
        <v>0</v>
      </c>
      <c r="AE665" s="112">
        <f t="shared" si="105"/>
        <v>1</v>
      </c>
    </row>
    <row r="666" spans="1:31" s="150" customFormat="1" hidden="1">
      <c r="A666" s="147">
        <v>669</v>
      </c>
      <c r="B666" s="226" t="s">
        <v>510</v>
      </c>
      <c r="C666" s="147" t="s">
        <v>303</v>
      </c>
      <c r="D666" s="147" t="s">
        <v>479</v>
      </c>
      <c r="E666" s="148">
        <v>42321</v>
      </c>
      <c r="F666" s="149">
        <v>0.38263888888888892</v>
      </c>
      <c r="G666" s="149">
        <v>0.81736111111111109</v>
      </c>
      <c r="H666" s="147"/>
      <c r="I666" s="147"/>
      <c r="J666" s="147"/>
      <c r="K666" s="277"/>
      <c r="L666" s="121"/>
      <c r="M666" s="120" t="str">
        <f>IF(ISERROR(VLOOKUP(C666,mail!$G$2:$H$65,2,0)),"",VLOOKUP(C666,mail!$G$2:$H$65,2,0))</f>
        <v/>
      </c>
      <c r="N666" s="98"/>
      <c r="O666" s="110">
        <f t="shared" si="107"/>
        <v>0.38263888888888892</v>
      </c>
      <c r="P666" s="110">
        <f t="shared" si="108"/>
        <v>0.75</v>
      </c>
      <c r="Q666" s="134">
        <f t="shared" si="109"/>
        <v>0.11736111111111108</v>
      </c>
      <c r="R666" s="111">
        <f t="shared" si="106"/>
        <v>0.1875</v>
      </c>
      <c r="S666" s="108">
        <f t="shared" si="110"/>
        <v>0.30486111111111108</v>
      </c>
      <c r="T666" s="109"/>
      <c r="U666" s="108"/>
      <c r="V666" s="108"/>
      <c r="W666" s="112"/>
      <c r="X666" s="112"/>
      <c r="Y666" s="112"/>
      <c r="Z666" s="176"/>
      <c r="AA666" s="109"/>
      <c r="AB666" s="138">
        <f t="shared" si="111"/>
        <v>0.86078431372549002</v>
      </c>
      <c r="AC666" s="112">
        <f t="shared" si="112"/>
        <v>0</v>
      </c>
      <c r="AD666" s="112">
        <f t="shared" si="113"/>
        <v>1</v>
      </c>
      <c r="AE666" s="112">
        <f t="shared" si="105"/>
        <v>1</v>
      </c>
    </row>
    <row r="667" spans="1:31" s="150" customFormat="1" hidden="1">
      <c r="A667" s="147">
        <v>670</v>
      </c>
      <c r="B667" s="226" t="s">
        <v>510</v>
      </c>
      <c r="C667" s="147" t="s">
        <v>303</v>
      </c>
      <c r="D667" s="147" t="s">
        <v>479</v>
      </c>
      <c r="E667" s="148">
        <v>42324</v>
      </c>
      <c r="F667" s="149">
        <v>0.35416666666666669</v>
      </c>
      <c r="G667" s="149">
        <v>0.84027777777777779</v>
      </c>
      <c r="H667" s="147"/>
      <c r="I667" s="147"/>
      <c r="J667" s="147"/>
      <c r="K667" s="277"/>
      <c r="L667" s="121"/>
      <c r="M667" s="120" t="str">
        <f>IF(ISERROR(VLOOKUP(C667,mail!$G$2:$H$65,2,0)),"",VLOOKUP(C667,mail!$G$2:$H$65,2,0))</f>
        <v/>
      </c>
      <c r="N667" s="98"/>
      <c r="O667" s="110">
        <f t="shared" si="107"/>
        <v>0.35416666666666669</v>
      </c>
      <c r="P667" s="110">
        <f t="shared" si="108"/>
        <v>0.84027777777777779</v>
      </c>
      <c r="Q667" s="134">
        <f t="shared" si="109"/>
        <v>0.14583333333333331</v>
      </c>
      <c r="R667" s="111">
        <f t="shared" si="106"/>
        <v>0.25</v>
      </c>
      <c r="S667" s="108">
        <f t="shared" si="110"/>
        <v>0.35416666666666669</v>
      </c>
      <c r="T667" s="109"/>
      <c r="U667" s="108"/>
      <c r="V667" s="108"/>
      <c r="W667" s="112"/>
      <c r="X667" s="112"/>
      <c r="Y667" s="112"/>
      <c r="Z667" s="176"/>
      <c r="AA667" s="109"/>
      <c r="AB667" s="138">
        <f t="shared" si="111"/>
        <v>1</v>
      </c>
      <c r="AC667" s="112">
        <f t="shared" si="112"/>
        <v>0</v>
      </c>
      <c r="AD667" s="112">
        <f t="shared" si="113"/>
        <v>0</v>
      </c>
      <c r="AE667" s="112">
        <f t="shared" si="105"/>
        <v>1</v>
      </c>
    </row>
    <row r="668" spans="1:31" s="150" customFormat="1" hidden="1">
      <c r="A668" s="147">
        <v>671</v>
      </c>
      <c r="B668" s="226" t="s">
        <v>510</v>
      </c>
      <c r="C668" s="147" t="s">
        <v>303</v>
      </c>
      <c r="D668" s="147" t="s">
        <v>479</v>
      </c>
      <c r="E668" s="148">
        <v>42325</v>
      </c>
      <c r="F668" s="149">
        <v>0.34513888888888888</v>
      </c>
      <c r="G668" s="149">
        <v>0.81874999999999998</v>
      </c>
      <c r="H668" s="147"/>
      <c r="I668" s="147"/>
      <c r="J668" s="147"/>
      <c r="K668" s="277"/>
      <c r="L668" s="121"/>
      <c r="M668" s="120" t="str">
        <f>IF(ISERROR(VLOOKUP(C668,mail!$G$2:$H$65,2,0)),"",VLOOKUP(C668,mail!$G$2:$H$65,2,0))</f>
        <v/>
      </c>
      <c r="N668" s="98"/>
      <c r="O668" s="110">
        <f t="shared" si="107"/>
        <v>0.34513888888888888</v>
      </c>
      <c r="P668" s="110">
        <f t="shared" si="108"/>
        <v>0.81874999999999998</v>
      </c>
      <c r="Q668" s="134">
        <f t="shared" si="109"/>
        <v>0.15486111111111112</v>
      </c>
      <c r="R668" s="111">
        <f t="shared" si="106"/>
        <v>0.25</v>
      </c>
      <c r="S668" s="108">
        <f t="shared" si="110"/>
        <v>0.35416666666666669</v>
      </c>
      <c r="T668" s="109"/>
      <c r="U668" s="108"/>
      <c r="V668" s="108"/>
      <c r="W668" s="112"/>
      <c r="X668" s="112"/>
      <c r="Y668" s="112"/>
      <c r="Z668" s="176"/>
      <c r="AA668" s="109"/>
      <c r="AB668" s="138">
        <f t="shared" si="111"/>
        <v>1</v>
      </c>
      <c r="AC668" s="112">
        <f t="shared" si="112"/>
        <v>0</v>
      </c>
      <c r="AD668" s="112">
        <f t="shared" si="113"/>
        <v>0</v>
      </c>
      <c r="AE668" s="112">
        <f t="shared" si="105"/>
        <v>1</v>
      </c>
    </row>
    <row r="669" spans="1:31" s="150" customFormat="1" hidden="1">
      <c r="A669" s="147">
        <v>672</v>
      </c>
      <c r="B669" s="226" t="s">
        <v>510</v>
      </c>
      <c r="C669" s="147" t="s">
        <v>303</v>
      </c>
      <c r="D669" s="147" t="s">
        <v>479</v>
      </c>
      <c r="E669" s="148">
        <v>42326</v>
      </c>
      <c r="F669" s="149">
        <v>0.35138888888888892</v>
      </c>
      <c r="G669" s="149">
        <v>0.77361111111111114</v>
      </c>
      <c r="H669" s="147"/>
      <c r="I669" s="147"/>
      <c r="J669" s="147"/>
      <c r="K669" s="277"/>
      <c r="L669" s="121"/>
      <c r="M669" s="120" t="str">
        <f>IF(ISERROR(VLOOKUP(C669,mail!$G$2:$H$65,2,0)),"",VLOOKUP(C669,mail!$G$2:$H$65,2,0))</f>
        <v/>
      </c>
      <c r="N669" s="98"/>
      <c r="O669" s="110">
        <f t="shared" si="107"/>
        <v>0.35138888888888892</v>
      </c>
      <c r="P669" s="110">
        <f t="shared" si="108"/>
        <v>0.77361111111111114</v>
      </c>
      <c r="Q669" s="134">
        <f t="shared" si="109"/>
        <v>0.14861111111111108</v>
      </c>
      <c r="R669" s="111">
        <f t="shared" si="106"/>
        <v>0.21111111111111114</v>
      </c>
      <c r="S669" s="108">
        <f t="shared" si="110"/>
        <v>0.35416666666666669</v>
      </c>
      <c r="T669" s="109"/>
      <c r="U669" s="108"/>
      <c r="V669" s="108"/>
      <c r="W669" s="112"/>
      <c r="X669" s="112"/>
      <c r="Y669" s="112"/>
      <c r="Z669" s="176"/>
      <c r="AA669" s="109"/>
      <c r="AB669" s="138">
        <f t="shared" si="111"/>
        <v>1</v>
      </c>
      <c r="AC669" s="112">
        <f t="shared" si="112"/>
        <v>0</v>
      </c>
      <c r="AD669" s="112">
        <f t="shared" si="113"/>
        <v>0</v>
      </c>
      <c r="AE669" s="112">
        <f t="shared" si="105"/>
        <v>1</v>
      </c>
    </row>
    <row r="670" spans="1:31" s="150" customFormat="1" hidden="1">
      <c r="A670" s="147">
        <v>673</v>
      </c>
      <c r="B670" s="226" t="s">
        <v>510</v>
      </c>
      <c r="C670" s="147" t="s">
        <v>303</v>
      </c>
      <c r="D670" s="147" t="s">
        <v>479</v>
      </c>
      <c r="E670" s="148">
        <v>42327</v>
      </c>
      <c r="F670" s="149">
        <v>0.35069444444444442</v>
      </c>
      <c r="G670" s="149">
        <v>0.82847222222222217</v>
      </c>
      <c r="H670" s="147"/>
      <c r="I670" s="147"/>
      <c r="J670" s="147"/>
      <c r="K670" s="277"/>
      <c r="L670" s="121"/>
      <c r="M670" s="120" t="str">
        <f>IF(ISERROR(VLOOKUP(C670,mail!$G$2:$H$65,2,0)),"",VLOOKUP(C670,mail!$G$2:$H$65,2,0))</f>
        <v/>
      </c>
      <c r="N670" s="98"/>
      <c r="O670" s="110">
        <f t="shared" si="107"/>
        <v>0.35069444444444442</v>
      </c>
      <c r="P670" s="110">
        <f t="shared" si="108"/>
        <v>0.82847222222222217</v>
      </c>
      <c r="Q670" s="134">
        <f t="shared" si="109"/>
        <v>0.14930555555555558</v>
      </c>
      <c r="R670" s="111">
        <f t="shared" si="106"/>
        <v>0.25</v>
      </c>
      <c r="S670" s="108">
        <f t="shared" si="110"/>
        <v>0.35416666666666669</v>
      </c>
      <c r="T670" s="109"/>
      <c r="U670" s="108"/>
      <c r="V670" s="108"/>
      <c r="W670" s="112"/>
      <c r="X670" s="112"/>
      <c r="Y670" s="112"/>
      <c r="Z670" s="176"/>
      <c r="AA670" s="109"/>
      <c r="AB670" s="138">
        <f t="shared" si="111"/>
        <v>1</v>
      </c>
      <c r="AC670" s="112">
        <f t="shared" si="112"/>
        <v>0</v>
      </c>
      <c r="AD670" s="112">
        <f t="shared" si="113"/>
        <v>0</v>
      </c>
      <c r="AE670" s="112">
        <f t="shared" si="105"/>
        <v>1</v>
      </c>
    </row>
    <row r="671" spans="1:31" s="150" customFormat="1" hidden="1">
      <c r="A671" s="147">
        <v>674</v>
      </c>
      <c r="B671" s="226" t="s">
        <v>354</v>
      </c>
      <c r="C671" s="147" t="s">
        <v>304</v>
      </c>
      <c r="D671" s="147" t="s">
        <v>505</v>
      </c>
      <c r="E671" s="148">
        <v>42306</v>
      </c>
      <c r="F671" s="149">
        <v>0.34791666666666665</v>
      </c>
      <c r="G671" s="149">
        <v>0.7715277777777777</v>
      </c>
      <c r="H671" s="147"/>
      <c r="I671" s="147"/>
      <c r="J671" s="147"/>
      <c r="K671" s="277"/>
      <c r="L671" s="121"/>
      <c r="M671" s="120" t="str">
        <f>IF(ISERROR(VLOOKUP(C671,mail!$G$2:$H$65,2,0)),"",VLOOKUP(C671,mail!$G$2:$H$65,2,0))</f>
        <v>KHAC</v>
      </c>
      <c r="N671" s="98"/>
      <c r="O671" s="110">
        <f t="shared" si="107"/>
        <v>0.34791666666666665</v>
      </c>
      <c r="P671" s="110">
        <f t="shared" si="108"/>
        <v>0.7715277777777777</v>
      </c>
      <c r="Q671" s="134">
        <f t="shared" si="109"/>
        <v>0</v>
      </c>
      <c r="R671" s="111">
        <f t="shared" si="106"/>
        <v>0</v>
      </c>
      <c r="S671" s="108">
        <f t="shared" si="110"/>
        <v>0</v>
      </c>
      <c r="T671" s="109"/>
      <c r="U671" s="108"/>
      <c r="V671" s="108"/>
      <c r="W671" s="112"/>
      <c r="X671" s="112"/>
      <c r="Y671" s="112"/>
      <c r="Z671" s="176"/>
      <c r="AA671" s="109"/>
      <c r="AB671" s="138">
        <f t="shared" si="111"/>
        <v>0</v>
      </c>
      <c r="AC671" s="112">
        <f t="shared" si="112"/>
        <v>0</v>
      </c>
      <c r="AD671" s="112">
        <f t="shared" si="113"/>
        <v>0</v>
      </c>
      <c r="AE671" s="112">
        <f t="shared" si="105"/>
        <v>0</v>
      </c>
    </row>
    <row r="672" spans="1:31" s="150" customFormat="1" hidden="1">
      <c r="A672" s="147">
        <v>675</v>
      </c>
      <c r="B672" s="226" t="s">
        <v>354</v>
      </c>
      <c r="C672" s="147" t="s">
        <v>304</v>
      </c>
      <c r="D672" s="147" t="s">
        <v>505</v>
      </c>
      <c r="E672" s="148">
        <v>42307</v>
      </c>
      <c r="F672" s="149">
        <v>0.3527777777777778</v>
      </c>
      <c r="G672" s="149">
        <v>0.78541666666666676</v>
      </c>
      <c r="H672" s="147"/>
      <c r="I672" s="147"/>
      <c r="J672" s="147"/>
      <c r="K672" s="277"/>
      <c r="L672" s="121"/>
      <c r="M672" s="120" t="str">
        <f>IF(ISERROR(VLOOKUP(C672,mail!$G$2:$H$65,2,0)),"",VLOOKUP(C672,mail!$G$2:$H$65,2,0))</f>
        <v>KHAC</v>
      </c>
      <c r="N672" s="98"/>
      <c r="O672" s="110">
        <f t="shared" si="107"/>
        <v>0.3527777777777778</v>
      </c>
      <c r="P672" s="110">
        <f t="shared" si="108"/>
        <v>0.78541666666666676</v>
      </c>
      <c r="Q672" s="134">
        <f t="shared" si="109"/>
        <v>0</v>
      </c>
      <c r="R672" s="111">
        <f t="shared" si="106"/>
        <v>0</v>
      </c>
      <c r="S672" s="108">
        <f t="shared" si="110"/>
        <v>0</v>
      </c>
      <c r="T672" s="109"/>
      <c r="U672" s="108"/>
      <c r="V672" s="108"/>
      <c r="W672" s="112"/>
      <c r="X672" s="112"/>
      <c r="Y672" s="112"/>
      <c r="Z672" s="176"/>
      <c r="AA672" s="109"/>
      <c r="AB672" s="138">
        <f t="shared" si="111"/>
        <v>0</v>
      </c>
      <c r="AC672" s="112">
        <f t="shared" si="112"/>
        <v>0</v>
      </c>
      <c r="AD672" s="112">
        <f t="shared" si="113"/>
        <v>0</v>
      </c>
      <c r="AE672" s="112">
        <f t="shared" ref="AE672:AE733" si="114">+IF(OR(M672="Khac",M672="pm"),0,IF(AND(MAX(F672:K672)-MIN(F672:K672)&gt;TIMEVALUE("6:00"),AND(MAX(F672:K672)&gt;TIMEVALUE("14:00"),MIN(F672:K672)&lt;TIMEVALUE("11:30"))),1,0))+X672</f>
        <v>0</v>
      </c>
    </row>
    <row r="673" spans="1:31" s="150" customFormat="1" hidden="1">
      <c r="A673" s="147">
        <v>676</v>
      </c>
      <c r="B673" s="226" t="s">
        <v>354</v>
      </c>
      <c r="C673" s="147" t="s">
        <v>304</v>
      </c>
      <c r="D673" s="147" t="s">
        <v>505</v>
      </c>
      <c r="E673" s="148">
        <v>42310</v>
      </c>
      <c r="F673" s="149">
        <v>0.3527777777777778</v>
      </c>
      <c r="G673" s="149">
        <v>0.78263888888888899</v>
      </c>
      <c r="H673" s="147"/>
      <c r="I673" s="147"/>
      <c r="J673" s="147"/>
      <c r="K673" s="277"/>
      <c r="L673" s="121"/>
      <c r="M673" s="120" t="str">
        <f>IF(ISERROR(VLOOKUP(C673,mail!$G$2:$H$65,2,0)),"",VLOOKUP(C673,mail!$G$2:$H$65,2,0))</f>
        <v>KHAC</v>
      </c>
      <c r="N673" s="98"/>
      <c r="O673" s="110">
        <f t="shared" si="107"/>
        <v>0.3527777777777778</v>
      </c>
      <c r="P673" s="110">
        <f t="shared" si="108"/>
        <v>0.78263888888888899</v>
      </c>
      <c r="Q673" s="134">
        <f t="shared" si="109"/>
        <v>0</v>
      </c>
      <c r="R673" s="111">
        <f t="shared" si="106"/>
        <v>0</v>
      </c>
      <c r="S673" s="108">
        <f t="shared" si="110"/>
        <v>0</v>
      </c>
      <c r="T673" s="109"/>
      <c r="U673" s="108"/>
      <c r="V673" s="108"/>
      <c r="W673" s="112"/>
      <c r="X673" s="112"/>
      <c r="Y673" s="112"/>
      <c r="Z673" s="176"/>
      <c r="AA673" s="109"/>
      <c r="AB673" s="138">
        <f t="shared" si="111"/>
        <v>0</v>
      </c>
      <c r="AC673" s="112">
        <f t="shared" si="112"/>
        <v>0</v>
      </c>
      <c r="AD673" s="112">
        <f t="shared" si="113"/>
        <v>0</v>
      </c>
      <c r="AE673" s="112">
        <f t="shared" si="114"/>
        <v>0</v>
      </c>
    </row>
    <row r="674" spans="1:31" s="150" customFormat="1" hidden="1">
      <c r="A674" s="147">
        <v>677</v>
      </c>
      <c r="B674" s="226" t="s">
        <v>354</v>
      </c>
      <c r="C674" s="147" t="s">
        <v>304</v>
      </c>
      <c r="D674" s="147" t="s">
        <v>505</v>
      </c>
      <c r="E674" s="148">
        <v>42311</v>
      </c>
      <c r="F674" s="149">
        <v>0.35069444444444442</v>
      </c>
      <c r="G674" s="149">
        <v>0.76666666666666661</v>
      </c>
      <c r="H674" s="147"/>
      <c r="I674" s="147"/>
      <c r="J674" s="147"/>
      <c r="K674" s="277"/>
      <c r="L674" s="121"/>
      <c r="M674" s="120" t="str">
        <f>IF(ISERROR(VLOOKUP(C674,mail!$G$2:$H$65,2,0)),"",VLOOKUP(C674,mail!$G$2:$H$65,2,0))</f>
        <v>KHAC</v>
      </c>
      <c r="N674" s="98"/>
      <c r="O674" s="110">
        <f t="shared" si="107"/>
        <v>0.35069444444444442</v>
      </c>
      <c r="P674" s="110">
        <f t="shared" si="108"/>
        <v>0.76666666666666661</v>
      </c>
      <c r="Q674" s="134">
        <f t="shared" si="109"/>
        <v>0</v>
      </c>
      <c r="R674" s="111">
        <f t="shared" si="106"/>
        <v>0</v>
      </c>
      <c r="S674" s="108">
        <f t="shared" si="110"/>
        <v>0</v>
      </c>
      <c r="T674" s="109"/>
      <c r="U674" s="108"/>
      <c r="V674" s="108"/>
      <c r="W674" s="112"/>
      <c r="X674" s="112"/>
      <c r="Y674" s="112"/>
      <c r="Z674" s="176"/>
      <c r="AA674" s="109"/>
      <c r="AB674" s="138">
        <f t="shared" si="111"/>
        <v>0</v>
      </c>
      <c r="AC674" s="112">
        <f t="shared" si="112"/>
        <v>0</v>
      </c>
      <c r="AD674" s="112">
        <f t="shared" si="113"/>
        <v>0</v>
      </c>
      <c r="AE674" s="112">
        <f t="shared" si="114"/>
        <v>0</v>
      </c>
    </row>
    <row r="675" spans="1:31" s="150" customFormat="1" hidden="1">
      <c r="A675" s="147">
        <v>678</v>
      </c>
      <c r="B675" s="226" t="s">
        <v>354</v>
      </c>
      <c r="C675" s="147" t="s">
        <v>304</v>
      </c>
      <c r="D675" s="147" t="s">
        <v>505</v>
      </c>
      <c r="E675" s="148">
        <v>42312</v>
      </c>
      <c r="F675" s="149">
        <v>0.34722222222222227</v>
      </c>
      <c r="G675" s="149">
        <v>0.76388888888888884</v>
      </c>
      <c r="H675" s="147"/>
      <c r="I675" s="147"/>
      <c r="J675" s="147"/>
      <c r="K675" s="277"/>
      <c r="L675" s="121"/>
      <c r="M675" s="120" t="str">
        <f>IF(ISERROR(VLOOKUP(C675,mail!$G$2:$H$65,2,0)),"",VLOOKUP(C675,mail!$G$2:$H$65,2,0))</f>
        <v>KHAC</v>
      </c>
      <c r="N675" s="98"/>
      <c r="O675" s="110">
        <f t="shared" si="107"/>
        <v>0.34722222222222227</v>
      </c>
      <c r="P675" s="110">
        <f t="shared" si="108"/>
        <v>0.76388888888888884</v>
      </c>
      <c r="Q675" s="134">
        <f t="shared" si="109"/>
        <v>0</v>
      </c>
      <c r="R675" s="111">
        <f t="shared" si="106"/>
        <v>0</v>
      </c>
      <c r="S675" s="108">
        <f t="shared" si="110"/>
        <v>0</v>
      </c>
      <c r="T675" s="109"/>
      <c r="U675" s="108"/>
      <c r="V675" s="108"/>
      <c r="W675" s="112"/>
      <c r="X675" s="112"/>
      <c r="Y675" s="112"/>
      <c r="Z675" s="176"/>
      <c r="AA675" s="109"/>
      <c r="AB675" s="138">
        <f t="shared" si="111"/>
        <v>0</v>
      </c>
      <c r="AC675" s="112">
        <f t="shared" si="112"/>
        <v>0</v>
      </c>
      <c r="AD675" s="112">
        <f t="shared" si="113"/>
        <v>0</v>
      </c>
      <c r="AE675" s="112">
        <f t="shared" si="114"/>
        <v>0</v>
      </c>
    </row>
    <row r="676" spans="1:31" s="150" customFormat="1" hidden="1">
      <c r="A676" s="147">
        <v>679</v>
      </c>
      <c r="B676" s="226" t="s">
        <v>354</v>
      </c>
      <c r="C676" s="147" t="s">
        <v>304</v>
      </c>
      <c r="D676" s="147" t="s">
        <v>505</v>
      </c>
      <c r="E676" s="148">
        <v>42314</v>
      </c>
      <c r="F676" s="149">
        <v>0.35069444444444442</v>
      </c>
      <c r="G676" s="149">
        <v>0.75555555555555554</v>
      </c>
      <c r="H676" s="147"/>
      <c r="I676" s="147"/>
      <c r="J676" s="147"/>
      <c r="K676" s="277"/>
      <c r="L676" s="121"/>
      <c r="M676" s="120" t="str">
        <f>IF(ISERROR(VLOOKUP(C676,mail!$G$2:$H$65,2,0)),"",VLOOKUP(C676,mail!$G$2:$H$65,2,0))</f>
        <v>KHAC</v>
      </c>
      <c r="N676" s="98"/>
      <c r="O676" s="110">
        <f t="shared" si="107"/>
        <v>0.35069444444444442</v>
      </c>
      <c r="P676" s="110">
        <f t="shared" si="108"/>
        <v>0.75555555555555554</v>
      </c>
      <c r="Q676" s="134">
        <f t="shared" si="109"/>
        <v>0</v>
      </c>
      <c r="R676" s="111">
        <f t="shared" si="106"/>
        <v>0</v>
      </c>
      <c r="S676" s="108">
        <f t="shared" si="110"/>
        <v>0</v>
      </c>
      <c r="T676" s="109"/>
      <c r="U676" s="108"/>
      <c r="V676" s="108"/>
      <c r="W676" s="112"/>
      <c r="X676" s="112"/>
      <c r="Y676" s="112"/>
      <c r="Z676" s="176"/>
      <c r="AA676" s="109"/>
      <c r="AB676" s="138">
        <f t="shared" si="111"/>
        <v>0</v>
      </c>
      <c r="AC676" s="112">
        <f t="shared" si="112"/>
        <v>0</v>
      </c>
      <c r="AD676" s="112">
        <f t="shared" si="113"/>
        <v>0</v>
      </c>
      <c r="AE676" s="112">
        <f t="shared" si="114"/>
        <v>0</v>
      </c>
    </row>
    <row r="677" spans="1:31" s="150" customFormat="1" hidden="1">
      <c r="A677" s="147">
        <v>680</v>
      </c>
      <c r="B677" s="226" t="s">
        <v>354</v>
      </c>
      <c r="C677" s="147" t="s">
        <v>304</v>
      </c>
      <c r="D677" s="147" t="s">
        <v>505</v>
      </c>
      <c r="E677" s="148">
        <v>42317</v>
      </c>
      <c r="F677" s="149">
        <v>0.35486111111111113</v>
      </c>
      <c r="G677" s="149">
        <v>0.77083333333333337</v>
      </c>
      <c r="H677" s="147"/>
      <c r="I677" s="147"/>
      <c r="J677" s="147"/>
      <c r="K677" s="277"/>
      <c r="L677" s="121"/>
      <c r="M677" s="120" t="str">
        <f>IF(ISERROR(VLOOKUP(C677,mail!$G$2:$H$65,2,0)),"",VLOOKUP(C677,mail!$G$2:$H$65,2,0))</f>
        <v>KHAC</v>
      </c>
      <c r="N677" s="98"/>
      <c r="O677" s="110">
        <f t="shared" si="107"/>
        <v>0.35486111111111113</v>
      </c>
      <c r="P677" s="110">
        <f t="shared" si="108"/>
        <v>0.75</v>
      </c>
      <c r="Q677" s="134">
        <f t="shared" si="109"/>
        <v>0</v>
      </c>
      <c r="R677" s="111">
        <f t="shared" si="106"/>
        <v>0</v>
      </c>
      <c r="S677" s="108">
        <f t="shared" si="110"/>
        <v>0</v>
      </c>
      <c r="T677" s="109"/>
      <c r="U677" s="108"/>
      <c r="V677" s="108"/>
      <c r="W677" s="112"/>
      <c r="X677" s="112"/>
      <c r="Y677" s="112"/>
      <c r="Z677" s="176"/>
      <c r="AA677" s="109"/>
      <c r="AB677" s="138">
        <f t="shared" si="111"/>
        <v>0</v>
      </c>
      <c r="AC677" s="112">
        <f t="shared" si="112"/>
        <v>0</v>
      </c>
      <c r="AD677" s="112">
        <f t="shared" si="113"/>
        <v>1</v>
      </c>
      <c r="AE677" s="112">
        <f t="shared" si="114"/>
        <v>0</v>
      </c>
    </row>
    <row r="678" spans="1:31" s="150" customFormat="1" hidden="1">
      <c r="A678" s="147">
        <v>681</v>
      </c>
      <c r="B678" s="226" t="s">
        <v>354</v>
      </c>
      <c r="C678" s="147" t="s">
        <v>304</v>
      </c>
      <c r="D678" s="147" t="s">
        <v>505</v>
      </c>
      <c r="E678" s="148">
        <v>42318</v>
      </c>
      <c r="F678" s="149">
        <v>0.3520833333333333</v>
      </c>
      <c r="G678" s="149">
        <v>0.76041666666666663</v>
      </c>
      <c r="H678" s="147"/>
      <c r="I678" s="147"/>
      <c r="J678" s="147"/>
      <c r="K678" s="277"/>
      <c r="L678" s="121"/>
      <c r="M678" s="120" t="str">
        <f>IF(ISERROR(VLOOKUP(C678,mail!$G$2:$H$65,2,0)),"",VLOOKUP(C678,mail!$G$2:$H$65,2,0))</f>
        <v>KHAC</v>
      </c>
      <c r="N678" s="98"/>
      <c r="O678" s="110">
        <f t="shared" si="107"/>
        <v>0.3520833333333333</v>
      </c>
      <c r="P678" s="110">
        <f t="shared" si="108"/>
        <v>0.76041666666666663</v>
      </c>
      <c r="Q678" s="134">
        <f t="shared" si="109"/>
        <v>0</v>
      </c>
      <c r="R678" s="111">
        <f t="shared" si="106"/>
        <v>0</v>
      </c>
      <c r="S678" s="108">
        <f t="shared" si="110"/>
        <v>0</v>
      </c>
      <c r="T678" s="109"/>
      <c r="U678" s="108"/>
      <c r="V678" s="108"/>
      <c r="W678" s="112"/>
      <c r="X678" s="112"/>
      <c r="Y678" s="112"/>
      <c r="Z678" s="176"/>
      <c r="AA678" s="109"/>
      <c r="AB678" s="138">
        <f t="shared" si="111"/>
        <v>0</v>
      </c>
      <c r="AC678" s="112">
        <f t="shared" si="112"/>
        <v>0</v>
      </c>
      <c r="AD678" s="112">
        <f t="shared" si="113"/>
        <v>0</v>
      </c>
      <c r="AE678" s="112">
        <f t="shared" si="114"/>
        <v>0</v>
      </c>
    </row>
    <row r="679" spans="1:31" s="150" customFormat="1" hidden="1">
      <c r="A679" s="147">
        <v>682</v>
      </c>
      <c r="B679" s="226" t="s">
        <v>354</v>
      </c>
      <c r="C679" s="147" t="s">
        <v>304</v>
      </c>
      <c r="D679" s="147" t="s">
        <v>505</v>
      </c>
      <c r="E679" s="148">
        <v>42319</v>
      </c>
      <c r="F679" s="149">
        <v>0.3527777777777778</v>
      </c>
      <c r="G679" s="149">
        <v>0.78263888888888899</v>
      </c>
      <c r="H679" s="147"/>
      <c r="I679" s="147"/>
      <c r="J679" s="147"/>
      <c r="K679" s="277"/>
      <c r="L679" s="121"/>
      <c r="M679" s="120" t="str">
        <f>IF(ISERROR(VLOOKUP(C679,mail!$G$2:$H$65,2,0)),"",VLOOKUP(C679,mail!$G$2:$H$65,2,0))</f>
        <v>KHAC</v>
      </c>
      <c r="N679" s="98"/>
      <c r="O679" s="110">
        <f t="shared" si="107"/>
        <v>0.3527777777777778</v>
      </c>
      <c r="P679" s="110">
        <f t="shared" si="108"/>
        <v>0.78263888888888899</v>
      </c>
      <c r="Q679" s="134">
        <f t="shared" si="109"/>
        <v>0</v>
      </c>
      <c r="R679" s="111">
        <f t="shared" si="106"/>
        <v>0</v>
      </c>
      <c r="S679" s="108">
        <f t="shared" si="110"/>
        <v>0</v>
      </c>
      <c r="T679" s="109"/>
      <c r="U679" s="108"/>
      <c r="V679" s="108"/>
      <c r="W679" s="112"/>
      <c r="X679" s="112"/>
      <c r="Y679" s="112"/>
      <c r="Z679" s="176"/>
      <c r="AA679" s="109"/>
      <c r="AB679" s="138">
        <f t="shared" si="111"/>
        <v>0</v>
      </c>
      <c r="AC679" s="112">
        <f t="shared" si="112"/>
        <v>0</v>
      </c>
      <c r="AD679" s="112">
        <f t="shared" si="113"/>
        <v>0</v>
      </c>
      <c r="AE679" s="112">
        <f t="shared" si="114"/>
        <v>0</v>
      </c>
    </row>
    <row r="680" spans="1:31" s="150" customFormat="1" hidden="1">
      <c r="A680" s="147">
        <v>683</v>
      </c>
      <c r="B680" s="226" t="s">
        <v>354</v>
      </c>
      <c r="C680" s="147" t="s">
        <v>304</v>
      </c>
      <c r="D680" s="147" t="s">
        <v>505</v>
      </c>
      <c r="E680" s="148">
        <v>42320</v>
      </c>
      <c r="F680" s="149">
        <v>0.34861111111111115</v>
      </c>
      <c r="G680" s="149">
        <v>0.76736111111111116</v>
      </c>
      <c r="H680" s="147"/>
      <c r="I680" s="147"/>
      <c r="J680" s="147"/>
      <c r="K680" s="277"/>
      <c r="L680" s="121"/>
      <c r="M680" s="120" t="str">
        <f>IF(ISERROR(VLOOKUP(C680,mail!$G$2:$H$65,2,0)),"",VLOOKUP(C680,mail!$G$2:$H$65,2,0))</f>
        <v>KHAC</v>
      </c>
      <c r="N680" s="98"/>
      <c r="O680" s="110">
        <f t="shared" si="107"/>
        <v>0.34861111111111115</v>
      </c>
      <c r="P680" s="110">
        <f t="shared" si="108"/>
        <v>0.76736111111111116</v>
      </c>
      <c r="Q680" s="134">
        <f t="shared" si="109"/>
        <v>0</v>
      </c>
      <c r="R680" s="111">
        <f t="shared" si="106"/>
        <v>0</v>
      </c>
      <c r="S680" s="108">
        <f t="shared" si="110"/>
        <v>0</v>
      </c>
      <c r="T680" s="109"/>
      <c r="U680" s="108"/>
      <c r="V680" s="108"/>
      <c r="W680" s="112"/>
      <c r="X680" s="112"/>
      <c r="Y680" s="112"/>
      <c r="Z680" s="176"/>
      <c r="AA680" s="109"/>
      <c r="AB680" s="138">
        <f t="shared" si="111"/>
        <v>0</v>
      </c>
      <c r="AC680" s="112">
        <f t="shared" si="112"/>
        <v>0</v>
      </c>
      <c r="AD680" s="112">
        <f t="shared" si="113"/>
        <v>0</v>
      </c>
      <c r="AE680" s="112">
        <f t="shared" si="114"/>
        <v>0</v>
      </c>
    </row>
    <row r="681" spans="1:31" s="150" customFormat="1" hidden="1">
      <c r="A681" s="147">
        <v>684</v>
      </c>
      <c r="B681" s="226" t="s">
        <v>354</v>
      </c>
      <c r="C681" s="147" t="s">
        <v>304</v>
      </c>
      <c r="D681" s="147" t="s">
        <v>505</v>
      </c>
      <c r="E681" s="148">
        <v>42321</v>
      </c>
      <c r="F681" s="149">
        <v>0.35416666666666669</v>
      </c>
      <c r="G681" s="149">
        <v>0.77847222222222223</v>
      </c>
      <c r="H681" s="147"/>
      <c r="I681" s="147"/>
      <c r="J681" s="147"/>
      <c r="K681" s="277"/>
      <c r="L681" s="121"/>
      <c r="M681" s="120" t="str">
        <f>IF(ISERROR(VLOOKUP(C681,mail!$G$2:$H$65,2,0)),"",VLOOKUP(C681,mail!$G$2:$H$65,2,0))</f>
        <v>KHAC</v>
      </c>
      <c r="N681" s="98"/>
      <c r="O681" s="110">
        <f t="shared" si="107"/>
        <v>0.35416666666666669</v>
      </c>
      <c r="P681" s="110">
        <f t="shared" si="108"/>
        <v>0.77847222222222223</v>
      </c>
      <c r="Q681" s="134">
        <f t="shared" si="109"/>
        <v>0</v>
      </c>
      <c r="R681" s="111">
        <f t="shared" si="106"/>
        <v>0</v>
      </c>
      <c r="S681" s="108">
        <f t="shared" si="110"/>
        <v>0</v>
      </c>
      <c r="T681" s="109"/>
      <c r="U681" s="108"/>
      <c r="V681" s="108"/>
      <c r="W681" s="112"/>
      <c r="X681" s="112"/>
      <c r="Y681" s="112"/>
      <c r="Z681" s="176"/>
      <c r="AA681" s="109"/>
      <c r="AB681" s="138">
        <f t="shared" si="111"/>
        <v>0</v>
      </c>
      <c r="AC681" s="112">
        <f t="shared" si="112"/>
        <v>0</v>
      </c>
      <c r="AD681" s="112">
        <f t="shared" si="113"/>
        <v>0</v>
      </c>
      <c r="AE681" s="112">
        <f t="shared" si="114"/>
        <v>0</v>
      </c>
    </row>
    <row r="682" spans="1:31" s="150" customFormat="1" hidden="1">
      <c r="A682" s="147">
        <v>685</v>
      </c>
      <c r="B682" s="226" t="s">
        <v>354</v>
      </c>
      <c r="C682" s="147" t="s">
        <v>304</v>
      </c>
      <c r="D682" s="147" t="s">
        <v>505</v>
      </c>
      <c r="E682" s="148">
        <v>42324</v>
      </c>
      <c r="F682" s="149">
        <v>0.35347222222222219</v>
      </c>
      <c r="G682" s="149">
        <v>0.77500000000000002</v>
      </c>
      <c r="H682" s="147"/>
      <c r="I682" s="147"/>
      <c r="J682" s="147"/>
      <c r="K682" s="277"/>
      <c r="L682" s="121"/>
      <c r="M682" s="120" t="str">
        <f>IF(ISERROR(VLOOKUP(C682,mail!$G$2:$H$65,2,0)),"",VLOOKUP(C682,mail!$G$2:$H$65,2,0))</f>
        <v>KHAC</v>
      </c>
      <c r="N682" s="98"/>
      <c r="O682" s="110">
        <f t="shared" si="107"/>
        <v>0.35347222222222219</v>
      </c>
      <c r="P682" s="110">
        <f t="shared" si="108"/>
        <v>0.77500000000000002</v>
      </c>
      <c r="Q682" s="134">
        <f t="shared" si="109"/>
        <v>0</v>
      </c>
      <c r="R682" s="111">
        <f t="shared" si="106"/>
        <v>0</v>
      </c>
      <c r="S682" s="108">
        <f t="shared" si="110"/>
        <v>0</v>
      </c>
      <c r="T682" s="109"/>
      <c r="U682" s="108"/>
      <c r="V682" s="108"/>
      <c r="W682" s="112"/>
      <c r="X682" s="112"/>
      <c r="Y682" s="112"/>
      <c r="Z682" s="176"/>
      <c r="AA682" s="109"/>
      <c r="AB682" s="138">
        <f t="shared" si="111"/>
        <v>0</v>
      </c>
      <c r="AC682" s="112">
        <f t="shared" si="112"/>
        <v>0</v>
      </c>
      <c r="AD682" s="112">
        <f t="shared" si="113"/>
        <v>0</v>
      </c>
      <c r="AE682" s="112">
        <f t="shared" si="114"/>
        <v>0</v>
      </c>
    </row>
    <row r="683" spans="1:31" s="150" customFormat="1" hidden="1">
      <c r="A683" s="147">
        <v>686</v>
      </c>
      <c r="B683" s="226" t="s">
        <v>354</v>
      </c>
      <c r="C683" s="147" t="s">
        <v>304</v>
      </c>
      <c r="D683" s="147" t="s">
        <v>505</v>
      </c>
      <c r="E683" s="148">
        <v>42325</v>
      </c>
      <c r="F683" s="149">
        <v>0.3520833333333333</v>
      </c>
      <c r="G683" s="149">
        <v>0.76041666666666663</v>
      </c>
      <c r="H683" s="147"/>
      <c r="I683" s="147"/>
      <c r="J683" s="147"/>
      <c r="K683" s="277"/>
      <c r="L683" s="121"/>
      <c r="M683" s="120" t="str">
        <f>IF(ISERROR(VLOOKUP(C683,mail!$G$2:$H$65,2,0)),"",VLOOKUP(C683,mail!$G$2:$H$65,2,0))</f>
        <v>KHAC</v>
      </c>
      <c r="N683" s="98"/>
      <c r="O683" s="110">
        <f t="shared" si="107"/>
        <v>0.3520833333333333</v>
      </c>
      <c r="P683" s="110">
        <f t="shared" si="108"/>
        <v>0.76041666666666663</v>
      </c>
      <c r="Q683" s="134">
        <f t="shared" si="109"/>
        <v>0</v>
      </c>
      <c r="R683" s="111">
        <f t="shared" si="106"/>
        <v>0</v>
      </c>
      <c r="S683" s="108">
        <f t="shared" si="110"/>
        <v>0</v>
      </c>
      <c r="T683" s="109"/>
      <c r="U683" s="108"/>
      <c r="V683" s="108"/>
      <c r="W683" s="112"/>
      <c r="X683" s="112"/>
      <c r="Y683" s="112"/>
      <c r="Z683" s="176"/>
      <c r="AA683" s="109"/>
      <c r="AB683" s="138">
        <f t="shared" si="111"/>
        <v>0</v>
      </c>
      <c r="AC683" s="112">
        <f t="shared" si="112"/>
        <v>0</v>
      </c>
      <c r="AD683" s="112">
        <f t="shared" si="113"/>
        <v>0</v>
      </c>
      <c r="AE683" s="112">
        <f t="shared" si="114"/>
        <v>0</v>
      </c>
    </row>
    <row r="684" spans="1:31" s="150" customFormat="1" hidden="1">
      <c r="A684" s="147">
        <v>687</v>
      </c>
      <c r="B684" s="226" t="s">
        <v>354</v>
      </c>
      <c r="C684" s="147" t="s">
        <v>304</v>
      </c>
      <c r="D684" s="147" t="s">
        <v>505</v>
      </c>
      <c r="E684" s="148">
        <v>42326</v>
      </c>
      <c r="F684" s="149">
        <v>0.35069444444444442</v>
      </c>
      <c r="G684" s="149">
        <v>0.77222222222222225</v>
      </c>
      <c r="H684" s="147"/>
      <c r="I684" s="147"/>
      <c r="J684" s="147"/>
      <c r="K684" s="277"/>
      <c r="L684" s="121"/>
      <c r="M684" s="120" t="str">
        <f>IF(ISERROR(VLOOKUP(C684,mail!$G$2:$H$65,2,0)),"",VLOOKUP(C684,mail!$G$2:$H$65,2,0))</f>
        <v>KHAC</v>
      </c>
      <c r="N684" s="98"/>
      <c r="O684" s="110">
        <f t="shared" si="107"/>
        <v>0.35069444444444442</v>
      </c>
      <c r="P684" s="110">
        <f t="shared" si="108"/>
        <v>0.77222222222222225</v>
      </c>
      <c r="Q684" s="134">
        <f t="shared" si="109"/>
        <v>0</v>
      </c>
      <c r="R684" s="111">
        <f t="shared" si="106"/>
        <v>0</v>
      </c>
      <c r="S684" s="108">
        <f t="shared" si="110"/>
        <v>0</v>
      </c>
      <c r="T684" s="109"/>
      <c r="U684" s="108"/>
      <c r="V684" s="108"/>
      <c r="W684" s="112"/>
      <c r="X684" s="112"/>
      <c r="Y684" s="112"/>
      <c r="Z684" s="176"/>
      <c r="AA684" s="109"/>
      <c r="AB684" s="138">
        <f t="shared" si="111"/>
        <v>0</v>
      </c>
      <c r="AC684" s="112">
        <f t="shared" si="112"/>
        <v>0</v>
      </c>
      <c r="AD684" s="112">
        <f t="shared" si="113"/>
        <v>0</v>
      </c>
      <c r="AE684" s="112">
        <f t="shared" si="114"/>
        <v>0</v>
      </c>
    </row>
    <row r="685" spans="1:31" s="150" customFormat="1" hidden="1">
      <c r="A685" s="147">
        <v>688</v>
      </c>
      <c r="B685" s="226" t="s">
        <v>354</v>
      </c>
      <c r="C685" s="147" t="s">
        <v>304</v>
      </c>
      <c r="D685" s="147" t="s">
        <v>505</v>
      </c>
      <c r="E685" s="148">
        <v>42327</v>
      </c>
      <c r="F685" s="149">
        <v>0.34861111111111115</v>
      </c>
      <c r="G685" s="149">
        <v>0.77638888888888891</v>
      </c>
      <c r="H685" s="147"/>
      <c r="I685" s="147"/>
      <c r="J685" s="147"/>
      <c r="K685" s="277"/>
      <c r="L685" s="121"/>
      <c r="M685" s="120" t="str">
        <f>IF(ISERROR(VLOOKUP(C685,mail!$G$2:$H$65,2,0)),"",VLOOKUP(C685,mail!$G$2:$H$65,2,0))</f>
        <v>KHAC</v>
      </c>
      <c r="N685" s="98"/>
      <c r="O685" s="110">
        <f t="shared" si="107"/>
        <v>0.34861111111111115</v>
      </c>
      <c r="P685" s="110">
        <f t="shared" si="108"/>
        <v>0.77638888888888891</v>
      </c>
      <c r="Q685" s="134">
        <f t="shared" si="109"/>
        <v>0</v>
      </c>
      <c r="R685" s="111">
        <f t="shared" si="106"/>
        <v>0</v>
      </c>
      <c r="S685" s="108">
        <f t="shared" si="110"/>
        <v>0</v>
      </c>
      <c r="T685" s="109"/>
      <c r="U685" s="108"/>
      <c r="V685" s="108"/>
      <c r="W685" s="112"/>
      <c r="X685" s="112"/>
      <c r="Y685" s="112"/>
      <c r="Z685" s="176"/>
      <c r="AA685" s="109"/>
      <c r="AB685" s="138">
        <f t="shared" si="111"/>
        <v>0</v>
      </c>
      <c r="AC685" s="112">
        <f t="shared" si="112"/>
        <v>0</v>
      </c>
      <c r="AD685" s="112">
        <f t="shared" si="113"/>
        <v>0</v>
      </c>
      <c r="AE685" s="112">
        <f t="shared" si="114"/>
        <v>0</v>
      </c>
    </row>
    <row r="686" spans="1:31" s="150" customFormat="1" hidden="1">
      <c r="A686" s="147">
        <v>689</v>
      </c>
      <c r="B686" s="226" t="s">
        <v>511</v>
      </c>
      <c r="C686" s="147" t="s">
        <v>329</v>
      </c>
      <c r="D686" s="147" t="s">
        <v>479</v>
      </c>
      <c r="E686" s="148">
        <v>42303</v>
      </c>
      <c r="F686" s="149">
        <v>0.33749999999999997</v>
      </c>
      <c r="G686" s="149">
        <v>0.76388888888888884</v>
      </c>
      <c r="H686" s="147"/>
      <c r="I686" s="147"/>
      <c r="J686" s="147"/>
      <c r="K686" s="277"/>
      <c r="L686" s="121"/>
      <c r="M686" s="120" t="str">
        <f>IF(ISERROR(VLOOKUP(C686,mail!$G$2:$H$65,2,0)),"",VLOOKUP(C686,mail!$G$2:$H$65,2,0))</f>
        <v/>
      </c>
      <c r="N686" s="98"/>
      <c r="O686" s="110">
        <f t="shared" si="107"/>
        <v>0.33749999999999997</v>
      </c>
      <c r="P686" s="110">
        <f t="shared" si="108"/>
        <v>0.76388888888888884</v>
      </c>
      <c r="Q686" s="134">
        <f t="shared" si="109"/>
        <v>0.16250000000000003</v>
      </c>
      <c r="R686" s="111">
        <f t="shared" si="106"/>
        <v>0.20138888888888884</v>
      </c>
      <c r="S686" s="108">
        <f t="shared" si="110"/>
        <v>0.35416666666666669</v>
      </c>
      <c r="T686" s="109"/>
      <c r="U686" s="108"/>
      <c r="V686" s="108"/>
      <c r="W686" s="112"/>
      <c r="X686" s="112"/>
      <c r="Y686" s="112"/>
      <c r="Z686" s="176"/>
      <c r="AA686" s="109"/>
      <c r="AB686" s="138">
        <f t="shared" si="111"/>
        <v>1</v>
      </c>
      <c r="AC686" s="112">
        <f t="shared" si="112"/>
        <v>0</v>
      </c>
      <c r="AD686" s="112">
        <f t="shared" si="113"/>
        <v>0</v>
      </c>
      <c r="AE686" s="112">
        <f t="shared" si="114"/>
        <v>1</v>
      </c>
    </row>
    <row r="687" spans="1:31" s="150" customFormat="1" hidden="1">
      <c r="A687" s="147">
        <v>690</v>
      </c>
      <c r="B687" s="226" t="s">
        <v>511</v>
      </c>
      <c r="C687" s="147" t="s">
        <v>329</v>
      </c>
      <c r="D687" s="147" t="s">
        <v>479</v>
      </c>
      <c r="E687" s="148">
        <v>42304</v>
      </c>
      <c r="F687" s="149">
        <v>0.3298611111111111</v>
      </c>
      <c r="G687" s="149">
        <v>0.92569444444444438</v>
      </c>
      <c r="H687" s="147"/>
      <c r="I687" s="147"/>
      <c r="J687" s="147"/>
      <c r="K687" s="277"/>
      <c r="L687" s="121"/>
      <c r="M687" s="120" t="str">
        <f>IF(ISERROR(VLOOKUP(C687,mail!$G$2:$H$65,2,0)),"",VLOOKUP(C687,mail!$G$2:$H$65,2,0))</f>
        <v/>
      </c>
      <c r="N687" s="98"/>
      <c r="O687" s="110">
        <f t="shared" si="107"/>
        <v>0.33333333333333331</v>
      </c>
      <c r="P687" s="110">
        <f t="shared" si="108"/>
        <v>0.92569444444444438</v>
      </c>
      <c r="Q687" s="134">
        <f t="shared" si="109"/>
        <v>0.16666666666666669</v>
      </c>
      <c r="R687" s="111">
        <f t="shared" si="106"/>
        <v>0.25</v>
      </c>
      <c r="S687" s="108">
        <f t="shared" si="110"/>
        <v>0.35416666666666669</v>
      </c>
      <c r="T687" s="109"/>
      <c r="U687" s="108"/>
      <c r="V687" s="108"/>
      <c r="W687" s="112"/>
      <c r="X687" s="112"/>
      <c r="Y687" s="112"/>
      <c r="Z687" s="176"/>
      <c r="AA687" s="109"/>
      <c r="AB687" s="138">
        <f t="shared" si="111"/>
        <v>1</v>
      </c>
      <c r="AC687" s="112">
        <f t="shared" si="112"/>
        <v>0</v>
      </c>
      <c r="AD687" s="112">
        <f t="shared" si="113"/>
        <v>0</v>
      </c>
      <c r="AE687" s="112">
        <f t="shared" si="114"/>
        <v>1</v>
      </c>
    </row>
    <row r="688" spans="1:31" s="150" customFormat="1" hidden="1">
      <c r="A688" s="147">
        <v>691</v>
      </c>
      <c r="B688" s="226" t="s">
        <v>511</v>
      </c>
      <c r="C688" s="147" t="s">
        <v>329</v>
      </c>
      <c r="D688" s="147" t="s">
        <v>479</v>
      </c>
      <c r="E688" s="148">
        <v>42305</v>
      </c>
      <c r="F688" s="149">
        <v>0.3347222222222222</v>
      </c>
      <c r="G688" s="149">
        <v>0.7909722222222223</v>
      </c>
      <c r="H688" s="147"/>
      <c r="I688" s="147"/>
      <c r="J688" s="147"/>
      <c r="K688" s="277"/>
      <c r="L688" s="121"/>
      <c r="M688" s="120" t="str">
        <f>IF(ISERROR(VLOOKUP(C688,mail!$G$2:$H$65,2,0)),"",VLOOKUP(C688,mail!$G$2:$H$65,2,0))</f>
        <v/>
      </c>
      <c r="N688" s="98"/>
      <c r="O688" s="110">
        <f t="shared" si="107"/>
        <v>0.3347222222222222</v>
      </c>
      <c r="P688" s="110">
        <f t="shared" si="108"/>
        <v>0.7909722222222223</v>
      </c>
      <c r="Q688" s="134">
        <f t="shared" si="109"/>
        <v>0.1652777777777778</v>
      </c>
      <c r="R688" s="111">
        <f t="shared" si="106"/>
        <v>0.2284722222222223</v>
      </c>
      <c r="S688" s="108">
        <f t="shared" si="110"/>
        <v>0.35416666666666669</v>
      </c>
      <c r="T688" s="109"/>
      <c r="U688" s="108"/>
      <c r="V688" s="108"/>
      <c r="W688" s="112"/>
      <c r="X688" s="112"/>
      <c r="Y688" s="112"/>
      <c r="Z688" s="176"/>
      <c r="AA688" s="109"/>
      <c r="AB688" s="138">
        <f t="shared" si="111"/>
        <v>1</v>
      </c>
      <c r="AC688" s="112">
        <f t="shared" si="112"/>
        <v>0</v>
      </c>
      <c r="AD688" s="112">
        <f t="shared" si="113"/>
        <v>0</v>
      </c>
      <c r="AE688" s="112">
        <f t="shared" si="114"/>
        <v>1</v>
      </c>
    </row>
    <row r="689" spans="1:31" s="150" customFormat="1" hidden="1">
      <c r="A689" s="147">
        <v>692</v>
      </c>
      <c r="B689" s="226" t="s">
        <v>511</v>
      </c>
      <c r="C689" s="147" t="s">
        <v>329</v>
      </c>
      <c r="D689" s="147" t="s">
        <v>479</v>
      </c>
      <c r="E689" s="148">
        <v>42306</v>
      </c>
      <c r="F689" s="149">
        <v>0.33194444444444443</v>
      </c>
      <c r="G689" s="149">
        <v>0.77083333333333337</v>
      </c>
      <c r="H689" s="147"/>
      <c r="I689" s="147"/>
      <c r="J689" s="147"/>
      <c r="K689" s="277"/>
      <c r="L689" s="121"/>
      <c r="M689" s="120" t="str">
        <f>IF(ISERROR(VLOOKUP(C689,mail!$G$2:$H$65,2,0)),"",VLOOKUP(C689,mail!$G$2:$H$65,2,0))</f>
        <v/>
      </c>
      <c r="N689" s="98"/>
      <c r="O689" s="110">
        <f t="shared" si="107"/>
        <v>0.33333333333333331</v>
      </c>
      <c r="P689" s="110">
        <f t="shared" si="108"/>
        <v>0.77083333333333337</v>
      </c>
      <c r="Q689" s="134">
        <f t="shared" si="109"/>
        <v>0.16666666666666669</v>
      </c>
      <c r="R689" s="111">
        <f t="shared" si="106"/>
        <v>0.20833333333333337</v>
      </c>
      <c r="S689" s="108">
        <f t="shared" si="110"/>
        <v>0.35416666666666669</v>
      </c>
      <c r="T689" s="109"/>
      <c r="U689" s="108"/>
      <c r="V689" s="108"/>
      <c r="W689" s="112"/>
      <c r="X689" s="112"/>
      <c r="Y689" s="112"/>
      <c r="Z689" s="176"/>
      <c r="AA689" s="109"/>
      <c r="AB689" s="138">
        <f t="shared" si="111"/>
        <v>1</v>
      </c>
      <c r="AC689" s="112">
        <f t="shared" si="112"/>
        <v>0</v>
      </c>
      <c r="AD689" s="112">
        <f t="shared" si="113"/>
        <v>0</v>
      </c>
      <c r="AE689" s="112">
        <f t="shared" si="114"/>
        <v>1</v>
      </c>
    </row>
    <row r="690" spans="1:31" s="150" customFormat="1" hidden="1">
      <c r="A690" s="147">
        <v>693</v>
      </c>
      <c r="B690" s="226" t="s">
        <v>511</v>
      </c>
      <c r="C690" s="147" t="s">
        <v>329</v>
      </c>
      <c r="D690" s="147" t="s">
        <v>479</v>
      </c>
      <c r="E690" s="148">
        <v>42307</v>
      </c>
      <c r="F690" s="149">
        <v>0.3347222222222222</v>
      </c>
      <c r="G690" s="149">
        <v>0.78333333333333333</v>
      </c>
      <c r="H690" s="147"/>
      <c r="I690" s="147"/>
      <c r="J690" s="147"/>
      <c r="K690" s="277"/>
      <c r="L690" s="121"/>
      <c r="M690" s="120" t="str">
        <f>IF(ISERROR(VLOOKUP(C690,mail!$G$2:$H$65,2,0)),"",VLOOKUP(C690,mail!$G$2:$H$65,2,0))</f>
        <v/>
      </c>
      <c r="N690" s="98"/>
      <c r="O690" s="110">
        <f t="shared" si="107"/>
        <v>0.3347222222222222</v>
      </c>
      <c r="P690" s="110">
        <f t="shared" si="108"/>
        <v>0.78333333333333333</v>
      </c>
      <c r="Q690" s="134">
        <f t="shared" si="109"/>
        <v>0.1652777777777778</v>
      </c>
      <c r="R690" s="111">
        <f t="shared" ref="R690:R752" si="115">+IF(OR(M690="khac",M690="pm",P690=TIMEVALUE("00:00"),MAX(F690:K690)&lt;TIMEVALUE("13:30"),MAX(F690:K690)&lt;TIMEVALUE("15:30"),MIN(F690:K690)&gt;TIMEVALUE("15:30")),0,IF(P690&lt;=TIMEVALUE("19:30"),P690-IF(MIN(F690:K690)&gt;TIMEVALUE("13:30"),O690,TIMEVALUE("13:30")),TIMEVALUE("19:30")-IF(MIN(F690:K690)&gt;TIMEVALUE("13:30"),O690,TIMEVALUE("13:30"))))</f>
        <v>0.22083333333333333</v>
      </c>
      <c r="S690" s="108">
        <f t="shared" si="110"/>
        <v>0.35416666666666669</v>
      </c>
      <c r="T690" s="109"/>
      <c r="U690" s="108"/>
      <c r="V690" s="108"/>
      <c r="W690" s="112"/>
      <c r="X690" s="112"/>
      <c r="Y690" s="112"/>
      <c r="Z690" s="176"/>
      <c r="AA690" s="109"/>
      <c r="AB690" s="138">
        <f t="shared" si="111"/>
        <v>1</v>
      </c>
      <c r="AC690" s="112">
        <f t="shared" si="112"/>
        <v>0</v>
      </c>
      <c r="AD690" s="112">
        <f t="shared" si="113"/>
        <v>0</v>
      </c>
      <c r="AE690" s="112">
        <f t="shared" si="114"/>
        <v>1</v>
      </c>
    </row>
    <row r="691" spans="1:31" s="150" customFormat="1" hidden="1">
      <c r="A691" s="147">
        <v>694</v>
      </c>
      <c r="B691" s="226" t="s">
        <v>511</v>
      </c>
      <c r="C691" s="147" t="s">
        <v>329</v>
      </c>
      <c r="D691" s="147" t="s">
        <v>479</v>
      </c>
      <c r="E691" s="148">
        <v>42310</v>
      </c>
      <c r="F691" s="149">
        <v>0.33888888888888885</v>
      </c>
      <c r="G691" s="149">
        <v>0.76666666666666661</v>
      </c>
      <c r="H691" s="147"/>
      <c r="I691" s="147"/>
      <c r="J691" s="147"/>
      <c r="K691" s="278"/>
      <c r="L691" s="121"/>
      <c r="M691" s="120" t="str">
        <f>IF(ISERROR(VLOOKUP(C691,mail!$G$2:$H$65,2,0)),"",VLOOKUP(C691,mail!$G$2:$H$65,2,0))</f>
        <v/>
      </c>
      <c r="N691" s="98"/>
      <c r="O691" s="110">
        <f t="shared" si="107"/>
        <v>0.33888888888888885</v>
      </c>
      <c r="P691" s="110">
        <f t="shared" si="108"/>
        <v>0.76666666666666661</v>
      </c>
      <c r="Q691" s="134">
        <f t="shared" si="109"/>
        <v>0.16111111111111115</v>
      </c>
      <c r="R691" s="111">
        <f t="shared" si="115"/>
        <v>0.20416666666666661</v>
      </c>
      <c r="S691" s="108">
        <f t="shared" si="110"/>
        <v>0.35416666666666669</v>
      </c>
      <c r="T691" s="109"/>
      <c r="U691" s="108"/>
      <c r="V691" s="108"/>
      <c r="W691" s="112"/>
      <c r="X691" s="112"/>
      <c r="Y691" s="112"/>
      <c r="Z691" s="176"/>
      <c r="AA691" s="109"/>
      <c r="AB691" s="138">
        <f t="shared" si="111"/>
        <v>1</v>
      </c>
      <c r="AC691" s="112">
        <f t="shared" si="112"/>
        <v>0</v>
      </c>
      <c r="AD691" s="112">
        <f t="shared" si="113"/>
        <v>0</v>
      </c>
      <c r="AE691" s="112">
        <f t="shared" si="114"/>
        <v>1</v>
      </c>
    </row>
    <row r="692" spans="1:31" s="150" customFormat="1" hidden="1">
      <c r="A692" s="147">
        <v>695</v>
      </c>
      <c r="B692" s="226" t="s">
        <v>511</v>
      </c>
      <c r="C692" s="147" t="s">
        <v>329</v>
      </c>
      <c r="D692" s="147" t="s">
        <v>479</v>
      </c>
      <c r="E692" s="148">
        <v>42311</v>
      </c>
      <c r="F692" s="149">
        <v>0.32708333333333334</v>
      </c>
      <c r="G692" s="149">
        <v>0.75694444444444453</v>
      </c>
      <c r="H692" s="147"/>
      <c r="I692" s="147"/>
      <c r="J692" s="147"/>
      <c r="K692" s="277"/>
      <c r="L692" s="121"/>
      <c r="M692" s="120" t="str">
        <f>IF(ISERROR(VLOOKUP(C692,mail!$G$2:$H$65,2,0)),"",VLOOKUP(C692,mail!$G$2:$H$65,2,0))</f>
        <v/>
      </c>
      <c r="N692" s="98"/>
      <c r="O692" s="110">
        <f t="shared" si="107"/>
        <v>0.33333333333333331</v>
      </c>
      <c r="P692" s="110">
        <f t="shared" si="108"/>
        <v>0.75694444444444453</v>
      </c>
      <c r="Q692" s="134">
        <f t="shared" si="109"/>
        <v>0.16666666666666669</v>
      </c>
      <c r="R692" s="111">
        <f t="shared" si="115"/>
        <v>0.19444444444444453</v>
      </c>
      <c r="S692" s="108">
        <f t="shared" si="110"/>
        <v>0.35416666666666669</v>
      </c>
      <c r="T692" s="109"/>
      <c r="U692" s="108"/>
      <c r="V692" s="108"/>
      <c r="W692" s="112"/>
      <c r="X692" s="112"/>
      <c r="Y692" s="112"/>
      <c r="Z692" s="176"/>
      <c r="AA692" s="109"/>
      <c r="AB692" s="138">
        <f t="shared" si="111"/>
        <v>1</v>
      </c>
      <c r="AC692" s="112">
        <f t="shared" si="112"/>
        <v>0</v>
      </c>
      <c r="AD692" s="112">
        <f t="shared" si="113"/>
        <v>0</v>
      </c>
      <c r="AE692" s="112">
        <f t="shared" si="114"/>
        <v>1</v>
      </c>
    </row>
    <row r="693" spans="1:31" s="150" customFormat="1" hidden="1">
      <c r="A693" s="147">
        <v>696</v>
      </c>
      <c r="B693" s="226" t="s">
        <v>511</v>
      </c>
      <c r="C693" s="147" t="s">
        <v>329</v>
      </c>
      <c r="D693" s="147" t="s">
        <v>479</v>
      </c>
      <c r="E693" s="148">
        <v>42312</v>
      </c>
      <c r="F693" s="149">
        <v>0.33124999999999999</v>
      </c>
      <c r="G693" s="149">
        <v>0.77222222222222225</v>
      </c>
      <c r="H693" s="147"/>
      <c r="I693" s="147"/>
      <c r="J693" s="147"/>
      <c r="K693" s="277"/>
      <c r="L693" s="121"/>
      <c r="M693" s="120" t="str">
        <f>IF(ISERROR(VLOOKUP(C693,mail!$G$2:$H$65,2,0)),"",VLOOKUP(C693,mail!$G$2:$H$65,2,0))</f>
        <v/>
      </c>
      <c r="N693" s="98"/>
      <c r="O693" s="110">
        <f t="shared" si="107"/>
        <v>0.33333333333333331</v>
      </c>
      <c r="P693" s="110">
        <f t="shared" si="108"/>
        <v>0.77222222222222225</v>
      </c>
      <c r="Q693" s="134">
        <f t="shared" si="109"/>
        <v>0.16666666666666669</v>
      </c>
      <c r="R693" s="111">
        <f t="shared" si="115"/>
        <v>0.20972222222222225</v>
      </c>
      <c r="S693" s="108">
        <f t="shared" si="110"/>
        <v>0.35416666666666669</v>
      </c>
      <c r="T693" s="109"/>
      <c r="U693" s="108"/>
      <c r="V693" s="108"/>
      <c r="W693" s="112"/>
      <c r="X693" s="112"/>
      <c r="Y693" s="112"/>
      <c r="Z693" s="176"/>
      <c r="AA693" s="109"/>
      <c r="AB693" s="138">
        <f t="shared" si="111"/>
        <v>1</v>
      </c>
      <c r="AC693" s="112">
        <f t="shared" si="112"/>
        <v>0</v>
      </c>
      <c r="AD693" s="112">
        <f t="shared" si="113"/>
        <v>0</v>
      </c>
      <c r="AE693" s="112">
        <f t="shared" si="114"/>
        <v>1</v>
      </c>
    </row>
    <row r="694" spans="1:31" s="150" customFormat="1" hidden="1">
      <c r="A694" s="147">
        <v>697</v>
      </c>
      <c r="B694" s="226" t="s">
        <v>511</v>
      </c>
      <c r="C694" s="147" t="s">
        <v>329</v>
      </c>
      <c r="D694" s="147" t="s">
        <v>479</v>
      </c>
      <c r="E694" s="148">
        <v>42313</v>
      </c>
      <c r="F694" s="149">
        <v>0.33124999999999999</v>
      </c>
      <c r="G694" s="149">
        <v>0.78333333333333333</v>
      </c>
      <c r="H694" s="147"/>
      <c r="I694" s="147"/>
      <c r="J694" s="147"/>
      <c r="K694" s="277"/>
      <c r="L694" s="121"/>
      <c r="M694" s="120" t="str">
        <f>IF(ISERROR(VLOOKUP(C694,mail!$G$2:$H$65,2,0)),"",VLOOKUP(C694,mail!$G$2:$H$65,2,0))</f>
        <v/>
      </c>
      <c r="N694" s="98"/>
      <c r="O694" s="110">
        <f t="shared" si="107"/>
        <v>0.33333333333333331</v>
      </c>
      <c r="P694" s="110">
        <f t="shared" si="108"/>
        <v>0.78333333333333333</v>
      </c>
      <c r="Q694" s="134">
        <f t="shared" si="109"/>
        <v>0.16666666666666669</v>
      </c>
      <c r="R694" s="111">
        <f t="shared" si="115"/>
        <v>0.22083333333333333</v>
      </c>
      <c r="S694" s="108">
        <f t="shared" si="110"/>
        <v>0.35416666666666669</v>
      </c>
      <c r="T694" s="109"/>
      <c r="U694" s="108"/>
      <c r="V694" s="108"/>
      <c r="W694" s="112"/>
      <c r="X694" s="112"/>
      <c r="Y694" s="112"/>
      <c r="Z694" s="176"/>
      <c r="AA694" s="109"/>
      <c r="AB694" s="138">
        <f t="shared" si="111"/>
        <v>1</v>
      </c>
      <c r="AC694" s="112">
        <f t="shared" si="112"/>
        <v>0</v>
      </c>
      <c r="AD694" s="112">
        <f t="shared" si="113"/>
        <v>0</v>
      </c>
      <c r="AE694" s="112">
        <f t="shared" si="114"/>
        <v>1</v>
      </c>
    </row>
    <row r="695" spans="1:31" s="150" customFormat="1" hidden="1">
      <c r="A695" s="147">
        <v>698</v>
      </c>
      <c r="B695" s="226" t="s">
        <v>511</v>
      </c>
      <c r="C695" s="147" t="s">
        <v>329</v>
      </c>
      <c r="D695" s="147" t="s">
        <v>479</v>
      </c>
      <c r="E695" s="148">
        <v>42314</v>
      </c>
      <c r="F695" s="149">
        <v>0.33819444444444446</v>
      </c>
      <c r="G695" s="149">
        <v>0.77013888888888893</v>
      </c>
      <c r="H695" s="147"/>
      <c r="I695" s="147"/>
      <c r="J695" s="147"/>
      <c r="K695" s="277"/>
      <c r="L695" s="121"/>
      <c r="M695" s="120" t="str">
        <f>IF(ISERROR(VLOOKUP(C695,mail!$G$2:$H$65,2,0)),"",VLOOKUP(C695,mail!$G$2:$H$65,2,0))</f>
        <v/>
      </c>
      <c r="N695" s="98"/>
      <c r="O695" s="110">
        <f t="shared" si="107"/>
        <v>0.33819444444444446</v>
      </c>
      <c r="P695" s="110">
        <f t="shared" si="108"/>
        <v>0.77013888888888893</v>
      </c>
      <c r="Q695" s="134">
        <f t="shared" si="109"/>
        <v>0.16180555555555554</v>
      </c>
      <c r="R695" s="111">
        <f t="shared" si="115"/>
        <v>0.20763888888888893</v>
      </c>
      <c r="S695" s="108">
        <f t="shared" si="110"/>
        <v>0.35416666666666669</v>
      </c>
      <c r="T695" s="109"/>
      <c r="U695" s="108"/>
      <c r="V695" s="108"/>
      <c r="W695" s="112"/>
      <c r="X695" s="112"/>
      <c r="Y695" s="112"/>
      <c r="Z695" s="176"/>
      <c r="AA695" s="109"/>
      <c r="AB695" s="138">
        <f t="shared" si="111"/>
        <v>1</v>
      </c>
      <c r="AC695" s="112">
        <f t="shared" si="112"/>
        <v>0</v>
      </c>
      <c r="AD695" s="112">
        <f t="shared" si="113"/>
        <v>0</v>
      </c>
      <c r="AE695" s="112">
        <f t="shared" si="114"/>
        <v>1</v>
      </c>
    </row>
    <row r="696" spans="1:31" s="150" customFormat="1" hidden="1">
      <c r="A696" s="147">
        <v>699</v>
      </c>
      <c r="B696" s="226" t="s">
        <v>511</v>
      </c>
      <c r="C696" s="147" t="s">
        <v>329</v>
      </c>
      <c r="D696" s="147" t="s">
        <v>479</v>
      </c>
      <c r="E696" s="148">
        <v>42317</v>
      </c>
      <c r="F696" s="149">
        <v>0.33958333333333335</v>
      </c>
      <c r="G696" s="149">
        <v>0.79652777777777783</v>
      </c>
      <c r="H696" s="147"/>
      <c r="I696" s="147"/>
      <c r="J696" s="147"/>
      <c r="K696" s="277"/>
      <c r="L696" s="121"/>
      <c r="M696" s="120" t="str">
        <f>IF(ISERROR(VLOOKUP(C696,mail!$G$2:$H$65,2,0)),"",VLOOKUP(C696,mail!$G$2:$H$65,2,0))</f>
        <v/>
      </c>
      <c r="N696" s="98"/>
      <c r="O696" s="110">
        <f t="shared" si="107"/>
        <v>0.33958333333333335</v>
      </c>
      <c r="P696" s="110">
        <f t="shared" si="108"/>
        <v>0.79652777777777783</v>
      </c>
      <c r="Q696" s="134">
        <f t="shared" si="109"/>
        <v>0.16041666666666665</v>
      </c>
      <c r="R696" s="111">
        <f t="shared" si="115"/>
        <v>0.23402777777777783</v>
      </c>
      <c r="S696" s="108">
        <f t="shared" si="110"/>
        <v>0.35416666666666669</v>
      </c>
      <c r="T696" s="109"/>
      <c r="U696" s="108"/>
      <c r="V696" s="108"/>
      <c r="W696" s="112"/>
      <c r="X696" s="112"/>
      <c r="Y696" s="112"/>
      <c r="Z696" s="176"/>
      <c r="AA696" s="109"/>
      <c r="AB696" s="138">
        <f t="shared" si="111"/>
        <v>1</v>
      </c>
      <c r="AC696" s="112">
        <f t="shared" si="112"/>
        <v>0</v>
      </c>
      <c r="AD696" s="112">
        <f t="shared" si="113"/>
        <v>0</v>
      </c>
      <c r="AE696" s="112">
        <f t="shared" si="114"/>
        <v>1</v>
      </c>
    </row>
    <row r="697" spans="1:31" s="150" customFormat="1" hidden="1">
      <c r="A697" s="147">
        <v>700</v>
      </c>
      <c r="B697" s="226" t="s">
        <v>511</v>
      </c>
      <c r="C697" s="147" t="s">
        <v>329</v>
      </c>
      <c r="D697" s="147" t="s">
        <v>479</v>
      </c>
      <c r="E697" s="148">
        <v>42318</v>
      </c>
      <c r="F697" s="149">
        <v>0.33611111111111108</v>
      </c>
      <c r="G697" s="149">
        <v>0.75694444444444453</v>
      </c>
      <c r="H697" s="147"/>
      <c r="I697" s="147"/>
      <c r="J697" s="147"/>
      <c r="K697" s="277"/>
      <c r="L697" s="121"/>
      <c r="M697" s="120" t="str">
        <f>IF(ISERROR(VLOOKUP(C697,mail!$G$2:$H$65,2,0)),"",VLOOKUP(C697,mail!$G$2:$H$65,2,0))</f>
        <v/>
      </c>
      <c r="N697" s="98"/>
      <c r="O697" s="110">
        <f t="shared" si="107"/>
        <v>0.33611111111111108</v>
      </c>
      <c r="P697" s="110">
        <f t="shared" si="108"/>
        <v>0.75694444444444453</v>
      </c>
      <c r="Q697" s="134">
        <f t="shared" si="109"/>
        <v>0.16388888888888892</v>
      </c>
      <c r="R697" s="111">
        <f t="shared" si="115"/>
        <v>0.19444444444444453</v>
      </c>
      <c r="S697" s="108">
        <f t="shared" si="110"/>
        <v>0.35416666666666669</v>
      </c>
      <c r="T697" s="109"/>
      <c r="U697" s="108"/>
      <c r="V697" s="108"/>
      <c r="W697" s="112"/>
      <c r="X697" s="112"/>
      <c r="Y697" s="112"/>
      <c r="Z697" s="176"/>
      <c r="AA697" s="109"/>
      <c r="AB697" s="138">
        <f t="shared" si="111"/>
        <v>1</v>
      </c>
      <c r="AC697" s="112">
        <f t="shared" si="112"/>
        <v>0</v>
      </c>
      <c r="AD697" s="112">
        <f t="shared" si="113"/>
        <v>0</v>
      </c>
      <c r="AE697" s="112">
        <f t="shared" si="114"/>
        <v>1</v>
      </c>
    </row>
    <row r="698" spans="1:31" s="150" customFormat="1" hidden="1">
      <c r="A698" s="147">
        <v>701</v>
      </c>
      <c r="B698" s="226" t="s">
        <v>511</v>
      </c>
      <c r="C698" s="147" t="s">
        <v>329</v>
      </c>
      <c r="D698" s="147" t="s">
        <v>479</v>
      </c>
      <c r="E698" s="148">
        <v>42320</v>
      </c>
      <c r="F698" s="149">
        <v>0.33888888888888885</v>
      </c>
      <c r="G698" s="147"/>
      <c r="H698" s="147"/>
      <c r="I698" s="147"/>
      <c r="J698" s="147"/>
      <c r="K698" s="278">
        <v>0.89027777777777783</v>
      </c>
      <c r="L698" s="121"/>
      <c r="M698" s="120" t="str">
        <f>IF(ISERROR(VLOOKUP(C698,mail!$G$2:$H$65,2,0)),"",VLOOKUP(C698,mail!$G$2:$H$65,2,0))</f>
        <v/>
      </c>
      <c r="N698" s="98"/>
      <c r="O698" s="110">
        <f t="shared" si="107"/>
        <v>0.33888888888888885</v>
      </c>
      <c r="P698" s="110">
        <f t="shared" si="108"/>
        <v>0.89027777777777783</v>
      </c>
      <c r="Q698" s="134">
        <f t="shared" si="109"/>
        <v>0.16111111111111115</v>
      </c>
      <c r="R698" s="111">
        <f t="shared" si="115"/>
        <v>0.25</v>
      </c>
      <c r="S698" s="108">
        <f t="shared" si="110"/>
        <v>0.35416666666666669</v>
      </c>
      <c r="T698" s="109"/>
      <c r="U698" s="108"/>
      <c r="V698" s="108"/>
      <c r="W698" s="112"/>
      <c r="X698" s="112"/>
      <c r="Y698" s="112"/>
      <c r="Z698" s="176"/>
      <c r="AA698" s="109"/>
      <c r="AB698" s="138">
        <f t="shared" si="111"/>
        <v>1</v>
      </c>
      <c r="AC698" s="112">
        <f t="shared" si="112"/>
        <v>0</v>
      </c>
      <c r="AD698" s="112">
        <f t="shared" si="113"/>
        <v>0</v>
      </c>
      <c r="AE698" s="112">
        <f t="shared" si="114"/>
        <v>1</v>
      </c>
    </row>
    <row r="699" spans="1:31" s="150" customFormat="1" hidden="1">
      <c r="A699" s="147">
        <v>702</v>
      </c>
      <c r="B699" s="226" t="s">
        <v>511</v>
      </c>
      <c r="C699" s="147" t="s">
        <v>329</v>
      </c>
      <c r="D699" s="147" t="s">
        <v>479</v>
      </c>
      <c r="E699" s="148">
        <v>42321</v>
      </c>
      <c r="F699" s="149">
        <v>0.33611111111111108</v>
      </c>
      <c r="G699" s="149">
        <v>0.76597222222222217</v>
      </c>
      <c r="H699" s="147"/>
      <c r="I699" s="147"/>
      <c r="J699" s="147"/>
      <c r="K699" s="277"/>
      <c r="L699" s="121"/>
      <c r="M699" s="120" t="str">
        <f>IF(ISERROR(VLOOKUP(C699,mail!$G$2:$H$65,2,0)),"",VLOOKUP(C699,mail!$G$2:$H$65,2,0))</f>
        <v/>
      </c>
      <c r="N699" s="98"/>
      <c r="O699" s="110">
        <f t="shared" si="107"/>
        <v>0.33611111111111108</v>
      </c>
      <c r="P699" s="110">
        <f t="shared" si="108"/>
        <v>0.76597222222222217</v>
      </c>
      <c r="Q699" s="134">
        <f t="shared" si="109"/>
        <v>0.16388888888888892</v>
      </c>
      <c r="R699" s="111">
        <f t="shared" si="115"/>
        <v>0.20347222222222217</v>
      </c>
      <c r="S699" s="108">
        <f t="shared" si="110"/>
        <v>0.35416666666666669</v>
      </c>
      <c r="T699" s="109"/>
      <c r="U699" s="108"/>
      <c r="V699" s="108"/>
      <c r="W699" s="112"/>
      <c r="X699" s="112"/>
      <c r="Y699" s="112"/>
      <c r="Z699" s="176"/>
      <c r="AA699" s="109"/>
      <c r="AB699" s="138">
        <f t="shared" si="111"/>
        <v>1</v>
      </c>
      <c r="AC699" s="112">
        <f t="shared" si="112"/>
        <v>0</v>
      </c>
      <c r="AD699" s="112">
        <f t="shared" si="113"/>
        <v>0</v>
      </c>
      <c r="AE699" s="112">
        <f t="shared" si="114"/>
        <v>1</v>
      </c>
    </row>
    <row r="700" spans="1:31" s="150" customFormat="1" hidden="1">
      <c r="A700" s="147">
        <v>703</v>
      </c>
      <c r="B700" s="226" t="s">
        <v>511</v>
      </c>
      <c r="C700" s="147" t="s">
        <v>329</v>
      </c>
      <c r="D700" s="147" t="s">
        <v>479</v>
      </c>
      <c r="E700" s="148">
        <v>42324</v>
      </c>
      <c r="F700" s="149">
        <v>0.32847222222222222</v>
      </c>
      <c r="G700" s="149">
        <v>0.76944444444444438</v>
      </c>
      <c r="H700" s="147"/>
      <c r="I700" s="147"/>
      <c r="J700" s="147"/>
      <c r="K700" s="277"/>
      <c r="L700" s="121"/>
      <c r="M700" s="120" t="str">
        <f>IF(ISERROR(VLOOKUP(C700,mail!$G$2:$H$65,2,0)),"",VLOOKUP(C700,mail!$G$2:$H$65,2,0))</f>
        <v/>
      </c>
      <c r="N700" s="98"/>
      <c r="O700" s="110">
        <f t="shared" si="107"/>
        <v>0.33333333333333331</v>
      </c>
      <c r="P700" s="110">
        <f t="shared" si="108"/>
        <v>0.76944444444444438</v>
      </c>
      <c r="Q700" s="134">
        <f t="shared" si="109"/>
        <v>0.16666666666666669</v>
      </c>
      <c r="R700" s="111">
        <f t="shared" si="115"/>
        <v>0.20694444444444438</v>
      </c>
      <c r="S700" s="108">
        <f t="shared" si="110"/>
        <v>0.35416666666666669</v>
      </c>
      <c r="T700" s="109"/>
      <c r="U700" s="108"/>
      <c r="V700" s="108"/>
      <c r="W700" s="112"/>
      <c r="X700" s="112"/>
      <c r="Y700" s="112"/>
      <c r="Z700" s="176"/>
      <c r="AA700" s="109"/>
      <c r="AB700" s="138">
        <f t="shared" si="111"/>
        <v>1</v>
      </c>
      <c r="AC700" s="112">
        <f t="shared" si="112"/>
        <v>0</v>
      </c>
      <c r="AD700" s="112">
        <f t="shared" si="113"/>
        <v>0</v>
      </c>
      <c r="AE700" s="112">
        <f t="shared" si="114"/>
        <v>1</v>
      </c>
    </row>
    <row r="701" spans="1:31" s="150" customFormat="1" hidden="1">
      <c r="A701" s="147">
        <v>704</v>
      </c>
      <c r="B701" s="226" t="s">
        <v>511</v>
      </c>
      <c r="C701" s="147" t="s">
        <v>329</v>
      </c>
      <c r="D701" s="147" t="s">
        <v>479</v>
      </c>
      <c r="E701" s="148">
        <v>42325</v>
      </c>
      <c r="F701" s="149">
        <v>0.34097222222222223</v>
      </c>
      <c r="G701" s="149">
        <v>0.79236111111111107</v>
      </c>
      <c r="H701" s="147"/>
      <c r="I701" s="147"/>
      <c r="J701" s="147"/>
      <c r="K701" s="277"/>
      <c r="L701" s="121"/>
      <c r="M701" s="120" t="str">
        <f>IF(ISERROR(VLOOKUP(C701,mail!$G$2:$H$65,2,0)),"",VLOOKUP(C701,mail!$G$2:$H$65,2,0))</f>
        <v/>
      </c>
      <c r="N701" s="98"/>
      <c r="O701" s="110">
        <f t="shared" si="107"/>
        <v>0.34097222222222223</v>
      </c>
      <c r="P701" s="110">
        <f t="shared" si="108"/>
        <v>0.79236111111111107</v>
      </c>
      <c r="Q701" s="134">
        <f t="shared" si="109"/>
        <v>0.15902777777777777</v>
      </c>
      <c r="R701" s="111">
        <f t="shared" si="115"/>
        <v>0.22986111111111107</v>
      </c>
      <c r="S701" s="108">
        <f t="shared" si="110"/>
        <v>0.35416666666666669</v>
      </c>
      <c r="T701" s="109"/>
      <c r="U701" s="108"/>
      <c r="V701" s="108"/>
      <c r="W701" s="112"/>
      <c r="X701" s="112"/>
      <c r="Y701" s="112"/>
      <c r="Z701" s="176"/>
      <c r="AA701" s="109"/>
      <c r="AB701" s="138">
        <f t="shared" si="111"/>
        <v>1</v>
      </c>
      <c r="AC701" s="112">
        <f t="shared" si="112"/>
        <v>0</v>
      </c>
      <c r="AD701" s="112">
        <f t="shared" si="113"/>
        <v>0</v>
      </c>
      <c r="AE701" s="112">
        <f t="shared" si="114"/>
        <v>1</v>
      </c>
    </row>
    <row r="702" spans="1:31" s="150" customFormat="1" hidden="1">
      <c r="A702" s="147">
        <v>705</v>
      </c>
      <c r="B702" s="226" t="s">
        <v>511</v>
      </c>
      <c r="C702" s="147" t="s">
        <v>329</v>
      </c>
      <c r="D702" s="147" t="s">
        <v>479</v>
      </c>
      <c r="E702" s="148">
        <v>42326</v>
      </c>
      <c r="F702" s="149">
        <v>0.33194444444444443</v>
      </c>
      <c r="G702" s="149">
        <v>0.77222222222222225</v>
      </c>
      <c r="H702" s="149">
        <v>0.7729166666666667</v>
      </c>
      <c r="I702" s="147"/>
      <c r="J702" s="147"/>
      <c r="K702" s="278"/>
      <c r="L702" s="121"/>
      <c r="M702" s="120" t="str">
        <f>IF(ISERROR(VLOOKUP(C702,mail!$G$2:$H$65,2,0)),"",VLOOKUP(C702,mail!$G$2:$H$65,2,0))</f>
        <v/>
      </c>
      <c r="N702" s="98"/>
      <c r="O702" s="110">
        <f t="shared" si="107"/>
        <v>0.33333333333333331</v>
      </c>
      <c r="P702" s="110">
        <f t="shared" si="108"/>
        <v>0.7729166666666667</v>
      </c>
      <c r="Q702" s="134">
        <f t="shared" si="109"/>
        <v>0.16666666666666669</v>
      </c>
      <c r="R702" s="111">
        <f t="shared" si="115"/>
        <v>0.2104166666666667</v>
      </c>
      <c r="S702" s="108">
        <f t="shared" si="110"/>
        <v>0.35416666666666669</v>
      </c>
      <c r="T702" s="109"/>
      <c r="U702" s="108"/>
      <c r="V702" s="108"/>
      <c r="W702" s="112"/>
      <c r="X702" s="112"/>
      <c r="Y702" s="112"/>
      <c r="Z702" s="176"/>
      <c r="AA702" s="109"/>
      <c r="AB702" s="138">
        <f t="shared" si="111"/>
        <v>1</v>
      </c>
      <c r="AC702" s="112">
        <f t="shared" si="112"/>
        <v>0</v>
      </c>
      <c r="AD702" s="112">
        <f t="shared" si="113"/>
        <v>0</v>
      </c>
      <c r="AE702" s="112">
        <f t="shared" si="114"/>
        <v>1</v>
      </c>
    </row>
    <row r="703" spans="1:31" s="150" customFormat="1" hidden="1">
      <c r="A703" s="147">
        <v>706</v>
      </c>
      <c r="B703" s="226" t="s">
        <v>511</v>
      </c>
      <c r="C703" s="147" t="s">
        <v>329</v>
      </c>
      <c r="D703" s="147" t="s">
        <v>479</v>
      </c>
      <c r="E703" s="148">
        <v>42327</v>
      </c>
      <c r="F703" s="149">
        <v>0.33194444444444443</v>
      </c>
      <c r="G703" s="149">
        <v>0.77569444444444446</v>
      </c>
      <c r="H703" s="147"/>
      <c r="I703" s="147"/>
      <c r="J703" s="147"/>
      <c r="K703" s="277"/>
      <c r="L703" s="121"/>
      <c r="M703" s="120" t="str">
        <f>IF(ISERROR(VLOOKUP(C703,mail!$G$2:$H$65,2,0)),"",VLOOKUP(C703,mail!$G$2:$H$65,2,0))</f>
        <v/>
      </c>
      <c r="N703" s="98"/>
      <c r="O703" s="110">
        <f t="shared" si="107"/>
        <v>0.33333333333333331</v>
      </c>
      <c r="P703" s="110">
        <f t="shared" si="108"/>
        <v>0.77569444444444446</v>
      </c>
      <c r="Q703" s="134">
        <f t="shared" si="109"/>
        <v>0.16666666666666669</v>
      </c>
      <c r="R703" s="111">
        <f t="shared" si="115"/>
        <v>0.21319444444444446</v>
      </c>
      <c r="S703" s="108">
        <f t="shared" si="110"/>
        <v>0.35416666666666669</v>
      </c>
      <c r="T703" s="109"/>
      <c r="U703" s="108"/>
      <c r="V703" s="108"/>
      <c r="W703" s="112"/>
      <c r="X703" s="112"/>
      <c r="Y703" s="112"/>
      <c r="Z703" s="176"/>
      <c r="AA703" s="109"/>
      <c r="AB703" s="138">
        <f t="shared" si="111"/>
        <v>1</v>
      </c>
      <c r="AC703" s="112">
        <f t="shared" si="112"/>
        <v>0</v>
      </c>
      <c r="AD703" s="112">
        <f t="shared" si="113"/>
        <v>0</v>
      </c>
      <c r="AE703" s="112">
        <f t="shared" si="114"/>
        <v>1</v>
      </c>
    </row>
    <row r="704" spans="1:31" s="150" customFormat="1" hidden="1">
      <c r="A704" s="147">
        <v>707</v>
      </c>
      <c r="B704" s="226" t="s">
        <v>512</v>
      </c>
      <c r="C704" s="147" t="s">
        <v>330</v>
      </c>
      <c r="D704" s="147" t="s">
        <v>479</v>
      </c>
      <c r="E704" s="148">
        <v>42303</v>
      </c>
      <c r="F704" s="149">
        <v>0.3354166666666667</v>
      </c>
      <c r="G704" s="149">
        <v>0.75277777777777777</v>
      </c>
      <c r="H704" s="147"/>
      <c r="I704" s="147"/>
      <c r="J704" s="147"/>
      <c r="K704" s="277"/>
      <c r="L704" s="121"/>
      <c r="M704" s="120" t="str">
        <f>IF(ISERROR(VLOOKUP(C704,mail!$G$2:$H$65,2,0)),"",VLOOKUP(C704,mail!$G$2:$H$65,2,0))</f>
        <v/>
      </c>
      <c r="N704" s="98"/>
      <c r="O704" s="110">
        <f t="shared" si="107"/>
        <v>0.3354166666666667</v>
      </c>
      <c r="P704" s="110">
        <f t="shared" si="108"/>
        <v>0.75277777777777777</v>
      </c>
      <c r="Q704" s="134">
        <f t="shared" si="109"/>
        <v>0.1645833333333333</v>
      </c>
      <c r="R704" s="111">
        <f t="shared" si="115"/>
        <v>0.19027777777777777</v>
      </c>
      <c r="S704" s="108">
        <f t="shared" si="110"/>
        <v>0.35416666666666669</v>
      </c>
      <c r="T704" s="109"/>
      <c r="U704" s="108"/>
      <c r="V704" s="108"/>
      <c r="W704" s="112"/>
      <c r="X704" s="112"/>
      <c r="Y704" s="112"/>
      <c r="Z704" s="176"/>
      <c r="AA704" s="109"/>
      <c r="AB704" s="138">
        <f t="shared" si="111"/>
        <v>1</v>
      </c>
      <c r="AC704" s="112">
        <f t="shared" si="112"/>
        <v>0</v>
      </c>
      <c r="AD704" s="112">
        <f t="shared" si="113"/>
        <v>0</v>
      </c>
      <c r="AE704" s="112">
        <f t="shared" si="114"/>
        <v>1</v>
      </c>
    </row>
    <row r="705" spans="1:31" s="150" customFormat="1" hidden="1">
      <c r="A705" s="147">
        <v>708</v>
      </c>
      <c r="B705" s="226" t="s">
        <v>512</v>
      </c>
      <c r="C705" s="147" t="s">
        <v>330</v>
      </c>
      <c r="D705" s="147" t="s">
        <v>479</v>
      </c>
      <c r="E705" s="148">
        <v>42304</v>
      </c>
      <c r="F705" s="149">
        <v>0.47847222222222219</v>
      </c>
      <c r="G705" s="149">
        <v>0.89583333333333337</v>
      </c>
      <c r="H705" s="147"/>
      <c r="I705" s="147"/>
      <c r="J705" s="147"/>
      <c r="K705" s="277"/>
      <c r="L705" s="121"/>
      <c r="M705" s="120" t="str">
        <f>IF(ISERROR(VLOOKUP(C705,mail!$G$2:$H$65,2,0)),"",VLOOKUP(C705,mail!$G$2:$H$65,2,0))</f>
        <v/>
      </c>
      <c r="N705" s="98"/>
      <c r="O705" s="110">
        <f t="shared" si="107"/>
        <v>0.47847222222222219</v>
      </c>
      <c r="P705" s="110">
        <f t="shared" si="108"/>
        <v>0.75</v>
      </c>
      <c r="Q705" s="134">
        <f t="shared" si="109"/>
        <v>0</v>
      </c>
      <c r="R705" s="111">
        <f t="shared" si="115"/>
        <v>0.1875</v>
      </c>
      <c r="S705" s="108">
        <f t="shared" si="110"/>
        <v>0.1875</v>
      </c>
      <c r="T705" s="109"/>
      <c r="U705" s="108"/>
      <c r="V705" s="108"/>
      <c r="W705" s="112"/>
      <c r="X705" s="112"/>
      <c r="Y705" s="112"/>
      <c r="Z705" s="176"/>
      <c r="AA705" s="109"/>
      <c r="AB705" s="138">
        <f t="shared" si="111"/>
        <v>0.52941176470588236</v>
      </c>
      <c r="AC705" s="112">
        <f t="shared" si="112"/>
        <v>0</v>
      </c>
      <c r="AD705" s="112">
        <f t="shared" si="113"/>
        <v>0</v>
      </c>
      <c r="AE705" s="112">
        <f t="shared" si="114"/>
        <v>1</v>
      </c>
    </row>
    <row r="706" spans="1:31" s="150" customFormat="1" hidden="1">
      <c r="A706" s="147">
        <v>709</v>
      </c>
      <c r="B706" s="226" t="s">
        <v>512</v>
      </c>
      <c r="C706" s="147" t="s">
        <v>330</v>
      </c>
      <c r="D706" s="147" t="s">
        <v>479</v>
      </c>
      <c r="E706" s="148">
        <v>42305</v>
      </c>
      <c r="F706" s="149">
        <v>0.33263888888888887</v>
      </c>
      <c r="G706" s="149">
        <v>0.7909722222222223</v>
      </c>
      <c r="H706" s="147"/>
      <c r="I706" s="147"/>
      <c r="J706" s="147"/>
      <c r="K706" s="277"/>
      <c r="L706" s="121"/>
      <c r="M706" s="120" t="str">
        <f>IF(ISERROR(VLOOKUP(C706,mail!$G$2:$H$65,2,0)),"",VLOOKUP(C706,mail!$G$2:$H$65,2,0))</f>
        <v/>
      </c>
      <c r="N706" s="98"/>
      <c r="O706" s="110">
        <f t="shared" si="107"/>
        <v>0.33333333333333331</v>
      </c>
      <c r="P706" s="110">
        <f t="shared" si="108"/>
        <v>0.7909722222222223</v>
      </c>
      <c r="Q706" s="134">
        <f t="shared" si="109"/>
        <v>0.16666666666666669</v>
      </c>
      <c r="R706" s="111">
        <f t="shared" si="115"/>
        <v>0.2284722222222223</v>
      </c>
      <c r="S706" s="108">
        <f t="shared" si="110"/>
        <v>0.35416666666666669</v>
      </c>
      <c r="T706" s="109"/>
      <c r="U706" s="108"/>
      <c r="V706" s="108"/>
      <c r="W706" s="112"/>
      <c r="X706" s="112"/>
      <c r="Y706" s="112"/>
      <c r="Z706" s="176"/>
      <c r="AA706" s="109"/>
      <c r="AB706" s="138">
        <f t="shared" si="111"/>
        <v>1</v>
      </c>
      <c r="AC706" s="112">
        <f t="shared" si="112"/>
        <v>0</v>
      </c>
      <c r="AD706" s="112">
        <f t="shared" si="113"/>
        <v>0</v>
      </c>
      <c r="AE706" s="112">
        <f t="shared" si="114"/>
        <v>1</v>
      </c>
    </row>
    <row r="707" spans="1:31" s="150" customFormat="1" hidden="1">
      <c r="A707" s="147">
        <v>710</v>
      </c>
      <c r="B707" s="226" t="s">
        <v>512</v>
      </c>
      <c r="C707" s="147" t="s">
        <v>330</v>
      </c>
      <c r="D707" s="147" t="s">
        <v>479</v>
      </c>
      <c r="E707" s="148">
        <v>42306</v>
      </c>
      <c r="F707" s="149">
        <v>0.37708333333333338</v>
      </c>
      <c r="G707" s="149">
        <v>0.81527777777777777</v>
      </c>
      <c r="H707" s="147"/>
      <c r="I707" s="147"/>
      <c r="J707" s="147"/>
      <c r="K707" s="277"/>
      <c r="L707" s="121"/>
      <c r="M707" s="120" t="str">
        <f>IF(ISERROR(VLOOKUP(C707,mail!$G$2:$H$65,2,0)),"",VLOOKUP(C707,mail!$G$2:$H$65,2,0))</f>
        <v/>
      </c>
      <c r="N707" s="98"/>
      <c r="O707" s="110">
        <f t="shared" si="107"/>
        <v>0.37708333333333338</v>
      </c>
      <c r="P707" s="110">
        <f t="shared" si="108"/>
        <v>0.75</v>
      </c>
      <c r="Q707" s="134">
        <f t="shared" si="109"/>
        <v>0.12291666666666662</v>
      </c>
      <c r="R707" s="111">
        <f t="shared" si="115"/>
        <v>0.1875</v>
      </c>
      <c r="S707" s="108">
        <f t="shared" si="110"/>
        <v>0.31041666666666662</v>
      </c>
      <c r="T707" s="109"/>
      <c r="U707" s="108"/>
      <c r="V707" s="108"/>
      <c r="W707" s="112"/>
      <c r="X707" s="112"/>
      <c r="Y707" s="112"/>
      <c r="Z707" s="176"/>
      <c r="AA707" s="109"/>
      <c r="AB707" s="138">
        <f t="shared" si="111"/>
        <v>0.87647058823529389</v>
      </c>
      <c r="AC707" s="112">
        <f t="shared" si="112"/>
        <v>0</v>
      </c>
      <c r="AD707" s="112">
        <f t="shared" si="113"/>
        <v>1</v>
      </c>
      <c r="AE707" s="112">
        <f t="shared" si="114"/>
        <v>1</v>
      </c>
    </row>
    <row r="708" spans="1:31" s="150" customFormat="1" hidden="1">
      <c r="A708" s="147">
        <v>711</v>
      </c>
      <c r="B708" s="226" t="s">
        <v>512</v>
      </c>
      <c r="C708" s="147" t="s">
        <v>330</v>
      </c>
      <c r="D708" s="147" t="s">
        <v>479</v>
      </c>
      <c r="E708" s="148">
        <v>42307</v>
      </c>
      <c r="F708" s="149">
        <v>0.34166666666666662</v>
      </c>
      <c r="G708" s="149">
        <v>0.73819444444444438</v>
      </c>
      <c r="H708" s="147"/>
      <c r="I708" s="147"/>
      <c r="J708" s="147"/>
      <c r="K708" s="278"/>
      <c r="L708" s="121"/>
      <c r="M708" s="120" t="str">
        <f>IF(ISERROR(VLOOKUP(C708,mail!$G$2:$H$65,2,0)),"",VLOOKUP(C708,mail!$G$2:$H$65,2,0))</f>
        <v/>
      </c>
      <c r="N708" s="98"/>
      <c r="O708" s="110">
        <f t="shared" si="107"/>
        <v>0.34166666666666662</v>
      </c>
      <c r="P708" s="110">
        <f t="shared" si="108"/>
        <v>0.73819444444444438</v>
      </c>
      <c r="Q708" s="134">
        <f t="shared" si="109"/>
        <v>0.15833333333333338</v>
      </c>
      <c r="R708" s="111">
        <f t="shared" si="115"/>
        <v>0.17569444444444438</v>
      </c>
      <c r="S708" s="108">
        <f t="shared" si="110"/>
        <v>0.33402777777777776</v>
      </c>
      <c r="T708" s="109"/>
      <c r="U708" s="108"/>
      <c r="V708" s="108"/>
      <c r="W708" s="112"/>
      <c r="X708" s="112"/>
      <c r="Y708" s="112"/>
      <c r="Z708" s="176"/>
      <c r="AA708" s="109"/>
      <c r="AB708" s="138">
        <f t="shared" si="111"/>
        <v>0.94313725490196065</v>
      </c>
      <c r="AC708" s="112">
        <f t="shared" si="112"/>
        <v>0</v>
      </c>
      <c r="AD708" s="112">
        <f t="shared" si="113"/>
        <v>0</v>
      </c>
      <c r="AE708" s="112">
        <f t="shared" si="114"/>
        <v>1</v>
      </c>
    </row>
    <row r="709" spans="1:31" s="150" customFormat="1" hidden="1">
      <c r="A709" s="147">
        <v>712</v>
      </c>
      <c r="B709" s="226" t="s">
        <v>512</v>
      </c>
      <c r="C709" s="147" t="s">
        <v>330</v>
      </c>
      <c r="D709" s="147" t="s">
        <v>479</v>
      </c>
      <c r="E709" s="148">
        <v>42310</v>
      </c>
      <c r="F709" s="149">
        <v>0.3347222222222222</v>
      </c>
      <c r="G709" s="149">
        <v>0.7631944444444444</v>
      </c>
      <c r="H709" s="147"/>
      <c r="I709" s="147"/>
      <c r="J709" s="147"/>
      <c r="K709" s="278"/>
      <c r="L709" s="121"/>
      <c r="M709" s="120" t="str">
        <f>IF(ISERROR(VLOOKUP(C709,mail!$G$2:$H$65,2,0)),"",VLOOKUP(C709,mail!$G$2:$H$65,2,0))</f>
        <v/>
      </c>
      <c r="N709" s="98"/>
      <c r="O709" s="110">
        <f t="shared" si="107"/>
        <v>0.3347222222222222</v>
      </c>
      <c r="P709" s="110">
        <f t="shared" si="108"/>
        <v>0.7631944444444444</v>
      </c>
      <c r="Q709" s="134">
        <f t="shared" si="109"/>
        <v>0.1652777777777778</v>
      </c>
      <c r="R709" s="111">
        <f t="shared" si="115"/>
        <v>0.2006944444444444</v>
      </c>
      <c r="S709" s="108">
        <f t="shared" si="110"/>
        <v>0.35416666666666669</v>
      </c>
      <c r="T709" s="109"/>
      <c r="U709" s="108"/>
      <c r="V709" s="108"/>
      <c r="W709" s="112"/>
      <c r="X709" s="112"/>
      <c r="Y709" s="112"/>
      <c r="Z709" s="176"/>
      <c r="AA709" s="109"/>
      <c r="AB709" s="138">
        <f t="shared" si="111"/>
        <v>1</v>
      </c>
      <c r="AC709" s="112">
        <f t="shared" si="112"/>
        <v>0</v>
      </c>
      <c r="AD709" s="112">
        <f t="shared" si="113"/>
        <v>0</v>
      </c>
      <c r="AE709" s="112">
        <f t="shared" si="114"/>
        <v>1</v>
      </c>
    </row>
    <row r="710" spans="1:31" s="150" customFormat="1" hidden="1">
      <c r="A710" s="147">
        <v>713</v>
      </c>
      <c r="B710" s="226" t="s">
        <v>512</v>
      </c>
      <c r="C710" s="147" t="s">
        <v>330</v>
      </c>
      <c r="D710" s="147" t="s">
        <v>479</v>
      </c>
      <c r="E710" s="148">
        <v>42311</v>
      </c>
      <c r="F710" s="149">
        <v>0.56805555555555554</v>
      </c>
      <c r="G710" s="149">
        <v>0.75902777777777775</v>
      </c>
      <c r="H710" s="147"/>
      <c r="I710" s="147"/>
      <c r="J710" s="147"/>
      <c r="K710" s="277"/>
      <c r="L710" s="121"/>
      <c r="M710" s="120" t="str">
        <f>IF(ISERROR(VLOOKUP(C710,mail!$G$2:$H$65,2,0)),"",VLOOKUP(C710,mail!$G$2:$H$65,2,0))</f>
        <v/>
      </c>
      <c r="N710" s="98"/>
      <c r="O710" s="110">
        <f t="shared" si="107"/>
        <v>0.56805555555555554</v>
      </c>
      <c r="P710" s="110">
        <f t="shared" si="108"/>
        <v>0.75</v>
      </c>
      <c r="Q710" s="134">
        <f t="shared" si="109"/>
        <v>0</v>
      </c>
      <c r="R710" s="111">
        <f t="shared" si="115"/>
        <v>0.18194444444444446</v>
      </c>
      <c r="S710" s="108">
        <f t="shared" si="110"/>
        <v>0.18194444444444446</v>
      </c>
      <c r="T710" s="109"/>
      <c r="U710" s="108"/>
      <c r="V710" s="108"/>
      <c r="W710" s="112"/>
      <c r="X710" s="112"/>
      <c r="Y710" s="112"/>
      <c r="Z710" s="176"/>
      <c r="AA710" s="109"/>
      <c r="AB710" s="138">
        <f t="shared" si="111"/>
        <v>0.51372549019607849</v>
      </c>
      <c r="AC710" s="112">
        <f t="shared" si="112"/>
        <v>0</v>
      </c>
      <c r="AD710" s="112">
        <f t="shared" si="113"/>
        <v>0</v>
      </c>
      <c r="AE710" s="112">
        <f t="shared" si="114"/>
        <v>0</v>
      </c>
    </row>
    <row r="711" spans="1:31" s="150" customFormat="1" hidden="1">
      <c r="A711" s="147">
        <v>714</v>
      </c>
      <c r="B711" s="226" t="s">
        <v>512</v>
      </c>
      <c r="C711" s="147" t="s">
        <v>330</v>
      </c>
      <c r="D711" s="147" t="s">
        <v>479</v>
      </c>
      <c r="E711" s="148">
        <v>42312</v>
      </c>
      <c r="F711" s="149">
        <v>0.33749999999999997</v>
      </c>
      <c r="G711" s="149">
        <v>0.76388888888888884</v>
      </c>
      <c r="H711" s="147"/>
      <c r="I711" s="147"/>
      <c r="J711" s="147"/>
      <c r="K711" s="277"/>
      <c r="L711" s="121"/>
      <c r="M711" s="120" t="str">
        <f>IF(ISERROR(VLOOKUP(C711,mail!$G$2:$H$65,2,0)),"",VLOOKUP(C711,mail!$G$2:$H$65,2,0))</f>
        <v/>
      </c>
      <c r="N711" s="98"/>
      <c r="O711" s="110">
        <f t="shared" si="107"/>
        <v>0.33749999999999997</v>
      </c>
      <c r="P711" s="110">
        <f t="shared" si="108"/>
        <v>0.76388888888888884</v>
      </c>
      <c r="Q711" s="134">
        <f t="shared" si="109"/>
        <v>0.16250000000000003</v>
      </c>
      <c r="R711" s="111">
        <f t="shared" si="115"/>
        <v>0.20138888888888884</v>
      </c>
      <c r="S711" s="108">
        <f t="shared" si="110"/>
        <v>0.35416666666666669</v>
      </c>
      <c r="T711" s="109"/>
      <c r="U711" s="108"/>
      <c r="V711" s="108"/>
      <c r="W711" s="112"/>
      <c r="X711" s="112"/>
      <c r="Y711" s="112"/>
      <c r="Z711" s="176"/>
      <c r="AA711" s="109"/>
      <c r="AB711" s="138">
        <f t="shared" si="111"/>
        <v>1</v>
      </c>
      <c r="AC711" s="112">
        <f t="shared" si="112"/>
        <v>0</v>
      </c>
      <c r="AD711" s="112">
        <f t="shared" si="113"/>
        <v>0</v>
      </c>
      <c r="AE711" s="112">
        <f t="shared" si="114"/>
        <v>1</v>
      </c>
    </row>
    <row r="712" spans="1:31" s="150" customFormat="1" hidden="1">
      <c r="A712" s="147">
        <v>715</v>
      </c>
      <c r="B712" s="226" t="s">
        <v>512</v>
      </c>
      <c r="C712" s="147" t="s">
        <v>330</v>
      </c>
      <c r="D712" s="147" t="s">
        <v>479</v>
      </c>
      <c r="E712" s="148">
        <v>42313</v>
      </c>
      <c r="F712" s="149">
        <v>0.34027777777777773</v>
      </c>
      <c r="G712" s="149">
        <v>0.77013888888888893</v>
      </c>
      <c r="H712" s="147"/>
      <c r="I712" s="147"/>
      <c r="J712" s="147"/>
      <c r="K712" s="277"/>
      <c r="L712" s="121"/>
      <c r="M712" s="120" t="str">
        <f>IF(ISERROR(VLOOKUP(C712,mail!$G$2:$H$65,2,0)),"",VLOOKUP(C712,mail!$G$2:$H$65,2,0))</f>
        <v/>
      </c>
      <c r="N712" s="98"/>
      <c r="O712" s="110">
        <f t="shared" si="107"/>
        <v>0.34027777777777773</v>
      </c>
      <c r="P712" s="110">
        <f t="shared" si="108"/>
        <v>0.77013888888888893</v>
      </c>
      <c r="Q712" s="134">
        <f t="shared" si="109"/>
        <v>0.15972222222222227</v>
      </c>
      <c r="R712" s="111">
        <f t="shared" si="115"/>
        <v>0.20763888888888893</v>
      </c>
      <c r="S712" s="108">
        <f t="shared" si="110"/>
        <v>0.35416666666666669</v>
      </c>
      <c r="T712" s="109"/>
      <c r="U712" s="108"/>
      <c r="V712" s="108"/>
      <c r="W712" s="112"/>
      <c r="X712" s="112"/>
      <c r="Y712" s="112"/>
      <c r="Z712" s="176"/>
      <c r="AA712" s="109"/>
      <c r="AB712" s="138">
        <f t="shared" si="111"/>
        <v>1</v>
      </c>
      <c r="AC712" s="112">
        <f t="shared" si="112"/>
        <v>0</v>
      </c>
      <c r="AD712" s="112">
        <f t="shared" si="113"/>
        <v>0</v>
      </c>
      <c r="AE712" s="112">
        <f t="shared" si="114"/>
        <v>1</v>
      </c>
    </row>
    <row r="713" spans="1:31" s="150" customFormat="1" hidden="1">
      <c r="A713" s="147">
        <v>716</v>
      </c>
      <c r="B713" s="226" t="s">
        <v>512</v>
      </c>
      <c r="C713" s="147" t="s">
        <v>330</v>
      </c>
      <c r="D713" s="147" t="s">
        <v>479</v>
      </c>
      <c r="E713" s="148">
        <v>42314</v>
      </c>
      <c r="F713" s="149">
        <v>0.33888888888888885</v>
      </c>
      <c r="G713" s="149">
        <v>0.75069444444444444</v>
      </c>
      <c r="H713" s="147"/>
      <c r="I713" s="147"/>
      <c r="J713" s="147"/>
      <c r="K713" s="277"/>
      <c r="L713" s="121"/>
      <c r="M713" s="120" t="str">
        <f>IF(ISERROR(VLOOKUP(C713,mail!$G$2:$H$65,2,0)),"",VLOOKUP(C713,mail!$G$2:$H$65,2,0))</f>
        <v/>
      </c>
      <c r="N713" s="98"/>
      <c r="O713" s="110">
        <f t="shared" si="107"/>
        <v>0.33888888888888885</v>
      </c>
      <c r="P713" s="110">
        <f t="shared" si="108"/>
        <v>0.75069444444444444</v>
      </c>
      <c r="Q713" s="134">
        <f t="shared" si="109"/>
        <v>0.16111111111111115</v>
      </c>
      <c r="R713" s="111">
        <f t="shared" si="115"/>
        <v>0.18819444444444444</v>
      </c>
      <c r="S713" s="108">
        <f t="shared" si="110"/>
        <v>0.34930555555555559</v>
      </c>
      <c r="T713" s="109"/>
      <c r="U713" s="108"/>
      <c r="V713" s="108"/>
      <c r="W713" s="112"/>
      <c r="X713" s="112"/>
      <c r="Y713" s="112"/>
      <c r="Z713" s="176"/>
      <c r="AA713" s="109"/>
      <c r="AB713" s="138">
        <f t="shared" si="111"/>
        <v>0.98627450980392162</v>
      </c>
      <c r="AC713" s="112">
        <f t="shared" si="112"/>
        <v>0</v>
      </c>
      <c r="AD713" s="112">
        <f t="shared" si="113"/>
        <v>0</v>
      </c>
      <c r="AE713" s="112">
        <f t="shared" si="114"/>
        <v>1</v>
      </c>
    </row>
    <row r="714" spans="1:31" s="150" customFormat="1" hidden="1">
      <c r="A714" s="147">
        <v>717</v>
      </c>
      <c r="B714" s="226" t="s">
        <v>512</v>
      </c>
      <c r="C714" s="147" t="s">
        <v>330</v>
      </c>
      <c r="D714" s="147" t="s">
        <v>479</v>
      </c>
      <c r="E714" s="148">
        <v>42317</v>
      </c>
      <c r="F714" s="149">
        <v>0.37986111111111115</v>
      </c>
      <c r="G714" s="149">
        <v>0.79375000000000007</v>
      </c>
      <c r="H714" s="147"/>
      <c r="I714" s="147"/>
      <c r="J714" s="147"/>
      <c r="K714" s="278"/>
      <c r="L714" s="121"/>
      <c r="M714" s="120" t="str">
        <f>IF(ISERROR(VLOOKUP(C714,mail!$G$2:$H$65,2,0)),"",VLOOKUP(C714,mail!$G$2:$H$65,2,0))</f>
        <v/>
      </c>
      <c r="N714" s="98"/>
      <c r="O714" s="110">
        <f t="shared" si="107"/>
        <v>0.37986111111111115</v>
      </c>
      <c r="P714" s="110">
        <f t="shared" si="108"/>
        <v>0.75</v>
      </c>
      <c r="Q714" s="134">
        <f t="shared" si="109"/>
        <v>0.12013888888888885</v>
      </c>
      <c r="R714" s="111">
        <f t="shared" si="115"/>
        <v>0.1875</v>
      </c>
      <c r="S714" s="108">
        <f t="shared" si="110"/>
        <v>0.30763888888888885</v>
      </c>
      <c r="T714" s="109"/>
      <c r="U714" s="108"/>
      <c r="V714" s="108"/>
      <c r="W714" s="112"/>
      <c r="X714" s="112"/>
      <c r="Y714" s="112"/>
      <c r="Z714" s="176"/>
      <c r="AA714" s="109"/>
      <c r="AB714" s="138">
        <f t="shared" si="111"/>
        <v>0.86862745098039196</v>
      </c>
      <c r="AC714" s="112">
        <f t="shared" si="112"/>
        <v>0</v>
      </c>
      <c r="AD714" s="112">
        <f t="shared" si="113"/>
        <v>1</v>
      </c>
      <c r="AE714" s="112">
        <f t="shared" si="114"/>
        <v>1</v>
      </c>
    </row>
    <row r="715" spans="1:31" s="150" customFormat="1" hidden="1">
      <c r="A715" s="147">
        <v>718</v>
      </c>
      <c r="B715" s="226" t="s">
        <v>512</v>
      </c>
      <c r="C715" s="147" t="s">
        <v>330</v>
      </c>
      <c r="D715" s="147" t="s">
        <v>479</v>
      </c>
      <c r="E715" s="148">
        <v>42318</v>
      </c>
      <c r="F715" s="149">
        <v>0.35694444444444445</v>
      </c>
      <c r="G715" s="149">
        <v>0.75486111111111109</v>
      </c>
      <c r="H715" s="149">
        <v>0.75555555555555554</v>
      </c>
      <c r="I715" s="147"/>
      <c r="J715" s="147"/>
      <c r="K715" s="278"/>
      <c r="L715" s="121"/>
      <c r="M715" s="120" t="str">
        <f>IF(ISERROR(VLOOKUP(C715,mail!$G$2:$H$65,2,0)),"",VLOOKUP(C715,mail!$G$2:$H$65,2,0))</f>
        <v/>
      </c>
      <c r="N715" s="98"/>
      <c r="O715" s="110">
        <f t="shared" si="107"/>
        <v>0.35694444444444445</v>
      </c>
      <c r="P715" s="110">
        <f t="shared" si="108"/>
        <v>0.75</v>
      </c>
      <c r="Q715" s="134">
        <f t="shared" si="109"/>
        <v>0.14305555555555555</v>
      </c>
      <c r="R715" s="111">
        <f t="shared" si="115"/>
        <v>0.1875</v>
      </c>
      <c r="S715" s="108">
        <f t="shared" si="110"/>
        <v>0.33055555555555555</v>
      </c>
      <c r="T715" s="109"/>
      <c r="U715" s="108"/>
      <c r="V715" s="108"/>
      <c r="W715" s="112"/>
      <c r="X715" s="112"/>
      <c r="Y715" s="112"/>
      <c r="Z715" s="176"/>
      <c r="AA715" s="109"/>
      <c r="AB715" s="138">
        <f t="shared" si="111"/>
        <v>0.93333333333333324</v>
      </c>
      <c r="AC715" s="112">
        <f t="shared" si="112"/>
        <v>0</v>
      </c>
      <c r="AD715" s="112">
        <f t="shared" si="113"/>
        <v>1</v>
      </c>
      <c r="AE715" s="112">
        <f t="shared" si="114"/>
        <v>1</v>
      </c>
    </row>
    <row r="716" spans="1:31" s="150" customFormat="1" hidden="1">
      <c r="A716" s="147">
        <v>719</v>
      </c>
      <c r="B716" s="226" t="s">
        <v>512</v>
      </c>
      <c r="C716" s="147" t="s">
        <v>330</v>
      </c>
      <c r="D716" s="147" t="s">
        <v>479</v>
      </c>
      <c r="E716" s="148">
        <v>42319</v>
      </c>
      <c r="F716" s="149">
        <v>0.34861111111111115</v>
      </c>
      <c r="G716" s="149">
        <v>0.76874999999999993</v>
      </c>
      <c r="H716" s="147"/>
      <c r="I716" s="147"/>
      <c r="J716" s="147"/>
      <c r="K716" s="278"/>
      <c r="L716" s="121"/>
      <c r="M716" s="120" t="str">
        <f>IF(ISERROR(VLOOKUP(C716,mail!$G$2:$H$65,2,0)),"",VLOOKUP(C716,mail!$G$2:$H$65,2,0))</f>
        <v/>
      </c>
      <c r="N716" s="98"/>
      <c r="O716" s="110">
        <f t="shared" si="107"/>
        <v>0.34861111111111115</v>
      </c>
      <c r="P716" s="110">
        <f t="shared" si="108"/>
        <v>0.76874999999999993</v>
      </c>
      <c r="Q716" s="134">
        <f t="shared" si="109"/>
        <v>0.15138888888888885</v>
      </c>
      <c r="R716" s="111">
        <f t="shared" si="115"/>
        <v>0.20624999999999993</v>
      </c>
      <c r="S716" s="108">
        <f t="shared" si="110"/>
        <v>0.35416666666666669</v>
      </c>
      <c r="T716" s="109"/>
      <c r="U716" s="108"/>
      <c r="V716" s="108"/>
      <c r="W716" s="112"/>
      <c r="X716" s="112"/>
      <c r="Y716" s="112"/>
      <c r="Z716" s="176"/>
      <c r="AA716" s="109"/>
      <c r="AB716" s="138">
        <f t="shared" si="111"/>
        <v>1</v>
      </c>
      <c r="AC716" s="112">
        <f t="shared" si="112"/>
        <v>0</v>
      </c>
      <c r="AD716" s="112">
        <f t="shared" si="113"/>
        <v>0</v>
      </c>
      <c r="AE716" s="112">
        <f t="shared" si="114"/>
        <v>1</v>
      </c>
    </row>
    <row r="717" spans="1:31" s="150" customFormat="1" hidden="1">
      <c r="A717" s="147">
        <v>720</v>
      </c>
      <c r="B717" s="226" t="s">
        <v>512</v>
      </c>
      <c r="C717" s="147" t="s">
        <v>330</v>
      </c>
      <c r="D717" s="147" t="s">
        <v>479</v>
      </c>
      <c r="E717" s="148">
        <v>42320</v>
      </c>
      <c r="F717" s="149">
        <v>0.34375</v>
      </c>
      <c r="G717" s="149">
        <v>0.76041666666666663</v>
      </c>
      <c r="H717" s="147"/>
      <c r="I717" s="147"/>
      <c r="J717" s="147"/>
      <c r="K717" s="278"/>
      <c r="L717" s="121"/>
      <c r="M717" s="120" t="str">
        <f>IF(ISERROR(VLOOKUP(C717,mail!$G$2:$H$65,2,0)),"",VLOOKUP(C717,mail!$G$2:$H$65,2,0))</f>
        <v/>
      </c>
      <c r="N717" s="98"/>
      <c r="O717" s="110">
        <f t="shared" si="107"/>
        <v>0.34375</v>
      </c>
      <c r="P717" s="110">
        <f t="shared" si="108"/>
        <v>0.76041666666666663</v>
      </c>
      <c r="Q717" s="134">
        <f t="shared" si="109"/>
        <v>0.15625</v>
      </c>
      <c r="R717" s="111">
        <f t="shared" si="115"/>
        <v>0.19791666666666663</v>
      </c>
      <c r="S717" s="108">
        <f t="shared" si="110"/>
        <v>0.35416666666666663</v>
      </c>
      <c r="T717" s="109"/>
      <c r="U717" s="108"/>
      <c r="V717" s="108"/>
      <c r="W717" s="112"/>
      <c r="X717" s="112"/>
      <c r="Y717" s="112"/>
      <c r="Z717" s="176"/>
      <c r="AA717" s="109"/>
      <c r="AB717" s="138">
        <f t="shared" si="111"/>
        <v>0.99999999999999989</v>
      </c>
      <c r="AC717" s="112">
        <f t="shared" si="112"/>
        <v>0</v>
      </c>
      <c r="AD717" s="112">
        <f t="shared" si="113"/>
        <v>0</v>
      </c>
      <c r="AE717" s="112">
        <f t="shared" si="114"/>
        <v>1</v>
      </c>
    </row>
    <row r="718" spans="1:31" s="150" customFormat="1" hidden="1">
      <c r="A718" s="147">
        <v>721</v>
      </c>
      <c r="B718" s="226" t="s">
        <v>512</v>
      </c>
      <c r="C718" s="147" t="s">
        <v>330</v>
      </c>
      <c r="D718" s="147" t="s">
        <v>479</v>
      </c>
      <c r="E718" s="148">
        <v>42321</v>
      </c>
      <c r="F718" s="149">
        <v>0.35069444444444442</v>
      </c>
      <c r="G718" s="149">
        <v>0.7715277777777777</v>
      </c>
      <c r="H718" s="147"/>
      <c r="I718" s="147"/>
      <c r="J718" s="147"/>
      <c r="K718" s="278"/>
      <c r="L718" s="121"/>
      <c r="M718" s="120" t="str">
        <f>IF(ISERROR(VLOOKUP(C718,mail!$G$2:$H$65,2,0)),"",VLOOKUP(C718,mail!$G$2:$H$65,2,0))</f>
        <v/>
      </c>
      <c r="N718" s="98"/>
      <c r="O718" s="110">
        <f t="shared" ref="O718:O776" si="116">+IF(COUNT(F718:K718)=1,0,IF((MAX(F718:K718)-MIN(F718:K718))&lt;TIMEVALUE("1:00"),0,IF(F718&lt;TIMEVALUE("8:00"),1/3,MIN(F718:K718))))</f>
        <v>0.35069444444444442</v>
      </c>
      <c r="P718" s="110">
        <f t="shared" ref="P718:P776" si="117">+IF(COUNT(F718:K718)=1,0,IF((MAX(F718:K718)-MIN(F718:K718))&lt;TIMEVALUE("1:00"),0,IF(MAX(F718:K718)&lt;TIMEVALUE("18:00"),MAX(F718:K718),IF(MIN(F718:K718)&gt;TIMEVALUE("8:30"),0.75,MAX(F718:K718)))))</f>
        <v>0.7715277777777777</v>
      </c>
      <c r="Q718" s="134">
        <f t="shared" ref="Q718:Q776" si="118">+IF(OR(M718="KHAC",M718="PM",O718=TIMEVALUE("00:00")),0,IF(O718&gt;TIMEVALUE("10:00"),0,IF(MAX(F718:K718)&lt;TIMEVALUE("12:00"),MAX(F718:K718)-O718,TIMEVALUE("12:00")-O718)))</f>
        <v>0.14930555555555558</v>
      </c>
      <c r="R718" s="111">
        <f t="shared" si="115"/>
        <v>0.2090277777777777</v>
      </c>
      <c r="S718" s="108">
        <f t="shared" ref="S718:S776" si="119">+IF(AND(M718="TS",(Q718+R718+U718-V718)&gt;TIMEVALUE("7:30")),7.5/24,IF((Q718+R718+U718-V718)&gt;TIMEVALUE("8:30"),8.5/24,(Q718+R718+U718-V718)))</f>
        <v>0.35416666666666669</v>
      </c>
      <c r="T718" s="109"/>
      <c r="U718" s="108"/>
      <c r="V718" s="108"/>
      <c r="W718" s="112"/>
      <c r="X718" s="112"/>
      <c r="Y718" s="112"/>
      <c r="Z718" s="176"/>
      <c r="AA718" s="109"/>
      <c r="AB718" s="138">
        <f t="shared" ref="AB718:AB776" si="120">+S718/TIMEVALUE("8:30")</f>
        <v>1</v>
      </c>
      <c r="AC718" s="112">
        <f t="shared" ref="AC718:AC776" si="121">IF(COUNT(F718:K718)=0,0,IF(COUNT(F718:K718)=1,1,IF((MAX(F718:K718)-MIN(F718:K718))&lt;TIMEVALUE("1:00"),1,0+Y718)))</f>
        <v>0</v>
      </c>
      <c r="AD718" s="112">
        <f t="shared" ref="AD718:AD776" si="122">+IF(AND(F718&gt;TIMEVALUE("8:30"),F718&lt;TIMEVALUE("10:00")),1,IF(AND(F718&gt;TIMEVALUE("14:00"),F718&lt;TIMEVALUE("15:30")),1,0+W718))</f>
        <v>0</v>
      </c>
      <c r="AE718" s="112">
        <f t="shared" si="114"/>
        <v>1</v>
      </c>
    </row>
    <row r="719" spans="1:31" s="150" customFormat="1" hidden="1">
      <c r="A719" s="147">
        <v>722</v>
      </c>
      <c r="B719" s="226" t="s">
        <v>512</v>
      </c>
      <c r="C719" s="147" t="s">
        <v>330</v>
      </c>
      <c r="D719" s="147" t="s">
        <v>479</v>
      </c>
      <c r="E719" s="148">
        <v>42324</v>
      </c>
      <c r="F719" s="149">
        <v>0.34722222222222227</v>
      </c>
      <c r="G719" s="149">
        <v>0.77361111111111114</v>
      </c>
      <c r="H719" s="147"/>
      <c r="I719" s="147"/>
      <c r="J719" s="147"/>
      <c r="K719" s="278"/>
      <c r="L719" s="121"/>
      <c r="M719" s="120" t="str">
        <f>IF(ISERROR(VLOOKUP(C719,mail!$G$2:$H$65,2,0)),"",VLOOKUP(C719,mail!$G$2:$H$65,2,0))</f>
        <v/>
      </c>
      <c r="N719" s="98"/>
      <c r="O719" s="110">
        <f t="shared" si="116"/>
        <v>0.34722222222222227</v>
      </c>
      <c r="P719" s="110">
        <f t="shared" si="117"/>
        <v>0.77361111111111114</v>
      </c>
      <c r="Q719" s="134">
        <f t="shared" si="118"/>
        <v>0.15277777777777773</v>
      </c>
      <c r="R719" s="111">
        <f t="shared" si="115"/>
        <v>0.21111111111111114</v>
      </c>
      <c r="S719" s="108">
        <f t="shared" si="119"/>
        <v>0.35416666666666669</v>
      </c>
      <c r="T719" s="109"/>
      <c r="U719" s="108"/>
      <c r="V719" s="108"/>
      <c r="W719" s="112"/>
      <c r="X719" s="112"/>
      <c r="Y719" s="112"/>
      <c r="Z719" s="176"/>
      <c r="AA719" s="109"/>
      <c r="AB719" s="138">
        <f t="shared" si="120"/>
        <v>1</v>
      </c>
      <c r="AC719" s="112">
        <f t="shared" si="121"/>
        <v>0</v>
      </c>
      <c r="AD719" s="112">
        <f t="shared" si="122"/>
        <v>0</v>
      </c>
      <c r="AE719" s="112">
        <f t="shared" si="114"/>
        <v>1</v>
      </c>
    </row>
    <row r="720" spans="1:31" s="150" customFormat="1" hidden="1">
      <c r="A720" s="147">
        <v>723</v>
      </c>
      <c r="B720" s="226" t="s">
        <v>512</v>
      </c>
      <c r="C720" s="147" t="s">
        <v>330</v>
      </c>
      <c r="D720" s="147" t="s">
        <v>479</v>
      </c>
      <c r="E720" s="148">
        <v>42325</v>
      </c>
      <c r="F720" s="149">
        <v>0.33055555555555555</v>
      </c>
      <c r="G720" s="147"/>
      <c r="H720" s="147"/>
      <c r="I720" s="147"/>
      <c r="J720" s="147"/>
      <c r="K720" s="278">
        <v>0.68263888888888891</v>
      </c>
      <c r="L720" s="121"/>
      <c r="M720" s="120" t="str">
        <f>IF(ISERROR(VLOOKUP(C720,mail!$G$2:$H$65,2,0)),"",VLOOKUP(C720,mail!$G$2:$H$65,2,0))</f>
        <v/>
      </c>
      <c r="N720" s="98"/>
      <c r="O720" s="110">
        <f t="shared" si="116"/>
        <v>0.33333333333333331</v>
      </c>
      <c r="P720" s="110">
        <f t="shared" si="117"/>
        <v>0.68263888888888891</v>
      </c>
      <c r="Q720" s="134">
        <f t="shared" si="118"/>
        <v>0.16666666666666669</v>
      </c>
      <c r="R720" s="111">
        <f t="shared" si="115"/>
        <v>0.12013888888888891</v>
      </c>
      <c r="S720" s="108">
        <f t="shared" si="119"/>
        <v>0.28680555555555559</v>
      </c>
      <c r="T720" s="109"/>
      <c r="U720" s="108"/>
      <c r="V720" s="108"/>
      <c r="W720" s="112"/>
      <c r="X720" s="112"/>
      <c r="Y720" s="112"/>
      <c r="Z720" s="176"/>
      <c r="AA720" s="109"/>
      <c r="AB720" s="138">
        <f t="shared" si="120"/>
        <v>0.80980392156862746</v>
      </c>
      <c r="AC720" s="112">
        <f t="shared" si="121"/>
        <v>0</v>
      </c>
      <c r="AD720" s="112">
        <f t="shared" si="122"/>
        <v>0</v>
      </c>
      <c r="AE720" s="112">
        <f t="shared" si="114"/>
        <v>1</v>
      </c>
    </row>
    <row r="721" spans="1:31" s="150" customFormat="1" hidden="1">
      <c r="A721" s="147">
        <v>724</v>
      </c>
      <c r="B721" s="226" t="s">
        <v>512</v>
      </c>
      <c r="C721" s="147" t="s">
        <v>330</v>
      </c>
      <c r="D721" s="147" t="s">
        <v>479</v>
      </c>
      <c r="E721" s="148">
        <v>42326</v>
      </c>
      <c r="F721" s="149">
        <v>0.76111111111111107</v>
      </c>
      <c r="G721" s="147"/>
      <c r="H721" s="147"/>
      <c r="I721" s="147"/>
      <c r="J721" s="147"/>
      <c r="K721" s="278">
        <v>0.33333333333333331</v>
      </c>
      <c r="L721" s="121"/>
      <c r="M721" s="120" t="str">
        <f>IF(ISERROR(VLOOKUP(C721,mail!$G$2:$H$65,2,0)),"",VLOOKUP(C721,mail!$G$2:$H$65,2,0))</f>
        <v/>
      </c>
      <c r="N721" s="98"/>
      <c r="O721" s="110">
        <f t="shared" si="116"/>
        <v>0.33333333333333331</v>
      </c>
      <c r="P721" s="110">
        <f t="shared" si="117"/>
        <v>0.76111111111111107</v>
      </c>
      <c r="Q721" s="134">
        <f t="shared" si="118"/>
        <v>0.16666666666666669</v>
      </c>
      <c r="R721" s="111">
        <f t="shared" si="115"/>
        <v>0.19861111111111107</v>
      </c>
      <c r="S721" s="108">
        <f t="shared" si="119"/>
        <v>0.35416666666666669</v>
      </c>
      <c r="T721" s="109"/>
      <c r="U721" s="108"/>
      <c r="V721" s="108"/>
      <c r="W721" s="112"/>
      <c r="X721" s="112"/>
      <c r="Y721" s="112"/>
      <c r="Z721" s="176"/>
      <c r="AA721" s="109"/>
      <c r="AB721" s="138">
        <f t="shared" si="120"/>
        <v>1</v>
      </c>
      <c r="AC721" s="112">
        <f t="shared" si="121"/>
        <v>0</v>
      </c>
      <c r="AD721" s="112">
        <f t="shared" si="122"/>
        <v>0</v>
      </c>
      <c r="AE721" s="112">
        <f t="shared" si="114"/>
        <v>1</v>
      </c>
    </row>
    <row r="722" spans="1:31" s="150" customFormat="1" hidden="1">
      <c r="A722" s="147">
        <v>725</v>
      </c>
      <c r="B722" s="226" t="s">
        <v>512</v>
      </c>
      <c r="C722" s="147" t="s">
        <v>330</v>
      </c>
      <c r="D722" s="147" t="s">
        <v>479</v>
      </c>
      <c r="E722" s="148">
        <v>42327</v>
      </c>
      <c r="F722" s="149">
        <v>0.33680555555555558</v>
      </c>
      <c r="G722" s="149">
        <v>0.76666666666666661</v>
      </c>
      <c r="H722" s="147"/>
      <c r="I722" s="147"/>
      <c r="J722" s="147"/>
      <c r="K722" s="277"/>
      <c r="L722" s="121"/>
      <c r="M722" s="120" t="str">
        <f>IF(ISERROR(VLOOKUP(C722,mail!$G$2:$H$65,2,0)),"",VLOOKUP(C722,mail!$G$2:$H$65,2,0))</f>
        <v/>
      </c>
      <c r="N722" s="98"/>
      <c r="O722" s="110">
        <f t="shared" si="116"/>
        <v>0.33680555555555558</v>
      </c>
      <c r="P722" s="110">
        <f t="shared" si="117"/>
        <v>0.76666666666666661</v>
      </c>
      <c r="Q722" s="134">
        <f t="shared" si="118"/>
        <v>0.16319444444444442</v>
      </c>
      <c r="R722" s="111">
        <f t="shared" si="115"/>
        <v>0.20416666666666661</v>
      </c>
      <c r="S722" s="108">
        <f t="shared" si="119"/>
        <v>0.35416666666666669</v>
      </c>
      <c r="T722" s="109"/>
      <c r="U722" s="108"/>
      <c r="V722" s="108"/>
      <c r="W722" s="112"/>
      <c r="X722" s="112"/>
      <c r="Y722" s="112"/>
      <c r="Z722" s="176"/>
      <c r="AA722" s="109"/>
      <c r="AB722" s="138">
        <f t="shared" si="120"/>
        <v>1</v>
      </c>
      <c r="AC722" s="112">
        <f t="shared" si="121"/>
        <v>0</v>
      </c>
      <c r="AD722" s="112">
        <f t="shared" si="122"/>
        <v>0</v>
      </c>
      <c r="AE722" s="112">
        <f t="shared" si="114"/>
        <v>1</v>
      </c>
    </row>
    <row r="723" spans="1:31" s="150" customFormat="1" hidden="1">
      <c r="A723" s="147">
        <v>726</v>
      </c>
      <c r="B723" s="226" t="s">
        <v>513</v>
      </c>
      <c r="C723" s="147" t="s">
        <v>331</v>
      </c>
      <c r="D723" s="147" t="s">
        <v>479</v>
      </c>
      <c r="E723" s="148">
        <v>42303</v>
      </c>
      <c r="F723" s="149">
        <v>0.34791666666666665</v>
      </c>
      <c r="G723" s="149">
        <v>0.79027777777777775</v>
      </c>
      <c r="H723" s="147"/>
      <c r="I723" s="147"/>
      <c r="J723" s="147"/>
      <c r="K723" s="277"/>
      <c r="L723" s="121"/>
      <c r="M723" s="120" t="str">
        <f>IF(ISERROR(VLOOKUP(C723,mail!$G$2:$H$65,2,0)),"",VLOOKUP(C723,mail!$G$2:$H$65,2,0))</f>
        <v/>
      </c>
      <c r="N723" s="98"/>
      <c r="O723" s="110">
        <f t="shared" si="116"/>
        <v>0.34791666666666665</v>
      </c>
      <c r="P723" s="110">
        <f t="shared" si="117"/>
        <v>0.79027777777777775</v>
      </c>
      <c r="Q723" s="134">
        <f t="shared" si="118"/>
        <v>0.15208333333333335</v>
      </c>
      <c r="R723" s="111">
        <f t="shared" si="115"/>
        <v>0.22777777777777775</v>
      </c>
      <c r="S723" s="108">
        <f t="shared" si="119"/>
        <v>0.35416666666666669</v>
      </c>
      <c r="T723" s="109"/>
      <c r="U723" s="108"/>
      <c r="V723" s="108"/>
      <c r="W723" s="112"/>
      <c r="X723" s="112"/>
      <c r="Y723" s="112"/>
      <c r="Z723" s="176"/>
      <c r="AA723" s="109"/>
      <c r="AB723" s="138">
        <f t="shared" si="120"/>
        <v>1</v>
      </c>
      <c r="AC723" s="112">
        <f t="shared" si="121"/>
        <v>0</v>
      </c>
      <c r="AD723" s="112">
        <f t="shared" si="122"/>
        <v>0</v>
      </c>
      <c r="AE723" s="112">
        <f t="shared" si="114"/>
        <v>1</v>
      </c>
    </row>
    <row r="724" spans="1:31" s="150" customFormat="1" hidden="1">
      <c r="A724" s="147">
        <v>727</v>
      </c>
      <c r="B724" s="226" t="s">
        <v>513</v>
      </c>
      <c r="C724" s="147" t="s">
        <v>331</v>
      </c>
      <c r="D724" s="147" t="s">
        <v>479</v>
      </c>
      <c r="E724" s="148">
        <v>42304</v>
      </c>
      <c r="F724" s="149">
        <v>0.34791666666666665</v>
      </c>
      <c r="G724" s="149">
        <v>0.8569444444444444</v>
      </c>
      <c r="H724" s="147"/>
      <c r="I724" s="147"/>
      <c r="J724" s="147"/>
      <c r="K724" s="277"/>
      <c r="L724" s="121"/>
      <c r="M724" s="120" t="str">
        <f>IF(ISERROR(VLOOKUP(C724,mail!$G$2:$H$65,2,0)),"",VLOOKUP(C724,mail!$G$2:$H$65,2,0))</f>
        <v/>
      </c>
      <c r="N724" s="98"/>
      <c r="O724" s="110">
        <f t="shared" si="116"/>
        <v>0.34791666666666665</v>
      </c>
      <c r="P724" s="110">
        <f t="shared" si="117"/>
        <v>0.8569444444444444</v>
      </c>
      <c r="Q724" s="134">
        <f t="shared" si="118"/>
        <v>0.15208333333333335</v>
      </c>
      <c r="R724" s="111">
        <f t="shared" si="115"/>
        <v>0.25</v>
      </c>
      <c r="S724" s="108">
        <f t="shared" si="119"/>
        <v>0.35416666666666669</v>
      </c>
      <c r="T724" s="109"/>
      <c r="U724" s="108"/>
      <c r="V724" s="108"/>
      <c r="W724" s="112"/>
      <c r="X724" s="112"/>
      <c r="Y724" s="112"/>
      <c r="Z724" s="176"/>
      <c r="AA724" s="109"/>
      <c r="AB724" s="138">
        <f t="shared" si="120"/>
        <v>1</v>
      </c>
      <c r="AC724" s="112">
        <f t="shared" si="121"/>
        <v>0</v>
      </c>
      <c r="AD724" s="112">
        <f t="shared" si="122"/>
        <v>0</v>
      </c>
      <c r="AE724" s="112">
        <f t="shared" si="114"/>
        <v>1</v>
      </c>
    </row>
    <row r="725" spans="1:31" s="150" customFormat="1" hidden="1">
      <c r="A725" s="147">
        <v>728</v>
      </c>
      <c r="B725" s="226" t="s">
        <v>513</v>
      </c>
      <c r="C725" s="147" t="s">
        <v>331</v>
      </c>
      <c r="D725" s="147" t="s">
        <v>479</v>
      </c>
      <c r="E725" s="148">
        <v>42305</v>
      </c>
      <c r="F725" s="149">
        <v>0.34930555555555554</v>
      </c>
      <c r="G725" s="147"/>
      <c r="H725" s="147"/>
      <c r="I725" s="147"/>
      <c r="J725" s="147"/>
      <c r="K725" s="278">
        <v>0.77847222222222223</v>
      </c>
      <c r="L725" s="121"/>
      <c r="M725" s="120" t="str">
        <f>IF(ISERROR(VLOOKUP(C725,mail!$G$2:$H$65,2,0)),"",VLOOKUP(C725,mail!$G$2:$H$65,2,0))</f>
        <v/>
      </c>
      <c r="N725" s="98"/>
      <c r="O725" s="110">
        <f t="shared" si="116"/>
        <v>0.34930555555555554</v>
      </c>
      <c r="P725" s="110">
        <f t="shared" si="117"/>
        <v>0.77847222222222223</v>
      </c>
      <c r="Q725" s="134">
        <f t="shared" si="118"/>
        <v>0.15069444444444446</v>
      </c>
      <c r="R725" s="111">
        <f t="shared" si="115"/>
        <v>0.21597222222222223</v>
      </c>
      <c r="S725" s="108">
        <f t="shared" si="119"/>
        <v>0.35416666666666669</v>
      </c>
      <c r="T725" s="109"/>
      <c r="U725" s="108"/>
      <c r="V725" s="108"/>
      <c r="W725" s="112"/>
      <c r="X725" s="112"/>
      <c r="Y725" s="112"/>
      <c r="Z725" s="176"/>
      <c r="AA725" s="109"/>
      <c r="AB725" s="138">
        <f t="shared" si="120"/>
        <v>1</v>
      </c>
      <c r="AC725" s="112">
        <f t="shared" si="121"/>
        <v>0</v>
      </c>
      <c r="AD725" s="112">
        <f t="shared" si="122"/>
        <v>0</v>
      </c>
      <c r="AE725" s="112">
        <f t="shared" si="114"/>
        <v>1</v>
      </c>
    </row>
    <row r="726" spans="1:31" s="150" customFormat="1" hidden="1">
      <c r="A726" s="147">
        <v>729</v>
      </c>
      <c r="B726" s="226" t="s">
        <v>513</v>
      </c>
      <c r="C726" s="147" t="s">
        <v>331</v>
      </c>
      <c r="D726" s="147" t="s">
        <v>479</v>
      </c>
      <c r="E726" s="148">
        <v>42312</v>
      </c>
      <c r="F726" s="149">
        <v>0.49583333333333335</v>
      </c>
      <c r="G726" s="149">
        <v>0.77847222222222223</v>
      </c>
      <c r="H726" s="147"/>
      <c r="I726" s="147"/>
      <c r="J726" s="147"/>
      <c r="K726" s="277"/>
      <c r="L726" s="121"/>
      <c r="M726" s="120" t="str">
        <f>IF(ISERROR(VLOOKUP(C726,mail!$G$2:$H$65,2,0)),"",VLOOKUP(C726,mail!$G$2:$H$65,2,0))</f>
        <v/>
      </c>
      <c r="N726" s="98"/>
      <c r="O726" s="110">
        <f t="shared" si="116"/>
        <v>0.49583333333333335</v>
      </c>
      <c r="P726" s="110">
        <f t="shared" si="117"/>
        <v>0.75</v>
      </c>
      <c r="Q726" s="134">
        <f t="shared" si="118"/>
        <v>0</v>
      </c>
      <c r="R726" s="111">
        <f t="shared" si="115"/>
        <v>0.1875</v>
      </c>
      <c r="S726" s="108">
        <f t="shared" si="119"/>
        <v>0.1875</v>
      </c>
      <c r="T726" s="109"/>
      <c r="U726" s="108"/>
      <c r="V726" s="108"/>
      <c r="W726" s="112"/>
      <c r="X726" s="112"/>
      <c r="Y726" s="112"/>
      <c r="Z726" s="176"/>
      <c r="AA726" s="109"/>
      <c r="AB726" s="138">
        <f t="shared" si="120"/>
        <v>0.52941176470588236</v>
      </c>
      <c r="AC726" s="112">
        <f t="shared" si="121"/>
        <v>0</v>
      </c>
      <c r="AD726" s="112">
        <f t="shared" si="122"/>
        <v>0</v>
      </c>
      <c r="AE726" s="112">
        <f t="shared" si="114"/>
        <v>0</v>
      </c>
    </row>
    <row r="727" spans="1:31" s="150" customFormat="1" hidden="1">
      <c r="A727" s="147">
        <v>730</v>
      </c>
      <c r="B727" s="226" t="s">
        <v>513</v>
      </c>
      <c r="C727" s="147" t="s">
        <v>331</v>
      </c>
      <c r="D727" s="147" t="s">
        <v>479</v>
      </c>
      <c r="E727" s="148">
        <v>42313</v>
      </c>
      <c r="F727" s="149">
        <v>0.34513888888888888</v>
      </c>
      <c r="G727" s="149">
        <v>0.77430555555555547</v>
      </c>
      <c r="H727" s="147"/>
      <c r="I727" s="147"/>
      <c r="J727" s="147"/>
      <c r="K727" s="277"/>
      <c r="L727" s="121"/>
      <c r="M727" s="120" t="str">
        <f>IF(ISERROR(VLOOKUP(C727,mail!$G$2:$H$65,2,0)),"",VLOOKUP(C727,mail!$G$2:$H$65,2,0))</f>
        <v/>
      </c>
      <c r="N727" s="98"/>
      <c r="O727" s="110">
        <f t="shared" si="116"/>
        <v>0.34513888888888888</v>
      </c>
      <c r="P727" s="110">
        <f t="shared" si="117"/>
        <v>0.77430555555555547</v>
      </c>
      <c r="Q727" s="134">
        <f t="shared" si="118"/>
        <v>0.15486111111111112</v>
      </c>
      <c r="R727" s="111">
        <f t="shared" si="115"/>
        <v>0.21180555555555547</v>
      </c>
      <c r="S727" s="108">
        <f t="shared" si="119"/>
        <v>0.35416666666666669</v>
      </c>
      <c r="T727" s="109"/>
      <c r="U727" s="108"/>
      <c r="V727" s="108"/>
      <c r="W727" s="112"/>
      <c r="X727" s="112"/>
      <c r="Y727" s="112"/>
      <c r="Z727" s="176"/>
      <c r="AA727" s="109"/>
      <c r="AB727" s="138">
        <f t="shared" si="120"/>
        <v>1</v>
      </c>
      <c r="AC727" s="112">
        <f t="shared" si="121"/>
        <v>0</v>
      </c>
      <c r="AD727" s="112">
        <f t="shared" si="122"/>
        <v>0</v>
      </c>
      <c r="AE727" s="112">
        <f t="shared" si="114"/>
        <v>1</v>
      </c>
    </row>
    <row r="728" spans="1:31" s="150" customFormat="1" hidden="1">
      <c r="A728" s="147">
        <v>731</v>
      </c>
      <c r="B728" s="226" t="s">
        <v>513</v>
      </c>
      <c r="C728" s="147" t="s">
        <v>331</v>
      </c>
      <c r="D728" s="147" t="s">
        <v>479</v>
      </c>
      <c r="E728" s="148">
        <v>42314</v>
      </c>
      <c r="F728" s="149">
        <v>0.34166666666666662</v>
      </c>
      <c r="G728" s="149">
        <v>0.77916666666666667</v>
      </c>
      <c r="H728" s="147"/>
      <c r="I728" s="147"/>
      <c r="J728" s="147"/>
      <c r="K728" s="277"/>
      <c r="L728" s="121"/>
      <c r="M728" s="120" t="str">
        <f>IF(ISERROR(VLOOKUP(C728,mail!$G$2:$H$65,2,0)),"",VLOOKUP(C728,mail!$G$2:$H$65,2,0))</f>
        <v/>
      </c>
      <c r="N728" s="98"/>
      <c r="O728" s="110">
        <f t="shared" si="116"/>
        <v>0.34166666666666662</v>
      </c>
      <c r="P728" s="110">
        <f t="shared" si="117"/>
        <v>0.77916666666666667</v>
      </c>
      <c r="Q728" s="134">
        <f t="shared" si="118"/>
        <v>0.15833333333333338</v>
      </c>
      <c r="R728" s="111">
        <f t="shared" si="115"/>
        <v>0.21666666666666667</v>
      </c>
      <c r="S728" s="108">
        <f t="shared" si="119"/>
        <v>0.35416666666666669</v>
      </c>
      <c r="T728" s="109"/>
      <c r="U728" s="108"/>
      <c r="V728" s="108"/>
      <c r="W728" s="112"/>
      <c r="X728" s="112"/>
      <c r="Y728" s="112"/>
      <c r="Z728" s="176"/>
      <c r="AA728" s="109"/>
      <c r="AB728" s="138">
        <f t="shared" si="120"/>
        <v>1</v>
      </c>
      <c r="AC728" s="112">
        <f t="shared" si="121"/>
        <v>0</v>
      </c>
      <c r="AD728" s="112">
        <f t="shared" si="122"/>
        <v>0</v>
      </c>
      <c r="AE728" s="112">
        <f t="shared" si="114"/>
        <v>1</v>
      </c>
    </row>
    <row r="729" spans="1:31" s="150" customFormat="1" hidden="1">
      <c r="A729" s="147">
        <v>732</v>
      </c>
      <c r="B729" s="226" t="s">
        <v>513</v>
      </c>
      <c r="C729" s="147" t="s">
        <v>331</v>
      </c>
      <c r="D729" s="147" t="s">
        <v>479</v>
      </c>
      <c r="E729" s="148">
        <v>42317</v>
      </c>
      <c r="F729" s="149">
        <v>0.35486111111111113</v>
      </c>
      <c r="G729" s="149">
        <v>0.80486111111111114</v>
      </c>
      <c r="H729" s="147"/>
      <c r="I729" s="147"/>
      <c r="J729" s="147"/>
      <c r="K729" s="277"/>
      <c r="L729" s="121"/>
      <c r="M729" s="120" t="str">
        <f>IF(ISERROR(VLOOKUP(C729,mail!$G$2:$H$65,2,0)),"",VLOOKUP(C729,mail!$G$2:$H$65,2,0))</f>
        <v/>
      </c>
      <c r="N729" s="98"/>
      <c r="O729" s="110">
        <f t="shared" si="116"/>
        <v>0.35486111111111113</v>
      </c>
      <c r="P729" s="110">
        <f t="shared" si="117"/>
        <v>0.75</v>
      </c>
      <c r="Q729" s="134">
        <f t="shared" si="118"/>
        <v>0.14513888888888887</v>
      </c>
      <c r="R729" s="111">
        <f t="shared" si="115"/>
        <v>0.1875</v>
      </c>
      <c r="S729" s="108">
        <f t="shared" si="119"/>
        <v>0.33263888888888887</v>
      </c>
      <c r="T729" s="109"/>
      <c r="U729" s="108"/>
      <c r="V729" s="108"/>
      <c r="W729" s="112"/>
      <c r="X729" s="112"/>
      <c r="Y729" s="112"/>
      <c r="Z729" s="176"/>
      <c r="AA729" s="109"/>
      <c r="AB729" s="138">
        <f t="shared" si="120"/>
        <v>0.93921568627450969</v>
      </c>
      <c r="AC729" s="112">
        <f t="shared" si="121"/>
        <v>0</v>
      </c>
      <c r="AD729" s="112">
        <f t="shared" si="122"/>
        <v>1</v>
      </c>
      <c r="AE729" s="112">
        <f t="shared" si="114"/>
        <v>1</v>
      </c>
    </row>
    <row r="730" spans="1:31" s="150" customFormat="1" hidden="1">
      <c r="A730" s="147">
        <v>733</v>
      </c>
      <c r="B730" s="226" t="s">
        <v>513</v>
      </c>
      <c r="C730" s="147" t="s">
        <v>331</v>
      </c>
      <c r="D730" s="147" t="s">
        <v>479</v>
      </c>
      <c r="E730" s="148">
        <v>42318</v>
      </c>
      <c r="F730" s="149">
        <v>0.35000000000000003</v>
      </c>
      <c r="G730" s="149">
        <v>0.77500000000000002</v>
      </c>
      <c r="H730" s="147"/>
      <c r="I730" s="147"/>
      <c r="J730" s="147"/>
      <c r="K730" s="277"/>
      <c r="L730" s="121"/>
      <c r="M730" s="120" t="str">
        <f>IF(ISERROR(VLOOKUP(C730,mail!$G$2:$H$65,2,0)),"",VLOOKUP(C730,mail!$G$2:$H$65,2,0))</f>
        <v/>
      </c>
      <c r="N730" s="98"/>
      <c r="O730" s="110">
        <f t="shared" si="116"/>
        <v>0.35000000000000003</v>
      </c>
      <c r="P730" s="110">
        <f t="shared" si="117"/>
        <v>0.77500000000000002</v>
      </c>
      <c r="Q730" s="134">
        <f t="shared" si="118"/>
        <v>0.14999999999999997</v>
      </c>
      <c r="R730" s="111">
        <f t="shared" si="115"/>
        <v>0.21250000000000002</v>
      </c>
      <c r="S730" s="108">
        <f t="shared" si="119"/>
        <v>0.35416666666666669</v>
      </c>
      <c r="T730" s="109"/>
      <c r="U730" s="108"/>
      <c r="V730" s="108"/>
      <c r="W730" s="112"/>
      <c r="X730" s="112"/>
      <c r="Y730" s="112"/>
      <c r="Z730" s="176"/>
      <c r="AA730" s="109"/>
      <c r="AB730" s="138">
        <f t="shared" si="120"/>
        <v>1</v>
      </c>
      <c r="AC730" s="112">
        <f t="shared" si="121"/>
        <v>0</v>
      </c>
      <c r="AD730" s="112">
        <f t="shared" si="122"/>
        <v>0</v>
      </c>
      <c r="AE730" s="112">
        <f t="shared" si="114"/>
        <v>1</v>
      </c>
    </row>
    <row r="731" spans="1:31" s="150" customFormat="1" hidden="1">
      <c r="A731" s="147">
        <v>734</v>
      </c>
      <c r="B731" s="226" t="s">
        <v>513</v>
      </c>
      <c r="C731" s="147" t="s">
        <v>331</v>
      </c>
      <c r="D731" s="147" t="s">
        <v>479</v>
      </c>
      <c r="E731" s="148">
        <v>42319</v>
      </c>
      <c r="F731" s="149">
        <v>0.35000000000000003</v>
      </c>
      <c r="G731" s="149">
        <v>0.77013888888888893</v>
      </c>
      <c r="H731" s="147"/>
      <c r="I731" s="147"/>
      <c r="J731" s="147"/>
      <c r="K731" s="277"/>
      <c r="L731" s="121"/>
      <c r="M731" s="120" t="str">
        <f>IF(ISERROR(VLOOKUP(C731,mail!$G$2:$H$65,2,0)),"",VLOOKUP(C731,mail!$G$2:$H$65,2,0))</f>
        <v/>
      </c>
      <c r="N731" s="98"/>
      <c r="O731" s="110">
        <f t="shared" si="116"/>
        <v>0.35000000000000003</v>
      </c>
      <c r="P731" s="110">
        <f t="shared" si="117"/>
        <v>0.77013888888888893</v>
      </c>
      <c r="Q731" s="134">
        <f t="shared" si="118"/>
        <v>0.14999999999999997</v>
      </c>
      <c r="R731" s="111">
        <f t="shared" si="115"/>
        <v>0.20763888888888893</v>
      </c>
      <c r="S731" s="108">
        <f t="shared" si="119"/>
        <v>0.35416666666666669</v>
      </c>
      <c r="T731" s="109"/>
      <c r="U731" s="108"/>
      <c r="V731" s="108"/>
      <c r="W731" s="112"/>
      <c r="X731" s="112"/>
      <c r="Y731" s="112"/>
      <c r="Z731" s="176"/>
      <c r="AA731" s="109"/>
      <c r="AB731" s="138">
        <f t="shared" si="120"/>
        <v>1</v>
      </c>
      <c r="AC731" s="112">
        <f t="shared" si="121"/>
        <v>0</v>
      </c>
      <c r="AD731" s="112">
        <f t="shared" si="122"/>
        <v>0</v>
      </c>
      <c r="AE731" s="112">
        <f t="shared" si="114"/>
        <v>1</v>
      </c>
    </row>
    <row r="732" spans="1:31" s="150" customFormat="1" hidden="1">
      <c r="A732" s="147">
        <v>735</v>
      </c>
      <c r="B732" s="226" t="s">
        <v>513</v>
      </c>
      <c r="C732" s="147" t="s">
        <v>331</v>
      </c>
      <c r="D732" s="147" t="s">
        <v>479</v>
      </c>
      <c r="E732" s="148">
        <v>42320</v>
      </c>
      <c r="F732" s="149">
        <v>0.3444444444444445</v>
      </c>
      <c r="G732" s="149">
        <v>0.77430555555555547</v>
      </c>
      <c r="H732" s="147"/>
      <c r="I732" s="147"/>
      <c r="J732" s="147"/>
      <c r="K732" s="277"/>
      <c r="L732" s="121"/>
      <c r="M732" s="120" t="str">
        <f>IF(ISERROR(VLOOKUP(C732,mail!$G$2:$H$65,2,0)),"",VLOOKUP(C732,mail!$G$2:$H$65,2,0))</f>
        <v/>
      </c>
      <c r="N732" s="98"/>
      <c r="O732" s="110">
        <f t="shared" si="116"/>
        <v>0.3444444444444445</v>
      </c>
      <c r="P732" s="110">
        <f t="shared" si="117"/>
        <v>0.77430555555555547</v>
      </c>
      <c r="Q732" s="134">
        <f t="shared" si="118"/>
        <v>0.1555555555555555</v>
      </c>
      <c r="R732" s="111">
        <f t="shared" si="115"/>
        <v>0.21180555555555547</v>
      </c>
      <c r="S732" s="108">
        <f t="shared" si="119"/>
        <v>0.35416666666666669</v>
      </c>
      <c r="T732" s="109"/>
      <c r="U732" s="108"/>
      <c r="V732" s="108"/>
      <c r="W732" s="112"/>
      <c r="X732" s="112"/>
      <c r="Y732" s="112"/>
      <c r="Z732" s="176"/>
      <c r="AA732" s="109"/>
      <c r="AB732" s="138">
        <f t="shared" si="120"/>
        <v>1</v>
      </c>
      <c r="AC732" s="112">
        <f t="shared" si="121"/>
        <v>0</v>
      </c>
      <c r="AD732" s="112">
        <f t="shared" si="122"/>
        <v>0</v>
      </c>
      <c r="AE732" s="112">
        <f t="shared" si="114"/>
        <v>1</v>
      </c>
    </row>
    <row r="733" spans="1:31" s="150" customFormat="1" hidden="1">
      <c r="A733" s="147">
        <v>736</v>
      </c>
      <c r="B733" s="226" t="s">
        <v>513</v>
      </c>
      <c r="C733" s="147" t="s">
        <v>331</v>
      </c>
      <c r="D733" s="147" t="s">
        <v>479</v>
      </c>
      <c r="E733" s="148">
        <v>42321</v>
      </c>
      <c r="F733" s="149">
        <v>0.35416666666666669</v>
      </c>
      <c r="G733" s="149">
        <v>0.78125</v>
      </c>
      <c r="H733" s="147"/>
      <c r="I733" s="147"/>
      <c r="J733" s="147"/>
      <c r="K733" s="277"/>
      <c r="L733" s="121"/>
      <c r="M733" s="120" t="str">
        <f>IF(ISERROR(VLOOKUP(C733,mail!$G$2:$H$65,2,0)),"",VLOOKUP(C733,mail!$G$2:$H$65,2,0))</f>
        <v/>
      </c>
      <c r="N733" s="98"/>
      <c r="O733" s="110">
        <f t="shared" si="116"/>
        <v>0.35416666666666669</v>
      </c>
      <c r="P733" s="110">
        <f t="shared" si="117"/>
        <v>0.78125</v>
      </c>
      <c r="Q733" s="134">
        <f t="shared" si="118"/>
        <v>0.14583333333333331</v>
      </c>
      <c r="R733" s="111">
        <f t="shared" si="115"/>
        <v>0.21875</v>
      </c>
      <c r="S733" s="108">
        <f t="shared" si="119"/>
        <v>0.35416666666666669</v>
      </c>
      <c r="T733" s="109"/>
      <c r="U733" s="108"/>
      <c r="V733" s="108"/>
      <c r="W733" s="112"/>
      <c r="X733" s="112"/>
      <c r="Y733" s="112"/>
      <c r="Z733" s="176"/>
      <c r="AA733" s="109"/>
      <c r="AB733" s="138">
        <f t="shared" si="120"/>
        <v>1</v>
      </c>
      <c r="AC733" s="112">
        <f t="shared" si="121"/>
        <v>0</v>
      </c>
      <c r="AD733" s="112">
        <f t="shared" si="122"/>
        <v>0</v>
      </c>
      <c r="AE733" s="112">
        <f t="shared" si="114"/>
        <v>1</v>
      </c>
    </row>
    <row r="734" spans="1:31" s="150" customFormat="1" hidden="1">
      <c r="A734" s="147">
        <v>738</v>
      </c>
      <c r="B734" s="226" t="s">
        <v>513</v>
      </c>
      <c r="C734" s="147" t="s">
        <v>331</v>
      </c>
      <c r="D734" s="147" t="s">
        <v>479</v>
      </c>
      <c r="E734" s="148">
        <v>42324</v>
      </c>
      <c r="F734" s="149">
        <v>0.34513888888888888</v>
      </c>
      <c r="G734" s="149">
        <v>0.77847222222222223</v>
      </c>
      <c r="H734" s="147"/>
      <c r="I734" s="147"/>
      <c r="J734" s="147"/>
      <c r="K734" s="277"/>
      <c r="L734" s="121"/>
      <c r="M734" s="120" t="str">
        <f>IF(ISERROR(VLOOKUP(C734,mail!$G$2:$H$65,2,0)),"",VLOOKUP(C734,mail!$G$2:$H$65,2,0))</f>
        <v/>
      </c>
      <c r="N734" s="98"/>
      <c r="O734" s="110">
        <f t="shared" si="116"/>
        <v>0.34513888888888888</v>
      </c>
      <c r="P734" s="110">
        <f t="shared" si="117"/>
        <v>0.77847222222222223</v>
      </c>
      <c r="Q734" s="134">
        <f t="shared" si="118"/>
        <v>0.15486111111111112</v>
      </c>
      <c r="R734" s="111">
        <f t="shared" si="115"/>
        <v>0.21597222222222223</v>
      </c>
      <c r="S734" s="108">
        <f t="shared" si="119"/>
        <v>0.35416666666666669</v>
      </c>
      <c r="T734" s="109"/>
      <c r="U734" s="108"/>
      <c r="V734" s="108"/>
      <c r="W734" s="112"/>
      <c r="X734" s="112"/>
      <c r="Y734" s="112"/>
      <c r="Z734" s="176"/>
      <c r="AA734" s="109"/>
      <c r="AB734" s="138">
        <f t="shared" si="120"/>
        <v>1</v>
      </c>
      <c r="AC734" s="112">
        <f t="shared" si="121"/>
        <v>0</v>
      </c>
      <c r="AD734" s="112">
        <f t="shared" si="122"/>
        <v>0</v>
      </c>
      <c r="AE734" s="112">
        <f t="shared" ref="AE734:AE796" si="123">+IF(OR(M734="Khac",M734="pm"),0,IF(AND(MAX(F734:K734)-MIN(F734:K734)&gt;TIMEVALUE("6:00"),AND(MAX(F734:K734)&gt;TIMEVALUE("14:00"),MIN(F734:K734)&lt;TIMEVALUE("11:30"))),1,0))+X734</f>
        <v>1</v>
      </c>
    </row>
    <row r="735" spans="1:31" s="150" customFormat="1" hidden="1">
      <c r="A735" s="147">
        <v>739</v>
      </c>
      <c r="B735" s="226" t="s">
        <v>513</v>
      </c>
      <c r="C735" s="147" t="s">
        <v>331</v>
      </c>
      <c r="D735" s="147" t="s">
        <v>479</v>
      </c>
      <c r="E735" s="148">
        <v>42325</v>
      </c>
      <c r="F735" s="149">
        <v>0.36458333333333331</v>
      </c>
      <c r="G735" s="149">
        <v>0.78541666666666676</v>
      </c>
      <c r="H735" s="147"/>
      <c r="I735" s="147"/>
      <c r="J735" s="147"/>
      <c r="K735" s="277"/>
      <c r="L735" s="121"/>
      <c r="M735" s="120" t="str">
        <f>IF(ISERROR(VLOOKUP(C735,mail!$G$2:$H$65,2,0)),"",VLOOKUP(C735,mail!$G$2:$H$65,2,0))</f>
        <v/>
      </c>
      <c r="N735" s="98"/>
      <c r="O735" s="110">
        <f t="shared" si="116"/>
        <v>0.36458333333333331</v>
      </c>
      <c r="P735" s="110">
        <f t="shared" si="117"/>
        <v>0.75</v>
      </c>
      <c r="Q735" s="134">
        <f t="shared" si="118"/>
        <v>0.13541666666666669</v>
      </c>
      <c r="R735" s="111">
        <f t="shared" si="115"/>
        <v>0.1875</v>
      </c>
      <c r="S735" s="108">
        <f t="shared" si="119"/>
        <v>0.32291666666666669</v>
      </c>
      <c r="T735" s="109"/>
      <c r="U735" s="108"/>
      <c r="V735" s="108"/>
      <c r="W735" s="112"/>
      <c r="X735" s="112"/>
      <c r="Y735" s="112"/>
      <c r="Z735" s="176"/>
      <c r="AA735" s="109"/>
      <c r="AB735" s="138">
        <f t="shared" si="120"/>
        <v>0.91176470588235292</v>
      </c>
      <c r="AC735" s="112">
        <f t="shared" si="121"/>
        <v>0</v>
      </c>
      <c r="AD735" s="112">
        <f t="shared" si="122"/>
        <v>1</v>
      </c>
      <c r="AE735" s="112">
        <f t="shared" si="123"/>
        <v>1</v>
      </c>
    </row>
    <row r="736" spans="1:31" s="150" customFormat="1" hidden="1">
      <c r="A736" s="147">
        <v>740</v>
      </c>
      <c r="B736" s="226" t="s">
        <v>513</v>
      </c>
      <c r="C736" s="147" t="s">
        <v>331</v>
      </c>
      <c r="D736" s="147" t="s">
        <v>479</v>
      </c>
      <c r="E736" s="148">
        <v>42326</v>
      </c>
      <c r="F736" s="149">
        <v>0.35069444444444442</v>
      </c>
      <c r="G736" s="149">
        <v>0.77361111111111114</v>
      </c>
      <c r="H736" s="147"/>
      <c r="I736" s="147"/>
      <c r="J736" s="147"/>
      <c r="K736" s="277"/>
      <c r="L736" s="121"/>
      <c r="M736" s="120" t="str">
        <f>IF(ISERROR(VLOOKUP(C736,mail!$G$2:$H$65,2,0)),"",VLOOKUP(C736,mail!$G$2:$H$65,2,0))</f>
        <v/>
      </c>
      <c r="N736" s="98"/>
      <c r="O736" s="110">
        <f t="shared" si="116"/>
        <v>0.35069444444444442</v>
      </c>
      <c r="P736" s="110">
        <f t="shared" si="117"/>
        <v>0.77361111111111114</v>
      </c>
      <c r="Q736" s="134">
        <f t="shared" si="118"/>
        <v>0.14930555555555558</v>
      </c>
      <c r="R736" s="111">
        <f t="shared" si="115"/>
        <v>0.21111111111111114</v>
      </c>
      <c r="S736" s="108">
        <f t="shared" si="119"/>
        <v>0.35416666666666669</v>
      </c>
      <c r="T736" s="109"/>
      <c r="U736" s="108"/>
      <c r="V736" s="108"/>
      <c r="W736" s="112"/>
      <c r="X736" s="112"/>
      <c r="Y736" s="112"/>
      <c r="Z736" s="176"/>
      <c r="AA736" s="109"/>
      <c r="AB736" s="138">
        <f t="shared" si="120"/>
        <v>1</v>
      </c>
      <c r="AC736" s="112">
        <f t="shared" si="121"/>
        <v>0</v>
      </c>
      <c r="AD736" s="112">
        <f t="shared" si="122"/>
        <v>0</v>
      </c>
      <c r="AE736" s="112">
        <f t="shared" si="123"/>
        <v>1</v>
      </c>
    </row>
    <row r="737" spans="1:31" s="150" customFormat="1" hidden="1">
      <c r="A737" s="147">
        <v>741</v>
      </c>
      <c r="B737" s="226" t="s">
        <v>513</v>
      </c>
      <c r="C737" s="147" t="s">
        <v>331</v>
      </c>
      <c r="D737" s="147" t="s">
        <v>479</v>
      </c>
      <c r="E737" s="148">
        <v>42327</v>
      </c>
      <c r="F737" s="149">
        <v>0.36319444444444443</v>
      </c>
      <c r="G737" s="149">
        <v>0.4993055555555555</v>
      </c>
      <c r="H737" s="147"/>
      <c r="I737" s="147"/>
      <c r="J737" s="147"/>
      <c r="K737" s="277"/>
      <c r="L737" s="121"/>
      <c r="M737" s="120" t="str">
        <f>IF(ISERROR(VLOOKUP(C737,mail!$G$2:$H$65,2,0)),"",VLOOKUP(C737,mail!$G$2:$H$65,2,0))</f>
        <v/>
      </c>
      <c r="N737" s="98"/>
      <c r="O737" s="110">
        <f t="shared" si="116"/>
        <v>0.36319444444444443</v>
      </c>
      <c r="P737" s="110">
        <f t="shared" si="117"/>
        <v>0.4993055555555555</v>
      </c>
      <c r="Q737" s="134">
        <f t="shared" si="118"/>
        <v>0.13611111111111107</v>
      </c>
      <c r="R737" s="111">
        <f t="shared" si="115"/>
        <v>0</v>
      </c>
      <c r="S737" s="108">
        <f t="shared" si="119"/>
        <v>0.13611111111111107</v>
      </c>
      <c r="T737" s="109"/>
      <c r="U737" s="108"/>
      <c r="V737" s="108"/>
      <c r="W737" s="112"/>
      <c r="X737" s="112"/>
      <c r="Y737" s="112"/>
      <c r="Z737" s="176"/>
      <c r="AA737" s="109"/>
      <c r="AB737" s="138">
        <f t="shared" si="120"/>
        <v>0.38431372549019593</v>
      </c>
      <c r="AC737" s="112">
        <f t="shared" si="121"/>
        <v>0</v>
      </c>
      <c r="AD737" s="112">
        <f t="shared" si="122"/>
        <v>1</v>
      </c>
      <c r="AE737" s="112">
        <f t="shared" si="123"/>
        <v>0</v>
      </c>
    </row>
    <row r="738" spans="1:31" s="150" customFormat="1" hidden="1">
      <c r="A738" s="147">
        <v>742</v>
      </c>
      <c r="B738" s="226" t="s">
        <v>514</v>
      </c>
      <c r="C738" s="147" t="s">
        <v>332</v>
      </c>
      <c r="D738" s="147" t="s">
        <v>479</v>
      </c>
      <c r="E738" s="148">
        <v>42303</v>
      </c>
      <c r="F738" s="149">
        <v>0.35416666666666669</v>
      </c>
      <c r="G738" s="149">
        <v>0.80833333333333324</v>
      </c>
      <c r="H738" s="147"/>
      <c r="I738" s="147"/>
      <c r="J738" s="147"/>
      <c r="K738" s="277"/>
      <c r="L738" s="121"/>
      <c r="M738" s="120" t="str">
        <f>IF(ISERROR(VLOOKUP(C738,mail!$G$2:$H$65,2,0)),"",VLOOKUP(C738,mail!$G$2:$H$65,2,0))</f>
        <v/>
      </c>
      <c r="N738" s="98"/>
      <c r="O738" s="110">
        <f t="shared" si="116"/>
        <v>0.35416666666666669</v>
      </c>
      <c r="P738" s="110">
        <f t="shared" si="117"/>
        <v>0.80833333333333324</v>
      </c>
      <c r="Q738" s="134">
        <f t="shared" si="118"/>
        <v>0.14583333333333331</v>
      </c>
      <c r="R738" s="111">
        <f t="shared" si="115"/>
        <v>0.24583333333333324</v>
      </c>
      <c r="S738" s="108">
        <f t="shared" si="119"/>
        <v>0.35416666666666669</v>
      </c>
      <c r="T738" s="109"/>
      <c r="U738" s="108"/>
      <c r="V738" s="108"/>
      <c r="W738" s="112"/>
      <c r="X738" s="112"/>
      <c r="Y738" s="112"/>
      <c r="Z738" s="176"/>
      <c r="AA738" s="109"/>
      <c r="AB738" s="138">
        <f t="shared" si="120"/>
        <v>1</v>
      </c>
      <c r="AC738" s="112">
        <f t="shared" si="121"/>
        <v>0</v>
      </c>
      <c r="AD738" s="112">
        <f t="shared" si="122"/>
        <v>0</v>
      </c>
      <c r="AE738" s="112">
        <f t="shared" si="123"/>
        <v>1</v>
      </c>
    </row>
    <row r="739" spans="1:31" s="150" customFormat="1" hidden="1">
      <c r="A739" s="147">
        <v>743</v>
      </c>
      <c r="B739" s="226" t="s">
        <v>514</v>
      </c>
      <c r="C739" s="147" t="s">
        <v>332</v>
      </c>
      <c r="D739" s="147" t="s">
        <v>479</v>
      </c>
      <c r="E739" s="148">
        <v>42304</v>
      </c>
      <c r="F739" s="149">
        <v>0.35555555555555557</v>
      </c>
      <c r="G739" s="149">
        <v>0.79652777777777783</v>
      </c>
      <c r="H739" s="149">
        <v>0.79722222222222217</v>
      </c>
      <c r="I739" s="149">
        <v>0.80486111111111114</v>
      </c>
      <c r="J739" s="147"/>
      <c r="K739" s="277"/>
      <c r="L739" s="121"/>
      <c r="M739" s="120" t="str">
        <f>IF(ISERROR(VLOOKUP(C739,mail!$G$2:$H$65,2,0)),"",VLOOKUP(C739,mail!$G$2:$H$65,2,0))</f>
        <v/>
      </c>
      <c r="N739" s="98"/>
      <c r="O739" s="110">
        <f t="shared" si="116"/>
        <v>0.35555555555555557</v>
      </c>
      <c r="P739" s="110">
        <f t="shared" si="117"/>
        <v>0.75</v>
      </c>
      <c r="Q739" s="134">
        <f t="shared" si="118"/>
        <v>0.14444444444444443</v>
      </c>
      <c r="R739" s="111">
        <f t="shared" si="115"/>
        <v>0.1875</v>
      </c>
      <c r="S739" s="108">
        <f t="shared" si="119"/>
        <v>0.33194444444444443</v>
      </c>
      <c r="T739" s="109"/>
      <c r="U739" s="108"/>
      <c r="V739" s="108"/>
      <c r="W739" s="112"/>
      <c r="X739" s="112"/>
      <c r="Y739" s="112"/>
      <c r="Z739" s="176"/>
      <c r="AA739" s="109"/>
      <c r="AB739" s="138">
        <f t="shared" si="120"/>
        <v>0.9372549019607842</v>
      </c>
      <c r="AC739" s="112">
        <f t="shared" si="121"/>
        <v>0</v>
      </c>
      <c r="AD739" s="112">
        <f t="shared" si="122"/>
        <v>1</v>
      </c>
      <c r="AE739" s="112">
        <f t="shared" si="123"/>
        <v>1</v>
      </c>
    </row>
    <row r="740" spans="1:31" s="150" customFormat="1" hidden="1">
      <c r="A740" s="147">
        <v>744</v>
      </c>
      <c r="B740" s="226" t="s">
        <v>514</v>
      </c>
      <c r="C740" s="147" t="s">
        <v>332</v>
      </c>
      <c r="D740" s="147" t="s">
        <v>479</v>
      </c>
      <c r="E740" s="148">
        <v>42305</v>
      </c>
      <c r="F740" s="149">
        <v>0.33402777777777781</v>
      </c>
      <c r="G740" s="149">
        <v>0.7944444444444444</v>
      </c>
      <c r="H740" s="147"/>
      <c r="I740" s="147"/>
      <c r="J740" s="147"/>
      <c r="K740" s="277"/>
      <c r="L740" s="121"/>
      <c r="M740" s="120" t="str">
        <f>IF(ISERROR(VLOOKUP(C740,mail!$G$2:$H$65,2,0)),"",VLOOKUP(C740,mail!$G$2:$H$65,2,0))</f>
        <v/>
      </c>
      <c r="N740" s="98"/>
      <c r="O740" s="110">
        <f t="shared" si="116"/>
        <v>0.33402777777777781</v>
      </c>
      <c r="P740" s="110">
        <f t="shared" si="117"/>
        <v>0.7944444444444444</v>
      </c>
      <c r="Q740" s="134">
        <f t="shared" si="118"/>
        <v>0.16597222222222219</v>
      </c>
      <c r="R740" s="111">
        <f t="shared" si="115"/>
        <v>0.2319444444444444</v>
      </c>
      <c r="S740" s="108">
        <f t="shared" si="119"/>
        <v>0.35416666666666669</v>
      </c>
      <c r="T740" s="109"/>
      <c r="U740" s="108"/>
      <c r="V740" s="108"/>
      <c r="W740" s="112"/>
      <c r="X740" s="112"/>
      <c r="Y740" s="112"/>
      <c r="Z740" s="176"/>
      <c r="AA740" s="109"/>
      <c r="AB740" s="138">
        <f t="shared" si="120"/>
        <v>1</v>
      </c>
      <c r="AC740" s="112">
        <f t="shared" si="121"/>
        <v>0</v>
      </c>
      <c r="AD740" s="112">
        <f t="shared" si="122"/>
        <v>0</v>
      </c>
      <c r="AE740" s="112">
        <f t="shared" si="123"/>
        <v>1</v>
      </c>
    </row>
    <row r="741" spans="1:31" s="150" customFormat="1" hidden="1">
      <c r="A741" s="147">
        <v>745</v>
      </c>
      <c r="B741" s="226" t="s">
        <v>514</v>
      </c>
      <c r="C741" s="147" t="s">
        <v>332</v>
      </c>
      <c r="D741" s="147" t="s">
        <v>479</v>
      </c>
      <c r="E741" s="148">
        <v>42306</v>
      </c>
      <c r="F741" s="149">
        <v>0.35069444444444442</v>
      </c>
      <c r="G741" s="149">
        <v>0.35069444444444442</v>
      </c>
      <c r="H741" s="149">
        <v>0.79375000000000007</v>
      </c>
      <c r="I741" s="147"/>
      <c r="J741" s="147"/>
      <c r="K741" s="277"/>
      <c r="L741" s="121"/>
      <c r="M741" s="120" t="str">
        <f>IF(ISERROR(VLOOKUP(C741,mail!$G$2:$H$65,2,0)),"",VLOOKUP(C741,mail!$G$2:$H$65,2,0))</f>
        <v/>
      </c>
      <c r="N741" s="98"/>
      <c r="O741" s="110">
        <f t="shared" si="116"/>
        <v>0.35069444444444442</v>
      </c>
      <c r="P741" s="110">
        <f t="shared" si="117"/>
        <v>0.79375000000000007</v>
      </c>
      <c r="Q741" s="134">
        <f t="shared" si="118"/>
        <v>0.14930555555555558</v>
      </c>
      <c r="R741" s="111">
        <f t="shared" si="115"/>
        <v>0.23125000000000007</v>
      </c>
      <c r="S741" s="108">
        <f t="shared" si="119"/>
        <v>0.35416666666666669</v>
      </c>
      <c r="T741" s="109"/>
      <c r="U741" s="108"/>
      <c r="V741" s="108"/>
      <c r="W741" s="112"/>
      <c r="X741" s="112"/>
      <c r="Y741" s="112"/>
      <c r="Z741" s="176"/>
      <c r="AA741" s="109"/>
      <c r="AB741" s="138">
        <f t="shared" si="120"/>
        <v>1</v>
      </c>
      <c r="AC741" s="112">
        <f t="shared" si="121"/>
        <v>0</v>
      </c>
      <c r="AD741" s="112">
        <f t="shared" si="122"/>
        <v>0</v>
      </c>
      <c r="AE741" s="112">
        <f t="shared" si="123"/>
        <v>1</v>
      </c>
    </row>
    <row r="742" spans="1:31" s="150" customFormat="1" hidden="1">
      <c r="A742" s="147">
        <v>746</v>
      </c>
      <c r="B742" s="226" t="s">
        <v>514</v>
      </c>
      <c r="C742" s="147" t="s">
        <v>332</v>
      </c>
      <c r="D742" s="147" t="s">
        <v>479</v>
      </c>
      <c r="E742" s="148">
        <v>42307</v>
      </c>
      <c r="F742" s="149">
        <v>0.35347222222222219</v>
      </c>
      <c r="G742" s="149">
        <v>0.79999999999999993</v>
      </c>
      <c r="H742" s="147"/>
      <c r="I742" s="147"/>
      <c r="J742" s="147"/>
      <c r="K742" s="277"/>
      <c r="L742" s="121"/>
      <c r="M742" s="120" t="str">
        <f>IF(ISERROR(VLOOKUP(C742,mail!$G$2:$H$65,2,0)),"",VLOOKUP(C742,mail!$G$2:$H$65,2,0))</f>
        <v/>
      </c>
      <c r="N742" s="98"/>
      <c r="O742" s="110">
        <f t="shared" si="116"/>
        <v>0.35347222222222219</v>
      </c>
      <c r="P742" s="110">
        <f t="shared" si="117"/>
        <v>0.79999999999999993</v>
      </c>
      <c r="Q742" s="134">
        <f t="shared" si="118"/>
        <v>0.14652777777777781</v>
      </c>
      <c r="R742" s="111">
        <f t="shared" si="115"/>
        <v>0.23749999999999993</v>
      </c>
      <c r="S742" s="108">
        <f t="shared" si="119"/>
        <v>0.35416666666666669</v>
      </c>
      <c r="T742" s="109"/>
      <c r="U742" s="108"/>
      <c r="V742" s="108"/>
      <c r="W742" s="112"/>
      <c r="X742" s="112"/>
      <c r="Y742" s="112"/>
      <c r="Z742" s="176"/>
      <c r="AA742" s="109"/>
      <c r="AB742" s="138">
        <f t="shared" si="120"/>
        <v>1</v>
      </c>
      <c r="AC742" s="112">
        <f t="shared" si="121"/>
        <v>0</v>
      </c>
      <c r="AD742" s="112">
        <f t="shared" si="122"/>
        <v>0</v>
      </c>
      <c r="AE742" s="112">
        <f t="shared" si="123"/>
        <v>1</v>
      </c>
    </row>
    <row r="743" spans="1:31" s="150" customFormat="1" hidden="1">
      <c r="A743" s="147">
        <v>747</v>
      </c>
      <c r="B743" s="226" t="s">
        <v>514</v>
      </c>
      <c r="C743" s="147" t="s">
        <v>332</v>
      </c>
      <c r="D743" s="147" t="s">
        <v>479</v>
      </c>
      <c r="E743" s="148">
        <v>42310</v>
      </c>
      <c r="F743" s="149">
        <v>0.3527777777777778</v>
      </c>
      <c r="G743" s="149">
        <v>0.78611111111111109</v>
      </c>
      <c r="H743" s="147"/>
      <c r="I743" s="147"/>
      <c r="J743" s="147"/>
      <c r="K743" s="277"/>
      <c r="L743" s="121"/>
      <c r="M743" s="120" t="str">
        <f>IF(ISERROR(VLOOKUP(C743,mail!$G$2:$H$65,2,0)),"",VLOOKUP(C743,mail!$G$2:$H$65,2,0))</f>
        <v/>
      </c>
      <c r="N743" s="98"/>
      <c r="O743" s="110">
        <f t="shared" si="116"/>
        <v>0.3527777777777778</v>
      </c>
      <c r="P743" s="110">
        <f t="shared" si="117"/>
        <v>0.78611111111111109</v>
      </c>
      <c r="Q743" s="134">
        <f t="shared" si="118"/>
        <v>0.1472222222222222</v>
      </c>
      <c r="R743" s="111">
        <f t="shared" si="115"/>
        <v>0.22361111111111109</v>
      </c>
      <c r="S743" s="108">
        <f t="shared" si="119"/>
        <v>0.35416666666666669</v>
      </c>
      <c r="T743" s="109"/>
      <c r="U743" s="108"/>
      <c r="V743" s="108"/>
      <c r="W743" s="112"/>
      <c r="X743" s="112"/>
      <c r="Y743" s="112"/>
      <c r="Z743" s="176"/>
      <c r="AA743" s="109"/>
      <c r="AB743" s="138">
        <f t="shared" si="120"/>
        <v>1</v>
      </c>
      <c r="AC743" s="112">
        <f t="shared" si="121"/>
        <v>0</v>
      </c>
      <c r="AD743" s="112">
        <f t="shared" si="122"/>
        <v>0</v>
      </c>
      <c r="AE743" s="112">
        <f t="shared" si="123"/>
        <v>1</v>
      </c>
    </row>
    <row r="744" spans="1:31" s="150" customFormat="1" hidden="1">
      <c r="A744" s="147">
        <v>748</v>
      </c>
      <c r="B744" s="226" t="s">
        <v>514</v>
      </c>
      <c r="C744" s="147" t="s">
        <v>332</v>
      </c>
      <c r="D744" s="147" t="s">
        <v>479</v>
      </c>
      <c r="E744" s="148">
        <v>42311</v>
      </c>
      <c r="F744" s="149">
        <v>0.35694444444444445</v>
      </c>
      <c r="G744" s="149">
        <v>0.79375000000000007</v>
      </c>
      <c r="H744" s="147"/>
      <c r="I744" s="147"/>
      <c r="J744" s="147"/>
      <c r="K744" s="277"/>
      <c r="L744" s="121"/>
      <c r="M744" s="120" t="str">
        <f>IF(ISERROR(VLOOKUP(C744,mail!$G$2:$H$65,2,0)),"",VLOOKUP(C744,mail!$G$2:$H$65,2,0))</f>
        <v/>
      </c>
      <c r="N744" s="98"/>
      <c r="O744" s="110">
        <f t="shared" si="116"/>
        <v>0.35694444444444445</v>
      </c>
      <c r="P744" s="110">
        <f t="shared" si="117"/>
        <v>0.75</v>
      </c>
      <c r="Q744" s="134">
        <f t="shared" si="118"/>
        <v>0.14305555555555555</v>
      </c>
      <c r="R744" s="111">
        <f t="shared" si="115"/>
        <v>0.1875</v>
      </c>
      <c r="S744" s="108">
        <f t="shared" si="119"/>
        <v>0.33055555555555555</v>
      </c>
      <c r="T744" s="109"/>
      <c r="U744" s="108"/>
      <c r="V744" s="108"/>
      <c r="W744" s="112"/>
      <c r="X744" s="112"/>
      <c r="Y744" s="112"/>
      <c r="Z744" s="176"/>
      <c r="AA744" s="109"/>
      <c r="AB744" s="138">
        <f t="shared" si="120"/>
        <v>0.93333333333333324</v>
      </c>
      <c r="AC744" s="112">
        <f t="shared" si="121"/>
        <v>0</v>
      </c>
      <c r="AD744" s="112">
        <f t="shared" si="122"/>
        <v>1</v>
      </c>
      <c r="AE744" s="112">
        <f t="shared" si="123"/>
        <v>1</v>
      </c>
    </row>
    <row r="745" spans="1:31" s="150" customFormat="1" hidden="1">
      <c r="A745" s="147">
        <v>749</v>
      </c>
      <c r="B745" s="226" t="s">
        <v>514</v>
      </c>
      <c r="C745" s="147" t="s">
        <v>332</v>
      </c>
      <c r="D745" s="147" t="s">
        <v>479</v>
      </c>
      <c r="E745" s="148">
        <v>42312</v>
      </c>
      <c r="F745" s="149">
        <v>0.34791666666666665</v>
      </c>
      <c r="G745" s="149">
        <v>0.78055555555555556</v>
      </c>
      <c r="H745" s="147"/>
      <c r="I745" s="147"/>
      <c r="J745" s="147"/>
      <c r="K745" s="277"/>
      <c r="L745" s="121"/>
      <c r="M745" s="120" t="str">
        <f>IF(ISERROR(VLOOKUP(C745,mail!$G$2:$H$65,2,0)),"",VLOOKUP(C745,mail!$G$2:$H$65,2,0))</f>
        <v/>
      </c>
      <c r="N745" s="98"/>
      <c r="O745" s="110">
        <f t="shared" si="116"/>
        <v>0.34791666666666665</v>
      </c>
      <c r="P745" s="110">
        <f t="shared" si="117"/>
        <v>0.78055555555555556</v>
      </c>
      <c r="Q745" s="134">
        <f t="shared" si="118"/>
        <v>0.15208333333333335</v>
      </c>
      <c r="R745" s="111">
        <f t="shared" si="115"/>
        <v>0.21805555555555556</v>
      </c>
      <c r="S745" s="108">
        <f t="shared" si="119"/>
        <v>0.35416666666666669</v>
      </c>
      <c r="T745" s="109"/>
      <c r="U745" s="108"/>
      <c r="V745" s="108"/>
      <c r="W745" s="112"/>
      <c r="X745" s="112"/>
      <c r="Y745" s="112"/>
      <c r="Z745" s="176"/>
      <c r="AA745" s="109"/>
      <c r="AB745" s="138">
        <f t="shared" si="120"/>
        <v>1</v>
      </c>
      <c r="AC745" s="112">
        <f t="shared" si="121"/>
        <v>0</v>
      </c>
      <c r="AD745" s="112">
        <f t="shared" si="122"/>
        <v>0</v>
      </c>
      <c r="AE745" s="112">
        <f t="shared" si="123"/>
        <v>1</v>
      </c>
    </row>
    <row r="746" spans="1:31" s="150" customFormat="1" hidden="1">
      <c r="A746" s="147">
        <v>750</v>
      </c>
      <c r="B746" s="226" t="s">
        <v>514</v>
      </c>
      <c r="C746" s="147" t="s">
        <v>332</v>
      </c>
      <c r="D746" s="147" t="s">
        <v>479</v>
      </c>
      <c r="E746" s="148">
        <v>42313</v>
      </c>
      <c r="F746" s="149">
        <v>0.35000000000000003</v>
      </c>
      <c r="G746" s="149">
        <v>0.80625000000000002</v>
      </c>
      <c r="H746" s="147"/>
      <c r="I746" s="147"/>
      <c r="J746" s="147"/>
      <c r="K746" s="279"/>
      <c r="L746" s="121"/>
      <c r="M746" s="120" t="str">
        <f>IF(ISERROR(VLOOKUP(C746,mail!$G$2:$H$65,2,0)),"",VLOOKUP(C746,mail!$G$2:$H$65,2,0))</f>
        <v/>
      </c>
      <c r="N746" s="98"/>
      <c r="O746" s="110">
        <f t="shared" si="116"/>
        <v>0.35000000000000003</v>
      </c>
      <c r="P746" s="110">
        <f t="shared" si="117"/>
        <v>0.80625000000000002</v>
      </c>
      <c r="Q746" s="134">
        <f t="shared" si="118"/>
        <v>0.14999999999999997</v>
      </c>
      <c r="R746" s="111">
        <f t="shared" si="115"/>
        <v>0.24375000000000002</v>
      </c>
      <c r="S746" s="108">
        <f t="shared" si="119"/>
        <v>0.35416666666666669</v>
      </c>
      <c r="T746" s="109"/>
      <c r="U746" s="108"/>
      <c r="V746" s="108"/>
      <c r="W746" s="112"/>
      <c r="X746" s="112"/>
      <c r="Y746" s="112"/>
      <c r="Z746" s="176"/>
      <c r="AA746" s="109"/>
      <c r="AB746" s="138">
        <f t="shared" si="120"/>
        <v>1</v>
      </c>
      <c r="AC746" s="112">
        <f t="shared" si="121"/>
        <v>0</v>
      </c>
      <c r="AD746" s="112">
        <f t="shared" si="122"/>
        <v>0</v>
      </c>
      <c r="AE746" s="112">
        <f t="shared" si="123"/>
        <v>1</v>
      </c>
    </row>
    <row r="747" spans="1:31" s="150" customFormat="1" hidden="1">
      <c r="A747" s="147">
        <v>751</v>
      </c>
      <c r="B747" s="226" t="s">
        <v>514</v>
      </c>
      <c r="C747" s="147" t="s">
        <v>332</v>
      </c>
      <c r="D747" s="147" t="s">
        <v>479</v>
      </c>
      <c r="E747" s="148">
        <v>42314</v>
      </c>
      <c r="F747" s="149">
        <v>0.35069444444444442</v>
      </c>
      <c r="G747" s="149">
        <v>0.79999999999999993</v>
      </c>
      <c r="H747" s="147"/>
      <c r="I747" s="147"/>
      <c r="J747" s="147"/>
      <c r="K747" s="279"/>
      <c r="L747" s="121"/>
      <c r="M747" s="120" t="str">
        <f>IF(ISERROR(VLOOKUP(C747,mail!$G$2:$H$65,2,0)),"",VLOOKUP(C747,mail!$G$2:$H$65,2,0))</f>
        <v/>
      </c>
      <c r="N747" s="98"/>
      <c r="O747" s="110">
        <f t="shared" si="116"/>
        <v>0.35069444444444442</v>
      </c>
      <c r="P747" s="110">
        <f t="shared" si="117"/>
        <v>0.79999999999999993</v>
      </c>
      <c r="Q747" s="134">
        <f t="shared" si="118"/>
        <v>0.14930555555555558</v>
      </c>
      <c r="R747" s="111">
        <f t="shared" si="115"/>
        <v>0.23749999999999993</v>
      </c>
      <c r="S747" s="108">
        <f t="shared" si="119"/>
        <v>0.35416666666666669</v>
      </c>
      <c r="T747" s="109"/>
      <c r="U747" s="108"/>
      <c r="V747" s="108"/>
      <c r="W747" s="112"/>
      <c r="X747" s="112"/>
      <c r="Y747" s="112"/>
      <c r="Z747" s="176"/>
      <c r="AA747" s="109"/>
      <c r="AB747" s="138">
        <f t="shared" si="120"/>
        <v>1</v>
      </c>
      <c r="AC747" s="112">
        <f t="shared" si="121"/>
        <v>0</v>
      </c>
      <c r="AD747" s="112">
        <f t="shared" si="122"/>
        <v>0</v>
      </c>
      <c r="AE747" s="112">
        <f t="shared" si="123"/>
        <v>1</v>
      </c>
    </row>
    <row r="748" spans="1:31" s="150" customFormat="1" hidden="1">
      <c r="A748" s="147">
        <v>752</v>
      </c>
      <c r="B748" s="226" t="s">
        <v>514</v>
      </c>
      <c r="C748" s="147" t="s">
        <v>332</v>
      </c>
      <c r="D748" s="147" t="s">
        <v>479</v>
      </c>
      <c r="E748" s="148">
        <v>42317</v>
      </c>
      <c r="F748" s="149">
        <v>0.35833333333333334</v>
      </c>
      <c r="G748" s="149">
        <v>0.81458333333333333</v>
      </c>
      <c r="H748" s="147"/>
      <c r="I748" s="147"/>
      <c r="J748" s="147"/>
      <c r="K748" s="279"/>
      <c r="L748" s="121"/>
      <c r="M748" s="120" t="str">
        <f>IF(ISERROR(VLOOKUP(C748,mail!$G$2:$H$65,2,0)),"",VLOOKUP(C748,mail!$G$2:$H$65,2,0))</f>
        <v/>
      </c>
      <c r="N748" s="98"/>
      <c r="O748" s="110">
        <f t="shared" si="116"/>
        <v>0.35833333333333334</v>
      </c>
      <c r="P748" s="110">
        <f t="shared" si="117"/>
        <v>0.75</v>
      </c>
      <c r="Q748" s="134">
        <f t="shared" si="118"/>
        <v>0.14166666666666666</v>
      </c>
      <c r="R748" s="111">
        <f t="shared" si="115"/>
        <v>0.1875</v>
      </c>
      <c r="S748" s="108">
        <f t="shared" si="119"/>
        <v>0.32916666666666666</v>
      </c>
      <c r="T748" s="109"/>
      <c r="U748" s="108"/>
      <c r="V748" s="108"/>
      <c r="W748" s="112"/>
      <c r="X748" s="112"/>
      <c r="Y748" s="112"/>
      <c r="Z748" s="176"/>
      <c r="AA748" s="109"/>
      <c r="AB748" s="138">
        <f t="shared" si="120"/>
        <v>0.92941176470588227</v>
      </c>
      <c r="AC748" s="112">
        <f t="shared" si="121"/>
        <v>0</v>
      </c>
      <c r="AD748" s="112">
        <f t="shared" si="122"/>
        <v>1</v>
      </c>
      <c r="AE748" s="112">
        <f t="shared" si="123"/>
        <v>1</v>
      </c>
    </row>
    <row r="749" spans="1:31" s="150" customFormat="1" hidden="1">
      <c r="A749" s="147">
        <v>753</v>
      </c>
      <c r="B749" s="226" t="s">
        <v>514</v>
      </c>
      <c r="C749" s="147" t="s">
        <v>332</v>
      </c>
      <c r="D749" s="147" t="s">
        <v>479</v>
      </c>
      <c r="E749" s="148">
        <v>42318</v>
      </c>
      <c r="F749" s="149">
        <v>0.35138888888888892</v>
      </c>
      <c r="G749" s="149">
        <v>0.81388888888888899</v>
      </c>
      <c r="H749" s="147"/>
      <c r="I749" s="147"/>
      <c r="J749" s="147"/>
      <c r="K749" s="279"/>
      <c r="L749" s="121"/>
      <c r="M749" s="120" t="str">
        <f>IF(ISERROR(VLOOKUP(C749,mail!$G$2:$H$65,2,0)),"",VLOOKUP(C749,mail!$G$2:$H$65,2,0))</f>
        <v/>
      </c>
      <c r="N749" s="98"/>
      <c r="O749" s="110">
        <f t="shared" si="116"/>
        <v>0.35138888888888892</v>
      </c>
      <c r="P749" s="110">
        <f t="shared" si="117"/>
        <v>0.81388888888888899</v>
      </c>
      <c r="Q749" s="134">
        <f t="shared" si="118"/>
        <v>0.14861111111111108</v>
      </c>
      <c r="R749" s="111">
        <f t="shared" si="115"/>
        <v>0.25</v>
      </c>
      <c r="S749" s="108">
        <f t="shared" si="119"/>
        <v>0.35416666666666669</v>
      </c>
      <c r="T749" s="109"/>
      <c r="U749" s="108"/>
      <c r="V749" s="108"/>
      <c r="W749" s="112"/>
      <c r="X749" s="112"/>
      <c r="Y749" s="112"/>
      <c r="Z749" s="176"/>
      <c r="AA749" s="109"/>
      <c r="AB749" s="138">
        <f t="shared" si="120"/>
        <v>1</v>
      </c>
      <c r="AC749" s="112">
        <f t="shared" si="121"/>
        <v>0</v>
      </c>
      <c r="AD749" s="112">
        <f t="shared" si="122"/>
        <v>0</v>
      </c>
      <c r="AE749" s="112">
        <f t="shared" si="123"/>
        <v>1</v>
      </c>
    </row>
    <row r="750" spans="1:31" s="150" customFormat="1" hidden="1">
      <c r="A750" s="147">
        <v>754</v>
      </c>
      <c r="B750" s="226" t="s">
        <v>514</v>
      </c>
      <c r="C750" s="147" t="s">
        <v>332</v>
      </c>
      <c r="D750" s="147" t="s">
        <v>479</v>
      </c>
      <c r="E750" s="148">
        <v>42319</v>
      </c>
      <c r="F750" s="149">
        <v>0.35416666666666669</v>
      </c>
      <c r="G750" s="149">
        <v>0.79861111111111116</v>
      </c>
      <c r="H750" s="147"/>
      <c r="I750" s="147"/>
      <c r="J750" s="147"/>
      <c r="K750" s="279"/>
      <c r="L750" s="121"/>
      <c r="M750" s="120" t="str">
        <f>IF(ISERROR(VLOOKUP(C750,mail!$G$2:$H$65,2,0)),"",VLOOKUP(C750,mail!$G$2:$H$65,2,0))</f>
        <v/>
      </c>
      <c r="N750" s="98"/>
      <c r="O750" s="110">
        <f t="shared" si="116"/>
        <v>0.35416666666666669</v>
      </c>
      <c r="P750" s="110">
        <f t="shared" si="117"/>
        <v>0.79861111111111116</v>
      </c>
      <c r="Q750" s="134">
        <f t="shared" si="118"/>
        <v>0.14583333333333331</v>
      </c>
      <c r="R750" s="111">
        <f t="shared" si="115"/>
        <v>0.23611111111111116</v>
      </c>
      <c r="S750" s="108">
        <f t="shared" si="119"/>
        <v>0.35416666666666669</v>
      </c>
      <c r="T750" s="109"/>
      <c r="U750" s="108"/>
      <c r="V750" s="108"/>
      <c r="W750" s="112"/>
      <c r="X750" s="112"/>
      <c r="Y750" s="112"/>
      <c r="Z750" s="176"/>
      <c r="AA750" s="109"/>
      <c r="AB750" s="138">
        <f t="shared" si="120"/>
        <v>1</v>
      </c>
      <c r="AC750" s="112">
        <f t="shared" si="121"/>
        <v>0</v>
      </c>
      <c r="AD750" s="112">
        <f t="shared" si="122"/>
        <v>0</v>
      </c>
      <c r="AE750" s="112">
        <f t="shared" si="123"/>
        <v>1</v>
      </c>
    </row>
    <row r="751" spans="1:31" s="150" customFormat="1" hidden="1">
      <c r="A751" s="147">
        <v>755</v>
      </c>
      <c r="B751" s="226" t="s">
        <v>514</v>
      </c>
      <c r="C751" s="147" t="s">
        <v>332</v>
      </c>
      <c r="D751" s="147" t="s">
        <v>479</v>
      </c>
      <c r="E751" s="148">
        <v>42320</v>
      </c>
      <c r="F751" s="149">
        <v>0.35347222222222219</v>
      </c>
      <c r="G751" s="149">
        <v>0.7993055555555556</v>
      </c>
      <c r="H751" s="149">
        <v>0.79999999999999993</v>
      </c>
      <c r="I751" s="147"/>
      <c r="J751" s="147"/>
      <c r="K751" s="279"/>
      <c r="L751" s="121"/>
      <c r="M751" s="120" t="str">
        <f>IF(ISERROR(VLOOKUP(C751,mail!$G$2:$H$65,2,0)),"",VLOOKUP(C751,mail!$G$2:$H$65,2,0))</f>
        <v/>
      </c>
      <c r="N751" s="98"/>
      <c r="O751" s="110">
        <f t="shared" si="116"/>
        <v>0.35347222222222219</v>
      </c>
      <c r="P751" s="110">
        <f t="shared" si="117"/>
        <v>0.79999999999999993</v>
      </c>
      <c r="Q751" s="134">
        <f t="shared" si="118"/>
        <v>0.14652777777777781</v>
      </c>
      <c r="R751" s="111">
        <f t="shared" si="115"/>
        <v>0.23749999999999993</v>
      </c>
      <c r="S751" s="108">
        <f t="shared" si="119"/>
        <v>0.35416666666666669</v>
      </c>
      <c r="T751" s="109"/>
      <c r="U751" s="108"/>
      <c r="V751" s="108"/>
      <c r="W751" s="112"/>
      <c r="X751" s="112"/>
      <c r="Y751" s="112"/>
      <c r="Z751" s="176"/>
      <c r="AA751" s="109"/>
      <c r="AB751" s="138">
        <f t="shared" si="120"/>
        <v>1</v>
      </c>
      <c r="AC751" s="112">
        <f t="shared" si="121"/>
        <v>0</v>
      </c>
      <c r="AD751" s="112">
        <f t="shared" si="122"/>
        <v>0</v>
      </c>
      <c r="AE751" s="112">
        <f t="shared" si="123"/>
        <v>1</v>
      </c>
    </row>
    <row r="752" spans="1:31" s="150" customFormat="1" hidden="1">
      <c r="A752" s="147">
        <v>756</v>
      </c>
      <c r="B752" s="226" t="s">
        <v>514</v>
      </c>
      <c r="C752" s="147" t="s">
        <v>332</v>
      </c>
      <c r="D752" s="147" t="s">
        <v>479</v>
      </c>
      <c r="E752" s="148">
        <v>42321</v>
      </c>
      <c r="F752" s="149">
        <v>0.35833333333333334</v>
      </c>
      <c r="G752" s="149">
        <v>0.91736111111111107</v>
      </c>
      <c r="H752" s="147"/>
      <c r="I752" s="147"/>
      <c r="J752" s="147"/>
      <c r="K752" s="279"/>
      <c r="L752" s="121"/>
      <c r="M752" s="120" t="str">
        <f>IF(ISERROR(VLOOKUP(C752,mail!$G$2:$H$65,2,0)),"",VLOOKUP(C752,mail!$G$2:$H$65,2,0))</f>
        <v/>
      </c>
      <c r="N752" s="98"/>
      <c r="O752" s="110">
        <f t="shared" si="116"/>
        <v>0.35833333333333334</v>
      </c>
      <c r="P752" s="110">
        <f t="shared" si="117"/>
        <v>0.75</v>
      </c>
      <c r="Q752" s="134">
        <f t="shared" si="118"/>
        <v>0.14166666666666666</v>
      </c>
      <c r="R752" s="111">
        <f t="shared" si="115"/>
        <v>0.1875</v>
      </c>
      <c r="S752" s="108">
        <f t="shared" si="119"/>
        <v>0.32916666666666666</v>
      </c>
      <c r="T752" s="109"/>
      <c r="U752" s="108"/>
      <c r="V752" s="108"/>
      <c r="W752" s="112"/>
      <c r="X752" s="112"/>
      <c r="Y752" s="112"/>
      <c r="Z752" s="176"/>
      <c r="AA752" s="109"/>
      <c r="AB752" s="138">
        <f t="shared" si="120"/>
        <v>0.92941176470588227</v>
      </c>
      <c r="AC752" s="112">
        <f t="shared" si="121"/>
        <v>0</v>
      </c>
      <c r="AD752" s="112">
        <f t="shared" si="122"/>
        <v>1</v>
      </c>
      <c r="AE752" s="112">
        <f t="shared" si="123"/>
        <v>1</v>
      </c>
    </row>
    <row r="753" spans="1:31" s="150" customFormat="1" hidden="1">
      <c r="A753" s="147">
        <v>757</v>
      </c>
      <c r="B753" s="226" t="s">
        <v>514</v>
      </c>
      <c r="C753" s="147" t="s">
        <v>332</v>
      </c>
      <c r="D753" s="147" t="s">
        <v>479</v>
      </c>
      <c r="E753" s="148">
        <v>42324</v>
      </c>
      <c r="F753" s="149">
        <v>0.35486111111111113</v>
      </c>
      <c r="G753" s="149">
        <v>0.8930555555555556</v>
      </c>
      <c r="H753" s="147"/>
      <c r="I753" s="147"/>
      <c r="J753" s="147"/>
      <c r="K753" s="279"/>
      <c r="L753" s="121"/>
      <c r="M753" s="120" t="str">
        <f>IF(ISERROR(VLOOKUP(C753,mail!$G$2:$H$65,2,0)),"",VLOOKUP(C753,mail!$G$2:$H$65,2,0))</f>
        <v/>
      </c>
      <c r="N753" s="98"/>
      <c r="O753" s="110">
        <f t="shared" si="116"/>
        <v>0.35486111111111113</v>
      </c>
      <c r="P753" s="110">
        <f t="shared" si="117"/>
        <v>0.75</v>
      </c>
      <c r="Q753" s="134">
        <f t="shared" si="118"/>
        <v>0.14513888888888887</v>
      </c>
      <c r="R753" s="111">
        <f t="shared" ref="R753:R813" si="124">+IF(OR(M753="khac",M753="pm",P753=TIMEVALUE("00:00"),MAX(F753:K753)&lt;TIMEVALUE("13:30"),MAX(F753:K753)&lt;TIMEVALUE("15:30"),MIN(F753:K753)&gt;TIMEVALUE("15:30")),0,IF(P753&lt;=TIMEVALUE("19:30"),P753-IF(MIN(F753:K753)&gt;TIMEVALUE("13:30"),O753,TIMEVALUE("13:30")),TIMEVALUE("19:30")-IF(MIN(F753:K753)&gt;TIMEVALUE("13:30"),O753,TIMEVALUE("13:30"))))</f>
        <v>0.1875</v>
      </c>
      <c r="S753" s="108">
        <f t="shared" si="119"/>
        <v>0.33263888888888887</v>
      </c>
      <c r="T753" s="109"/>
      <c r="U753" s="108"/>
      <c r="V753" s="108"/>
      <c r="W753" s="112"/>
      <c r="X753" s="112"/>
      <c r="Y753" s="112"/>
      <c r="Z753" s="176"/>
      <c r="AA753" s="109"/>
      <c r="AB753" s="138">
        <f t="shared" si="120"/>
        <v>0.93921568627450969</v>
      </c>
      <c r="AC753" s="112">
        <f t="shared" si="121"/>
        <v>0</v>
      </c>
      <c r="AD753" s="112">
        <f t="shared" si="122"/>
        <v>1</v>
      </c>
      <c r="AE753" s="112">
        <f t="shared" si="123"/>
        <v>1</v>
      </c>
    </row>
    <row r="754" spans="1:31" s="150" customFormat="1" hidden="1">
      <c r="A754" s="147">
        <v>758</v>
      </c>
      <c r="B754" s="226" t="s">
        <v>514</v>
      </c>
      <c r="C754" s="147" t="s">
        <v>332</v>
      </c>
      <c r="D754" s="147" t="s">
        <v>479</v>
      </c>
      <c r="E754" s="148">
        <v>42325</v>
      </c>
      <c r="F754" s="149">
        <v>0.36319444444444443</v>
      </c>
      <c r="G754" s="149">
        <v>0.81041666666666667</v>
      </c>
      <c r="H754" s="147"/>
      <c r="I754" s="147"/>
      <c r="J754" s="147"/>
      <c r="K754" s="279"/>
      <c r="L754" s="121"/>
      <c r="M754" s="120" t="str">
        <f>IF(ISERROR(VLOOKUP(C754,mail!$G$2:$H$65,2,0)),"",VLOOKUP(C754,mail!$G$2:$H$65,2,0))</f>
        <v/>
      </c>
      <c r="N754" s="98"/>
      <c r="O754" s="110">
        <f t="shared" si="116"/>
        <v>0.36319444444444443</v>
      </c>
      <c r="P754" s="110">
        <f t="shared" si="117"/>
        <v>0.75</v>
      </c>
      <c r="Q754" s="134">
        <f t="shared" si="118"/>
        <v>0.13680555555555557</v>
      </c>
      <c r="R754" s="111">
        <f t="shared" si="124"/>
        <v>0.1875</v>
      </c>
      <c r="S754" s="108">
        <f t="shared" si="119"/>
        <v>0.32430555555555557</v>
      </c>
      <c r="T754" s="109"/>
      <c r="U754" s="108"/>
      <c r="V754" s="108"/>
      <c r="W754" s="112"/>
      <c r="X754" s="112"/>
      <c r="Y754" s="112"/>
      <c r="Z754" s="176"/>
      <c r="AA754" s="109"/>
      <c r="AB754" s="138">
        <f t="shared" si="120"/>
        <v>0.91568627450980389</v>
      </c>
      <c r="AC754" s="112">
        <f t="shared" si="121"/>
        <v>0</v>
      </c>
      <c r="AD754" s="112">
        <f t="shared" si="122"/>
        <v>1</v>
      </c>
      <c r="AE754" s="112">
        <f t="shared" si="123"/>
        <v>1</v>
      </c>
    </row>
    <row r="755" spans="1:31" s="150" customFormat="1" hidden="1">
      <c r="A755" s="147">
        <v>759</v>
      </c>
      <c r="B755" s="226" t="s">
        <v>514</v>
      </c>
      <c r="C755" s="147" t="s">
        <v>332</v>
      </c>
      <c r="D755" s="147" t="s">
        <v>479</v>
      </c>
      <c r="E755" s="148">
        <v>42326</v>
      </c>
      <c r="F755" s="149">
        <v>0.35416666666666669</v>
      </c>
      <c r="G755" s="149">
        <v>0.53472222222222221</v>
      </c>
      <c r="H755" s="149">
        <v>0.8340277777777777</v>
      </c>
      <c r="I755" s="147"/>
      <c r="J755" s="147"/>
      <c r="K755" s="279"/>
      <c r="L755" s="121"/>
      <c r="M755" s="120" t="str">
        <f>IF(ISERROR(VLOOKUP(C755,mail!$G$2:$H$65,2,0)),"",VLOOKUP(C755,mail!$G$2:$H$65,2,0))</f>
        <v/>
      </c>
      <c r="N755" s="98"/>
      <c r="O755" s="110">
        <f t="shared" si="116"/>
        <v>0.35416666666666669</v>
      </c>
      <c r="P755" s="110">
        <f t="shared" si="117"/>
        <v>0.8340277777777777</v>
      </c>
      <c r="Q755" s="134">
        <f t="shared" si="118"/>
        <v>0.14583333333333331</v>
      </c>
      <c r="R755" s="111">
        <f t="shared" si="124"/>
        <v>0.25</v>
      </c>
      <c r="S755" s="108">
        <f t="shared" si="119"/>
        <v>0.35416666666666669</v>
      </c>
      <c r="T755" s="109"/>
      <c r="U755" s="108"/>
      <c r="V755" s="108"/>
      <c r="W755" s="112"/>
      <c r="X755" s="112"/>
      <c r="Y755" s="112"/>
      <c r="Z755" s="176"/>
      <c r="AA755" s="109"/>
      <c r="AB755" s="138">
        <f t="shared" si="120"/>
        <v>1</v>
      </c>
      <c r="AC755" s="112">
        <f t="shared" si="121"/>
        <v>0</v>
      </c>
      <c r="AD755" s="112">
        <f t="shared" si="122"/>
        <v>0</v>
      </c>
      <c r="AE755" s="112">
        <f t="shared" si="123"/>
        <v>1</v>
      </c>
    </row>
    <row r="756" spans="1:31" s="150" customFormat="1" hidden="1">
      <c r="A756" s="147">
        <v>760</v>
      </c>
      <c r="B756" s="226" t="s">
        <v>514</v>
      </c>
      <c r="C756" s="147" t="s">
        <v>332</v>
      </c>
      <c r="D756" s="147" t="s">
        <v>479</v>
      </c>
      <c r="E756" s="148">
        <v>42327</v>
      </c>
      <c r="F756" s="149">
        <v>0.3520833333333333</v>
      </c>
      <c r="G756" s="149">
        <v>0.78055555555555556</v>
      </c>
      <c r="H756" s="147"/>
      <c r="I756" s="147"/>
      <c r="J756" s="147"/>
      <c r="K756" s="279"/>
      <c r="L756" s="121"/>
      <c r="M756" s="120" t="str">
        <f>IF(ISERROR(VLOOKUP(C756,mail!$G$2:$H$65,2,0)),"",VLOOKUP(C756,mail!$G$2:$H$65,2,0))</f>
        <v/>
      </c>
      <c r="N756" s="98"/>
      <c r="O756" s="110">
        <f t="shared" si="116"/>
        <v>0.3520833333333333</v>
      </c>
      <c r="P756" s="110">
        <f t="shared" si="117"/>
        <v>0.78055555555555556</v>
      </c>
      <c r="Q756" s="134">
        <f t="shared" si="118"/>
        <v>0.1479166666666667</v>
      </c>
      <c r="R756" s="111">
        <f t="shared" si="124"/>
        <v>0.21805555555555556</v>
      </c>
      <c r="S756" s="108">
        <f t="shared" si="119"/>
        <v>0.35416666666666669</v>
      </c>
      <c r="T756" s="109"/>
      <c r="U756" s="108"/>
      <c r="V756" s="108"/>
      <c r="W756" s="112"/>
      <c r="X756" s="112"/>
      <c r="Y756" s="112"/>
      <c r="Z756" s="176"/>
      <c r="AA756" s="109"/>
      <c r="AB756" s="138">
        <f t="shared" si="120"/>
        <v>1</v>
      </c>
      <c r="AC756" s="112">
        <f t="shared" si="121"/>
        <v>0</v>
      </c>
      <c r="AD756" s="112">
        <f t="shared" si="122"/>
        <v>0</v>
      </c>
      <c r="AE756" s="112">
        <f t="shared" si="123"/>
        <v>1</v>
      </c>
    </row>
    <row r="757" spans="1:31" s="150" customFormat="1" hidden="1">
      <c r="A757" s="147">
        <v>761</v>
      </c>
      <c r="B757" s="226" t="s">
        <v>515</v>
      </c>
      <c r="C757" s="147" t="s">
        <v>333</v>
      </c>
      <c r="D757" s="147" t="s">
        <v>479</v>
      </c>
      <c r="E757" s="148">
        <v>42303</v>
      </c>
      <c r="F757" s="149">
        <v>0.34861111111111115</v>
      </c>
      <c r="G757" s="149">
        <v>0.78749999999999998</v>
      </c>
      <c r="H757" s="147"/>
      <c r="I757" s="147"/>
      <c r="J757" s="147"/>
      <c r="K757" s="279"/>
      <c r="L757" s="121"/>
      <c r="M757" s="120" t="str">
        <f>IF(ISERROR(VLOOKUP(C757,mail!$G$2:$H$65,2,0)),"",VLOOKUP(C757,mail!$G$2:$H$65,2,0))</f>
        <v/>
      </c>
      <c r="N757" s="98"/>
      <c r="O757" s="110">
        <f t="shared" si="116"/>
        <v>0.34861111111111115</v>
      </c>
      <c r="P757" s="110">
        <f t="shared" si="117"/>
        <v>0.78749999999999998</v>
      </c>
      <c r="Q757" s="134">
        <f t="shared" si="118"/>
        <v>0.15138888888888885</v>
      </c>
      <c r="R757" s="111">
        <f t="shared" si="124"/>
        <v>0.22499999999999998</v>
      </c>
      <c r="S757" s="108">
        <f t="shared" si="119"/>
        <v>0.35416666666666669</v>
      </c>
      <c r="T757" s="109"/>
      <c r="U757" s="108"/>
      <c r="V757" s="108"/>
      <c r="W757" s="112"/>
      <c r="X757" s="112"/>
      <c r="Y757" s="112"/>
      <c r="Z757" s="176"/>
      <c r="AA757" s="109"/>
      <c r="AB757" s="138">
        <f t="shared" si="120"/>
        <v>1</v>
      </c>
      <c r="AC757" s="112">
        <f t="shared" si="121"/>
        <v>0</v>
      </c>
      <c r="AD757" s="112">
        <f t="shared" si="122"/>
        <v>0</v>
      </c>
      <c r="AE757" s="112">
        <f t="shared" si="123"/>
        <v>1</v>
      </c>
    </row>
    <row r="758" spans="1:31" s="150" customFormat="1" hidden="1">
      <c r="A758" s="147">
        <v>762</v>
      </c>
      <c r="B758" s="226" t="s">
        <v>515</v>
      </c>
      <c r="C758" s="147" t="s">
        <v>333</v>
      </c>
      <c r="D758" s="147" t="s">
        <v>479</v>
      </c>
      <c r="E758" s="148">
        <v>42304</v>
      </c>
      <c r="F758" s="149">
        <v>0.3444444444444445</v>
      </c>
      <c r="G758" s="149">
        <v>0.7715277777777777</v>
      </c>
      <c r="H758" s="147"/>
      <c r="I758" s="147"/>
      <c r="J758" s="147"/>
      <c r="K758" s="279"/>
      <c r="L758" s="121"/>
      <c r="M758" s="120" t="str">
        <f>IF(ISERROR(VLOOKUP(C758,mail!$G$2:$H$65,2,0)),"",VLOOKUP(C758,mail!$G$2:$H$65,2,0))</f>
        <v/>
      </c>
      <c r="N758" s="98"/>
      <c r="O758" s="110">
        <f t="shared" si="116"/>
        <v>0.3444444444444445</v>
      </c>
      <c r="P758" s="110">
        <f t="shared" si="117"/>
        <v>0.7715277777777777</v>
      </c>
      <c r="Q758" s="134">
        <f t="shared" si="118"/>
        <v>0.1555555555555555</v>
      </c>
      <c r="R758" s="111">
        <f t="shared" si="124"/>
        <v>0.2090277777777777</v>
      </c>
      <c r="S758" s="108">
        <f t="shared" si="119"/>
        <v>0.35416666666666669</v>
      </c>
      <c r="T758" s="109"/>
      <c r="U758" s="108"/>
      <c r="V758" s="108"/>
      <c r="W758" s="112"/>
      <c r="X758" s="112"/>
      <c r="Y758" s="112"/>
      <c r="Z758" s="176"/>
      <c r="AA758" s="109"/>
      <c r="AB758" s="138">
        <f t="shared" si="120"/>
        <v>1</v>
      </c>
      <c r="AC758" s="112">
        <f t="shared" si="121"/>
        <v>0</v>
      </c>
      <c r="AD758" s="112">
        <f t="shared" si="122"/>
        <v>0</v>
      </c>
      <c r="AE758" s="112">
        <f t="shared" si="123"/>
        <v>1</v>
      </c>
    </row>
    <row r="759" spans="1:31" s="150" customFormat="1" hidden="1">
      <c r="A759" s="147">
        <v>763</v>
      </c>
      <c r="B759" s="226" t="s">
        <v>515</v>
      </c>
      <c r="C759" s="147" t="s">
        <v>333</v>
      </c>
      <c r="D759" s="147" t="s">
        <v>479</v>
      </c>
      <c r="E759" s="148">
        <v>42305</v>
      </c>
      <c r="F759" s="149">
        <v>0.33055555555555555</v>
      </c>
      <c r="G759" s="149">
        <v>0.83888888888888891</v>
      </c>
      <c r="H759" s="147"/>
      <c r="I759" s="147"/>
      <c r="J759" s="147"/>
      <c r="K759" s="279"/>
      <c r="L759" s="121"/>
      <c r="M759" s="120" t="str">
        <f>IF(ISERROR(VLOOKUP(C759,mail!$G$2:$H$65,2,0)),"",VLOOKUP(C759,mail!$G$2:$H$65,2,0))</f>
        <v/>
      </c>
      <c r="N759" s="98"/>
      <c r="O759" s="110">
        <f t="shared" si="116"/>
        <v>0.33333333333333331</v>
      </c>
      <c r="P759" s="110">
        <f t="shared" si="117"/>
        <v>0.83888888888888891</v>
      </c>
      <c r="Q759" s="134">
        <f t="shared" si="118"/>
        <v>0.16666666666666669</v>
      </c>
      <c r="R759" s="111">
        <f t="shared" si="124"/>
        <v>0.25</v>
      </c>
      <c r="S759" s="108">
        <f t="shared" si="119"/>
        <v>0.35416666666666669</v>
      </c>
      <c r="T759" s="109"/>
      <c r="U759" s="108"/>
      <c r="V759" s="108"/>
      <c r="W759" s="112"/>
      <c r="X759" s="112"/>
      <c r="Y759" s="112"/>
      <c r="Z759" s="176"/>
      <c r="AA759" s="109"/>
      <c r="AB759" s="138">
        <f t="shared" si="120"/>
        <v>1</v>
      </c>
      <c r="AC759" s="112">
        <f t="shared" si="121"/>
        <v>0</v>
      </c>
      <c r="AD759" s="112">
        <f t="shared" si="122"/>
        <v>0</v>
      </c>
      <c r="AE759" s="112">
        <f t="shared" si="123"/>
        <v>1</v>
      </c>
    </row>
    <row r="760" spans="1:31" s="150" customFormat="1" hidden="1">
      <c r="A760" s="147">
        <v>764</v>
      </c>
      <c r="B760" s="226" t="s">
        <v>515</v>
      </c>
      <c r="C760" s="147" t="s">
        <v>333</v>
      </c>
      <c r="D760" s="147" t="s">
        <v>479</v>
      </c>
      <c r="E760" s="148">
        <v>42306</v>
      </c>
      <c r="F760" s="149">
        <v>0.34861111111111115</v>
      </c>
      <c r="G760" s="149">
        <v>0.77847222222222223</v>
      </c>
      <c r="H760" s="147"/>
      <c r="I760" s="147"/>
      <c r="J760" s="147"/>
      <c r="K760" s="279"/>
      <c r="L760" s="121"/>
      <c r="M760" s="120" t="str">
        <f>IF(ISERROR(VLOOKUP(C760,mail!$G$2:$H$65,2,0)),"",VLOOKUP(C760,mail!$G$2:$H$65,2,0))</f>
        <v/>
      </c>
      <c r="N760" s="98"/>
      <c r="O760" s="110">
        <f t="shared" si="116"/>
        <v>0.34861111111111115</v>
      </c>
      <c r="P760" s="110">
        <f t="shared" si="117"/>
        <v>0.77847222222222223</v>
      </c>
      <c r="Q760" s="134">
        <f t="shared" si="118"/>
        <v>0.15138888888888885</v>
      </c>
      <c r="R760" s="111">
        <f t="shared" si="124"/>
        <v>0.21597222222222223</v>
      </c>
      <c r="S760" s="108">
        <f t="shared" si="119"/>
        <v>0.35416666666666669</v>
      </c>
      <c r="T760" s="109"/>
      <c r="U760" s="108"/>
      <c r="V760" s="108"/>
      <c r="W760" s="112"/>
      <c r="X760" s="112"/>
      <c r="Y760" s="112"/>
      <c r="Z760" s="176"/>
      <c r="AA760" s="109"/>
      <c r="AB760" s="138">
        <f t="shared" si="120"/>
        <v>1</v>
      </c>
      <c r="AC760" s="112">
        <f t="shared" si="121"/>
        <v>0</v>
      </c>
      <c r="AD760" s="112">
        <f t="shared" si="122"/>
        <v>0</v>
      </c>
      <c r="AE760" s="112">
        <f t="shared" si="123"/>
        <v>1</v>
      </c>
    </row>
    <row r="761" spans="1:31" s="150" customFormat="1" hidden="1">
      <c r="A761" s="147">
        <v>765</v>
      </c>
      <c r="B761" s="226" t="s">
        <v>515</v>
      </c>
      <c r="C761" s="147" t="s">
        <v>333</v>
      </c>
      <c r="D761" s="147" t="s">
        <v>479</v>
      </c>
      <c r="E761" s="148">
        <v>42307</v>
      </c>
      <c r="F761" s="149">
        <v>0.34930555555555554</v>
      </c>
      <c r="G761" s="149">
        <v>0.78541666666666676</v>
      </c>
      <c r="H761" s="147"/>
      <c r="I761" s="147"/>
      <c r="J761" s="147"/>
      <c r="K761" s="279"/>
      <c r="L761" s="121"/>
      <c r="M761" s="120" t="str">
        <f>IF(ISERROR(VLOOKUP(C761,mail!$G$2:$H$65,2,0)),"",VLOOKUP(C761,mail!$G$2:$H$65,2,0))</f>
        <v/>
      </c>
      <c r="N761" s="98"/>
      <c r="O761" s="110">
        <f t="shared" si="116"/>
        <v>0.34930555555555554</v>
      </c>
      <c r="P761" s="110">
        <f t="shared" si="117"/>
        <v>0.78541666666666676</v>
      </c>
      <c r="Q761" s="134">
        <f t="shared" si="118"/>
        <v>0.15069444444444446</v>
      </c>
      <c r="R761" s="111">
        <f t="shared" si="124"/>
        <v>0.22291666666666676</v>
      </c>
      <c r="S761" s="108">
        <f t="shared" si="119"/>
        <v>0.35416666666666669</v>
      </c>
      <c r="T761" s="109"/>
      <c r="U761" s="108"/>
      <c r="V761" s="108"/>
      <c r="W761" s="112"/>
      <c r="X761" s="112"/>
      <c r="Y761" s="112"/>
      <c r="Z761" s="176"/>
      <c r="AA761" s="109"/>
      <c r="AB761" s="138">
        <f t="shared" si="120"/>
        <v>1</v>
      </c>
      <c r="AC761" s="112">
        <f t="shared" si="121"/>
        <v>0</v>
      </c>
      <c r="AD761" s="112">
        <f t="shared" si="122"/>
        <v>0</v>
      </c>
      <c r="AE761" s="112">
        <f t="shared" si="123"/>
        <v>1</v>
      </c>
    </row>
    <row r="762" spans="1:31" s="150" customFormat="1" hidden="1">
      <c r="A762" s="147">
        <v>766</v>
      </c>
      <c r="B762" s="226" t="s">
        <v>515</v>
      </c>
      <c r="C762" s="147" t="s">
        <v>333</v>
      </c>
      <c r="D762" s="147" t="s">
        <v>479</v>
      </c>
      <c r="E762" s="148">
        <v>42310</v>
      </c>
      <c r="F762" s="149">
        <v>0.3527777777777778</v>
      </c>
      <c r="G762" s="149">
        <v>0.81736111111111109</v>
      </c>
      <c r="H762" s="147"/>
      <c r="I762" s="147"/>
      <c r="J762" s="147"/>
      <c r="K762" s="279"/>
      <c r="L762" s="121"/>
      <c r="M762" s="120" t="str">
        <f>IF(ISERROR(VLOOKUP(C762,mail!$G$2:$H$65,2,0)),"",VLOOKUP(C762,mail!$G$2:$H$65,2,0))</f>
        <v/>
      </c>
      <c r="N762" s="98"/>
      <c r="O762" s="110">
        <f t="shared" si="116"/>
        <v>0.3527777777777778</v>
      </c>
      <c r="P762" s="110">
        <f t="shared" si="117"/>
        <v>0.81736111111111109</v>
      </c>
      <c r="Q762" s="134">
        <f t="shared" si="118"/>
        <v>0.1472222222222222</v>
      </c>
      <c r="R762" s="111">
        <f t="shared" si="124"/>
        <v>0.25</v>
      </c>
      <c r="S762" s="108">
        <f t="shared" si="119"/>
        <v>0.35416666666666669</v>
      </c>
      <c r="T762" s="109"/>
      <c r="U762" s="108"/>
      <c r="V762" s="108"/>
      <c r="W762" s="112"/>
      <c r="X762" s="112"/>
      <c r="Y762" s="112"/>
      <c r="Z762" s="176"/>
      <c r="AA762" s="109"/>
      <c r="AB762" s="138">
        <f t="shared" si="120"/>
        <v>1</v>
      </c>
      <c r="AC762" s="112">
        <f t="shared" si="121"/>
        <v>0</v>
      </c>
      <c r="AD762" s="112">
        <f t="shared" si="122"/>
        <v>0</v>
      </c>
      <c r="AE762" s="112">
        <f t="shared" si="123"/>
        <v>1</v>
      </c>
    </row>
    <row r="763" spans="1:31" s="150" customFormat="1" hidden="1">
      <c r="A763" s="147">
        <v>767</v>
      </c>
      <c r="B763" s="226" t="s">
        <v>515</v>
      </c>
      <c r="C763" s="147" t="s">
        <v>333</v>
      </c>
      <c r="D763" s="147" t="s">
        <v>479</v>
      </c>
      <c r="E763" s="148">
        <v>42311</v>
      </c>
      <c r="F763" s="149">
        <v>0.34791666666666665</v>
      </c>
      <c r="G763" s="149">
        <v>0.79791666666666661</v>
      </c>
      <c r="H763" s="147"/>
      <c r="I763" s="147"/>
      <c r="J763" s="147"/>
      <c r="K763" s="277"/>
      <c r="L763" s="121"/>
      <c r="M763" s="120" t="str">
        <f>IF(ISERROR(VLOOKUP(C763,mail!$G$2:$H$65,2,0)),"",VLOOKUP(C763,mail!$G$2:$H$65,2,0))</f>
        <v/>
      </c>
      <c r="N763" s="98"/>
      <c r="O763" s="110">
        <f t="shared" si="116"/>
        <v>0.34791666666666665</v>
      </c>
      <c r="P763" s="110">
        <f t="shared" si="117"/>
        <v>0.79791666666666661</v>
      </c>
      <c r="Q763" s="134">
        <f t="shared" si="118"/>
        <v>0.15208333333333335</v>
      </c>
      <c r="R763" s="111">
        <f t="shared" si="124"/>
        <v>0.23541666666666661</v>
      </c>
      <c r="S763" s="108">
        <f t="shared" si="119"/>
        <v>0.35416666666666669</v>
      </c>
      <c r="T763" s="109"/>
      <c r="U763" s="108"/>
      <c r="V763" s="108"/>
      <c r="W763" s="112"/>
      <c r="X763" s="112"/>
      <c r="Y763" s="112"/>
      <c r="Z763" s="176"/>
      <c r="AA763" s="109"/>
      <c r="AB763" s="138">
        <f t="shared" si="120"/>
        <v>1</v>
      </c>
      <c r="AC763" s="112">
        <f t="shared" si="121"/>
        <v>0</v>
      </c>
      <c r="AD763" s="112">
        <f t="shared" si="122"/>
        <v>0</v>
      </c>
      <c r="AE763" s="112">
        <f t="shared" si="123"/>
        <v>1</v>
      </c>
    </row>
    <row r="764" spans="1:31" s="150" customFormat="1" hidden="1">
      <c r="A764" s="147">
        <v>768</v>
      </c>
      <c r="B764" s="226" t="s">
        <v>515</v>
      </c>
      <c r="C764" s="147" t="s">
        <v>333</v>
      </c>
      <c r="D764" s="147" t="s">
        <v>479</v>
      </c>
      <c r="E764" s="148">
        <v>42312</v>
      </c>
      <c r="F764" s="149">
        <v>0.34861111111111115</v>
      </c>
      <c r="G764" s="149">
        <v>0.76874999999999993</v>
      </c>
      <c r="H764" s="147"/>
      <c r="I764" s="147"/>
      <c r="J764" s="147"/>
      <c r="K764" s="277"/>
      <c r="L764" s="121"/>
      <c r="M764" s="120" t="str">
        <f>IF(ISERROR(VLOOKUP(C764,mail!$G$2:$H$65,2,0)),"",VLOOKUP(C764,mail!$G$2:$H$65,2,0))</f>
        <v/>
      </c>
      <c r="N764" s="98"/>
      <c r="O764" s="110">
        <f t="shared" si="116"/>
        <v>0.34861111111111115</v>
      </c>
      <c r="P764" s="110">
        <f t="shared" si="117"/>
        <v>0.76874999999999993</v>
      </c>
      <c r="Q764" s="134">
        <f t="shared" si="118"/>
        <v>0.15138888888888885</v>
      </c>
      <c r="R764" s="111">
        <f t="shared" si="124"/>
        <v>0.20624999999999993</v>
      </c>
      <c r="S764" s="108">
        <f t="shared" si="119"/>
        <v>0.35416666666666669</v>
      </c>
      <c r="T764" s="109"/>
      <c r="U764" s="108"/>
      <c r="V764" s="108"/>
      <c r="W764" s="112"/>
      <c r="X764" s="112"/>
      <c r="Y764" s="112"/>
      <c r="Z764" s="176"/>
      <c r="AA764" s="109"/>
      <c r="AB764" s="138">
        <f t="shared" si="120"/>
        <v>1</v>
      </c>
      <c r="AC764" s="112">
        <f t="shared" si="121"/>
        <v>0</v>
      </c>
      <c r="AD764" s="112">
        <f t="shared" si="122"/>
        <v>0</v>
      </c>
      <c r="AE764" s="112">
        <f t="shared" si="123"/>
        <v>1</v>
      </c>
    </row>
    <row r="765" spans="1:31" s="150" customFormat="1" hidden="1">
      <c r="A765" s="147">
        <v>769</v>
      </c>
      <c r="B765" s="226" t="s">
        <v>515</v>
      </c>
      <c r="C765" s="147" t="s">
        <v>333</v>
      </c>
      <c r="D765" s="147" t="s">
        <v>479</v>
      </c>
      <c r="E765" s="148">
        <v>42313</v>
      </c>
      <c r="F765" s="149">
        <v>0.34722222222222227</v>
      </c>
      <c r="G765" s="149">
        <v>0.77013888888888893</v>
      </c>
      <c r="H765" s="147"/>
      <c r="I765" s="147"/>
      <c r="J765" s="147"/>
      <c r="K765" s="277"/>
      <c r="L765" s="121"/>
      <c r="M765" s="120" t="str">
        <f>IF(ISERROR(VLOOKUP(C765,mail!$G$2:$H$65,2,0)),"",VLOOKUP(C765,mail!$G$2:$H$65,2,0))</f>
        <v/>
      </c>
      <c r="N765" s="98"/>
      <c r="O765" s="110">
        <f t="shared" si="116"/>
        <v>0.34722222222222227</v>
      </c>
      <c r="P765" s="110">
        <f t="shared" si="117"/>
        <v>0.77013888888888893</v>
      </c>
      <c r="Q765" s="134">
        <f t="shared" si="118"/>
        <v>0.15277777777777773</v>
      </c>
      <c r="R765" s="111">
        <f t="shared" si="124"/>
        <v>0.20763888888888893</v>
      </c>
      <c r="S765" s="108">
        <f t="shared" si="119"/>
        <v>0.35416666666666669</v>
      </c>
      <c r="T765" s="109"/>
      <c r="U765" s="108"/>
      <c r="V765" s="108"/>
      <c r="W765" s="112"/>
      <c r="X765" s="112"/>
      <c r="Y765" s="112"/>
      <c r="Z765" s="176"/>
      <c r="AA765" s="109"/>
      <c r="AB765" s="138">
        <f t="shared" si="120"/>
        <v>1</v>
      </c>
      <c r="AC765" s="112">
        <f t="shared" si="121"/>
        <v>0</v>
      </c>
      <c r="AD765" s="112">
        <f t="shared" si="122"/>
        <v>0</v>
      </c>
      <c r="AE765" s="112">
        <f t="shared" si="123"/>
        <v>1</v>
      </c>
    </row>
    <row r="766" spans="1:31" s="150" customFormat="1" hidden="1">
      <c r="A766" s="147">
        <v>770</v>
      </c>
      <c r="B766" s="226" t="s">
        <v>515</v>
      </c>
      <c r="C766" s="147" t="s">
        <v>333</v>
      </c>
      <c r="D766" s="147" t="s">
        <v>479</v>
      </c>
      <c r="E766" s="148">
        <v>42314</v>
      </c>
      <c r="F766" s="149">
        <v>0.35000000000000003</v>
      </c>
      <c r="G766" s="149">
        <v>0.76874999999999993</v>
      </c>
      <c r="H766" s="147"/>
      <c r="I766" s="147"/>
      <c r="J766" s="147"/>
      <c r="K766" s="278"/>
      <c r="L766" s="121"/>
      <c r="M766" s="120" t="str">
        <f>IF(ISERROR(VLOOKUP(C766,mail!$G$2:$H$65,2,0)),"",VLOOKUP(C766,mail!$G$2:$H$65,2,0))</f>
        <v/>
      </c>
      <c r="N766" s="98"/>
      <c r="O766" s="110">
        <f t="shared" si="116"/>
        <v>0.35000000000000003</v>
      </c>
      <c r="P766" s="110">
        <f t="shared" si="117"/>
        <v>0.76874999999999993</v>
      </c>
      <c r="Q766" s="134">
        <f t="shared" si="118"/>
        <v>0.14999999999999997</v>
      </c>
      <c r="R766" s="111">
        <f t="shared" si="124"/>
        <v>0.20624999999999993</v>
      </c>
      <c r="S766" s="108">
        <f t="shared" si="119"/>
        <v>0.35416666666666669</v>
      </c>
      <c r="T766" s="109"/>
      <c r="U766" s="108"/>
      <c r="V766" s="108"/>
      <c r="W766" s="112"/>
      <c r="X766" s="112"/>
      <c r="Y766" s="112"/>
      <c r="Z766" s="176"/>
      <c r="AA766" s="109"/>
      <c r="AB766" s="138">
        <f t="shared" si="120"/>
        <v>1</v>
      </c>
      <c r="AC766" s="112">
        <f t="shared" si="121"/>
        <v>0</v>
      </c>
      <c r="AD766" s="112">
        <f t="shared" si="122"/>
        <v>0</v>
      </c>
      <c r="AE766" s="112">
        <f t="shared" si="123"/>
        <v>1</v>
      </c>
    </row>
    <row r="767" spans="1:31" s="150" customFormat="1" hidden="1">
      <c r="A767" s="147">
        <v>771</v>
      </c>
      <c r="B767" s="226" t="s">
        <v>515</v>
      </c>
      <c r="C767" s="147" t="s">
        <v>333</v>
      </c>
      <c r="D767" s="147" t="s">
        <v>479</v>
      </c>
      <c r="E767" s="148">
        <v>42317</v>
      </c>
      <c r="F767" s="149">
        <v>0.35000000000000003</v>
      </c>
      <c r="G767" s="149">
        <v>0.90347222222222223</v>
      </c>
      <c r="H767" s="147"/>
      <c r="I767" s="147"/>
      <c r="J767" s="147"/>
      <c r="K767" s="278"/>
      <c r="L767" s="121"/>
      <c r="M767" s="120" t="str">
        <f>IF(ISERROR(VLOOKUP(C767,mail!$G$2:$H$65,2,0)),"",VLOOKUP(C767,mail!$G$2:$H$65,2,0))</f>
        <v/>
      </c>
      <c r="N767" s="98"/>
      <c r="O767" s="110">
        <f t="shared" si="116"/>
        <v>0.35000000000000003</v>
      </c>
      <c r="P767" s="110">
        <f t="shared" si="117"/>
        <v>0.90347222222222223</v>
      </c>
      <c r="Q767" s="134">
        <f t="shared" si="118"/>
        <v>0.14999999999999997</v>
      </c>
      <c r="R767" s="111">
        <f t="shared" si="124"/>
        <v>0.25</v>
      </c>
      <c r="S767" s="108">
        <f t="shared" si="119"/>
        <v>0.35416666666666669</v>
      </c>
      <c r="T767" s="109"/>
      <c r="U767" s="108"/>
      <c r="V767" s="108"/>
      <c r="W767" s="112"/>
      <c r="X767" s="112"/>
      <c r="Y767" s="112"/>
      <c r="Z767" s="176"/>
      <c r="AA767" s="109"/>
      <c r="AB767" s="138">
        <f t="shared" si="120"/>
        <v>1</v>
      </c>
      <c r="AC767" s="112">
        <f t="shared" si="121"/>
        <v>0</v>
      </c>
      <c r="AD767" s="112">
        <f t="shared" si="122"/>
        <v>0</v>
      </c>
      <c r="AE767" s="112">
        <f t="shared" si="123"/>
        <v>1</v>
      </c>
    </row>
    <row r="768" spans="1:31" s="150" customFormat="1" hidden="1">
      <c r="A768" s="147">
        <v>772</v>
      </c>
      <c r="B768" s="226" t="s">
        <v>515</v>
      </c>
      <c r="C768" s="147" t="s">
        <v>333</v>
      </c>
      <c r="D768" s="147" t="s">
        <v>479</v>
      </c>
      <c r="E768" s="148">
        <v>42318</v>
      </c>
      <c r="F768" s="149">
        <v>0.34236111111111112</v>
      </c>
      <c r="G768" s="149">
        <v>0.76736111111111116</v>
      </c>
      <c r="H768" s="147"/>
      <c r="I768" s="147"/>
      <c r="J768" s="147"/>
      <c r="K768" s="277"/>
      <c r="L768" s="121"/>
      <c r="M768" s="120" t="str">
        <f>IF(ISERROR(VLOOKUP(C768,mail!$G$2:$H$65,2,0)),"",VLOOKUP(C768,mail!$G$2:$H$65,2,0))</f>
        <v/>
      </c>
      <c r="N768" s="98"/>
      <c r="O768" s="110">
        <f t="shared" si="116"/>
        <v>0.34236111111111112</v>
      </c>
      <c r="P768" s="110">
        <f t="shared" si="117"/>
        <v>0.76736111111111116</v>
      </c>
      <c r="Q768" s="134">
        <f t="shared" si="118"/>
        <v>0.15763888888888888</v>
      </c>
      <c r="R768" s="111">
        <f t="shared" si="124"/>
        <v>0.20486111111111116</v>
      </c>
      <c r="S768" s="108">
        <f t="shared" si="119"/>
        <v>0.35416666666666669</v>
      </c>
      <c r="T768" s="109"/>
      <c r="U768" s="108"/>
      <c r="V768" s="108"/>
      <c r="W768" s="112"/>
      <c r="X768" s="112"/>
      <c r="Y768" s="112"/>
      <c r="Z768" s="176"/>
      <c r="AA768" s="109"/>
      <c r="AB768" s="138">
        <f t="shared" si="120"/>
        <v>1</v>
      </c>
      <c r="AC768" s="112">
        <f t="shared" si="121"/>
        <v>0</v>
      </c>
      <c r="AD768" s="112">
        <f t="shared" si="122"/>
        <v>0</v>
      </c>
      <c r="AE768" s="112">
        <f t="shared" si="123"/>
        <v>1</v>
      </c>
    </row>
    <row r="769" spans="1:31" s="150" customFormat="1" hidden="1">
      <c r="A769" s="147">
        <v>773</v>
      </c>
      <c r="B769" s="226" t="s">
        <v>515</v>
      </c>
      <c r="C769" s="147" t="s">
        <v>333</v>
      </c>
      <c r="D769" s="147" t="s">
        <v>479</v>
      </c>
      <c r="E769" s="148">
        <v>42319</v>
      </c>
      <c r="F769" s="149">
        <v>0.35000000000000003</v>
      </c>
      <c r="G769" s="149">
        <v>0.77847222222222223</v>
      </c>
      <c r="H769" s="147"/>
      <c r="I769" s="147"/>
      <c r="J769" s="147"/>
      <c r="K769" s="277"/>
      <c r="L769" s="121"/>
      <c r="M769" s="120" t="str">
        <f>IF(ISERROR(VLOOKUP(C769,mail!$G$2:$H$65,2,0)),"",VLOOKUP(C769,mail!$G$2:$H$65,2,0))</f>
        <v/>
      </c>
      <c r="N769" s="98"/>
      <c r="O769" s="110">
        <f t="shared" si="116"/>
        <v>0.35000000000000003</v>
      </c>
      <c r="P769" s="110">
        <f t="shared" si="117"/>
        <v>0.77847222222222223</v>
      </c>
      <c r="Q769" s="134">
        <f t="shared" si="118"/>
        <v>0.14999999999999997</v>
      </c>
      <c r="R769" s="111">
        <f t="shared" si="124"/>
        <v>0.21597222222222223</v>
      </c>
      <c r="S769" s="108">
        <f t="shared" si="119"/>
        <v>0.35416666666666669</v>
      </c>
      <c r="T769" s="109"/>
      <c r="U769" s="108"/>
      <c r="V769" s="108"/>
      <c r="W769" s="112"/>
      <c r="X769" s="112"/>
      <c r="Y769" s="112"/>
      <c r="Z769" s="176"/>
      <c r="AA769" s="109"/>
      <c r="AB769" s="138">
        <f t="shared" si="120"/>
        <v>1</v>
      </c>
      <c r="AC769" s="112">
        <f t="shared" si="121"/>
        <v>0</v>
      </c>
      <c r="AD769" s="112">
        <f t="shared" si="122"/>
        <v>0</v>
      </c>
      <c r="AE769" s="112">
        <f t="shared" si="123"/>
        <v>1</v>
      </c>
    </row>
    <row r="770" spans="1:31" s="150" customFormat="1" hidden="1">
      <c r="A770" s="147">
        <v>774</v>
      </c>
      <c r="B770" s="226" t="s">
        <v>515</v>
      </c>
      <c r="C770" s="147" t="s">
        <v>333</v>
      </c>
      <c r="D770" s="147" t="s">
        <v>479</v>
      </c>
      <c r="E770" s="148">
        <v>42320</v>
      </c>
      <c r="F770" s="149">
        <v>0.35000000000000003</v>
      </c>
      <c r="G770" s="149">
        <v>0.77986111111111101</v>
      </c>
      <c r="H770" s="147"/>
      <c r="I770" s="147"/>
      <c r="J770" s="147"/>
      <c r="K770" s="277"/>
      <c r="L770" s="121"/>
      <c r="M770" s="120" t="str">
        <f>IF(ISERROR(VLOOKUP(C770,mail!$G$2:$H$65,2,0)),"",VLOOKUP(C770,mail!$G$2:$H$65,2,0))</f>
        <v/>
      </c>
      <c r="N770" s="98"/>
      <c r="O770" s="110">
        <f t="shared" si="116"/>
        <v>0.35000000000000003</v>
      </c>
      <c r="P770" s="110">
        <f t="shared" si="117"/>
        <v>0.77986111111111101</v>
      </c>
      <c r="Q770" s="134">
        <f t="shared" si="118"/>
        <v>0.14999999999999997</v>
      </c>
      <c r="R770" s="111">
        <f t="shared" si="124"/>
        <v>0.21736111111111101</v>
      </c>
      <c r="S770" s="108">
        <f t="shared" si="119"/>
        <v>0.35416666666666669</v>
      </c>
      <c r="T770" s="109"/>
      <c r="U770" s="108"/>
      <c r="V770" s="108"/>
      <c r="W770" s="112"/>
      <c r="X770" s="112"/>
      <c r="Y770" s="112"/>
      <c r="Z770" s="176"/>
      <c r="AA770" s="109"/>
      <c r="AB770" s="138">
        <f t="shared" si="120"/>
        <v>1</v>
      </c>
      <c r="AC770" s="112">
        <f t="shared" si="121"/>
        <v>0</v>
      </c>
      <c r="AD770" s="112">
        <f t="shared" si="122"/>
        <v>0</v>
      </c>
      <c r="AE770" s="112">
        <f t="shared" si="123"/>
        <v>1</v>
      </c>
    </row>
    <row r="771" spans="1:31" s="150" customFormat="1" hidden="1">
      <c r="A771" s="147">
        <v>775</v>
      </c>
      <c r="B771" s="226" t="s">
        <v>515</v>
      </c>
      <c r="C771" s="147" t="s">
        <v>333</v>
      </c>
      <c r="D771" s="147" t="s">
        <v>479</v>
      </c>
      <c r="E771" s="148">
        <v>42321</v>
      </c>
      <c r="F771" s="149">
        <v>0.3527777777777778</v>
      </c>
      <c r="G771" s="149">
        <v>0.9145833333333333</v>
      </c>
      <c r="H771" s="147"/>
      <c r="I771" s="147"/>
      <c r="J771" s="147"/>
      <c r="K771" s="277"/>
      <c r="L771" s="121"/>
      <c r="M771" s="120" t="str">
        <f>IF(ISERROR(VLOOKUP(C771,mail!$G$2:$H$65,2,0)),"",VLOOKUP(C771,mail!$G$2:$H$65,2,0))</f>
        <v/>
      </c>
      <c r="N771" s="98"/>
      <c r="O771" s="110">
        <f t="shared" si="116"/>
        <v>0.3527777777777778</v>
      </c>
      <c r="P771" s="110">
        <f t="shared" si="117"/>
        <v>0.9145833333333333</v>
      </c>
      <c r="Q771" s="134">
        <f t="shared" si="118"/>
        <v>0.1472222222222222</v>
      </c>
      <c r="R771" s="111">
        <f t="shared" si="124"/>
        <v>0.25</v>
      </c>
      <c r="S771" s="108">
        <f t="shared" si="119"/>
        <v>0.35416666666666669</v>
      </c>
      <c r="T771" s="109"/>
      <c r="U771" s="108"/>
      <c r="V771" s="108"/>
      <c r="W771" s="112"/>
      <c r="X771" s="112"/>
      <c r="Y771" s="112"/>
      <c r="Z771" s="176"/>
      <c r="AA771" s="109"/>
      <c r="AB771" s="138">
        <f t="shared" si="120"/>
        <v>1</v>
      </c>
      <c r="AC771" s="112">
        <f t="shared" si="121"/>
        <v>0</v>
      </c>
      <c r="AD771" s="112">
        <f t="shared" si="122"/>
        <v>0</v>
      </c>
      <c r="AE771" s="112">
        <f t="shared" si="123"/>
        <v>1</v>
      </c>
    </row>
    <row r="772" spans="1:31" s="150" customFormat="1" hidden="1">
      <c r="A772" s="147">
        <v>776</v>
      </c>
      <c r="B772" s="226" t="s">
        <v>515</v>
      </c>
      <c r="C772" s="147" t="s">
        <v>333</v>
      </c>
      <c r="D772" s="147" t="s">
        <v>479</v>
      </c>
      <c r="E772" s="148">
        <v>42324</v>
      </c>
      <c r="F772" s="149">
        <v>0.34166666666666662</v>
      </c>
      <c r="G772" s="149">
        <v>0.78333333333333333</v>
      </c>
      <c r="H772" s="147"/>
      <c r="I772" s="147"/>
      <c r="J772" s="147"/>
      <c r="K772" s="278"/>
      <c r="L772" s="121"/>
      <c r="M772" s="120" t="str">
        <f>IF(ISERROR(VLOOKUP(C772,mail!$G$2:$H$65,2,0)),"",VLOOKUP(C772,mail!$G$2:$H$65,2,0))</f>
        <v/>
      </c>
      <c r="N772" s="98"/>
      <c r="O772" s="110">
        <f t="shared" si="116"/>
        <v>0.34166666666666662</v>
      </c>
      <c r="P772" s="110">
        <f t="shared" si="117"/>
        <v>0.78333333333333333</v>
      </c>
      <c r="Q772" s="134">
        <f t="shared" si="118"/>
        <v>0.15833333333333338</v>
      </c>
      <c r="R772" s="111">
        <f t="shared" si="124"/>
        <v>0.22083333333333333</v>
      </c>
      <c r="S772" s="108">
        <f t="shared" si="119"/>
        <v>0.35416666666666669</v>
      </c>
      <c r="T772" s="109"/>
      <c r="U772" s="108"/>
      <c r="V772" s="108"/>
      <c r="W772" s="112"/>
      <c r="X772" s="112"/>
      <c r="Y772" s="112"/>
      <c r="Z772" s="176"/>
      <c r="AA772" s="109"/>
      <c r="AB772" s="138">
        <f t="shared" si="120"/>
        <v>1</v>
      </c>
      <c r="AC772" s="112">
        <f t="shared" si="121"/>
        <v>0</v>
      </c>
      <c r="AD772" s="112">
        <f t="shared" si="122"/>
        <v>0</v>
      </c>
      <c r="AE772" s="112">
        <f t="shared" si="123"/>
        <v>1</v>
      </c>
    </row>
    <row r="773" spans="1:31" s="150" customFormat="1" hidden="1">
      <c r="A773" s="147">
        <v>777</v>
      </c>
      <c r="B773" s="226" t="s">
        <v>515</v>
      </c>
      <c r="C773" s="147" t="s">
        <v>333</v>
      </c>
      <c r="D773" s="147" t="s">
        <v>479</v>
      </c>
      <c r="E773" s="148">
        <v>42325</v>
      </c>
      <c r="F773" s="149">
        <v>0.34791666666666665</v>
      </c>
      <c r="G773" s="149">
        <v>0.77083333333333337</v>
      </c>
      <c r="H773" s="147"/>
      <c r="I773" s="147"/>
      <c r="J773" s="147"/>
      <c r="K773" s="277"/>
      <c r="L773" s="121"/>
      <c r="M773" s="120" t="str">
        <f>IF(ISERROR(VLOOKUP(C773,mail!$G$2:$H$65,2,0)),"",VLOOKUP(C773,mail!$G$2:$H$65,2,0))</f>
        <v/>
      </c>
      <c r="N773" s="98"/>
      <c r="O773" s="110">
        <f t="shared" si="116"/>
        <v>0.34791666666666665</v>
      </c>
      <c r="P773" s="110">
        <f t="shared" si="117"/>
        <v>0.77083333333333337</v>
      </c>
      <c r="Q773" s="134">
        <f t="shared" si="118"/>
        <v>0.15208333333333335</v>
      </c>
      <c r="R773" s="111">
        <f t="shared" si="124"/>
        <v>0.20833333333333337</v>
      </c>
      <c r="S773" s="108">
        <f t="shared" si="119"/>
        <v>0.35416666666666669</v>
      </c>
      <c r="T773" s="109"/>
      <c r="U773" s="108"/>
      <c r="V773" s="108"/>
      <c r="W773" s="112"/>
      <c r="X773" s="112"/>
      <c r="Y773" s="112"/>
      <c r="Z773" s="176"/>
      <c r="AA773" s="109"/>
      <c r="AB773" s="138">
        <f t="shared" si="120"/>
        <v>1</v>
      </c>
      <c r="AC773" s="112">
        <f t="shared" si="121"/>
        <v>0</v>
      </c>
      <c r="AD773" s="112">
        <f t="shared" si="122"/>
        <v>0</v>
      </c>
      <c r="AE773" s="112">
        <f t="shared" si="123"/>
        <v>1</v>
      </c>
    </row>
    <row r="774" spans="1:31" s="150" customFormat="1" hidden="1">
      <c r="A774" s="147">
        <v>778</v>
      </c>
      <c r="B774" s="226" t="s">
        <v>515</v>
      </c>
      <c r="C774" s="147" t="s">
        <v>333</v>
      </c>
      <c r="D774" s="147" t="s">
        <v>479</v>
      </c>
      <c r="E774" s="148">
        <v>42326</v>
      </c>
      <c r="F774" s="149">
        <v>0.34861111111111115</v>
      </c>
      <c r="G774" s="149">
        <v>0.78680555555555554</v>
      </c>
      <c r="H774" s="147"/>
      <c r="I774" s="147"/>
      <c r="J774" s="147"/>
      <c r="K774" s="277"/>
      <c r="L774" s="121"/>
      <c r="M774" s="120" t="str">
        <f>IF(ISERROR(VLOOKUP(C774,mail!$G$2:$H$65,2,0)),"",VLOOKUP(C774,mail!$G$2:$H$65,2,0))</f>
        <v/>
      </c>
      <c r="N774" s="98"/>
      <c r="O774" s="110">
        <f t="shared" si="116"/>
        <v>0.34861111111111115</v>
      </c>
      <c r="P774" s="110">
        <f t="shared" si="117"/>
        <v>0.78680555555555554</v>
      </c>
      <c r="Q774" s="134">
        <f t="shared" si="118"/>
        <v>0.15138888888888885</v>
      </c>
      <c r="R774" s="111">
        <f t="shared" si="124"/>
        <v>0.22430555555555554</v>
      </c>
      <c r="S774" s="108">
        <f t="shared" si="119"/>
        <v>0.35416666666666669</v>
      </c>
      <c r="T774" s="109"/>
      <c r="U774" s="108"/>
      <c r="V774" s="108"/>
      <c r="W774" s="112"/>
      <c r="X774" s="112"/>
      <c r="Y774" s="112"/>
      <c r="Z774" s="176"/>
      <c r="AA774" s="109"/>
      <c r="AB774" s="138">
        <f t="shared" si="120"/>
        <v>1</v>
      </c>
      <c r="AC774" s="112">
        <f t="shared" si="121"/>
        <v>0</v>
      </c>
      <c r="AD774" s="112">
        <f t="shared" si="122"/>
        <v>0</v>
      </c>
      <c r="AE774" s="112">
        <f t="shared" si="123"/>
        <v>1</v>
      </c>
    </row>
    <row r="775" spans="1:31" s="150" customFormat="1" hidden="1">
      <c r="A775" s="147">
        <v>779</v>
      </c>
      <c r="B775" s="226" t="s">
        <v>515</v>
      </c>
      <c r="C775" s="147" t="s">
        <v>333</v>
      </c>
      <c r="D775" s="147" t="s">
        <v>479</v>
      </c>
      <c r="E775" s="148">
        <v>42327</v>
      </c>
      <c r="F775" s="149">
        <v>0.34861111111111115</v>
      </c>
      <c r="G775" s="149">
        <v>0.77430555555555547</v>
      </c>
      <c r="H775" s="147"/>
      <c r="I775" s="147"/>
      <c r="J775" s="147"/>
      <c r="K775" s="277"/>
      <c r="L775" s="121"/>
      <c r="M775" s="120" t="str">
        <f>IF(ISERROR(VLOOKUP(C775,mail!$G$2:$H$65,2,0)),"",VLOOKUP(C775,mail!$G$2:$H$65,2,0))</f>
        <v/>
      </c>
      <c r="N775" s="98"/>
      <c r="O775" s="110">
        <f t="shared" si="116"/>
        <v>0.34861111111111115</v>
      </c>
      <c r="P775" s="110">
        <f t="shared" si="117"/>
        <v>0.77430555555555547</v>
      </c>
      <c r="Q775" s="134">
        <f t="shared" si="118"/>
        <v>0.15138888888888885</v>
      </c>
      <c r="R775" s="111">
        <f t="shared" si="124"/>
        <v>0.21180555555555547</v>
      </c>
      <c r="S775" s="108">
        <f t="shared" si="119"/>
        <v>0.35416666666666669</v>
      </c>
      <c r="T775" s="109"/>
      <c r="U775" s="108"/>
      <c r="V775" s="108"/>
      <c r="W775" s="112"/>
      <c r="X775" s="112"/>
      <c r="Y775" s="112"/>
      <c r="Z775" s="176"/>
      <c r="AA775" s="109"/>
      <c r="AB775" s="138">
        <f t="shared" si="120"/>
        <v>1</v>
      </c>
      <c r="AC775" s="112">
        <f t="shared" si="121"/>
        <v>0</v>
      </c>
      <c r="AD775" s="112">
        <f t="shared" si="122"/>
        <v>0</v>
      </c>
      <c r="AE775" s="112">
        <f t="shared" si="123"/>
        <v>1</v>
      </c>
    </row>
    <row r="776" spans="1:31" s="150" customFormat="1" hidden="1">
      <c r="A776" s="147">
        <v>780</v>
      </c>
      <c r="B776" s="226" t="s">
        <v>516</v>
      </c>
      <c r="C776" s="147" t="s">
        <v>346</v>
      </c>
      <c r="D776" s="147" t="s">
        <v>479</v>
      </c>
      <c r="E776" s="148">
        <v>42303</v>
      </c>
      <c r="F776" s="149">
        <v>0.48402777777777778</v>
      </c>
      <c r="G776" s="149">
        <v>0.76041666666666663</v>
      </c>
      <c r="H776" s="147"/>
      <c r="I776" s="147"/>
      <c r="J776" s="147"/>
      <c r="K776" s="277"/>
      <c r="L776" s="121"/>
      <c r="M776" s="120" t="str">
        <f>IF(ISERROR(VLOOKUP(C776,mail!$G$2:$H$65,2,0)),"",VLOOKUP(C776,mail!$G$2:$H$65,2,0))</f>
        <v/>
      </c>
      <c r="N776" s="98"/>
      <c r="O776" s="110">
        <f t="shared" si="116"/>
        <v>0.48402777777777778</v>
      </c>
      <c r="P776" s="110">
        <f t="shared" si="117"/>
        <v>0.75</v>
      </c>
      <c r="Q776" s="134">
        <f t="shared" si="118"/>
        <v>0</v>
      </c>
      <c r="R776" s="111">
        <f t="shared" si="124"/>
        <v>0.1875</v>
      </c>
      <c r="S776" s="108">
        <f t="shared" si="119"/>
        <v>0.1875</v>
      </c>
      <c r="T776" s="109"/>
      <c r="U776" s="108"/>
      <c r="V776" s="108"/>
      <c r="W776" s="112"/>
      <c r="X776" s="112"/>
      <c r="Y776" s="112"/>
      <c r="Z776" s="176"/>
      <c r="AA776" s="109"/>
      <c r="AB776" s="138">
        <f t="shared" si="120"/>
        <v>0.52941176470588236</v>
      </c>
      <c r="AC776" s="112">
        <f t="shared" si="121"/>
        <v>0</v>
      </c>
      <c r="AD776" s="112">
        <f t="shared" si="122"/>
        <v>0</v>
      </c>
      <c r="AE776" s="112">
        <f t="shared" si="123"/>
        <v>0</v>
      </c>
    </row>
    <row r="777" spans="1:31" s="150" customFormat="1" hidden="1">
      <c r="A777" s="147">
        <v>781</v>
      </c>
      <c r="B777" s="226" t="s">
        <v>516</v>
      </c>
      <c r="C777" s="147" t="s">
        <v>346</v>
      </c>
      <c r="D777" s="147" t="s">
        <v>479</v>
      </c>
      <c r="E777" s="148">
        <v>42304</v>
      </c>
      <c r="F777" s="149">
        <v>0.34375</v>
      </c>
      <c r="G777" s="149">
        <v>0.78333333333333333</v>
      </c>
      <c r="H777" s="147"/>
      <c r="I777" s="147"/>
      <c r="J777" s="147"/>
      <c r="K777" s="277"/>
      <c r="L777" s="121"/>
      <c r="M777" s="120" t="str">
        <f>IF(ISERROR(VLOOKUP(C777,mail!$G$2:$H$65,2,0)),"",VLOOKUP(C777,mail!$G$2:$H$65,2,0))</f>
        <v/>
      </c>
      <c r="N777" s="98"/>
      <c r="O777" s="110">
        <f t="shared" ref="O777:O837" si="125">+IF(COUNT(F777:K777)=1,0,IF((MAX(F777:K777)-MIN(F777:K777))&lt;TIMEVALUE("1:00"),0,IF(F777&lt;TIMEVALUE("8:00"),1/3,MIN(F777:K777))))</f>
        <v>0.34375</v>
      </c>
      <c r="P777" s="110">
        <f t="shared" ref="P777:P837" si="126">+IF(COUNT(F777:K777)=1,0,IF((MAX(F777:K777)-MIN(F777:K777))&lt;TIMEVALUE("1:00"),0,IF(MAX(F777:K777)&lt;TIMEVALUE("18:00"),MAX(F777:K777),IF(MIN(F777:K777)&gt;TIMEVALUE("8:30"),0.75,MAX(F777:K777)))))</f>
        <v>0.78333333333333333</v>
      </c>
      <c r="Q777" s="134">
        <f t="shared" ref="Q777:Q837" si="127">+IF(OR(M777="KHAC",M777="PM",O777=TIMEVALUE("00:00")),0,IF(O777&gt;TIMEVALUE("10:00"),0,IF(MAX(F777:K777)&lt;TIMEVALUE("12:00"),MAX(F777:K777)-O777,TIMEVALUE("12:00")-O777)))</f>
        <v>0.15625</v>
      </c>
      <c r="R777" s="111">
        <f t="shared" si="124"/>
        <v>0.22083333333333333</v>
      </c>
      <c r="S777" s="108">
        <f t="shared" ref="S777:S837" si="128">+IF(AND(M777="TS",(Q777+R777+U777-V777)&gt;TIMEVALUE("7:30")),7.5/24,IF((Q777+R777+U777-V777)&gt;TIMEVALUE("8:30"),8.5/24,(Q777+R777+U777-V777)))</f>
        <v>0.35416666666666669</v>
      </c>
      <c r="T777" s="109"/>
      <c r="U777" s="108"/>
      <c r="V777" s="108"/>
      <c r="W777" s="112"/>
      <c r="X777" s="112"/>
      <c r="Y777" s="112"/>
      <c r="Z777" s="176"/>
      <c r="AA777" s="109"/>
      <c r="AB777" s="138">
        <f t="shared" ref="AB777:AB837" si="129">+S777/TIMEVALUE("8:30")</f>
        <v>1</v>
      </c>
      <c r="AC777" s="112">
        <f t="shared" ref="AC777:AC837" si="130">IF(COUNT(F777:K777)=0,0,IF(COUNT(F777:K777)=1,1,IF((MAX(F777:K777)-MIN(F777:K777))&lt;TIMEVALUE("1:00"),1,0+Y777)))</f>
        <v>0</v>
      </c>
      <c r="AD777" s="112">
        <f t="shared" ref="AD777:AD837" si="131">+IF(AND(F777&gt;TIMEVALUE("8:30"),F777&lt;TIMEVALUE("10:00")),1,IF(AND(F777&gt;TIMEVALUE("14:00"),F777&lt;TIMEVALUE("15:30")),1,0+W777))</f>
        <v>0</v>
      </c>
      <c r="AE777" s="112">
        <f t="shared" si="123"/>
        <v>1</v>
      </c>
    </row>
    <row r="778" spans="1:31" s="150" customFormat="1" hidden="1">
      <c r="A778" s="147">
        <v>782</v>
      </c>
      <c r="B778" s="226" t="s">
        <v>516</v>
      </c>
      <c r="C778" s="147" t="s">
        <v>346</v>
      </c>
      <c r="D778" s="147" t="s">
        <v>479</v>
      </c>
      <c r="E778" s="148">
        <v>42305</v>
      </c>
      <c r="F778" s="149">
        <v>0.34930555555555554</v>
      </c>
      <c r="G778" s="149">
        <v>0.79027777777777775</v>
      </c>
      <c r="H778" s="147"/>
      <c r="I778" s="147"/>
      <c r="J778" s="147"/>
      <c r="K778" s="277"/>
      <c r="L778" s="121"/>
      <c r="M778" s="120" t="str">
        <f>IF(ISERROR(VLOOKUP(C778,mail!$G$2:$H$65,2,0)),"",VLOOKUP(C778,mail!$G$2:$H$65,2,0))</f>
        <v/>
      </c>
      <c r="N778" s="98"/>
      <c r="O778" s="110">
        <f t="shared" si="125"/>
        <v>0.34930555555555554</v>
      </c>
      <c r="P778" s="110">
        <f t="shared" si="126"/>
        <v>0.79027777777777775</v>
      </c>
      <c r="Q778" s="134">
        <f t="shared" si="127"/>
        <v>0.15069444444444446</v>
      </c>
      <c r="R778" s="111">
        <f t="shared" si="124"/>
        <v>0.22777777777777775</v>
      </c>
      <c r="S778" s="108">
        <f t="shared" si="128"/>
        <v>0.35416666666666669</v>
      </c>
      <c r="T778" s="109"/>
      <c r="U778" s="108"/>
      <c r="V778" s="108"/>
      <c r="W778" s="112"/>
      <c r="X778" s="112"/>
      <c r="Y778" s="112"/>
      <c r="Z778" s="176"/>
      <c r="AA778" s="109"/>
      <c r="AB778" s="138">
        <f t="shared" si="129"/>
        <v>1</v>
      </c>
      <c r="AC778" s="112">
        <f t="shared" si="130"/>
        <v>0</v>
      </c>
      <c r="AD778" s="112">
        <f t="shared" si="131"/>
        <v>0</v>
      </c>
      <c r="AE778" s="112">
        <f t="shared" si="123"/>
        <v>1</v>
      </c>
    </row>
    <row r="779" spans="1:31" s="150" customFormat="1" hidden="1">
      <c r="A779" s="147">
        <v>783</v>
      </c>
      <c r="B779" s="226" t="s">
        <v>516</v>
      </c>
      <c r="C779" s="147" t="s">
        <v>346</v>
      </c>
      <c r="D779" s="147" t="s">
        <v>479</v>
      </c>
      <c r="E779" s="148">
        <v>42307</v>
      </c>
      <c r="F779" s="149">
        <v>0.52847222222222223</v>
      </c>
      <c r="G779" s="149">
        <v>0.75277777777777777</v>
      </c>
      <c r="H779" s="147"/>
      <c r="I779" s="147"/>
      <c r="J779" s="147"/>
      <c r="K779" s="277"/>
      <c r="L779" s="121"/>
      <c r="M779" s="120" t="str">
        <f>IF(ISERROR(VLOOKUP(C779,mail!$G$2:$H$65,2,0)),"",VLOOKUP(C779,mail!$G$2:$H$65,2,0))</f>
        <v/>
      </c>
      <c r="N779" s="98"/>
      <c r="O779" s="110">
        <f t="shared" si="125"/>
        <v>0.52847222222222223</v>
      </c>
      <c r="P779" s="110">
        <f t="shared" si="126"/>
        <v>0.75</v>
      </c>
      <c r="Q779" s="134">
        <f t="shared" si="127"/>
        <v>0</v>
      </c>
      <c r="R779" s="111">
        <f t="shared" si="124"/>
        <v>0.1875</v>
      </c>
      <c r="S779" s="108">
        <f t="shared" si="128"/>
        <v>0.1875</v>
      </c>
      <c r="T779" s="109"/>
      <c r="U779" s="108"/>
      <c r="V779" s="108"/>
      <c r="W779" s="112"/>
      <c r="X779" s="112"/>
      <c r="Y779" s="112"/>
      <c r="Z779" s="176"/>
      <c r="AA779" s="109"/>
      <c r="AB779" s="138">
        <f t="shared" si="129"/>
        <v>0.52941176470588236</v>
      </c>
      <c r="AC779" s="112">
        <f t="shared" si="130"/>
        <v>0</v>
      </c>
      <c r="AD779" s="112">
        <f t="shared" si="131"/>
        <v>0</v>
      </c>
      <c r="AE779" s="112">
        <f t="shared" si="123"/>
        <v>0</v>
      </c>
    </row>
    <row r="780" spans="1:31" s="150" customFormat="1" hidden="1">
      <c r="A780" s="147">
        <v>784</v>
      </c>
      <c r="B780" s="226" t="s">
        <v>516</v>
      </c>
      <c r="C780" s="147" t="s">
        <v>346</v>
      </c>
      <c r="D780" s="147" t="s">
        <v>479</v>
      </c>
      <c r="E780" s="148">
        <v>42310</v>
      </c>
      <c r="F780" s="149">
        <v>0.48055555555555557</v>
      </c>
      <c r="G780" s="149">
        <v>0.78541666666666676</v>
      </c>
      <c r="H780" s="147"/>
      <c r="I780" s="147"/>
      <c r="J780" s="147"/>
      <c r="K780" s="277"/>
      <c r="L780" s="121"/>
      <c r="M780" s="120" t="str">
        <f>IF(ISERROR(VLOOKUP(C780,mail!$G$2:$H$65,2,0)),"",VLOOKUP(C780,mail!$G$2:$H$65,2,0))</f>
        <v/>
      </c>
      <c r="N780" s="98"/>
      <c r="O780" s="110">
        <f t="shared" si="125"/>
        <v>0.48055555555555557</v>
      </c>
      <c r="P780" s="110">
        <f t="shared" si="126"/>
        <v>0.75</v>
      </c>
      <c r="Q780" s="134">
        <f t="shared" si="127"/>
        <v>0</v>
      </c>
      <c r="R780" s="111">
        <f t="shared" si="124"/>
        <v>0.1875</v>
      </c>
      <c r="S780" s="108">
        <f t="shared" si="128"/>
        <v>0.1875</v>
      </c>
      <c r="T780" s="109"/>
      <c r="U780" s="108"/>
      <c r="V780" s="108"/>
      <c r="W780" s="112"/>
      <c r="X780" s="112"/>
      <c r="Y780" s="112"/>
      <c r="Z780" s="176"/>
      <c r="AA780" s="109"/>
      <c r="AB780" s="138">
        <f t="shared" si="129"/>
        <v>0.52941176470588236</v>
      </c>
      <c r="AC780" s="112">
        <f t="shared" si="130"/>
        <v>0</v>
      </c>
      <c r="AD780" s="112">
        <f t="shared" si="131"/>
        <v>0</v>
      </c>
      <c r="AE780" s="112">
        <f t="shared" si="123"/>
        <v>0</v>
      </c>
    </row>
    <row r="781" spans="1:31" s="150" customFormat="1" hidden="1">
      <c r="A781" s="147">
        <v>785</v>
      </c>
      <c r="B781" s="226" t="s">
        <v>516</v>
      </c>
      <c r="C781" s="147" t="s">
        <v>346</v>
      </c>
      <c r="D781" s="147" t="s">
        <v>479</v>
      </c>
      <c r="E781" s="148">
        <v>42311</v>
      </c>
      <c r="F781" s="149">
        <v>0.35138888888888892</v>
      </c>
      <c r="G781" s="149">
        <v>0.79652777777777783</v>
      </c>
      <c r="H781" s="147"/>
      <c r="I781" s="147"/>
      <c r="J781" s="147"/>
      <c r="K781" s="277"/>
      <c r="L781" s="121"/>
      <c r="M781" s="120" t="str">
        <f>IF(ISERROR(VLOOKUP(C781,mail!$G$2:$H$65,2,0)),"",VLOOKUP(C781,mail!$G$2:$H$65,2,0))</f>
        <v/>
      </c>
      <c r="N781" s="98"/>
      <c r="O781" s="110">
        <f t="shared" si="125"/>
        <v>0.35138888888888892</v>
      </c>
      <c r="P781" s="110">
        <f t="shared" si="126"/>
        <v>0.79652777777777783</v>
      </c>
      <c r="Q781" s="134">
        <f t="shared" si="127"/>
        <v>0.14861111111111108</v>
      </c>
      <c r="R781" s="111">
        <f t="shared" si="124"/>
        <v>0.23402777777777783</v>
      </c>
      <c r="S781" s="108">
        <f t="shared" si="128"/>
        <v>0.35416666666666669</v>
      </c>
      <c r="T781" s="109"/>
      <c r="U781" s="108"/>
      <c r="V781" s="108"/>
      <c r="W781" s="112"/>
      <c r="X781" s="112"/>
      <c r="Y781" s="112"/>
      <c r="Z781" s="176"/>
      <c r="AA781" s="109"/>
      <c r="AB781" s="138">
        <f t="shared" si="129"/>
        <v>1</v>
      </c>
      <c r="AC781" s="112">
        <f t="shared" si="130"/>
        <v>0</v>
      </c>
      <c r="AD781" s="112">
        <f t="shared" si="131"/>
        <v>0</v>
      </c>
      <c r="AE781" s="112">
        <f t="shared" si="123"/>
        <v>1</v>
      </c>
    </row>
    <row r="782" spans="1:31" s="150" customFormat="1" hidden="1">
      <c r="A782" s="147">
        <v>786</v>
      </c>
      <c r="B782" s="226" t="s">
        <v>516</v>
      </c>
      <c r="C782" s="147" t="s">
        <v>346</v>
      </c>
      <c r="D782" s="147" t="s">
        <v>479</v>
      </c>
      <c r="E782" s="148">
        <v>42312</v>
      </c>
      <c r="F782" s="149">
        <v>0.34930555555555554</v>
      </c>
      <c r="G782" s="149">
        <v>0.78055555555555556</v>
      </c>
      <c r="H782" s="147"/>
      <c r="I782" s="147"/>
      <c r="J782" s="147"/>
      <c r="K782" s="277"/>
      <c r="L782" s="121"/>
      <c r="M782" s="120" t="str">
        <f>IF(ISERROR(VLOOKUP(C782,mail!$G$2:$H$65,2,0)),"",VLOOKUP(C782,mail!$G$2:$H$65,2,0))</f>
        <v/>
      </c>
      <c r="N782" s="98"/>
      <c r="O782" s="110">
        <f t="shared" si="125"/>
        <v>0.34930555555555554</v>
      </c>
      <c r="P782" s="110">
        <f t="shared" si="126"/>
        <v>0.78055555555555556</v>
      </c>
      <c r="Q782" s="134">
        <f t="shared" si="127"/>
        <v>0.15069444444444446</v>
      </c>
      <c r="R782" s="111">
        <f t="shared" si="124"/>
        <v>0.21805555555555556</v>
      </c>
      <c r="S782" s="108">
        <f t="shared" si="128"/>
        <v>0.35416666666666669</v>
      </c>
      <c r="T782" s="109"/>
      <c r="U782" s="108"/>
      <c r="V782" s="108"/>
      <c r="W782" s="112"/>
      <c r="X782" s="112"/>
      <c r="Y782" s="112"/>
      <c r="Z782" s="176"/>
      <c r="AA782" s="109"/>
      <c r="AB782" s="138">
        <f t="shared" si="129"/>
        <v>1</v>
      </c>
      <c r="AC782" s="112">
        <f t="shared" si="130"/>
        <v>0</v>
      </c>
      <c r="AD782" s="112">
        <f t="shared" si="131"/>
        <v>0</v>
      </c>
      <c r="AE782" s="112">
        <f t="shared" si="123"/>
        <v>1</v>
      </c>
    </row>
    <row r="783" spans="1:31" s="150" customFormat="1" hidden="1">
      <c r="A783" s="147">
        <v>787</v>
      </c>
      <c r="B783" s="226" t="s">
        <v>516</v>
      </c>
      <c r="C783" s="147" t="s">
        <v>346</v>
      </c>
      <c r="D783" s="147" t="s">
        <v>479</v>
      </c>
      <c r="E783" s="148">
        <v>42313</v>
      </c>
      <c r="F783" s="149">
        <v>0.34930555555555554</v>
      </c>
      <c r="G783" s="149">
        <v>0.77986111111111101</v>
      </c>
      <c r="H783" s="147"/>
      <c r="I783" s="147"/>
      <c r="J783" s="147"/>
      <c r="K783" s="278"/>
      <c r="L783" s="121"/>
      <c r="M783" s="120" t="str">
        <f>IF(ISERROR(VLOOKUP(C783,mail!$G$2:$H$65,2,0)),"",VLOOKUP(C783,mail!$G$2:$H$65,2,0))</f>
        <v/>
      </c>
      <c r="N783" s="98"/>
      <c r="O783" s="110">
        <f t="shared" si="125"/>
        <v>0.34930555555555554</v>
      </c>
      <c r="P783" s="110">
        <f t="shared" si="126"/>
        <v>0.77986111111111101</v>
      </c>
      <c r="Q783" s="134">
        <f t="shared" si="127"/>
        <v>0.15069444444444446</v>
      </c>
      <c r="R783" s="111">
        <f t="shared" si="124"/>
        <v>0.21736111111111101</v>
      </c>
      <c r="S783" s="108">
        <f t="shared" si="128"/>
        <v>0.35416666666666669</v>
      </c>
      <c r="T783" s="109"/>
      <c r="U783" s="108"/>
      <c r="V783" s="108"/>
      <c r="W783" s="112"/>
      <c r="X783" s="112"/>
      <c r="Y783" s="112"/>
      <c r="Z783" s="176"/>
      <c r="AA783" s="109"/>
      <c r="AB783" s="138">
        <f t="shared" si="129"/>
        <v>1</v>
      </c>
      <c r="AC783" s="112">
        <f t="shared" si="130"/>
        <v>0</v>
      </c>
      <c r="AD783" s="112">
        <f t="shared" si="131"/>
        <v>0</v>
      </c>
      <c r="AE783" s="112">
        <f t="shared" si="123"/>
        <v>1</v>
      </c>
    </row>
    <row r="784" spans="1:31" s="150" customFormat="1" hidden="1">
      <c r="A784" s="147">
        <v>788</v>
      </c>
      <c r="B784" s="226" t="s">
        <v>516</v>
      </c>
      <c r="C784" s="147" t="s">
        <v>346</v>
      </c>
      <c r="D784" s="147" t="s">
        <v>479</v>
      </c>
      <c r="E784" s="148">
        <v>42314</v>
      </c>
      <c r="F784" s="149">
        <v>0.52083333333333337</v>
      </c>
      <c r="G784" s="149">
        <v>0.75277777777777777</v>
      </c>
      <c r="H784" s="147"/>
      <c r="I784" s="147"/>
      <c r="J784" s="147"/>
      <c r="K784" s="277"/>
      <c r="L784" s="121"/>
      <c r="M784" s="120" t="str">
        <f>IF(ISERROR(VLOOKUP(C784,mail!$G$2:$H$65,2,0)),"",VLOOKUP(C784,mail!$G$2:$H$65,2,0))</f>
        <v/>
      </c>
      <c r="N784" s="98"/>
      <c r="O784" s="110">
        <f t="shared" si="125"/>
        <v>0.52083333333333337</v>
      </c>
      <c r="P784" s="110">
        <f t="shared" si="126"/>
        <v>0.75</v>
      </c>
      <c r="Q784" s="134">
        <f t="shared" si="127"/>
        <v>0</v>
      </c>
      <c r="R784" s="111">
        <f t="shared" si="124"/>
        <v>0.1875</v>
      </c>
      <c r="S784" s="108">
        <f t="shared" si="128"/>
        <v>0.1875</v>
      </c>
      <c r="T784" s="109"/>
      <c r="U784" s="108"/>
      <c r="V784" s="108"/>
      <c r="W784" s="112"/>
      <c r="X784" s="112"/>
      <c r="Y784" s="112"/>
      <c r="Z784" s="176"/>
      <c r="AA784" s="109"/>
      <c r="AB784" s="138">
        <f t="shared" si="129"/>
        <v>0.52941176470588236</v>
      </c>
      <c r="AC784" s="112">
        <f t="shared" si="130"/>
        <v>0</v>
      </c>
      <c r="AD784" s="112">
        <f t="shared" si="131"/>
        <v>0</v>
      </c>
      <c r="AE784" s="112">
        <f t="shared" si="123"/>
        <v>0</v>
      </c>
    </row>
    <row r="785" spans="1:31" s="150" customFormat="1" hidden="1">
      <c r="A785" s="147">
        <v>789</v>
      </c>
      <c r="B785" s="226" t="s">
        <v>516</v>
      </c>
      <c r="C785" s="147" t="s">
        <v>346</v>
      </c>
      <c r="D785" s="147" t="s">
        <v>479</v>
      </c>
      <c r="E785" s="148">
        <v>42317</v>
      </c>
      <c r="F785" s="149">
        <v>0.4597222222222222</v>
      </c>
      <c r="G785" s="149">
        <v>0.81944444444444453</v>
      </c>
      <c r="H785" s="147"/>
      <c r="I785" s="147"/>
      <c r="J785" s="147"/>
      <c r="K785" s="277"/>
      <c r="L785" s="121"/>
      <c r="M785" s="120" t="str">
        <f>IF(ISERROR(VLOOKUP(C785,mail!$G$2:$H$65,2,0)),"",VLOOKUP(C785,mail!$G$2:$H$65,2,0))</f>
        <v/>
      </c>
      <c r="N785" s="98"/>
      <c r="O785" s="110">
        <f t="shared" si="125"/>
        <v>0.4597222222222222</v>
      </c>
      <c r="P785" s="110">
        <f t="shared" si="126"/>
        <v>0.75</v>
      </c>
      <c r="Q785" s="134">
        <f t="shared" si="127"/>
        <v>0</v>
      </c>
      <c r="R785" s="111">
        <f t="shared" si="124"/>
        <v>0.1875</v>
      </c>
      <c r="S785" s="108">
        <f t="shared" si="128"/>
        <v>0.1875</v>
      </c>
      <c r="T785" s="109"/>
      <c r="U785" s="108"/>
      <c r="V785" s="108"/>
      <c r="W785" s="112"/>
      <c r="X785" s="112"/>
      <c r="Y785" s="112"/>
      <c r="Z785" s="176"/>
      <c r="AA785" s="109"/>
      <c r="AB785" s="138">
        <f t="shared" si="129"/>
        <v>0.52941176470588236</v>
      </c>
      <c r="AC785" s="112">
        <f t="shared" si="130"/>
        <v>0</v>
      </c>
      <c r="AD785" s="112">
        <f t="shared" si="131"/>
        <v>0</v>
      </c>
      <c r="AE785" s="112">
        <f t="shared" si="123"/>
        <v>1</v>
      </c>
    </row>
    <row r="786" spans="1:31" s="150" customFormat="1" hidden="1">
      <c r="A786" s="147">
        <v>790</v>
      </c>
      <c r="B786" s="226" t="s">
        <v>516</v>
      </c>
      <c r="C786" s="147" t="s">
        <v>346</v>
      </c>
      <c r="D786" s="147" t="s">
        <v>479</v>
      </c>
      <c r="E786" s="148">
        <v>42318</v>
      </c>
      <c r="F786" s="149">
        <v>0.38958333333333334</v>
      </c>
      <c r="G786" s="149">
        <v>0.78749999999999998</v>
      </c>
      <c r="H786" s="147"/>
      <c r="I786" s="147"/>
      <c r="J786" s="147"/>
      <c r="K786" s="277"/>
      <c r="L786" s="121"/>
      <c r="M786" s="120" t="str">
        <f>IF(ISERROR(VLOOKUP(C786,mail!$G$2:$H$65,2,0)),"",VLOOKUP(C786,mail!$G$2:$H$65,2,0))</f>
        <v/>
      </c>
      <c r="N786" s="98"/>
      <c r="O786" s="110">
        <f t="shared" si="125"/>
        <v>0.38958333333333334</v>
      </c>
      <c r="P786" s="110">
        <f t="shared" si="126"/>
        <v>0.75</v>
      </c>
      <c r="Q786" s="134">
        <f t="shared" si="127"/>
        <v>0.11041666666666666</v>
      </c>
      <c r="R786" s="111">
        <f t="shared" si="124"/>
        <v>0.1875</v>
      </c>
      <c r="S786" s="108">
        <f t="shared" si="128"/>
        <v>0.29791666666666666</v>
      </c>
      <c r="T786" s="109"/>
      <c r="U786" s="108"/>
      <c r="V786" s="108"/>
      <c r="W786" s="112"/>
      <c r="X786" s="112"/>
      <c r="Y786" s="112"/>
      <c r="Z786" s="176"/>
      <c r="AA786" s="109"/>
      <c r="AB786" s="138">
        <f t="shared" si="129"/>
        <v>0.84117647058823519</v>
      </c>
      <c r="AC786" s="112">
        <f t="shared" si="130"/>
        <v>0</v>
      </c>
      <c r="AD786" s="112">
        <f t="shared" si="131"/>
        <v>1</v>
      </c>
      <c r="AE786" s="112">
        <f t="shared" si="123"/>
        <v>1</v>
      </c>
    </row>
    <row r="787" spans="1:31" s="150" customFormat="1" hidden="1">
      <c r="A787" s="147">
        <v>791</v>
      </c>
      <c r="B787" s="226" t="s">
        <v>516</v>
      </c>
      <c r="C787" s="147" t="s">
        <v>346</v>
      </c>
      <c r="D787" s="147" t="s">
        <v>479</v>
      </c>
      <c r="E787" s="148">
        <v>42319</v>
      </c>
      <c r="F787" s="149">
        <v>0.4152777777777778</v>
      </c>
      <c r="G787" s="149">
        <v>0.81527777777777777</v>
      </c>
      <c r="H787" s="147"/>
      <c r="I787" s="147"/>
      <c r="J787" s="147"/>
      <c r="K787" s="277"/>
      <c r="L787" s="121"/>
      <c r="M787" s="120" t="str">
        <f>IF(ISERROR(VLOOKUP(C787,mail!$G$2:$H$65,2,0)),"",VLOOKUP(C787,mail!$G$2:$H$65,2,0))</f>
        <v/>
      </c>
      <c r="N787" s="98"/>
      <c r="O787" s="110">
        <f t="shared" si="125"/>
        <v>0.4152777777777778</v>
      </c>
      <c r="P787" s="110">
        <f t="shared" si="126"/>
        <v>0.75</v>
      </c>
      <c r="Q787" s="134">
        <f t="shared" si="127"/>
        <v>8.4722222222222199E-2</v>
      </c>
      <c r="R787" s="111">
        <f t="shared" si="124"/>
        <v>0.1875</v>
      </c>
      <c r="S787" s="108">
        <f t="shared" si="128"/>
        <v>0.2722222222222222</v>
      </c>
      <c r="T787" s="109"/>
      <c r="U787" s="108"/>
      <c r="V787" s="108"/>
      <c r="W787" s="112"/>
      <c r="X787" s="112"/>
      <c r="Y787" s="112"/>
      <c r="Z787" s="176"/>
      <c r="AA787" s="109"/>
      <c r="AB787" s="138">
        <f t="shared" si="129"/>
        <v>0.76862745098039209</v>
      </c>
      <c r="AC787" s="112">
        <f t="shared" si="130"/>
        <v>0</v>
      </c>
      <c r="AD787" s="112">
        <f t="shared" si="131"/>
        <v>1</v>
      </c>
      <c r="AE787" s="112">
        <f t="shared" si="123"/>
        <v>1</v>
      </c>
    </row>
    <row r="788" spans="1:31" s="150" customFormat="1" hidden="1">
      <c r="A788" s="147">
        <v>792</v>
      </c>
      <c r="B788" s="226" t="s">
        <v>516</v>
      </c>
      <c r="C788" s="147" t="s">
        <v>346</v>
      </c>
      <c r="D788" s="147" t="s">
        <v>479</v>
      </c>
      <c r="E788" s="148">
        <v>42320</v>
      </c>
      <c r="F788" s="149">
        <v>0.35000000000000003</v>
      </c>
      <c r="G788" s="149">
        <v>0.78125</v>
      </c>
      <c r="H788" s="147"/>
      <c r="I788" s="147"/>
      <c r="J788" s="147"/>
      <c r="K788" s="277"/>
      <c r="L788" s="121"/>
      <c r="M788" s="120" t="str">
        <f>IF(ISERROR(VLOOKUP(C788,mail!$G$2:$H$65,2,0)),"",VLOOKUP(C788,mail!$G$2:$H$65,2,0))</f>
        <v/>
      </c>
      <c r="N788" s="98"/>
      <c r="O788" s="110">
        <f t="shared" si="125"/>
        <v>0.35000000000000003</v>
      </c>
      <c r="P788" s="110">
        <f t="shared" si="126"/>
        <v>0.78125</v>
      </c>
      <c r="Q788" s="134">
        <f t="shared" si="127"/>
        <v>0.14999999999999997</v>
      </c>
      <c r="R788" s="111">
        <f t="shared" si="124"/>
        <v>0.21875</v>
      </c>
      <c r="S788" s="108">
        <f t="shared" si="128"/>
        <v>0.35416666666666669</v>
      </c>
      <c r="T788" s="109"/>
      <c r="U788" s="108"/>
      <c r="V788" s="108"/>
      <c r="W788" s="112"/>
      <c r="X788" s="112"/>
      <c r="Y788" s="112"/>
      <c r="Z788" s="176"/>
      <c r="AA788" s="109"/>
      <c r="AB788" s="138">
        <f t="shared" si="129"/>
        <v>1</v>
      </c>
      <c r="AC788" s="112">
        <f t="shared" si="130"/>
        <v>0</v>
      </c>
      <c r="AD788" s="112">
        <f t="shared" si="131"/>
        <v>0</v>
      </c>
      <c r="AE788" s="112">
        <f t="shared" si="123"/>
        <v>1</v>
      </c>
    </row>
    <row r="789" spans="1:31" s="150" customFormat="1" hidden="1">
      <c r="A789" s="147">
        <v>793</v>
      </c>
      <c r="B789" s="226" t="s">
        <v>516</v>
      </c>
      <c r="C789" s="147" t="s">
        <v>346</v>
      </c>
      <c r="D789" s="147" t="s">
        <v>479</v>
      </c>
      <c r="E789" s="148">
        <v>42321</v>
      </c>
      <c r="F789" s="149">
        <v>0.35347222222222219</v>
      </c>
      <c r="G789" s="149">
        <v>0.77430555555555547</v>
      </c>
      <c r="H789" s="147"/>
      <c r="I789" s="147"/>
      <c r="J789" s="147"/>
      <c r="K789" s="277"/>
      <c r="L789" s="121"/>
      <c r="M789" s="120" t="str">
        <f>IF(ISERROR(VLOOKUP(C789,mail!$G$2:$H$65,2,0)),"",VLOOKUP(C789,mail!$G$2:$H$65,2,0))</f>
        <v/>
      </c>
      <c r="N789" s="98"/>
      <c r="O789" s="110">
        <f t="shared" si="125"/>
        <v>0.35347222222222219</v>
      </c>
      <c r="P789" s="110">
        <f t="shared" si="126"/>
        <v>0.77430555555555547</v>
      </c>
      <c r="Q789" s="134">
        <f t="shared" si="127"/>
        <v>0.14652777777777781</v>
      </c>
      <c r="R789" s="111">
        <f t="shared" si="124"/>
        <v>0.21180555555555547</v>
      </c>
      <c r="S789" s="108">
        <f t="shared" si="128"/>
        <v>0.35416666666666669</v>
      </c>
      <c r="T789" s="109"/>
      <c r="U789" s="108"/>
      <c r="V789" s="108"/>
      <c r="W789" s="112"/>
      <c r="X789" s="112"/>
      <c r="Y789" s="112"/>
      <c r="Z789" s="176"/>
      <c r="AA789" s="109"/>
      <c r="AB789" s="138">
        <f t="shared" si="129"/>
        <v>1</v>
      </c>
      <c r="AC789" s="112">
        <f t="shared" si="130"/>
        <v>0</v>
      </c>
      <c r="AD789" s="112">
        <f t="shared" si="131"/>
        <v>0</v>
      </c>
      <c r="AE789" s="112">
        <f t="shared" si="123"/>
        <v>1</v>
      </c>
    </row>
    <row r="790" spans="1:31" s="150" customFormat="1" hidden="1">
      <c r="A790" s="147">
        <v>794</v>
      </c>
      <c r="B790" s="226" t="s">
        <v>516</v>
      </c>
      <c r="C790" s="147" t="s">
        <v>346</v>
      </c>
      <c r="D790" s="147" t="s">
        <v>479</v>
      </c>
      <c r="E790" s="148">
        <v>42324</v>
      </c>
      <c r="F790" s="149">
        <v>0.47986111111111113</v>
      </c>
      <c r="G790" s="149">
        <v>0.77569444444444446</v>
      </c>
      <c r="H790" s="147"/>
      <c r="I790" s="147"/>
      <c r="J790" s="147"/>
      <c r="K790" s="277"/>
      <c r="L790" s="121"/>
      <c r="M790" s="120" t="str">
        <f>IF(ISERROR(VLOOKUP(C790,mail!$G$2:$H$65,2,0)),"",VLOOKUP(C790,mail!$G$2:$H$65,2,0))</f>
        <v/>
      </c>
      <c r="N790" s="98"/>
      <c r="O790" s="110">
        <f t="shared" si="125"/>
        <v>0.47986111111111113</v>
      </c>
      <c r="P790" s="110">
        <f t="shared" si="126"/>
        <v>0.75</v>
      </c>
      <c r="Q790" s="134">
        <f t="shared" si="127"/>
        <v>0</v>
      </c>
      <c r="R790" s="111">
        <f t="shared" si="124"/>
        <v>0.1875</v>
      </c>
      <c r="S790" s="108">
        <f t="shared" si="128"/>
        <v>0.1875</v>
      </c>
      <c r="T790" s="109"/>
      <c r="U790" s="108"/>
      <c r="V790" s="108"/>
      <c r="W790" s="112"/>
      <c r="X790" s="112"/>
      <c r="Y790" s="112"/>
      <c r="Z790" s="176"/>
      <c r="AA790" s="109"/>
      <c r="AB790" s="138">
        <f t="shared" si="129"/>
        <v>0.52941176470588236</v>
      </c>
      <c r="AC790" s="112">
        <f t="shared" si="130"/>
        <v>0</v>
      </c>
      <c r="AD790" s="112">
        <f t="shared" si="131"/>
        <v>0</v>
      </c>
      <c r="AE790" s="112">
        <f t="shared" si="123"/>
        <v>0</v>
      </c>
    </row>
    <row r="791" spans="1:31" s="150" customFormat="1" hidden="1">
      <c r="A791" s="147">
        <v>795</v>
      </c>
      <c r="B791" s="226" t="s">
        <v>516</v>
      </c>
      <c r="C791" s="147" t="s">
        <v>346</v>
      </c>
      <c r="D791" s="147" t="s">
        <v>479</v>
      </c>
      <c r="E791" s="148">
        <v>42325</v>
      </c>
      <c r="F791" s="149">
        <v>0.34722222222222227</v>
      </c>
      <c r="G791" s="149">
        <v>0.76874999999999993</v>
      </c>
      <c r="H791" s="149">
        <v>0.78333333333333333</v>
      </c>
      <c r="I791" s="147"/>
      <c r="J791" s="147"/>
      <c r="K791" s="277"/>
      <c r="L791" s="121"/>
      <c r="M791" s="120" t="str">
        <f>IF(ISERROR(VLOOKUP(C791,mail!$G$2:$H$65,2,0)),"",VLOOKUP(C791,mail!$G$2:$H$65,2,0))</f>
        <v/>
      </c>
      <c r="N791" s="98"/>
      <c r="O791" s="110">
        <f t="shared" si="125"/>
        <v>0.34722222222222227</v>
      </c>
      <c r="P791" s="110">
        <f t="shared" si="126"/>
        <v>0.78333333333333333</v>
      </c>
      <c r="Q791" s="134">
        <f t="shared" si="127"/>
        <v>0.15277777777777773</v>
      </c>
      <c r="R791" s="111">
        <f t="shared" si="124"/>
        <v>0.22083333333333333</v>
      </c>
      <c r="S791" s="108">
        <f t="shared" si="128"/>
        <v>0.35416666666666669</v>
      </c>
      <c r="T791" s="109"/>
      <c r="U791" s="108"/>
      <c r="V791" s="108"/>
      <c r="W791" s="112"/>
      <c r="X791" s="112"/>
      <c r="Y791" s="112"/>
      <c r="Z791" s="176"/>
      <c r="AA791" s="109"/>
      <c r="AB791" s="138">
        <f t="shared" si="129"/>
        <v>1</v>
      </c>
      <c r="AC791" s="112">
        <f t="shared" si="130"/>
        <v>0</v>
      </c>
      <c r="AD791" s="112">
        <f t="shared" si="131"/>
        <v>0</v>
      </c>
      <c r="AE791" s="112">
        <f t="shared" si="123"/>
        <v>1</v>
      </c>
    </row>
    <row r="792" spans="1:31" s="150" customFormat="1" hidden="1">
      <c r="A792" s="147">
        <v>796</v>
      </c>
      <c r="B792" s="226" t="s">
        <v>516</v>
      </c>
      <c r="C792" s="147" t="s">
        <v>346</v>
      </c>
      <c r="D792" s="147" t="s">
        <v>479</v>
      </c>
      <c r="E792" s="148">
        <v>42326</v>
      </c>
      <c r="F792" s="149">
        <v>0.3520833333333333</v>
      </c>
      <c r="G792" s="149">
        <v>0.7895833333333333</v>
      </c>
      <c r="H792" s="147"/>
      <c r="I792" s="147"/>
      <c r="J792" s="147"/>
      <c r="K792" s="277"/>
      <c r="L792" s="121"/>
      <c r="M792" s="120" t="str">
        <f>IF(ISERROR(VLOOKUP(C792,mail!$G$2:$H$65,2,0)),"",VLOOKUP(C792,mail!$G$2:$H$65,2,0))</f>
        <v/>
      </c>
      <c r="N792" s="98"/>
      <c r="O792" s="110">
        <f t="shared" si="125"/>
        <v>0.3520833333333333</v>
      </c>
      <c r="P792" s="110">
        <f t="shared" si="126"/>
        <v>0.7895833333333333</v>
      </c>
      <c r="Q792" s="134">
        <f t="shared" si="127"/>
        <v>0.1479166666666667</v>
      </c>
      <c r="R792" s="111">
        <f t="shared" si="124"/>
        <v>0.2270833333333333</v>
      </c>
      <c r="S792" s="108">
        <f t="shared" si="128"/>
        <v>0.35416666666666669</v>
      </c>
      <c r="T792" s="109"/>
      <c r="U792" s="108"/>
      <c r="V792" s="108"/>
      <c r="W792" s="112"/>
      <c r="X792" s="112"/>
      <c r="Y792" s="112"/>
      <c r="Z792" s="176"/>
      <c r="AA792" s="109"/>
      <c r="AB792" s="138">
        <f t="shared" si="129"/>
        <v>1</v>
      </c>
      <c r="AC792" s="112">
        <f t="shared" si="130"/>
        <v>0</v>
      </c>
      <c r="AD792" s="112">
        <f t="shared" si="131"/>
        <v>0</v>
      </c>
      <c r="AE792" s="112">
        <f t="shared" si="123"/>
        <v>1</v>
      </c>
    </row>
    <row r="793" spans="1:31" s="150" customFormat="1" hidden="1">
      <c r="A793" s="147">
        <v>797</v>
      </c>
      <c r="B793" s="226" t="s">
        <v>516</v>
      </c>
      <c r="C793" s="147" t="s">
        <v>346</v>
      </c>
      <c r="D793" s="147" t="s">
        <v>479</v>
      </c>
      <c r="E793" s="148">
        <v>42327</v>
      </c>
      <c r="F793" s="149">
        <v>0.3527777777777778</v>
      </c>
      <c r="G793" s="149">
        <v>0.50972222222222219</v>
      </c>
      <c r="H793" s="149">
        <v>0.53055555555555556</v>
      </c>
      <c r="I793" s="147"/>
      <c r="J793" s="147"/>
      <c r="K793" s="277"/>
      <c r="L793" s="121"/>
      <c r="M793" s="120" t="str">
        <f>IF(ISERROR(VLOOKUP(C793,mail!$G$2:$H$65,2,0)),"",VLOOKUP(C793,mail!$G$2:$H$65,2,0))</f>
        <v/>
      </c>
      <c r="N793" s="98"/>
      <c r="O793" s="110">
        <f t="shared" si="125"/>
        <v>0.3527777777777778</v>
      </c>
      <c r="P793" s="110">
        <f t="shared" si="126"/>
        <v>0.53055555555555556</v>
      </c>
      <c r="Q793" s="134">
        <f t="shared" si="127"/>
        <v>0.1472222222222222</v>
      </c>
      <c r="R793" s="111">
        <f t="shared" si="124"/>
        <v>0</v>
      </c>
      <c r="S793" s="108">
        <f t="shared" si="128"/>
        <v>0.1472222222222222</v>
      </c>
      <c r="T793" s="109"/>
      <c r="U793" s="108"/>
      <c r="V793" s="108"/>
      <c r="W793" s="112"/>
      <c r="X793" s="112"/>
      <c r="Y793" s="112"/>
      <c r="Z793" s="176"/>
      <c r="AA793" s="109"/>
      <c r="AB793" s="138">
        <f t="shared" si="129"/>
        <v>0.41568627450980383</v>
      </c>
      <c r="AC793" s="112">
        <f t="shared" si="130"/>
        <v>0</v>
      </c>
      <c r="AD793" s="112">
        <f t="shared" si="131"/>
        <v>0</v>
      </c>
      <c r="AE793" s="112">
        <f t="shared" si="123"/>
        <v>0</v>
      </c>
    </row>
    <row r="794" spans="1:31" s="150" customFormat="1" hidden="1">
      <c r="A794" s="147">
        <v>798</v>
      </c>
      <c r="B794" s="226" t="s">
        <v>517</v>
      </c>
      <c r="C794" s="147" t="s">
        <v>347</v>
      </c>
      <c r="D794" s="147" t="s">
        <v>479</v>
      </c>
      <c r="E794" s="148">
        <v>42303</v>
      </c>
      <c r="F794" s="149">
        <v>0.34166666666666662</v>
      </c>
      <c r="G794" s="149">
        <v>0.8979166666666667</v>
      </c>
      <c r="H794" s="147"/>
      <c r="I794" s="147"/>
      <c r="J794" s="147"/>
      <c r="K794" s="278"/>
      <c r="L794" s="121"/>
      <c r="M794" s="120" t="str">
        <f>IF(ISERROR(VLOOKUP(C794,mail!$G$2:$H$65,2,0)),"",VLOOKUP(C794,mail!$G$2:$H$65,2,0))</f>
        <v/>
      </c>
      <c r="N794" s="98"/>
      <c r="O794" s="110">
        <f t="shared" si="125"/>
        <v>0.34166666666666662</v>
      </c>
      <c r="P794" s="110">
        <f t="shared" si="126"/>
        <v>0.8979166666666667</v>
      </c>
      <c r="Q794" s="134">
        <f t="shared" si="127"/>
        <v>0.15833333333333338</v>
      </c>
      <c r="R794" s="111">
        <f t="shared" si="124"/>
        <v>0.25</v>
      </c>
      <c r="S794" s="108">
        <f t="shared" si="128"/>
        <v>0.35416666666666669</v>
      </c>
      <c r="T794" s="109"/>
      <c r="U794" s="108"/>
      <c r="V794" s="108"/>
      <c r="W794" s="112"/>
      <c r="X794" s="112"/>
      <c r="Y794" s="112"/>
      <c r="Z794" s="176"/>
      <c r="AA794" s="109"/>
      <c r="AB794" s="138">
        <f t="shared" si="129"/>
        <v>1</v>
      </c>
      <c r="AC794" s="112">
        <f t="shared" si="130"/>
        <v>0</v>
      </c>
      <c r="AD794" s="112">
        <f t="shared" si="131"/>
        <v>0</v>
      </c>
      <c r="AE794" s="112">
        <f t="shared" si="123"/>
        <v>1</v>
      </c>
    </row>
    <row r="795" spans="1:31" s="150" customFormat="1" hidden="1">
      <c r="A795" s="147">
        <v>799</v>
      </c>
      <c r="B795" s="226" t="s">
        <v>517</v>
      </c>
      <c r="C795" s="147" t="s">
        <v>347</v>
      </c>
      <c r="D795" s="147" t="s">
        <v>479</v>
      </c>
      <c r="E795" s="148">
        <v>42304</v>
      </c>
      <c r="F795" s="149">
        <v>0.33611111111111108</v>
      </c>
      <c r="G795" s="149">
        <v>0.33680555555555558</v>
      </c>
      <c r="H795" s="149">
        <v>0.93611111111111101</v>
      </c>
      <c r="I795" s="147"/>
      <c r="J795" s="147"/>
      <c r="K795" s="278"/>
      <c r="L795" s="121"/>
      <c r="M795" s="120" t="str">
        <f>IF(ISERROR(VLOOKUP(C795,mail!$G$2:$H$65,2,0)),"",VLOOKUP(C795,mail!$G$2:$H$65,2,0))</f>
        <v/>
      </c>
      <c r="N795" s="98"/>
      <c r="O795" s="110">
        <f t="shared" si="125"/>
        <v>0.33611111111111108</v>
      </c>
      <c r="P795" s="110">
        <f t="shared" si="126"/>
        <v>0.93611111111111101</v>
      </c>
      <c r="Q795" s="134">
        <f t="shared" si="127"/>
        <v>0.16388888888888892</v>
      </c>
      <c r="R795" s="111">
        <f t="shared" si="124"/>
        <v>0.25</v>
      </c>
      <c r="S795" s="108">
        <f t="shared" si="128"/>
        <v>0.35416666666666669</v>
      </c>
      <c r="T795" s="109"/>
      <c r="U795" s="108"/>
      <c r="V795" s="108"/>
      <c r="W795" s="112"/>
      <c r="X795" s="112"/>
      <c r="Y795" s="112"/>
      <c r="Z795" s="176"/>
      <c r="AA795" s="109"/>
      <c r="AB795" s="138">
        <f t="shared" si="129"/>
        <v>1</v>
      </c>
      <c r="AC795" s="112">
        <f t="shared" si="130"/>
        <v>0</v>
      </c>
      <c r="AD795" s="112">
        <f t="shared" si="131"/>
        <v>0</v>
      </c>
      <c r="AE795" s="112">
        <f t="shared" si="123"/>
        <v>1</v>
      </c>
    </row>
    <row r="796" spans="1:31" s="150" customFormat="1" hidden="1">
      <c r="A796" s="147">
        <v>800</v>
      </c>
      <c r="B796" s="226" t="s">
        <v>517</v>
      </c>
      <c r="C796" s="147" t="s">
        <v>347</v>
      </c>
      <c r="D796" s="147" t="s">
        <v>479</v>
      </c>
      <c r="E796" s="148">
        <v>42305</v>
      </c>
      <c r="F796" s="149">
        <v>0.33055555555555555</v>
      </c>
      <c r="G796" s="149">
        <v>0.7909722222222223</v>
      </c>
      <c r="H796" s="147"/>
      <c r="I796" s="147"/>
      <c r="J796" s="147"/>
      <c r="K796" s="277"/>
      <c r="L796" s="121"/>
      <c r="M796" s="120" t="str">
        <f>IF(ISERROR(VLOOKUP(C796,mail!$G$2:$H$65,2,0)),"",VLOOKUP(C796,mail!$G$2:$H$65,2,0))</f>
        <v/>
      </c>
      <c r="N796" s="98"/>
      <c r="O796" s="110">
        <f t="shared" si="125"/>
        <v>0.33333333333333331</v>
      </c>
      <c r="P796" s="110">
        <f t="shared" si="126"/>
        <v>0.7909722222222223</v>
      </c>
      <c r="Q796" s="134">
        <f t="shared" si="127"/>
        <v>0.16666666666666669</v>
      </c>
      <c r="R796" s="111">
        <f t="shared" si="124"/>
        <v>0.2284722222222223</v>
      </c>
      <c r="S796" s="108">
        <f t="shared" si="128"/>
        <v>0.35416666666666669</v>
      </c>
      <c r="T796" s="109"/>
      <c r="U796" s="108"/>
      <c r="V796" s="108"/>
      <c r="W796" s="112"/>
      <c r="X796" s="112"/>
      <c r="Y796" s="112"/>
      <c r="Z796" s="176"/>
      <c r="AA796" s="109"/>
      <c r="AB796" s="138">
        <f t="shared" si="129"/>
        <v>1</v>
      </c>
      <c r="AC796" s="112">
        <f t="shared" si="130"/>
        <v>0</v>
      </c>
      <c r="AD796" s="112">
        <f t="shared" si="131"/>
        <v>0</v>
      </c>
      <c r="AE796" s="112">
        <f t="shared" si="123"/>
        <v>1</v>
      </c>
    </row>
    <row r="797" spans="1:31" s="150" customFormat="1" hidden="1">
      <c r="A797" s="147">
        <v>801</v>
      </c>
      <c r="B797" s="226" t="s">
        <v>517</v>
      </c>
      <c r="C797" s="147" t="s">
        <v>347</v>
      </c>
      <c r="D797" s="147" t="s">
        <v>479</v>
      </c>
      <c r="E797" s="148">
        <v>42306</v>
      </c>
      <c r="F797" s="149">
        <v>0.33402777777777781</v>
      </c>
      <c r="G797" s="149">
        <v>0.81458333333333333</v>
      </c>
      <c r="H797" s="147"/>
      <c r="I797" s="147"/>
      <c r="J797" s="147"/>
      <c r="K797" s="277"/>
      <c r="L797" s="121"/>
      <c r="M797" s="120" t="str">
        <f>IF(ISERROR(VLOOKUP(C797,mail!$G$2:$H$65,2,0)),"",VLOOKUP(C797,mail!$G$2:$H$65,2,0))</f>
        <v/>
      </c>
      <c r="N797" s="98"/>
      <c r="O797" s="110">
        <f t="shared" si="125"/>
        <v>0.33402777777777781</v>
      </c>
      <c r="P797" s="110">
        <f t="shared" si="126"/>
        <v>0.81458333333333333</v>
      </c>
      <c r="Q797" s="134">
        <f t="shared" si="127"/>
        <v>0.16597222222222219</v>
      </c>
      <c r="R797" s="111">
        <f t="shared" si="124"/>
        <v>0.25</v>
      </c>
      <c r="S797" s="108">
        <f t="shared" si="128"/>
        <v>0.35416666666666669</v>
      </c>
      <c r="T797" s="109"/>
      <c r="U797" s="108"/>
      <c r="V797" s="108"/>
      <c r="W797" s="112"/>
      <c r="X797" s="112"/>
      <c r="Y797" s="112"/>
      <c r="Z797" s="176"/>
      <c r="AA797" s="109"/>
      <c r="AB797" s="138">
        <f t="shared" si="129"/>
        <v>1</v>
      </c>
      <c r="AC797" s="112">
        <f t="shared" si="130"/>
        <v>0</v>
      </c>
      <c r="AD797" s="112">
        <f t="shared" si="131"/>
        <v>0</v>
      </c>
      <c r="AE797" s="112">
        <f t="shared" ref="AE797:AE856" si="132">+IF(OR(M797="Khac",M797="pm"),0,IF(AND(MAX(F797:K797)-MIN(F797:K797)&gt;TIMEVALUE("6:00"),AND(MAX(F797:K797)&gt;TIMEVALUE("14:00"),MIN(F797:K797)&lt;TIMEVALUE("11:30"))),1,0))+X797</f>
        <v>1</v>
      </c>
    </row>
    <row r="798" spans="1:31" s="150" customFormat="1" hidden="1">
      <c r="A798" s="147">
        <v>802</v>
      </c>
      <c r="B798" s="226" t="s">
        <v>517</v>
      </c>
      <c r="C798" s="147" t="s">
        <v>347</v>
      </c>
      <c r="D798" s="147" t="s">
        <v>479</v>
      </c>
      <c r="E798" s="148">
        <v>42307</v>
      </c>
      <c r="F798" s="149">
        <v>0.33194444444444443</v>
      </c>
      <c r="G798" s="149">
        <v>0.50416666666666665</v>
      </c>
      <c r="H798" s="147"/>
      <c r="I798" s="147"/>
      <c r="J798" s="147"/>
      <c r="K798" s="277"/>
      <c r="L798" s="121"/>
      <c r="M798" s="120" t="str">
        <f>IF(ISERROR(VLOOKUP(C798,mail!$G$2:$H$65,2,0)),"",VLOOKUP(C798,mail!$G$2:$H$65,2,0))</f>
        <v/>
      </c>
      <c r="N798" s="98"/>
      <c r="O798" s="110">
        <f t="shared" si="125"/>
        <v>0.33333333333333331</v>
      </c>
      <c r="P798" s="110">
        <f t="shared" si="126"/>
        <v>0.50416666666666665</v>
      </c>
      <c r="Q798" s="134">
        <f t="shared" si="127"/>
        <v>0.16666666666666669</v>
      </c>
      <c r="R798" s="111">
        <f t="shared" si="124"/>
        <v>0</v>
      </c>
      <c r="S798" s="108">
        <f t="shared" si="128"/>
        <v>0.16666666666666669</v>
      </c>
      <c r="T798" s="109"/>
      <c r="U798" s="108"/>
      <c r="V798" s="108"/>
      <c r="W798" s="112"/>
      <c r="X798" s="112"/>
      <c r="Y798" s="112"/>
      <c r="Z798" s="176"/>
      <c r="AA798" s="109"/>
      <c r="AB798" s="138">
        <f t="shared" si="129"/>
        <v>0.4705882352941177</v>
      </c>
      <c r="AC798" s="112">
        <f t="shared" si="130"/>
        <v>0</v>
      </c>
      <c r="AD798" s="112">
        <f t="shared" si="131"/>
        <v>0</v>
      </c>
      <c r="AE798" s="112">
        <f t="shared" si="132"/>
        <v>0</v>
      </c>
    </row>
    <row r="799" spans="1:31" s="150" customFormat="1" hidden="1">
      <c r="A799" s="147">
        <v>803</v>
      </c>
      <c r="B799" s="226" t="s">
        <v>517</v>
      </c>
      <c r="C799" s="147" t="s">
        <v>347</v>
      </c>
      <c r="D799" s="147" t="s">
        <v>479</v>
      </c>
      <c r="E799" s="148">
        <v>42311</v>
      </c>
      <c r="F799" s="149">
        <v>0.3354166666666667</v>
      </c>
      <c r="G799" s="149">
        <v>0.77013888888888893</v>
      </c>
      <c r="H799" s="147"/>
      <c r="I799" s="147"/>
      <c r="J799" s="147"/>
      <c r="K799" s="277"/>
      <c r="L799" s="121"/>
      <c r="M799" s="120" t="str">
        <f>IF(ISERROR(VLOOKUP(C799,mail!$G$2:$H$65,2,0)),"",VLOOKUP(C799,mail!$G$2:$H$65,2,0))</f>
        <v/>
      </c>
      <c r="N799" s="98"/>
      <c r="O799" s="110">
        <f t="shared" si="125"/>
        <v>0.3354166666666667</v>
      </c>
      <c r="P799" s="110">
        <f t="shared" si="126"/>
        <v>0.77013888888888893</v>
      </c>
      <c r="Q799" s="134">
        <f t="shared" si="127"/>
        <v>0.1645833333333333</v>
      </c>
      <c r="R799" s="111">
        <f t="shared" si="124"/>
        <v>0.20763888888888893</v>
      </c>
      <c r="S799" s="108">
        <f t="shared" si="128"/>
        <v>0.35416666666666669</v>
      </c>
      <c r="T799" s="109"/>
      <c r="U799" s="108"/>
      <c r="V799" s="108"/>
      <c r="W799" s="112"/>
      <c r="X799" s="112"/>
      <c r="Y799" s="112"/>
      <c r="Z799" s="176"/>
      <c r="AA799" s="109"/>
      <c r="AB799" s="138">
        <f t="shared" si="129"/>
        <v>1</v>
      </c>
      <c r="AC799" s="112">
        <f t="shared" si="130"/>
        <v>0</v>
      </c>
      <c r="AD799" s="112">
        <f t="shared" si="131"/>
        <v>0</v>
      </c>
      <c r="AE799" s="112">
        <f t="shared" si="132"/>
        <v>1</v>
      </c>
    </row>
    <row r="800" spans="1:31" s="150" customFormat="1" hidden="1">
      <c r="A800" s="147">
        <v>804</v>
      </c>
      <c r="B800" s="226" t="s">
        <v>517</v>
      </c>
      <c r="C800" s="147" t="s">
        <v>347</v>
      </c>
      <c r="D800" s="147" t="s">
        <v>479</v>
      </c>
      <c r="E800" s="148">
        <v>42312</v>
      </c>
      <c r="F800" s="149">
        <v>0.33611111111111108</v>
      </c>
      <c r="G800" s="149">
        <v>0.76597222222222217</v>
      </c>
      <c r="H800" s="147"/>
      <c r="I800" s="147"/>
      <c r="J800" s="147"/>
      <c r="K800" s="277"/>
      <c r="L800" s="121"/>
      <c r="M800" s="120" t="str">
        <f>IF(ISERROR(VLOOKUP(C800,mail!$G$2:$H$65,2,0)),"",VLOOKUP(C800,mail!$G$2:$H$65,2,0))</f>
        <v/>
      </c>
      <c r="N800" s="98"/>
      <c r="O800" s="110">
        <f t="shared" si="125"/>
        <v>0.33611111111111108</v>
      </c>
      <c r="P800" s="110">
        <f t="shared" si="126"/>
        <v>0.76597222222222217</v>
      </c>
      <c r="Q800" s="134">
        <f t="shared" si="127"/>
        <v>0.16388888888888892</v>
      </c>
      <c r="R800" s="111">
        <f t="shared" si="124"/>
        <v>0.20347222222222217</v>
      </c>
      <c r="S800" s="108">
        <f t="shared" si="128"/>
        <v>0.35416666666666669</v>
      </c>
      <c r="T800" s="109"/>
      <c r="U800" s="108"/>
      <c r="V800" s="108"/>
      <c r="W800" s="112"/>
      <c r="X800" s="112"/>
      <c r="Y800" s="112"/>
      <c r="Z800" s="176"/>
      <c r="AA800" s="109"/>
      <c r="AB800" s="138">
        <f t="shared" si="129"/>
        <v>1</v>
      </c>
      <c r="AC800" s="112">
        <f t="shared" si="130"/>
        <v>0</v>
      </c>
      <c r="AD800" s="112">
        <f t="shared" si="131"/>
        <v>0</v>
      </c>
      <c r="AE800" s="112">
        <f t="shared" si="132"/>
        <v>1</v>
      </c>
    </row>
    <row r="801" spans="1:31" s="150" customFormat="1" hidden="1">
      <c r="A801" s="147">
        <v>805</v>
      </c>
      <c r="B801" s="226" t="s">
        <v>517</v>
      </c>
      <c r="C801" s="147" t="s">
        <v>347</v>
      </c>
      <c r="D801" s="147" t="s">
        <v>479</v>
      </c>
      <c r="E801" s="148">
        <v>42313</v>
      </c>
      <c r="F801" s="149">
        <v>0.33888888888888885</v>
      </c>
      <c r="G801" s="149">
        <v>0.80069444444444438</v>
      </c>
      <c r="H801" s="147"/>
      <c r="I801" s="147"/>
      <c r="J801" s="147"/>
      <c r="K801" s="277"/>
      <c r="L801" s="121"/>
      <c r="M801" s="120" t="str">
        <f>IF(ISERROR(VLOOKUP(C801,mail!$G$2:$H$65,2,0)),"",VLOOKUP(C801,mail!$G$2:$H$65,2,0))</f>
        <v/>
      </c>
      <c r="N801" s="98"/>
      <c r="O801" s="110">
        <f t="shared" si="125"/>
        <v>0.33888888888888885</v>
      </c>
      <c r="P801" s="110">
        <f t="shared" si="126"/>
        <v>0.80069444444444438</v>
      </c>
      <c r="Q801" s="134">
        <f t="shared" si="127"/>
        <v>0.16111111111111115</v>
      </c>
      <c r="R801" s="111">
        <f t="shared" si="124"/>
        <v>0.23819444444444438</v>
      </c>
      <c r="S801" s="108">
        <f t="shared" si="128"/>
        <v>0.35416666666666669</v>
      </c>
      <c r="T801" s="109"/>
      <c r="U801" s="108"/>
      <c r="V801" s="108"/>
      <c r="W801" s="112"/>
      <c r="X801" s="112"/>
      <c r="Y801" s="112"/>
      <c r="Z801" s="176"/>
      <c r="AA801" s="109"/>
      <c r="AB801" s="138">
        <f t="shared" si="129"/>
        <v>1</v>
      </c>
      <c r="AC801" s="112">
        <f t="shared" si="130"/>
        <v>0</v>
      </c>
      <c r="AD801" s="112">
        <f t="shared" si="131"/>
        <v>0</v>
      </c>
      <c r="AE801" s="112">
        <f t="shared" si="132"/>
        <v>1</v>
      </c>
    </row>
    <row r="802" spans="1:31" s="150" customFormat="1" hidden="1">
      <c r="A802" s="147">
        <v>806</v>
      </c>
      <c r="B802" s="226" t="s">
        <v>517</v>
      </c>
      <c r="C802" s="147" t="s">
        <v>347</v>
      </c>
      <c r="D802" s="147" t="s">
        <v>479</v>
      </c>
      <c r="E802" s="148">
        <v>42314</v>
      </c>
      <c r="F802" s="149">
        <v>0.3298611111111111</v>
      </c>
      <c r="G802" s="149">
        <v>0.3298611111111111</v>
      </c>
      <c r="H802" s="149">
        <v>0.75347222222222221</v>
      </c>
      <c r="I802" s="147"/>
      <c r="J802" s="147"/>
      <c r="K802" s="277"/>
      <c r="L802" s="121"/>
      <c r="M802" s="120" t="str">
        <f>IF(ISERROR(VLOOKUP(C802,mail!$G$2:$H$65,2,0)),"",VLOOKUP(C802,mail!$G$2:$H$65,2,0))</f>
        <v/>
      </c>
      <c r="N802" s="98"/>
      <c r="O802" s="110">
        <f t="shared" si="125"/>
        <v>0.33333333333333331</v>
      </c>
      <c r="P802" s="110">
        <f t="shared" si="126"/>
        <v>0.75347222222222221</v>
      </c>
      <c r="Q802" s="134">
        <f t="shared" si="127"/>
        <v>0.16666666666666669</v>
      </c>
      <c r="R802" s="111">
        <f t="shared" si="124"/>
        <v>0.19097222222222221</v>
      </c>
      <c r="S802" s="108">
        <f t="shared" si="128"/>
        <v>0.35416666666666669</v>
      </c>
      <c r="T802" s="109"/>
      <c r="U802" s="108"/>
      <c r="V802" s="108"/>
      <c r="W802" s="112"/>
      <c r="X802" s="112"/>
      <c r="Y802" s="112"/>
      <c r="Z802" s="176"/>
      <c r="AA802" s="109"/>
      <c r="AB802" s="138">
        <f t="shared" si="129"/>
        <v>1</v>
      </c>
      <c r="AC802" s="112">
        <f t="shared" si="130"/>
        <v>0</v>
      </c>
      <c r="AD802" s="112">
        <f t="shared" si="131"/>
        <v>0</v>
      </c>
      <c r="AE802" s="112">
        <f t="shared" si="132"/>
        <v>1</v>
      </c>
    </row>
    <row r="803" spans="1:31" s="150" customFormat="1" hidden="1">
      <c r="A803" s="147">
        <v>809</v>
      </c>
      <c r="B803" s="226" t="s">
        <v>517</v>
      </c>
      <c r="C803" s="147" t="s">
        <v>347</v>
      </c>
      <c r="D803" s="147" t="s">
        <v>479</v>
      </c>
      <c r="E803" s="148">
        <v>42317</v>
      </c>
      <c r="F803" s="149">
        <v>0.33611111111111108</v>
      </c>
      <c r="G803" s="149">
        <v>0.93125000000000002</v>
      </c>
      <c r="H803" s="147"/>
      <c r="I803" s="147"/>
      <c r="J803" s="147"/>
      <c r="K803" s="277"/>
      <c r="L803" s="121"/>
      <c r="M803" s="120" t="str">
        <f>IF(ISERROR(VLOOKUP(C803,mail!$G$2:$H$65,2,0)),"",VLOOKUP(C803,mail!$G$2:$H$65,2,0))</f>
        <v/>
      </c>
      <c r="N803" s="98"/>
      <c r="O803" s="110">
        <f t="shared" si="125"/>
        <v>0.33611111111111108</v>
      </c>
      <c r="P803" s="110">
        <f t="shared" si="126"/>
        <v>0.93125000000000002</v>
      </c>
      <c r="Q803" s="134">
        <f t="shared" si="127"/>
        <v>0.16388888888888892</v>
      </c>
      <c r="R803" s="111">
        <f t="shared" si="124"/>
        <v>0.25</v>
      </c>
      <c r="S803" s="108">
        <f t="shared" si="128"/>
        <v>0.35416666666666669</v>
      </c>
      <c r="T803" s="109"/>
      <c r="U803" s="108"/>
      <c r="V803" s="108"/>
      <c r="W803" s="112"/>
      <c r="X803" s="112"/>
      <c r="Y803" s="112"/>
      <c r="Z803" s="176"/>
      <c r="AA803" s="109"/>
      <c r="AB803" s="138">
        <f t="shared" si="129"/>
        <v>1</v>
      </c>
      <c r="AC803" s="112">
        <f t="shared" si="130"/>
        <v>0</v>
      </c>
      <c r="AD803" s="112">
        <f t="shared" si="131"/>
        <v>0</v>
      </c>
      <c r="AE803" s="112">
        <f t="shared" si="132"/>
        <v>1</v>
      </c>
    </row>
    <row r="804" spans="1:31" s="150" customFormat="1" hidden="1">
      <c r="A804" s="147">
        <v>810</v>
      </c>
      <c r="B804" s="226" t="s">
        <v>517</v>
      </c>
      <c r="C804" s="147" t="s">
        <v>347</v>
      </c>
      <c r="D804" s="147" t="s">
        <v>479</v>
      </c>
      <c r="E804" s="148">
        <v>42318</v>
      </c>
      <c r="F804" s="149">
        <v>0.3354166666666667</v>
      </c>
      <c r="G804" s="149">
        <v>0.33611111111111108</v>
      </c>
      <c r="H804" s="149">
        <v>0.79166666666666663</v>
      </c>
      <c r="I804" s="147"/>
      <c r="J804" s="147"/>
      <c r="K804" s="277"/>
      <c r="L804" s="121"/>
      <c r="M804" s="120" t="str">
        <f>IF(ISERROR(VLOOKUP(C804,mail!$G$2:$H$65,2,0)),"",VLOOKUP(C804,mail!$G$2:$H$65,2,0))</f>
        <v/>
      </c>
      <c r="N804" s="98"/>
      <c r="O804" s="110">
        <f t="shared" si="125"/>
        <v>0.3354166666666667</v>
      </c>
      <c r="P804" s="110">
        <f t="shared" si="126"/>
        <v>0.79166666666666663</v>
      </c>
      <c r="Q804" s="134">
        <f t="shared" si="127"/>
        <v>0.1645833333333333</v>
      </c>
      <c r="R804" s="111">
        <f t="shared" si="124"/>
        <v>0.22916666666666663</v>
      </c>
      <c r="S804" s="108">
        <f t="shared" si="128"/>
        <v>0.35416666666666669</v>
      </c>
      <c r="T804" s="109"/>
      <c r="U804" s="108"/>
      <c r="V804" s="108"/>
      <c r="W804" s="112"/>
      <c r="X804" s="112"/>
      <c r="Y804" s="112"/>
      <c r="Z804" s="176"/>
      <c r="AA804" s="109"/>
      <c r="AB804" s="138">
        <f t="shared" si="129"/>
        <v>1</v>
      </c>
      <c r="AC804" s="112">
        <f t="shared" si="130"/>
        <v>0</v>
      </c>
      <c r="AD804" s="112">
        <f t="shared" si="131"/>
        <v>0</v>
      </c>
      <c r="AE804" s="112">
        <f t="shared" si="132"/>
        <v>1</v>
      </c>
    </row>
    <row r="805" spans="1:31" s="150" customFormat="1" hidden="1">
      <c r="A805" s="147">
        <v>811</v>
      </c>
      <c r="B805" s="226" t="s">
        <v>517</v>
      </c>
      <c r="C805" s="147" t="s">
        <v>347</v>
      </c>
      <c r="D805" s="147" t="s">
        <v>479</v>
      </c>
      <c r="E805" s="148">
        <v>42319</v>
      </c>
      <c r="F805" s="149">
        <v>0.32777777777777778</v>
      </c>
      <c r="G805" s="149">
        <v>0.76874999999999993</v>
      </c>
      <c r="H805" s="147"/>
      <c r="I805" s="147"/>
      <c r="J805" s="147"/>
      <c r="K805" s="277"/>
      <c r="L805" s="121"/>
      <c r="M805" s="120" t="str">
        <f>IF(ISERROR(VLOOKUP(C805,mail!$G$2:$H$65,2,0)),"",VLOOKUP(C805,mail!$G$2:$H$65,2,0))</f>
        <v/>
      </c>
      <c r="N805" s="98"/>
      <c r="O805" s="110">
        <f t="shared" si="125"/>
        <v>0.33333333333333331</v>
      </c>
      <c r="P805" s="110">
        <f t="shared" si="126"/>
        <v>0.76874999999999993</v>
      </c>
      <c r="Q805" s="134">
        <f t="shared" si="127"/>
        <v>0.16666666666666669</v>
      </c>
      <c r="R805" s="111">
        <f t="shared" si="124"/>
        <v>0.20624999999999993</v>
      </c>
      <c r="S805" s="108">
        <f t="shared" si="128"/>
        <v>0.35416666666666669</v>
      </c>
      <c r="T805" s="109"/>
      <c r="U805" s="108"/>
      <c r="V805" s="108"/>
      <c r="W805" s="112"/>
      <c r="X805" s="112"/>
      <c r="Y805" s="112"/>
      <c r="Z805" s="176"/>
      <c r="AA805" s="109"/>
      <c r="AB805" s="138">
        <f t="shared" si="129"/>
        <v>1</v>
      </c>
      <c r="AC805" s="112">
        <f t="shared" si="130"/>
        <v>0</v>
      </c>
      <c r="AD805" s="112">
        <f t="shared" si="131"/>
        <v>0</v>
      </c>
      <c r="AE805" s="112">
        <f t="shared" si="132"/>
        <v>1</v>
      </c>
    </row>
    <row r="806" spans="1:31" s="150" customFormat="1" hidden="1">
      <c r="A806" s="147">
        <v>812</v>
      </c>
      <c r="B806" s="226" t="s">
        <v>517</v>
      </c>
      <c r="C806" s="147" t="s">
        <v>347</v>
      </c>
      <c r="D806" s="147" t="s">
        <v>479</v>
      </c>
      <c r="E806" s="148">
        <v>42320</v>
      </c>
      <c r="F806" s="149">
        <v>0.33263888888888887</v>
      </c>
      <c r="G806" s="149">
        <v>0.81111111111111101</v>
      </c>
      <c r="H806" s="147"/>
      <c r="I806" s="147"/>
      <c r="J806" s="147"/>
      <c r="K806" s="277"/>
      <c r="L806" s="121"/>
      <c r="M806" s="120" t="str">
        <f>IF(ISERROR(VLOOKUP(C806,mail!$G$2:$H$65,2,0)),"",VLOOKUP(C806,mail!$G$2:$H$65,2,0))</f>
        <v/>
      </c>
      <c r="N806" s="98"/>
      <c r="O806" s="110">
        <f t="shared" si="125"/>
        <v>0.33333333333333331</v>
      </c>
      <c r="P806" s="110">
        <f t="shared" si="126"/>
        <v>0.81111111111111101</v>
      </c>
      <c r="Q806" s="134">
        <f t="shared" si="127"/>
        <v>0.16666666666666669</v>
      </c>
      <c r="R806" s="111">
        <f t="shared" si="124"/>
        <v>0.24861111111111101</v>
      </c>
      <c r="S806" s="108">
        <f t="shared" si="128"/>
        <v>0.35416666666666669</v>
      </c>
      <c r="T806" s="109"/>
      <c r="U806" s="108"/>
      <c r="V806" s="108"/>
      <c r="W806" s="112"/>
      <c r="X806" s="112"/>
      <c r="Y806" s="112"/>
      <c r="Z806" s="176"/>
      <c r="AA806" s="109"/>
      <c r="AB806" s="138">
        <f t="shared" si="129"/>
        <v>1</v>
      </c>
      <c r="AC806" s="112">
        <f t="shared" si="130"/>
        <v>0</v>
      </c>
      <c r="AD806" s="112">
        <f t="shared" si="131"/>
        <v>0</v>
      </c>
      <c r="AE806" s="112">
        <f t="shared" si="132"/>
        <v>1</v>
      </c>
    </row>
    <row r="807" spans="1:31" s="150" customFormat="1" hidden="1">
      <c r="A807" s="147">
        <v>813</v>
      </c>
      <c r="B807" s="226" t="s">
        <v>517</v>
      </c>
      <c r="C807" s="147" t="s">
        <v>347</v>
      </c>
      <c r="D807" s="147" t="s">
        <v>479</v>
      </c>
      <c r="E807" s="148">
        <v>42321</v>
      </c>
      <c r="F807" s="149">
        <v>0.3347222222222222</v>
      </c>
      <c r="G807" s="149">
        <v>0.80347222222222225</v>
      </c>
      <c r="H807" s="147"/>
      <c r="I807" s="147"/>
      <c r="J807" s="147"/>
      <c r="K807" s="277"/>
      <c r="L807" s="121"/>
      <c r="M807" s="120" t="str">
        <f>IF(ISERROR(VLOOKUP(C807,mail!$G$2:$H$65,2,0)),"",VLOOKUP(C807,mail!$G$2:$H$65,2,0))</f>
        <v/>
      </c>
      <c r="N807" s="98"/>
      <c r="O807" s="110">
        <f t="shared" si="125"/>
        <v>0.3347222222222222</v>
      </c>
      <c r="P807" s="110">
        <f t="shared" si="126"/>
        <v>0.80347222222222225</v>
      </c>
      <c r="Q807" s="134">
        <f t="shared" si="127"/>
        <v>0.1652777777777778</v>
      </c>
      <c r="R807" s="111">
        <f t="shared" si="124"/>
        <v>0.24097222222222225</v>
      </c>
      <c r="S807" s="108">
        <f t="shared" si="128"/>
        <v>0.35416666666666669</v>
      </c>
      <c r="T807" s="109"/>
      <c r="U807" s="108"/>
      <c r="V807" s="108"/>
      <c r="W807" s="112"/>
      <c r="X807" s="112"/>
      <c r="Y807" s="112"/>
      <c r="Z807" s="176"/>
      <c r="AA807" s="109"/>
      <c r="AB807" s="138">
        <f t="shared" si="129"/>
        <v>1</v>
      </c>
      <c r="AC807" s="112">
        <f t="shared" si="130"/>
        <v>0</v>
      </c>
      <c r="AD807" s="112">
        <f t="shared" si="131"/>
        <v>0</v>
      </c>
      <c r="AE807" s="112">
        <f t="shared" si="132"/>
        <v>1</v>
      </c>
    </row>
    <row r="808" spans="1:31" s="150" customFormat="1" hidden="1">
      <c r="A808" s="147">
        <v>815</v>
      </c>
      <c r="B808" s="226" t="s">
        <v>517</v>
      </c>
      <c r="C808" s="147" t="s">
        <v>347</v>
      </c>
      <c r="D808" s="147" t="s">
        <v>479</v>
      </c>
      <c r="E808" s="148">
        <v>42324</v>
      </c>
      <c r="F808" s="149">
        <v>0.33611111111111108</v>
      </c>
      <c r="G808" s="149">
        <v>0.7729166666666667</v>
      </c>
      <c r="H808" s="147"/>
      <c r="I808" s="147"/>
      <c r="J808" s="147"/>
      <c r="K808" s="277"/>
      <c r="L808" s="121"/>
      <c r="M808" s="120" t="str">
        <f>IF(ISERROR(VLOOKUP(C808,mail!$G$2:$H$65,2,0)),"",VLOOKUP(C808,mail!$G$2:$H$65,2,0))</f>
        <v/>
      </c>
      <c r="N808" s="98"/>
      <c r="O808" s="110">
        <f t="shared" si="125"/>
        <v>0.33611111111111108</v>
      </c>
      <c r="P808" s="110">
        <f t="shared" si="126"/>
        <v>0.7729166666666667</v>
      </c>
      <c r="Q808" s="134">
        <f t="shared" si="127"/>
        <v>0.16388888888888892</v>
      </c>
      <c r="R808" s="111">
        <f t="shared" si="124"/>
        <v>0.2104166666666667</v>
      </c>
      <c r="S808" s="108">
        <f t="shared" si="128"/>
        <v>0.35416666666666669</v>
      </c>
      <c r="T808" s="109"/>
      <c r="U808" s="108"/>
      <c r="V808" s="108"/>
      <c r="W808" s="112"/>
      <c r="X808" s="112"/>
      <c r="Y808" s="112"/>
      <c r="Z808" s="176"/>
      <c r="AA808" s="109"/>
      <c r="AB808" s="138">
        <f t="shared" si="129"/>
        <v>1</v>
      </c>
      <c r="AC808" s="112">
        <f t="shared" si="130"/>
        <v>0</v>
      </c>
      <c r="AD808" s="112">
        <f t="shared" si="131"/>
        <v>0</v>
      </c>
      <c r="AE808" s="112">
        <f t="shared" si="132"/>
        <v>1</v>
      </c>
    </row>
    <row r="809" spans="1:31" s="150" customFormat="1" hidden="1">
      <c r="A809" s="147">
        <v>816</v>
      </c>
      <c r="B809" s="226" t="s">
        <v>517</v>
      </c>
      <c r="C809" s="147" t="s">
        <v>347</v>
      </c>
      <c r="D809" s="147" t="s">
        <v>479</v>
      </c>
      <c r="E809" s="148">
        <v>42325</v>
      </c>
      <c r="F809" s="149">
        <v>0.3354166666666667</v>
      </c>
      <c r="G809" s="149">
        <v>0.84861111111111109</v>
      </c>
      <c r="H809" s="147"/>
      <c r="I809" s="147"/>
      <c r="J809" s="147"/>
      <c r="K809" s="277"/>
      <c r="L809" s="121"/>
      <c r="M809" s="120" t="str">
        <f>IF(ISERROR(VLOOKUP(C809,mail!$G$2:$H$65,2,0)),"",VLOOKUP(C809,mail!$G$2:$H$65,2,0))</f>
        <v/>
      </c>
      <c r="N809" s="98"/>
      <c r="O809" s="110">
        <f t="shared" si="125"/>
        <v>0.3354166666666667</v>
      </c>
      <c r="P809" s="110">
        <f t="shared" si="126"/>
        <v>0.84861111111111109</v>
      </c>
      <c r="Q809" s="134">
        <f t="shared" si="127"/>
        <v>0.1645833333333333</v>
      </c>
      <c r="R809" s="111">
        <f t="shared" si="124"/>
        <v>0.25</v>
      </c>
      <c r="S809" s="108">
        <f t="shared" si="128"/>
        <v>0.35416666666666669</v>
      </c>
      <c r="T809" s="109"/>
      <c r="U809" s="108"/>
      <c r="V809" s="108"/>
      <c r="W809" s="112"/>
      <c r="X809" s="112"/>
      <c r="Y809" s="112"/>
      <c r="Z809" s="176"/>
      <c r="AA809" s="109"/>
      <c r="AB809" s="138">
        <f t="shared" si="129"/>
        <v>1</v>
      </c>
      <c r="AC809" s="112">
        <f t="shared" si="130"/>
        <v>0</v>
      </c>
      <c r="AD809" s="112">
        <f t="shared" si="131"/>
        <v>0</v>
      </c>
      <c r="AE809" s="112">
        <f t="shared" si="132"/>
        <v>1</v>
      </c>
    </row>
    <row r="810" spans="1:31" s="150" customFormat="1" hidden="1">
      <c r="A810" s="147">
        <v>817</v>
      </c>
      <c r="B810" s="226" t="s">
        <v>517</v>
      </c>
      <c r="C810" s="147" t="s">
        <v>347</v>
      </c>
      <c r="D810" s="147" t="s">
        <v>479</v>
      </c>
      <c r="E810" s="148">
        <v>42326</v>
      </c>
      <c r="F810" s="149">
        <v>0.33194444444444443</v>
      </c>
      <c r="G810" s="149">
        <v>0.77986111111111101</v>
      </c>
      <c r="H810" s="147"/>
      <c r="I810" s="147"/>
      <c r="J810" s="147"/>
      <c r="K810" s="277"/>
      <c r="L810" s="121"/>
      <c r="M810" s="120" t="str">
        <f>IF(ISERROR(VLOOKUP(C810,mail!$G$2:$H$65,2,0)),"",VLOOKUP(C810,mail!$G$2:$H$65,2,0))</f>
        <v/>
      </c>
      <c r="N810" s="98"/>
      <c r="O810" s="110">
        <f t="shared" si="125"/>
        <v>0.33333333333333331</v>
      </c>
      <c r="P810" s="110">
        <f t="shared" si="126"/>
        <v>0.77986111111111101</v>
      </c>
      <c r="Q810" s="134">
        <f t="shared" si="127"/>
        <v>0.16666666666666669</v>
      </c>
      <c r="R810" s="111">
        <f t="shared" si="124"/>
        <v>0.21736111111111101</v>
      </c>
      <c r="S810" s="108">
        <f t="shared" si="128"/>
        <v>0.35416666666666669</v>
      </c>
      <c r="T810" s="109"/>
      <c r="U810" s="108"/>
      <c r="V810" s="108"/>
      <c r="W810" s="112"/>
      <c r="X810" s="112"/>
      <c r="Y810" s="112"/>
      <c r="Z810" s="176"/>
      <c r="AA810" s="109"/>
      <c r="AB810" s="138">
        <f t="shared" si="129"/>
        <v>1</v>
      </c>
      <c r="AC810" s="112">
        <f t="shared" si="130"/>
        <v>0</v>
      </c>
      <c r="AD810" s="112">
        <f t="shared" si="131"/>
        <v>0</v>
      </c>
      <c r="AE810" s="112">
        <f t="shared" si="132"/>
        <v>1</v>
      </c>
    </row>
    <row r="811" spans="1:31" s="150" customFormat="1" hidden="1">
      <c r="A811" s="147">
        <v>818</v>
      </c>
      <c r="B811" s="226" t="s">
        <v>517</v>
      </c>
      <c r="C811" s="147" t="s">
        <v>347</v>
      </c>
      <c r="D811" s="147" t="s">
        <v>479</v>
      </c>
      <c r="E811" s="148">
        <v>42327</v>
      </c>
      <c r="F811" s="149">
        <v>0.3354166666666667</v>
      </c>
      <c r="G811" s="149">
        <v>0.78263888888888899</v>
      </c>
      <c r="H811" s="147"/>
      <c r="I811" s="147"/>
      <c r="J811" s="147"/>
      <c r="K811" s="277"/>
      <c r="L811" s="121"/>
      <c r="M811" s="120" t="str">
        <f>IF(ISERROR(VLOOKUP(C811,mail!$G$2:$H$65,2,0)),"",VLOOKUP(C811,mail!$G$2:$H$65,2,0))</f>
        <v/>
      </c>
      <c r="N811" s="98"/>
      <c r="O811" s="110">
        <f t="shared" si="125"/>
        <v>0.3354166666666667</v>
      </c>
      <c r="P811" s="110">
        <f t="shared" si="126"/>
        <v>0.78263888888888899</v>
      </c>
      <c r="Q811" s="134">
        <f t="shared" si="127"/>
        <v>0.1645833333333333</v>
      </c>
      <c r="R811" s="111">
        <f t="shared" si="124"/>
        <v>0.22013888888888899</v>
      </c>
      <c r="S811" s="108">
        <f t="shared" si="128"/>
        <v>0.35416666666666669</v>
      </c>
      <c r="T811" s="109"/>
      <c r="U811" s="108"/>
      <c r="V811" s="108"/>
      <c r="W811" s="112"/>
      <c r="X811" s="112"/>
      <c r="Y811" s="112"/>
      <c r="Z811" s="176"/>
      <c r="AA811" s="109"/>
      <c r="AB811" s="138">
        <f t="shared" si="129"/>
        <v>1</v>
      </c>
      <c r="AC811" s="112">
        <f t="shared" si="130"/>
        <v>0</v>
      </c>
      <c r="AD811" s="112">
        <f t="shared" si="131"/>
        <v>0</v>
      </c>
      <c r="AE811" s="112">
        <f t="shared" si="132"/>
        <v>1</v>
      </c>
    </row>
    <row r="812" spans="1:31" s="150" customFormat="1" hidden="1">
      <c r="A812" s="147">
        <v>819</v>
      </c>
      <c r="B812" s="226" t="s">
        <v>518</v>
      </c>
      <c r="C812" s="147" t="s">
        <v>371</v>
      </c>
      <c r="D812" s="147" t="s">
        <v>505</v>
      </c>
      <c r="E812" s="148">
        <v>42303</v>
      </c>
      <c r="F812" s="149">
        <v>0.30208333333333331</v>
      </c>
      <c r="G812" s="149">
        <v>0.77013888888888893</v>
      </c>
      <c r="H812" s="147"/>
      <c r="I812" s="147"/>
      <c r="J812" s="147"/>
      <c r="K812" s="277"/>
      <c r="L812" s="121"/>
      <c r="M812" s="120" t="str">
        <f>IF(ISERROR(VLOOKUP(C812,mail!$G$2:$H$65,2,0)),"",VLOOKUP(C812,mail!$G$2:$H$65,2,0))</f>
        <v/>
      </c>
      <c r="N812" s="98"/>
      <c r="O812" s="110">
        <f t="shared" si="125"/>
        <v>0.33333333333333331</v>
      </c>
      <c r="P812" s="110">
        <f t="shared" si="126"/>
        <v>0.77013888888888893</v>
      </c>
      <c r="Q812" s="134">
        <f t="shared" si="127"/>
        <v>0.16666666666666669</v>
      </c>
      <c r="R812" s="111">
        <f t="shared" si="124"/>
        <v>0.20763888888888893</v>
      </c>
      <c r="S812" s="108">
        <f t="shared" si="128"/>
        <v>0.35416666666666669</v>
      </c>
      <c r="T812" s="109"/>
      <c r="U812" s="108"/>
      <c r="V812" s="108"/>
      <c r="W812" s="112"/>
      <c r="X812" s="112"/>
      <c r="Y812" s="112"/>
      <c r="Z812" s="176"/>
      <c r="AA812" s="109"/>
      <c r="AB812" s="138">
        <f t="shared" si="129"/>
        <v>1</v>
      </c>
      <c r="AC812" s="112">
        <f t="shared" si="130"/>
        <v>0</v>
      </c>
      <c r="AD812" s="112">
        <f t="shared" si="131"/>
        <v>0</v>
      </c>
      <c r="AE812" s="112">
        <f t="shared" si="132"/>
        <v>1</v>
      </c>
    </row>
    <row r="813" spans="1:31" s="150" customFormat="1" hidden="1">
      <c r="A813" s="147">
        <v>820</v>
      </c>
      <c r="B813" s="226" t="s">
        <v>518</v>
      </c>
      <c r="C813" s="147" t="s">
        <v>371</v>
      </c>
      <c r="D813" s="147" t="s">
        <v>505</v>
      </c>
      <c r="E813" s="148">
        <v>42304</v>
      </c>
      <c r="F813" s="149">
        <v>0.32083333333333336</v>
      </c>
      <c r="G813" s="149">
        <v>0.75</v>
      </c>
      <c r="H813" s="147"/>
      <c r="I813" s="147"/>
      <c r="J813" s="147"/>
      <c r="K813" s="277"/>
      <c r="L813" s="121"/>
      <c r="M813" s="120" t="str">
        <f>IF(ISERROR(VLOOKUP(C813,mail!$G$2:$H$65,2,0)),"",VLOOKUP(C813,mail!$G$2:$H$65,2,0))</f>
        <v/>
      </c>
      <c r="N813" s="98"/>
      <c r="O813" s="110">
        <f t="shared" si="125"/>
        <v>0.33333333333333331</v>
      </c>
      <c r="P813" s="110">
        <f t="shared" si="126"/>
        <v>0.75</v>
      </c>
      <c r="Q813" s="134">
        <f t="shared" si="127"/>
        <v>0.16666666666666669</v>
      </c>
      <c r="R813" s="111">
        <f t="shared" si="124"/>
        <v>0.1875</v>
      </c>
      <c r="S813" s="108">
        <f t="shared" si="128"/>
        <v>0.35416666666666669</v>
      </c>
      <c r="T813" s="109"/>
      <c r="U813" s="108"/>
      <c r="V813" s="108"/>
      <c r="W813" s="112"/>
      <c r="X813" s="112"/>
      <c r="Y813" s="112"/>
      <c r="Z813" s="176"/>
      <c r="AA813" s="109"/>
      <c r="AB813" s="138">
        <f t="shared" si="129"/>
        <v>1</v>
      </c>
      <c r="AC813" s="112">
        <f t="shared" si="130"/>
        <v>0</v>
      </c>
      <c r="AD813" s="112">
        <f t="shared" si="131"/>
        <v>0</v>
      </c>
      <c r="AE813" s="112">
        <f t="shared" si="132"/>
        <v>1</v>
      </c>
    </row>
    <row r="814" spans="1:31" s="150" customFormat="1" hidden="1">
      <c r="A814" s="147">
        <v>821</v>
      </c>
      <c r="B814" s="226" t="s">
        <v>518</v>
      </c>
      <c r="C814" s="147" t="s">
        <v>371</v>
      </c>
      <c r="D814" s="147" t="s">
        <v>505</v>
      </c>
      <c r="E814" s="148">
        <v>42305</v>
      </c>
      <c r="F814" s="149">
        <v>0.32222222222222224</v>
      </c>
      <c r="G814" s="149">
        <v>0.75555555555555554</v>
      </c>
      <c r="H814" s="147"/>
      <c r="I814" s="147"/>
      <c r="J814" s="147"/>
      <c r="K814" s="277"/>
      <c r="L814" s="121"/>
      <c r="M814" s="120" t="str">
        <f>IF(ISERROR(VLOOKUP(C814,mail!$G$2:$H$65,2,0)),"",VLOOKUP(C814,mail!$G$2:$H$65,2,0))</f>
        <v/>
      </c>
      <c r="N814" s="98"/>
      <c r="O814" s="110">
        <f t="shared" si="125"/>
        <v>0.33333333333333331</v>
      </c>
      <c r="P814" s="110">
        <f t="shared" si="126"/>
        <v>0.75555555555555554</v>
      </c>
      <c r="Q814" s="134">
        <f t="shared" si="127"/>
        <v>0.16666666666666669</v>
      </c>
      <c r="R814" s="111">
        <f t="shared" ref="R814:R877" si="133">+IF(OR(M814="khac",M814="pm",P814=TIMEVALUE("00:00"),MAX(F814:K814)&lt;TIMEVALUE("13:30"),MAX(F814:K814)&lt;TIMEVALUE("15:30"),MIN(F814:K814)&gt;TIMEVALUE("15:30")),0,IF(P814&lt;=TIMEVALUE("19:30"),P814-IF(MIN(F814:K814)&gt;TIMEVALUE("13:30"),O814,TIMEVALUE("13:30")),TIMEVALUE("19:30")-IF(MIN(F814:K814)&gt;TIMEVALUE("13:30"),O814,TIMEVALUE("13:30"))))</f>
        <v>0.19305555555555554</v>
      </c>
      <c r="S814" s="108">
        <f t="shared" si="128"/>
        <v>0.35416666666666669</v>
      </c>
      <c r="T814" s="109"/>
      <c r="U814" s="108"/>
      <c r="V814" s="108"/>
      <c r="W814" s="112"/>
      <c r="X814" s="112"/>
      <c r="Y814" s="112"/>
      <c r="Z814" s="176"/>
      <c r="AA814" s="109"/>
      <c r="AB814" s="138">
        <f t="shared" si="129"/>
        <v>1</v>
      </c>
      <c r="AC814" s="112">
        <f t="shared" si="130"/>
        <v>0</v>
      </c>
      <c r="AD814" s="112">
        <f t="shared" si="131"/>
        <v>0</v>
      </c>
      <c r="AE814" s="112">
        <f t="shared" si="132"/>
        <v>1</v>
      </c>
    </row>
    <row r="815" spans="1:31" s="150" customFormat="1" hidden="1">
      <c r="A815" s="147">
        <v>822</v>
      </c>
      <c r="B815" s="226" t="s">
        <v>518</v>
      </c>
      <c r="C815" s="147" t="s">
        <v>371</v>
      </c>
      <c r="D815" s="147" t="s">
        <v>505</v>
      </c>
      <c r="E815" s="148">
        <v>42306</v>
      </c>
      <c r="F815" s="149">
        <v>0.33194444444444443</v>
      </c>
      <c r="G815" s="149">
        <v>0.76250000000000007</v>
      </c>
      <c r="H815" s="147"/>
      <c r="I815" s="147"/>
      <c r="J815" s="147"/>
      <c r="K815" s="277"/>
      <c r="L815" s="121"/>
      <c r="M815" s="120" t="str">
        <f>IF(ISERROR(VLOOKUP(C815,mail!$G$2:$H$65,2,0)),"",VLOOKUP(C815,mail!$G$2:$H$65,2,0))</f>
        <v/>
      </c>
      <c r="N815" s="98"/>
      <c r="O815" s="110">
        <f t="shared" si="125"/>
        <v>0.33333333333333331</v>
      </c>
      <c r="P815" s="110">
        <f t="shared" si="126"/>
        <v>0.76250000000000007</v>
      </c>
      <c r="Q815" s="134">
        <f t="shared" si="127"/>
        <v>0.16666666666666669</v>
      </c>
      <c r="R815" s="111">
        <f t="shared" si="133"/>
        <v>0.20000000000000007</v>
      </c>
      <c r="S815" s="108">
        <f t="shared" si="128"/>
        <v>0.35416666666666669</v>
      </c>
      <c r="T815" s="109"/>
      <c r="U815" s="108"/>
      <c r="V815" s="108"/>
      <c r="W815" s="112"/>
      <c r="X815" s="112"/>
      <c r="Y815" s="112"/>
      <c r="Z815" s="176"/>
      <c r="AA815" s="109"/>
      <c r="AB815" s="138">
        <f t="shared" si="129"/>
        <v>1</v>
      </c>
      <c r="AC815" s="112">
        <f t="shared" si="130"/>
        <v>0</v>
      </c>
      <c r="AD815" s="112">
        <f t="shared" si="131"/>
        <v>0</v>
      </c>
      <c r="AE815" s="112">
        <f t="shared" si="132"/>
        <v>1</v>
      </c>
    </row>
    <row r="816" spans="1:31" s="150" customFormat="1" hidden="1">
      <c r="A816" s="147">
        <v>823</v>
      </c>
      <c r="B816" s="226" t="s">
        <v>518</v>
      </c>
      <c r="C816" s="147" t="s">
        <v>371</v>
      </c>
      <c r="D816" s="147" t="s">
        <v>505</v>
      </c>
      <c r="E816" s="148">
        <v>42307</v>
      </c>
      <c r="F816" s="149">
        <v>0.34652777777777777</v>
      </c>
      <c r="G816" s="149">
        <v>0.78472222222222221</v>
      </c>
      <c r="H816" s="147"/>
      <c r="I816" s="147"/>
      <c r="J816" s="147"/>
      <c r="K816" s="277"/>
      <c r="L816" s="121"/>
      <c r="M816" s="120" t="str">
        <f>IF(ISERROR(VLOOKUP(C816,mail!$G$2:$H$65,2,0)),"",VLOOKUP(C816,mail!$G$2:$H$65,2,0))</f>
        <v/>
      </c>
      <c r="N816" s="98"/>
      <c r="O816" s="110">
        <f t="shared" si="125"/>
        <v>0.34652777777777777</v>
      </c>
      <c r="P816" s="110">
        <f t="shared" si="126"/>
        <v>0.78472222222222221</v>
      </c>
      <c r="Q816" s="134">
        <f t="shared" si="127"/>
        <v>0.15347222222222223</v>
      </c>
      <c r="R816" s="111">
        <f t="shared" si="133"/>
        <v>0.22222222222222221</v>
      </c>
      <c r="S816" s="108">
        <f t="shared" si="128"/>
        <v>0.35416666666666669</v>
      </c>
      <c r="T816" s="109"/>
      <c r="U816" s="108"/>
      <c r="V816" s="108"/>
      <c r="W816" s="112"/>
      <c r="X816" s="112"/>
      <c r="Y816" s="112"/>
      <c r="Z816" s="176"/>
      <c r="AA816" s="109"/>
      <c r="AB816" s="138">
        <f t="shared" si="129"/>
        <v>1</v>
      </c>
      <c r="AC816" s="112">
        <f t="shared" si="130"/>
        <v>0</v>
      </c>
      <c r="AD816" s="112">
        <f t="shared" si="131"/>
        <v>0</v>
      </c>
      <c r="AE816" s="112">
        <f t="shared" si="132"/>
        <v>1</v>
      </c>
    </row>
    <row r="817" spans="1:31" s="150" customFormat="1" hidden="1">
      <c r="A817" s="147">
        <v>824</v>
      </c>
      <c r="B817" s="226" t="s">
        <v>518</v>
      </c>
      <c r="C817" s="147" t="s">
        <v>371</v>
      </c>
      <c r="D817" s="147" t="s">
        <v>505</v>
      </c>
      <c r="E817" s="148">
        <v>42310</v>
      </c>
      <c r="F817" s="149">
        <v>0.3263888888888889</v>
      </c>
      <c r="G817" s="149">
        <v>0.76666666666666661</v>
      </c>
      <c r="H817" s="147"/>
      <c r="I817" s="147"/>
      <c r="J817" s="147"/>
      <c r="K817" s="277"/>
      <c r="L817" s="121"/>
      <c r="M817" s="120" t="str">
        <f>IF(ISERROR(VLOOKUP(C817,mail!$G$2:$H$65,2,0)),"",VLOOKUP(C817,mail!$G$2:$H$65,2,0))</f>
        <v/>
      </c>
      <c r="N817" s="98"/>
      <c r="O817" s="110">
        <f t="shared" si="125"/>
        <v>0.33333333333333331</v>
      </c>
      <c r="P817" s="110">
        <f t="shared" si="126"/>
        <v>0.76666666666666661</v>
      </c>
      <c r="Q817" s="134">
        <f t="shared" si="127"/>
        <v>0.16666666666666669</v>
      </c>
      <c r="R817" s="111">
        <f t="shared" si="133"/>
        <v>0.20416666666666661</v>
      </c>
      <c r="S817" s="108">
        <f t="shared" si="128"/>
        <v>0.35416666666666669</v>
      </c>
      <c r="T817" s="109"/>
      <c r="U817" s="108"/>
      <c r="V817" s="108"/>
      <c r="W817" s="112"/>
      <c r="X817" s="112"/>
      <c r="Y817" s="112"/>
      <c r="Z817" s="176"/>
      <c r="AA817" s="109"/>
      <c r="AB817" s="138">
        <f t="shared" si="129"/>
        <v>1</v>
      </c>
      <c r="AC817" s="112">
        <f t="shared" si="130"/>
        <v>0</v>
      </c>
      <c r="AD817" s="112">
        <f t="shared" si="131"/>
        <v>0</v>
      </c>
      <c r="AE817" s="112">
        <f t="shared" si="132"/>
        <v>1</v>
      </c>
    </row>
    <row r="818" spans="1:31" s="150" customFormat="1" hidden="1">
      <c r="A818" s="147">
        <v>825</v>
      </c>
      <c r="B818" s="226" t="s">
        <v>518</v>
      </c>
      <c r="C818" s="147" t="s">
        <v>371</v>
      </c>
      <c r="D818" s="147" t="s">
        <v>505</v>
      </c>
      <c r="E818" s="148">
        <v>42311</v>
      </c>
      <c r="F818" s="149">
        <v>0.32083333333333336</v>
      </c>
      <c r="G818" s="149">
        <v>0.7597222222222223</v>
      </c>
      <c r="H818" s="147"/>
      <c r="I818" s="147"/>
      <c r="J818" s="147"/>
      <c r="K818" s="277"/>
      <c r="L818" s="121"/>
      <c r="M818" s="120" t="str">
        <f>IF(ISERROR(VLOOKUP(C818,mail!$G$2:$H$65,2,0)),"",VLOOKUP(C818,mail!$G$2:$H$65,2,0))</f>
        <v/>
      </c>
      <c r="N818" s="98"/>
      <c r="O818" s="110">
        <f t="shared" si="125"/>
        <v>0.33333333333333331</v>
      </c>
      <c r="P818" s="110">
        <f t="shared" si="126"/>
        <v>0.7597222222222223</v>
      </c>
      <c r="Q818" s="134">
        <f t="shared" si="127"/>
        <v>0.16666666666666669</v>
      </c>
      <c r="R818" s="111">
        <f t="shared" si="133"/>
        <v>0.1972222222222223</v>
      </c>
      <c r="S818" s="108">
        <f t="shared" si="128"/>
        <v>0.35416666666666669</v>
      </c>
      <c r="T818" s="109"/>
      <c r="U818" s="108"/>
      <c r="V818" s="108"/>
      <c r="W818" s="112"/>
      <c r="X818" s="112"/>
      <c r="Y818" s="112"/>
      <c r="Z818" s="176"/>
      <c r="AA818" s="109"/>
      <c r="AB818" s="138">
        <f t="shared" si="129"/>
        <v>1</v>
      </c>
      <c r="AC818" s="112">
        <f t="shared" si="130"/>
        <v>0</v>
      </c>
      <c r="AD818" s="112">
        <f t="shared" si="131"/>
        <v>0</v>
      </c>
      <c r="AE818" s="112">
        <f t="shared" si="132"/>
        <v>1</v>
      </c>
    </row>
    <row r="819" spans="1:31" s="150" customFormat="1" hidden="1">
      <c r="A819" s="147">
        <v>826</v>
      </c>
      <c r="B819" s="226" t="s">
        <v>518</v>
      </c>
      <c r="C819" s="147" t="s">
        <v>371</v>
      </c>
      <c r="D819" s="147" t="s">
        <v>505</v>
      </c>
      <c r="E819" s="148">
        <v>42312</v>
      </c>
      <c r="F819" s="149">
        <v>0.3298611111111111</v>
      </c>
      <c r="G819" s="149">
        <v>0.76736111111111116</v>
      </c>
      <c r="H819" s="147"/>
      <c r="I819" s="147"/>
      <c r="J819" s="147"/>
      <c r="K819" s="277"/>
      <c r="L819" s="121"/>
      <c r="M819" s="120" t="str">
        <f>IF(ISERROR(VLOOKUP(C819,mail!$G$2:$H$65,2,0)),"",VLOOKUP(C819,mail!$G$2:$H$65,2,0))</f>
        <v/>
      </c>
      <c r="N819" s="98"/>
      <c r="O819" s="110">
        <f t="shared" si="125"/>
        <v>0.33333333333333331</v>
      </c>
      <c r="P819" s="110">
        <f t="shared" si="126"/>
        <v>0.76736111111111116</v>
      </c>
      <c r="Q819" s="134">
        <f t="shared" si="127"/>
        <v>0.16666666666666669</v>
      </c>
      <c r="R819" s="111">
        <f t="shared" si="133"/>
        <v>0.20486111111111116</v>
      </c>
      <c r="S819" s="108">
        <f t="shared" si="128"/>
        <v>0.35416666666666669</v>
      </c>
      <c r="T819" s="109"/>
      <c r="U819" s="108"/>
      <c r="V819" s="108"/>
      <c r="W819" s="112"/>
      <c r="X819" s="112"/>
      <c r="Y819" s="112"/>
      <c r="Z819" s="176"/>
      <c r="AA819" s="109"/>
      <c r="AB819" s="138">
        <f t="shared" si="129"/>
        <v>1</v>
      </c>
      <c r="AC819" s="112">
        <f t="shared" si="130"/>
        <v>0</v>
      </c>
      <c r="AD819" s="112">
        <f t="shared" si="131"/>
        <v>0</v>
      </c>
      <c r="AE819" s="112">
        <f t="shared" si="132"/>
        <v>1</v>
      </c>
    </row>
    <row r="820" spans="1:31" s="150" customFormat="1" hidden="1">
      <c r="A820" s="147">
        <v>827</v>
      </c>
      <c r="B820" s="226" t="s">
        <v>518</v>
      </c>
      <c r="C820" s="147" t="s">
        <v>371</v>
      </c>
      <c r="D820" s="147" t="s">
        <v>505</v>
      </c>
      <c r="E820" s="148">
        <v>42313</v>
      </c>
      <c r="F820" s="149">
        <v>0.3444444444444445</v>
      </c>
      <c r="G820" s="149">
        <v>0.83680555555555547</v>
      </c>
      <c r="H820" s="147"/>
      <c r="I820" s="147"/>
      <c r="J820" s="147"/>
      <c r="K820" s="277"/>
      <c r="L820" s="121"/>
      <c r="M820" s="120" t="str">
        <f>IF(ISERROR(VLOOKUP(C820,mail!$G$2:$H$65,2,0)),"",VLOOKUP(C820,mail!$G$2:$H$65,2,0))</f>
        <v/>
      </c>
      <c r="N820" s="98"/>
      <c r="O820" s="110">
        <f t="shared" si="125"/>
        <v>0.3444444444444445</v>
      </c>
      <c r="P820" s="110">
        <f t="shared" si="126"/>
        <v>0.83680555555555547</v>
      </c>
      <c r="Q820" s="134">
        <f t="shared" si="127"/>
        <v>0.1555555555555555</v>
      </c>
      <c r="R820" s="111">
        <f t="shared" si="133"/>
        <v>0.25</v>
      </c>
      <c r="S820" s="108">
        <f t="shared" si="128"/>
        <v>0.35416666666666669</v>
      </c>
      <c r="T820" s="109"/>
      <c r="U820" s="108"/>
      <c r="V820" s="108"/>
      <c r="W820" s="112"/>
      <c r="X820" s="112"/>
      <c r="Y820" s="112"/>
      <c r="Z820" s="176"/>
      <c r="AA820" s="109"/>
      <c r="AB820" s="138">
        <f t="shared" si="129"/>
        <v>1</v>
      </c>
      <c r="AC820" s="112">
        <f t="shared" si="130"/>
        <v>0</v>
      </c>
      <c r="AD820" s="112">
        <f t="shared" si="131"/>
        <v>0</v>
      </c>
      <c r="AE820" s="112">
        <f t="shared" si="132"/>
        <v>1</v>
      </c>
    </row>
    <row r="821" spans="1:31" s="150" customFormat="1" hidden="1">
      <c r="A821" s="147">
        <v>828</v>
      </c>
      <c r="B821" s="226" t="s">
        <v>518</v>
      </c>
      <c r="C821" s="147" t="s">
        <v>371</v>
      </c>
      <c r="D821" s="147" t="s">
        <v>505</v>
      </c>
      <c r="E821" s="148">
        <v>42314</v>
      </c>
      <c r="F821" s="149">
        <v>0.33263888888888887</v>
      </c>
      <c r="G821" s="149">
        <v>0.75069444444444444</v>
      </c>
      <c r="H821" s="147"/>
      <c r="I821" s="147"/>
      <c r="J821" s="147"/>
      <c r="K821" s="277"/>
      <c r="L821" s="121"/>
      <c r="M821" s="120" t="str">
        <f>IF(ISERROR(VLOOKUP(C821,mail!$G$2:$H$65,2,0)),"",VLOOKUP(C821,mail!$G$2:$H$65,2,0))</f>
        <v/>
      </c>
      <c r="N821" s="98"/>
      <c r="O821" s="110">
        <f t="shared" si="125"/>
        <v>0.33333333333333331</v>
      </c>
      <c r="P821" s="110">
        <f t="shared" si="126"/>
        <v>0.75069444444444444</v>
      </c>
      <c r="Q821" s="134">
        <f t="shared" si="127"/>
        <v>0.16666666666666669</v>
      </c>
      <c r="R821" s="111">
        <f t="shared" si="133"/>
        <v>0.18819444444444444</v>
      </c>
      <c r="S821" s="108">
        <f t="shared" si="128"/>
        <v>0.35416666666666669</v>
      </c>
      <c r="T821" s="109"/>
      <c r="U821" s="108"/>
      <c r="V821" s="108"/>
      <c r="W821" s="112"/>
      <c r="X821" s="112"/>
      <c r="Y821" s="112"/>
      <c r="Z821" s="176"/>
      <c r="AA821" s="109"/>
      <c r="AB821" s="138">
        <f t="shared" si="129"/>
        <v>1</v>
      </c>
      <c r="AC821" s="112">
        <f t="shared" si="130"/>
        <v>0</v>
      </c>
      <c r="AD821" s="112">
        <f t="shared" si="131"/>
        <v>0</v>
      </c>
      <c r="AE821" s="112">
        <f t="shared" si="132"/>
        <v>1</v>
      </c>
    </row>
    <row r="822" spans="1:31" s="150" customFormat="1" hidden="1">
      <c r="A822" s="147">
        <v>829</v>
      </c>
      <c r="B822" s="226" t="s">
        <v>518</v>
      </c>
      <c r="C822" s="147" t="s">
        <v>371</v>
      </c>
      <c r="D822" s="147" t="s">
        <v>505</v>
      </c>
      <c r="E822" s="148">
        <v>42317</v>
      </c>
      <c r="F822" s="149">
        <v>0.33402777777777781</v>
      </c>
      <c r="G822" s="149">
        <v>0.79861111111111116</v>
      </c>
      <c r="H822" s="147"/>
      <c r="I822" s="147"/>
      <c r="J822" s="147"/>
      <c r="K822" s="277"/>
      <c r="L822" s="121"/>
      <c r="M822" s="120" t="str">
        <f>IF(ISERROR(VLOOKUP(C822,mail!$G$2:$H$65,2,0)),"",VLOOKUP(C822,mail!$G$2:$H$65,2,0))</f>
        <v/>
      </c>
      <c r="N822" s="98"/>
      <c r="O822" s="110">
        <f t="shared" si="125"/>
        <v>0.33402777777777781</v>
      </c>
      <c r="P822" s="110">
        <f t="shared" si="126"/>
        <v>0.79861111111111116</v>
      </c>
      <c r="Q822" s="134">
        <f t="shared" si="127"/>
        <v>0.16597222222222219</v>
      </c>
      <c r="R822" s="111">
        <f t="shared" si="133"/>
        <v>0.23611111111111116</v>
      </c>
      <c r="S822" s="108">
        <f t="shared" si="128"/>
        <v>0.35416666666666669</v>
      </c>
      <c r="T822" s="109"/>
      <c r="U822" s="108"/>
      <c r="V822" s="108"/>
      <c r="W822" s="112"/>
      <c r="X822" s="112"/>
      <c r="Y822" s="112"/>
      <c r="Z822" s="176"/>
      <c r="AA822" s="109"/>
      <c r="AB822" s="138">
        <f t="shared" si="129"/>
        <v>1</v>
      </c>
      <c r="AC822" s="112">
        <f t="shared" si="130"/>
        <v>0</v>
      </c>
      <c r="AD822" s="112">
        <f t="shared" si="131"/>
        <v>0</v>
      </c>
      <c r="AE822" s="112">
        <f t="shared" si="132"/>
        <v>1</v>
      </c>
    </row>
    <row r="823" spans="1:31" s="150" customFormat="1" hidden="1">
      <c r="A823" s="147">
        <v>830</v>
      </c>
      <c r="B823" s="226" t="s">
        <v>518</v>
      </c>
      <c r="C823" s="147" t="s">
        <v>371</v>
      </c>
      <c r="D823" s="147" t="s">
        <v>505</v>
      </c>
      <c r="E823" s="148">
        <v>42318</v>
      </c>
      <c r="F823" s="149">
        <v>0.34930555555555554</v>
      </c>
      <c r="G823" s="149">
        <v>0.7597222222222223</v>
      </c>
      <c r="H823" s="147"/>
      <c r="I823" s="147"/>
      <c r="J823" s="147"/>
      <c r="K823" s="277"/>
      <c r="L823" s="121"/>
      <c r="M823" s="120" t="str">
        <f>IF(ISERROR(VLOOKUP(C823,mail!$G$2:$H$65,2,0)),"",VLOOKUP(C823,mail!$G$2:$H$65,2,0))</f>
        <v/>
      </c>
      <c r="N823" s="98"/>
      <c r="O823" s="110">
        <f t="shared" si="125"/>
        <v>0.34930555555555554</v>
      </c>
      <c r="P823" s="110">
        <f t="shared" si="126"/>
        <v>0.7597222222222223</v>
      </c>
      <c r="Q823" s="134">
        <f t="shared" si="127"/>
        <v>0.15069444444444446</v>
      </c>
      <c r="R823" s="111">
        <f t="shared" si="133"/>
        <v>0.1972222222222223</v>
      </c>
      <c r="S823" s="108">
        <f t="shared" si="128"/>
        <v>0.34791666666666676</v>
      </c>
      <c r="T823" s="109"/>
      <c r="U823" s="108"/>
      <c r="V823" s="108"/>
      <c r="W823" s="112"/>
      <c r="X823" s="112"/>
      <c r="Y823" s="112"/>
      <c r="Z823" s="176"/>
      <c r="AA823" s="109"/>
      <c r="AB823" s="138">
        <f t="shared" si="129"/>
        <v>0.98235294117647076</v>
      </c>
      <c r="AC823" s="112">
        <f t="shared" si="130"/>
        <v>0</v>
      </c>
      <c r="AD823" s="112">
        <f t="shared" si="131"/>
        <v>0</v>
      </c>
      <c r="AE823" s="112">
        <f t="shared" si="132"/>
        <v>1</v>
      </c>
    </row>
    <row r="824" spans="1:31" s="150" customFormat="1" hidden="1">
      <c r="A824" s="147">
        <v>831</v>
      </c>
      <c r="B824" s="226" t="s">
        <v>518</v>
      </c>
      <c r="C824" s="147" t="s">
        <v>371</v>
      </c>
      <c r="D824" s="147" t="s">
        <v>505</v>
      </c>
      <c r="E824" s="148">
        <v>42319</v>
      </c>
      <c r="F824" s="149">
        <v>0.35138888888888892</v>
      </c>
      <c r="G824" s="149">
        <v>0.83472222222222225</v>
      </c>
      <c r="H824" s="147"/>
      <c r="I824" s="147"/>
      <c r="J824" s="147"/>
      <c r="K824" s="277"/>
      <c r="L824" s="121"/>
      <c r="M824" s="120" t="str">
        <f>IF(ISERROR(VLOOKUP(C824,mail!$G$2:$H$65,2,0)),"",VLOOKUP(C824,mail!$G$2:$H$65,2,0))</f>
        <v/>
      </c>
      <c r="N824" s="98"/>
      <c r="O824" s="110">
        <f t="shared" si="125"/>
        <v>0.35138888888888892</v>
      </c>
      <c r="P824" s="110">
        <f t="shared" si="126"/>
        <v>0.83472222222222225</v>
      </c>
      <c r="Q824" s="134">
        <f t="shared" si="127"/>
        <v>0.14861111111111108</v>
      </c>
      <c r="R824" s="111">
        <f t="shared" si="133"/>
        <v>0.25</v>
      </c>
      <c r="S824" s="108">
        <f t="shared" si="128"/>
        <v>0.35416666666666669</v>
      </c>
      <c r="T824" s="109"/>
      <c r="U824" s="108"/>
      <c r="V824" s="108"/>
      <c r="W824" s="112"/>
      <c r="X824" s="112"/>
      <c r="Y824" s="112"/>
      <c r="Z824" s="176"/>
      <c r="AA824" s="109"/>
      <c r="AB824" s="138">
        <f t="shared" si="129"/>
        <v>1</v>
      </c>
      <c r="AC824" s="112">
        <f t="shared" si="130"/>
        <v>0</v>
      </c>
      <c r="AD824" s="112">
        <f t="shared" si="131"/>
        <v>0</v>
      </c>
      <c r="AE824" s="112">
        <f t="shared" si="132"/>
        <v>1</v>
      </c>
    </row>
    <row r="825" spans="1:31" s="150" customFormat="1" hidden="1">
      <c r="A825" s="147">
        <v>832</v>
      </c>
      <c r="B825" s="226" t="s">
        <v>518</v>
      </c>
      <c r="C825" s="147" t="s">
        <v>371</v>
      </c>
      <c r="D825" s="147" t="s">
        <v>505</v>
      </c>
      <c r="E825" s="148">
        <v>42320</v>
      </c>
      <c r="F825" s="149">
        <v>0.31180555555555556</v>
      </c>
      <c r="G825" s="149">
        <v>0.3527777777777778</v>
      </c>
      <c r="H825" s="149">
        <v>0.77500000000000002</v>
      </c>
      <c r="I825" s="147"/>
      <c r="J825" s="147"/>
      <c r="K825" s="277"/>
      <c r="L825" s="121"/>
      <c r="M825" s="120" t="str">
        <f>IF(ISERROR(VLOOKUP(C825,mail!$G$2:$H$65,2,0)),"",VLOOKUP(C825,mail!$G$2:$H$65,2,0))</f>
        <v/>
      </c>
      <c r="N825" s="98"/>
      <c r="O825" s="110">
        <f t="shared" si="125"/>
        <v>0.33333333333333331</v>
      </c>
      <c r="P825" s="110">
        <f t="shared" si="126"/>
        <v>0.77500000000000002</v>
      </c>
      <c r="Q825" s="134">
        <f t="shared" si="127"/>
        <v>0.16666666666666669</v>
      </c>
      <c r="R825" s="111">
        <f t="shared" si="133"/>
        <v>0.21250000000000002</v>
      </c>
      <c r="S825" s="108">
        <f t="shared" si="128"/>
        <v>0.35416666666666669</v>
      </c>
      <c r="T825" s="109"/>
      <c r="U825" s="108"/>
      <c r="V825" s="108"/>
      <c r="W825" s="112"/>
      <c r="X825" s="112"/>
      <c r="Y825" s="112"/>
      <c r="Z825" s="176"/>
      <c r="AA825" s="109"/>
      <c r="AB825" s="138">
        <f t="shared" si="129"/>
        <v>1</v>
      </c>
      <c r="AC825" s="112">
        <f t="shared" si="130"/>
        <v>0</v>
      </c>
      <c r="AD825" s="112">
        <f t="shared" si="131"/>
        <v>0</v>
      </c>
      <c r="AE825" s="112">
        <f t="shared" si="132"/>
        <v>1</v>
      </c>
    </row>
    <row r="826" spans="1:31" s="150" customFormat="1" hidden="1">
      <c r="A826" s="147">
        <v>833</v>
      </c>
      <c r="B826" s="226" t="s">
        <v>518</v>
      </c>
      <c r="C826" s="147" t="s">
        <v>371</v>
      </c>
      <c r="D826" s="147" t="s">
        <v>505</v>
      </c>
      <c r="E826" s="148">
        <v>42321</v>
      </c>
      <c r="F826" s="149">
        <v>0.35416666666666669</v>
      </c>
      <c r="G826" s="149">
        <v>0.77083333333333337</v>
      </c>
      <c r="H826" s="147"/>
      <c r="I826" s="147"/>
      <c r="J826" s="147"/>
      <c r="K826" s="277"/>
      <c r="L826" s="121"/>
      <c r="M826" s="120" t="str">
        <f>IF(ISERROR(VLOOKUP(C826,mail!$G$2:$H$65,2,0)),"",VLOOKUP(C826,mail!$G$2:$H$65,2,0))</f>
        <v/>
      </c>
      <c r="N826" s="98"/>
      <c r="O826" s="110">
        <f t="shared" si="125"/>
        <v>0.35416666666666669</v>
      </c>
      <c r="P826" s="110">
        <f t="shared" si="126"/>
        <v>0.77083333333333337</v>
      </c>
      <c r="Q826" s="134">
        <f t="shared" si="127"/>
        <v>0.14583333333333331</v>
      </c>
      <c r="R826" s="111">
        <f t="shared" si="133"/>
        <v>0.20833333333333337</v>
      </c>
      <c r="S826" s="108">
        <f t="shared" si="128"/>
        <v>0.35416666666666669</v>
      </c>
      <c r="T826" s="109"/>
      <c r="U826" s="108"/>
      <c r="V826" s="108"/>
      <c r="W826" s="112"/>
      <c r="X826" s="112"/>
      <c r="Y826" s="112"/>
      <c r="Z826" s="176"/>
      <c r="AA826" s="109"/>
      <c r="AB826" s="138">
        <f t="shared" si="129"/>
        <v>1</v>
      </c>
      <c r="AC826" s="112">
        <f t="shared" si="130"/>
        <v>0</v>
      </c>
      <c r="AD826" s="112">
        <f t="shared" si="131"/>
        <v>0</v>
      </c>
      <c r="AE826" s="112">
        <f t="shared" si="132"/>
        <v>1</v>
      </c>
    </row>
    <row r="827" spans="1:31" s="150" customFormat="1" hidden="1">
      <c r="A827" s="147">
        <v>834</v>
      </c>
      <c r="B827" s="226" t="s">
        <v>518</v>
      </c>
      <c r="C827" s="147" t="s">
        <v>371</v>
      </c>
      <c r="D827" s="147" t="s">
        <v>505</v>
      </c>
      <c r="E827" s="148">
        <v>42324</v>
      </c>
      <c r="F827" s="149">
        <v>0.34236111111111112</v>
      </c>
      <c r="G827" s="149">
        <v>0.76874999999999993</v>
      </c>
      <c r="H827" s="147"/>
      <c r="I827" s="147"/>
      <c r="J827" s="147"/>
      <c r="K827" s="277"/>
      <c r="L827" s="121"/>
      <c r="M827" s="120" t="str">
        <f>IF(ISERROR(VLOOKUP(C827,mail!$G$2:$H$65,2,0)),"",VLOOKUP(C827,mail!$G$2:$H$65,2,0))</f>
        <v/>
      </c>
      <c r="N827" s="98"/>
      <c r="O827" s="110">
        <f t="shared" si="125"/>
        <v>0.34236111111111112</v>
      </c>
      <c r="P827" s="110">
        <f t="shared" si="126"/>
        <v>0.76874999999999993</v>
      </c>
      <c r="Q827" s="134">
        <f t="shared" si="127"/>
        <v>0.15763888888888888</v>
      </c>
      <c r="R827" s="111">
        <f t="shared" si="133"/>
        <v>0.20624999999999993</v>
      </c>
      <c r="S827" s="108">
        <f t="shared" si="128"/>
        <v>0.35416666666666669</v>
      </c>
      <c r="T827" s="109"/>
      <c r="U827" s="108"/>
      <c r="V827" s="108"/>
      <c r="W827" s="112"/>
      <c r="X827" s="112"/>
      <c r="Y827" s="112"/>
      <c r="Z827" s="176"/>
      <c r="AA827" s="109"/>
      <c r="AB827" s="138">
        <f t="shared" si="129"/>
        <v>1</v>
      </c>
      <c r="AC827" s="112">
        <f t="shared" si="130"/>
        <v>0</v>
      </c>
      <c r="AD827" s="112">
        <f t="shared" si="131"/>
        <v>0</v>
      </c>
      <c r="AE827" s="112">
        <f t="shared" si="132"/>
        <v>1</v>
      </c>
    </row>
    <row r="828" spans="1:31" s="150" customFormat="1" hidden="1">
      <c r="A828" s="147">
        <v>835</v>
      </c>
      <c r="B828" s="226" t="s">
        <v>518</v>
      </c>
      <c r="C828" s="147" t="s">
        <v>371</v>
      </c>
      <c r="D828" s="147" t="s">
        <v>505</v>
      </c>
      <c r="E828" s="148">
        <v>42325</v>
      </c>
      <c r="F828" s="149">
        <v>0.34583333333333338</v>
      </c>
      <c r="G828" s="149">
        <v>0.76250000000000007</v>
      </c>
      <c r="H828" s="147"/>
      <c r="I828" s="147"/>
      <c r="J828" s="147"/>
      <c r="K828" s="277"/>
      <c r="L828" s="121"/>
      <c r="M828" s="120" t="str">
        <f>IF(ISERROR(VLOOKUP(C828,mail!$G$2:$H$65,2,0)),"",VLOOKUP(C828,mail!$G$2:$H$65,2,0))</f>
        <v/>
      </c>
      <c r="N828" s="98"/>
      <c r="O828" s="110">
        <f t="shared" si="125"/>
        <v>0.34583333333333338</v>
      </c>
      <c r="P828" s="110">
        <f t="shared" si="126"/>
        <v>0.76250000000000007</v>
      </c>
      <c r="Q828" s="134">
        <f t="shared" si="127"/>
        <v>0.15416666666666662</v>
      </c>
      <c r="R828" s="111">
        <f t="shared" si="133"/>
        <v>0.20000000000000007</v>
      </c>
      <c r="S828" s="108">
        <f t="shared" si="128"/>
        <v>0.35416666666666669</v>
      </c>
      <c r="T828" s="109"/>
      <c r="U828" s="108"/>
      <c r="V828" s="108"/>
      <c r="W828" s="112"/>
      <c r="X828" s="112"/>
      <c r="Y828" s="112"/>
      <c r="Z828" s="176"/>
      <c r="AA828" s="109"/>
      <c r="AB828" s="138">
        <f t="shared" si="129"/>
        <v>1</v>
      </c>
      <c r="AC828" s="112">
        <f t="shared" si="130"/>
        <v>0</v>
      </c>
      <c r="AD828" s="112">
        <f t="shared" si="131"/>
        <v>0</v>
      </c>
      <c r="AE828" s="112">
        <f t="shared" si="132"/>
        <v>1</v>
      </c>
    </row>
    <row r="829" spans="1:31" s="150" customFormat="1" hidden="1">
      <c r="A829" s="147">
        <v>836</v>
      </c>
      <c r="B829" s="226" t="s">
        <v>518</v>
      </c>
      <c r="C829" s="147" t="s">
        <v>371</v>
      </c>
      <c r="D829" s="147" t="s">
        <v>505</v>
      </c>
      <c r="E829" s="148">
        <v>42326</v>
      </c>
      <c r="F829" s="149">
        <v>0.33402777777777781</v>
      </c>
      <c r="G829" s="149">
        <v>0.75555555555555554</v>
      </c>
      <c r="H829" s="149">
        <v>0.75694444444444453</v>
      </c>
      <c r="I829" s="147"/>
      <c r="J829" s="147"/>
      <c r="K829" s="277"/>
      <c r="L829" s="121"/>
      <c r="M829" s="120" t="str">
        <f>IF(ISERROR(VLOOKUP(C829,mail!$G$2:$H$65,2,0)),"",VLOOKUP(C829,mail!$G$2:$H$65,2,0))</f>
        <v/>
      </c>
      <c r="N829" s="98"/>
      <c r="O829" s="110">
        <f t="shared" si="125"/>
        <v>0.33402777777777781</v>
      </c>
      <c r="P829" s="110">
        <f t="shared" si="126"/>
        <v>0.75694444444444453</v>
      </c>
      <c r="Q829" s="134">
        <f t="shared" si="127"/>
        <v>0.16597222222222219</v>
      </c>
      <c r="R829" s="111">
        <f t="shared" si="133"/>
        <v>0.19444444444444453</v>
      </c>
      <c r="S829" s="108">
        <f t="shared" si="128"/>
        <v>0.35416666666666669</v>
      </c>
      <c r="T829" s="109"/>
      <c r="U829" s="108"/>
      <c r="V829" s="108"/>
      <c r="W829" s="112"/>
      <c r="X829" s="112"/>
      <c r="Y829" s="112"/>
      <c r="Z829" s="176"/>
      <c r="AA829" s="109"/>
      <c r="AB829" s="138">
        <f t="shared" si="129"/>
        <v>1</v>
      </c>
      <c r="AC829" s="112">
        <f t="shared" si="130"/>
        <v>0</v>
      </c>
      <c r="AD829" s="112">
        <f t="shared" si="131"/>
        <v>0</v>
      </c>
      <c r="AE829" s="112">
        <f t="shared" si="132"/>
        <v>1</v>
      </c>
    </row>
    <row r="830" spans="1:31" s="150" customFormat="1" hidden="1">
      <c r="A830" s="147">
        <v>837</v>
      </c>
      <c r="B830" s="226" t="s">
        <v>518</v>
      </c>
      <c r="C830" s="147" t="s">
        <v>371</v>
      </c>
      <c r="D830" s="147" t="s">
        <v>505</v>
      </c>
      <c r="E830" s="148">
        <v>42327</v>
      </c>
      <c r="F830" s="149">
        <v>0.3527777777777778</v>
      </c>
      <c r="G830" s="149">
        <v>0.76527777777777783</v>
      </c>
      <c r="H830" s="149">
        <v>0.77083333333333337</v>
      </c>
      <c r="I830" s="147"/>
      <c r="J830" s="147"/>
      <c r="K830" s="277"/>
      <c r="L830" s="121"/>
      <c r="M830" s="120" t="str">
        <f>IF(ISERROR(VLOOKUP(C830,mail!$G$2:$H$65,2,0)),"",VLOOKUP(C830,mail!$G$2:$H$65,2,0))</f>
        <v/>
      </c>
      <c r="N830" s="98"/>
      <c r="O830" s="110">
        <f t="shared" si="125"/>
        <v>0.3527777777777778</v>
      </c>
      <c r="P830" s="110">
        <f t="shared" si="126"/>
        <v>0.77083333333333337</v>
      </c>
      <c r="Q830" s="134">
        <f t="shared" si="127"/>
        <v>0.1472222222222222</v>
      </c>
      <c r="R830" s="111">
        <f t="shared" si="133"/>
        <v>0.20833333333333337</v>
      </c>
      <c r="S830" s="108">
        <f t="shared" si="128"/>
        <v>0.35416666666666669</v>
      </c>
      <c r="T830" s="109"/>
      <c r="U830" s="108"/>
      <c r="V830" s="108"/>
      <c r="W830" s="112"/>
      <c r="X830" s="112"/>
      <c r="Y830" s="112"/>
      <c r="Z830" s="176"/>
      <c r="AA830" s="109"/>
      <c r="AB830" s="138">
        <f t="shared" si="129"/>
        <v>1</v>
      </c>
      <c r="AC830" s="112">
        <f t="shared" si="130"/>
        <v>0</v>
      </c>
      <c r="AD830" s="112">
        <f t="shared" si="131"/>
        <v>0</v>
      </c>
      <c r="AE830" s="112">
        <f t="shared" si="132"/>
        <v>1</v>
      </c>
    </row>
    <row r="831" spans="1:31" s="150" customFormat="1" hidden="1">
      <c r="A831" s="147">
        <v>838</v>
      </c>
      <c r="B831" s="226" t="s">
        <v>519</v>
      </c>
      <c r="C831" s="147" t="s">
        <v>355</v>
      </c>
      <c r="D831" s="147" t="s">
        <v>479</v>
      </c>
      <c r="E831" s="148">
        <v>42303</v>
      </c>
      <c r="F831" s="149">
        <v>0.35347222222222219</v>
      </c>
      <c r="G831" s="149">
        <v>0.79999999999999993</v>
      </c>
      <c r="H831" s="147"/>
      <c r="I831" s="147"/>
      <c r="J831" s="147"/>
      <c r="K831" s="277"/>
      <c r="L831" s="121"/>
      <c r="M831" s="120" t="str">
        <f>IF(ISERROR(VLOOKUP(C831,mail!$G$2:$H$65,2,0)),"",VLOOKUP(C831,mail!$G$2:$H$65,2,0))</f>
        <v/>
      </c>
      <c r="N831" s="98"/>
      <c r="O831" s="110">
        <f t="shared" si="125"/>
        <v>0.35347222222222219</v>
      </c>
      <c r="P831" s="110">
        <f t="shared" si="126"/>
        <v>0.79999999999999993</v>
      </c>
      <c r="Q831" s="134">
        <f t="shared" si="127"/>
        <v>0.14652777777777781</v>
      </c>
      <c r="R831" s="111">
        <f t="shared" si="133"/>
        <v>0.23749999999999993</v>
      </c>
      <c r="S831" s="108">
        <f t="shared" si="128"/>
        <v>0.35416666666666669</v>
      </c>
      <c r="T831" s="109"/>
      <c r="U831" s="108"/>
      <c r="V831" s="108"/>
      <c r="W831" s="112"/>
      <c r="X831" s="112"/>
      <c r="Y831" s="112"/>
      <c r="Z831" s="176"/>
      <c r="AA831" s="109"/>
      <c r="AB831" s="138">
        <f t="shared" si="129"/>
        <v>1</v>
      </c>
      <c r="AC831" s="112">
        <f t="shared" si="130"/>
        <v>0</v>
      </c>
      <c r="AD831" s="112">
        <f t="shared" si="131"/>
        <v>0</v>
      </c>
      <c r="AE831" s="112">
        <f t="shared" si="132"/>
        <v>1</v>
      </c>
    </row>
    <row r="832" spans="1:31" s="150" customFormat="1" hidden="1">
      <c r="A832" s="147">
        <v>839</v>
      </c>
      <c r="B832" s="226" t="s">
        <v>519</v>
      </c>
      <c r="C832" s="147" t="s">
        <v>355</v>
      </c>
      <c r="D832" s="147" t="s">
        <v>479</v>
      </c>
      <c r="E832" s="148">
        <v>42304</v>
      </c>
      <c r="F832" s="149">
        <v>0.35000000000000003</v>
      </c>
      <c r="G832" s="149">
        <v>0.79722222222222217</v>
      </c>
      <c r="H832" s="147"/>
      <c r="I832" s="147"/>
      <c r="J832" s="147"/>
      <c r="K832" s="277"/>
      <c r="L832" s="121"/>
      <c r="M832" s="120" t="str">
        <f>IF(ISERROR(VLOOKUP(C832,mail!$G$2:$H$65,2,0)),"",VLOOKUP(C832,mail!$G$2:$H$65,2,0))</f>
        <v/>
      </c>
      <c r="N832" s="98"/>
      <c r="O832" s="110">
        <f t="shared" si="125"/>
        <v>0.35000000000000003</v>
      </c>
      <c r="P832" s="110">
        <f t="shared" si="126"/>
        <v>0.79722222222222217</v>
      </c>
      <c r="Q832" s="134">
        <f t="shared" si="127"/>
        <v>0.14999999999999997</v>
      </c>
      <c r="R832" s="111">
        <f t="shared" si="133"/>
        <v>0.23472222222222217</v>
      </c>
      <c r="S832" s="108">
        <f t="shared" si="128"/>
        <v>0.35416666666666669</v>
      </c>
      <c r="T832" s="109"/>
      <c r="U832" s="108"/>
      <c r="V832" s="108"/>
      <c r="W832" s="112"/>
      <c r="X832" s="112"/>
      <c r="Y832" s="112"/>
      <c r="Z832" s="176"/>
      <c r="AA832" s="109"/>
      <c r="AB832" s="138">
        <f t="shared" si="129"/>
        <v>1</v>
      </c>
      <c r="AC832" s="112">
        <f t="shared" si="130"/>
        <v>0</v>
      </c>
      <c r="AD832" s="112">
        <f t="shared" si="131"/>
        <v>0</v>
      </c>
      <c r="AE832" s="112">
        <f t="shared" si="132"/>
        <v>1</v>
      </c>
    </row>
    <row r="833" spans="1:31" s="150" customFormat="1" hidden="1">
      <c r="A833" s="147">
        <v>840</v>
      </c>
      <c r="B833" s="226" t="s">
        <v>519</v>
      </c>
      <c r="C833" s="147" t="s">
        <v>355</v>
      </c>
      <c r="D833" s="147" t="s">
        <v>479</v>
      </c>
      <c r="E833" s="148">
        <v>42305</v>
      </c>
      <c r="F833" s="149">
        <v>0.35486111111111113</v>
      </c>
      <c r="G833" s="149">
        <v>0.78194444444444444</v>
      </c>
      <c r="H833" s="147"/>
      <c r="I833" s="147"/>
      <c r="J833" s="147"/>
      <c r="K833" s="277"/>
      <c r="L833" s="121"/>
      <c r="M833" s="120" t="str">
        <f>IF(ISERROR(VLOOKUP(C833,mail!$G$2:$H$65,2,0)),"",VLOOKUP(C833,mail!$G$2:$H$65,2,0))</f>
        <v/>
      </c>
      <c r="N833" s="98"/>
      <c r="O833" s="110">
        <f t="shared" si="125"/>
        <v>0.35486111111111113</v>
      </c>
      <c r="P833" s="110">
        <f t="shared" si="126"/>
        <v>0.75</v>
      </c>
      <c r="Q833" s="134">
        <f t="shared" si="127"/>
        <v>0.14513888888888887</v>
      </c>
      <c r="R833" s="111">
        <f t="shared" si="133"/>
        <v>0.1875</v>
      </c>
      <c r="S833" s="108">
        <f t="shared" si="128"/>
        <v>0.33263888888888887</v>
      </c>
      <c r="T833" s="109"/>
      <c r="U833" s="108"/>
      <c r="V833" s="108"/>
      <c r="W833" s="112"/>
      <c r="X833" s="112"/>
      <c r="Y833" s="112"/>
      <c r="Z833" s="176"/>
      <c r="AA833" s="109"/>
      <c r="AB833" s="138">
        <f t="shared" si="129"/>
        <v>0.93921568627450969</v>
      </c>
      <c r="AC833" s="112">
        <f t="shared" si="130"/>
        <v>0</v>
      </c>
      <c r="AD833" s="112">
        <f t="shared" si="131"/>
        <v>1</v>
      </c>
      <c r="AE833" s="112">
        <f t="shared" si="132"/>
        <v>1</v>
      </c>
    </row>
    <row r="834" spans="1:31" s="150" customFormat="1" hidden="1">
      <c r="A834" s="147">
        <v>841</v>
      </c>
      <c r="B834" s="226" t="s">
        <v>519</v>
      </c>
      <c r="C834" s="147" t="s">
        <v>355</v>
      </c>
      <c r="D834" s="147" t="s">
        <v>479</v>
      </c>
      <c r="E834" s="148">
        <v>42307</v>
      </c>
      <c r="F834" s="149">
        <v>0.34930555555555554</v>
      </c>
      <c r="G834" s="149">
        <v>0.79583333333333339</v>
      </c>
      <c r="H834" s="147"/>
      <c r="I834" s="147"/>
      <c r="J834" s="147"/>
      <c r="K834" s="277"/>
      <c r="L834" s="121"/>
      <c r="M834" s="120" t="str">
        <f>IF(ISERROR(VLOOKUP(C834,mail!$G$2:$H$65,2,0)),"",VLOOKUP(C834,mail!$G$2:$H$65,2,0))</f>
        <v/>
      </c>
      <c r="N834" s="98"/>
      <c r="O834" s="110">
        <f t="shared" si="125"/>
        <v>0.34930555555555554</v>
      </c>
      <c r="P834" s="110">
        <f t="shared" si="126"/>
        <v>0.79583333333333339</v>
      </c>
      <c r="Q834" s="134">
        <f t="shared" si="127"/>
        <v>0.15069444444444446</v>
      </c>
      <c r="R834" s="111">
        <f t="shared" si="133"/>
        <v>0.23333333333333339</v>
      </c>
      <c r="S834" s="108">
        <f t="shared" si="128"/>
        <v>0.35416666666666669</v>
      </c>
      <c r="T834" s="109"/>
      <c r="U834" s="108"/>
      <c r="V834" s="108"/>
      <c r="W834" s="112"/>
      <c r="X834" s="112"/>
      <c r="Y834" s="112"/>
      <c r="Z834" s="176"/>
      <c r="AA834" s="109"/>
      <c r="AB834" s="138">
        <f t="shared" si="129"/>
        <v>1</v>
      </c>
      <c r="AC834" s="112">
        <f t="shared" si="130"/>
        <v>0</v>
      </c>
      <c r="AD834" s="112">
        <f t="shared" si="131"/>
        <v>0</v>
      </c>
      <c r="AE834" s="112">
        <f t="shared" si="132"/>
        <v>1</v>
      </c>
    </row>
    <row r="835" spans="1:31" s="150" customFormat="1" hidden="1">
      <c r="A835" s="147">
        <v>842</v>
      </c>
      <c r="B835" s="226" t="s">
        <v>519</v>
      </c>
      <c r="C835" s="147" t="s">
        <v>355</v>
      </c>
      <c r="D835" s="147" t="s">
        <v>479</v>
      </c>
      <c r="E835" s="148">
        <v>42310</v>
      </c>
      <c r="F835" s="149">
        <v>0.34236111111111112</v>
      </c>
      <c r="G835" s="149">
        <v>0.77430555555555547</v>
      </c>
      <c r="H835" s="147"/>
      <c r="I835" s="147"/>
      <c r="J835" s="147"/>
      <c r="K835" s="277"/>
      <c r="L835" s="121"/>
      <c r="M835" s="120" t="str">
        <f>IF(ISERROR(VLOOKUP(C835,mail!$G$2:$H$65,2,0)),"",VLOOKUP(C835,mail!$G$2:$H$65,2,0))</f>
        <v/>
      </c>
      <c r="N835" s="98"/>
      <c r="O835" s="110">
        <f t="shared" si="125"/>
        <v>0.34236111111111112</v>
      </c>
      <c r="P835" s="110">
        <f t="shared" si="126"/>
        <v>0.77430555555555547</v>
      </c>
      <c r="Q835" s="134">
        <f t="shared" si="127"/>
        <v>0.15763888888888888</v>
      </c>
      <c r="R835" s="111">
        <f t="shared" si="133"/>
        <v>0.21180555555555547</v>
      </c>
      <c r="S835" s="108">
        <f t="shared" si="128"/>
        <v>0.35416666666666669</v>
      </c>
      <c r="T835" s="109"/>
      <c r="U835" s="108"/>
      <c r="V835" s="108"/>
      <c r="W835" s="112"/>
      <c r="X835" s="112"/>
      <c r="Y835" s="112"/>
      <c r="Z835" s="176"/>
      <c r="AA835" s="109"/>
      <c r="AB835" s="138">
        <f t="shared" si="129"/>
        <v>1</v>
      </c>
      <c r="AC835" s="112">
        <f t="shared" si="130"/>
        <v>0</v>
      </c>
      <c r="AD835" s="112">
        <f t="shared" si="131"/>
        <v>0</v>
      </c>
      <c r="AE835" s="112">
        <f t="shared" si="132"/>
        <v>1</v>
      </c>
    </row>
    <row r="836" spans="1:31" s="150" customFormat="1" hidden="1">
      <c r="A836" s="147">
        <v>843</v>
      </c>
      <c r="B836" s="226" t="s">
        <v>519</v>
      </c>
      <c r="C836" s="147" t="s">
        <v>355</v>
      </c>
      <c r="D836" s="147" t="s">
        <v>479</v>
      </c>
      <c r="E836" s="148">
        <v>42311</v>
      </c>
      <c r="F836" s="149">
        <v>0.35000000000000003</v>
      </c>
      <c r="G836" s="149">
        <v>0.79999999999999993</v>
      </c>
      <c r="H836" s="147"/>
      <c r="I836" s="147"/>
      <c r="J836" s="147"/>
      <c r="K836" s="278"/>
      <c r="L836" s="121"/>
      <c r="M836" s="120" t="str">
        <f>IF(ISERROR(VLOOKUP(C836,mail!$G$2:$H$65,2,0)),"",VLOOKUP(C836,mail!$G$2:$H$65,2,0))</f>
        <v/>
      </c>
      <c r="N836" s="98"/>
      <c r="O836" s="110">
        <f t="shared" si="125"/>
        <v>0.35000000000000003</v>
      </c>
      <c r="P836" s="110">
        <f t="shared" si="126"/>
        <v>0.79999999999999993</v>
      </c>
      <c r="Q836" s="134">
        <f t="shared" si="127"/>
        <v>0.14999999999999997</v>
      </c>
      <c r="R836" s="111">
        <f t="shared" si="133"/>
        <v>0.23749999999999993</v>
      </c>
      <c r="S836" s="108">
        <f t="shared" si="128"/>
        <v>0.35416666666666669</v>
      </c>
      <c r="T836" s="109"/>
      <c r="U836" s="108"/>
      <c r="V836" s="108"/>
      <c r="W836" s="112"/>
      <c r="X836" s="112"/>
      <c r="Y836" s="112"/>
      <c r="Z836" s="176"/>
      <c r="AA836" s="109"/>
      <c r="AB836" s="138">
        <f t="shared" si="129"/>
        <v>1</v>
      </c>
      <c r="AC836" s="112">
        <f t="shared" si="130"/>
        <v>0</v>
      </c>
      <c r="AD836" s="112">
        <f t="shared" si="131"/>
        <v>0</v>
      </c>
      <c r="AE836" s="112">
        <f t="shared" si="132"/>
        <v>1</v>
      </c>
    </row>
    <row r="837" spans="1:31" s="150" customFormat="1" hidden="1">
      <c r="A837" s="147">
        <v>844</v>
      </c>
      <c r="B837" s="226" t="s">
        <v>519</v>
      </c>
      <c r="C837" s="147" t="s">
        <v>355</v>
      </c>
      <c r="D837" s="147" t="s">
        <v>479</v>
      </c>
      <c r="E837" s="148">
        <v>42312</v>
      </c>
      <c r="F837" s="149">
        <v>0.35347222222222219</v>
      </c>
      <c r="G837" s="149">
        <v>0.78333333333333333</v>
      </c>
      <c r="H837" s="147"/>
      <c r="I837" s="147"/>
      <c r="J837" s="147"/>
      <c r="K837" s="277"/>
      <c r="L837" s="121"/>
      <c r="M837" s="120" t="str">
        <f>IF(ISERROR(VLOOKUP(C837,mail!$G$2:$H$65,2,0)),"",VLOOKUP(C837,mail!$G$2:$H$65,2,0))</f>
        <v/>
      </c>
      <c r="N837" s="98"/>
      <c r="O837" s="110">
        <f t="shared" si="125"/>
        <v>0.35347222222222219</v>
      </c>
      <c r="P837" s="110">
        <f t="shared" si="126"/>
        <v>0.78333333333333333</v>
      </c>
      <c r="Q837" s="134">
        <f t="shared" si="127"/>
        <v>0.14652777777777781</v>
      </c>
      <c r="R837" s="111">
        <f t="shared" si="133"/>
        <v>0.22083333333333333</v>
      </c>
      <c r="S837" s="108">
        <f t="shared" si="128"/>
        <v>0.35416666666666669</v>
      </c>
      <c r="T837" s="109"/>
      <c r="U837" s="108"/>
      <c r="V837" s="108"/>
      <c r="W837" s="112"/>
      <c r="X837" s="112"/>
      <c r="Y837" s="112"/>
      <c r="Z837" s="176"/>
      <c r="AA837" s="109"/>
      <c r="AB837" s="138">
        <f t="shared" si="129"/>
        <v>1</v>
      </c>
      <c r="AC837" s="112">
        <f t="shared" si="130"/>
        <v>0</v>
      </c>
      <c r="AD837" s="112">
        <f t="shared" si="131"/>
        <v>0</v>
      </c>
      <c r="AE837" s="112">
        <f t="shared" si="132"/>
        <v>1</v>
      </c>
    </row>
    <row r="838" spans="1:31" s="150" customFormat="1" hidden="1">
      <c r="A838" s="147">
        <v>845</v>
      </c>
      <c r="B838" s="226" t="s">
        <v>519</v>
      </c>
      <c r="C838" s="147" t="s">
        <v>355</v>
      </c>
      <c r="D838" s="147" t="s">
        <v>479</v>
      </c>
      <c r="E838" s="148">
        <v>42313</v>
      </c>
      <c r="F838" s="149">
        <v>0.35000000000000003</v>
      </c>
      <c r="G838" s="149">
        <v>0.79305555555555562</v>
      </c>
      <c r="H838" s="147"/>
      <c r="I838" s="147"/>
      <c r="J838" s="147"/>
      <c r="K838" s="277"/>
      <c r="L838" s="121"/>
      <c r="M838" s="120" t="str">
        <f>IF(ISERROR(VLOOKUP(C838,mail!$G$2:$H$65,2,0)),"",VLOOKUP(C838,mail!$G$2:$H$65,2,0))</f>
        <v/>
      </c>
      <c r="N838" s="98"/>
      <c r="O838" s="110">
        <f t="shared" ref="O838:O897" si="134">+IF(COUNT(F838:K838)=1,0,IF((MAX(F838:K838)-MIN(F838:K838))&lt;TIMEVALUE("1:00"),0,IF(F838&lt;TIMEVALUE("8:00"),1/3,MIN(F838:K838))))</f>
        <v>0.35000000000000003</v>
      </c>
      <c r="P838" s="110">
        <f t="shared" ref="P838:P897" si="135">+IF(COUNT(F838:K838)=1,0,IF((MAX(F838:K838)-MIN(F838:K838))&lt;TIMEVALUE("1:00"),0,IF(MAX(F838:K838)&lt;TIMEVALUE("18:00"),MAX(F838:K838),IF(MIN(F838:K838)&gt;TIMEVALUE("8:30"),0.75,MAX(F838:K838)))))</f>
        <v>0.79305555555555562</v>
      </c>
      <c r="Q838" s="134">
        <f t="shared" ref="Q838:Q897" si="136">+IF(OR(M838="KHAC",M838="PM",O838=TIMEVALUE("00:00")),0,IF(O838&gt;TIMEVALUE("10:00"),0,IF(MAX(F838:K838)&lt;TIMEVALUE("12:00"),MAX(F838:K838)-O838,TIMEVALUE("12:00")-O838)))</f>
        <v>0.14999999999999997</v>
      </c>
      <c r="R838" s="111">
        <f t="shared" si="133"/>
        <v>0.23055555555555562</v>
      </c>
      <c r="S838" s="108">
        <f t="shared" ref="S838:S897" si="137">+IF(AND(M838="TS",(Q838+R838+U838-V838)&gt;TIMEVALUE("7:30")),7.5/24,IF((Q838+R838+U838-V838)&gt;TIMEVALUE("8:30"),8.5/24,(Q838+R838+U838-V838)))</f>
        <v>0.35416666666666669</v>
      </c>
      <c r="T838" s="109"/>
      <c r="U838" s="108"/>
      <c r="V838" s="108"/>
      <c r="W838" s="112"/>
      <c r="X838" s="112"/>
      <c r="Y838" s="112"/>
      <c r="Z838" s="176"/>
      <c r="AA838" s="109"/>
      <c r="AB838" s="138">
        <f t="shared" ref="AB838:AB897" si="138">+S838/TIMEVALUE("8:30")</f>
        <v>1</v>
      </c>
      <c r="AC838" s="112">
        <f t="shared" ref="AC838:AC897" si="139">IF(COUNT(F838:K838)=0,0,IF(COUNT(F838:K838)=1,1,IF((MAX(F838:K838)-MIN(F838:K838))&lt;TIMEVALUE("1:00"),1,0+Y838)))</f>
        <v>0</v>
      </c>
      <c r="AD838" s="112">
        <f t="shared" ref="AD838:AD897" si="140">+IF(AND(F838&gt;TIMEVALUE("8:30"),F838&lt;TIMEVALUE("10:00")),1,IF(AND(F838&gt;TIMEVALUE("14:00"),F838&lt;TIMEVALUE("15:30")),1,0+W838))</f>
        <v>0</v>
      </c>
      <c r="AE838" s="112">
        <f t="shared" si="132"/>
        <v>1</v>
      </c>
    </row>
    <row r="839" spans="1:31" s="150" customFormat="1" hidden="1">
      <c r="A839" s="147">
        <v>846</v>
      </c>
      <c r="B839" s="226" t="s">
        <v>519</v>
      </c>
      <c r="C839" s="147" t="s">
        <v>355</v>
      </c>
      <c r="D839" s="147" t="s">
        <v>479</v>
      </c>
      <c r="E839" s="148">
        <v>42314</v>
      </c>
      <c r="F839" s="149">
        <v>0.35902777777777778</v>
      </c>
      <c r="G839" s="149">
        <v>0.80694444444444446</v>
      </c>
      <c r="H839" s="147"/>
      <c r="I839" s="147"/>
      <c r="J839" s="147"/>
      <c r="K839" s="277"/>
      <c r="L839" s="121"/>
      <c r="M839" s="120" t="str">
        <f>IF(ISERROR(VLOOKUP(C839,mail!$G$2:$H$65,2,0)),"",VLOOKUP(C839,mail!$G$2:$H$65,2,0))</f>
        <v/>
      </c>
      <c r="N839" s="98"/>
      <c r="O839" s="110">
        <f t="shared" si="134"/>
        <v>0.35902777777777778</v>
      </c>
      <c r="P839" s="110">
        <f t="shared" si="135"/>
        <v>0.75</v>
      </c>
      <c r="Q839" s="134">
        <f t="shared" si="136"/>
        <v>0.14097222222222222</v>
      </c>
      <c r="R839" s="111">
        <f t="shared" si="133"/>
        <v>0.1875</v>
      </c>
      <c r="S839" s="108">
        <f t="shared" si="137"/>
        <v>0.32847222222222222</v>
      </c>
      <c r="T839" s="109"/>
      <c r="U839" s="108"/>
      <c r="V839" s="108"/>
      <c r="W839" s="112"/>
      <c r="X839" s="112"/>
      <c r="Y839" s="112"/>
      <c r="Z839" s="176"/>
      <c r="AA839" s="109"/>
      <c r="AB839" s="138">
        <f t="shared" si="138"/>
        <v>0.92745098039215679</v>
      </c>
      <c r="AC839" s="112">
        <f t="shared" si="139"/>
        <v>0</v>
      </c>
      <c r="AD839" s="112">
        <f t="shared" si="140"/>
        <v>1</v>
      </c>
      <c r="AE839" s="112">
        <f t="shared" si="132"/>
        <v>1</v>
      </c>
    </row>
    <row r="840" spans="1:31" s="150" customFormat="1" hidden="1">
      <c r="A840" s="147">
        <v>847</v>
      </c>
      <c r="B840" s="226" t="s">
        <v>519</v>
      </c>
      <c r="C840" s="147" t="s">
        <v>355</v>
      </c>
      <c r="D840" s="147" t="s">
        <v>479</v>
      </c>
      <c r="E840" s="148">
        <v>42317</v>
      </c>
      <c r="F840" s="149">
        <v>0.3743055555555555</v>
      </c>
      <c r="G840" s="149">
        <v>0.7993055555555556</v>
      </c>
      <c r="H840" s="147"/>
      <c r="I840" s="147"/>
      <c r="J840" s="147"/>
      <c r="K840" s="277"/>
      <c r="L840" s="121"/>
      <c r="M840" s="120" t="str">
        <f>IF(ISERROR(VLOOKUP(C840,mail!$G$2:$H$65,2,0)),"",VLOOKUP(C840,mail!$G$2:$H$65,2,0))</f>
        <v/>
      </c>
      <c r="N840" s="98"/>
      <c r="O840" s="110">
        <f t="shared" si="134"/>
        <v>0.3743055555555555</v>
      </c>
      <c r="P840" s="110">
        <f t="shared" si="135"/>
        <v>0.75</v>
      </c>
      <c r="Q840" s="134">
        <f t="shared" si="136"/>
        <v>0.1256944444444445</v>
      </c>
      <c r="R840" s="111">
        <f t="shared" si="133"/>
        <v>0.1875</v>
      </c>
      <c r="S840" s="108">
        <f t="shared" si="137"/>
        <v>0.3131944444444445</v>
      </c>
      <c r="T840" s="109"/>
      <c r="U840" s="108"/>
      <c r="V840" s="108"/>
      <c r="W840" s="112"/>
      <c r="X840" s="112"/>
      <c r="Y840" s="112"/>
      <c r="Z840" s="176"/>
      <c r="AA840" s="109"/>
      <c r="AB840" s="138">
        <f t="shared" si="138"/>
        <v>0.88431372549019616</v>
      </c>
      <c r="AC840" s="112">
        <f t="shared" si="139"/>
        <v>0</v>
      </c>
      <c r="AD840" s="112">
        <f t="shared" si="140"/>
        <v>1</v>
      </c>
      <c r="AE840" s="112">
        <f t="shared" si="132"/>
        <v>1</v>
      </c>
    </row>
    <row r="841" spans="1:31" s="150" customFormat="1" hidden="1">
      <c r="A841" s="147">
        <v>848</v>
      </c>
      <c r="B841" s="226" t="s">
        <v>519</v>
      </c>
      <c r="C841" s="147" t="s">
        <v>355</v>
      </c>
      <c r="D841" s="147" t="s">
        <v>479</v>
      </c>
      <c r="E841" s="148">
        <v>42318</v>
      </c>
      <c r="F841" s="149">
        <v>0.37013888888888885</v>
      </c>
      <c r="G841" s="149">
        <v>0.7729166666666667</v>
      </c>
      <c r="H841" s="147"/>
      <c r="I841" s="147"/>
      <c r="J841" s="147"/>
      <c r="K841" s="277"/>
      <c r="L841" s="121"/>
      <c r="M841" s="120" t="str">
        <f>IF(ISERROR(VLOOKUP(C841,mail!$G$2:$H$65,2,0)),"",VLOOKUP(C841,mail!$G$2:$H$65,2,0))</f>
        <v/>
      </c>
      <c r="N841" s="98"/>
      <c r="O841" s="110">
        <f t="shared" si="134"/>
        <v>0.37013888888888885</v>
      </c>
      <c r="P841" s="110">
        <f t="shared" si="135"/>
        <v>0.75</v>
      </c>
      <c r="Q841" s="134">
        <f t="shared" si="136"/>
        <v>0.12986111111111115</v>
      </c>
      <c r="R841" s="111">
        <f t="shared" si="133"/>
        <v>0.1875</v>
      </c>
      <c r="S841" s="108">
        <f t="shared" si="137"/>
        <v>0.31736111111111115</v>
      </c>
      <c r="T841" s="109"/>
      <c r="U841" s="108"/>
      <c r="V841" s="108"/>
      <c r="W841" s="112"/>
      <c r="X841" s="112"/>
      <c r="Y841" s="112"/>
      <c r="Z841" s="176"/>
      <c r="AA841" s="109"/>
      <c r="AB841" s="138">
        <f t="shared" si="138"/>
        <v>0.89607843137254906</v>
      </c>
      <c r="AC841" s="112">
        <f t="shared" si="139"/>
        <v>0</v>
      </c>
      <c r="AD841" s="112">
        <f t="shared" si="140"/>
        <v>1</v>
      </c>
      <c r="AE841" s="112">
        <f t="shared" si="132"/>
        <v>1</v>
      </c>
    </row>
    <row r="842" spans="1:31" s="150" customFormat="1" hidden="1">
      <c r="A842" s="147">
        <v>849</v>
      </c>
      <c r="B842" s="226" t="s">
        <v>519</v>
      </c>
      <c r="C842" s="147" t="s">
        <v>355</v>
      </c>
      <c r="D842" s="147" t="s">
        <v>479</v>
      </c>
      <c r="E842" s="148">
        <v>42319</v>
      </c>
      <c r="F842" s="149">
        <v>0.35416666666666669</v>
      </c>
      <c r="G842" s="149">
        <v>0.7729166666666667</v>
      </c>
      <c r="H842" s="147"/>
      <c r="I842" s="147"/>
      <c r="J842" s="147"/>
      <c r="K842" s="277"/>
      <c r="L842" s="121"/>
      <c r="M842" s="120" t="str">
        <f>IF(ISERROR(VLOOKUP(C842,mail!$G$2:$H$65,2,0)),"",VLOOKUP(C842,mail!$G$2:$H$65,2,0))</f>
        <v/>
      </c>
      <c r="N842" s="98"/>
      <c r="O842" s="110">
        <f t="shared" si="134"/>
        <v>0.35416666666666669</v>
      </c>
      <c r="P842" s="110">
        <f t="shared" si="135"/>
        <v>0.7729166666666667</v>
      </c>
      <c r="Q842" s="134">
        <f t="shared" si="136"/>
        <v>0.14583333333333331</v>
      </c>
      <c r="R842" s="111">
        <f t="shared" si="133"/>
        <v>0.2104166666666667</v>
      </c>
      <c r="S842" s="108">
        <f t="shared" si="137"/>
        <v>0.35416666666666669</v>
      </c>
      <c r="T842" s="109"/>
      <c r="U842" s="108"/>
      <c r="V842" s="108"/>
      <c r="W842" s="112"/>
      <c r="X842" s="112"/>
      <c r="Y842" s="112"/>
      <c r="Z842" s="176"/>
      <c r="AA842" s="109"/>
      <c r="AB842" s="138">
        <f t="shared" si="138"/>
        <v>1</v>
      </c>
      <c r="AC842" s="112">
        <f t="shared" si="139"/>
        <v>0</v>
      </c>
      <c r="AD842" s="112">
        <f t="shared" si="140"/>
        <v>0</v>
      </c>
      <c r="AE842" s="112">
        <f t="shared" si="132"/>
        <v>1</v>
      </c>
    </row>
    <row r="843" spans="1:31" s="150" customFormat="1" hidden="1">
      <c r="A843" s="147">
        <v>850</v>
      </c>
      <c r="B843" s="226" t="s">
        <v>519</v>
      </c>
      <c r="C843" s="147" t="s">
        <v>355</v>
      </c>
      <c r="D843" s="147" t="s">
        <v>479</v>
      </c>
      <c r="E843" s="148">
        <v>42320</v>
      </c>
      <c r="F843" s="149">
        <v>0.37013888888888885</v>
      </c>
      <c r="G843" s="149">
        <v>0.78333333333333333</v>
      </c>
      <c r="H843" s="147"/>
      <c r="I843" s="147"/>
      <c r="J843" s="147"/>
      <c r="K843" s="277"/>
      <c r="L843" s="121"/>
      <c r="M843" s="120" t="str">
        <f>IF(ISERROR(VLOOKUP(C843,mail!$G$2:$H$65,2,0)),"",VLOOKUP(C843,mail!$G$2:$H$65,2,0))</f>
        <v/>
      </c>
      <c r="N843" s="98"/>
      <c r="O843" s="110">
        <f t="shared" si="134"/>
        <v>0.37013888888888885</v>
      </c>
      <c r="P843" s="110">
        <f t="shared" si="135"/>
        <v>0.75</v>
      </c>
      <c r="Q843" s="134">
        <f t="shared" si="136"/>
        <v>0.12986111111111115</v>
      </c>
      <c r="R843" s="111">
        <f t="shared" si="133"/>
        <v>0.1875</v>
      </c>
      <c r="S843" s="108">
        <f t="shared" si="137"/>
        <v>0.31736111111111115</v>
      </c>
      <c r="T843" s="109"/>
      <c r="U843" s="108"/>
      <c r="V843" s="108"/>
      <c r="W843" s="112"/>
      <c r="X843" s="112"/>
      <c r="Y843" s="112"/>
      <c r="Z843" s="176"/>
      <c r="AA843" s="109"/>
      <c r="AB843" s="138">
        <f t="shared" si="138"/>
        <v>0.89607843137254906</v>
      </c>
      <c r="AC843" s="112">
        <f t="shared" si="139"/>
        <v>0</v>
      </c>
      <c r="AD843" s="112">
        <f t="shared" si="140"/>
        <v>1</v>
      </c>
      <c r="AE843" s="112">
        <f t="shared" si="132"/>
        <v>1</v>
      </c>
    </row>
    <row r="844" spans="1:31" s="150" customFormat="1" hidden="1">
      <c r="A844" s="147">
        <v>851</v>
      </c>
      <c r="B844" s="226" t="s">
        <v>519</v>
      </c>
      <c r="C844" s="147" t="s">
        <v>355</v>
      </c>
      <c r="D844" s="147" t="s">
        <v>479</v>
      </c>
      <c r="E844" s="148">
        <v>42321</v>
      </c>
      <c r="F844" s="149">
        <v>0.36180555555555555</v>
      </c>
      <c r="G844" s="149">
        <v>0.77430555555555547</v>
      </c>
      <c r="H844" s="147"/>
      <c r="I844" s="147"/>
      <c r="J844" s="147"/>
      <c r="K844" s="277"/>
      <c r="L844" s="121"/>
      <c r="M844" s="120" t="str">
        <f>IF(ISERROR(VLOOKUP(C844,mail!$G$2:$H$65,2,0)),"",VLOOKUP(C844,mail!$G$2:$H$65,2,0))</f>
        <v/>
      </c>
      <c r="N844" s="98"/>
      <c r="O844" s="110">
        <f t="shared" si="134"/>
        <v>0.36180555555555555</v>
      </c>
      <c r="P844" s="110">
        <f t="shared" si="135"/>
        <v>0.75</v>
      </c>
      <c r="Q844" s="134">
        <f t="shared" si="136"/>
        <v>0.13819444444444445</v>
      </c>
      <c r="R844" s="111">
        <f t="shared" si="133"/>
        <v>0.1875</v>
      </c>
      <c r="S844" s="108">
        <f t="shared" si="137"/>
        <v>0.32569444444444445</v>
      </c>
      <c r="T844" s="109"/>
      <c r="U844" s="108"/>
      <c r="V844" s="108"/>
      <c r="W844" s="112"/>
      <c r="X844" s="112"/>
      <c r="Y844" s="112"/>
      <c r="Z844" s="176"/>
      <c r="AA844" s="109"/>
      <c r="AB844" s="138">
        <f t="shared" si="138"/>
        <v>0.91960784313725485</v>
      </c>
      <c r="AC844" s="112">
        <f t="shared" si="139"/>
        <v>0</v>
      </c>
      <c r="AD844" s="112">
        <f t="shared" si="140"/>
        <v>1</v>
      </c>
      <c r="AE844" s="112">
        <f t="shared" si="132"/>
        <v>1</v>
      </c>
    </row>
    <row r="845" spans="1:31" s="150" customFormat="1" hidden="1">
      <c r="A845" s="147">
        <v>852</v>
      </c>
      <c r="B845" s="226" t="s">
        <v>519</v>
      </c>
      <c r="C845" s="147" t="s">
        <v>355</v>
      </c>
      <c r="D845" s="147" t="s">
        <v>479</v>
      </c>
      <c r="E845" s="148">
        <v>42324</v>
      </c>
      <c r="F845" s="149">
        <v>0.33194444444444443</v>
      </c>
      <c r="G845" s="149">
        <v>0.80069444444444438</v>
      </c>
      <c r="H845" s="147"/>
      <c r="I845" s="147"/>
      <c r="J845" s="147"/>
      <c r="K845" s="277"/>
      <c r="L845" s="121"/>
      <c r="M845" s="120" t="str">
        <f>IF(ISERROR(VLOOKUP(C845,mail!$G$2:$H$65,2,0)),"",VLOOKUP(C845,mail!$G$2:$H$65,2,0))</f>
        <v/>
      </c>
      <c r="N845" s="98"/>
      <c r="O845" s="110">
        <f t="shared" si="134"/>
        <v>0.33333333333333331</v>
      </c>
      <c r="P845" s="110">
        <f t="shared" si="135"/>
        <v>0.80069444444444438</v>
      </c>
      <c r="Q845" s="134">
        <f t="shared" si="136"/>
        <v>0.16666666666666669</v>
      </c>
      <c r="R845" s="111">
        <f t="shared" si="133"/>
        <v>0.23819444444444438</v>
      </c>
      <c r="S845" s="108">
        <f t="shared" si="137"/>
        <v>0.35416666666666669</v>
      </c>
      <c r="T845" s="109"/>
      <c r="U845" s="108"/>
      <c r="V845" s="108"/>
      <c r="W845" s="112"/>
      <c r="X845" s="112"/>
      <c r="Y845" s="112"/>
      <c r="Z845" s="176"/>
      <c r="AA845" s="109"/>
      <c r="AB845" s="138">
        <f t="shared" si="138"/>
        <v>1</v>
      </c>
      <c r="AC845" s="112">
        <f t="shared" si="139"/>
        <v>0</v>
      </c>
      <c r="AD845" s="112">
        <f t="shared" si="140"/>
        <v>0</v>
      </c>
      <c r="AE845" s="112">
        <f t="shared" si="132"/>
        <v>1</v>
      </c>
    </row>
    <row r="846" spans="1:31" s="150" customFormat="1" hidden="1">
      <c r="A846" s="147">
        <v>853</v>
      </c>
      <c r="B846" s="226" t="s">
        <v>519</v>
      </c>
      <c r="C846" s="147" t="s">
        <v>355</v>
      </c>
      <c r="D846" s="147" t="s">
        <v>479</v>
      </c>
      <c r="E846" s="148">
        <v>42325</v>
      </c>
      <c r="F846" s="149">
        <v>0.35347222222222219</v>
      </c>
      <c r="G846" s="149">
        <v>0.81736111111111109</v>
      </c>
      <c r="H846" s="147"/>
      <c r="I846" s="147"/>
      <c r="J846" s="147"/>
      <c r="K846" s="277"/>
      <c r="L846" s="121"/>
      <c r="M846" s="120" t="str">
        <f>IF(ISERROR(VLOOKUP(C846,mail!$G$2:$H$65,2,0)),"",VLOOKUP(C846,mail!$G$2:$H$65,2,0))</f>
        <v/>
      </c>
      <c r="N846" s="98"/>
      <c r="O846" s="110">
        <f t="shared" si="134"/>
        <v>0.35347222222222219</v>
      </c>
      <c r="P846" s="110">
        <f t="shared" si="135"/>
        <v>0.81736111111111109</v>
      </c>
      <c r="Q846" s="134">
        <f t="shared" si="136"/>
        <v>0.14652777777777781</v>
      </c>
      <c r="R846" s="111">
        <f t="shared" si="133"/>
        <v>0.25</v>
      </c>
      <c r="S846" s="108">
        <f t="shared" si="137"/>
        <v>0.35416666666666669</v>
      </c>
      <c r="T846" s="109"/>
      <c r="U846" s="108"/>
      <c r="V846" s="108"/>
      <c r="W846" s="112"/>
      <c r="X846" s="112"/>
      <c r="Y846" s="112"/>
      <c r="Z846" s="176"/>
      <c r="AA846" s="109"/>
      <c r="AB846" s="138">
        <f t="shared" si="138"/>
        <v>1</v>
      </c>
      <c r="AC846" s="112">
        <f t="shared" si="139"/>
        <v>0</v>
      </c>
      <c r="AD846" s="112">
        <f t="shared" si="140"/>
        <v>0</v>
      </c>
      <c r="AE846" s="112">
        <f t="shared" si="132"/>
        <v>1</v>
      </c>
    </row>
    <row r="847" spans="1:31" s="150" customFormat="1" hidden="1">
      <c r="A847" s="147">
        <v>854</v>
      </c>
      <c r="B847" s="226" t="s">
        <v>519</v>
      </c>
      <c r="C847" s="147" t="s">
        <v>355</v>
      </c>
      <c r="D847" s="147" t="s">
        <v>479</v>
      </c>
      <c r="E847" s="148">
        <v>42326</v>
      </c>
      <c r="F847" s="149">
        <v>0.35416666666666669</v>
      </c>
      <c r="G847" s="149">
        <v>0.77638888888888891</v>
      </c>
      <c r="H847" s="149">
        <v>0.79722222222222217</v>
      </c>
      <c r="I847" s="147"/>
      <c r="J847" s="147"/>
      <c r="K847" s="277"/>
      <c r="L847" s="121"/>
      <c r="M847" s="120" t="str">
        <f>IF(ISERROR(VLOOKUP(C847,mail!$G$2:$H$65,2,0)),"",VLOOKUP(C847,mail!$G$2:$H$65,2,0))</f>
        <v/>
      </c>
      <c r="N847" s="98"/>
      <c r="O847" s="110">
        <f t="shared" si="134"/>
        <v>0.35416666666666669</v>
      </c>
      <c r="P847" s="110">
        <f t="shared" si="135"/>
        <v>0.79722222222222217</v>
      </c>
      <c r="Q847" s="134">
        <f t="shared" si="136"/>
        <v>0.14583333333333331</v>
      </c>
      <c r="R847" s="111">
        <f t="shared" si="133"/>
        <v>0.23472222222222217</v>
      </c>
      <c r="S847" s="108">
        <f t="shared" si="137"/>
        <v>0.35416666666666669</v>
      </c>
      <c r="T847" s="109"/>
      <c r="U847" s="108"/>
      <c r="V847" s="108"/>
      <c r="W847" s="112"/>
      <c r="X847" s="112"/>
      <c r="Y847" s="112"/>
      <c r="Z847" s="176"/>
      <c r="AA847" s="109"/>
      <c r="AB847" s="138">
        <f t="shared" si="138"/>
        <v>1</v>
      </c>
      <c r="AC847" s="112">
        <f t="shared" si="139"/>
        <v>0</v>
      </c>
      <c r="AD847" s="112">
        <f t="shared" si="140"/>
        <v>0</v>
      </c>
      <c r="AE847" s="112">
        <f t="shared" si="132"/>
        <v>1</v>
      </c>
    </row>
    <row r="848" spans="1:31" s="150" customFormat="1" hidden="1">
      <c r="A848" s="147">
        <v>855</v>
      </c>
      <c r="B848" s="226" t="s">
        <v>519</v>
      </c>
      <c r="C848" s="147" t="s">
        <v>355</v>
      </c>
      <c r="D848" s="147" t="s">
        <v>479</v>
      </c>
      <c r="E848" s="148">
        <v>42327</v>
      </c>
      <c r="F848" s="149">
        <v>0.35486111111111113</v>
      </c>
      <c r="G848" s="147"/>
      <c r="H848" s="147"/>
      <c r="I848" s="147"/>
      <c r="J848" s="147"/>
      <c r="K848" s="278">
        <v>0.77916666666666667</v>
      </c>
      <c r="L848" s="121"/>
      <c r="M848" s="120" t="str">
        <f>IF(ISERROR(VLOOKUP(C848,mail!$G$2:$H$65,2,0)),"",VLOOKUP(C848,mail!$G$2:$H$65,2,0))</f>
        <v/>
      </c>
      <c r="N848" s="98"/>
      <c r="O848" s="110">
        <f t="shared" si="134"/>
        <v>0.35486111111111113</v>
      </c>
      <c r="P848" s="110">
        <f t="shared" si="135"/>
        <v>0.75</v>
      </c>
      <c r="Q848" s="134">
        <f t="shared" si="136"/>
        <v>0.14513888888888887</v>
      </c>
      <c r="R848" s="111">
        <f t="shared" si="133"/>
        <v>0.1875</v>
      </c>
      <c r="S848" s="108">
        <f t="shared" si="137"/>
        <v>0.33263888888888887</v>
      </c>
      <c r="T848" s="109"/>
      <c r="U848" s="108"/>
      <c r="V848" s="108"/>
      <c r="W848" s="112"/>
      <c r="X848" s="112"/>
      <c r="Y848" s="112"/>
      <c r="Z848" s="176"/>
      <c r="AA848" s="109"/>
      <c r="AB848" s="138">
        <f t="shared" si="138"/>
        <v>0.93921568627450969</v>
      </c>
      <c r="AC848" s="112">
        <f t="shared" si="139"/>
        <v>0</v>
      </c>
      <c r="AD848" s="112">
        <f t="shared" si="140"/>
        <v>1</v>
      </c>
      <c r="AE848" s="112">
        <f t="shared" si="132"/>
        <v>1</v>
      </c>
    </row>
    <row r="849" spans="1:31" s="150" customFormat="1" hidden="1">
      <c r="A849" s="147">
        <v>856</v>
      </c>
      <c r="B849" s="226" t="s">
        <v>520</v>
      </c>
      <c r="C849" s="147" t="s">
        <v>356</v>
      </c>
      <c r="D849" s="147" t="s">
        <v>479</v>
      </c>
      <c r="E849" s="148">
        <v>42303</v>
      </c>
      <c r="F849" s="149">
        <v>0.32083333333333336</v>
      </c>
      <c r="G849" s="149">
        <v>0.75486111111111109</v>
      </c>
      <c r="H849" s="147"/>
      <c r="I849" s="147"/>
      <c r="J849" s="147"/>
      <c r="K849" s="277"/>
      <c r="L849" s="121"/>
      <c r="M849" s="120" t="str">
        <f>IF(ISERROR(VLOOKUP(C849,mail!$G$2:$H$65,2,0)),"",VLOOKUP(C849,mail!$G$2:$H$65,2,0))</f>
        <v/>
      </c>
      <c r="N849" s="98"/>
      <c r="O849" s="110">
        <f t="shared" si="134"/>
        <v>0.33333333333333331</v>
      </c>
      <c r="P849" s="110">
        <f t="shared" si="135"/>
        <v>0.75486111111111109</v>
      </c>
      <c r="Q849" s="134">
        <f t="shared" si="136"/>
        <v>0.16666666666666669</v>
      </c>
      <c r="R849" s="111">
        <f t="shared" si="133"/>
        <v>0.19236111111111109</v>
      </c>
      <c r="S849" s="108">
        <f t="shared" si="137"/>
        <v>0.35416666666666669</v>
      </c>
      <c r="T849" s="109"/>
      <c r="U849" s="108"/>
      <c r="V849" s="108"/>
      <c r="W849" s="112"/>
      <c r="X849" s="112"/>
      <c r="Y849" s="112"/>
      <c r="Z849" s="176"/>
      <c r="AA849" s="109"/>
      <c r="AB849" s="138">
        <f t="shared" si="138"/>
        <v>1</v>
      </c>
      <c r="AC849" s="112">
        <f t="shared" si="139"/>
        <v>0</v>
      </c>
      <c r="AD849" s="112">
        <f t="shared" si="140"/>
        <v>0</v>
      </c>
      <c r="AE849" s="112">
        <f t="shared" si="132"/>
        <v>1</v>
      </c>
    </row>
    <row r="850" spans="1:31" s="150" customFormat="1" hidden="1">
      <c r="A850" s="147">
        <v>857</v>
      </c>
      <c r="B850" s="226" t="s">
        <v>520</v>
      </c>
      <c r="C850" s="147" t="s">
        <v>356</v>
      </c>
      <c r="D850" s="147" t="s">
        <v>479</v>
      </c>
      <c r="E850" s="148">
        <v>42304</v>
      </c>
      <c r="F850" s="149">
        <v>0.32569444444444445</v>
      </c>
      <c r="G850" s="149">
        <v>0.87013888888888891</v>
      </c>
      <c r="H850" s="147"/>
      <c r="I850" s="147"/>
      <c r="J850" s="147"/>
      <c r="K850" s="277"/>
      <c r="L850" s="121"/>
      <c r="M850" s="120" t="str">
        <f>IF(ISERROR(VLOOKUP(C850,mail!$G$2:$H$65,2,0)),"",VLOOKUP(C850,mail!$G$2:$H$65,2,0))</f>
        <v/>
      </c>
      <c r="N850" s="98"/>
      <c r="O850" s="110">
        <f t="shared" si="134"/>
        <v>0.33333333333333331</v>
      </c>
      <c r="P850" s="110">
        <f t="shared" si="135"/>
        <v>0.87013888888888891</v>
      </c>
      <c r="Q850" s="134">
        <f t="shared" si="136"/>
        <v>0.16666666666666669</v>
      </c>
      <c r="R850" s="111">
        <f t="shared" si="133"/>
        <v>0.25</v>
      </c>
      <c r="S850" s="108">
        <f t="shared" si="137"/>
        <v>0.35416666666666669</v>
      </c>
      <c r="T850" s="109"/>
      <c r="U850" s="108"/>
      <c r="V850" s="108"/>
      <c r="W850" s="112"/>
      <c r="X850" s="112"/>
      <c r="Y850" s="112"/>
      <c r="Z850" s="176"/>
      <c r="AA850" s="109"/>
      <c r="AB850" s="138">
        <f t="shared" si="138"/>
        <v>1</v>
      </c>
      <c r="AC850" s="112">
        <f t="shared" si="139"/>
        <v>0</v>
      </c>
      <c r="AD850" s="112">
        <f t="shared" si="140"/>
        <v>0</v>
      </c>
      <c r="AE850" s="112">
        <f t="shared" si="132"/>
        <v>1</v>
      </c>
    </row>
    <row r="851" spans="1:31" s="150" customFormat="1" hidden="1">
      <c r="A851" s="147">
        <v>858</v>
      </c>
      <c r="B851" s="226" t="s">
        <v>520</v>
      </c>
      <c r="C851" s="147" t="s">
        <v>356</v>
      </c>
      <c r="D851" s="147" t="s">
        <v>479</v>
      </c>
      <c r="E851" s="148">
        <v>42305</v>
      </c>
      <c r="F851" s="149">
        <v>0.3347222222222222</v>
      </c>
      <c r="G851" s="149">
        <v>0.76527777777777783</v>
      </c>
      <c r="H851" s="147"/>
      <c r="I851" s="147"/>
      <c r="J851" s="147"/>
      <c r="K851" s="277"/>
      <c r="L851" s="121"/>
      <c r="M851" s="120" t="str">
        <f>IF(ISERROR(VLOOKUP(C851,mail!$G$2:$H$65,2,0)),"",VLOOKUP(C851,mail!$G$2:$H$65,2,0))</f>
        <v/>
      </c>
      <c r="N851" s="98"/>
      <c r="O851" s="110">
        <f t="shared" si="134"/>
        <v>0.3347222222222222</v>
      </c>
      <c r="P851" s="110">
        <f t="shared" si="135"/>
        <v>0.76527777777777783</v>
      </c>
      <c r="Q851" s="134">
        <f t="shared" si="136"/>
        <v>0.1652777777777778</v>
      </c>
      <c r="R851" s="111">
        <f t="shared" si="133"/>
        <v>0.20277777777777783</v>
      </c>
      <c r="S851" s="108">
        <f t="shared" si="137"/>
        <v>0.35416666666666669</v>
      </c>
      <c r="T851" s="109"/>
      <c r="U851" s="108"/>
      <c r="V851" s="108"/>
      <c r="W851" s="112"/>
      <c r="X851" s="112"/>
      <c r="Y851" s="112"/>
      <c r="Z851" s="176"/>
      <c r="AA851" s="109"/>
      <c r="AB851" s="138">
        <f t="shared" si="138"/>
        <v>1</v>
      </c>
      <c r="AC851" s="112">
        <f t="shared" si="139"/>
        <v>0</v>
      </c>
      <c r="AD851" s="112">
        <f t="shared" si="140"/>
        <v>0</v>
      </c>
      <c r="AE851" s="112">
        <f t="shared" si="132"/>
        <v>1</v>
      </c>
    </row>
    <row r="852" spans="1:31" s="150" customFormat="1" hidden="1">
      <c r="A852" s="147">
        <v>859</v>
      </c>
      <c r="B852" s="226" t="s">
        <v>520</v>
      </c>
      <c r="C852" s="147" t="s">
        <v>356</v>
      </c>
      <c r="D852" s="147" t="s">
        <v>479</v>
      </c>
      <c r="E852" s="148">
        <v>42306</v>
      </c>
      <c r="F852" s="149">
        <v>0.3347222222222222</v>
      </c>
      <c r="G852" s="149">
        <v>0.7715277777777777</v>
      </c>
      <c r="H852" s="147"/>
      <c r="I852" s="147"/>
      <c r="J852" s="147"/>
      <c r="K852" s="277"/>
      <c r="L852" s="121"/>
      <c r="M852" s="120" t="str">
        <f>IF(ISERROR(VLOOKUP(C852,mail!$G$2:$H$65,2,0)),"",VLOOKUP(C852,mail!$G$2:$H$65,2,0))</f>
        <v/>
      </c>
      <c r="N852" s="98"/>
      <c r="O852" s="110">
        <f t="shared" si="134"/>
        <v>0.3347222222222222</v>
      </c>
      <c r="P852" s="110">
        <f t="shared" si="135"/>
        <v>0.7715277777777777</v>
      </c>
      <c r="Q852" s="134">
        <f t="shared" si="136"/>
        <v>0.1652777777777778</v>
      </c>
      <c r="R852" s="111">
        <f t="shared" si="133"/>
        <v>0.2090277777777777</v>
      </c>
      <c r="S852" s="108">
        <f t="shared" si="137"/>
        <v>0.35416666666666669</v>
      </c>
      <c r="T852" s="109"/>
      <c r="U852" s="108"/>
      <c r="V852" s="108"/>
      <c r="W852" s="112"/>
      <c r="X852" s="112"/>
      <c r="Y852" s="112"/>
      <c r="Z852" s="176"/>
      <c r="AA852" s="109"/>
      <c r="AB852" s="138">
        <f t="shared" si="138"/>
        <v>1</v>
      </c>
      <c r="AC852" s="112">
        <f t="shared" si="139"/>
        <v>0</v>
      </c>
      <c r="AD852" s="112">
        <f t="shared" si="140"/>
        <v>0</v>
      </c>
      <c r="AE852" s="112">
        <f t="shared" si="132"/>
        <v>1</v>
      </c>
    </row>
    <row r="853" spans="1:31" s="150" customFormat="1" hidden="1">
      <c r="A853" s="147">
        <v>860</v>
      </c>
      <c r="B853" s="226" t="s">
        <v>520</v>
      </c>
      <c r="C853" s="147" t="s">
        <v>356</v>
      </c>
      <c r="D853" s="147" t="s">
        <v>479</v>
      </c>
      <c r="E853" s="148">
        <v>42307</v>
      </c>
      <c r="F853" s="149">
        <v>0.3659722222222222</v>
      </c>
      <c r="G853" s="149">
        <v>0.77013888888888893</v>
      </c>
      <c r="H853" s="147"/>
      <c r="I853" s="147"/>
      <c r="J853" s="147"/>
      <c r="K853" s="277"/>
      <c r="L853" s="121"/>
      <c r="M853" s="120" t="str">
        <f>IF(ISERROR(VLOOKUP(C853,mail!$G$2:$H$65,2,0)),"",VLOOKUP(C853,mail!$G$2:$H$65,2,0))</f>
        <v/>
      </c>
      <c r="N853" s="98"/>
      <c r="O853" s="110">
        <f t="shared" si="134"/>
        <v>0.3659722222222222</v>
      </c>
      <c r="P853" s="110">
        <f t="shared" si="135"/>
        <v>0.75</v>
      </c>
      <c r="Q853" s="134">
        <f t="shared" si="136"/>
        <v>0.1340277777777778</v>
      </c>
      <c r="R853" s="111">
        <f t="shared" si="133"/>
        <v>0.1875</v>
      </c>
      <c r="S853" s="108">
        <f t="shared" si="137"/>
        <v>0.3215277777777778</v>
      </c>
      <c r="T853" s="109"/>
      <c r="U853" s="108"/>
      <c r="V853" s="108"/>
      <c r="W853" s="112"/>
      <c r="X853" s="112"/>
      <c r="Y853" s="112"/>
      <c r="Z853" s="176"/>
      <c r="AA853" s="109"/>
      <c r="AB853" s="138">
        <f t="shared" si="138"/>
        <v>0.90784313725490196</v>
      </c>
      <c r="AC853" s="112">
        <f t="shared" si="139"/>
        <v>0</v>
      </c>
      <c r="AD853" s="112">
        <f t="shared" si="140"/>
        <v>1</v>
      </c>
      <c r="AE853" s="112">
        <f t="shared" si="132"/>
        <v>1</v>
      </c>
    </row>
    <row r="854" spans="1:31" s="150" customFormat="1" hidden="1">
      <c r="A854" s="147">
        <v>861</v>
      </c>
      <c r="B854" s="226" t="s">
        <v>520</v>
      </c>
      <c r="C854" s="147" t="s">
        <v>356</v>
      </c>
      <c r="D854" s="147" t="s">
        <v>479</v>
      </c>
      <c r="E854" s="148">
        <v>42310</v>
      </c>
      <c r="F854" s="149">
        <v>0.33402777777777781</v>
      </c>
      <c r="G854" s="149">
        <v>0.33680555555555558</v>
      </c>
      <c r="H854" s="149">
        <v>0.75763888888888886</v>
      </c>
      <c r="I854" s="147"/>
      <c r="J854" s="147"/>
      <c r="K854" s="277"/>
      <c r="L854" s="121"/>
      <c r="M854" s="120" t="str">
        <f>IF(ISERROR(VLOOKUP(C854,mail!$G$2:$H$65,2,0)),"",VLOOKUP(C854,mail!$G$2:$H$65,2,0))</f>
        <v/>
      </c>
      <c r="N854" s="98"/>
      <c r="O854" s="110">
        <f t="shared" si="134"/>
        <v>0.33402777777777781</v>
      </c>
      <c r="P854" s="110">
        <f t="shared" si="135"/>
        <v>0.75763888888888886</v>
      </c>
      <c r="Q854" s="134">
        <f t="shared" si="136"/>
        <v>0.16597222222222219</v>
      </c>
      <c r="R854" s="111">
        <f t="shared" si="133"/>
        <v>0.19513888888888886</v>
      </c>
      <c r="S854" s="108">
        <f t="shared" si="137"/>
        <v>0.35416666666666669</v>
      </c>
      <c r="T854" s="109"/>
      <c r="U854" s="108"/>
      <c r="V854" s="108"/>
      <c r="W854" s="112"/>
      <c r="X854" s="112"/>
      <c r="Y854" s="112"/>
      <c r="Z854" s="176"/>
      <c r="AA854" s="109"/>
      <c r="AB854" s="138">
        <f t="shared" si="138"/>
        <v>1</v>
      </c>
      <c r="AC854" s="112">
        <f t="shared" si="139"/>
        <v>0</v>
      </c>
      <c r="AD854" s="112">
        <f t="shared" si="140"/>
        <v>0</v>
      </c>
      <c r="AE854" s="112">
        <f t="shared" si="132"/>
        <v>1</v>
      </c>
    </row>
    <row r="855" spans="1:31" s="150" customFormat="1" hidden="1">
      <c r="A855" s="147">
        <v>862</v>
      </c>
      <c r="B855" s="226" t="s">
        <v>520</v>
      </c>
      <c r="C855" s="147" t="s">
        <v>356</v>
      </c>
      <c r="D855" s="147" t="s">
        <v>479</v>
      </c>
      <c r="E855" s="148">
        <v>42311</v>
      </c>
      <c r="F855" s="149">
        <v>0.3430555555555555</v>
      </c>
      <c r="G855" s="149">
        <v>0.76388888888888884</v>
      </c>
      <c r="H855" s="147"/>
      <c r="I855" s="147"/>
      <c r="J855" s="147"/>
      <c r="K855" s="277"/>
      <c r="L855" s="121"/>
      <c r="M855" s="120" t="str">
        <f>IF(ISERROR(VLOOKUP(C855,mail!$G$2:$H$65,2,0)),"",VLOOKUP(C855,mail!$G$2:$H$65,2,0))</f>
        <v/>
      </c>
      <c r="N855" s="98"/>
      <c r="O855" s="110">
        <f t="shared" si="134"/>
        <v>0.3430555555555555</v>
      </c>
      <c r="P855" s="110">
        <f t="shared" si="135"/>
        <v>0.76388888888888884</v>
      </c>
      <c r="Q855" s="134">
        <f t="shared" si="136"/>
        <v>0.1569444444444445</v>
      </c>
      <c r="R855" s="111">
        <f t="shared" si="133"/>
        <v>0.20138888888888884</v>
      </c>
      <c r="S855" s="108">
        <f t="shared" si="137"/>
        <v>0.35416666666666669</v>
      </c>
      <c r="T855" s="109"/>
      <c r="U855" s="108"/>
      <c r="V855" s="108"/>
      <c r="W855" s="112"/>
      <c r="X855" s="112"/>
      <c r="Y855" s="112"/>
      <c r="Z855" s="176"/>
      <c r="AA855" s="109"/>
      <c r="AB855" s="138">
        <f t="shared" si="138"/>
        <v>1</v>
      </c>
      <c r="AC855" s="112">
        <f t="shared" si="139"/>
        <v>0</v>
      </c>
      <c r="AD855" s="112">
        <f t="shared" si="140"/>
        <v>0</v>
      </c>
      <c r="AE855" s="112">
        <f t="shared" si="132"/>
        <v>1</v>
      </c>
    </row>
    <row r="856" spans="1:31" s="150" customFormat="1" hidden="1">
      <c r="A856" s="147">
        <v>863</v>
      </c>
      <c r="B856" s="226" t="s">
        <v>520</v>
      </c>
      <c r="C856" s="147" t="s">
        <v>356</v>
      </c>
      <c r="D856" s="147" t="s">
        <v>479</v>
      </c>
      <c r="E856" s="148">
        <v>42312</v>
      </c>
      <c r="F856" s="149">
        <v>0.33611111111111108</v>
      </c>
      <c r="G856" s="149">
        <v>0.76250000000000007</v>
      </c>
      <c r="H856" s="147"/>
      <c r="I856" s="147"/>
      <c r="J856" s="147"/>
      <c r="K856" s="277"/>
      <c r="L856" s="121"/>
      <c r="M856" s="120" t="str">
        <f>IF(ISERROR(VLOOKUP(C856,mail!$G$2:$H$65,2,0)),"",VLOOKUP(C856,mail!$G$2:$H$65,2,0))</f>
        <v/>
      </c>
      <c r="N856" s="98"/>
      <c r="O856" s="110">
        <f t="shared" si="134"/>
        <v>0.33611111111111108</v>
      </c>
      <c r="P856" s="110">
        <f t="shared" si="135"/>
        <v>0.76250000000000007</v>
      </c>
      <c r="Q856" s="134">
        <f t="shared" si="136"/>
        <v>0.16388888888888892</v>
      </c>
      <c r="R856" s="111">
        <f t="shared" si="133"/>
        <v>0.20000000000000007</v>
      </c>
      <c r="S856" s="108">
        <f t="shared" si="137"/>
        <v>0.35416666666666669</v>
      </c>
      <c r="T856" s="109"/>
      <c r="U856" s="108"/>
      <c r="V856" s="108"/>
      <c r="W856" s="112"/>
      <c r="X856" s="112"/>
      <c r="Y856" s="112"/>
      <c r="Z856" s="176"/>
      <c r="AA856" s="109"/>
      <c r="AB856" s="138">
        <f t="shared" si="138"/>
        <v>1</v>
      </c>
      <c r="AC856" s="112">
        <f t="shared" si="139"/>
        <v>0</v>
      </c>
      <c r="AD856" s="112">
        <f t="shared" si="140"/>
        <v>0</v>
      </c>
      <c r="AE856" s="112">
        <f t="shared" si="132"/>
        <v>1</v>
      </c>
    </row>
    <row r="857" spans="1:31" s="150" customFormat="1" hidden="1">
      <c r="A857" s="147">
        <v>864</v>
      </c>
      <c r="B857" s="226" t="s">
        <v>520</v>
      </c>
      <c r="C857" s="147" t="s">
        <v>356</v>
      </c>
      <c r="D857" s="147" t="s">
        <v>479</v>
      </c>
      <c r="E857" s="148">
        <v>42313</v>
      </c>
      <c r="F857" s="149">
        <v>0.33680555555555558</v>
      </c>
      <c r="G857" s="149">
        <v>0.59236111111111112</v>
      </c>
      <c r="H857" s="147"/>
      <c r="I857" s="147"/>
      <c r="J857" s="147"/>
      <c r="K857" s="278"/>
      <c r="L857" s="121"/>
      <c r="M857" s="120" t="str">
        <f>IF(ISERROR(VLOOKUP(C857,mail!$G$2:$H$65,2,0)),"",VLOOKUP(C857,mail!$G$2:$H$65,2,0))</f>
        <v/>
      </c>
      <c r="N857" s="98"/>
      <c r="O857" s="110">
        <f t="shared" si="134"/>
        <v>0.33680555555555558</v>
      </c>
      <c r="P857" s="110">
        <f t="shared" si="135"/>
        <v>0.59236111111111112</v>
      </c>
      <c r="Q857" s="134">
        <f t="shared" si="136"/>
        <v>0.16319444444444442</v>
      </c>
      <c r="R857" s="111">
        <f t="shared" si="133"/>
        <v>0</v>
      </c>
      <c r="S857" s="108">
        <f t="shared" si="137"/>
        <v>0.16319444444444442</v>
      </c>
      <c r="T857" s="109"/>
      <c r="U857" s="108"/>
      <c r="V857" s="108"/>
      <c r="W857" s="112"/>
      <c r="X857" s="112"/>
      <c r="Y857" s="112"/>
      <c r="Z857" s="176"/>
      <c r="AA857" s="109"/>
      <c r="AB857" s="138">
        <f t="shared" si="138"/>
        <v>0.46078431372549011</v>
      </c>
      <c r="AC857" s="112">
        <f t="shared" si="139"/>
        <v>0</v>
      </c>
      <c r="AD857" s="112">
        <f t="shared" si="140"/>
        <v>0</v>
      </c>
      <c r="AE857" s="112">
        <f t="shared" ref="AE857:AE915" si="141">+IF(OR(M857="Khac",M857="pm"),0,IF(AND(MAX(F857:K857)-MIN(F857:K857)&gt;TIMEVALUE("6:00"),AND(MAX(F857:K857)&gt;TIMEVALUE("14:00"),MIN(F857:K857)&lt;TIMEVALUE("11:30"))),1,0))+X857</f>
        <v>1</v>
      </c>
    </row>
    <row r="858" spans="1:31" s="150" customFormat="1" hidden="1">
      <c r="A858" s="147">
        <v>865</v>
      </c>
      <c r="B858" s="226" t="s">
        <v>520</v>
      </c>
      <c r="C858" s="147" t="s">
        <v>356</v>
      </c>
      <c r="D858" s="147" t="s">
        <v>479</v>
      </c>
      <c r="E858" s="148">
        <v>42314</v>
      </c>
      <c r="F858" s="149">
        <v>0.34027777777777773</v>
      </c>
      <c r="G858" s="149">
        <v>0.75416666666666676</v>
      </c>
      <c r="H858" s="147"/>
      <c r="I858" s="147"/>
      <c r="J858" s="147"/>
      <c r="K858" s="277"/>
      <c r="L858" s="121"/>
      <c r="M858" s="120" t="str">
        <f>IF(ISERROR(VLOOKUP(C858,mail!$G$2:$H$65,2,0)),"",VLOOKUP(C858,mail!$G$2:$H$65,2,0))</f>
        <v/>
      </c>
      <c r="N858" s="98"/>
      <c r="O858" s="110">
        <f t="shared" si="134"/>
        <v>0.34027777777777773</v>
      </c>
      <c r="P858" s="110">
        <f t="shared" si="135"/>
        <v>0.75416666666666676</v>
      </c>
      <c r="Q858" s="134">
        <f t="shared" si="136"/>
        <v>0.15972222222222227</v>
      </c>
      <c r="R858" s="111">
        <f t="shared" si="133"/>
        <v>0.19166666666666676</v>
      </c>
      <c r="S858" s="108">
        <f t="shared" si="137"/>
        <v>0.35138888888888903</v>
      </c>
      <c r="T858" s="109"/>
      <c r="U858" s="108"/>
      <c r="V858" s="108"/>
      <c r="W858" s="112"/>
      <c r="X858" s="112"/>
      <c r="Y858" s="112"/>
      <c r="Z858" s="176"/>
      <c r="AA858" s="109"/>
      <c r="AB858" s="138">
        <f t="shared" si="138"/>
        <v>0.9921568627450984</v>
      </c>
      <c r="AC858" s="112">
        <f t="shared" si="139"/>
        <v>0</v>
      </c>
      <c r="AD858" s="112">
        <f t="shared" si="140"/>
        <v>0</v>
      </c>
      <c r="AE858" s="112">
        <f t="shared" si="141"/>
        <v>1</v>
      </c>
    </row>
    <row r="859" spans="1:31" s="150" customFormat="1" hidden="1">
      <c r="A859" s="147">
        <v>866</v>
      </c>
      <c r="B859" s="226" t="s">
        <v>520</v>
      </c>
      <c r="C859" s="147" t="s">
        <v>356</v>
      </c>
      <c r="D859" s="147" t="s">
        <v>479</v>
      </c>
      <c r="E859" s="148">
        <v>42317</v>
      </c>
      <c r="F859" s="149">
        <v>0.35138888888888892</v>
      </c>
      <c r="G859" s="149">
        <v>0.79513888888888884</v>
      </c>
      <c r="H859" s="147"/>
      <c r="I859" s="147"/>
      <c r="J859" s="147"/>
      <c r="K859" s="278"/>
      <c r="L859" s="121"/>
      <c r="M859" s="120" t="str">
        <f>IF(ISERROR(VLOOKUP(C859,mail!$G$2:$H$65,2,0)),"",VLOOKUP(C859,mail!$G$2:$H$65,2,0))</f>
        <v/>
      </c>
      <c r="N859" s="98"/>
      <c r="O859" s="110">
        <f t="shared" si="134"/>
        <v>0.35138888888888892</v>
      </c>
      <c r="P859" s="110">
        <f t="shared" si="135"/>
        <v>0.79513888888888884</v>
      </c>
      <c r="Q859" s="134">
        <f t="shared" si="136"/>
        <v>0.14861111111111108</v>
      </c>
      <c r="R859" s="111">
        <f t="shared" si="133"/>
        <v>0.23263888888888884</v>
      </c>
      <c r="S859" s="108">
        <f t="shared" si="137"/>
        <v>0.35416666666666669</v>
      </c>
      <c r="T859" s="109"/>
      <c r="U859" s="108"/>
      <c r="V859" s="108"/>
      <c r="W859" s="112"/>
      <c r="X859" s="112"/>
      <c r="Y859" s="112"/>
      <c r="Z859" s="176"/>
      <c r="AA859" s="109"/>
      <c r="AB859" s="138">
        <f t="shared" si="138"/>
        <v>1</v>
      </c>
      <c r="AC859" s="112">
        <f t="shared" si="139"/>
        <v>0</v>
      </c>
      <c r="AD859" s="112">
        <f t="shared" si="140"/>
        <v>0</v>
      </c>
      <c r="AE859" s="112">
        <f t="shared" si="141"/>
        <v>1</v>
      </c>
    </row>
    <row r="860" spans="1:31" s="150" customFormat="1" hidden="1">
      <c r="A860" s="147">
        <v>867</v>
      </c>
      <c r="B860" s="226" t="s">
        <v>520</v>
      </c>
      <c r="C860" s="147" t="s">
        <v>356</v>
      </c>
      <c r="D860" s="147" t="s">
        <v>479</v>
      </c>
      <c r="E860" s="148">
        <v>42318</v>
      </c>
      <c r="F860" s="149">
        <v>0.34375</v>
      </c>
      <c r="G860" s="149">
        <v>0.7583333333333333</v>
      </c>
      <c r="H860" s="149">
        <v>0.7583333333333333</v>
      </c>
      <c r="I860" s="147"/>
      <c r="J860" s="147"/>
      <c r="K860" s="278"/>
      <c r="L860" s="121"/>
      <c r="M860" s="120" t="str">
        <f>IF(ISERROR(VLOOKUP(C860,mail!$G$2:$H$65,2,0)),"",VLOOKUP(C860,mail!$G$2:$H$65,2,0))</f>
        <v/>
      </c>
      <c r="N860" s="98"/>
      <c r="O860" s="110">
        <f t="shared" si="134"/>
        <v>0.34375</v>
      </c>
      <c r="P860" s="110">
        <f t="shared" si="135"/>
        <v>0.7583333333333333</v>
      </c>
      <c r="Q860" s="134">
        <f t="shared" si="136"/>
        <v>0.15625</v>
      </c>
      <c r="R860" s="111">
        <f t="shared" si="133"/>
        <v>0.1958333333333333</v>
      </c>
      <c r="S860" s="108">
        <f t="shared" si="137"/>
        <v>0.3520833333333333</v>
      </c>
      <c r="T860" s="109"/>
      <c r="U860" s="108"/>
      <c r="V860" s="108"/>
      <c r="W860" s="112"/>
      <c r="X860" s="112"/>
      <c r="Y860" s="112"/>
      <c r="Z860" s="176"/>
      <c r="AA860" s="109"/>
      <c r="AB860" s="138">
        <f t="shared" si="138"/>
        <v>0.99411764705882344</v>
      </c>
      <c r="AC860" s="112">
        <f t="shared" si="139"/>
        <v>0</v>
      </c>
      <c r="AD860" s="112">
        <f t="shared" si="140"/>
        <v>0</v>
      </c>
      <c r="AE860" s="112">
        <f t="shared" si="141"/>
        <v>1</v>
      </c>
    </row>
    <row r="861" spans="1:31" s="150" customFormat="1" hidden="1">
      <c r="A861" s="147">
        <v>868</v>
      </c>
      <c r="B861" s="226" t="s">
        <v>520</v>
      </c>
      <c r="C861" s="147" t="s">
        <v>356</v>
      </c>
      <c r="D861" s="147" t="s">
        <v>479</v>
      </c>
      <c r="E861" s="148">
        <v>42319</v>
      </c>
      <c r="F861" s="149">
        <v>0.33333333333333331</v>
      </c>
      <c r="G861" s="149">
        <v>0.76111111111111107</v>
      </c>
      <c r="H861" s="147"/>
      <c r="I861" s="147"/>
      <c r="J861" s="147"/>
      <c r="K861" s="278"/>
      <c r="L861" s="121"/>
      <c r="M861" s="120" t="str">
        <f>IF(ISERROR(VLOOKUP(C861,mail!$G$2:$H$65,2,0)),"",VLOOKUP(C861,mail!$G$2:$H$65,2,0))</f>
        <v/>
      </c>
      <c r="N861" s="98"/>
      <c r="O861" s="110">
        <f t="shared" si="134"/>
        <v>0.33333333333333331</v>
      </c>
      <c r="P861" s="110">
        <f t="shared" si="135"/>
        <v>0.76111111111111107</v>
      </c>
      <c r="Q861" s="134">
        <f t="shared" si="136"/>
        <v>0.16666666666666669</v>
      </c>
      <c r="R861" s="111">
        <f t="shared" si="133"/>
        <v>0.19861111111111107</v>
      </c>
      <c r="S861" s="108">
        <f t="shared" si="137"/>
        <v>0.35416666666666669</v>
      </c>
      <c r="T861" s="109"/>
      <c r="U861" s="108"/>
      <c r="V861" s="108"/>
      <c r="W861" s="112"/>
      <c r="X861" s="112"/>
      <c r="Y861" s="112"/>
      <c r="Z861" s="176"/>
      <c r="AA861" s="109"/>
      <c r="AB861" s="138">
        <f t="shared" si="138"/>
        <v>1</v>
      </c>
      <c r="AC861" s="112">
        <f t="shared" si="139"/>
        <v>0</v>
      </c>
      <c r="AD861" s="112">
        <f t="shared" si="140"/>
        <v>0</v>
      </c>
      <c r="AE861" s="112">
        <f t="shared" si="141"/>
        <v>1</v>
      </c>
    </row>
    <row r="862" spans="1:31" s="150" customFormat="1" hidden="1">
      <c r="A862" s="147">
        <v>869</v>
      </c>
      <c r="B862" s="226" t="s">
        <v>520</v>
      </c>
      <c r="C862" s="147" t="s">
        <v>356</v>
      </c>
      <c r="D862" s="147" t="s">
        <v>479</v>
      </c>
      <c r="E862" s="148">
        <v>42320</v>
      </c>
      <c r="F862" s="149">
        <v>0.34236111111111112</v>
      </c>
      <c r="G862" s="149">
        <v>0.76250000000000007</v>
      </c>
      <c r="H862" s="147"/>
      <c r="I862" s="147"/>
      <c r="J862" s="147"/>
      <c r="K862" s="278"/>
      <c r="L862" s="121"/>
      <c r="M862" s="120" t="str">
        <f>IF(ISERROR(VLOOKUP(C862,mail!$G$2:$H$65,2,0)),"",VLOOKUP(C862,mail!$G$2:$H$65,2,0))</f>
        <v/>
      </c>
      <c r="N862" s="98"/>
      <c r="O862" s="110">
        <f t="shared" si="134"/>
        <v>0.34236111111111112</v>
      </c>
      <c r="P862" s="110">
        <f t="shared" si="135"/>
        <v>0.76250000000000007</v>
      </c>
      <c r="Q862" s="134">
        <f t="shared" si="136"/>
        <v>0.15763888888888888</v>
      </c>
      <c r="R862" s="111">
        <f t="shared" si="133"/>
        <v>0.20000000000000007</v>
      </c>
      <c r="S862" s="108">
        <f t="shared" si="137"/>
        <v>0.35416666666666669</v>
      </c>
      <c r="T862" s="109"/>
      <c r="U862" s="108"/>
      <c r="V862" s="108"/>
      <c r="W862" s="112"/>
      <c r="X862" s="112"/>
      <c r="Y862" s="112"/>
      <c r="Z862" s="176"/>
      <c r="AA862" s="109"/>
      <c r="AB862" s="138">
        <f t="shared" si="138"/>
        <v>1</v>
      </c>
      <c r="AC862" s="112">
        <f t="shared" si="139"/>
        <v>0</v>
      </c>
      <c r="AD862" s="112">
        <f t="shared" si="140"/>
        <v>0</v>
      </c>
      <c r="AE862" s="112">
        <f t="shared" si="141"/>
        <v>1</v>
      </c>
    </row>
    <row r="863" spans="1:31" s="150" customFormat="1" hidden="1">
      <c r="A863" s="147">
        <v>870</v>
      </c>
      <c r="B863" s="226" t="s">
        <v>520</v>
      </c>
      <c r="C863" s="147" t="s">
        <v>356</v>
      </c>
      <c r="D863" s="147" t="s">
        <v>479</v>
      </c>
      <c r="E863" s="148">
        <v>42321</v>
      </c>
      <c r="F863" s="149">
        <v>0.34791666666666665</v>
      </c>
      <c r="G863" s="149">
        <v>0.77013888888888893</v>
      </c>
      <c r="H863" s="147"/>
      <c r="I863" s="147"/>
      <c r="J863" s="147"/>
      <c r="K863" s="278"/>
      <c r="L863" s="121"/>
      <c r="M863" s="120" t="str">
        <f>IF(ISERROR(VLOOKUP(C863,mail!$G$2:$H$65,2,0)),"",VLOOKUP(C863,mail!$G$2:$H$65,2,0))</f>
        <v/>
      </c>
      <c r="N863" s="98"/>
      <c r="O863" s="110">
        <f t="shared" si="134"/>
        <v>0.34791666666666665</v>
      </c>
      <c r="P863" s="110">
        <f t="shared" si="135"/>
        <v>0.77013888888888893</v>
      </c>
      <c r="Q863" s="134">
        <f t="shared" si="136"/>
        <v>0.15208333333333335</v>
      </c>
      <c r="R863" s="111">
        <f t="shared" si="133"/>
        <v>0.20763888888888893</v>
      </c>
      <c r="S863" s="108">
        <f t="shared" si="137"/>
        <v>0.35416666666666669</v>
      </c>
      <c r="T863" s="109"/>
      <c r="U863" s="108"/>
      <c r="V863" s="108"/>
      <c r="W863" s="112"/>
      <c r="X863" s="112"/>
      <c r="Y863" s="112"/>
      <c r="Z863" s="176"/>
      <c r="AA863" s="109"/>
      <c r="AB863" s="138">
        <f t="shared" si="138"/>
        <v>1</v>
      </c>
      <c r="AC863" s="112">
        <f t="shared" si="139"/>
        <v>0</v>
      </c>
      <c r="AD863" s="112">
        <f t="shared" si="140"/>
        <v>0</v>
      </c>
      <c r="AE863" s="112">
        <f t="shared" si="141"/>
        <v>1</v>
      </c>
    </row>
    <row r="864" spans="1:31" s="150" customFormat="1" hidden="1">
      <c r="A864" s="147">
        <v>871</v>
      </c>
      <c r="B864" s="226" t="s">
        <v>520</v>
      </c>
      <c r="C864" s="147" t="s">
        <v>356</v>
      </c>
      <c r="D864" s="147" t="s">
        <v>479</v>
      </c>
      <c r="E864" s="148">
        <v>42324</v>
      </c>
      <c r="F864" s="149">
        <v>0.34097222222222223</v>
      </c>
      <c r="G864" s="149">
        <v>0.78611111111111109</v>
      </c>
      <c r="H864" s="147"/>
      <c r="I864" s="147"/>
      <c r="J864" s="147"/>
      <c r="K864" s="278"/>
      <c r="L864" s="121"/>
      <c r="M864" s="120" t="str">
        <f>IF(ISERROR(VLOOKUP(C864,mail!$G$2:$H$65,2,0)),"",VLOOKUP(C864,mail!$G$2:$H$65,2,0))</f>
        <v/>
      </c>
      <c r="N864" s="98"/>
      <c r="O864" s="110">
        <f t="shared" si="134"/>
        <v>0.34097222222222223</v>
      </c>
      <c r="P864" s="110">
        <f t="shared" si="135"/>
        <v>0.78611111111111109</v>
      </c>
      <c r="Q864" s="134">
        <f t="shared" si="136"/>
        <v>0.15902777777777777</v>
      </c>
      <c r="R864" s="111">
        <f t="shared" si="133"/>
        <v>0.22361111111111109</v>
      </c>
      <c r="S864" s="108">
        <f t="shared" si="137"/>
        <v>0.35416666666666669</v>
      </c>
      <c r="T864" s="109"/>
      <c r="U864" s="108"/>
      <c r="V864" s="108"/>
      <c r="W864" s="112"/>
      <c r="X864" s="112"/>
      <c r="Y864" s="112"/>
      <c r="Z864" s="176"/>
      <c r="AA864" s="109"/>
      <c r="AB864" s="138">
        <f t="shared" si="138"/>
        <v>1</v>
      </c>
      <c r="AC864" s="112">
        <f t="shared" si="139"/>
        <v>0</v>
      </c>
      <c r="AD864" s="112">
        <f t="shared" si="140"/>
        <v>0</v>
      </c>
      <c r="AE864" s="112">
        <f t="shared" si="141"/>
        <v>1</v>
      </c>
    </row>
    <row r="865" spans="1:31" s="150" customFormat="1" hidden="1">
      <c r="A865" s="147">
        <v>872</v>
      </c>
      <c r="B865" s="226" t="s">
        <v>520</v>
      </c>
      <c r="C865" s="147" t="s">
        <v>356</v>
      </c>
      <c r="D865" s="147" t="s">
        <v>479</v>
      </c>
      <c r="E865" s="148">
        <v>42325</v>
      </c>
      <c r="F865" s="149">
        <v>0.33194444444444443</v>
      </c>
      <c r="G865" s="149">
        <v>0.7631944444444444</v>
      </c>
      <c r="H865" s="147"/>
      <c r="I865" s="147"/>
      <c r="J865" s="147"/>
      <c r="K865" s="277"/>
      <c r="L865" s="121"/>
      <c r="M865" s="120" t="str">
        <f>IF(ISERROR(VLOOKUP(C865,mail!$G$2:$H$65,2,0)),"",VLOOKUP(C865,mail!$G$2:$H$65,2,0))</f>
        <v/>
      </c>
      <c r="N865" s="98"/>
      <c r="O865" s="110">
        <f t="shared" si="134"/>
        <v>0.33333333333333331</v>
      </c>
      <c r="P865" s="110">
        <f t="shared" si="135"/>
        <v>0.7631944444444444</v>
      </c>
      <c r="Q865" s="134">
        <f t="shared" si="136"/>
        <v>0.16666666666666669</v>
      </c>
      <c r="R865" s="111">
        <f t="shared" si="133"/>
        <v>0.2006944444444444</v>
      </c>
      <c r="S865" s="108">
        <f t="shared" si="137"/>
        <v>0.35416666666666669</v>
      </c>
      <c r="T865" s="109"/>
      <c r="U865" s="108"/>
      <c r="V865" s="108"/>
      <c r="W865" s="112"/>
      <c r="X865" s="112"/>
      <c r="Y865" s="112"/>
      <c r="Z865" s="176"/>
      <c r="AA865" s="109"/>
      <c r="AB865" s="138">
        <f t="shared" si="138"/>
        <v>1</v>
      </c>
      <c r="AC865" s="112">
        <f t="shared" si="139"/>
        <v>0</v>
      </c>
      <c r="AD865" s="112">
        <f t="shared" si="140"/>
        <v>0</v>
      </c>
      <c r="AE865" s="112">
        <f t="shared" si="141"/>
        <v>1</v>
      </c>
    </row>
    <row r="866" spans="1:31" s="150" customFormat="1" hidden="1">
      <c r="A866" s="147">
        <v>873</v>
      </c>
      <c r="B866" s="226" t="s">
        <v>520</v>
      </c>
      <c r="C866" s="147" t="s">
        <v>356</v>
      </c>
      <c r="D866" s="147" t="s">
        <v>479</v>
      </c>
      <c r="E866" s="148">
        <v>42326</v>
      </c>
      <c r="F866" s="149">
        <v>0.33749999999999997</v>
      </c>
      <c r="G866" s="149">
        <v>0.7631944444444444</v>
      </c>
      <c r="H866" s="147"/>
      <c r="I866" s="147"/>
      <c r="J866" s="147"/>
      <c r="K866" s="277"/>
      <c r="L866" s="121"/>
      <c r="M866" s="120" t="str">
        <f>IF(ISERROR(VLOOKUP(C866,mail!$G$2:$H$65,2,0)),"",VLOOKUP(C866,mail!$G$2:$H$65,2,0))</f>
        <v/>
      </c>
      <c r="N866" s="98"/>
      <c r="O866" s="110">
        <f t="shared" si="134"/>
        <v>0.33749999999999997</v>
      </c>
      <c r="P866" s="110">
        <f t="shared" si="135"/>
        <v>0.7631944444444444</v>
      </c>
      <c r="Q866" s="134">
        <f t="shared" si="136"/>
        <v>0.16250000000000003</v>
      </c>
      <c r="R866" s="111">
        <f t="shared" si="133"/>
        <v>0.2006944444444444</v>
      </c>
      <c r="S866" s="108">
        <f t="shared" si="137"/>
        <v>0.35416666666666669</v>
      </c>
      <c r="T866" s="109"/>
      <c r="U866" s="108"/>
      <c r="V866" s="108"/>
      <c r="W866" s="112"/>
      <c r="X866" s="112"/>
      <c r="Y866" s="112"/>
      <c r="Z866" s="176"/>
      <c r="AA866" s="109"/>
      <c r="AB866" s="138">
        <f t="shared" si="138"/>
        <v>1</v>
      </c>
      <c r="AC866" s="112">
        <f t="shared" si="139"/>
        <v>0</v>
      </c>
      <c r="AD866" s="112">
        <f t="shared" si="140"/>
        <v>0</v>
      </c>
      <c r="AE866" s="112">
        <f t="shared" si="141"/>
        <v>1</v>
      </c>
    </row>
    <row r="867" spans="1:31" s="150" customFormat="1" hidden="1">
      <c r="A867" s="147">
        <v>874</v>
      </c>
      <c r="B867" s="226" t="s">
        <v>520</v>
      </c>
      <c r="C867" s="147" t="s">
        <v>356</v>
      </c>
      <c r="D867" s="147" t="s">
        <v>479</v>
      </c>
      <c r="E867" s="148">
        <v>42327</v>
      </c>
      <c r="F867" s="149">
        <v>0.33749999999999997</v>
      </c>
      <c r="G867" s="149">
        <v>0.76111111111111107</v>
      </c>
      <c r="H867" s="147"/>
      <c r="I867" s="147"/>
      <c r="J867" s="147"/>
      <c r="K867" s="277"/>
      <c r="L867" s="121"/>
      <c r="M867" s="120" t="str">
        <f>IF(ISERROR(VLOOKUP(C867,mail!$G$2:$H$65,2,0)),"",VLOOKUP(C867,mail!$G$2:$H$65,2,0))</f>
        <v/>
      </c>
      <c r="N867" s="98"/>
      <c r="O867" s="110">
        <f t="shared" si="134"/>
        <v>0.33749999999999997</v>
      </c>
      <c r="P867" s="110">
        <f t="shared" si="135"/>
        <v>0.76111111111111107</v>
      </c>
      <c r="Q867" s="134">
        <f t="shared" si="136"/>
        <v>0.16250000000000003</v>
      </c>
      <c r="R867" s="111">
        <f t="shared" si="133"/>
        <v>0.19861111111111107</v>
      </c>
      <c r="S867" s="108">
        <f t="shared" si="137"/>
        <v>0.35416666666666669</v>
      </c>
      <c r="T867" s="109"/>
      <c r="U867" s="108"/>
      <c r="V867" s="108"/>
      <c r="W867" s="112"/>
      <c r="X867" s="112"/>
      <c r="Y867" s="112"/>
      <c r="Z867" s="176"/>
      <c r="AA867" s="109"/>
      <c r="AB867" s="138">
        <f t="shared" si="138"/>
        <v>1</v>
      </c>
      <c r="AC867" s="112">
        <f t="shared" si="139"/>
        <v>0</v>
      </c>
      <c r="AD867" s="112">
        <f t="shared" si="140"/>
        <v>0</v>
      </c>
      <c r="AE867" s="112">
        <f t="shared" si="141"/>
        <v>1</v>
      </c>
    </row>
    <row r="868" spans="1:31" s="150" customFormat="1" hidden="1">
      <c r="A868" s="147">
        <v>875</v>
      </c>
      <c r="B868" s="226" t="s">
        <v>357</v>
      </c>
      <c r="C868" s="147" t="s">
        <v>358</v>
      </c>
      <c r="D868" s="147" t="s">
        <v>479</v>
      </c>
      <c r="E868" s="148">
        <v>42303</v>
      </c>
      <c r="F868" s="149">
        <v>0.34375</v>
      </c>
      <c r="G868" s="149">
        <v>0.76111111111111107</v>
      </c>
      <c r="H868" s="147"/>
      <c r="I868" s="147"/>
      <c r="J868" s="147"/>
      <c r="K868" s="277"/>
      <c r="L868" s="121"/>
      <c r="M868" s="120" t="str">
        <f>IF(ISERROR(VLOOKUP(C868,mail!$G$2:$H$65,2,0)),"",VLOOKUP(C868,mail!$G$2:$H$65,2,0))</f>
        <v>PM</v>
      </c>
      <c r="N868" s="98"/>
      <c r="O868" s="110">
        <f t="shared" si="134"/>
        <v>0.34375</v>
      </c>
      <c r="P868" s="110">
        <f t="shared" si="135"/>
        <v>0.76111111111111107</v>
      </c>
      <c r="Q868" s="134">
        <f t="shared" si="136"/>
        <v>0</v>
      </c>
      <c r="R868" s="111">
        <f t="shared" si="133"/>
        <v>0</v>
      </c>
      <c r="S868" s="108">
        <f t="shared" si="137"/>
        <v>0</v>
      </c>
      <c r="T868" s="109"/>
      <c r="U868" s="108"/>
      <c r="V868" s="108"/>
      <c r="W868" s="112"/>
      <c r="X868" s="112"/>
      <c r="Y868" s="112"/>
      <c r="Z868" s="176"/>
      <c r="AA868" s="109"/>
      <c r="AB868" s="138">
        <f t="shared" si="138"/>
        <v>0</v>
      </c>
      <c r="AC868" s="112">
        <f t="shared" si="139"/>
        <v>0</v>
      </c>
      <c r="AD868" s="112">
        <f t="shared" si="140"/>
        <v>0</v>
      </c>
      <c r="AE868" s="112">
        <f t="shared" si="141"/>
        <v>0</v>
      </c>
    </row>
    <row r="869" spans="1:31" s="150" customFormat="1" hidden="1">
      <c r="A869" s="147">
        <v>876</v>
      </c>
      <c r="B869" s="226" t="s">
        <v>357</v>
      </c>
      <c r="C869" s="147" t="s">
        <v>358</v>
      </c>
      <c r="D869" s="147" t="s">
        <v>479</v>
      </c>
      <c r="E869" s="148">
        <v>42304</v>
      </c>
      <c r="F869" s="149">
        <v>0.33819444444444446</v>
      </c>
      <c r="G869" s="149">
        <v>0.76458333333333339</v>
      </c>
      <c r="H869" s="147"/>
      <c r="I869" s="147"/>
      <c r="J869" s="147"/>
      <c r="K869" s="277"/>
      <c r="L869" s="121"/>
      <c r="M869" s="120" t="str">
        <f>IF(ISERROR(VLOOKUP(C869,mail!$G$2:$H$65,2,0)),"",VLOOKUP(C869,mail!$G$2:$H$65,2,0))</f>
        <v>PM</v>
      </c>
      <c r="N869" s="98"/>
      <c r="O869" s="110">
        <f t="shared" si="134"/>
        <v>0.33819444444444446</v>
      </c>
      <c r="P869" s="110">
        <f t="shared" si="135"/>
        <v>0.76458333333333339</v>
      </c>
      <c r="Q869" s="134">
        <f t="shared" si="136"/>
        <v>0</v>
      </c>
      <c r="R869" s="111">
        <f t="shared" si="133"/>
        <v>0</v>
      </c>
      <c r="S869" s="108">
        <f t="shared" si="137"/>
        <v>0</v>
      </c>
      <c r="T869" s="109"/>
      <c r="U869" s="108"/>
      <c r="V869" s="108"/>
      <c r="W869" s="112"/>
      <c r="X869" s="112"/>
      <c r="Y869" s="112"/>
      <c r="Z869" s="176"/>
      <c r="AA869" s="109"/>
      <c r="AB869" s="138">
        <f t="shared" si="138"/>
        <v>0</v>
      </c>
      <c r="AC869" s="112">
        <f t="shared" si="139"/>
        <v>0</v>
      </c>
      <c r="AD869" s="112">
        <f t="shared" si="140"/>
        <v>0</v>
      </c>
      <c r="AE869" s="112">
        <f t="shared" si="141"/>
        <v>0</v>
      </c>
    </row>
    <row r="870" spans="1:31" s="150" customFormat="1" hidden="1">
      <c r="A870" s="147">
        <v>877</v>
      </c>
      <c r="B870" s="226" t="s">
        <v>357</v>
      </c>
      <c r="C870" s="147" t="s">
        <v>358</v>
      </c>
      <c r="D870" s="147" t="s">
        <v>479</v>
      </c>
      <c r="E870" s="148">
        <v>42305</v>
      </c>
      <c r="F870" s="149">
        <v>0.34930555555555554</v>
      </c>
      <c r="G870" s="149">
        <v>0.82916666666666661</v>
      </c>
      <c r="H870" s="147"/>
      <c r="I870" s="147"/>
      <c r="J870" s="147"/>
      <c r="K870" s="277"/>
      <c r="L870" s="121"/>
      <c r="M870" s="120" t="str">
        <f>IF(ISERROR(VLOOKUP(C870,mail!$G$2:$H$65,2,0)),"",VLOOKUP(C870,mail!$G$2:$H$65,2,0))</f>
        <v>PM</v>
      </c>
      <c r="N870" s="98"/>
      <c r="O870" s="110">
        <f t="shared" si="134"/>
        <v>0.34930555555555554</v>
      </c>
      <c r="P870" s="110">
        <f t="shared" si="135"/>
        <v>0.82916666666666661</v>
      </c>
      <c r="Q870" s="134">
        <f t="shared" si="136"/>
        <v>0</v>
      </c>
      <c r="R870" s="111">
        <f t="shared" si="133"/>
        <v>0</v>
      </c>
      <c r="S870" s="108">
        <f t="shared" si="137"/>
        <v>0</v>
      </c>
      <c r="T870" s="109"/>
      <c r="U870" s="108"/>
      <c r="V870" s="108"/>
      <c r="W870" s="112"/>
      <c r="X870" s="112"/>
      <c r="Y870" s="112"/>
      <c r="Z870" s="176"/>
      <c r="AA870" s="109"/>
      <c r="AB870" s="138">
        <f t="shared" si="138"/>
        <v>0</v>
      </c>
      <c r="AC870" s="112">
        <f t="shared" si="139"/>
        <v>0</v>
      </c>
      <c r="AD870" s="112">
        <f t="shared" si="140"/>
        <v>0</v>
      </c>
      <c r="AE870" s="112">
        <f t="shared" si="141"/>
        <v>0</v>
      </c>
    </row>
    <row r="871" spans="1:31" s="150" customFormat="1" hidden="1">
      <c r="A871" s="147">
        <v>878</v>
      </c>
      <c r="B871" s="226" t="s">
        <v>357</v>
      </c>
      <c r="C871" s="147" t="s">
        <v>358</v>
      </c>
      <c r="D871" s="147" t="s">
        <v>479</v>
      </c>
      <c r="E871" s="148">
        <v>42306</v>
      </c>
      <c r="F871" s="149">
        <v>0.34652777777777777</v>
      </c>
      <c r="G871" s="149">
        <v>0.77569444444444446</v>
      </c>
      <c r="H871" s="147"/>
      <c r="I871" s="147"/>
      <c r="J871" s="147"/>
      <c r="K871" s="277"/>
      <c r="L871" s="121"/>
      <c r="M871" s="120" t="str">
        <f>IF(ISERROR(VLOOKUP(C871,mail!$G$2:$H$65,2,0)),"",VLOOKUP(C871,mail!$G$2:$H$65,2,0))</f>
        <v>PM</v>
      </c>
      <c r="N871" s="98"/>
      <c r="O871" s="110">
        <f t="shared" si="134"/>
        <v>0.34652777777777777</v>
      </c>
      <c r="P871" s="110">
        <f t="shared" si="135"/>
        <v>0.77569444444444446</v>
      </c>
      <c r="Q871" s="134">
        <f t="shared" si="136"/>
        <v>0</v>
      </c>
      <c r="R871" s="111">
        <f t="shared" si="133"/>
        <v>0</v>
      </c>
      <c r="S871" s="108">
        <f t="shared" si="137"/>
        <v>0</v>
      </c>
      <c r="T871" s="109"/>
      <c r="U871" s="108"/>
      <c r="V871" s="108"/>
      <c r="W871" s="112"/>
      <c r="X871" s="112"/>
      <c r="Y871" s="112"/>
      <c r="Z871" s="176"/>
      <c r="AA871" s="109"/>
      <c r="AB871" s="138">
        <f t="shared" si="138"/>
        <v>0</v>
      </c>
      <c r="AC871" s="112">
        <f t="shared" si="139"/>
        <v>0</v>
      </c>
      <c r="AD871" s="112">
        <f t="shared" si="140"/>
        <v>0</v>
      </c>
      <c r="AE871" s="112">
        <f t="shared" si="141"/>
        <v>0</v>
      </c>
    </row>
    <row r="872" spans="1:31" s="150" customFormat="1" hidden="1">
      <c r="A872" s="147">
        <v>879</v>
      </c>
      <c r="B872" s="226" t="s">
        <v>357</v>
      </c>
      <c r="C872" s="147" t="s">
        <v>358</v>
      </c>
      <c r="D872" s="147" t="s">
        <v>479</v>
      </c>
      <c r="E872" s="148">
        <v>42307</v>
      </c>
      <c r="F872" s="149">
        <v>0.34930555555555554</v>
      </c>
      <c r="G872" s="149">
        <v>0.7680555555555556</v>
      </c>
      <c r="H872" s="147"/>
      <c r="I872" s="147"/>
      <c r="J872" s="147"/>
      <c r="K872" s="277"/>
      <c r="L872" s="121"/>
      <c r="M872" s="120" t="str">
        <f>IF(ISERROR(VLOOKUP(C872,mail!$G$2:$H$65,2,0)),"",VLOOKUP(C872,mail!$G$2:$H$65,2,0))</f>
        <v>PM</v>
      </c>
      <c r="N872" s="98"/>
      <c r="O872" s="110">
        <f t="shared" si="134"/>
        <v>0.34930555555555554</v>
      </c>
      <c r="P872" s="110">
        <f t="shared" si="135"/>
        <v>0.7680555555555556</v>
      </c>
      <c r="Q872" s="134">
        <f t="shared" si="136"/>
        <v>0</v>
      </c>
      <c r="R872" s="111">
        <f t="shared" si="133"/>
        <v>0</v>
      </c>
      <c r="S872" s="108">
        <f t="shared" si="137"/>
        <v>0</v>
      </c>
      <c r="T872" s="109"/>
      <c r="U872" s="108"/>
      <c r="V872" s="108"/>
      <c r="W872" s="112"/>
      <c r="X872" s="112"/>
      <c r="Y872" s="112"/>
      <c r="Z872" s="176"/>
      <c r="AA872" s="109"/>
      <c r="AB872" s="138">
        <f t="shared" si="138"/>
        <v>0</v>
      </c>
      <c r="AC872" s="112">
        <f t="shared" si="139"/>
        <v>0</v>
      </c>
      <c r="AD872" s="112">
        <f t="shared" si="140"/>
        <v>0</v>
      </c>
      <c r="AE872" s="112">
        <f t="shared" si="141"/>
        <v>0</v>
      </c>
    </row>
    <row r="873" spans="1:31" s="150" customFormat="1" hidden="1">
      <c r="A873" s="147">
        <v>880</v>
      </c>
      <c r="B873" s="226" t="s">
        <v>357</v>
      </c>
      <c r="C873" s="147" t="s">
        <v>358</v>
      </c>
      <c r="D873" s="147" t="s">
        <v>479</v>
      </c>
      <c r="E873" s="148">
        <v>42310</v>
      </c>
      <c r="F873" s="149">
        <v>0.3444444444444445</v>
      </c>
      <c r="G873" s="149">
        <v>0.7631944444444444</v>
      </c>
      <c r="H873" s="147"/>
      <c r="I873" s="147"/>
      <c r="J873" s="147"/>
      <c r="K873" s="277"/>
      <c r="L873" s="121"/>
      <c r="M873" s="120" t="str">
        <f>IF(ISERROR(VLOOKUP(C873,mail!$G$2:$H$65,2,0)),"",VLOOKUP(C873,mail!$G$2:$H$65,2,0))</f>
        <v>PM</v>
      </c>
      <c r="N873" s="98"/>
      <c r="O873" s="110">
        <f t="shared" si="134"/>
        <v>0.3444444444444445</v>
      </c>
      <c r="P873" s="110">
        <f t="shared" si="135"/>
        <v>0.7631944444444444</v>
      </c>
      <c r="Q873" s="134">
        <f t="shared" si="136"/>
        <v>0</v>
      </c>
      <c r="R873" s="111">
        <f t="shared" si="133"/>
        <v>0</v>
      </c>
      <c r="S873" s="108">
        <f t="shared" si="137"/>
        <v>0</v>
      </c>
      <c r="T873" s="109"/>
      <c r="U873" s="108"/>
      <c r="V873" s="108"/>
      <c r="W873" s="112"/>
      <c r="X873" s="112"/>
      <c r="Y873" s="112"/>
      <c r="Z873" s="176"/>
      <c r="AA873" s="109"/>
      <c r="AB873" s="138">
        <f t="shared" si="138"/>
        <v>0</v>
      </c>
      <c r="AC873" s="112">
        <f t="shared" si="139"/>
        <v>0</v>
      </c>
      <c r="AD873" s="112">
        <f t="shared" si="140"/>
        <v>0</v>
      </c>
      <c r="AE873" s="112">
        <f t="shared" si="141"/>
        <v>0</v>
      </c>
    </row>
    <row r="874" spans="1:31" s="150" customFormat="1" hidden="1">
      <c r="A874" s="147">
        <v>881</v>
      </c>
      <c r="B874" s="226" t="s">
        <v>357</v>
      </c>
      <c r="C874" s="147" t="s">
        <v>358</v>
      </c>
      <c r="D874" s="147" t="s">
        <v>479</v>
      </c>
      <c r="E874" s="148">
        <v>42311</v>
      </c>
      <c r="F874" s="149">
        <v>0.35347222222222219</v>
      </c>
      <c r="G874" s="149">
        <v>0.76666666666666661</v>
      </c>
      <c r="H874" s="147"/>
      <c r="I874" s="147"/>
      <c r="J874" s="147"/>
      <c r="K874" s="277"/>
      <c r="L874" s="121"/>
      <c r="M874" s="120" t="str">
        <f>IF(ISERROR(VLOOKUP(C874,mail!$G$2:$H$65,2,0)),"",VLOOKUP(C874,mail!$G$2:$H$65,2,0))</f>
        <v>PM</v>
      </c>
      <c r="N874" s="98"/>
      <c r="O874" s="110">
        <f t="shared" si="134"/>
        <v>0.35347222222222219</v>
      </c>
      <c r="P874" s="110">
        <f t="shared" si="135"/>
        <v>0.76666666666666661</v>
      </c>
      <c r="Q874" s="134">
        <f t="shared" si="136"/>
        <v>0</v>
      </c>
      <c r="R874" s="111">
        <f t="shared" si="133"/>
        <v>0</v>
      </c>
      <c r="S874" s="108">
        <f t="shared" si="137"/>
        <v>0</v>
      </c>
      <c r="T874" s="109"/>
      <c r="U874" s="108"/>
      <c r="V874" s="108"/>
      <c r="W874" s="112"/>
      <c r="X874" s="112"/>
      <c r="Y874" s="112"/>
      <c r="Z874" s="176"/>
      <c r="AA874" s="109"/>
      <c r="AB874" s="138">
        <f t="shared" si="138"/>
        <v>0</v>
      </c>
      <c r="AC874" s="112">
        <f t="shared" si="139"/>
        <v>0</v>
      </c>
      <c r="AD874" s="112">
        <f t="shared" si="140"/>
        <v>0</v>
      </c>
      <c r="AE874" s="112">
        <f t="shared" si="141"/>
        <v>0</v>
      </c>
    </row>
    <row r="875" spans="1:31" s="150" customFormat="1" hidden="1">
      <c r="A875" s="147">
        <v>882</v>
      </c>
      <c r="B875" s="226" t="s">
        <v>357</v>
      </c>
      <c r="C875" s="147" t="s">
        <v>358</v>
      </c>
      <c r="D875" s="147" t="s">
        <v>479</v>
      </c>
      <c r="E875" s="148">
        <v>42312</v>
      </c>
      <c r="F875" s="149">
        <v>0.33680555555555558</v>
      </c>
      <c r="G875" s="149">
        <v>0.7416666666666667</v>
      </c>
      <c r="H875" s="147"/>
      <c r="I875" s="147"/>
      <c r="J875" s="147"/>
      <c r="K875" s="277"/>
      <c r="L875" s="121"/>
      <c r="M875" s="120" t="str">
        <f>IF(ISERROR(VLOOKUP(C875,mail!$G$2:$H$65,2,0)),"",VLOOKUP(C875,mail!$G$2:$H$65,2,0))</f>
        <v>PM</v>
      </c>
      <c r="N875" s="98"/>
      <c r="O875" s="110">
        <f t="shared" si="134"/>
        <v>0.33680555555555558</v>
      </c>
      <c r="P875" s="110">
        <f t="shared" si="135"/>
        <v>0.7416666666666667</v>
      </c>
      <c r="Q875" s="134">
        <f t="shared" si="136"/>
        <v>0</v>
      </c>
      <c r="R875" s="111">
        <f t="shared" si="133"/>
        <v>0</v>
      </c>
      <c r="S875" s="108">
        <f t="shared" si="137"/>
        <v>0</v>
      </c>
      <c r="T875" s="109"/>
      <c r="U875" s="108"/>
      <c r="V875" s="108"/>
      <c r="W875" s="112"/>
      <c r="X875" s="112"/>
      <c r="Y875" s="112"/>
      <c r="Z875" s="176"/>
      <c r="AA875" s="109"/>
      <c r="AB875" s="138">
        <f t="shared" si="138"/>
        <v>0</v>
      </c>
      <c r="AC875" s="112">
        <f t="shared" si="139"/>
        <v>0</v>
      </c>
      <c r="AD875" s="112">
        <f t="shared" si="140"/>
        <v>0</v>
      </c>
      <c r="AE875" s="112">
        <f t="shared" si="141"/>
        <v>0</v>
      </c>
    </row>
    <row r="876" spans="1:31" s="150" customFormat="1" hidden="1">
      <c r="A876" s="147">
        <v>883</v>
      </c>
      <c r="B876" s="226" t="s">
        <v>357</v>
      </c>
      <c r="C876" s="147" t="s">
        <v>358</v>
      </c>
      <c r="D876" s="147" t="s">
        <v>479</v>
      </c>
      <c r="E876" s="148">
        <v>42313</v>
      </c>
      <c r="F876" s="149">
        <v>0.35069444444444442</v>
      </c>
      <c r="G876" s="149">
        <v>0.78263888888888899</v>
      </c>
      <c r="H876" s="147"/>
      <c r="I876" s="147"/>
      <c r="J876" s="147"/>
      <c r="K876" s="277"/>
      <c r="L876" s="121"/>
      <c r="M876" s="120" t="str">
        <f>IF(ISERROR(VLOOKUP(C876,mail!$G$2:$H$65,2,0)),"",VLOOKUP(C876,mail!$G$2:$H$65,2,0))</f>
        <v>PM</v>
      </c>
      <c r="N876" s="98"/>
      <c r="O876" s="110">
        <f t="shared" si="134"/>
        <v>0.35069444444444442</v>
      </c>
      <c r="P876" s="110">
        <f t="shared" si="135"/>
        <v>0.78263888888888899</v>
      </c>
      <c r="Q876" s="134">
        <f t="shared" si="136"/>
        <v>0</v>
      </c>
      <c r="R876" s="111">
        <f t="shared" si="133"/>
        <v>0</v>
      </c>
      <c r="S876" s="108">
        <f t="shared" si="137"/>
        <v>0</v>
      </c>
      <c r="T876" s="109"/>
      <c r="U876" s="108"/>
      <c r="V876" s="108"/>
      <c r="W876" s="112"/>
      <c r="X876" s="112"/>
      <c r="Y876" s="112"/>
      <c r="Z876" s="176"/>
      <c r="AA876" s="109"/>
      <c r="AB876" s="138">
        <f t="shared" si="138"/>
        <v>0</v>
      </c>
      <c r="AC876" s="112">
        <f t="shared" si="139"/>
        <v>0</v>
      </c>
      <c r="AD876" s="112">
        <f t="shared" si="140"/>
        <v>0</v>
      </c>
      <c r="AE876" s="112">
        <f t="shared" si="141"/>
        <v>0</v>
      </c>
    </row>
    <row r="877" spans="1:31" s="150" customFormat="1" hidden="1">
      <c r="A877" s="147">
        <v>884</v>
      </c>
      <c r="B877" s="226" t="s">
        <v>357</v>
      </c>
      <c r="C877" s="147" t="s">
        <v>358</v>
      </c>
      <c r="D877" s="147" t="s">
        <v>479</v>
      </c>
      <c r="E877" s="148">
        <v>42314</v>
      </c>
      <c r="F877" s="149">
        <v>0.3444444444444445</v>
      </c>
      <c r="G877" s="149">
        <v>0.76736111111111116</v>
      </c>
      <c r="H877" s="147"/>
      <c r="I877" s="147"/>
      <c r="J877" s="147"/>
      <c r="K877" s="278"/>
      <c r="L877" s="121"/>
      <c r="M877" s="120" t="str">
        <f>IF(ISERROR(VLOOKUP(C877,mail!$G$2:$H$65,2,0)),"",VLOOKUP(C877,mail!$G$2:$H$65,2,0))</f>
        <v>PM</v>
      </c>
      <c r="N877" s="98"/>
      <c r="O877" s="110">
        <f t="shared" si="134"/>
        <v>0.3444444444444445</v>
      </c>
      <c r="P877" s="110">
        <f t="shared" si="135"/>
        <v>0.76736111111111116</v>
      </c>
      <c r="Q877" s="134">
        <f t="shared" si="136"/>
        <v>0</v>
      </c>
      <c r="R877" s="111">
        <f t="shared" si="133"/>
        <v>0</v>
      </c>
      <c r="S877" s="108">
        <f t="shared" si="137"/>
        <v>0</v>
      </c>
      <c r="T877" s="109"/>
      <c r="U877" s="108"/>
      <c r="V877" s="108"/>
      <c r="W877" s="112"/>
      <c r="X877" s="112"/>
      <c r="Y877" s="112"/>
      <c r="Z877" s="176"/>
      <c r="AA877" s="109"/>
      <c r="AB877" s="138">
        <f t="shared" si="138"/>
        <v>0</v>
      </c>
      <c r="AC877" s="112">
        <f t="shared" si="139"/>
        <v>0</v>
      </c>
      <c r="AD877" s="112">
        <f t="shared" si="140"/>
        <v>0</v>
      </c>
      <c r="AE877" s="112">
        <f t="shared" si="141"/>
        <v>0</v>
      </c>
    </row>
    <row r="878" spans="1:31" s="150" customFormat="1" hidden="1">
      <c r="A878" s="147">
        <v>885</v>
      </c>
      <c r="B878" s="226" t="s">
        <v>357</v>
      </c>
      <c r="C878" s="147" t="s">
        <v>358</v>
      </c>
      <c r="D878" s="147" t="s">
        <v>479</v>
      </c>
      <c r="E878" s="148">
        <v>42317</v>
      </c>
      <c r="F878" s="149">
        <v>0.3576388888888889</v>
      </c>
      <c r="G878" s="149">
        <v>0.78680555555555554</v>
      </c>
      <c r="H878" s="147"/>
      <c r="I878" s="147"/>
      <c r="J878" s="147"/>
      <c r="K878" s="277"/>
      <c r="L878" s="121"/>
      <c r="M878" s="120" t="str">
        <f>IF(ISERROR(VLOOKUP(C878,mail!$G$2:$H$65,2,0)),"",VLOOKUP(C878,mail!$G$2:$H$65,2,0))</f>
        <v>PM</v>
      </c>
      <c r="N878" s="98"/>
      <c r="O878" s="110">
        <f t="shared" si="134"/>
        <v>0.3576388888888889</v>
      </c>
      <c r="P878" s="110">
        <f t="shared" si="135"/>
        <v>0.75</v>
      </c>
      <c r="Q878" s="134">
        <f t="shared" si="136"/>
        <v>0</v>
      </c>
      <c r="R878" s="111">
        <f t="shared" ref="R878:R941" si="142">+IF(OR(M878="khac",M878="pm",P878=TIMEVALUE("00:00"),MAX(F878:K878)&lt;TIMEVALUE("13:30"),MAX(F878:K878)&lt;TIMEVALUE("15:30"),MIN(F878:K878)&gt;TIMEVALUE("15:30")),0,IF(P878&lt;=TIMEVALUE("19:30"),P878-IF(MIN(F878:K878)&gt;TIMEVALUE("13:30"),O878,TIMEVALUE("13:30")),TIMEVALUE("19:30")-IF(MIN(F878:K878)&gt;TIMEVALUE("13:30"),O878,TIMEVALUE("13:30"))))</f>
        <v>0</v>
      </c>
      <c r="S878" s="108">
        <f t="shared" si="137"/>
        <v>0</v>
      </c>
      <c r="T878" s="109"/>
      <c r="U878" s="108"/>
      <c r="V878" s="108"/>
      <c r="W878" s="112"/>
      <c r="X878" s="112"/>
      <c r="Y878" s="112"/>
      <c r="Z878" s="176"/>
      <c r="AA878" s="109"/>
      <c r="AB878" s="138">
        <f t="shared" si="138"/>
        <v>0</v>
      </c>
      <c r="AC878" s="112">
        <f t="shared" si="139"/>
        <v>0</v>
      </c>
      <c r="AD878" s="112">
        <f t="shared" si="140"/>
        <v>1</v>
      </c>
      <c r="AE878" s="112">
        <f t="shared" si="141"/>
        <v>0</v>
      </c>
    </row>
    <row r="879" spans="1:31" s="150" customFormat="1" hidden="1">
      <c r="A879" s="147">
        <v>886</v>
      </c>
      <c r="B879" s="226" t="s">
        <v>357</v>
      </c>
      <c r="C879" s="147" t="s">
        <v>358</v>
      </c>
      <c r="D879" s="147" t="s">
        <v>479</v>
      </c>
      <c r="E879" s="148">
        <v>42318</v>
      </c>
      <c r="F879" s="149">
        <v>0.33749999999999997</v>
      </c>
      <c r="G879" s="149">
        <v>0.76666666666666661</v>
      </c>
      <c r="H879" s="147"/>
      <c r="I879" s="147"/>
      <c r="J879" s="147"/>
      <c r="K879" s="278"/>
      <c r="L879" s="121"/>
      <c r="M879" s="120" t="str">
        <f>IF(ISERROR(VLOOKUP(C879,mail!$G$2:$H$65,2,0)),"",VLOOKUP(C879,mail!$G$2:$H$65,2,0))</f>
        <v>PM</v>
      </c>
      <c r="N879" s="98"/>
      <c r="O879" s="110">
        <f t="shared" si="134"/>
        <v>0.33749999999999997</v>
      </c>
      <c r="P879" s="110">
        <f t="shared" si="135"/>
        <v>0.76666666666666661</v>
      </c>
      <c r="Q879" s="134">
        <f t="shared" si="136"/>
        <v>0</v>
      </c>
      <c r="R879" s="111">
        <f t="shared" si="142"/>
        <v>0</v>
      </c>
      <c r="S879" s="108">
        <f t="shared" si="137"/>
        <v>0</v>
      </c>
      <c r="T879" s="109"/>
      <c r="U879" s="108"/>
      <c r="V879" s="108"/>
      <c r="W879" s="112"/>
      <c r="X879" s="112"/>
      <c r="Y879" s="112"/>
      <c r="Z879" s="176"/>
      <c r="AA879" s="109"/>
      <c r="AB879" s="138">
        <f t="shared" si="138"/>
        <v>0</v>
      </c>
      <c r="AC879" s="112">
        <f t="shared" si="139"/>
        <v>0</v>
      </c>
      <c r="AD879" s="112">
        <f t="shared" si="140"/>
        <v>0</v>
      </c>
      <c r="AE879" s="112">
        <f t="shared" si="141"/>
        <v>0</v>
      </c>
    </row>
    <row r="880" spans="1:31" s="150" customFormat="1" hidden="1">
      <c r="A880" s="147">
        <v>887</v>
      </c>
      <c r="B880" s="226" t="s">
        <v>357</v>
      </c>
      <c r="C880" s="147" t="s">
        <v>358</v>
      </c>
      <c r="D880" s="147" t="s">
        <v>479</v>
      </c>
      <c r="E880" s="148">
        <v>42319</v>
      </c>
      <c r="F880" s="149">
        <v>0.34027777777777773</v>
      </c>
      <c r="G880" s="149">
        <v>0.76388888888888884</v>
      </c>
      <c r="H880" s="147"/>
      <c r="I880" s="147"/>
      <c r="J880" s="147"/>
      <c r="K880" s="277"/>
      <c r="L880" s="121"/>
      <c r="M880" s="120" t="str">
        <f>IF(ISERROR(VLOOKUP(C880,mail!$G$2:$H$65,2,0)),"",VLOOKUP(C880,mail!$G$2:$H$65,2,0))</f>
        <v>PM</v>
      </c>
      <c r="N880" s="98"/>
      <c r="O880" s="110">
        <f t="shared" si="134"/>
        <v>0.34027777777777773</v>
      </c>
      <c r="P880" s="110">
        <f t="shared" si="135"/>
        <v>0.76388888888888884</v>
      </c>
      <c r="Q880" s="134">
        <f t="shared" si="136"/>
        <v>0</v>
      </c>
      <c r="R880" s="111">
        <f t="shared" si="142"/>
        <v>0</v>
      </c>
      <c r="S880" s="108">
        <f t="shared" si="137"/>
        <v>0</v>
      </c>
      <c r="T880" s="109"/>
      <c r="U880" s="108"/>
      <c r="V880" s="108"/>
      <c r="W880" s="112"/>
      <c r="X880" s="112"/>
      <c r="Y880" s="112"/>
      <c r="Z880" s="176"/>
      <c r="AA880" s="109"/>
      <c r="AB880" s="138">
        <f t="shared" si="138"/>
        <v>0</v>
      </c>
      <c r="AC880" s="112">
        <f t="shared" si="139"/>
        <v>0</v>
      </c>
      <c r="AD880" s="112">
        <f t="shared" si="140"/>
        <v>0</v>
      </c>
      <c r="AE880" s="112">
        <f t="shared" si="141"/>
        <v>0</v>
      </c>
    </row>
    <row r="881" spans="1:31" s="150" customFormat="1" hidden="1">
      <c r="A881" s="147">
        <v>888</v>
      </c>
      <c r="B881" s="226" t="s">
        <v>357</v>
      </c>
      <c r="C881" s="147" t="s">
        <v>358</v>
      </c>
      <c r="D881" s="147" t="s">
        <v>479</v>
      </c>
      <c r="E881" s="148">
        <v>42320</v>
      </c>
      <c r="F881" s="149">
        <v>0.35138888888888892</v>
      </c>
      <c r="G881" s="149">
        <v>0.78194444444444444</v>
      </c>
      <c r="H881" s="147"/>
      <c r="I881" s="147"/>
      <c r="J881" s="147"/>
      <c r="K881" s="277"/>
      <c r="L881" s="121"/>
      <c r="M881" s="120" t="str">
        <f>IF(ISERROR(VLOOKUP(C881,mail!$G$2:$H$65,2,0)),"",VLOOKUP(C881,mail!$G$2:$H$65,2,0))</f>
        <v>PM</v>
      </c>
      <c r="N881" s="98"/>
      <c r="O881" s="110">
        <f t="shared" si="134"/>
        <v>0.35138888888888892</v>
      </c>
      <c r="P881" s="110">
        <f t="shared" si="135"/>
        <v>0.78194444444444444</v>
      </c>
      <c r="Q881" s="134">
        <f t="shared" si="136"/>
        <v>0</v>
      </c>
      <c r="R881" s="111">
        <f t="shared" si="142"/>
        <v>0</v>
      </c>
      <c r="S881" s="108">
        <f t="shared" si="137"/>
        <v>0</v>
      </c>
      <c r="T881" s="109"/>
      <c r="U881" s="108"/>
      <c r="V881" s="108"/>
      <c r="W881" s="112"/>
      <c r="X881" s="112"/>
      <c r="Y881" s="112"/>
      <c r="Z881" s="176"/>
      <c r="AA881" s="109"/>
      <c r="AB881" s="138">
        <f t="shared" si="138"/>
        <v>0</v>
      </c>
      <c r="AC881" s="112">
        <f t="shared" si="139"/>
        <v>0</v>
      </c>
      <c r="AD881" s="112">
        <f t="shared" si="140"/>
        <v>0</v>
      </c>
      <c r="AE881" s="112">
        <f t="shared" si="141"/>
        <v>0</v>
      </c>
    </row>
    <row r="882" spans="1:31" s="150" customFormat="1" hidden="1">
      <c r="A882" s="147">
        <v>889</v>
      </c>
      <c r="B882" s="226" t="s">
        <v>357</v>
      </c>
      <c r="C882" s="147" t="s">
        <v>358</v>
      </c>
      <c r="D882" s="147" t="s">
        <v>479</v>
      </c>
      <c r="E882" s="148">
        <v>42321</v>
      </c>
      <c r="F882" s="149">
        <v>0.3527777777777778</v>
      </c>
      <c r="G882" s="149">
        <v>0.77569444444444446</v>
      </c>
      <c r="H882" s="147"/>
      <c r="I882" s="147"/>
      <c r="J882" s="147"/>
      <c r="K882" s="277"/>
      <c r="L882" s="121"/>
      <c r="M882" s="120" t="str">
        <f>IF(ISERROR(VLOOKUP(C882,mail!$G$2:$H$65,2,0)),"",VLOOKUP(C882,mail!$G$2:$H$65,2,0))</f>
        <v>PM</v>
      </c>
      <c r="N882" s="98"/>
      <c r="O882" s="110">
        <f t="shared" si="134"/>
        <v>0.3527777777777778</v>
      </c>
      <c r="P882" s="110">
        <f t="shared" si="135"/>
        <v>0.77569444444444446</v>
      </c>
      <c r="Q882" s="134">
        <f t="shared" si="136"/>
        <v>0</v>
      </c>
      <c r="R882" s="111">
        <f t="shared" si="142"/>
        <v>0</v>
      </c>
      <c r="S882" s="108">
        <f t="shared" si="137"/>
        <v>0</v>
      </c>
      <c r="T882" s="109"/>
      <c r="U882" s="108"/>
      <c r="V882" s="108"/>
      <c r="W882" s="112"/>
      <c r="X882" s="112"/>
      <c r="Y882" s="112"/>
      <c r="Z882" s="176"/>
      <c r="AA882" s="109"/>
      <c r="AB882" s="138">
        <f t="shared" si="138"/>
        <v>0</v>
      </c>
      <c r="AC882" s="112">
        <f t="shared" si="139"/>
        <v>0</v>
      </c>
      <c r="AD882" s="112">
        <f t="shared" si="140"/>
        <v>0</v>
      </c>
      <c r="AE882" s="112">
        <f t="shared" si="141"/>
        <v>0</v>
      </c>
    </row>
    <row r="883" spans="1:31" s="150" customFormat="1" hidden="1">
      <c r="A883" s="147">
        <v>890</v>
      </c>
      <c r="B883" s="226" t="s">
        <v>357</v>
      </c>
      <c r="C883" s="147" t="s">
        <v>358</v>
      </c>
      <c r="D883" s="147" t="s">
        <v>479</v>
      </c>
      <c r="E883" s="148">
        <v>42324</v>
      </c>
      <c r="F883" s="149">
        <v>0.34861111111111115</v>
      </c>
      <c r="G883" s="149">
        <v>0.78472222222222221</v>
      </c>
      <c r="H883" s="147"/>
      <c r="I883" s="147"/>
      <c r="J883" s="147"/>
      <c r="K883" s="277"/>
      <c r="L883" s="121"/>
      <c r="M883" s="120" t="str">
        <f>IF(ISERROR(VLOOKUP(C883,mail!$G$2:$H$65,2,0)),"",VLOOKUP(C883,mail!$G$2:$H$65,2,0))</f>
        <v>PM</v>
      </c>
      <c r="N883" s="98"/>
      <c r="O883" s="110">
        <f t="shared" si="134"/>
        <v>0.34861111111111115</v>
      </c>
      <c r="P883" s="110">
        <f t="shared" si="135"/>
        <v>0.78472222222222221</v>
      </c>
      <c r="Q883" s="134">
        <f t="shared" si="136"/>
        <v>0</v>
      </c>
      <c r="R883" s="111">
        <f t="shared" si="142"/>
        <v>0</v>
      </c>
      <c r="S883" s="108">
        <f t="shared" si="137"/>
        <v>0</v>
      </c>
      <c r="T883" s="109"/>
      <c r="U883" s="108"/>
      <c r="V883" s="108"/>
      <c r="W883" s="112"/>
      <c r="X883" s="112"/>
      <c r="Y883" s="112"/>
      <c r="Z883" s="176"/>
      <c r="AA883" s="109"/>
      <c r="AB883" s="138">
        <f t="shared" si="138"/>
        <v>0</v>
      </c>
      <c r="AC883" s="112">
        <f t="shared" si="139"/>
        <v>0</v>
      </c>
      <c r="AD883" s="112">
        <f t="shared" si="140"/>
        <v>0</v>
      </c>
      <c r="AE883" s="112">
        <f t="shared" si="141"/>
        <v>0</v>
      </c>
    </row>
    <row r="884" spans="1:31" s="150" customFormat="1" hidden="1">
      <c r="A884" s="147">
        <v>891</v>
      </c>
      <c r="B884" s="226" t="s">
        <v>357</v>
      </c>
      <c r="C884" s="147" t="s">
        <v>358</v>
      </c>
      <c r="D884" s="147" t="s">
        <v>479</v>
      </c>
      <c r="E884" s="148">
        <v>42325</v>
      </c>
      <c r="F884" s="149">
        <v>0.30972222222222223</v>
      </c>
      <c r="G884" s="149">
        <v>0.7631944444444444</v>
      </c>
      <c r="H884" s="147"/>
      <c r="I884" s="147"/>
      <c r="J884" s="147"/>
      <c r="K884" s="277"/>
      <c r="L884" s="121"/>
      <c r="M884" s="120" t="str">
        <f>IF(ISERROR(VLOOKUP(C884,mail!$G$2:$H$65,2,0)),"",VLOOKUP(C884,mail!$G$2:$H$65,2,0))</f>
        <v>PM</v>
      </c>
      <c r="N884" s="98"/>
      <c r="O884" s="110">
        <f t="shared" si="134"/>
        <v>0.33333333333333331</v>
      </c>
      <c r="P884" s="110">
        <f t="shared" si="135"/>
        <v>0.7631944444444444</v>
      </c>
      <c r="Q884" s="134">
        <f t="shared" si="136"/>
        <v>0</v>
      </c>
      <c r="R884" s="111">
        <f t="shared" si="142"/>
        <v>0</v>
      </c>
      <c r="S884" s="108">
        <f t="shared" si="137"/>
        <v>0</v>
      </c>
      <c r="T884" s="109"/>
      <c r="U884" s="108"/>
      <c r="V884" s="108"/>
      <c r="W884" s="112"/>
      <c r="X884" s="112"/>
      <c r="Y884" s="112"/>
      <c r="Z884" s="176"/>
      <c r="AA884" s="109"/>
      <c r="AB884" s="138">
        <f t="shared" si="138"/>
        <v>0</v>
      </c>
      <c r="AC884" s="112">
        <f t="shared" si="139"/>
        <v>0</v>
      </c>
      <c r="AD884" s="112">
        <f t="shared" si="140"/>
        <v>0</v>
      </c>
      <c r="AE884" s="112">
        <f t="shared" si="141"/>
        <v>0</v>
      </c>
    </row>
    <row r="885" spans="1:31" s="150" customFormat="1" hidden="1">
      <c r="A885" s="147">
        <v>892</v>
      </c>
      <c r="B885" s="226" t="s">
        <v>357</v>
      </c>
      <c r="C885" s="147" t="s">
        <v>358</v>
      </c>
      <c r="D885" s="147" t="s">
        <v>479</v>
      </c>
      <c r="E885" s="148">
        <v>42326</v>
      </c>
      <c r="F885" s="149">
        <v>0.33680555555555558</v>
      </c>
      <c r="G885" s="147"/>
      <c r="H885" s="147"/>
      <c r="I885" s="147"/>
      <c r="J885" s="147"/>
      <c r="K885" s="277"/>
      <c r="L885" s="121"/>
      <c r="M885" s="120" t="str">
        <f>IF(ISERROR(VLOOKUP(C885,mail!$G$2:$H$65,2,0)),"",VLOOKUP(C885,mail!$G$2:$H$65,2,0))</f>
        <v>PM</v>
      </c>
      <c r="N885" s="98"/>
      <c r="O885" s="110">
        <f t="shared" si="134"/>
        <v>0</v>
      </c>
      <c r="P885" s="110">
        <f t="shared" si="135"/>
        <v>0</v>
      </c>
      <c r="Q885" s="134">
        <f t="shared" si="136"/>
        <v>0</v>
      </c>
      <c r="R885" s="111">
        <f t="shared" si="142"/>
        <v>0</v>
      </c>
      <c r="S885" s="108">
        <f t="shared" si="137"/>
        <v>0</v>
      </c>
      <c r="T885" s="109"/>
      <c r="U885" s="108"/>
      <c r="V885" s="108"/>
      <c r="W885" s="112"/>
      <c r="X885" s="112"/>
      <c r="Y885" s="112"/>
      <c r="Z885" s="176"/>
      <c r="AA885" s="109"/>
      <c r="AB885" s="138">
        <f t="shared" si="138"/>
        <v>0</v>
      </c>
      <c r="AC885" s="112">
        <f t="shared" si="139"/>
        <v>1</v>
      </c>
      <c r="AD885" s="112">
        <f t="shared" si="140"/>
        <v>0</v>
      </c>
      <c r="AE885" s="112">
        <f t="shared" si="141"/>
        <v>0</v>
      </c>
    </row>
    <row r="886" spans="1:31" s="150" customFormat="1" hidden="1">
      <c r="A886" s="147">
        <v>893</v>
      </c>
      <c r="B886" s="226" t="s">
        <v>357</v>
      </c>
      <c r="C886" s="147" t="s">
        <v>358</v>
      </c>
      <c r="D886" s="147" t="s">
        <v>479</v>
      </c>
      <c r="E886" s="148">
        <v>42327</v>
      </c>
      <c r="F886" s="149">
        <v>0.35902777777777778</v>
      </c>
      <c r="G886" s="149">
        <v>0.78402777777777777</v>
      </c>
      <c r="H886" s="147"/>
      <c r="I886" s="147"/>
      <c r="J886" s="147"/>
      <c r="K886" s="277"/>
      <c r="L886" s="121"/>
      <c r="M886" s="120" t="str">
        <f>IF(ISERROR(VLOOKUP(C886,mail!$G$2:$H$65,2,0)),"",VLOOKUP(C886,mail!$G$2:$H$65,2,0))</f>
        <v>PM</v>
      </c>
      <c r="N886" s="98"/>
      <c r="O886" s="110">
        <f t="shared" si="134"/>
        <v>0.35902777777777778</v>
      </c>
      <c r="P886" s="110">
        <f t="shared" si="135"/>
        <v>0.75</v>
      </c>
      <c r="Q886" s="134">
        <f t="shared" si="136"/>
        <v>0</v>
      </c>
      <c r="R886" s="111">
        <f t="shared" si="142"/>
        <v>0</v>
      </c>
      <c r="S886" s="108">
        <f t="shared" si="137"/>
        <v>0</v>
      </c>
      <c r="T886" s="109"/>
      <c r="U886" s="108"/>
      <c r="V886" s="108"/>
      <c r="W886" s="112"/>
      <c r="X886" s="112"/>
      <c r="Y886" s="112"/>
      <c r="Z886" s="176"/>
      <c r="AA886" s="109"/>
      <c r="AB886" s="138">
        <f t="shared" si="138"/>
        <v>0</v>
      </c>
      <c r="AC886" s="112">
        <f t="shared" si="139"/>
        <v>0</v>
      </c>
      <c r="AD886" s="112">
        <f t="shared" si="140"/>
        <v>1</v>
      </c>
      <c r="AE886" s="112">
        <f t="shared" si="141"/>
        <v>0</v>
      </c>
    </row>
    <row r="887" spans="1:31" s="150" customFormat="1" hidden="1">
      <c r="A887" s="147">
        <v>894</v>
      </c>
      <c r="B887" s="226" t="s">
        <v>521</v>
      </c>
      <c r="C887" s="147" t="s">
        <v>402</v>
      </c>
      <c r="D887" s="147" t="s">
        <v>505</v>
      </c>
      <c r="E887" s="148">
        <v>42303</v>
      </c>
      <c r="F887" s="149">
        <v>0.3527777777777778</v>
      </c>
      <c r="G887" s="149">
        <v>0.73472222222222217</v>
      </c>
      <c r="H887" s="147"/>
      <c r="I887" s="147"/>
      <c r="J887" s="147"/>
      <c r="K887" s="277"/>
      <c r="L887" s="121"/>
      <c r="M887" s="120" t="str">
        <f>IF(ISERROR(VLOOKUP(C887,mail!$G$2:$H$65,2,0)),"",VLOOKUP(C887,mail!$G$2:$H$65,2,0))</f>
        <v>KHAC</v>
      </c>
      <c r="N887" s="98"/>
      <c r="O887" s="110">
        <f t="shared" si="134"/>
        <v>0.3527777777777778</v>
      </c>
      <c r="P887" s="110">
        <f t="shared" si="135"/>
        <v>0.73472222222222217</v>
      </c>
      <c r="Q887" s="134">
        <f t="shared" si="136"/>
        <v>0</v>
      </c>
      <c r="R887" s="111">
        <f t="shared" si="142"/>
        <v>0</v>
      </c>
      <c r="S887" s="108">
        <f t="shared" si="137"/>
        <v>0</v>
      </c>
      <c r="T887" s="109"/>
      <c r="U887" s="108"/>
      <c r="V887" s="108"/>
      <c r="W887" s="112"/>
      <c r="X887" s="112"/>
      <c r="Y887" s="112"/>
      <c r="Z887" s="176"/>
      <c r="AA887" s="109"/>
      <c r="AB887" s="138">
        <f t="shared" si="138"/>
        <v>0</v>
      </c>
      <c r="AC887" s="112">
        <f t="shared" si="139"/>
        <v>0</v>
      </c>
      <c r="AD887" s="112">
        <f t="shared" si="140"/>
        <v>0</v>
      </c>
      <c r="AE887" s="112">
        <f t="shared" si="141"/>
        <v>0</v>
      </c>
    </row>
    <row r="888" spans="1:31" s="150" customFormat="1" hidden="1">
      <c r="A888" s="147">
        <v>895</v>
      </c>
      <c r="B888" s="226" t="s">
        <v>521</v>
      </c>
      <c r="C888" s="147" t="s">
        <v>402</v>
      </c>
      <c r="D888" s="147" t="s">
        <v>505</v>
      </c>
      <c r="E888" s="148">
        <v>42304</v>
      </c>
      <c r="F888" s="149">
        <v>0.35000000000000003</v>
      </c>
      <c r="G888" s="149">
        <v>0.36180555555555555</v>
      </c>
      <c r="H888" s="147"/>
      <c r="I888" s="147"/>
      <c r="J888" s="147"/>
      <c r="K888" s="277"/>
      <c r="L888" s="121"/>
      <c r="M888" s="120" t="str">
        <f>IF(ISERROR(VLOOKUP(C888,mail!$G$2:$H$65,2,0)),"",VLOOKUP(C888,mail!$G$2:$H$65,2,0))</f>
        <v>KHAC</v>
      </c>
      <c r="N888" s="98"/>
      <c r="O888" s="110">
        <f t="shared" si="134"/>
        <v>0</v>
      </c>
      <c r="P888" s="110">
        <f t="shared" si="135"/>
        <v>0</v>
      </c>
      <c r="Q888" s="134">
        <f t="shared" si="136"/>
        <v>0</v>
      </c>
      <c r="R888" s="111">
        <f t="shared" si="142"/>
        <v>0</v>
      </c>
      <c r="S888" s="108">
        <f t="shared" si="137"/>
        <v>0</v>
      </c>
      <c r="T888" s="109"/>
      <c r="U888" s="108"/>
      <c r="V888" s="108"/>
      <c r="W888" s="112"/>
      <c r="X888" s="112"/>
      <c r="Y888" s="112"/>
      <c r="Z888" s="176"/>
      <c r="AA888" s="109"/>
      <c r="AB888" s="138">
        <f t="shared" si="138"/>
        <v>0</v>
      </c>
      <c r="AC888" s="112">
        <f t="shared" si="139"/>
        <v>1</v>
      </c>
      <c r="AD888" s="112">
        <f t="shared" si="140"/>
        <v>0</v>
      </c>
      <c r="AE888" s="112">
        <f t="shared" si="141"/>
        <v>0</v>
      </c>
    </row>
    <row r="889" spans="1:31" s="150" customFormat="1" hidden="1">
      <c r="A889" s="147">
        <v>896</v>
      </c>
      <c r="B889" s="226" t="s">
        <v>521</v>
      </c>
      <c r="C889" s="147" t="s">
        <v>402</v>
      </c>
      <c r="D889" s="147" t="s">
        <v>505</v>
      </c>
      <c r="E889" s="148">
        <v>42305</v>
      </c>
      <c r="F889" s="149">
        <v>0.3520833333333333</v>
      </c>
      <c r="G889" s="149">
        <v>0.7319444444444444</v>
      </c>
      <c r="H889" s="147"/>
      <c r="I889" s="147"/>
      <c r="J889" s="147"/>
      <c r="K889" s="277"/>
      <c r="L889" s="121"/>
      <c r="M889" s="120" t="str">
        <f>IF(ISERROR(VLOOKUP(C889,mail!$G$2:$H$65,2,0)),"",VLOOKUP(C889,mail!$G$2:$H$65,2,0))</f>
        <v>KHAC</v>
      </c>
      <c r="N889" s="98"/>
      <c r="O889" s="110">
        <f t="shared" si="134"/>
        <v>0.3520833333333333</v>
      </c>
      <c r="P889" s="110">
        <f t="shared" si="135"/>
        <v>0.7319444444444444</v>
      </c>
      <c r="Q889" s="134">
        <f t="shared" si="136"/>
        <v>0</v>
      </c>
      <c r="R889" s="111">
        <f t="shared" si="142"/>
        <v>0</v>
      </c>
      <c r="S889" s="108">
        <f t="shared" si="137"/>
        <v>0</v>
      </c>
      <c r="T889" s="109"/>
      <c r="U889" s="108"/>
      <c r="V889" s="108"/>
      <c r="W889" s="112"/>
      <c r="X889" s="112"/>
      <c r="Y889" s="112"/>
      <c r="Z889" s="176"/>
      <c r="AA889" s="109"/>
      <c r="AB889" s="138">
        <f t="shared" si="138"/>
        <v>0</v>
      </c>
      <c r="AC889" s="112">
        <f t="shared" si="139"/>
        <v>0</v>
      </c>
      <c r="AD889" s="112">
        <f t="shared" si="140"/>
        <v>0</v>
      </c>
      <c r="AE889" s="112">
        <f t="shared" si="141"/>
        <v>0</v>
      </c>
    </row>
    <row r="890" spans="1:31" s="150" customFormat="1" hidden="1">
      <c r="A890" s="147">
        <v>897</v>
      </c>
      <c r="B890" s="226" t="s">
        <v>521</v>
      </c>
      <c r="C890" s="147" t="s">
        <v>402</v>
      </c>
      <c r="D890" s="147" t="s">
        <v>505</v>
      </c>
      <c r="E890" s="148">
        <v>42307</v>
      </c>
      <c r="F890" s="149">
        <v>0.3444444444444445</v>
      </c>
      <c r="G890" s="147"/>
      <c r="H890" s="147"/>
      <c r="I890" s="147"/>
      <c r="J890" s="147"/>
      <c r="K890" s="277"/>
      <c r="L890" s="121"/>
      <c r="M890" s="120" t="str">
        <f>IF(ISERROR(VLOOKUP(C890,mail!$G$2:$H$65,2,0)),"",VLOOKUP(C890,mail!$G$2:$H$65,2,0))</f>
        <v>KHAC</v>
      </c>
      <c r="N890" s="98"/>
      <c r="O890" s="110">
        <f t="shared" si="134"/>
        <v>0</v>
      </c>
      <c r="P890" s="110">
        <f t="shared" si="135"/>
        <v>0</v>
      </c>
      <c r="Q890" s="134">
        <f t="shared" si="136"/>
        <v>0</v>
      </c>
      <c r="R890" s="111">
        <f t="shared" si="142"/>
        <v>0</v>
      </c>
      <c r="S890" s="108">
        <f t="shared" si="137"/>
        <v>0</v>
      </c>
      <c r="T890" s="109"/>
      <c r="U890" s="108"/>
      <c r="V890" s="108"/>
      <c r="W890" s="112"/>
      <c r="X890" s="112"/>
      <c r="Y890" s="112"/>
      <c r="Z890" s="176"/>
      <c r="AA890" s="109"/>
      <c r="AB890" s="138">
        <f t="shared" si="138"/>
        <v>0</v>
      </c>
      <c r="AC890" s="112">
        <f t="shared" si="139"/>
        <v>1</v>
      </c>
      <c r="AD890" s="112">
        <f t="shared" si="140"/>
        <v>0</v>
      </c>
      <c r="AE890" s="112">
        <f t="shared" si="141"/>
        <v>0</v>
      </c>
    </row>
    <row r="891" spans="1:31" s="150" customFormat="1" hidden="1">
      <c r="A891" s="147">
        <v>898</v>
      </c>
      <c r="B891" s="226" t="s">
        <v>521</v>
      </c>
      <c r="C891" s="147" t="s">
        <v>402</v>
      </c>
      <c r="D891" s="147" t="s">
        <v>505</v>
      </c>
      <c r="E891" s="148">
        <v>42310</v>
      </c>
      <c r="F891" s="149">
        <v>0.3520833333333333</v>
      </c>
      <c r="G891" s="149">
        <v>0.77847222222222223</v>
      </c>
      <c r="H891" s="147"/>
      <c r="I891" s="147"/>
      <c r="J891" s="147"/>
      <c r="K891" s="277"/>
      <c r="L891" s="121"/>
      <c r="M891" s="120" t="str">
        <f>IF(ISERROR(VLOOKUP(C891,mail!$G$2:$H$65,2,0)),"",VLOOKUP(C891,mail!$G$2:$H$65,2,0))</f>
        <v>KHAC</v>
      </c>
      <c r="N891" s="98"/>
      <c r="O891" s="110">
        <f t="shared" si="134"/>
        <v>0.3520833333333333</v>
      </c>
      <c r="P891" s="110">
        <f t="shared" si="135"/>
        <v>0.77847222222222223</v>
      </c>
      <c r="Q891" s="134">
        <f t="shared" si="136"/>
        <v>0</v>
      </c>
      <c r="R891" s="111">
        <f t="shared" si="142"/>
        <v>0</v>
      </c>
      <c r="S891" s="108">
        <f t="shared" si="137"/>
        <v>0</v>
      </c>
      <c r="T891" s="109"/>
      <c r="U891" s="108"/>
      <c r="V891" s="108"/>
      <c r="W891" s="112"/>
      <c r="X891" s="112"/>
      <c r="Y891" s="112"/>
      <c r="Z891" s="176"/>
      <c r="AA891" s="109"/>
      <c r="AB891" s="138">
        <f t="shared" si="138"/>
        <v>0</v>
      </c>
      <c r="AC891" s="112">
        <f t="shared" si="139"/>
        <v>0</v>
      </c>
      <c r="AD891" s="112">
        <f t="shared" si="140"/>
        <v>0</v>
      </c>
      <c r="AE891" s="112">
        <f t="shared" si="141"/>
        <v>0</v>
      </c>
    </row>
    <row r="892" spans="1:31" s="150" customFormat="1" hidden="1">
      <c r="A892" s="147">
        <v>899</v>
      </c>
      <c r="B892" s="226" t="s">
        <v>521</v>
      </c>
      <c r="C892" s="147" t="s">
        <v>402</v>
      </c>
      <c r="D892" s="147" t="s">
        <v>505</v>
      </c>
      <c r="E892" s="148">
        <v>42311</v>
      </c>
      <c r="F892" s="149">
        <v>0.35347222222222219</v>
      </c>
      <c r="G892" s="149">
        <v>0.7895833333333333</v>
      </c>
      <c r="H892" s="147"/>
      <c r="I892" s="147"/>
      <c r="J892" s="147"/>
      <c r="K892" s="277"/>
      <c r="L892" s="121"/>
      <c r="M892" s="120" t="str">
        <f>IF(ISERROR(VLOOKUP(C892,mail!$G$2:$H$65,2,0)),"",VLOOKUP(C892,mail!$G$2:$H$65,2,0))</f>
        <v>KHAC</v>
      </c>
      <c r="N892" s="98"/>
      <c r="O892" s="110">
        <f t="shared" si="134"/>
        <v>0.35347222222222219</v>
      </c>
      <c r="P892" s="110">
        <f t="shared" si="135"/>
        <v>0.7895833333333333</v>
      </c>
      <c r="Q892" s="134">
        <f t="shared" si="136"/>
        <v>0</v>
      </c>
      <c r="R892" s="111">
        <f t="shared" si="142"/>
        <v>0</v>
      </c>
      <c r="S892" s="108">
        <f t="shared" si="137"/>
        <v>0</v>
      </c>
      <c r="T892" s="109"/>
      <c r="U892" s="108"/>
      <c r="V892" s="108"/>
      <c r="W892" s="112"/>
      <c r="X892" s="112"/>
      <c r="Y892" s="112"/>
      <c r="Z892" s="176"/>
      <c r="AA892" s="109"/>
      <c r="AB892" s="138">
        <f t="shared" si="138"/>
        <v>0</v>
      </c>
      <c r="AC892" s="112">
        <f t="shared" si="139"/>
        <v>0</v>
      </c>
      <c r="AD892" s="112">
        <f t="shared" si="140"/>
        <v>0</v>
      </c>
      <c r="AE892" s="112">
        <f t="shared" si="141"/>
        <v>0</v>
      </c>
    </row>
    <row r="893" spans="1:31" s="150" customFormat="1" hidden="1">
      <c r="A893" s="147">
        <v>900</v>
      </c>
      <c r="B893" s="226" t="s">
        <v>521</v>
      </c>
      <c r="C893" s="147" t="s">
        <v>402</v>
      </c>
      <c r="D893" s="147" t="s">
        <v>505</v>
      </c>
      <c r="E893" s="148">
        <v>42312</v>
      </c>
      <c r="F893" s="149">
        <v>0.3520833333333333</v>
      </c>
      <c r="G893" s="149">
        <v>0.76944444444444438</v>
      </c>
      <c r="H893" s="147"/>
      <c r="I893" s="147"/>
      <c r="J893" s="147"/>
      <c r="K893" s="277"/>
      <c r="L893" s="121"/>
      <c r="M893" s="120" t="str">
        <f>IF(ISERROR(VLOOKUP(C893,mail!$G$2:$H$65,2,0)),"",VLOOKUP(C893,mail!$G$2:$H$65,2,0))</f>
        <v>KHAC</v>
      </c>
      <c r="N893" s="98"/>
      <c r="O893" s="110">
        <f t="shared" si="134"/>
        <v>0.3520833333333333</v>
      </c>
      <c r="P893" s="110">
        <f t="shared" si="135"/>
        <v>0.76944444444444438</v>
      </c>
      <c r="Q893" s="134">
        <f t="shared" si="136"/>
        <v>0</v>
      </c>
      <c r="R893" s="111">
        <f t="shared" si="142"/>
        <v>0</v>
      </c>
      <c r="S893" s="108">
        <f t="shared" si="137"/>
        <v>0</v>
      </c>
      <c r="T893" s="109"/>
      <c r="U893" s="108"/>
      <c r="V893" s="108"/>
      <c r="W893" s="112"/>
      <c r="X893" s="112"/>
      <c r="Y893" s="112"/>
      <c r="Z893" s="176"/>
      <c r="AA893" s="109"/>
      <c r="AB893" s="138">
        <f t="shared" si="138"/>
        <v>0</v>
      </c>
      <c r="AC893" s="112">
        <f t="shared" si="139"/>
        <v>0</v>
      </c>
      <c r="AD893" s="112">
        <f t="shared" si="140"/>
        <v>0</v>
      </c>
      <c r="AE893" s="112">
        <f t="shared" si="141"/>
        <v>0</v>
      </c>
    </row>
    <row r="894" spans="1:31" s="150" customFormat="1" hidden="1">
      <c r="A894" s="147">
        <v>901</v>
      </c>
      <c r="B894" s="226" t="s">
        <v>521</v>
      </c>
      <c r="C894" s="147" t="s">
        <v>402</v>
      </c>
      <c r="D894" s="147" t="s">
        <v>505</v>
      </c>
      <c r="E894" s="148">
        <v>42313</v>
      </c>
      <c r="F894" s="149">
        <v>0.35486111111111113</v>
      </c>
      <c r="G894" s="149">
        <v>0.87430555555555556</v>
      </c>
      <c r="H894" s="147"/>
      <c r="I894" s="147"/>
      <c r="J894" s="147"/>
      <c r="K894" s="277"/>
      <c r="L894" s="121"/>
      <c r="M894" s="120" t="str">
        <f>IF(ISERROR(VLOOKUP(C894,mail!$G$2:$H$65,2,0)),"",VLOOKUP(C894,mail!$G$2:$H$65,2,0))</f>
        <v>KHAC</v>
      </c>
      <c r="N894" s="98"/>
      <c r="O894" s="110">
        <f t="shared" si="134"/>
        <v>0.35486111111111113</v>
      </c>
      <c r="P894" s="110">
        <f t="shared" si="135"/>
        <v>0.75</v>
      </c>
      <c r="Q894" s="134">
        <f t="shared" si="136"/>
        <v>0</v>
      </c>
      <c r="R894" s="111">
        <f t="shared" si="142"/>
        <v>0</v>
      </c>
      <c r="S894" s="108">
        <f t="shared" si="137"/>
        <v>0</v>
      </c>
      <c r="T894" s="109"/>
      <c r="U894" s="108"/>
      <c r="V894" s="108"/>
      <c r="W894" s="112"/>
      <c r="X894" s="112"/>
      <c r="Y894" s="112"/>
      <c r="Z894" s="176"/>
      <c r="AA894" s="109"/>
      <c r="AB894" s="138">
        <f t="shared" si="138"/>
        <v>0</v>
      </c>
      <c r="AC894" s="112">
        <f t="shared" si="139"/>
        <v>0</v>
      </c>
      <c r="AD894" s="112">
        <f t="shared" si="140"/>
        <v>1</v>
      </c>
      <c r="AE894" s="112">
        <f t="shared" si="141"/>
        <v>0</v>
      </c>
    </row>
    <row r="895" spans="1:31" s="150" customFormat="1" hidden="1">
      <c r="A895" s="147">
        <v>902</v>
      </c>
      <c r="B895" s="226" t="s">
        <v>521</v>
      </c>
      <c r="C895" s="147" t="s">
        <v>402</v>
      </c>
      <c r="D895" s="147" t="s">
        <v>505</v>
      </c>
      <c r="E895" s="148">
        <v>42314</v>
      </c>
      <c r="F895" s="149">
        <v>0.35347222222222219</v>
      </c>
      <c r="G895" s="149">
        <v>0.77569444444444446</v>
      </c>
      <c r="H895" s="147"/>
      <c r="I895" s="147"/>
      <c r="J895" s="147"/>
      <c r="K895" s="277"/>
      <c r="L895" s="121"/>
      <c r="M895" s="120" t="str">
        <f>IF(ISERROR(VLOOKUP(C895,mail!$G$2:$H$65,2,0)),"",VLOOKUP(C895,mail!$G$2:$H$65,2,0))</f>
        <v>KHAC</v>
      </c>
      <c r="N895" s="98"/>
      <c r="O895" s="110">
        <f t="shared" si="134"/>
        <v>0.35347222222222219</v>
      </c>
      <c r="P895" s="110">
        <f t="shared" si="135"/>
        <v>0.77569444444444446</v>
      </c>
      <c r="Q895" s="134">
        <f t="shared" si="136"/>
        <v>0</v>
      </c>
      <c r="R895" s="111">
        <f t="shared" si="142"/>
        <v>0</v>
      </c>
      <c r="S895" s="108">
        <f t="shared" si="137"/>
        <v>0</v>
      </c>
      <c r="T895" s="109"/>
      <c r="U895" s="108"/>
      <c r="V895" s="108"/>
      <c r="W895" s="112"/>
      <c r="X895" s="112"/>
      <c r="Y895" s="112"/>
      <c r="Z895" s="176"/>
      <c r="AA895" s="109"/>
      <c r="AB895" s="138">
        <f t="shared" si="138"/>
        <v>0</v>
      </c>
      <c r="AC895" s="112">
        <f t="shared" si="139"/>
        <v>0</v>
      </c>
      <c r="AD895" s="112">
        <f t="shared" si="140"/>
        <v>0</v>
      </c>
      <c r="AE895" s="112">
        <f t="shared" si="141"/>
        <v>0</v>
      </c>
    </row>
    <row r="896" spans="1:31" s="150" customFormat="1" hidden="1">
      <c r="A896" s="147">
        <v>903</v>
      </c>
      <c r="B896" s="226" t="s">
        <v>521</v>
      </c>
      <c r="C896" s="147" t="s">
        <v>402</v>
      </c>
      <c r="D896" s="147" t="s">
        <v>505</v>
      </c>
      <c r="E896" s="148">
        <v>42317</v>
      </c>
      <c r="F896" s="149">
        <v>0.35486111111111113</v>
      </c>
      <c r="G896" s="149">
        <v>0.76874999999999993</v>
      </c>
      <c r="H896" s="147"/>
      <c r="I896" s="147"/>
      <c r="J896" s="147"/>
      <c r="K896" s="277"/>
      <c r="L896" s="121"/>
      <c r="M896" s="120" t="str">
        <f>IF(ISERROR(VLOOKUP(C896,mail!$G$2:$H$65,2,0)),"",VLOOKUP(C896,mail!$G$2:$H$65,2,0))</f>
        <v>KHAC</v>
      </c>
      <c r="N896" s="98"/>
      <c r="O896" s="110">
        <f t="shared" si="134"/>
        <v>0.35486111111111113</v>
      </c>
      <c r="P896" s="110">
        <f t="shared" si="135"/>
        <v>0.75</v>
      </c>
      <c r="Q896" s="134">
        <f t="shared" si="136"/>
        <v>0</v>
      </c>
      <c r="R896" s="111">
        <f t="shared" si="142"/>
        <v>0</v>
      </c>
      <c r="S896" s="108">
        <f t="shared" si="137"/>
        <v>0</v>
      </c>
      <c r="T896" s="109"/>
      <c r="U896" s="108"/>
      <c r="V896" s="108"/>
      <c r="W896" s="112"/>
      <c r="X896" s="112"/>
      <c r="Y896" s="112"/>
      <c r="Z896" s="176"/>
      <c r="AA896" s="109"/>
      <c r="AB896" s="138">
        <f t="shared" si="138"/>
        <v>0</v>
      </c>
      <c r="AC896" s="112">
        <f t="shared" si="139"/>
        <v>0</v>
      </c>
      <c r="AD896" s="112">
        <f t="shared" si="140"/>
        <v>1</v>
      </c>
      <c r="AE896" s="112">
        <f t="shared" si="141"/>
        <v>0</v>
      </c>
    </row>
    <row r="897" spans="1:31" s="150" customFormat="1" hidden="1">
      <c r="A897" s="147">
        <v>904</v>
      </c>
      <c r="B897" s="226" t="s">
        <v>521</v>
      </c>
      <c r="C897" s="147" t="s">
        <v>402</v>
      </c>
      <c r="D897" s="147" t="s">
        <v>505</v>
      </c>
      <c r="E897" s="148">
        <v>42318</v>
      </c>
      <c r="F897" s="149">
        <v>0.35416666666666669</v>
      </c>
      <c r="G897" s="149">
        <v>0.7680555555555556</v>
      </c>
      <c r="H897" s="147"/>
      <c r="I897" s="147"/>
      <c r="J897" s="147"/>
      <c r="K897" s="277"/>
      <c r="L897" s="121"/>
      <c r="M897" s="120" t="str">
        <f>IF(ISERROR(VLOOKUP(C897,mail!$G$2:$H$65,2,0)),"",VLOOKUP(C897,mail!$G$2:$H$65,2,0))</f>
        <v>KHAC</v>
      </c>
      <c r="N897" s="98"/>
      <c r="O897" s="110">
        <f t="shared" si="134"/>
        <v>0.35416666666666669</v>
      </c>
      <c r="P897" s="110">
        <f t="shared" si="135"/>
        <v>0.7680555555555556</v>
      </c>
      <c r="Q897" s="134">
        <f t="shared" si="136"/>
        <v>0</v>
      </c>
      <c r="R897" s="111">
        <f t="shared" si="142"/>
        <v>0</v>
      </c>
      <c r="S897" s="108">
        <f t="shared" si="137"/>
        <v>0</v>
      </c>
      <c r="T897" s="109"/>
      <c r="U897" s="108"/>
      <c r="V897" s="108"/>
      <c r="W897" s="112"/>
      <c r="X897" s="112"/>
      <c r="Y897" s="112"/>
      <c r="Z897" s="176"/>
      <c r="AA897" s="109"/>
      <c r="AB897" s="138">
        <f t="shared" si="138"/>
        <v>0</v>
      </c>
      <c r="AC897" s="112">
        <f t="shared" si="139"/>
        <v>0</v>
      </c>
      <c r="AD897" s="112">
        <f t="shared" si="140"/>
        <v>0</v>
      </c>
      <c r="AE897" s="112">
        <f t="shared" si="141"/>
        <v>0</v>
      </c>
    </row>
    <row r="898" spans="1:31" s="150" customFormat="1" hidden="1">
      <c r="A898" s="147">
        <v>905</v>
      </c>
      <c r="B898" s="226" t="s">
        <v>521</v>
      </c>
      <c r="C898" s="147" t="s">
        <v>402</v>
      </c>
      <c r="D898" s="147" t="s">
        <v>505</v>
      </c>
      <c r="E898" s="148">
        <v>42319</v>
      </c>
      <c r="F898" s="149">
        <v>0.3527777777777778</v>
      </c>
      <c r="G898" s="149">
        <v>0.7909722222222223</v>
      </c>
      <c r="H898" s="147"/>
      <c r="I898" s="147"/>
      <c r="J898" s="147"/>
      <c r="K898" s="277"/>
      <c r="L898" s="121"/>
      <c r="M898" s="120" t="str">
        <f>IF(ISERROR(VLOOKUP(C898,mail!$G$2:$H$65,2,0)),"",VLOOKUP(C898,mail!$G$2:$H$65,2,0))</f>
        <v>KHAC</v>
      </c>
      <c r="N898" s="98"/>
      <c r="O898" s="110">
        <f t="shared" ref="O898:O957" si="143">+IF(COUNT(F898:K898)=1,0,IF((MAX(F898:K898)-MIN(F898:K898))&lt;TIMEVALUE("1:00"),0,IF(F898&lt;TIMEVALUE("8:00"),1/3,MIN(F898:K898))))</f>
        <v>0.3527777777777778</v>
      </c>
      <c r="P898" s="110">
        <f t="shared" ref="P898:P957" si="144">+IF(COUNT(F898:K898)=1,0,IF((MAX(F898:K898)-MIN(F898:K898))&lt;TIMEVALUE("1:00"),0,IF(MAX(F898:K898)&lt;TIMEVALUE("18:00"),MAX(F898:K898),IF(MIN(F898:K898)&gt;TIMEVALUE("8:30"),0.75,MAX(F898:K898)))))</f>
        <v>0.7909722222222223</v>
      </c>
      <c r="Q898" s="134">
        <f t="shared" ref="Q898:Q957" si="145">+IF(OR(M898="KHAC",M898="PM",O898=TIMEVALUE("00:00")),0,IF(O898&gt;TIMEVALUE("10:00"),0,IF(MAX(F898:K898)&lt;TIMEVALUE("12:00"),MAX(F898:K898)-O898,TIMEVALUE("12:00")-O898)))</f>
        <v>0</v>
      </c>
      <c r="R898" s="111">
        <f t="shared" si="142"/>
        <v>0</v>
      </c>
      <c r="S898" s="108">
        <f t="shared" ref="S898:S957" si="146">+IF(AND(M898="TS",(Q898+R898+U898-V898)&gt;TIMEVALUE("7:30")),7.5/24,IF((Q898+R898+U898-V898)&gt;TIMEVALUE("8:30"),8.5/24,(Q898+R898+U898-V898)))</f>
        <v>0</v>
      </c>
      <c r="T898" s="109"/>
      <c r="U898" s="108"/>
      <c r="V898" s="108"/>
      <c r="W898" s="112"/>
      <c r="X898" s="112"/>
      <c r="Y898" s="112"/>
      <c r="Z898" s="176"/>
      <c r="AA898" s="109"/>
      <c r="AB898" s="138">
        <f t="shared" ref="AB898:AB957" si="147">+S898/TIMEVALUE("8:30")</f>
        <v>0</v>
      </c>
      <c r="AC898" s="112">
        <f t="shared" ref="AC898:AC957" si="148">IF(COUNT(F898:K898)=0,0,IF(COUNT(F898:K898)=1,1,IF((MAX(F898:K898)-MIN(F898:K898))&lt;TIMEVALUE("1:00"),1,0+Y898)))</f>
        <v>0</v>
      </c>
      <c r="AD898" s="112">
        <f t="shared" ref="AD898:AD957" si="149">+IF(AND(F898&gt;TIMEVALUE("8:30"),F898&lt;TIMEVALUE("10:00")),1,IF(AND(F898&gt;TIMEVALUE("14:00"),F898&lt;TIMEVALUE("15:30")),1,0+W898))</f>
        <v>0</v>
      </c>
      <c r="AE898" s="112">
        <f t="shared" si="141"/>
        <v>0</v>
      </c>
    </row>
    <row r="899" spans="1:31" s="150" customFormat="1" hidden="1">
      <c r="A899" s="147">
        <v>906</v>
      </c>
      <c r="B899" s="226" t="s">
        <v>521</v>
      </c>
      <c r="C899" s="147" t="s">
        <v>402</v>
      </c>
      <c r="D899" s="147" t="s">
        <v>505</v>
      </c>
      <c r="E899" s="148">
        <v>42320</v>
      </c>
      <c r="F899" s="149">
        <v>0.3527777777777778</v>
      </c>
      <c r="G899" s="149">
        <v>0.77847222222222223</v>
      </c>
      <c r="H899" s="147"/>
      <c r="I899" s="147"/>
      <c r="J899" s="147"/>
      <c r="K899" s="277"/>
      <c r="L899" s="121"/>
      <c r="M899" s="120" t="str">
        <f>IF(ISERROR(VLOOKUP(C899,mail!$G$2:$H$65,2,0)),"",VLOOKUP(C899,mail!$G$2:$H$65,2,0))</f>
        <v>KHAC</v>
      </c>
      <c r="N899" s="98"/>
      <c r="O899" s="110">
        <f t="shared" si="143"/>
        <v>0.3527777777777778</v>
      </c>
      <c r="P899" s="110">
        <f t="shared" si="144"/>
        <v>0.77847222222222223</v>
      </c>
      <c r="Q899" s="134">
        <f t="shared" si="145"/>
        <v>0</v>
      </c>
      <c r="R899" s="111">
        <f t="shared" si="142"/>
        <v>0</v>
      </c>
      <c r="S899" s="108">
        <f t="shared" si="146"/>
        <v>0</v>
      </c>
      <c r="T899" s="109"/>
      <c r="U899" s="108"/>
      <c r="V899" s="108"/>
      <c r="W899" s="112"/>
      <c r="X899" s="112"/>
      <c r="Y899" s="112"/>
      <c r="Z899" s="176"/>
      <c r="AA899" s="109"/>
      <c r="AB899" s="138">
        <f t="shared" si="147"/>
        <v>0</v>
      </c>
      <c r="AC899" s="112">
        <f t="shared" si="148"/>
        <v>0</v>
      </c>
      <c r="AD899" s="112">
        <f t="shared" si="149"/>
        <v>0</v>
      </c>
      <c r="AE899" s="112">
        <f t="shared" si="141"/>
        <v>0</v>
      </c>
    </row>
    <row r="900" spans="1:31" s="150" customFormat="1" hidden="1">
      <c r="A900" s="147">
        <v>907</v>
      </c>
      <c r="B900" s="226" t="s">
        <v>521</v>
      </c>
      <c r="C900" s="147" t="s">
        <v>402</v>
      </c>
      <c r="D900" s="147" t="s">
        <v>505</v>
      </c>
      <c r="E900" s="148">
        <v>42321</v>
      </c>
      <c r="F900" s="149">
        <v>0.35347222222222219</v>
      </c>
      <c r="G900" s="147"/>
      <c r="H900" s="147"/>
      <c r="I900" s="147"/>
      <c r="J900" s="147"/>
      <c r="K900" s="277"/>
      <c r="L900" s="121"/>
      <c r="M900" s="120" t="str">
        <f>IF(ISERROR(VLOOKUP(C900,mail!$G$2:$H$65,2,0)),"",VLOOKUP(C900,mail!$G$2:$H$65,2,0))</f>
        <v>KHAC</v>
      </c>
      <c r="N900" s="98"/>
      <c r="O900" s="110">
        <f t="shared" si="143"/>
        <v>0</v>
      </c>
      <c r="P900" s="110">
        <f t="shared" si="144"/>
        <v>0</v>
      </c>
      <c r="Q900" s="134">
        <f t="shared" si="145"/>
        <v>0</v>
      </c>
      <c r="R900" s="111">
        <f t="shared" si="142"/>
        <v>0</v>
      </c>
      <c r="S900" s="108">
        <f t="shared" si="146"/>
        <v>0</v>
      </c>
      <c r="T900" s="109"/>
      <c r="U900" s="108"/>
      <c r="V900" s="108"/>
      <c r="W900" s="112"/>
      <c r="X900" s="112"/>
      <c r="Y900" s="112"/>
      <c r="Z900" s="176"/>
      <c r="AA900" s="109"/>
      <c r="AB900" s="138">
        <f t="shared" si="147"/>
        <v>0</v>
      </c>
      <c r="AC900" s="112">
        <f t="shared" si="148"/>
        <v>1</v>
      </c>
      <c r="AD900" s="112">
        <f t="shared" si="149"/>
        <v>0</v>
      </c>
      <c r="AE900" s="112">
        <f t="shared" si="141"/>
        <v>0</v>
      </c>
    </row>
    <row r="901" spans="1:31" s="150" customFormat="1" hidden="1">
      <c r="A901" s="147">
        <v>908</v>
      </c>
      <c r="B901" s="226" t="s">
        <v>521</v>
      </c>
      <c r="C901" s="147" t="s">
        <v>402</v>
      </c>
      <c r="D901" s="147" t="s">
        <v>505</v>
      </c>
      <c r="E901" s="148">
        <v>42324</v>
      </c>
      <c r="F901" s="149">
        <v>0.35000000000000003</v>
      </c>
      <c r="G901" s="149">
        <v>0.7909722222222223</v>
      </c>
      <c r="H901" s="147"/>
      <c r="I901" s="147"/>
      <c r="J901" s="147"/>
      <c r="K901" s="277"/>
      <c r="L901" s="121"/>
      <c r="M901" s="120" t="str">
        <f>IF(ISERROR(VLOOKUP(C901,mail!$G$2:$H$65,2,0)),"",VLOOKUP(C901,mail!$G$2:$H$65,2,0))</f>
        <v>KHAC</v>
      </c>
      <c r="N901" s="98"/>
      <c r="O901" s="110">
        <f t="shared" si="143"/>
        <v>0.35000000000000003</v>
      </c>
      <c r="P901" s="110">
        <f t="shared" si="144"/>
        <v>0.7909722222222223</v>
      </c>
      <c r="Q901" s="134">
        <f t="shared" si="145"/>
        <v>0</v>
      </c>
      <c r="R901" s="111">
        <f t="shared" si="142"/>
        <v>0</v>
      </c>
      <c r="S901" s="108">
        <f t="shared" si="146"/>
        <v>0</v>
      </c>
      <c r="T901" s="109"/>
      <c r="U901" s="108"/>
      <c r="V901" s="108"/>
      <c r="W901" s="112"/>
      <c r="X901" s="112"/>
      <c r="Y901" s="112"/>
      <c r="Z901" s="176"/>
      <c r="AA901" s="109"/>
      <c r="AB901" s="138">
        <f t="shared" si="147"/>
        <v>0</v>
      </c>
      <c r="AC901" s="112">
        <f t="shared" si="148"/>
        <v>0</v>
      </c>
      <c r="AD901" s="112">
        <f t="shared" si="149"/>
        <v>0</v>
      </c>
      <c r="AE901" s="112">
        <f t="shared" si="141"/>
        <v>0</v>
      </c>
    </row>
    <row r="902" spans="1:31" s="150" customFormat="1" hidden="1">
      <c r="A902" s="147">
        <v>909</v>
      </c>
      <c r="B902" s="226" t="s">
        <v>521</v>
      </c>
      <c r="C902" s="147" t="s">
        <v>402</v>
      </c>
      <c r="D902" s="147" t="s">
        <v>505</v>
      </c>
      <c r="E902" s="148">
        <v>42325</v>
      </c>
      <c r="F902" s="149">
        <v>0.3659722222222222</v>
      </c>
      <c r="G902" s="149">
        <v>0.78888888888888886</v>
      </c>
      <c r="H902" s="147"/>
      <c r="I902" s="147"/>
      <c r="J902" s="147"/>
      <c r="K902" s="277"/>
      <c r="L902" s="121"/>
      <c r="M902" s="120" t="str">
        <f>IF(ISERROR(VLOOKUP(C902,mail!$G$2:$H$65,2,0)),"",VLOOKUP(C902,mail!$G$2:$H$65,2,0))</f>
        <v>KHAC</v>
      </c>
      <c r="N902" s="98"/>
      <c r="O902" s="110">
        <f t="shared" si="143"/>
        <v>0.3659722222222222</v>
      </c>
      <c r="P902" s="110">
        <f t="shared" si="144"/>
        <v>0.75</v>
      </c>
      <c r="Q902" s="134">
        <f t="shared" si="145"/>
        <v>0</v>
      </c>
      <c r="R902" s="111">
        <f t="shared" si="142"/>
        <v>0</v>
      </c>
      <c r="S902" s="108">
        <f t="shared" si="146"/>
        <v>0</v>
      </c>
      <c r="T902" s="109"/>
      <c r="U902" s="108"/>
      <c r="V902" s="108"/>
      <c r="W902" s="112"/>
      <c r="X902" s="112"/>
      <c r="Y902" s="112"/>
      <c r="Z902" s="176"/>
      <c r="AA902" s="109"/>
      <c r="AB902" s="138">
        <f t="shared" si="147"/>
        <v>0</v>
      </c>
      <c r="AC902" s="112">
        <f t="shared" si="148"/>
        <v>0</v>
      </c>
      <c r="AD902" s="112">
        <f t="shared" si="149"/>
        <v>1</v>
      </c>
      <c r="AE902" s="112">
        <f t="shared" si="141"/>
        <v>0</v>
      </c>
    </row>
    <row r="903" spans="1:31" s="150" customFormat="1" hidden="1">
      <c r="A903" s="147">
        <v>910</v>
      </c>
      <c r="B903" s="226" t="s">
        <v>521</v>
      </c>
      <c r="C903" s="147" t="s">
        <v>402</v>
      </c>
      <c r="D903" s="147" t="s">
        <v>505</v>
      </c>
      <c r="E903" s="148">
        <v>42326</v>
      </c>
      <c r="F903" s="149">
        <v>0.35138888888888892</v>
      </c>
      <c r="G903" s="149">
        <v>0.77500000000000002</v>
      </c>
      <c r="H903" s="147"/>
      <c r="I903" s="147"/>
      <c r="J903" s="147"/>
      <c r="K903" s="277"/>
      <c r="L903" s="121"/>
      <c r="M903" s="120" t="str">
        <f>IF(ISERROR(VLOOKUP(C903,mail!$G$2:$H$65,2,0)),"",VLOOKUP(C903,mail!$G$2:$H$65,2,0))</f>
        <v>KHAC</v>
      </c>
      <c r="N903" s="98"/>
      <c r="O903" s="110">
        <f t="shared" si="143"/>
        <v>0.35138888888888892</v>
      </c>
      <c r="P903" s="110">
        <f t="shared" si="144"/>
        <v>0.77500000000000002</v>
      </c>
      <c r="Q903" s="134">
        <f t="shared" si="145"/>
        <v>0</v>
      </c>
      <c r="R903" s="111">
        <f t="shared" si="142"/>
        <v>0</v>
      </c>
      <c r="S903" s="108">
        <f t="shared" si="146"/>
        <v>0</v>
      </c>
      <c r="T903" s="109"/>
      <c r="U903" s="108"/>
      <c r="V903" s="108"/>
      <c r="W903" s="112"/>
      <c r="X903" s="112"/>
      <c r="Y903" s="112"/>
      <c r="Z903" s="176"/>
      <c r="AA903" s="109"/>
      <c r="AB903" s="138">
        <f t="shared" si="147"/>
        <v>0</v>
      </c>
      <c r="AC903" s="112">
        <f t="shared" si="148"/>
        <v>0</v>
      </c>
      <c r="AD903" s="112">
        <f t="shared" si="149"/>
        <v>0</v>
      </c>
      <c r="AE903" s="112">
        <f t="shared" si="141"/>
        <v>0</v>
      </c>
    </row>
    <row r="904" spans="1:31" s="150" customFormat="1" hidden="1">
      <c r="A904" s="147">
        <v>911</v>
      </c>
      <c r="B904" s="226" t="s">
        <v>521</v>
      </c>
      <c r="C904" s="147" t="s">
        <v>402</v>
      </c>
      <c r="D904" s="147" t="s">
        <v>505</v>
      </c>
      <c r="E904" s="148">
        <v>42327</v>
      </c>
      <c r="F904" s="149">
        <v>0.3527777777777778</v>
      </c>
      <c r="G904" s="149">
        <v>0.87361111111111101</v>
      </c>
      <c r="H904" s="147"/>
      <c r="I904" s="147"/>
      <c r="J904" s="147"/>
      <c r="K904" s="277"/>
      <c r="L904" s="121"/>
      <c r="M904" s="120" t="str">
        <f>IF(ISERROR(VLOOKUP(C904,mail!$G$2:$H$65,2,0)),"",VLOOKUP(C904,mail!$G$2:$H$65,2,0))</f>
        <v>KHAC</v>
      </c>
      <c r="N904" s="98"/>
      <c r="O904" s="110">
        <f t="shared" si="143"/>
        <v>0.3527777777777778</v>
      </c>
      <c r="P904" s="110">
        <f t="shared" si="144"/>
        <v>0.87361111111111101</v>
      </c>
      <c r="Q904" s="134">
        <f t="shared" si="145"/>
        <v>0</v>
      </c>
      <c r="R904" s="111">
        <f t="shared" si="142"/>
        <v>0</v>
      </c>
      <c r="S904" s="108">
        <f t="shared" si="146"/>
        <v>0</v>
      </c>
      <c r="T904" s="109"/>
      <c r="U904" s="108"/>
      <c r="V904" s="108"/>
      <c r="W904" s="112"/>
      <c r="X904" s="112"/>
      <c r="Y904" s="112"/>
      <c r="Z904" s="176"/>
      <c r="AA904" s="109"/>
      <c r="AB904" s="138">
        <f t="shared" si="147"/>
        <v>0</v>
      </c>
      <c r="AC904" s="112">
        <f t="shared" si="148"/>
        <v>0</v>
      </c>
      <c r="AD904" s="112">
        <f t="shared" si="149"/>
        <v>0</v>
      </c>
      <c r="AE904" s="112">
        <f t="shared" si="141"/>
        <v>0</v>
      </c>
    </row>
    <row r="905" spans="1:31" s="150" customFormat="1" hidden="1">
      <c r="A905" s="147">
        <v>912</v>
      </c>
      <c r="B905" s="226" t="s">
        <v>522</v>
      </c>
      <c r="C905" s="147" t="s">
        <v>373</v>
      </c>
      <c r="D905" s="147" t="s">
        <v>479</v>
      </c>
      <c r="E905" s="148">
        <v>42303</v>
      </c>
      <c r="F905" s="149">
        <v>0.35486111111111113</v>
      </c>
      <c r="G905" s="149">
        <v>0.76874999999999993</v>
      </c>
      <c r="H905" s="147"/>
      <c r="I905" s="147"/>
      <c r="J905" s="147"/>
      <c r="K905" s="277"/>
      <c r="L905" s="121"/>
      <c r="M905" s="120" t="str">
        <f>IF(ISERROR(VLOOKUP(C905,mail!$G$2:$H$65,2,0)),"",VLOOKUP(C905,mail!$G$2:$H$65,2,0))</f>
        <v/>
      </c>
      <c r="N905" s="98"/>
      <c r="O905" s="110">
        <f t="shared" si="143"/>
        <v>0.35486111111111113</v>
      </c>
      <c r="P905" s="110">
        <f t="shared" si="144"/>
        <v>0.75</v>
      </c>
      <c r="Q905" s="134">
        <f t="shared" si="145"/>
        <v>0.14513888888888887</v>
      </c>
      <c r="R905" s="111">
        <f t="shared" si="142"/>
        <v>0.1875</v>
      </c>
      <c r="S905" s="108">
        <f t="shared" si="146"/>
        <v>0.33263888888888887</v>
      </c>
      <c r="T905" s="109"/>
      <c r="U905" s="108"/>
      <c r="V905" s="108"/>
      <c r="W905" s="112"/>
      <c r="X905" s="112"/>
      <c r="Y905" s="112"/>
      <c r="Z905" s="176"/>
      <c r="AA905" s="109"/>
      <c r="AB905" s="138">
        <f t="shared" si="147"/>
        <v>0.93921568627450969</v>
      </c>
      <c r="AC905" s="112">
        <f t="shared" si="148"/>
        <v>0</v>
      </c>
      <c r="AD905" s="112">
        <f t="shared" si="149"/>
        <v>1</v>
      </c>
      <c r="AE905" s="112">
        <f t="shared" si="141"/>
        <v>1</v>
      </c>
    </row>
    <row r="906" spans="1:31" s="150" customFormat="1" hidden="1">
      <c r="A906" s="147">
        <v>913</v>
      </c>
      <c r="B906" s="226" t="s">
        <v>522</v>
      </c>
      <c r="C906" s="147" t="s">
        <v>373</v>
      </c>
      <c r="D906" s="147" t="s">
        <v>479</v>
      </c>
      <c r="E906" s="148">
        <v>42304</v>
      </c>
      <c r="F906" s="149">
        <v>0.3520833333333333</v>
      </c>
      <c r="G906" s="149">
        <v>0.77638888888888891</v>
      </c>
      <c r="H906" s="147"/>
      <c r="I906" s="147"/>
      <c r="J906" s="147"/>
      <c r="K906" s="277"/>
      <c r="L906" s="121"/>
      <c r="M906" s="120" t="str">
        <f>IF(ISERROR(VLOOKUP(C906,mail!$G$2:$H$65,2,0)),"",VLOOKUP(C906,mail!$G$2:$H$65,2,0))</f>
        <v/>
      </c>
      <c r="N906" s="98"/>
      <c r="O906" s="110">
        <f t="shared" si="143"/>
        <v>0.3520833333333333</v>
      </c>
      <c r="P906" s="110">
        <f t="shared" si="144"/>
        <v>0.77638888888888891</v>
      </c>
      <c r="Q906" s="134">
        <f t="shared" si="145"/>
        <v>0.1479166666666667</v>
      </c>
      <c r="R906" s="111">
        <f t="shared" si="142"/>
        <v>0.21388888888888891</v>
      </c>
      <c r="S906" s="108">
        <f t="shared" si="146"/>
        <v>0.35416666666666669</v>
      </c>
      <c r="T906" s="109"/>
      <c r="U906" s="108"/>
      <c r="V906" s="108"/>
      <c r="W906" s="112"/>
      <c r="X906" s="112"/>
      <c r="Y906" s="112"/>
      <c r="Z906" s="176"/>
      <c r="AA906" s="109"/>
      <c r="AB906" s="138">
        <f t="shared" si="147"/>
        <v>1</v>
      </c>
      <c r="AC906" s="112">
        <f t="shared" si="148"/>
        <v>0</v>
      </c>
      <c r="AD906" s="112">
        <f t="shared" si="149"/>
        <v>0</v>
      </c>
      <c r="AE906" s="112">
        <f t="shared" si="141"/>
        <v>1</v>
      </c>
    </row>
    <row r="907" spans="1:31" s="150" customFormat="1" hidden="1">
      <c r="A907" s="147">
        <v>914</v>
      </c>
      <c r="B907" s="226" t="s">
        <v>522</v>
      </c>
      <c r="C907" s="147" t="s">
        <v>373</v>
      </c>
      <c r="D907" s="147" t="s">
        <v>479</v>
      </c>
      <c r="E907" s="148">
        <v>42305</v>
      </c>
      <c r="F907" s="149">
        <v>0.35069444444444442</v>
      </c>
      <c r="G907" s="149">
        <v>0.78611111111111109</v>
      </c>
      <c r="H907" s="147"/>
      <c r="I907" s="147"/>
      <c r="J907" s="147"/>
      <c r="K907" s="277"/>
      <c r="L907" s="121"/>
      <c r="M907" s="120" t="str">
        <f>IF(ISERROR(VLOOKUP(C907,mail!$G$2:$H$65,2,0)),"",VLOOKUP(C907,mail!$G$2:$H$65,2,0))</f>
        <v/>
      </c>
      <c r="N907" s="98"/>
      <c r="O907" s="110">
        <f t="shared" si="143"/>
        <v>0.35069444444444442</v>
      </c>
      <c r="P907" s="110">
        <f t="shared" si="144"/>
        <v>0.78611111111111109</v>
      </c>
      <c r="Q907" s="134">
        <f t="shared" si="145"/>
        <v>0.14930555555555558</v>
      </c>
      <c r="R907" s="111">
        <f t="shared" si="142"/>
        <v>0.22361111111111109</v>
      </c>
      <c r="S907" s="108">
        <f t="shared" si="146"/>
        <v>0.35416666666666669</v>
      </c>
      <c r="T907" s="109"/>
      <c r="U907" s="108"/>
      <c r="V907" s="108"/>
      <c r="W907" s="112"/>
      <c r="X907" s="112"/>
      <c r="Y907" s="112"/>
      <c r="Z907" s="176"/>
      <c r="AA907" s="109"/>
      <c r="AB907" s="138">
        <f t="shared" si="147"/>
        <v>1</v>
      </c>
      <c r="AC907" s="112">
        <f t="shared" si="148"/>
        <v>0</v>
      </c>
      <c r="AD907" s="112">
        <f t="shared" si="149"/>
        <v>0</v>
      </c>
      <c r="AE907" s="112">
        <f t="shared" si="141"/>
        <v>1</v>
      </c>
    </row>
    <row r="908" spans="1:31" s="150" customFormat="1" hidden="1">
      <c r="A908" s="147">
        <v>915</v>
      </c>
      <c r="B908" s="226" t="s">
        <v>522</v>
      </c>
      <c r="C908" s="147" t="s">
        <v>373</v>
      </c>
      <c r="D908" s="147" t="s">
        <v>479</v>
      </c>
      <c r="E908" s="148">
        <v>42306</v>
      </c>
      <c r="F908" s="149">
        <v>0.36249999999999999</v>
      </c>
      <c r="G908" s="149">
        <v>0.7909722222222223</v>
      </c>
      <c r="H908" s="147"/>
      <c r="I908" s="147"/>
      <c r="J908" s="147"/>
      <c r="K908" s="277"/>
      <c r="L908" s="121"/>
      <c r="M908" s="120" t="str">
        <f>IF(ISERROR(VLOOKUP(C908,mail!$G$2:$H$65,2,0)),"",VLOOKUP(C908,mail!$G$2:$H$65,2,0))</f>
        <v/>
      </c>
      <c r="N908" s="98"/>
      <c r="O908" s="110">
        <f t="shared" si="143"/>
        <v>0.36249999999999999</v>
      </c>
      <c r="P908" s="110">
        <f t="shared" si="144"/>
        <v>0.75</v>
      </c>
      <c r="Q908" s="134">
        <f t="shared" si="145"/>
        <v>0.13750000000000001</v>
      </c>
      <c r="R908" s="111">
        <f t="shared" si="142"/>
        <v>0.1875</v>
      </c>
      <c r="S908" s="108">
        <f t="shared" si="146"/>
        <v>0.32500000000000001</v>
      </c>
      <c r="T908" s="109"/>
      <c r="U908" s="108"/>
      <c r="V908" s="108"/>
      <c r="W908" s="112"/>
      <c r="X908" s="112"/>
      <c r="Y908" s="112"/>
      <c r="Z908" s="176"/>
      <c r="AA908" s="109"/>
      <c r="AB908" s="138">
        <f t="shared" si="147"/>
        <v>0.91764705882352937</v>
      </c>
      <c r="AC908" s="112">
        <f t="shared" si="148"/>
        <v>0</v>
      </c>
      <c r="AD908" s="112">
        <f t="shared" si="149"/>
        <v>1</v>
      </c>
      <c r="AE908" s="112">
        <f t="shared" si="141"/>
        <v>1</v>
      </c>
    </row>
    <row r="909" spans="1:31" s="150" customFormat="1" hidden="1">
      <c r="A909" s="147">
        <v>916</v>
      </c>
      <c r="B909" s="226" t="s">
        <v>522</v>
      </c>
      <c r="C909" s="147" t="s">
        <v>373</v>
      </c>
      <c r="D909" s="147" t="s">
        <v>479</v>
      </c>
      <c r="E909" s="148">
        <v>42307</v>
      </c>
      <c r="F909" s="149">
        <v>0.34791666666666665</v>
      </c>
      <c r="G909" s="149">
        <v>0.7944444444444444</v>
      </c>
      <c r="H909" s="147"/>
      <c r="I909" s="147"/>
      <c r="J909" s="147"/>
      <c r="K909" s="277"/>
      <c r="L909" s="121"/>
      <c r="M909" s="120" t="str">
        <f>IF(ISERROR(VLOOKUP(C909,mail!$G$2:$H$65,2,0)),"",VLOOKUP(C909,mail!$G$2:$H$65,2,0))</f>
        <v/>
      </c>
      <c r="N909" s="98"/>
      <c r="O909" s="110">
        <f t="shared" si="143"/>
        <v>0.34791666666666665</v>
      </c>
      <c r="P909" s="110">
        <f t="shared" si="144"/>
        <v>0.7944444444444444</v>
      </c>
      <c r="Q909" s="134">
        <f t="shared" si="145"/>
        <v>0.15208333333333335</v>
      </c>
      <c r="R909" s="111">
        <f t="shared" si="142"/>
        <v>0.2319444444444444</v>
      </c>
      <c r="S909" s="108">
        <f t="shared" si="146"/>
        <v>0.35416666666666669</v>
      </c>
      <c r="T909" s="109"/>
      <c r="U909" s="108"/>
      <c r="V909" s="108"/>
      <c r="W909" s="112"/>
      <c r="X909" s="112"/>
      <c r="Y909" s="112"/>
      <c r="Z909" s="176"/>
      <c r="AA909" s="109"/>
      <c r="AB909" s="138">
        <f t="shared" si="147"/>
        <v>1</v>
      </c>
      <c r="AC909" s="112">
        <f t="shared" si="148"/>
        <v>0</v>
      </c>
      <c r="AD909" s="112">
        <f t="shared" si="149"/>
        <v>0</v>
      </c>
      <c r="AE909" s="112">
        <f t="shared" si="141"/>
        <v>1</v>
      </c>
    </row>
    <row r="910" spans="1:31" s="150" customFormat="1" hidden="1">
      <c r="A910" s="147">
        <v>917</v>
      </c>
      <c r="B910" s="226" t="s">
        <v>522</v>
      </c>
      <c r="C910" s="147" t="s">
        <v>373</v>
      </c>
      <c r="D910" s="147" t="s">
        <v>479</v>
      </c>
      <c r="E910" s="148">
        <v>42310</v>
      </c>
      <c r="F910" s="149">
        <v>0.33749999999999997</v>
      </c>
      <c r="G910" s="149">
        <v>0.78055555555555556</v>
      </c>
      <c r="H910" s="147"/>
      <c r="I910" s="147"/>
      <c r="J910" s="147"/>
      <c r="K910" s="277"/>
      <c r="L910" s="121"/>
      <c r="M910" s="120" t="str">
        <f>IF(ISERROR(VLOOKUP(C910,mail!$G$2:$H$65,2,0)),"",VLOOKUP(C910,mail!$G$2:$H$65,2,0))</f>
        <v/>
      </c>
      <c r="N910" s="98"/>
      <c r="O910" s="110">
        <f t="shared" si="143"/>
        <v>0.33749999999999997</v>
      </c>
      <c r="P910" s="110">
        <f t="shared" si="144"/>
        <v>0.78055555555555556</v>
      </c>
      <c r="Q910" s="134">
        <f t="shared" si="145"/>
        <v>0.16250000000000003</v>
      </c>
      <c r="R910" s="111">
        <f t="shared" si="142"/>
        <v>0.21805555555555556</v>
      </c>
      <c r="S910" s="108">
        <f t="shared" si="146"/>
        <v>0.35416666666666669</v>
      </c>
      <c r="T910" s="109"/>
      <c r="U910" s="108"/>
      <c r="V910" s="108"/>
      <c r="W910" s="112"/>
      <c r="X910" s="112"/>
      <c r="Y910" s="112"/>
      <c r="Z910" s="176"/>
      <c r="AA910" s="109"/>
      <c r="AB910" s="138">
        <f t="shared" si="147"/>
        <v>1</v>
      </c>
      <c r="AC910" s="112">
        <f t="shared" si="148"/>
        <v>0</v>
      </c>
      <c r="AD910" s="112">
        <f t="shared" si="149"/>
        <v>0</v>
      </c>
      <c r="AE910" s="112">
        <f t="shared" si="141"/>
        <v>1</v>
      </c>
    </row>
    <row r="911" spans="1:31" s="150" customFormat="1" hidden="1">
      <c r="A911" s="147">
        <v>918</v>
      </c>
      <c r="B911" s="226" t="s">
        <v>522</v>
      </c>
      <c r="C911" s="147" t="s">
        <v>373</v>
      </c>
      <c r="D911" s="147" t="s">
        <v>479</v>
      </c>
      <c r="E911" s="148">
        <v>42311</v>
      </c>
      <c r="F911" s="149">
        <v>0.34513888888888888</v>
      </c>
      <c r="G911" s="149">
        <v>0.80694444444444446</v>
      </c>
      <c r="H911" s="147"/>
      <c r="I911" s="147"/>
      <c r="J911" s="147"/>
      <c r="K911" s="277"/>
      <c r="L911" s="121"/>
      <c r="M911" s="120" t="str">
        <f>IF(ISERROR(VLOOKUP(C911,mail!$G$2:$H$65,2,0)),"",VLOOKUP(C911,mail!$G$2:$H$65,2,0))</f>
        <v/>
      </c>
      <c r="N911" s="98"/>
      <c r="O911" s="110">
        <f t="shared" si="143"/>
        <v>0.34513888888888888</v>
      </c>
      <c r="P911" s="110">
        <f t="shared" si="144"/>
        <v>0.80694444444444446</v>
      </c>
      <c r="Q911" s="134">
        <f t="shared" si="145"/>
        <v>0.15486111111111112</v>
      </c>
      <c r="R911" s="111">
        <f t="shared" si="142"/>
        <v>0.24444444444444446</v>
      </c>
      <c r="S911" s="108">
        <f t="shared" si="146"/>
        <v>0.35416666666666669</v>
      </c>
      <c r="T911" s="109"/>
      <c r="U911" s="108"/>
      <c r="V911" s="108"/>
      <c r="W911" s="112"/>
      <c r="X911" s="112"/>
      <c r="Y911" s="112"/>
      <c r="Z911" s="176"/>
      <c r="AA911" s="109"/>
      <c r="AB911" s="138">
        <f t="shared" si="147"/>
        <v>1</v>
      </c>
      <c r="AC911" s="112">
        <f t="shared" si="148"/>
        <v>0</v>
      </c>
      <c r="AD911" s="112">
        <f t="shared" si="149"/>
        <v>0</v>
      </c>
      <c r="AE911" s="112">
        <f t="shared" si="141"/>
        <v>1</v>
      </c>
    </row>
    <row r="912" spans="1:31" s="150" customFormat="1" hidden="1">
      <c r="A912" s="147">
        <v>919</v>
      </c>
      <c r="B912" s="226" t="s">
        <v>522</v>
      </c>
      <c r="C912" s="147" t="s">
        <v>373</v>
      </c>
      <c r="D912" s="147" t="s">
        <v>479</v>
      </c>
      <c r="E912" s="148">
        <v>42312</v>
      </c>
      <c r="F912" s="149">
        <v>0.35486111111111113</v>
      </c>
      <c r="G912" s="149">
        <v>0.7944444444444444</v>
      </c>
      <c r="H912" s="147"/>
      <c r="I912" s="147"/>
      <c r="J912" s="147"/>
      <c r="K912" s="277"/>
      <c r="L912" s="121"/>
      <c r="M912" s="120" t="str">
        <f>IF(ISERROR(VLOOKUP(C912,mail!$G$2:$H$65,2,0)),"",VLOOKUP(C912,mail!$G$2:$H$65,2,0))</f>
        <v/>
      </c>
      <c r="N912" s="98"/>
      <c r="O912" s="110">
        <f t="shared" si="143"/>
        <v>0.35486111111111113</v>
      </c>
      <c r="P912" s="110">
        <f t="shared" si="144"/>
        <v>0.75</v>
      </c>
      <c r="Q912" s="134">
        <f t="shared" si="145"/>
        <v>0.14513888888888887</v>
      </c>
      <c r="R912" s="111">
        <f t="shared" si="142"/>
        <v>0.1875</v>
      </c>
      <c r="S912" s="108">
        <f t="shared" si="146"/>
        <v>0.33263888888888887</v>
      </c>
      <c r="T912" s="109"/>
      <c r="U912" s="108"/>
      <c r="V912" s="108"/>
      <c r="W912" s="112"/>
      <c r="X912" s="112"/>
      <c r="Y912" s="112"/>
      <c r="Z912" s="176"/>
      <c r="AA912" s="109"/>
      <c r="AB912" s="138">
        <f t="shared" si="147"/>
        <v>0.93921568627450969</v>
      </c>
      <c r="AC912" s="112">
        <f t="shared" si="148"/>
        <v>0</v>
      </c>
      <c r="AD912" s="112">
        <f t="shared" si="149"/>
        <v>1</v>
      </c>
      <c r="AE912" s="112">
        <f t="shared" si="141"/>
        <v>1</v>
      </c>
    </row>
    <row r="913" spans="1:31" s="150" customFormat="1" hidden="1">
      <c r="A913" s="147">
        <v>920</v>
      </c>
      <c r="B913" s="226" t="s">
        <v>522</v>
      </c>
      <c r="C913" s="147" t="s">
        <v>373</v>
      </c>
      <c r="D913" s="147" t="s">
        <v>479</v>
      </c>
      <c r="E913" s="148">
        <v>42313</v>
      </c>
      <c r="F913" s="149">
        <v>0.34583333333333338</v>
      </c>
      <c r="G913" s="149">
        <v>0.78888888888888886</v>
      </c>
      <c r="H913" s="147"/>
      <c r="I913" s="147"/>
      <c r="J913" s="147"/>
      <c r="K913" s="277"/>
      <c r="L913" s="121"/>
      <c r="M913" s="120" t="str">
        <f>IF(ISERROR(VLOOKUP(C913,mail!$G$2:$H$65,2,0)),"",VLOOKUP(C913,mail!$G$2:$H$65,2,0))</f>
        <v/>
      </c>
      <c r="N913" s="98"/>
      <c r="O913" s="110">
        <f t="shared" si="143"/>
        <v>0.34583333333333338</v>
      </c>
      <c r="P913" s="110">
        <f t="shared" si="144"/>
        <v>0.78888888888888886</v>
      </c>
      <c r="Q913" s="134">
        <f t="shared" si="145"/>
        <v>0.15416666666666662</v>
      </c>
      <c r="R913" s="111">
        <f t="shared" si="142"/>
        <v>0.22638888888888886</v>
      </c>
      <c r="S913" s="108">
        <f t="shared" si="146"/>
        <v>0.35416666666666669</v>
      </c>
      <c r="T913" s="109"/>
      <c r="U913" s="108"/>
      <c r="V913" s="108"/>
      <c r="W913" s="112"/>
      <c r="X913" s="112"/>
      <c r="Y913" s="112"/>
      <c r="Z913" s="176"/>
      <c r="AA913" s="109"/>
      <c r="AB913" s="138">
        <f t="shared" si="147"/>
        <v>1</v>
      </c>
      <c r="AC913" s="112">
        <f t="shared" si="148"/>
        <v>0</v>
      </c>
      <c r="AD913" s="112">
        <f t="shared" si="149"/>
        <v>0</v>
      </c>
      <c r="AE913" s="112">
        <f t="shared" si="141"/>
        <v>1</v>
      </c>
    </row>
    <row r="914" spans="1:31" s="150" customFormat="1" hidden="1">
      <c r="A914" s="147">
        <v>921</v>
      </c>
      <c r="B914" s="226" t="s">
        <v>522</v>
      </c>
      <c r="C914" s="147" t="s">
        <v>373</v>
      </c>
      <c r="D914" s="147" t="s">
        <v>479</v>
      </c>
      <c r="E914" s="148">
        <v>42314</v>
      </c>
      <c r="F914" s="149">
        <v>0.34236111111111112</v>
      </c>
      <c r="G914" s="149">
        <v>0.77986111111111101</v>
      </c>
      <c r="H914" s="147"/>
      <c r="I914" s="147"/>
      <c r="J914" s="147"/>
      <c r="K914" s="277"/>
      <c r="L914" s="121"/>
      <c r="M914" s="120" t="str">
        <f>IF(ISERROR(VLOOKUP(C914,mail!$G$2:$H$65,2,0)),"",VLOOKUP(C914,mail!$G$2:$H$65,2,0))</f>
        <v/>
      </c>
      <c r="N914" s="98"/>
      <c r="O914" s="110">
        <f t="shared" si="143"/>
        <v>0.34236111111111112</v>
      </c>
      <c r="P914" s="110">
        <f t="shared" si="144"/>
        <v>0.77986111111111101</v>
      </c>
      <c r="Q914" s="134">
        <f t="shared" si="145"/>
        <v>0.15763888888888888</v>
      </c>
      <c r="R914" s="111">
        <f t="shared" si="142"/>
        <v>0.21736111111111101</v>
      </c>
      <c r="S914" s="108">
        <f t="shared" si="146"/>
        <v>0.35416666666666669</v>
      </c>
      <c r="T914" s="109"/>
      <c r="U914" s="108"/>
      <c r="V914" s="108"/>
      <c r="W914" s="112"/>
      <c r="X914" s="112"/>
      <c r="Y914" s="112"/>
      <c r="Z914" s="176"/>
      <c r="AA914" s="109"/>
      <c r="AB914" s="138">
        <f t="shared" si="147"/>
        <v>1</v>
      </c>
      <c r="AC914" s="112">
        <f t="shared" si="148"/>
        <v>0</v>
      </c>
      <c r="AD914" s="112">
        <f t="shared" si="149"/>
        <v>0</v>
      </c>
      <c r="AE914" s="112">
        <f t="shared" si="141"/>
        <v>1</v>
      </c>
    </row>
    <row r="915" spans="1:31" s="150" customFormat="1" hidden="1">
      <c r="A915" s="147">
        <v>922</v>
      </c>
      <c r="B915" s="226" t="s">
        <v>522</v>
      </c>
      <c r="C915" s="147" t="s">
        <v>373</v>
      </c>
      <c r="D915" s="147" t="s">
        <v>479</v>
      </c>
      <c r="E915" s="148">
        <v>42317</v>
      </c>
      <c r="F915" s="149">
        <v>0.3611111111111111</v>
      </c>
      <c r="G915" s="149">
        <v>0.75694444444444453</v>
      </c>
      <c r="H915" s="147"/>
      <c r="I915" s="147"/>
      <c r="J915" s="147"/>
      <c r="K915" s="277"/>
      <c r="L915" s="121"/>
      <c r="M915" s="120" t="str">
        <f>IF(ISERROR(VLOOKUP(C915,mail!$G$2:$H$65,2,0)),"",VLOOKUP(C915,mail!$G$2:$H$65,2,0))</f>
        <v/>
      </c>
      <c r="N915" s="98"/>
      <c r="O915" s="110">
        <f t="shared" si="143"/>
        <v>0.3611111111111111</v>
      </c>
      <c r="P915" s="110">
        <f t="shared" si="144"/>
        <v>0.75</v>
      </c>
      <c r="Q915" s="134">
        <f t="shared" si="145"/>
        <v>0.1388888888888889</v>
      </c>
      <c r="R915" s="111">
        <f t="shared" si="142"/>
        <v>0.1875</v>
      </c>
      <c r="S915" s="108">
        <f t="shared" si="146"/>
        <v>0.3263888888888889</v>
      </c>
      <c r="T915" s="109"/>
      <c r="U915" s="108"/>
      <c r="V915" s="108"/>
      <c r="W915" s="112"/>
      <c r="X915" s="112"/>
      <c r="Y915" s="112"/>
      <c r="Z915" s="176"/>
      <c r="AA915" s="109"/>
      <c r="AB915" s="138">
        <f t="shared" si="147"/>
        <v>0.92156862745098034</v>
      </c>
      <c r="AC915" s="112">
        <f t="shared" si="148"/>
        <v>0</v>
      </c>
      <c r="AD915" s="112">
        <f t="shared" si="149"/>
        <v>1</v>
      </c>
      <c r="AE915" s="112">
        <f t="shared" si="141"/>
        <v>1</v>
      </c>
    </row>
    <row r="916" spans="1:31" s="150" customFormat="1" hidden="1">
      <c r="A916" s="147">
        <v>923</v>
      </c>
      <c r="B916" s="226" t="s">
        <v>522</v>
      </c>
      <c r="C916" s="147" t="s">
        <v>373</v>
      </c>
      <c r="D916" s="147" t="s">
        <v>479</v>
      </c>
      <c r="E916" s="148">
        <v>42318</v>
      </c>
      <c r="F916" s="149">
        <v>0.34722222222222227</v>
      </c>
      <c r="G916" s="149">
        <v>0.78541666666666676</v>
      </c>
      <c r="H916" s="147"/>
      <c r="I916" s="147"/>
      <c r="J916" s="147"/>
      <c r="K916" s="277"/>
      <c r="L916" s="121"/>
      <c r="M916" s="120" t="str">
        <f>IF(ISERROR(VLOOKUP(C916,mail!$G$2:$H$65,2,0)),"",VLOOKUP(C916,mail!$G$2:$H$65,2,0))</f>
        <v/>
      </c>
      <c r="N916" s="98"/>
      <c r="O916" s="110">
        <f t="shared" si="143"/>
        <v>0.34722222222222227</v>
      </c>
      <c r="P916" s="110">
        <f t="shared" si="144"/>
        <v>0.78541666666666676</v>
      </c>
      <c r="Q916" s="134">
        <f t="shared" si="145"/>
        <v>0.15277777777777773</v>
      </c>
      <c r="R916" s="111">
        <f t="shared" si="142"/>
        <v>0.22291666666666676</v>
      </c>
      <c r="S916" s="108">
        <f t="shared" si="146"/>
        <v>0.35416666666666669</v>
      </c>
      <c r="T916" s="109"/>
      <c r="U916" s="108"/>
      <c r="V916" s="108"/>
      <c r="W916" s="112"/>
      <c r="X916" s="112"/>
      <c r="Y916" s="112"/>
      <c r="Z916" s="176"/>
      <c r="AA916" s="109"/>
      <c r="AB916" s="138">
        <f t="shared" si="147"/>
        <v>1</v>
      </c>
      <c r="AC916" s="112">
        <f t="shared" si="148"/>
        <v>0</v>
      </c>
      <c r="AD916" s="112">
        <f t="shared" si="149"/>
        <v>0</v>
      </c>
      <c r="AE916" s="112">
        <f t="shared" ref="AE916:AE977" si="150">+IF(OR(M916="Khac",M916="pm"),0,IF(AND(MAX(F916:K916)-MIN(F916:K916)&gt;TIMEVALUE("6:00"),AND(MAX(F916:K916)&gt;TIMEVALUE("14:00"),MIN(F916:K916)&lt;TIMEVALUE("11:30"))),1,0))+X916</f>
        <v>1</v>
      </c>
    </row>
    <row r="917" spans="1:31" s="150" customFormat="1" hidden="1">
      <c r="A917" s="147">
        <v>924</v>
      </c>
      <c r="B917" s="226" t="s">
        <v>522</v>
      </c>
      <c r="C917" s="147" t="s">
        <v>373</v>
      </c>
      <c r="D917" s="147" t="s">
        <v>479</v>
      </c>
      <c r="E917" s="148">
        <v>42319</v>
      </c>
      <c r="F917" s="149">
        <v>0.3520833333333333</v>
      </c>
      <c r="G917" s="149">
        <v>0.84305555555555556</v>
      </c>
      <c r="H917" s="147"/>
      <c r="I917" s="147"/>
      <c r="J917" s="147"/>
      <c r="K917" s="277"/>
      <c r="L917" s="121"/>
      <c r="M917" s="120" t="str">
        <f>IF(ISERROR(VLOOKUP(C917,mail!$G$2:$H$65,2,0)),"",VLOOKUP(C917,mail!$G$2:$H$65,2,0))</f>
        <v/>
      </c>
      <c r="N917" s="98"/>
      <c r="O917" s="110">
        <f t="shared" si="143"/>
        <v>0.3520833333333333</v>
      </c>
      <c r="P917" s="110">
        <f t="shared" si="144"/>
        <v>0.84305555555555556</v>
      </c>
      <c r="Q917" s="134">
        <f t="shared" si="145"/>
        <v>0.1479166666666667</v>
      </c>
      <c r="R917" s="111">
        <f t="shared" si="142"/>
        <v>0.25</v>
      </c>
      <c r="S917" s="108">
        <f t="shared" si="146"/>
        <v>0.35416666666666669</v>
      </c>
      <c r="T917" s="109"/>
      <c r="U917" s="108"/>
      <c r="V917" s="108"/>
      <c r="W917" s="112"/>
      <c r="X917" s="112"/>
      <c r="Y917" s="112"/>
      <c r="Z917" s="176"/>
      <c r="AA917" s="109"/>
      <c r="AB917" s="138">
        <f t="shared" si="147"/>
        <v>1</v>
      </c>
      <c r="AC917" s="112">
        <f t="shared" si="148"/>
        <v>0</v>
      </c>
      <c r="AD917" s="112">
        <f t="shared" si="149"/>
        <v>0</v>
      </c>
      <c r="AE917" s="112">
        <f t="shared" si="150"/>
        <v>1</v>
      </c>
    </row>
    <row r="918" spans="1:31" s="150" customFormat="1" hidden="1">
      <c r="A918" s="147">
        <v>925</v>
      </c>
      <c r="B918" s="226" t="s">
        <v>522</v>
      </c>
      <c r="C918" s="147" t="s">
        <v>373</v>
      </c>
      <c r="D918" s="147" t="s">
        <v>479</v>
      </c>
      <c r="E918" s="148">
        <v>42320</v>
      </c>
      <c r="F918" s="149">
        <v>0.35486111111111113</v>
      </c>
      <c r="G918" s="149">
        <v>0.79513888888888884</v>
      </c>
      <c r="H918" s="147"/>
      <c r="I918" s="147"/>
      <c r="J918" s="147"/>
      <c r="K918" s="277"/>
      <c r="L918" s="121"/>
      <c r="M918" s="120" t="str">
        <f>IF(ISERROR(VLOOKUP(C918,mail!$G$2:$H$65,2,0)),"",VLOOKUP(C918,mail!$G$2:$H$65,2,0))</f>
        <v/>
      </c>
      <c r="N918" s="98"/>
      <c r="O918" s="110">
        <f t="shared" si="143"/>
        <v>0.35486111111111113</v>
      </c>
      <c r="P918" s="110">
        <f t="shared" si="144"/>
        <v>0.75</v>
      </c>
      <c r="Q918" s="134">
        <f t="shared" si="145"/>
        <v>0.14513888888888887</v>
      </c>
      <c r="R918" s="111">
        <f t="shared" si="142"/>
        <v>0.1875</v>
      </c>
      <c r="S918" s="108">
        <f t="shared" si="146"/>
        <v>0.33263888888888887</v>
      </c>
      <c r="T918" s="109"/>
      <c r="U918" s="108"/>
      <c r="V918" s="108"/>
      <c r="W918" s="112"/>
      <c r="X918" s="112"/>
      <c r="Y918" s="112"/>
      <c r="Z918" s="176"/>
      <c r="AA918" s="109"/>
      <c r="AB918" s="138">
        <f t="shared" si="147"/>
        <v>0.93921568627450969</v>
      </c>
      <c r="AC918" s="112">
        <f t="shared" si="148"/>
        <v>0</v>
      </c>
      <c r="AD918" s="112">
        <f t="shared" si="149"/>
        <v>1</v>
      </c>
      <c r="AE918" s="112">
        <f t="shared" si="150"/>
        <v>1</v>
      </c>
    </row>
    <row r="919" spans="1:31" s="150" customFormat="1" hidden="1">
      <c r="A919" s="147">
        <v>926</v>
      </c>
      <c r="B919" s="226" t="s">
        <v>522</v>
      </c>
      <c r="C919" s="147" t="s">
        <v>373</v>
      </c>
      <c r="D919" s="147" t="s">
        <v>479</v>
      </c>
      <c r="E919" s="148">
        <v>42321</v>
      </c>
      <c r="F919" s="149">
        <v>0.35972222222222222</v>
      </c>
      <c r="G919" s="149">
        <v>0.78680555555555554</v>
      </c>
      <c r="H919" s="147"/>
      <c r="I919" s="147"/>
      <c r="J919" s="147"/>
      <c r="K919" s="277"/>
      <c r="L919" s="121"/>
      <c r="M919" s="120" t="str">
        <f>IF(ISERROR(VLOOKUP(C919,mail!$G$2:$H$65,2,0)),"",VLOOKUP(C919,mail!$G$2:$H$65,2,0))</f>
        <v/>
      </c>
      <c r="N919" s="98"/>
      <c r="O919" s="110">
        <f t="shared" si="143"/>
        <v>0.35972222222222222</v>
      </c>
      <c r="P919" s="110">
        <f t="shared" si="144"/>
        <v>0.75</v>
      </c>
      <c r="Q919" s="134">
        <f t="shared" si="145"/>
        <v>0.14027777777777778</v>
      </c>
      <c r="R919" s="111">
        <f t="shared" si="142"/>
        <v>0.1875</v>
      </c>
      <c r="S919" s="108">
        <f t="shared" si="146"/>
        <v>0.32777777777777778</v>
      </c>
      <c r="T919" s="109"/>
      <c r="U919" s="108"/>
      <c r="V919" s="108"/>
      <c r="W919" s="112"/>
      <c r="X919" s="112"/>
      <c r="Y919" s="112"/>
      <c r="Z919" s="176"/>
      <c r="AA919" s="109"/>
      <c r="AB919" s="138">
        <f t="shared" si="147"/>
        <v>0.9254901960784313</v>
      </c>
      <c r="AC919" s="112">
        <f t="shared" si="148"/>
        <v>0</v>
      </c>
      <c r="AD919" s="112">
        <f t="shared" si="149"/>
        <v>1</v>
      </c>
      <c r="AE919" s="112">
        <f t="shared" si="150"/>
        <v>1</v>
      </c>
    </row>
    <row r="920" spans="1:31" s="150" customFormat="1" hidden="1">
      <c r="A920" s="147">
        <v>927</v>
      </c>
      <c r="B920" s="226" t="s">
        <v>522</v>
      </c>
      <c r="C920" s="147" t="s">
        <v>373</v>
      </c>
      <c r="D920" s="147" t="s">
        <v>479</v>
      </c>
      <c r="E920" s="148">
        <v>42324</v>
      </c>
      <c r="F920" s="149">
        <v>0.35486111111111113</v>
      </c>
      <c r="G920" s="149">
        <v>0.81319444444444444</v>
      </c>
      <c r="H920" s="147"/>
      <c r="I920" s="147"/>
      <c r="J920" s="147"/>
      <c r="K920" s="277"/>
      <c r="L920" s="121"/>
      <c r="M920" s="120" t="str">
        <f>IF(ISERROR(VLOOKUP(C920,mail!$G$2:$H$65,2,0)),"",VLOOKUP(C920,mail!$G$2:$H$65,2,0))</f>
        <v/>
      </c>
      <c r="N920" s="98"/>
      <c r="O920" s="110">
        <f t="shared" si="143"/>
        <v>0.35486111111111113</v>
      </c>
      <c r="P920" s="110">
        <f t="shared" si="144"/>
        <v>0.75</v>
      </c>
      <c r="Q920" s="134">
        <f t="shared" si="145"/>
        <v>0.14513888888888887</v>
      </c>
      <c r="R920" s="111">
        <f t="shared" si="142"/>
        <v>0.1875</v>
      </c>
      <c r="S920" s="108">
        <f t="shared" si="146"/>
        <v>0.33263888888888887</v>
      </c>
      <c r="T920" s="109"/>
      <c r="U920" s="108"/>
      <c r="V920" s="108"/>
      <c r="W920" s="112"/>
      <c r="X920" s="112"/>
      <c r="Y920" s="112"/>
      <c r="Z920" s="176"/>
      <c r="AA920" s="109"/>
      <c r="AB920" s="138">
        <f t="shared" si="147"/>
        <v>0.93921568627450969</v>
      </c>
      <c r="AC920" s="112">
        <f t="shared" si="148"/>
        <v>0</v>
      </c>
      <c r="AD920" s="112">
        <f t="shared" si="149"/>
        <v>1</v>
      </c>
      <c r="AE920" s="112">
        <f t="shared" si="150"/>
        <v>1</v>
      </c>
    </row>
    <row r="921" spans="1:31" s="150" customFormat="1" hidden="1">
      <c r="A921" s="147">
        <v>928</v>
      </c>
      <c r="B921" s="226" t="s">
        <v>522</v>
      </c>
      <c r="C921" s="147" t="s">
        <v>373</v>
      </c>
      <c r="D921" s="147" t="s">
        <v>479</v>
      </c>
      <c r="E921" s="148">
        <v>42325</v>
      </c>
      <c r="F921" s="149">
        <v>0.37708333333333338</v>
      </c>
      <c r="G921" s="149">
        <v>0.7993055555555556</v>
      </c>
      <c r="H921" s="147"/>
      <c r="I921" s="147"/>
      <c r="J921" s="147"/>
      <c r="K921" s="277"/>
      <c r="L921" s="121"/>
      <c r="M921" s="120" t="str">
        <f>IF(ISERROR(VLOOKUP(C921,mail!$G$2:$H$65,2,0)),"",VLOOKUP(C921,mail!$G$2:$H$65,2,0))</f>
        <v/>
      </c>
      <c r="N921" s="98"/>
      <c r="O921" s="110">
        <f t="shared" si="143"/>
        <v>0.37708333333333338</v>
      </c>
      <c r="P921" s="110">
        <f t="shared" si="144"/>
        <v>0.75</v>
      </c>
      <c r="Q921" s="134">
        <f t="shared" si="145"/>
        <v>0.12291666666666662</v>
      </c>
      <c r="R921" s="111">
        <f t="shared" si="142"/>
        <v>0.1875</v>
      </c>
      <c r="S921" s="108">
        <f t="shared" si="146"/>
        <v>0.35416666666666663</v>
      </c>
      <c r="T921" s="109"/>
      <c r="U921" s="108">
        <v>4.3750000000000004E-2</v>
      </c>
      <c r="V921" s="108"/>
      <c r="W921" s="112"/>
      <c r="X921" s="112"/>
      <c r="Y921" s="112"/>
      <c r="Z921" s="176" t="s">
        <v>640</v>
      </c>
      <c r="AA921" s="109"/>
      <c r="AB921" s="138">
        <f t="shared" si="147"/>
        <v>0.99999999999999989</v>
      </c>
      <c r="AC921" s="112">
        <f t="shared" si="148"/>
        <v>0</v>
      </c>
      <c r="AD921" s="112">
        <f t="shared" si="149"/>
        <v>1</v>
      </c>
      <c r="AE921" s="112">
        <f t="shared" si="150"/>
        <v>1</v>
      </c>
    </row>
    <row r="922" spans="1:31" s="150" customFormat="1" hidden="1">
      <c r="A922" s="147">
        <v>929</v>
      </c>
      <c r="B922" s="226" t="s">
        <v>522</v>
      </c>
      <c r="C922" s="147" t="s">
        <v>373</v>
      </c>
      <c r="D922" s="147" t="s">
        <v>479</v>
      </c>
      <c r="E922" s="148">
        <v>42326</v>
      </c>
      <c r="F922" s="149">
        <v>0.35486111111111113</v>
      </c>
      <c r="G922" s="149">
        <v>0.78125</v>
      </c>
      <c r="H922" s="147"/>
      <c r="I922" s="147"/>
      <c r="J922" s="147"/>
      <c r="K922" s="277"/>
      <c r="L922" s="121"/>
      <c r="M922" s="120" t="str">
        <f>IF(ISERROR(VLOOKUP(C922,mail!$G$2:$H$65,2,0)),"",VLOOKUP(C922,mail!$G$2:$H$65,2,0))</f>
        <v/>
      </c>
      <c r="N922" s="98"/>
      <c r="O922" s="110">
        <f t="shared" si="143"/>
        <v>0.35486111111111113</v>
      </c>
      <c r="P922" s="110">
        <f t="shared" si="144"/>
        <v>0.75</v>
      </c>
      <c r="Q922" s="134">
        <f t="shared" si="145"/>
        <v>0.14513888888888887</v>
      </c>
      <c r="R922" s="111">
        <f t="shared" si="142"/>
        <v>0.1875</v>
      </c>
      <c r="S922" s="108">
        <f t="shared" si="146"/>
        <v>0.33263888888888887</v>
      </c>
      <c r="T922" s="109"/>
      <c r="U922" s="108"/>
      <c r="V922" s="108"/>
      <c r="W922" s="112"/>
      <c r="X922" s="112"/>
      <c r="Y922" s="112"/>
      <c r="Z922" s="176"/>
      <c r="AA922" s="109"/>
      <c r="AB922" s="138">
        <f t="shared" si="147"/>
        <v>0.93921568627450969</v>
      </c>
      <c r="AC922" s="112">
        <f t="shared" si="148"/>
        <v>0</v>
      </c>
      <c r="AD922" s="112">
        <f t="shared" si="149"/>
        <v>1</v>
      </c>
      <c r="AE922" s="112">
        <f t="shared" si="150"/>
        <v>1</v>
      </c>
    </row>
    <row r="923" spans="1:31" s="150" customFormat="1" hidden="1">
      <c r="A923" s="147">
        <v>930</v>
      </c>
      <c r="B923" s="226" t="s">
        <v>522</v>
      </c>
      <c r="C923" s="147" t="s">
        <v>373</v>
      </c>
      <c r="D923" s="147" t="s">
        <v>479</v>
      </c>
      <c r="E923" s="148">
        <v>42327</v>
      </c>
      <c r="F923" s="149">
        <v>0.35138888888888892</v>
      </c>
      <c r="G923" s="149">
        <v>0.79166666666666663</v>
      </c>
      <c r="H923" s="147"/>
      <c r="I923" s="147"/>
      <c r="J923" s="147"/>
      <c r="K923" s="277"/>
      <c r="L923" s="121"/>
      <c r="M923" s="120" t="str">
        <f>IF(ISERROR(VLOOKUP(C923,mail!$G$2:$H$65,2,0)),"",VLOOKUP(C923,mail!$G$2:$H$65,2,0))</f>
        <v/>
      </c>
      <c r="N923" s="98"/>
      <c r="O923" s="110">
        <f t="shared" si="143"/>
        <v>0.35138888888888892</v>
      </c>
      <c r="P923" s="110">
        <f t="shared" si="144"/>
        <v>0.79166666666666663</v>
      </c>
      <c r="Q923" s="134">
        <f t="shared" si="145"/>
        <v>0.14861111111111108</v>
      </c>
      <c r="R923" s="111">
        <f t="shared" si="142"/>
        <v>0.22916666666666663</v>
      </c>
      <c r="S923" s="108">
        <f t="shared" si="146"/>
        <v>0.35416666666666669</v>
      </c>
      <c r="T923" s="109"/>
      <c r="U923" s="108"/>
      <c r="V923" s="108"/>
      <c r="W923" s="112"/>
      <c r="X923" s="112"/>
      <c r="Y923" s="112"/>
      <c r="Z923" s="176"/>
      <c r="AA923" s="109"/>
      <c r="AB923" s="138">
        <f t="shared" si="147"/>
        <v>1</v>
      </c>
      <c r="AC923" s="112">
        <f t="shared" si="148"/>
        <v>0</v>
      </c>
      <c r="AD923" s="112">
        <f t="shared" si="149"/>
        <v>0</v>
      </c>
      <c r="AE923" s="112">
        <f t="shared" si="150"/>
        <v>1</v>
      </c>
    </row>
    <row r="924" spans="1:31" s="150" customFormat="1" hidden="1">
      <c r="A924" s="147">
        <v>931</v>
      </c>
      <c r="B924" s="226" t="s">
        <v>523</v>
      </c>
      <c r="C924" s="147" t="s">
        <v>374</v>
      </c>
      <c r="D924" s="147" t="s">
        <v>505</v>
      </c>
      <c r="E924" s="148">
        <v>42303</v>
      </c>
      <c r="F924" s="149">
        <v>0.35138888888888892</v>
      </c>
      <c r="G924" s="149">
        <v>0.7729166666666667</v>
      </c>
      <c r="H924" s="147"/>
      <c r="I924" s="147"/>
      <c r="J924" s="147"/>
      <c r="K924" s="277"/>
      <c r="L924" s="121"/>
      <c r="M924" s="120" t="str">
        <f>IF(ISERROR(VLOOKUP(C924,mail!$G$2:$H$65,2,0)),"",VLOOKUP(C924,mail!$G$2:$H$65,2,0))</f>
        <v/>
      </c>
      <c r="N924" s="98"/>
      <c r="O924" s="110">
        <f t="shared" si="143"/>
        <v>0.35138888888888892</v>
      </c>
      <c r="P924" s="110">
        <f t="shared" si="144"/>
        <v>0.7729166666666667</v>
      </c>
      <c r="Q924" s="134">
        <f t="shared" si="145"/>
        <v>0.14861111111111108</v>
      </c>
      <c r="R924" s="111">
        <f t="shared" si="142"/>
        <v>0.2104166666666667</v>
      </c>
      <c r="S924" s="108">
        <f t="shared" si="146"/>
        <v>0.35416666666666669</v>
      </c>
      <c r="T924" s="109"/>
      <c r="U924" s="108"/>
      <c r="V924" s="108"/>
      <c r="W924" s="112"/>
      <c r="X924" s="112"/>
      <c r="Y924" s="112"/>
      <c r="Z924" s="176"/>
      <c r="AA924" s="109"/>
      <c r="AB924" s="138">
        <f t="shared" si="147"/>
        <v>1</v>
      </c>
      <c r="AC924" s="112">
        <f t="shared" si="148"/>
        <v>0</v>
      </c>
      <c r="AD924" s="112">
        <f t="shared" si="149"/>
        <v>0</v>
      </c>
      <c r="AE924" s="112">
        <f t="shared" si="150"/>
        <v>1</v>
      </c>
    </row>
    <row r="925" spans="1:31" s="150" customFormat="1" hidden="1">
      <c r="A925" s="147">
        <v>932</v>
      </c>
      <c r="B925" s="226" t="s">
        <v>523</v>
      </c>
      <c r="C925" s="147" t="s">
        <v>374</v>
      </c>
      <c r="D925" s="147" t="s">
        <v>505</v>
      </c>
      <c r="E925" s="148">
        <v>42304</v>
      </c>
      <c r="F925" s="149">
        <v>0.3430555555555555</v>
      </c>
      <c r="G925" s="149">
        <v>0.77500000000000002</v>
      </c>
      <c r="H925" s="147"/>
      <c r="I925" s="147"/>
      <c r="J925" s="147"/>
      <c r="K925" s="277"/>
      <c r="L925" s="121"/>
      <c r="M925" s="120" t="str">
        <f>IF(ISERROR(VLOOKUP(C925,mail!$G$2:$H$65,2,0)),"",VLOOKUP(C925,mail!$G$2:$H$65,2,0))</f>
        <v/>
      </c>
      <c r="N925" s="98"/>
      <c r="O925" s="110">
        <f t="shared" si="143"/>
        <v>0.3430555555555555</v>
      </c>
      <c r="P925" s="110">
        <f t="shared" si="144"/>
        <v>0.77500000000000002</v>
      </c>
      <c r="Q925" s="134">
        <f t="shared" si="145"/>
        <v>0.1569444444444445</v>
      </c>
      <c r="R925" s="111">
        <f t="shared" si="142"/>
        <v>0.21250000000000002</v>
      </c>
      <c r="S925" s="108">
        <f t="shared" si="146"/>
        <v>0.35416666666666669</v>
      </c>
      <c r="T925" s="109"/>
      <c r="U925" s="108"/>
      <c r="V925" s="108"/>
      <c r="W925" s="112"/>
      <c r="X925" s="112"/>
      <c r="Y925" s="112"/>
      <c r="Z925" s="176"/>
      <c r="AA925" s="109"/>
      <c r="AB925" s="138">
        <f t="shared" si="147"/>
        <v>1</v>
      </c>
      <c r="AC925" s="112">
        <f t="shared" si="148"/>
        <v>0</v>
      </c>
      <c r="AD925" s="112">
        <f t="shared" si="149"/>
        <v>0</v>
      </c>
      <c r="AE925" s="112">
        <f t="shared" si="150"/>
        <v>1</v>
      </c>
    </row>
    <row r="926" spans="1:31" s="150" customFormat="1" hidden="1">
      <c r="A926" s="147">
        <v>933</v>
      </c>
      <c r="B926" s="226" t="s">
        <v>523</v>
      </c>
      <c r="C926" s="147" t="s">
        <v>374</v>
      </c>
      <c r="D926" s="147" t="s">
        <v>505</v>
      </c>
      <c r="E926" s="148">
        <v>42305</v>
      </c>
      <c r="F926" s="149">
        <v>0.3444444444444445</v>
      </c>
      <c r="G926" s="149">
        <v>0.7895833333333333</v>
      </c>
      <c r="H926" s="147"/>
      <c r="I926" s="147"/>
      <c r="J926" s="147"/>
      <c r="K926" s="277"/>
      <c r="L926" s="121"/>
      <c r="M926" s="120" t="str">
        <f>IF(ISERROR(VLOOKUP(C926,mail!$G$2:$H$65,2,0)),"",VLOOKUP(C926,mail!$G$2:$H$65,2,0))</f>
        <v/>
      </c>
      <c r="N926" s="98"/>
      <c r="O926" s="110">
        <f t="shared" si="143"/>
        <v>0.3444444444444445</v>
      </c>
      <c r="P926" s="110">
        <f t="shared" si="144"/>
        <v>0.7895833333333333</v>
      </c>
      <c r="Q926" s="134">
        <f t="shared" si="145"/>
        <v>0.1555555555555555</v>
      </c>
      <c r="R926" s="111">
        <f t="shared" si="142"/>
        <v>0.2270833333333333</v>
      </c>
      <c r="S926" s="108">
        <f t="shared" si="146"/>
        <v>0.35416666666666669</v>
      </c>
      <c r="T926" s="109"/>
      <c r="U926" s="108"/>
      <c r="V926" s="108"/>
      <c r="W926" s="112"/>
      <c r="X926" s="112"/>
      <c r="Y926" s="112"/>
      <c r="Z926" s="176"/>
      <c r="AA926" s="109"/>
      <c r="AB926" s="138">
        <f t="shared" si="147"/>
        <v>1</v>
      </c>
      <c r="AC926" s="112">
        <f t="shared" si="148"/>
        <v>0</v>
      </c>
      <c r="AD926" s="112">
        <f t="shared" si="149"/>
        <v>0</v>
      </c>
      <c r="AE926" s="112">
        <f t="shared" si="150"/>
        <v>1</v>
      </c>
    </row>
    <row r="927" spans="1:31" s="150" customFormat="1" hidden="1">
      <c r="A927" s="147">
        <v>934</v>
      </c>
      <c r="B927" s="226" t="s">
        <v>523</v>
      </c>
      <c r="C927" s="147" t="s">
        <v>374</v>
      </c>
      <c r="D927" s="147" t="s">
        <v>505</v>
      </c>
      <c r="E927" s="148">
        <v>42306</v>
      </c>
      <c r="F927" s="149">
        <v>0.34513888888888888</v>
      </c>
      <c r="G927" s="149">
        <v>0.78402777777777777</v>
      </c>
      <c r="H927" s="147"/>
      <c r="I927" s="147"/>
      <c r="J927" s="147"/>
      <c r="K927" s="277"/>
      <c r="L927" s="121"/>
      <c r="M927" s="120" t="str">
        <f>IF(ISERROR(VLOOKUP(C927,mail!$G$2:$H$65,2,0)),"",VLOOKUP(C927,mail!$G$2:$H$65,2,0))</f>
        <v/>
      </c>
      <c r="N927" s="98"/>
      <c r="O927" s="110">
        <f t="shared" si="143"/>
        <v>0.34513888888888888</v>
      </c>
      <c r="P927" s="110">
        <f t="shared" si="144"/>
        <v>0.78402777777777777</v>
      </c>
      <c r="Q927" s="134">
        <f t="shared" si="145"/>
        <v>0.15486111111111112</v>
      </c>
      <c r="R927" s="111">
        <f t="shared" si="142"/>
        <v>0.22152777777777777</v>
      </c>
      <c r="S927" s="108">
        <f t="shared" si="146"/>
        <v>0.35416666666666669</v>
      </c>
      <c r="T927" s="109"/>
      <c r="U927" s="108"/>
      <c r="V927" s="108"/>
      <c r="W927" s="112"/>
      <c r="X927" s="112"/>
      <c r="Y927" s="112"/>
      <c r="Z927" s="176"/>
      <c r="AA927" s="109"/>
      <c r="AB927" s="138">
        <f t="shared" si="147"/>
        <v>1</v>
      </c>
      <c r="AC927" s="112">
        <f t="shared" si="148"/>
        <v>0</v>
      </c>
      <c r="AD927" s="112">
        <f t="shared" si="149"/>
        <v>0</v>
      </c>
      <c r="AE927" s="112">
        <f t="shared" si="150"/>
        <v>1</v>
      </c>
    </row>
    <row r="928" spans="1:31" s="150" customFormat="1" hidden="1">
      <c r="A928" s="147">
        <v>935</v>
      </c>
      <c r="B928" s="226" t="s">
        <v>523</v>
      </c>
      <c r="C928" s="147" t="s">
        <v>374</v>
      </c>
      <c r="D928" s="147" t="s">
        <v>505</v>
      </c>
      <c r="E928" s="148">
        <v>42307</v>
      </c>
      <c r="F928" s="149">
        <v>0.34513888888888888</v>
      </c>
      <c r="G928" s="149">
        <v>0.76597222222222217</v>
      </c>
      <c r="H928" s="147"/>
      <c r="I928" s="147"/>
      <c r="J928" s="147"/>
      <c r="K928" s="277"/>
      <c r="L928" s="121"/>
      <c r="M928" s="120" t="str">
        <f>IF(ISERROR(VLOOKUP(C928,mail!$G$2:$H$65,2,0)),"",VLOOKUP(C928,mail!$G$2:$H$65,2,0))</f>
        <v/>
      </c>
      <c r="N928" s="98"/>
      <c r="O928" s="110">
        <f t="shared" si="143"/>
        <v>0.34513888888888888</v>
      </c>
      <c r="P928" s="110">
        <f t="shared" si="144"/>
        <v>0.76597222222222217</v>
      </c>
      <c r="Q928" s="134">
        <f t="shared" si="145"/>
        <v>0.15486111111111112</v>
      </c>
      <c r="R928" s="111">
        <f t="shared" si="142"/>
        <v>0.20347222222222217</v>
      </c>
      <c r="S928" s="108">
        <f t="shared" si="146"/>
        <v>0.35416666666666669</v>
      </c>
      <c r="T928" s="109"/>
      <c r="U928" s="108"/>
      <c r="V928" s="108"/>
      <c r="W928" s="112"/>
      <c r="X928" s="112"/>
      <c r="Y928" s="112"/>
      <c r="Z928" s="176"/>
      <c r="AA928" s="109"/>
      <c r="AB928" s="138">
        <f t="shared" si="147"/>
        <v>1</v>
      </c>
      <c r="AC928" s="112">
        <f t="shared" si="148"/>
        <v>0</v>
      </c>
      <c r="AD928" s="112">
        <f t="shared" si="149"/>
        <v>0</v>
      </c>
      <c r="AE928" s="112">
        <f t="shared" si="150"/>
        <v>1</v>
      </c>
    </row>
    <row r="929" spans="1:31" s="150" customFormat="1" hidden="1">
      <c r="A929" s="147">
        <v>936</v>
      </c>
      <c r="B929" s="226" t="s">
        <v>523</v>
      </c>
      <c r="C929" s="147" t="s">
        <v>374</v>
      </c>
      <c r="D929" s="147" t="s">
        <v>505</v>
      </c>
      <c r="E929" s="148">
        <v>42310</v>
      </c>
      <c r="F929" s="149">
        <v>0.3444444444444445</v>
      </c>
      <c r="G929" s="149">
        <v>0.77847222222222223</v>
      </c>
      <c r="H929" s="147"/>
      <c r="I929" s="147"/>
      <c r="J929" s="147"/>
      <c r="K929" s="277"/>
      <c r="L929" s="121"/>
      <c r="M929" s="120" t="str">
        <f>IF(ISERROR(VLOOKUP(C929,mail!$G$2:$H$65,2,0)),"",VLOOKUP(C929,mail!$G$2:$H$65,2,0))</f>
        <v/>
      </c>
      <c r="N929" s="98"/>
      <c r="O929" s="110">
        <f t="shared" si="143"/>
        <v>0.3444444444444445</v>
      </c>
      <c r="P929" s="110">
        <f t="shared" si="144"/>
        <v>0.77847222222222223</v>
      </c>
      <c r="Q929" s="134">
        <f t="shared" si="145"/>
        <v>0.1555555555555555</v>
      </c>
      <c r="R929" s="111">
        <f t="shared" si="142"/>
        <v>0.21597222222222223</v>
      </c>
      <c r="S929" s="108">
        <f t="shared" si="146"/>
        <v>0.35416666666666669</v>
      </c>
      <c r="T929" s="109"/>
      <c r="U929" s="108"/>
      <c r="V929" s="108"/>
      <c r="W929" s="112"/>
      <c r="X929" s="112"/>
      <c r="Y929" s="112"/>
      <c r="Z929" s="176"/>
      <c r="AA929" s="109"/>
      <c r="AB929" s="138">
        <f t="shared" si="147"/>
        <v>1</v>
      </c>
      <c r="AC929" s="112">
        <f t="shared" si="148"/>
        <v>0</v>
      </c>
      <c r="AD929" s="112">
        <f t="shared" si="149"/>
        <v>0</v>
      </c>
      <c r="AE929" s="112">
        <f t="shared" si="150"/>
        <v>1</v>
      </c>
    </row>
    <row r="930" spans="1:31" s="150" customFormat="1" hidden="1">
      <c r="A930" s="147">
        <v>937</v>
      </c>
      <c r="B930" s="226" t="s">
        <v>523</v>
      </c>
      <c r="C930" s="147" t="s">
        <v>374</v>
      </c>
      <c r="D930" s="147" t="s">
        <v>505</v>
      </c>
      <c r="E930" s="148">
        <v>42311</v>
      </c>
      <c r="F930" s="149">
        <v>0.34722222222222227</v>
      </c>
      <c r="G930" s="149">
        <v>0.76527777777777783</v>
      </c>
      <c r="H930" s="147"/>
      <c r="I930" s="147"/>
      <c r="J930" s="147"/>
      <c r="K930" s="277"/>
      <c r="L930" s="121"/>
      <c r="M930" s="120" t="str">
        <f>IF(ISERROR(VLOOKUP(C930,mail!$G$2:$H$65,2,0)),"",VLOOKUP(C930,mail!$G$2:$H$65,2,0))</f>
        <v/>
      </c>
      <c r="N930" s="98"/>
      <c r="O930" s="110">
        <f t="shared" si="143"/>
        <v>0.34722222222222227</v>
      </c>
      <c r="P930" s="110">
        <f t="shared" si="144"/>
        <v>0.76527777777777783</v>
      </c>
      <c r="Q930" s="134">
        <f t="shared" si="145"/>
        <v>0.15277777777777773</v>
      </c>
      <c r="R930" s="111">
        <f t="shared" si="142"/>
        <v>0.20277777777777783</v>
      </c>
      <c r="S930" s="108">
        <f t="shared" si="146"/>
        <v>0.35416666666666669</v>
      </c>
      <c r="T930" s="109"/>
      <c r="U930" s="108"/>
      <c r="V930" s="108"/>
      <c r="W930" s="112"/>
      <c r="X930" s="112"/>
      <c r="Y930" s="112"/>
      <c r="Z930" s="176"/>
      <c r="AA930" s="109"/>
      <c r="AB930" s="138">
        <f t="shared" si="147"/>
        <v>1</v>
      </c>
      <c r="AC930" s="112">
        <f t="shared" si="148"/>
        <v>0</v>
      </c>
      <c r="AD930" s="112">
        <f t="shared" si="149"/>
        <v>0</v>
      </c>
      <c r="AE930" s="112">
        <f t="shared" si="150"/>
        <v>1</v>
      </c>
    </row>
    <row r="931" spans="1:31" s="150" customFormat="1" hidden="1">
      <c r="A931" s="147">
        <v>938</v>
      </c>
      <c r="B931" s="226" t="s">
        <v>523</v>
      </c>
      <c r="C931" s="147" t="s">
        <v>374</v>
      </c>
      <c r="D931" s="147" t="s">
        <v>505</v>
      </c>
      <c r="E931" s="148">
        <v>42312</v>
      </c>
      <c r="F931" s="149">
        <v>0.34861111111111115</v>
      </c>
      <c r="G931" s="149">
        <v>0.77430555555555547</v>
      </c>
      <c r="H931" s="147"/>
      <c r="I931" s="147"/>
      <c r="J931" s="147"/>
      <c r="K931" s="277"/>
      <c r="L931" s="121"/>
      <c r="M931" s="120" t="str">
        <f>IF(ISERROR(VLOOKUP(C931,mail!$G$2:$H$65,2,0)),"",VLOOKUP(C931,mail!$G$2:$H$65,2,0))</f>
        <v/>
      </c>
      <c r="N931" s="98"/>
      <c r="O931" s="110">
        <f t="shared" si="143"/>
        <v>0.34861111111111115</v>
      </c>
      <c r="P931" s="110">
        <f t="shared" si="144"/>
        <v>0.77430555555555547</v>
      </c>
      <c r="Q931" s="134">
        <f t="shared" si="145"/>
        <v>0.15138888888888885</v>
      </c>
      <c r="R931" s="111">
        <f t="shared" si="142"/>
        <v>0.21180555555555547</v>
      </c>
      <c r="S931" s="108">
        <f t="shared" si="146"/>
        <v>0.35416666666666669</v>
      </c>
      <c r="T931" s="109"/>
      <c r="U931" s="108"/>
      <c r="V931" s="108"/>
      <c r="W931" s="112"/>
      <c r="X931" s="112"/>
      <c r="Y931" s="112"/>
      <c r="Z931" s="176"/>
      <c r="AA931" s="109"/>
      <c r="AB931" s="138">
        <f t="shared" si="147"/>
        <v>1</v>
      </c>
      <c r="AC931" s="112">
        <f t="shared" si="148"/>
        <v>0</v>
      </c>
      <c r="AD931" s="112">
        <f t="shared" si="149"/>
        <v>0</v>
      </c>
      <c r="AE931" s="112">
        <f t="shared" si="150"/>
        <v>1</v>
      </c>
    </row>
    <row r="932" spans="1:31" s="150" customFormat="1" hidden="1">
      <c r="A932" s="147">
        <v>939</v>
      </c>
      <c r="B932" s="226" t="s">
        <v>523</v>
      </c>
      <c r="C932" s="147" t="s">
        <v>374</v>
      </c>
      <c r="D932" s="147" t="s">
        <v>505</v>
      </c>
      <c r="E932" s="148">
        <v>42313</v>
      </c>
      <c r="F932" s="149">
        <v>0.35069444444444442</v>
      </c>
      <c r="G932" s="149">
        <v>0.78680555555555554</v>
      </c>
      <c r="H932" s="147"/>
      <c r="I932" s="147"/>
      <c r="J932" s="147"/>
      <c r="K932" s="277"/>
      <c r="L932" s="121"/>
      <c r="M932" s="120" t="str">
        <f>IF(ISERROR(VLOOKUP(C932,mail!$G$2:$H$65,2,0)),"",VLOOKUP(C932,mail!$G$2:$H$65,2,0))</f>
        <v/>
      </c>
      <c r="N932" s="98"/>
      <c r="O932" s="110">
        <f t="shared" si="143"/>
        <v>0.35069444444444442</v>
      </c>
      <c r="P932" s="110">
        <f t="shared" si="144"/>
        <v>0.78680555555555554</v>
      </c>
      <c r="Q932" s="134">
        <f t="shared" si="145"/>
        <v>0.14930555555555558</v>
      </c>
      <c r="R932" s="111">
        <f t="shared" si="142"/>
        <v>0.22430555555555554</v>
      </c>
      <c r="S932" s="108">
        <f t="shared" si="146"/>
        <v>0.35416666666666669</v>
      </c>
      <c r="T932" s="109"/>
      <c r="U932" s="108"/>
      <c r="V932" s="108"/>
      <c r="W932" s="112"/>
      <c r="X932" s="112"/>
      <c r="Y932" s="112"/>
      <c r="Z932" s="176"/>
      <c r="AA932" s="109"/>
      <c r="AB932" s="138">
        <f t="shared" si="147"/>
        <v>1</v>
      </c>
      <c r="AC932" s="112">
        <f t="shared" si="148"/>
        <v>0</v>
      </c>
      <c r="AD932" s="112">
        <f t="shared" si="149"/>
        <v>0</v>
      </c>
      <c r="AE932" s="112">
        <f t="shared" si="150"/>
        <v>1</v>
      </c>
    </row>
    <row r="933" spans="1:31" s="150" customFormat="1" hidden="1">
      <c r="A933" s="147">
        <v>940</v>
      </c>
      <c r="B933" s="226" t="s">
        <v>523</v>
      </c>
      <c r="C933" s="147" t="s">
        <v>374</v>
      </c>
      <c r="D933" s="147" t="s">
        <v>505</v>
      </c>
      <c r="E933" s="148">
        <v>42314</v>
      </c>
      <c r="F933" s="149">
        <v>0.35347222222222219</v>
      </c>
      <c r="G933" s="149">
        <v>0.78333333333333333</v>
      </c>
      <c r="H933" s="147"/>
      <c r="I933" s="147"/>
      <c r="J933" s="147"/>
      <c r="K933" s="277"/>
      <c r="L933" s="121"/>
      <c r="M933" s="120" t="str">
        <f>IF(ISERROR(VLOOKUP(C933,mail!$G$2:$H$65,2,0)),"",VLOOKUP(C933,mail!$G$2:$H$65,2,0))</f>
        <v/>
      </c>
      <c r="N933" s="98"/>
      <c r="O933" s="110">
        <f t="shared" si="143"/>
        <v>0.35347222222222219</v>
      </c>
      <c r="P933" s="110">
        <f t="shared" si="144"/>
        <v>0.78333333333333333</v>
      </c>
      <c r="Q933" s="134">
        <f t="shared" si="145"/>
        <v>0.14652777777777781</v>
      </c>
      <c r="R933" s="111">
        <f t="shared" si="142"/>
        <v>0.22083333333333333</v>
      </c>
      <c r="S933" s="108">
        <f t="shared" si="146"/>
        <v>0.35416666666666669</v>
      </c>
      <c r="T933" s="109"/>
      <c r="U933" s="108"/>
      <c r="V933" s="108"/>
      <c r="W933" s="112"/>
      <c r="X933" s="112"/>
      <c r="Y933" s="112"/>
      <c r="Z933" s="176"/>
      <c r="AA933" s="109"/>
      <c r="AB933" s="138">
        <f t="shared" si="147"/>
        <v>1</v>
      </c>
      <c r="AC933" s="112">
        <f t="shared" si="148"/>
        <v>0</v>
      </c>
      <c r="AD933" s="112">
        <f t="shared" si="149"/>
        <v>0</v>
      </c>
      <c r="AE933" s="112">
        <f t="shared" si="150"/>
        <v>1</v>
      </c>
    </row>
    <row r="934" spans="1:31" s="150" customFormat="1" hidden="1">
      <c r="A934" s="147">
        <v>941</v>
      </c>
      <c r="B934" s="226" t="s">
        <v>523</v>
      </c>
      <c r="C934" s="147" t="s">
        <v>374</v>
      </c>
      <c r="D934" s="147" t="s">
        <v>505</v>
      </c>
      <c r="E934" s="148">
        <v>42317</v>
      </c>
      <c r="F934" s="149">
        <v>0.34652777777777777</v>
      </c>
      <c r="G934" s="149">
        <v>0.78819444444444453</v>
      </c>
      <c r="H934" s="147"/>
      <c r="I934" s="147"/>
      <c r="J934" s="147"/>
      <c r="K934" s="277"/>
      <c r="L934" s="121"/>
      <c r="M934" s="120" t="str">
        <f>IF(ISERROR(VLOOKUP(C934,mail!$G$2:$H$65,2,0)),"",VLOOKUP(C934,mail!$G$2:$H$65,2,0))</f>
        <v/>
      </c>
      <c r="N934" s="98"/>
      <c r="O934" s="110">
        <f t="shared" si="143"/>
        <v>0.34652777777777777</v>
      </c>
      <c r="P934" s="110">
        <f t="shared" si="144"/>
        <v>0.78819444444444453</v>
      </c>
      <c r="Q934" s="134">
        <f t="shared" si="145"/>
        <v>0.15347222222222223</v>
      </c>
      <c r="R934" s="111">
        <f t="shared" si="142"/>
        <v>0.22569444444444453</v>
      </c>
      <c r="S934" s="108">
        <f t="shared" si="146"/>
        <v>0.35416666666666669</v>
      </c>
      <c r="T934" s="109"/>
      <c r="U934" s="108"/>
      <c r="V934" s="108"/>
      <c r="W934" s="112"/>
      <c r="X934" s="112"/>
      <c r="Y934" s="112"/>
      <c r="Z934" s="176"/>
      <c r="AA934" s="109"/>
      <c r="AB934" s="138">
        <f t="shared" si="147"/>
        <v>1</v>
      </c>
      <c r="AC934" s="112">
        <f t="shared" si="148"/>
        <v>0</v>
      </c>
      <c r="AD934" s="112">
        <f t="shared" si="149"/>
        <v>0</v>
      </c>
      <c r="AE934" s="112">
        <f t="shared" si="150"/>
        <v>1</v>
      </c>
    </row>
    <row r="935" spans="1:31" s="150" customFormat="1" hidden="1">
      <c r="A935" s="147">
        <v>942</v>
      </c>
      <c r="B935" s="226" t="s">
        <v>523</v>
      </c>
      <c r="C935" s="147" t="s">
        <v>374</v>
      </c>
      <c r="D935" s="147" t="s">
        <v>505</v>
      </c>
      <c r="E935" s="148">
        <v>42318</v>
      </c>
      <c r="F935" s="149">
        <v>0.34791666666666665</v>
      </c>
      <c r="G935" s="149">
        <v>0.78611111111111109</v>
      </c>
      <c r="H935" s="147"/>
      <c r="I935" s="147"/>
      <c r="J935" s="147"/>
      <c r="K935" s="277"/>
      <c r="L935" s="121"/>
      <c r="M935" s="120" t="str">
        <f>IF(ISERROR(VLOOKUP(C935,mail!$G$2:$H$65,2,0)),"",VLOOKUP(C935,mail!$G$2:$H$65,2,0))</f>
        <v/>
      </c>
      <c r="N935" s="98"/>
      <c r="O935" s="110">
        <f t="shared" si="143"/>
        <v>0.34791666666666665</v>
      </c>
      <c r="P935" s="110">
        <f t="shared" si="144"/>
        <v>0.78611111111111109</v>
      </c>
      <c r="Q935" s="134">
        <f t="shared" si="145"/>
        <v>0.15208333333333335</v>
      </c>
      <c r="R935" s="111">
        <f t="shared" si="142"/>
        <v>0.22361111111111109</v>
      </c>
      <c r="S935" s="108">
        <f t="shared" si="146"/>
        <v>0.35416666666666669</v>
      </c>
      <c r="T935" s="109"/>
      <c r="U935" s="108"/>
      <c r="V935" s="108"/>
      <c r="W935" s="112"/>
      <c r="X935" s="112"/>
      <c r="Y935" s="112"/>
      <c r="Z935" s="176"/>
      <c r="AA935" s="109"/>
      <c r="AB935" s="138">
        <f t="shared" si="147"/>
        <v>1</v>
      </c>
      <c r="AC935" s="112">
        <f t="shared" si="148"/>
        <v>0</v>
      </c>
      <c r="AD935" s="112">
        <f t="shared" si="149"/>
        <v>0</v>
      </c>
      <c r="AE935" s="112">
        <f t="shared" si="150"/>
        <v>1</v>
      </c>
    </row>
    <row r="936" spans="1:31" s="150" customFormat="1" hidden="1">
      <c r="A936" s="147">
        <v>943</v>
      </c>
      <c r="B936" s="226" t="s">
        <v>523</v>
      </c>
      <c r="C936" s="147" t="s">
        <v>374</v>
      </c>
      <c r="D936" s="147" t="s">
        <v>505</v>
      </c>
      <c r="E936" s="148">
        <v>42319</v>
      </c>
      <c r="F936" s="149">
        <v>0.36180555555555555</v>
      </c>
      <c r="G936" s="149">
        <v>0.78680555555555554</v>
      </c>
      <c r="H936" s="147"/>
      <c r="I936" s="147"/>
      <c r="J936" s="147"/>
      <c r="K936" s="277"/>
      <c r="L936" s="121"/>
      <c r="M936" s="120" t="str">
        <f>IF(ISERROR(VLOOKUP(C936,mail!$G$2:$H$65,2,0)),"",VLOOKUP(C936,mail!$G$2:$H$65,2,0))</f>
        <v/>
      </c>
      <c r="N936" s="98"/>
      <c r="O936" s="110">
        <f t="shared" si="143"/>
        <v>0.36180555555555555</v>
      </c>
      <c r="P936" s="110">
        <f t="shared" si="144"/>
        <v>0.75</v>
      </c>
      <c r="Q936" s="134">
        <f t="shared" si="145"/>
        <v>0.13819444444444445</v>
      </c>
      <c r="R936" s="111">
        <f t="shared" si="142"/>
        <v>0.1875</v>
      </c>
      <c r="S936" s="108">
        <f t="shared" si="146"/>
        <v>0.32569444444444445</v>
      </c>
      <c r="T936" s="109"/>
      <c r="U936" s="108"/>
      <c r="V936" s="108"/>
      <c r="W936" s="112"/>
      <c r="X936" s="112"/>
      <c r="Y936" s="112"/>
      <c r="Z936" s="176"/>
      <c r="AA936" s="109"/>
      <c r="AB936" s="138">
        <f t="shared" si="147"/>
        <v>0.91960784313725485</v>
      </c>
      <c r="AC936" s="112">
        <f t="shared" si="148"/>
        <v>0</v>
      </c>
      <c r="AD936" s="112">
        <f t="shared" si="149"/>
        <v>1</v>
      </c>
      <c r="AE936" s="112">
        <f t="shared" si="150"/>
        <v>1</v>
      </c>
    </row>
    <row r="937" spans="1:31" s="150" customFormat="1" hidden="1">
      <c r="A937" s="147">
        <v>944</v>
      </c>
      <c r="B937" s="226" t="s">
        <v>523</v>
      </c>
      <c r="C937" s="147" t="s">
        <v>374</v>
      </c>
      <c r="D937" s="147" t="s">
        <v>505</v>
      </c>
      <c r="E937" s="148">
        <v>42320</v>
      </c>
      <c r="F937" s="149">
        <v>0.35416666666666669</v>
      </c>
      <c r="G937" s="149">
        <v>0.80694444444444446</v>
      </c>
      <c r="H937" s="147"/>
      <c r="I937" s="147"/>
      <c r="J937" s="147"/>
      <c r="K937" s="277"/>
      <c r="L937" s="121"/>
      <c r="M937" s="120" t="str">
        <f>IF(ISERROR(VLOOKUP(C937,mail!$G$2:$H$65,2,0)),"",VLOOKUP(C937,mail!$G$2:$H$65,2,0))</f>
        <v/>
      </c>
      <c r="N937" s="98"/>
      <c r="O937" s="110">
        <f t="shared" si="143"/>
        <v>0.35416666666666669</v>
      </c>
      <c r="P937" s="110">
        <f t="shared" si="144"/>
        <v>0.80694444444444446</v>
      </c>
      <c r="Q937" s="134">
        <f t="shared" si="145"/>
        <v>0.14583333333333331</v>
      </c>
      <c r="R937" s="111">
        <f t="shared" si="142"/>
        <v>0.24444444444444446</v>
      </c>
      <c r="S937" s="108">
        <f t="shared" si="146"/>
        <v>0.35416666666666669</v>
      </c>
      <c r="T937" s="109"/>
      <c r="U937" s="108"/>
      <c r="V937" s="108"/>
      <c r="W937" s="112"/>
      <c r="X937" s="112"/>
      <c r="Y937" s="112"/>
      <c r="Z937" s="176"/>
      <c r="AA937" s="109"/>
      <c r="AB937" s="138">
        <f t="shared" si="147"/>
        <v>1</v>
      </c>
      <c r="AC937" s="112">
        <f t="shared" si="148"/>
        <v>0</v>
      </c>
      <c r="AD937" s="112">
        <f t="shared" si="149"/>
        <v>0</v>
      </c>
      <c r="AE937" s="112">
        <f t="shared" si="150"/>
        <v>1</v>
      </c>
    </row>
    <row r="938" spans="1:31" s="150" customFormat="1" hidden="1">
      <c r="A938" s="147">
        <v>945</v>
      </c>
      <c r="B938" s="226" t="s">
        <v>523</v>
      </c>
      <c r="C938" s="147" t="s">
        <v>374</v>
      </c>
      <c r="D938" s="147" t="s">
        <v>505</v>
      </c>
      <c r="E938" s="148">
        <v>42321</v>
      </c>
      <c r="F938" s="149">
        <v>0.35625000000000001</v>
      </c>
      <c r="G938" s="149">
        <v>0.88194444444444453</v>
      </c>
      <c r="H938" s="147"/>
      <c r="I938" s="147"/>
      <c r="J938" s="147"/>
      <c r="K938" s="278"/>
      <c r="L938" s="121"/>
      <c r="M938" s="120" t="str">
        <f>IF(ISERROR(VLOOKUP(C938,mail!$G$2:$H$65,2,0)),"",VLOOKUP(C938,mail!$G$2:$H$65,2,0))</f>
        <v/>
      </c>
      <c r="N938" s="98"/>
      <c r="O938" s="110">
        <f t="shared" si="143"/>
        <v>0.35625000000000001</v>
      </c>
      <c r="P938" s="110">
        <f t="shared" si="144"/>
        <v>0.75</v>
      </c>
      <c r="Q938" s="134">
        <f t="shared" si="145"/>
        <v>0.14374999999999999</v>
      </c>
      <c r="R938" s="111">
        <f t="shared" si="142"/>
        <v>0.1875</v>
      </c>
      <c r="S938" s="108">
        <f t="shared" si="146"/>
        <v>0.33124999999999999</v>
      </c>
      <c r="T938" s="109"/>
      <c r="U938" s="108"/>
      <c r="V938" s="108"/>
      <c r="W938" s="112"/>
      <c r="X938" s="112"/>
      <c r="Y938" s="112"/>
      <c r="Z938" s="176"/>
      <c r="AA938" s="109"/>
      <c r="AB938" s="138">
        <f t="shared" si="147"/>
        <v>0.93529411764705872</v>
      </c>
      <c r="AC938" s="112">
        <f t="shared" si="148"/>
        <v>0</v>
      </c>
      <c r="AD938" s="112">
        <f t="shared" si="149"/>
        <v>1</v>
      </c>
      <c r="AE938" s="112">
        <f t="shared" si="150"/>
        <v>1</v>
      </c>
    </row>
    <row r="939" spans="1:31" s="150" customFormat="1" hidden="1">
      <c r="A939" s="147">
        <v>946</v>
      </c>
      <c r="B939" s="226" t="s">
        <v>523</v>
      </c>
      <c r="C939" s="147" t="s">
        <v>374</v>
      </c>
      <c r="D939" s="147" t="s">
        <v>505</v>
      </c>
      <c r="E939" s="148">
        <v>42324</v>
      </c>
      <c r="F939" s="149">
        <v>0.3444444444444445</v>
      </c>
      <c r="G939" s="149">
        <v>0.7909722222222223</v>
      </c>
      <c r="H939" s="147"/>
      <c r="I939" s="147"/>
      <c r="J939" s="147"/>
      <c r="K939" s="277"/>
      <c r="L939" s="121"/>
      <c r="M939" s="120" t="str">
        <f>IF(ISERROR(VLOOKUP(C939,mail!$G$2:$H$65,2,0)),"",VLOOKUP(C939,mail!$G$2:$H$65,2,0))</f>
        <v/>
      </c>
      <c r="N939" s="98"/>
      <c r="O939" s="110">
        <f t="shared" si="143"/>
        <v>0.3444444444444445</v>
      </c>
      <c r="P939" s="110">
        <f t="shared" si="144"/>
        <v>0.7909722222222223</v>
      </c>
      <c r="Q939" s="134">
        <f t="shared" si="145"/>
        <v>0.1555555555555555</v>
      </c>
      <c r="R939" s="111">
        <f t="shared" si="142"/>
        <v>0.2284722222222223</v>
      </c>
      <c r="S939" s="108">
        <f t="shared" si="146"/>
        <v>0.35416666666666669</v>
      </c>
      <c r="T939" s="109"/>
      <c r="U939" s="108"/>
      <c r="V939" s="108"/>
      <c r="W939" s="112"/>
      <c r="X939" s="112"/>
      <c r="Y939" s="112"/>
      <c r="Z939" s="176"/>
      <c r="AA939" s="109"/>
      <c r="AB939" s="138">
        <f t="shared" si="147"/>
        <v>1</v>
      </c>
      <c r="AC939" s="112">
        <f t="shared" si="148"/>
        <v>0</v>
      </c>
      <c r="AD939" s="112">
        <f t="shared" si="149"/>
        <v>0</v>
      </c>
      <c r="AE939" s="112">
        <f t="shared" si="150"/>
        <v>1</v>
      </c>
    </row>
    <row r="940" spans="1:31" s="150" customFormat="1" hidden="1">
      <c r="A940" s="147">
        <v>947</v>
      </c>
      <c r="B940" s="226" t="s">
        <v>523</v>
      </c>
      <c r="C940" s="147" t="s">
        <v>374</v>
      </c>
      <c r="D940" s="147" t="s">
        <v>505</v>
      </c>
      <c r="E940" s="148">
        <v>42325</v>
      </c>
      <c r="F940" s="149">
        <v>0.34722222222222227</v>
      </c>
      <c r="G940" s="149">
        <v>0.77638888888888891</v>
      </c>
      <c r="H940" s="147"/>
      <c r="I940" s="147"/>
      <c r="J940" s="147"/>
      <c r="K940" s="277"/>
      <c r="L940" s="121"/>
      <c r="M940" s="120" t="str">
        <f>IF(ISERROR(VLOOKUP(C940,mail!$G$2:$H$65,2,0)),"",VLOOKUP(C940,mail!$G$2:$H$65,2,0))</f>
        <v/>
      </c>
      <c r="N940" s="98"/>
      <c r="O940" s="110">
        <f t="shared" si="143"/>
        <v>0.34722222222222227</v>
      </c>
      <c r="P940" s="110">
        <f t="shared" si="144"/>
        <v>0.77638888888888891</v>
      </c>
      <c r="Q940" s="134">
        <f t="shared" si="145"/>
        <v>0.15277777777777773</v>
      </c>
      <c r="R940" s="111">
        <f t="shared" si="142"/>
        <v>0.21388888888888891</v>
      </c>
      <c r="S940" s="108">
        <f t="shared" si="146"/>
        <v>0.35416666666666669</v>
      </c>
      <c r="T940" s="109"/>
      <c r="U940" s="108"/>
      <c r="V940" s="108"/>
      <c r="W940" s="112"/>
      <c r="X940" s="112"/>
      <c r="Y940" s="112"/>
      <c r="Z940" s="176"/>
      <c r="AA940" s="109"/>
      <c r="AB940" s="138">
        <f t="shared" si="147"/>
        <v>1</v>
      </c>
      <c r="AC940" s="112">
        <f t="shared" si="148"/>
        <v>0</v>
      </c>
      <c r="AD940" s="112">
        <f t="shared" si="149"/>
        <v>0</v>
      </c>
      <c r="AE940" s="112">
        <f t="shared" si="150"/>
        <v>1</v>
      </c>
    </row>
    <row r="941" spans="1:31" s="150" customFormat="1" hidden="1">
      <c r="A941" s="147">
        <v>948</v>
      </c>
      <c r="B941" s="226" t="s">
        <v>523</v>
      </c>
      <c r="C941" s="147" t="s">
        <v>374</v>
      </c>
      <c r="D941" s="147" t="s">
        <v>505</v>
      </c>
      <c r="E941" s="148">
        <v>42326</v>
      </c>
      <c r="F941" s="149">
        <v>0.34513888888888888</v>
      </c>
      <c r="G941" s="149">
        <v>0.7895833333333333</v>
      </c>
      <c r="H941" s="147"/>
      <c r="I941" s="147"/>
      <c r="J941" s="147"/>
      <c r="K941" s="277"/>
      <c r="L941" s="121"/>
      <c r="M941" s="120" t="str">
        <f>IF(ISERROR(VLOOKUP(C941,mail!$G$2:$H$65,2,0)),"",VLOOKUP(C941,mail!$G$2:$H$65,2,0))</f>
        <v/>
      </c>
      <c r="N941" s="98"/>
      <c r="O941" s="110">
        <f t="shared" si="143"/>
        <v>0.34513888888888888</v>
      </c>
      <c r="P941" s="110">
        <f t="shared" si="144"/>
        <v>0.7895833333333333</v>
      </c>
      <c r="Q941" s="134">
        <f t="shared" si="145"/>
        <v>0.15486111111111112</v>
      </c>
      <c r="R941" s="111">
        <f t="shared" si="142"/>
        <v>0.2270833333333333</v>
      </c>
      <c r="S941" s="108">
        <f t="shared" si="146"/>
        <v>0.35416666666666669</v>
      </c>
      <c r="T941" s="109"/>
      <c r="U941" s="108"/>
      <c r="V941" s="108"/>
      <c r="W941" s="112"/>
      <c r="X941" s="112"/>
      <c r="Y941" s="112"/>
      <c r="Z941" s="176"/>
      <c r="AA941" s="109"/>
      <c r="AB941" s="138">
        <f t="shared" si="147"/>
        <v>1</v>
      </c>
      <c r="AC941" s="112">
        <f t="shared" si="148"/>
        <v>0</v>
      </c>
      <c r="AD941" s="112">
        <f t="shared" si="149"/>
        <v>0</v>
      </c>
      <c r="AE941" s="112">
        <f t="shared" si="150"/>
        <v>1</v>
      </c>
    </row>
    <row r="942" spans="1:31" s="150" customFormat="1" hidden="1">
      <c r="A942" s="147">
        <v>949</v>
      </c>
      <c r="B942" s="226" t="s">
        <v>523</v>
      </c>
      <c r="C942" s="147" t="s">
        <v>374</v>
      </c>
      <c r="D942" s="147" t="s">
        <v>505</v>
      </c>
      <c r="E942" s="148">
        <v>42327</v>
      </c>
      <c r="F942" s="149">
        <v>0.35625000000000001</v>
      </c>
      <c r="G942" s="149">
        <v>0.77916666666666667</v>
      </c>
      <c r="H942" s="147"/>
      <c r="I942" s="147"/>
      <c r="J942" s="147"/>
      <c r="K942" s="277"/>
      <c r="L942" s="121"/>
      <c r="M942" s="120" t="str">
        <f>IF(ISERROR(VLOOKUP(C942,mail!$G$2:$H$65,2,0)),"",VLOOKUP(C942,mail!$G$2:$H$65,2,0))</f>
        <v/>
      </c>
      <c r="N942" s="98"/>
      <c r="O942" s="110">
        <f t="shared" si="143"/>
        <v>0.35625000000000001</v>
      </c>
      <c r="P942" s="110">
        <f t="shared" si="144"/>
        <v>0.75</v>
      </c>
      <c r="Q942" s="134">
        <f t="shared" si="145"/>
        <v>0.14374999999999999</v>
      </c>
      <c r="R942" s="111">
        <f t="shared" ref="R942:R1004" si="151">+IF(OR(M942="khac",M942="pm",P942=TIMEVALUE("00:00"),MAX(F942:K942)&lt;TIMEVALUE("13:30"),MAX(F942:K942)&lt;TIMEVALUE("15:30"),MIN(F942:K942)&gt;TIMEVALUE("15:30")),0,IF(P942&lt;=TIMEVALUE("19:30"),P942-IF(MIN(F942:K942)&gt;TIMEVALUE("13:30"),O942,TIMEVALUE("13:30")),TIMEVALUE("19:30")-IF(MIN(F942:K942)&gt;TIMEVALUE("13:30"),O942,TIMEVALUE("13:30"))))</f>
        <v>0.1875</v>
      </c>
      <c r="S942" s="108">
        <f t="shared" si="146"/>
        <v>0.33124999999999999</v>
      </c>
      <c r="T942" s="109"/>
      <c r="U942" s="108"/>
      <c r="V942" s="108"/>
      <c r="W942" s="112"/>
      <c r="X942" s="112"/>
      <c r="Y942" s="112"/>
      <c r="Z942" s="176"/>
      <c r="AA942" s="109"/>
      <c r="AB942" s="138">
        <f t="shared" si="147"/>
        <v>0.93529411764705872</v>
      </c>
      <c r="AC942" s="112">
        <f t="shared" si="148"/>
        <v>0</v>
      </c>
      <c r="AD942" s="112">
        <f t="shared" si="149"/>
        <v>1</v>
      </c>
      <c r="AE942" s="112">
        <f t="shared" si="150"/>
        <v>1</v>
      </c>
    </row>
    <row r="943" spans="1:31" s="150" customFormat="1" hidden="1">
      <c r="A943" s="147">
        <v>950</v>
      </c>
      <c r="B943" s="226" t="s">
        <v>524</v>
      </c>
      <c r="C943" s="147" t="s">
        <v>375</v>
      </c>
      <c r="D943" s="147" t="s">
        <v>479</v>
      </c>
      <c r="E943" s="148">
        <v>42303</v>
      </c>
      <c r="F943" s="149">
        <v>0.33194444444444443</v>
      </c>
      <c r="G943" s="149">
        <v>0.76874999999999993</v>
      </c>
      <c r="H943" s="147"/>
      <c r="I943" s="147"/>
      <c r="J943" s="147"/>
      <c r="K943" s="277"/>
      <c r="L943" s="121"/>
      <c r="M943" s="120" t="str">
        <f>IF(ISERROR(VLOOKUP(C943,mail!$G$2:$H$65,2,0)),"",VLOOKUP(C943,mail!$G$2:$H$65,2,0))</f>
        <v/>
      </c>
      <c r="N943" s="98"/>
      <c r="O943" s="110">
        <f t="shared" si="143"/>
        <v>0.33333333333333331</v>
      </c>
      <c r="P943" s="110">
        <f t="shared" si="144"/>
        <v>0.76874999999999993</v>
      </c>
      <c r="Q943" s="134">
        <f t="shared" si="145"/>
        <v>0.16666666666666669</v>
      </c>
      <c r="R943" s="111">
        <f t="shared" si="151"/>
        <v>0.20624999999999993</v>
      </c>
      <c r="S943" s="108">
        <f t="shared" si="146"/>
        <v>0.35416666666666669</v>
      </c>
      <c r="T943" s="109"/>
      <c r="U943" s="108"/>
      <c r="V943" s="108"/>
      <c r="W943" s="112"/>
      <c r="X943" s="112"/>
      <c r="Y943" s="112"/>
      <c r="Z943" s="176"/>
      <c r="AA943" s="109"/>
      <c r="AB943" s="138">
        <f t="shared" si="147"/>
        <v>1</v>
      </c>
      <c r="AC943" s="112">
        <f t="shared" si="148"/>
        <v>0</v>
      </c>
      <c r="AD943" s="112">
        <f t="shared" si="149"/>
        <v>0</v>
      </c>
      <c r="AE943" s="112">
        <f t="shared" si="150"/>
        <v>1</v>
      </c>
    </row>
    <row r="944" spans="1:31" s="150" customFormat="1" hidden="1">
      <c r="A944" s="147">
        <v>951</v>
      </c>
      <c r="B944" s="226" t="s">
        <v>525</v>
      </c>
      <c r="C944" s="147" t="s">
        <v>379</v>
      </c>
      <c r="D944" s="147" t="s">
        <v>505</v>
      </c>
      <c r="E944" s="148">
        <v>42303</v>
      </c>
      <c r="F944" s="149">
        <v>0.33263888888888887</v>
      </c>
      <c r="G944" s="149">
        <v>0.76111111111111107</v>
      </c>
      <c r="H944" s="147"/>
      <c r="I944" s="147"/>
      <c r="J944" s="147"/>
      <c r="K944" s="277"/>
      <c r="L944" s="121"/>
      <c r="M944" s="120" t="str">
        <f>IF(ISERROR(VLOOKUP(C944,mail!$G$2:$H$65,2,0)),"",VLOOKUP(C944,mail!$G$2:$H$65,2,0))</f>
        <v/>
      </c>
      <c r="N944" s="98"/>
      <c r="O944" s="110">
        <f t="shared" si="143"/>
        <v>0.33333333333333331</v>
      </c>
      <c r="P944" s="110">
        <f t="shared" si="144"/>
        <v>0.76111111111111107</v>
      </c>
      <c r="Q944" s="134">
        <f t="shared" si="145"/>
        <v>0.16666666666666669</v>
      </c>
      <c r="R944" s="111">
        <f t="shared" si="151"/>
        <v>0.19861111111111107</v>
      </c>
      <c r="S944" s="108">
        <f t="shared" si="146"/>
        <v>0.35416666666666669</v>
      </c>
      <c r="T944" s="109"/>
      <c r="U944" s="108"/>
      <c r="V944" s="108"/>
      <c r="W944" s="112"/>
      <c r="X944" s="112"/>
      <c r="Y944" s="112"/>
      <c r="Z944" s="176"/>
      <c r="AA944" s="109"/>
      <c r="AB944" s="138">
        <f t="shared" si="147"/>
        <v>1</v>
      </c>
      <c r="AC944" s="112">
        <f t="shared" si="148"/>
        <v>0</v>
      </c>
      <c r="AD944" s="112">
        <f t="shared" si="149"/>
        <v>0</v>
      </c>
      <c r="AE944" s="112">
        <f t="shared" si="150"/>
        <v>1</v>
      </c>
    </row>
    <row r="945" spans="1:31" s="150" customFormat="1" hidden="1">
      <c r="A945" s="147">
        <v>952</v>
      </c>
      <c r="B945" s="226" t="s">
        <v>525</v>
      </c>
      <c r="C945" s="147" t="s">
        <v>379</v>
      </c>
      <c r="D945" s="147" t="s">
        <v>505</v>
      </c>
      <c r="E945" s="148">
        <v>42304</v>
      </c>
      <c r="F945" s="149">
        <v>0.3354166666666667</v>
      </c>
      <c r="G945" s="149">
        <v>0.77430555555555547</v>
      </c>
      <c r="H945" s="147"/>
      <c r="I945" s="147"/>
      <c r="J945" s="147"/>
      <c r="K945" s="277"/>
      <c r="L945" s="121"/>
      <c r="M945" s="120" t="str">
        <f>IF(ISERROR(VLOOKUP(C945,mail!$G$2:$H$65,2,0)),"",VLOOKUP(C945,mail!$G$2:$H$65,2,0))</f>
        <v/>
      </c>
      <c r="N945" s="98"/>
      <c r="O945" s="110">
        <f t="shared" si="143"/>
        <v>0.3354166666666667</v>
      </c>
      <c r="P945" s="110">
        <f t="shared" si="144"/>
        <v>0.77430555555555547</v>
      </c>
      <c r="Q945" s="134">
        <f t="shared" si="145"/>
        <v>0.1645833333333333</v>
      </c>
      <c r="R945" s="111">
        <f t="shared" si="151"/>
        <v>0.21180555555555547</v>
      </c>
      <c r="S945" s="108">
        <f t="shared" si="146"/>
        <v>0.35416666666666669</v>
      </c>
      <c r="T945" s="109"/>
      <c r="U945" s="108"/>
      <c r="V945" s="108"/>
      <c r="W945" s="112"/>
      <c r="X945" s="112"/>
      <c r="Y945" s="112"/>
      <c r="Z945" s="176"/>
      <c r="AA945" s="109"/>
      <c r="AB945" s="138">
        <f t="shared" si="147"/>
        <v>1</v>
      </c>
      <c r="AC945" s="112">
        <f t="shared" si="148"/>
        <v>0</v>
      </c>
      <c r="AD945" s="112">
        <f t="shared" si="149"/>
        <v>0</v>
      </c>
      <c r="AE945" s="112">
        <f t="shared" si="150"/>
        <v>1</v>
      </c>
    </row>
    <row r="946" spans="1:31" s="150" customFormat="1" hidden="1">
      <c r="A946" s="147">
        <v>953</v>
      </c>
      <c r="B946" s="226" t="s">
        <v>525</v>
      </c>
      <c r="C946" s="147" t="s">
        <v>379</v>
      </c>
      <c r="D946" s="147" t="s">
        <v>505</v>
      </c>
      <c r="E946" s="148">
        <v>42305</v>
      </c>
      <c r="F946" s="149">
        <v>0.3354166666666667</v>
      </c>
      <c r="G946" s="149">
        <v>0.77638888888888891</v>
      </c>
      <c r="H946" s="147"/>
      <c r="I946" s="147"/>
      <c r="J946" s="147"/>
      <c r="K946" s="277"/>
      <c r="L946" s="121"/>
      <c r="M946" s="120" t="str">
        <f>IF(ISERROR(VLOOKUP(C946,mail!$G$2:$H$65,2,0)),"",VLOOKUP(C946,mail!$G$2:$H$65,2,0))</f>
        <v/>
      </c>
      <c r="N946" s="98"/>
      <c r="O946" s="110">
        <f t="shared" si="143"/>
        <v>0.3354166666666667</v>
      </c>
      <c r="P946" s="110">
        <f t="shared" si="144"/>
        <v>0.77638888888888891</v>
      </c>
      <c r="Q946" s="134">
        <f t="shared" si="145"/>
        <v>0.1645833333333333</v>
      </c>
      <c r="R946" s="111">
        <f t="shared" si="151"/>
        <v>0.21388888888888891</v>
      </c>
      <c r="S946" s="108">
        <f t="shared" si="146"/>
        <v>0.35416666666666669</v>
      </c>
      <c r="T946" s="109"/>
      <c r="U946" s="108"/>
      <c r="V946" s="108"/>
      <c r="W946" s="112"/>
      <c r="X946" s="112"/>
      <c r="Y946" s="112"/>
      <c r="Z946" s="176"/>
      <c r="AA946" s="109"/>
      <c r="AB946" s="138">
        <f t="shared" si="147"/>
        <v>1</v>
      </c>
      <c r="AC946" s="112">
        <f t="shared" si="148"/>
        <v>0</v>
      </c>
      <c r="AD946" s="112">
        <f t="shared" si="149"/>
        <v>0</v>
      </c>
      <c r="AE946" s="112">
        <f t="shared" si="150"/>
        <v>1</v>
      </c>
    </row>
    <row r="947" spans="1:31" s="150" customFormat="1" hidden="1">
      <c r="A947" s="147">
        <v>954</v>
      </c>
      <c r="B947" s="226" t="s">
        <v>525</v>
      </c>
      <c r="C947" s="147" t="s">
        <v>379</v>
      </c>
      <c r="D947" s="147" t="s">
        <v>505</v>
      </c>
      <c r="E947" s="148">
        <v>42306</v>
      </c>
      <c r="F947" s="149">
        <v>0.33819444444444446</v>
      </c>
      <c r="G947" s="149">
        <v>0.76597222222222217</v>
      </c>
      <c r="H947" s="147"/>
      <c r="I947" s="147"/>
      <c r="J947" s="147"/>
      <c r="K947" s="277"/>
      <c r="L947" s="121"/>
      <c r="M947" s="120" t="str">
        <f>IF(ISERROR(VLOOKUP(C947,mail!$G$2:$H$65,2,0)),"",VLOOKUP(C947,mail!$G$2:$H$65,2,0))</f>
        <v/>
      </c>
      <c r="N947" s="98"/>
      <c r="O947" s="110">
        <f t="shared" si="143"/>
        <v>0.33819444444444446</v>
      </c>
      <c r="P947" s="110">
        <f t="shared" si="144"/>
        <v>0.76597222222222217</v>
      </c>
      <c r="Q947" s="134">
        <f t="shared" si="145"/>
        <v>0.16180555555555554</v>
      </c>
      <c r="R947" s="111">
        <f t="shared" si="151"/>
        <v>0.20347222222222217</v>
      </c>
      <c r="S947" s="108">
        <f t="shared" si="146"/>
        <v>0.35416666666666669</v>
      </c>
      <c r="T947" s="109"/>
      <c r="U947" s="108"/>
      <c r="V947" s="108"/>
      <c r="W947" s="112"/>
      <c r="X947" s="112"/>
      <c r="Y947" s="112"/>
      <c r="Z947" s="176"/>
      <c r="AA947" s="109"/>
      <c r="AB947" s="138">
        <f t="shared" si="147"/>
        <v>1</v>
      </c>
      <c r="AC947" s="112">
        <f t="shared" si="148"/>
        <v>0</v>
      </c>
      <c r="AD947" s="112">
        <f t="shared" si="149"/>
        <v>0</v>
      </c>
      <c r="AE947" s="112">
        <f t="shared" si="150"/>
        <v>1</v>
      </c>
    </row>
    <row r="948" spans="1:31" s="150" customFormat="1" hidden="1">
      <c r="A948" s="147">
        <v>955</v>
      </c>
      <c r="B948" s="226" t="s">
        <v>525</v>
      </c>
      <c r="C948" s="147" t="s">
        <v>379</v>
      </c>
      <c r="D948" s="147" t="s">
        <v>505</v>
      </c>
      <c r="E948" s="148">
        <v>42307</v>
      </c>
      <c r="F948" s="149">
        <v>0.33611111111111108</v>
      </c>
      <c r="G948" s="149">
        <v>0.75902777777777775</v>
      </c>
      <c r="H948" s="147"/>
      <c r="I948" s="147"/>
      <c r="J948" s="147"/>
      <c r="K948" s="277"/>
      <c r="L948" s="121"/>
      <c r="M948" s="120" t="str">
        <f>IF(ISERROR(VLOOKUP(C948,mail!$G$2:$H$65,2,0)),"",VLOOKUP(C948,mail!$G$2:$H$65,2,0))</f>
        <v/>
      </c>
      <c r="N948" s="98"/>
      <c r="O948" s="110">
        <f t="shared" si="143"/>
        <v>0.33611111111111108</v>
      </c>
      <c r="P948" s="110">
        <f t="shared" si="144"/>
        <v>0.75902777777777775</v>
      </c>
      <c r="Q948" s="134">
        <f t="shared" si="145"/>
        <v>0.16388888888888892</v>
      </c>
      <c r="R948" s="111">
        <f t="shared" si="151"/>
        <v>0.19652777777777775</v>
      </c>
      <c r="S948" s="108">
        <f t="shared" si="146"/>
        <v>0.35416666666666669</v>
      </c>
      <c r="T948" s="109"/>
      <c r="U948" s="108"/>
      <c r="V948" s="108"/>
      <c r="W948" s="112"/>
      <c r="X948" s="112"/>
      <c r="Y948" s="112"/>
      <c r="Z948" s="176"/>
      <c r="AA948" s="109"/>
      <c r="AB948" s="138">
        <f t="shared" si="147"/>
        <v>1</v>
      </c>
      <c r="AC948" s="112">
        <f t="shared" si="148"/>
        <v>0</v>
      </c>
      <c r="AD948" s="112">
        <f t="shared" si="149"/>
        <v>0</v>
      </c>
      <c r="AE948" s="112">
        <f t="shared" si="150"/>
        <v>1</v>
      </c>
    </row>
    <row r="949" spans="1:31" s="150" customFormat="1" hidden="1">
      <c r="A949" s="147">
        <v>956</v>
      </c>
      <c r="B949" s="226" t="s">
        <v>525</v>
      </c>
      <c r="C949" s="147" t="s">
        <v>379</v>
      </c>
      <c r="D949" s="147" t="s">
        <v>505</v>
      </c>
      <c r="E949" s="148">
        <v>42310</v>
      </c>
      <c r="F949" s="149">
        <v>0.33263888888888887</v>
      </c>
      <c r="G949" s="149">
        <v>0.77916666666666667</v>
      </c>
      <c r="H949" s="147"/>
      <c r="I949" s="147"/>
      <c r="J949" s="147"/>
      <c r="K949" s="277"/>
      <c r="L949" s="121"/>
      <c r="M949" s="120" t="str">
        <f>IF(ISERROR(VLOOKUP(C949,mail!$G$2:$H$65,2,0)),"",VLOOKUP(C949,mail!$G$2:$H$65,2,0))</f>
        <v/>
      </c>
      <c r="N949" s="98"/>
      <c r="O949" s="110">
        <f t="shared" si="143"/>
        <v>0.33333333333333331</v>
      </c>
      <c r="P949" s="110">
        <f t="shared" si="144"/>
        <v>0.77916666666666667</v>
      </c>
      <c r="Q949" s="134">
        <f t="shared" si="145"/>
        <v>0.16666666666666669</v>
      </c>
      <c r="R949" s="111">
        <f t="shared" si="151"/>
        <v>0.21666666666666667</v>
      </c>
      <c r="S949" s="108">
        <f t="shared" si="146"/>
        <v>0.35416666666666669</v>
      </c>
      <c r="T949" s="109"/>
      <c r="U949" s="108"/>
      <c r="V949" s="108"/>
      <c r="W949" s="112"/>
      <c r="X949" s="112"/>
      <c r="Y949" s="112"/>
      <c r="Z949" s="176"/>
      <c r="AA949" s="109"/>
      <c r="AB949" s="138">
        <f t="shared" si="147"/>
        <v>1</v>
      </c>
      <c r="AC949" s="112">
        <f t="shared" si="148"/>
        <v>0</v>
      </c>
      <c r="AD949" s="112">
        <f t="shared" si="149"/>
        <v>0</v>
      </c>
      <c r="AE949" s="112">
        <f t="shared" si="150"/>
        <v>1</v>
      </c>
    </row>
    <row r="950" spans="1:31" s="150" customFormat="1" hidden="1">
      <c r="A950" s="147">
        <v>957</v>
      </c>
      <c r="B950" s="226" t="s">
        <v>525</v>
      </c>
      <c r="C950" s="147" t="s">
        <v>379</v>
      </c>
      <c r="D950" s="147" t="s">
        <v>505</v>
      </c>
      <c r="E950" s="148">
        <v>42311</v>
      </c>
      <c r="F950" s="149">
        <v>0.33888888888888885</v>
      </c>
      <c r="G950" s="149">
        <v>0.7631944444444444</v>
      </c>
      <c r="H950" s="147"/>
      <c r="I950" s="147"/>
      <c r="J950" s="147"/>
      <c r="K950" s="277"/>
      <c r="L950" s="121"/>
      <c r="M950" s="120" t="str">
        <f>IF(ISERROR(VLOOKUP(C950,mail!$G$2:$H$65,2,0)),"",VLOOKUP(C950,mail!$G$2:$H$65,2,0))</f>
        <v/>
      </c>
      <c r="N950" s="98"/>
      <c r="O950" s="110">
        <f t="shared" si="143"/>
        <v>0.33888888888888885</v>
      </c>
      <c r="P950" s="110">
        <f t="shared" si="144"/>
        <v>0.7631944444444444</v>
      </c>
      <c r="Q950" s="134">
        <f t="shared" si="145"/>
        <v>0.16111111111111115</v>
      </c>
      <c r="R950" s="111">
        <f t="shared" si="151"/>
        <v>0.2006944444444444</v>
      </c>
      <c r="S950" s="108">
        <f t="shared" si="146"/>
        <v>0.35416666666666669</v>
      </c>
      <c r="T950" s="109"/>
      <c r="U950" s="108"/>
      <c r="V950" s="108"/>
      <c r="W950" s="112"/>
      <c r="X950" s="112"/>
      <c r="Y950" s="112"/>
      <c r="Z950" s="176"/>
      <c r="AA950" s="109"/>
      <c r="AB950" s="138">
        <f t="shared" si="147"/>
        <v>1</v>
      </c>
      <c r="AC950" s="112">
        <f t="shared" si="148"/>
        <v>0</v>
      </c>
      <c r="AD950" s="112">
        <f t="shared" si="149"/>
        <v>0</v>
      </c>
      <c r="AE950" s="112">
        <f t="shared" si="150"/>
        <v>1</v>
      </c>
    </row>
    <row r="951" spans="1:31" s="150" customFormat="1" hidden="1">
      <c r="A951" s="147">
        <v>958</v>
      </c>
      <c r="B951" s="226" t="s">
        <v>525</v>
      </c>
      <c r="C951" s="147" t="s">
        <v>379</v>
      </c>
      <c r="D951" s="147" t="s">
        <v>505</v>
      </c>
      <c r="E951" s="148">
        <v>42312</v>
      </c>
      <c r="F951" s="149">
        <v>0.32847222222222222</v>
      </c>
      <c r="G951" s="149">
        <v>0.77569444444444446</v>
      </c>
      <c r="H951" s="147"/>
      <c r="I951" s="147"/>
      <c r="J951" s="147"/>
      <c r="K951" s="278"/>
      <c r="L951" s="121"/>
      <c r="M951" s="120" t="str">
        <f>IF(ISERROR(VLOOKUP(C951,mail!$G$2:$H$65,2,0)),"",VLOOKUP(C951,mail!$G$2:$H$65,2,0))</f>
        <v/>
      </c>
      <c r="N951" s="98"/>
      <c r="O951" s="110">
        <f t="shared" si="143"/>
        <v>0.33333333333333331</v>
      </c>
      <c r="P951" s="110">
        <f t="shared" si="144"/>
        <v>0.77569444444444446</v>
      </c>
      <c r="Q951" s="134">
        <f t="shared" si="145"/>
        <v>0.16666666666666669</v>
      </c>
      <c r="R951" s="111">
        <f t="shared" si="151"/>
        <v>0.21319444444444446</v>
      </c>
      <c r="S951" s="108">
        <f t="shared" si="146"/>
        <v>0.35416666666666669</v>
      </c>
      <c r="T951" s="109"/>
      <c r="U951" s="108"/>
      <c r="V951" s="108"/>
      <c r="W951" s="112"/>
      <c r="X951" s="112"/>
      <c r="Y951" s="112"/>
      <c r="Z951" s="176"/>
      <c r="AA951" s="109"/>
      <c r="AB951" s="138">
        <f t="shared" si="147"/>
        <v>1</v>
      </c>
      <c r="AC951" s="112">
        <f t="shared" si="148"/>
        <v>0</v>
      </c>
      <c r="AD951" s="112">
        <f t="shared" si="149"/>
        <v>0</v>
      </c>
      <c r="AE951" s="112">
        <f t="shared" si="150"/>
        <v>1</v>
      </c>
    </row>
    <row r="952" spans="1:31" s="150" customFormat="1" hidden="1">
      <c r="A952" s="147">
        <v>959</v>
      </c>
      <c r="B952" s="226" t="s">
        <v>525</v>
      </c>
      <c r="C952" s="147" t="s">
        <v>379</v>
      </c>
      <c r="D952" s="147" t="s">
        <v>505</v>
      </c>
      <c r="E952" s="148">
        <v>42313</v>
      </c>
      <c r="F952" s="149">
        <v>0.33749999999999997</v>
      </c>
      <c r="G952" s="149">
        <v>0.75902777777777775</v>
      </c>
      <c r="H952" s="147"/>
      <c r="I952" s="147"/>
      <c r="J952" s="147"/>
      <c r="K952" s="277"/>
      <c r="L952" s="121"/>
      <c r="M952" s="120" t="str">
        <f>IF(ISERROR(VLOOKUP(C952,mail!$G$2:$H$65,2,0)),"",VLOOKUP(C952,mail!$G$2:$H$65,2,0))</f>
        <v/>
      </c>
      <c r="N952" s="98"/>
      <c r="O952" s="110">
        <f t="shared" si="143"/>
        <v>0.33749999999999997</v>
      </c>
      <c r="P952" s="110">
        <f t="shared" si="144"/>
        <v>0.75902777777777775</v>
      </c>
      <c r="Q952" s="134">
        <f t="shared" si="145"/>
        <v>0.16250000000000003</v>
      </c>
      <c r="R952" s="111">
        <f t="shared" si="151"/>
        <v>0.19652777777777775</v>
      </c>
      <c r="S952" s="108">
        <f t="shared" si="146"/>
        <v>0.35416666666666669</v>
      </c>
      <c r="T952" s="109"/>
      <c r="U952" s="108"/>
      <c r="V952" s="108"/>
      <c r="W952" s="112"/>
      <c r="X952" s="112"/>
      <c r="Y952" s="112"/>
      <c r="Z952" s="176"/>
      <c r="AA952" s="109"/>
      <c r="AB952" s="138">
        <f t="shared" si="147"/>
        <v>1</v>
      </c>
      <c r="AC952" s="112">
        <f t="shared" si="148"/>
        <v>0</v>
      </c>
      <c r="AD952" s="112">
        <f t="shared" si="149"/>
        <v>0</v>
      </c>
      <c r="AE952" s="112">
        <f t="shared" si="150"/>
        <v>1</v>
      </c>
    </row>
    <row r="953" spans="1:31" s="150" customFormat="1" hidden="1">
      <c r="A953" s="147">
        <v>960</v>
      </c>
      <c r="B953" s="226" t="s">
        <v>525</v>
      </c>
      <c r="C953" s="147" t="s">
        <v>379</v>
      </c>
      <c r="D953" s="147" t="s">
        <v>505</v>
      </c>
      <c r="E953" s="148">
        <v>42314</v>
      </c>
      <c r="F953" s="149">
        <v>0.33819444444444446</v>
      </c>
      <c r="G953" s="149">
        <v>0.77569444444444446</v>
      </c>
      <c r="H953" s="147"/>
      <c r="I953" s="147"/>
      <c r="J953" s="147"/>
      <c r="K953" s="277"/>
      <c r="L953" s="121"/>
      <c r="M953" s="120" t="str">
        <f>IF(ISERROR(VLOOKUP(C953,mail!$G$2:$H$65,2,0)),"",VLOOKUP(C953,mail!$G$2:$H$65,2,0))</f>
        <v/>
      </c>
      <c r="N953" s="98"/>
      <c r="O953" s="110">
        <f t="shared" si="143"/>
        <v>0.33819444444444446</v>
      </c>
      <c r="P953" s="110">
        <f t="shared" si="144"/>
        <v>0.77569444444444446</v>
      </c>
      <c r="Q953" s="134">
        <f t="shared" si="145"/>
        <v>0.16180555555555554</v>
      </c>
      <c r="R953" s="111">
        <f t="shared" si="151"/>
        <v>0.21319444444444446</v>
      </c>
      <c r="S953" s="108">
        <f t="shared" si="146"/>
        <v>0.35416666666666669</v>
      </c>
      <c r="T953" s="109"/>
      <c r="U953" s="108"/>
      <c r="V953" s="108"/>
      <c r="W953" s="112"/>
      <c r="X953" s="112"/>
      <c r="Y953" s="112"/>
      <c r="Z953" s="176"/>
      <c r="AA953" s="109"/>
      <c r="AB953" s="138">
        <f t="shared" si="147"/>
        <v>1</v>
      </c>
      <c r="AC953" s="112">
        <f t="shared" si="148"/>
        <v>0</v>
      </c>
      <c r="AD953" s="112">
        <f t="shared" si="149"/>
        <v>0</v>
      </c>
      <c r="AE953" s="112">
        <f t="shared" si="150"/>
        <v>1</v>
      </c>
    </row>
    <row r="954" spans="1:31" s="150" customFormat="1" hidden="1">
      <c r="A954" s="147">
        <v>962</v>
      </c>
      <c r="B954" s="226" t="s">
        <v>525</v>
      </c>
      <c r="C954" s="147" t="s">
        <v>379</v>
      </c>
      <c r="D954" s="147" t="s">
        <v>505</v>
      </c>
      <c r="E954" s="148">
        <v>42317</v>
      </c>
      <c r="F954" s="149">
        <v>0.34375</v>
      </c>
      <c r="G954" s="149">
        <v>0.7729166666666667</v>
      </c>
      <c r="H954" s="147"/>
      <c r="I954" s="147"/>
      <c r="J954" s="147"/>
      <c r="K954" s="277"/>
      <c r="L954" s="121"/>
      <c r="M954" s="120" t="str">
        <f>IF(ISERROR(VLOOKUP(C954,mail!$G$2:$H$65,2,0)),"",VLOOKUP(C954,mail!$G$2:$H$65,2,0))</f>
        <v/>
      </c>
      <c r="N954" s="98"/>
      <c r="O954" s="110">
        <f t="shared" si="143"/>
        <v>0.34375</v>
      </c>
      <c r="P954" s="110">
        <f t="shared" si="144"/>
        <v>0.7729166666666667</v>
      </c>
      <c r="Q954" s="134">
        <f t="shared" si="145"/>
        <v>0.15625</v>
      </c>
      <c r="R954" s="111">
        <f t="shared" si="151"/>
        <v>0.2104166666666667</v>
      </c>
      <c r="S954" s="108">
        <f t="shared" si="146"/>
        <v>0.35416666666666669</v>
      </c>
      <c r="T954" s="109"/>
      <c r="U954" s="108"/>
      <c r="V954" s="108"/>
      <c r="W954" s="112"/>
      <c r="X954" s="112"/>
      <c r="Y954" s="112"/>
      <c r="Z954" s="176"/>
      <c r="AA954" s="109"/>
      <c r="AB954" s="138">
        <f t="shared" si="147"/>
        <v>1</v>
      </c>
      <c r="AC954" s="112">
        <f t="shared" si="148"/>
        <v>0</v>
      </c>
      <c r="AD954" s="112">
        <f t="shared" si="149"/>
        <v>0</v>
      </c>
      <c r="AE954" s="112">
        <f t="shared" si="150"/>
        <v>1</v>
      </c>
    </row>
    <row r="955" spans="1:31" s="150" customFormat="1" hidden="1">
      <c r="A955" s="147">
        <v>963</v>
      </c>
      <c r="B955" s="226" t="s">
        <v>525</v>
      </c>
      <c r="C955" s="147" t="s">
        <v>379</v>
      </c>
      <c r="D955" s="147" t="s">
        <v>505</v>
      </c>
      <c r="E955" s="148">
        <v>42318</v>
      </c>
      <c r="F955" s="149">
        <v>0.34027777777777773</v>
      </c>
      <c r="G955" s="149">
        <v>0.7729166666666667</v>
      </c>
      <c r="H955" s="147"/>
      <c r="I955" s="147"/>
      <c r="J955" s="147"/>
      <c r="K955" s="277"/>
      <c r="L955" s="121"/>
      <c r="M955" s="120" t="str">
        <f>IF(ISERROR(VLOOKUP(C955,mail!$G$2:$H$65,2,0)),"",VLOOKUP(C955,mail!$G$2:$H$65,2,0))</f>
        <v/>
      </c>
      <c r="N955" s="98"/>
      <c r="O955" s="110">
        <f t="shared" si="143"/>
        <v>0.34027777777777773</v>
      </c>
      <c r="P955" s="110">
        <f t="shared" si="144"/>
        <v>0.7729166666666667</v>
      </c>
      <c r="Q955" s="134">
        <f t="shared" si="145"/>
        <v>0.15972222222222227</v>
      </c>
      <c r="R955" s="111">
        <f t="shared" si="151"/>
        <v>0.2104166666666667</v>
      </c>
      <c r="S955" s="108">
        <f t="shared" si="146"/>
        <v>0.35416666666666669</v>
      </c>
      <c r="T955" s="109"/>
      <c r="U955" s="108"/>
      <c r="V955" s="108"/>
      <c r="W955" s="112"/>
      <c r="X955" s="112"/>
      <c r="Y955" s="112"/>
      <c r="Z955" s="176"/>
      <c r="AA955" s="109"/>
      <c r="AB955" s="138">
        <f t="shared" si="147"/>
        <v>1</v>
      </c>
      <c r="AC955" s="112">
        <f t="shared" si="148"/>
        <v>0</v>
      </c>
      <c r="AD955" s="112">
        <f t="shared" si="149"/>
        <v>0</v>
      </c>
      <c r="AE955" s="112">
        <f t="shared" si="150"/>
        <v>1</v>
      </c>
    </row>
    <row r="956" spans="1:31" s="150" customFormat="1" hidden="1">
      <c r="A956" s="147">
        <v>964</v>
      </c>
      <c r="B956" s="226" t="s">
        <v>525</v>
      </c>
      <c r="C956" s="147" t="s">
        <v>379</v>
      </c>
      <c r="D956" s="147" t="s">
        <v>505</v>
      </c>
      <c r="E956" s="148">
        <v>42319</v>
      </c>
      <c r="F956" s="149">
        <v>0.34097222222222223</v>
      </c>
      <c r="G956" s="149">
        <v>0.76597222222222217</v>
      </c>
      <c r="H956" s="147"/>
      <c r="I956" s="147"/>
      <c r="J956" s="147"/>
      <c r="K956" s="277"/>
      <c r="L956" s="121"/>
      <c r="M956" s="120" t="str">
        <f>IF(ISERROR(VLOOKUP(C956,mail!$G$2:$H$65,2,0)),"",VLOOKUP(C956,mail!$G$2:$H$65,2,0))</f>
        <v/>
      </c>
      <c r="N956" s="98"/>
      <c r="O956" s="110">
        <f t="shared" si="143"/>
        <v>0.34097222222222223</v>
      </c>
      <c r="P956" s="110">
        <f t="shared" si="144"/>
        <v>0.76597222222222217</v>
      </c>
      <c r="Q956" s="134">
        <f t="shared" si="145"/>
        <v>0.15902777777777777</v>
      </c>
      <c r="R956" s="111">
        <f t="shared" si="151"/>
        <v>0.20347222222222217</v>
      </c>
      <c r="S956" s="108">
        <f t="shared" si="146"/>
        <v>0.35416666666666669</v>
      </c>
      <c r="T956" s="109"/>
      <c r="U956" s="108"/>
      <c r="V956" s="108"/>
      <c r="W956" s="112"/>
      <c r="X956" s="112"/>
      <c r="Y956" s="112"/>
      <c r="Z956" s="176"/>
      <c r="AA956" s="109"/>
      <c r="AB956" s="138">
        <f t="shared" si="147"/>
        <v>1</v>
      </c>
      <c r="AC956" s="112">
        <f t="shared" si="148"/>
        <v>0</v>
      </c>
      <c r="AD956" s="112">
        <f t="shared" si="149"/>
        <v>0</v>
      </c>
      <c r="AE956" s="112">
        <f t="shared" si="150"/>
        <v>1</v>
      </c>
    </row>
    <row r="957" spans="1:31" s="150" customFormat="1" hidden="1">
      <c r="A957" s="147">
        <v>965</v>
      </c>
      <c r="B957" s="226" t="s">
        <v>525</v>
      </c>
      <c r="C957" s="147" t="s">
        <v>379</v>
      </c>
      <c r="D957" s="147" t="s">
        <v>505</v>
      </c>
      <c r="E957" s="148">
        <v>42320</v>
      </c>
      <c r="F957" s="149">
        <v>0.33819444444444446</v>
      </c>
      <c r="G957" s="149">
        <v>0.88124999999999998</v>
      </c>
      <c r="H957" s="147"/>
      <c r="I957" s="147"/>
      <c r="J957" s="147"/>
      <c r="K957" s="277"/>
      <c r="L957" s="121"/>
      <c r="M957" s="120" t="str">
        <f>IF(ISERROR(VLOOKUP(C957,mail!$G$2:$H$65,2,0)),"",VLOOKUP(C957,mail!$G$2:$H$65,2,0))</f>
        <v/>
      </c>
      <c r="N957" s="98"/>
      <c r="O957" s="110">
        <f t="shared" si="143"/>
        <v>0.33819444444444446</v>
      </c>
      <c r="P957" s="110">
        <f t="shared" si="144"/>
        <v>0.88124999999999998</v>
      </c>
      <c r="Q957" s="134">
        <f t="shared" si="145"/>
        <v>0.16180555555555554</v>
      </c>
      <c r="R957" s="111">
        <f t="shared" si="151"/>
        <v>0.25</v>
      </c>
      <c r="S957" s="108">
        <f t="shared" si="146"/>
        <v>0.35416666666666669</v>
      </c>
      <c r="T957" s="109"/>
      <c r="U957" s="108"/>
      <c r="V957" s="108"/>
      <c r="W957" s="112"/>
      <c r="X957" s="112"/>
      <c r="Y957" s="112"/>
      <c r="Z957" s="176"/>
      <c r="AA957" s="109"/>
      <c r="AB957" s="138">
        <f t="shared" si="147"/>
        <v>1</v>
      </c>
      <c r="AC957" s="112">
        <f t="shared" si="148"/>
        <v>0</v>
      </c>
      <c r="AD957" s="112">
        <f t="shared" si="149"/>
        <v>0</v>
      </c>
      <c r="AE957" s="112">
        <f t="shared" si="150"/>
        <v>1</v>
      </c>
    </row>
    <row r="958" spans="1:31" s="150" customFormat="1" hidden="1">
      <c r="A958" s="147">
        <v>966</v>
      </c>
      <c r="B958" s="226" t="s">
        <v>525</v>
      </c>
      <c r="C958" s="147" t="s">
        <v>379</v>
      </c>
      <c r="D958" s="147" t="s">
        <v>505</v>
      </c>
      <c r="E958" s="148">
        <v>42321</v>
      </c>
      <c r="F958" s="149">
        <v>0.3430555555555555</v>
      </c>
      <c r="G958" s="149">
        <v>0.76597222222222217</v>
      </c>
      <c r="H958" s="147"/>
      <c r="I958" s="147"/>
      <c r="J958" s="147"/>
      <c r="K958" s="277"/>
      <c r="L958" s="121"/>
      <c r="M958" s="120" t="str">
        <f>IF(ISERROR(VLOOKUP(C958,mail!$G$2:$H$65,2,0)),"",VLOOKUP(C958,mail!$G$2:$H$65,2,0))</f>
        <v/>
      </c>
      <c r="N958" s="98"/>
      <c r="O958" s="110">
        <f t="shared" ref="O958:O1021" si="152">+IF(COUNT(F958:K958)=1,0,IF((MAX(F958:K958)-MIN(F958:K958))&lt;TIMEVALUE("1:00"),0,IF(F958&lt;TIMEVALUE("8:00"),1/3,MIN(F958:K958))))</f>
        <v>0.3430555555555555</v>
      </c>
      <c r="P958" s="110">
        <f t="shared" ref="P958:P1021" si="153">+IF(COUNT(F958:K958)=1,0,IF((MAX(F958:K958)-MIN(F958:K958))&lt;TIMEVALUE("1:00"),0,IF(MAX(F958:K958)&lt;TIMEVALUE("18:00"),MAX(F958:K958),IF(MIN(F958:K958)&gt;TIMEVALUE("8:30"),0.75,MAX(F958:K958)))))</f>
        <v>0.76597222222222217</v>
      </c>
      <c r="Q958" s="134">
        <f t="shared" ref="Q958:Q1021" si="154">+IF(OR(M958="KHAC",M958="PM",O958=TIMEVALUE("00:00")),0,IF(O958&gt;TIMEVALUE("10:00"),0,IF(MAX(F958:K958)&lt;TIMEVALUE("12:00"),MAX(F958:K958)-O958,TIMEVALUE("12:00")-O958)))</f>
        <v>0.1569444444444445</v>
      </c>
      <c r="R958" s="111">
        <f t="shared" si="151"/>
        <v>0.20347222222222217</v>
      </c>
      <c r="S958" s="108">
        <f t="shared" ref="S958:S1021" si="155">+IF(AND(M958="TS",(Q958+R958+U958-V958)&gt;TIMEVALUE("7:30")),7.5/24,IF((Q958+R958+U958-V958)&gt;TIMEVALUE("8:30"),8.5/24,(Q958+R958+U958-V958)))</f>
        <v>0.35416666666666669</v>
      </c>
      <c r="T958" s="109"/>
      <c r="U958" s="108"/>
      <c r="V958" s="108"/>
      <c r="W958" s="112"/>
      <c r="X958" s="112"/>
      <c r="Y958" s="112"/>
      <c r="Z958" s="176"/>
      <c r="AA958" s="109"/>
      <c r="AB958" s="138">
        <f t="shared" ref="AB958:AB1021" si="156">+S958/TIMEVALUE("8:30")</f>
        <v>1</v>
      </c>
      <c r="AC958" s="112">
        <f t="shared" ref="AC958:AC1021" si="157">IF(COUNT(F958:K958)=0,0,IF(COUNT(F958:K958)=1,1,IF((MAX(F958:K958)-MIN(F958:K958))&lt;TIMEVALUE("1:00"),1,0+Y958)))</f>
        <v>0</v>
      </c>
      <c r="AD958" s="112">
        <f t="shared" ref="AD958:AD1021" si="158">+IF(AND(F958&gt;TIMEVALUE("8:30"),F958&lt;TIMEVALUE("10:00")),1,IF(AND(F958&gt;TIMEVALUE("14:00"),F958&lt;TIMEVALUE("15:30")),1,0+W958))</f>
        <v>0</v>
      </c>
      <c r="AE958" s="112">
        <f t="shared" si="150"/>
        <v>1</v>
      </c>
    </row>
    <row r="959" spans="1:31" s="150" customFormat="1" hidden="1">
      <c r="A959" s="147">
        <v>967</v>
      </c>
      <c r="B959" s="226" t="s">
        <v>525</v>
      </c>
      <c r="C959" s="147" t="s">
        <v>379</v>
      </c>
      <c r="D959" s="147" t="s">
        <v>505</v>
      </c>
      <c r="E959" s="148">
        <v>42324</v>
      </c>
      <c r="F959" s="149">
        <v>0.33749999999999997</v>
      </c>
      <c r="G959" s="149">
        <v>0.76944444444444438</v>
      </c>
      <c r="H959" s="147"/>
      <c r="I959" s="147"/>
      <c r="J959" s="147"/>
      <c r="K959" s="277"/>
      <c r="L959" s="121"/>
      <c r="M959" s="120" t="str">
        <f>IF(ISERROR(VLOOKUP(C959,mail!$G$2:$H$65,2,0)),"",VLOOKUP(C959,mail!$G$2:$H$65,2,0))</f>
        <v/>
      </c>
      <c r="N959" s="98"/>
      <c r="O959" s="110">
        <f t="shared" si="152"/>
        <v>0.33749999999999997</v>
      </c>
      <c r="P959" s="110">
        <f t="shared" si="153"/>
        <v>0.76944444444444438</v>
      </c>
      <c r="Q959" s="134">
        <f t="shared" si="154"/>
        <v>0.16250000000000003</v>
      </c>
      <c r="R959" s="111">
        <f t="shared" si="151"/>
        <v>0.20694444444444438</v>
      </c>
      <c r="S959" s="108">
        <f t="shared" si="155"/>
        <v>0.35416666666666669</v>
      </c>
      <c r="T959" s="109"/>
      <c r="U959" s="108"/>
      <c r="V959" s="108"/>
      <c r="W959" s="112"/>
      <c r="X959" s="112"/>
      <c r="Y959" s="112"/>
      <c r="Z959" s="176"/>
      <c r="AA959" s="109"/>
      <c r="AB959" s="138">
        <f t="shared" si="156"/>
        <v>1</v>
      </c>
      <c r="AC959" s="112">
        <f t="shared" si="157"/>
        <v>0</v>
      </c>
      <c r="AD959" s="112">
        <f t="shared" si="158"/>
        <v>0</v>
      </c>
      <c r="AE959" s="112">
        <f t="shared" si="150"/>
        <v>1</v>
      </c>
    </row>
    <row r="960" spans="1:31" s="150" customFormat="1" hidden="1">
      <c r="A960" s="147">
        <v>968</v>
      </c>
      <c r="B960" s="226" t="s">
        <v>525</v>
      </c>
      <c r="C960" s="147" t="s">
        <v>379</v>
      </c>
      <c r="D960" s="147" t="s">
        <v>505</v>
      </c>
      <c r="E960" s="148">
        <v>42325</v>
      </c>
      <c r="F960" s="149">
        <v>0.34166666666666662</v>
      </c>
      <c r="G960" s="149">
        <v>0.76180555555555562</v>
      </c>
      <c r="H960" s="147"/>
      <c r="I960" s="147"/>
      <c r="J960" s="147"/>
      <c r="K960" s="278"/>
      <c r="L960" s="121"/>
      <c r="M960" s="120" t="str">
        <f>IF(ISERROR(VLOOKUP(C960,mail!$G$2:$H$65,2,0)),"",VLOOKUP(C960,mail!$G$2:$H$65,2,0))</f>
        <v/>
      </c>
      <c r="N960" s="98"/>
      <c r="O960" s="110">
        <f t="shared" si="152"/>
        <v>0.34166666666666662</v>
      </c>
      <c r="P960" s="110">
        <f t="shared" si="153"/>
        <v>0.76180555555555562</v>
      </c>
      <c r="Q960" s="134">
        <f t="shared" si="154"/>
        <v>0.15833333333333338</v>
      </c>
      <c r="R960" s="111">
        <f t="shared" si="151"/>
        <v>0.19930555555555562</v>
      </c>
      <c r="S960" s="108">
        <f t="shared" si="155"/>
        <v>0.35416666666666669</v>
      </c>
      <c r="T960" s="109"/>
      <c r="U960" s="108"/>
      <c r="V960" s="108"/>
      <c r="W960" s="112"/>
      <c r="X960" s="112"/>
      <c r="Y960" s="112"/>
      <c r="Z960" s="176"/>
      <c r="AA960" s="109"/>
      <c r="AB960" s="138">
        <f t="shared" si="156"/>
        <v>1</v>
      </c>
      <c r="AC960" s="112">
        <f t="shared" si="157"/>
        <v>0</v>
      </c>
      <c r="AD960" s="112">
        <f t="shared" si="158"/>
        <v>0</v>
      </c>
      <c r="AE960" s="112">
        <f t="shared" si="150"/>
        <v>1</v>
      </c>
    </row>
    <row r="961" spans="1:31" s="150" customFormat="1" hidden="1">
      <c r="A961" s="147">
        <v>969</v>
      </c>
      <c r="B961" s="226" t="s">
        <v>525</v>
      </c>
      <c r="C961" s="147" t="s">
        <v>379</v>
      </c>
      <c r="D961" s="147" t="s">
        <v>505</v>
      </c>
      <c r="E961" s="148">
        <v>42326</v>
      </c>
      <c r="F961" s="149">
        <v>0.34166666666666662</v>
      </c>
      <c r="G961" s="149">
        <v>0.76874999999999993</v>
      </c>
      <c r="H961" s="147"/>
      <c r="I961" s="147"/>
      <c r="J961" s="147"/>
      <c r="K961" s="277"/>
      <c r="L961" s="121"/>
      <c r="M961" s="120" t="str">
        <f>IF(ISERROR(VLOOKUP(C961,mail!$G$2:$H$65,2,0)),"",VLOOKUP(C961,mail!$G$2:$H$65,2,0))</f>
        <v/>
      </c>
      <c r="N961" s="98"/>
      <c r="O961" s="110">
        <f t="shared" si="152"/>
        <v>0.34166666666666662</v>
      </c>
      <c r="P961" s="110">
        <f t="shared" si="153"/>
        <v>0.76874999999999993</v>
      </c>
      <c r="Q961" s="134">
        <f t="shared" si="154"/>
        <v>0.15833333333333338</v>
      </c>
      <c r="R961" s="111">
        <f t="shared" si="151"/>
        <v>0.20624999999999993</v>
      </c>
      <c r="S961" s="108">
        <f t="shared" si="155"/>
        <v>0.35416666666666669</v>
      </c>
      <c r="T961" s="109"/>
      <c r="U961" s="108"/>
      <c r="V961" s="108"/>
      <c r="W961" s="112"/>
      <c r="X961" s="112"/>
      <c r="Y961" s="112"/>
      <c r="Z961" s="176"/>
      <c r="AA961" s="109"/>
      <c r="AB961" s="138">
        <f t="shared" si="156"/>
        <v>1</v>
      </c>
      <c r="AC961" s="112">
        <f t="shared" si="157"/>
        <v>0</v>
      </c>
      <c r="AD961" s="112">
        <f t="shared" si="158"/>
        <v>0</v>
      </c>
      <c r="AE961" s="112">
        <f t="shared" si="150"/>
        <v>1</v>
      </c>
    </row>
    <row r="962" spans="1:31" s="150" customFormat="1" hidden="1">
      <c r="A962" s="147">
        <v>970</v>
      </c>
      <c r="B962" s="226" t="s">
        <v>525</v>
      </c>
      <c r="C962" s="147" t="s">
        <v>379</v>
      </c>
      <c r="D962" s="147" t="s">
        <v>505</v>
      </c>
      <c r="E962" s="148">
        <v>42327</v>
      </c>
      <c r="F962" s="149">
        <v>0.34236111111111112</v>
      </c>
      <c r="G962" s="149">
        <v>0.87222222222222223</v>
      </c>
      <c r="H962" s="147"/>
      <c r="I962" s="147"/>
      <c r="J962" s="147"/>
      <c r="K962" s="277"/>
      <c r="L962" s="121"/>
      <c r="M962" s="120" t="str">
        <f>IF(ISERROR(VLOOKUP(C962,mail!$G$2:$H$65,2,0)),"",VLOOKUP(C962,mail!$G$2:$H$65,2,0))</f>
        <v/>
      </c>
      <c r="N962" s="98"/>
      <c r="O962" s="110">
        <f t="shared" si="152"/>
        <v>0.34236111111111112</v>
      </c>
      <c r="P962" s="110">
        <f t="shared" si="153"/>
        <v>0.87222222222222223</v>
      </c>
      <c r="Q962" s="134">
        <f t="shared" si="154"/>
        <v>0.15763888888888888</v>
      </c>
      <c r="R962" s="111">
        <f t="shared" si="151"/>
        <v>0.25</v>
      </c>
      <c r="S962" s="108">
        <f t="shared" si="155"/>
        <v>0.35416666666666669</v>
      </c>
      <c r="T962" s="109"/>
      <c r="U962" s="108"/>
      <c r="V962" s="108"/>
      <c r="W962" s="112"/>
      <c r="X962" s="112"/>
      <c r="Y962" s="112"/>
      <c r="Z962" s="176"/>
      <c r="AA962" s="109"/>
      <c r="AB962" s="138">
        <f t="shared" si="156"/>
        <v>1</v>
      </c>
      <c r="AC962" s="112">
        <f t="shared" si="157"/>
        <v>0</v>
      </c>
      <c r="AD962" s="112">
        <f t="shared" si="158"/>
        <v>0</v>
      </c>
      <c r="AE962" s="112">
        <f t="shared" si="150"/>
        <v>1</v>
      </c>
    </row>
    <row r="963" spans="1:31" s="150" customFormat="1" hidden="1">
      <c r="A963" s="147">
        <v>971</v>
      </c>
      <c r="B963" s="226" t="s">
        <v>526</v>
      </c>
      <c r="C963" s="147" t="s">
        <v>377</v>
      </c>
      <c r="D963" s="147" t="s">
        <v>505</v>
      </c>
      <c r="E963" s="148">
        <v>42303</v>
      </c>
      <c r="F963" s="149">
        <v>0.34027777777777773</v>
      </c>
      <c r="G963" s="149">
        <v>0.77777777777777779</v>
      </c>
      <c r="H963" s="147"/>
      <c r="I963" s="147"/>
      <c r="J963" s="147"/>
      <c r="K963" s="277"/>
      <c r="L963" s="121"/>
      <c r="M963" s="120" t="str">
        <f>IF(ISERROR(VLOOKUP(C963,mail!$G$2:$H$65,2,0)),"",VLOOKUP(C963,mail!$G$2:$H$65,2,0))</f>
        <v/>
      </c>
      <c r="N963" s="98"/>
      <c r="O963" s="110">
        <f t="shared" si="152"/>
        <v>0.34027777777777773</v>
      </c>
      <c r="P963" s="110">
        <f t="shared" si="153"/>
        <v>0.77777777777777779</v>
      </c>
      <c r="Q963" s="134">
        <f t="shared" si="154"/>
        <v>0.15972222222222227</v>
      </c>
      <c r="R963" s="111">
        <f t="shared" si="151"/>
        <v>0.21527777777777779</v>
      </c>
      <c r="S963" s="108">
        <f t="shared" si="155"/>
        <v>0.35416666666666669</v>
      </c>
      <c r="T963" s="109"/>
      <c r="U963" s="108"/>
      <c r="V963" s="108"/>
      <c r="W963" s="112"/>
      <c r="X963" s="112"/>
      <c r="Y963" s="112"/>
      <c r="Z963" s="176"/>
      <c r="AA963" s="109"/>
      <c r="AB963" s="138">
        <f t="shared" si="156"/>
        <v>1</v>
      </c>
      <c r="AC963" s="112">
        <f t="shared" si="157"/>
        <v>0</v>
      </c>
      <c r="AD963" s="112">
        <f t="shared" si="158"/>
        <v>0</v>
      </c>
      <c r="AE963" s="112">
        <f t="shared" si="150"/>
        <v>1</v>
      </c>
    </row>
    <row r="964" spans="1:31" s="150" customFormat="1" hidden="1">
      <c r="A964" s="147">
        <v>972</v>
      </c>
      <c r="B964" s="226" t="s">
        <v>526</v>
      </c>
      <c r="C964" s="147" t="s">
        <v>377</v>
      </c>
      <c r="D964" s="147" t="s">
        <v>505</v>
      </c>
      <c r="E964" s="148">
        <v>42304</v>
      </c>
      <c r="F964" s="149">
        <v>0.33402777777777781</v>
      </c>
      <c r="G964" s="149">
        <v>0.77638888888888891</v>
      </c>
      <c r="H964" s="147"/>
      <c r="I964" s="147"/>
      <c r="J964" s="147"/>
      <c r="K964" s="277"/>
      <c r="L964" s="121"/>
      <c r="M964" s="120" t="str">
        <f>IF(ISERROR(VLOOKUP(C964,mail!$G$2:$H$65,2,0)),"",VLOOKUP(C964,mail!$G$2:$H$65,2,0))</f>
        <v/>
      </c>
      <c r="N964" s="98"/>
      <c r="O964" s="110">
        <f t="shared" si="152"/>
        <v>0.33402777777777781</v>
      </c>
      <c r="P964" s="110">
        <f t="shared" si="153"/>
        <v>0.77638888888888891</v>
      </c>
      <c r="Q964" s="134">
        <f t="shared" si="154"/>
        <v>0.16597222222222219</v>
      </c>
      <c r="R964" s="111">
        <f t="shared" si="151"/>
        <v>0.21388888888888891</v>
      </c>
      <c r="S964" s="108">
        <f t="shared" si="155"/>
        <v>0.35416666666666669</v>
      </c>
      <c r="T964" s="109"/>
      <c r="U964" s="108"/>
      <c r="V964" s="108"/>
      <c r="W964" s="112"/>
      <c r="X964" s="112"/>
      <c r="Y964" s="112"/>
      <c r="Z964" s="176"/>
      <c r="AA964" s="109"/>
      <c r="AB964" s="138">
        <f t="shared" si="156"/>
        <v>1</v>
      </c>
      <c r="AC964" s="112">
        <f t="shared" si="157"/>
        <v>0</v>
      </c>
      <c r="AD964" s="112">
        <f t="shared" si="158"/>
        <v>0</v>
      </c>
      <c r="AE964" s="112">
        <f t="shared" si="150"/>
        <v>1</v>
      </c>
    </row>
    <row r="965" spans="1:31" s="150" customFormat="1" hidden="1">
      <c r="A965" s="147">
        <v>973</v>
      </c>
      <c r="B965" s="226" t="s">
        <v>526</v>
      </c>
      <c r="C965" s="147" t="s">
        <v>377</v>
      </c>
      <c r="D965" s="147" t="s">
        <v>505</v>
      </c>
      <c r="E965" s="148">
        <v>42305</v>
      </c>
      <c r="F965" s="149">
        <v>0.33888888888888885</v>
      </c>
      <c r="G965" s="149">
        <v>0.8027777777777777</v>
      </c>
      <c r="H965" s="147"/>
      <c r="I965" s="147"/>
      <c r="J965" s="147"/>
      <c r="K965" s="277"/>
      <c r="L965" s="121"/>
      <c r="M965" s="120" t="str">
        <f>IF(ISERROR(VLOOKUP(C965,mail!$G$2:$H$65,2,0)),"",VLOOKUP(C965,mail!$G$2:$H$65,2,0))</f>
        <v/>
      </c>
      <c r="N965" s="98"/>
      <c r="O965" s="110">
        <f t="shared" si="152"/>
        <v>0.33888888888888885</v>
      </c>
      <c r="P965" s="110">
        <f t="shared" si="153"/>
        <v>0.8027777777777777</v>
      </c>
      <c r="Q965" s="134">
        <f t="shared" si="154"/>
        <v>0.16111111111111115</v>
      </c>
      <c r="R965" s="111">
        <f t="shared" si="151"/>
        <v>0.2402777777777777</v>
      </c>
      <c r="S965" s="108">
        <f t="shared" si="155"/>
        <v>0.35416666666666669</v>
      </c>
      <c r="T965" s="109"/>
      <c r="U965" s="108"/>
      <c r="V965" s="108"/>
      <c r="W965" s="112"/>
      <c r="X965" s="112"/>
      <c r="Y965" s="112"/>
      <c r="Z965" s="176"/>
      <c r="AA965" s="109"/>
      <c r="AB965" s="138">
        <f t="shared" si="156"/>
        <v>1</v>
      </c>
      <c r="AC965" s="112">
        <f t="shared" si="157"/>
        <v>0</v>
      </c>
      <c r="AD965" s="112">
        <f t="shared" si="158"/>
        <v>0</v>
      </c>
      <c r="AE965" s="112">
        <f t="shared" si="150"/>
        <v>1</v>
      </c>
    </row>
    <row r="966" spans="1:31" s="150" customFormat="1" hidden="1">
      <c r="A966" s="147">
        <v>974</v>
      </c>
      <c r="B966" s="226" t="s">
        <v>526</v>
      </c>
      <c r="C966" s="147" t="s">
        <v>377</v>
      </c>
      <c r="D966" s="147" t="s">
        <v>505</v>
      </c>
      <c r="E966" s="148">
        <v>42306</v>
      </c>
      <c r="F966" s="149">
        <v>0.33958333333333335</v>
      </c>
      <c r="G966" s="149">
        <v>0.76597222222222217</v>
      </c>
      <c r="H966" s="147"/>
      <c r="I966" s="147"/>
      <c r="J966" s="147"/>
      <c r="K966" s="277"/>
      <c r="L966" s="121"/>
      <c r="M966" s="120" t="str">
        <f>IF(ISERROR(VLOOKUP(C966,mail!$G$2:$H$65,2,0)),"",VLOOKUP(C966,mail!$G$2:$H$65,2,0))</f>
        <v/>
      </c>
      <c r="N966" s="98"/>
      <c r="O966" s="110">
        <f t="shared" si="152"/>
        <v>0.33958333333333335</v>
      </c>
      <c r="P966" s="110">
        <f t="shared" si="153"/>
        <v>0.76597222222222217</v>
      </c>
      <c r="Q966" s="134">
        <f t="shared" si="154"/>
        <v>0.16041666666666665</v>
      </c>
      <c r="R966" s="111">
        <f t="shared" si="151"/>
        <v>0.20347222222222217</v>
      </c>
      <c r="S966" s="108">
        <f t="shared" si="155"/>
        <v>0.35416666666666669</v>
      </c>
      <c r="T966" s="109"/>
      <c r="U966" s="108"/>
      <c r="V966" s="108"/>
      <c r="W966" s="112"/>
      <c r="X966" s="112"/>
      <c r="Y966" s="112"/>
      <c r="Z966" s="176"/>
      <c r="AA966" s="109"/>
      <c r="AB966" s="138">
        <f t="shared" si="156"/>
        <v>1</v>
      </c>
      <c r="AC966" s="112">
        <f t="shared" si="157"/>
        <v>0</v>
      </c>
      <c r="AD966" s="112">
        <f t="shared" si="158"/>
        <v>0</v>
      </c>
      <c r="AE966" s="112">
        <f t="shared" si="150"/>
        <v>1</v>
      </c>
    </row>
    <row r="967" spans="1:31" s="150" customFormat="1" hidden="1">
      <c r="A967" s="147">
        <v>975</v>
      </c>
      <c r="B967" s="226" t="s">
        <v>526</v>
      </c>
      <c r="C967" s="147" t="s">
        <v>377</v>
      </c>
      <c r="D967" s="147" t="s">
        <v>505</v>
      </c>
      <c r="E967" s="148">
        <v>42307</v>
      </c>
      <c r="F967" s="149">
        <v>0.34236111111111112</v>
      </c>
      <c r="G967" s="149">
        <v>0.77638888888888891</v>
      </c>
      <c r="H967" s="147"/>
      <c r="I967" s="147"/>
      <c r="J967" s="147"/>
      <c r="K967" s="277"/>
      <c r="L967" s="121"/>
      <c r="M967" s="120" t="str">
        <f>IF(ISERROR(VLOOKUP(C967,mail!$G$2:$H$65,2,0)),"",VLOOKUP(C967,mail!$G$2:$H$65,2,0))</f>
        <v/>
      </c>
      <c r="N967" s="98"/>
      <c r="O967" s="110">
        <f t="shared" si="152"/>
        <v>0.34236111111111112</v>
      </c>
      <c r="P967" s="110">
        <f t="shared" si="153"/>
        <v>0.77638888888888891</v>
      </c>
      <c r="Q967" s="134">
        <f t="shared" si="154"/>
        <v>0.15763888888888888</v>
      </c>
      <c r="R967" s="111">
        <f t="shared" si="151"/>
        <v>0.21388888888888891</v>
      </c>
      <c r="S967" s="108">
        <f t="shared" si="155"/>
        <v>0.35416666666666669</v>
      </c>
      <c r="T967" s="109"/>
      <c r="U967" s="108"/>
      <c r="V967" s="108"/>
      <c r="W967" s="112"/>
      <c r="X967" s="112"/>
      <c r="Y967" s="112"/>
      <c r="Z967" s="176"/>
      <c r="AA967" s="109"/>
      <c r="AB967" s="138">
        <f t="shared" si="156"/>
        <v>1</v>
      </c>
      <c r="AC967" s="112">
        <f t="shared" si="157"/>
        <v>0</v>
      </c>
      <c r="AD967" s="112">
        <f t="shared" si="158"/>
        <v>0</v>
      </c>
      <c r="AE967" s="112">
        <f t="shared" si="150"/>
        <v>1</v>
      </c>
    </row>
    <row r="968" spans="1:31" s="150" customFormat="1" hidden="1">
      <c r="A968" s="147">
        <v>976</v>
      </c>
      <c r="B968" s="226" t="s">
        <v>526</v>
      </c>
      <c r="C968" s="147" t="s">
        <v>377</v>
      </c>
      <c r="D968" s="147" t="s">
        <v>505</v>
      </c>
      <c r="E968" s="148">
        <v>42310</v>
      </c>
      <c r="F968" s="149">
        <v>0.33611111111111108</v>
      </c>
      <c r="G968" s="149">
        <v>0.77847222222222223</v>
      </c>
      <c r="H968" s="147"/>
      <c r="I968" s="147"/>
      <c r="J968" s="147"/>
      <c r="K968" s="277"/>
      <c r="L968" s="121"/>
      <c r="M968" s="120" t="str">
        <f>IF(ISERROR(VLOOKUP(C968,mail!$G$2:$H$65,2,0)),"",VLOOKUP(C968,mail!$G$2:$H$65,2,0))</f>
        <v/>
      </c>
      <c r="N968" s="98"/>
      <c r="O968" s="110">
        <f t="shared" si="152"/>
        <v>0.33611111111111108</v>
      </c>
      <c r="P968" s="110">
        <f t="shared" si="153"/>
        <v>0.77847222222222223</v>
      </c>
      <c r="Q968" s="134">
        <f t="shared" si="154"/>
        <v>0.16388888888888892</v>
      </c>
      <c r="R968" s="111">
        <f t="shared" si="151"/>
        <v>0.21597222222222223</v>
      </c>
      <c r="S968" s="108">
        <f t="shared" si="155"/>
        <v>0.35416666666666669</v>
      </c>
      <c r="T968" s="109"/>
      <c r="U968" s="108"/>
      <c r="V968" s="108"/>
      <c r="W968" s="112"/>
      <c r="X968" s="112"/>
      <c r="Y968" s="112"/>
      <c r="Z968" s="176"/>
      <c r="AA968" s="109"/>
      <c r="AB968" s="138">
        <f t="shared" si="156"/>
        <v>1</v>
      </c>
      <c r="AC968" s="112">
        <f t="shared" si="157"/>
        <v>0</v>
      </c>
      <c r="AD968" s="112">
        <f t="shared" si="158"/>
        <v>0</v>
      </c>
      <c r="AE968" s="112">
        <f t="shared" si="150"/>
        <v>1</v>
      </c>
    </row>
    <row r="969" spans="1:31" s="150" customFormat="1" hidden="1">
      <c r="A969" s="147">
        <v>977</v>
      </c>
      <c r="B969" s="226" t="s">
        <v>526</v>
      </c>
      <c r="C969" s="147" t="s">
        <v>377</v>
      </c>
      <c r="D969" s="147" t="s">
        <v>505</v>
      </c>
      <c r="E969" s="148">
        <v>42311</v>
      </c>
      <c r="F969" s="149">
        <v>0.33680555555555558</v>
      </c>
      <c r="G969" s="147"/>
      <c r="H969" s="147"/>
      <c r="I969" s="147"/>
      <c r="J969" s="147"/>
      <c r="K969" s="278">
        <v>0.75694444444444453</v>
      </c>
      <c r="L969" s="121"/>
      <c r="M969" s="120" t="str">
        <f>IF(ISERROR(VLOOKUP(C969,mail!$G$2:$H$65,2,0)),"",VLOOKUP(C969,mail!$G$2:$H$65,2,0))</f>
        <v/>
      </c>
      <c r="N969" s="98"/>
      <c r="O969" s="110">
        <f t="shared" si="152"/>
        <v>0.33680555555555558</v>
      </c>
      <c r="P969" s="110">
        <f t="shared" si="153"/>
        <v>0.75694444444444453</v>
      </c>
      <c r="Q969" s="134">
        <f t="shared" si="154"/>
        <v>0.16319444444444442</v>
      </c>
      <c r="R969" s="111">
        <f t="shared" si="151"/>
        <v>0.19444444444444453</v>
      </c>
      <c r="S969" s="108">
        <f t="shared" si="155"/>
        <v>0.35416666666666669</v>
      </c>
      <c r="T969" s="109"/>
      <c r="U969" s="108"/>
      <c r="V969" s="108"/>
      <c r="W969" s="112"/>
      <c r="X969" s="112"/>
      <c r="Y969" s="112"/>
      <c r="Z969" s="176"/>
      <c r="AA969" s="109"/>
      <c r="AB969" s="138">
        <f t="shared" si="156"/>
        <v>1</v>
      </c>
      <c r="AC969" s="112">
        <f t="shared" si="157"/>
        <v>0</v>
      </c>
      <c r="AD969" s="112">
        <f t="shared" si="158"/>
        <v>0</v>
      </c>
      <c r="AE969" s="112">
        <f t="shared" si="150"/>
        <v>1</v>
      </c>
    </row>
    <row r="970" spans="1:31" s="150" customFormat="1" hidden="1">
      <c r="A970" s="147">
        <v>978</v>
      </c>
      <c r="B970" s="226" t="s">
        <v>526</v>
      </c>
      <c r="C970" s="147" t="s">
        <v>377</v>
      </c>
      <c r="D970" s="147" t="s">
        <v>505</v>
      </c>
      <c r="E970" s="148">
        <v>42312</v>
      </c>
      <c r="F970" s="149">
        <v>0.3430555555555555</v>
      </c>
      <c r="G970" s="149">
        <v>0.76874999999999993</v>
      </c>
      <c r="H970" s="149">
        <v>0.76944444444444438</v>
      </c>
      <c r="I970" s="147"/>
      <c r="J970" s="147"/>
      <c r="K970" s="277"/>
      <c r="L970" s="121"/>
      <c r="M970" s="120" t="str">
        <f>IF(ISERROR(VLOOKUP(C970,mail!$G$2:$H$65,2,0)),"",VLOOKUP(C970,mail!$G$2:$H$65,2,0))</f>
        <v/>
      </c>
      <c r="N970" s="98"/>
      <c r="O970" s="110">
        <f t="shared" si="152"/>
        <v>0.3430555555555555</v>
      </c>
      <c r="P970" s="110">
        <f t="shared" si="153"/>
        <v>0.76944444444444438</v>
      </c>
      <c r="Q970" s="134">
        <f t="shared" si="154"/>
        <v>0.1569444444444445</v>
      </c>
      <c r="R970" s="111">
        <f t="shared" si="151"/>
        <v>0.20694444444444438</v>
      </c>
      <c r="S970" s="108">
        <f t="shared" si="155"/>
        <v>0.35416666666666669</v>
      </c>
      <c r="T970" s="109"/>
      <c r="U970" s="108"/>
      <c r="V970" s="108"/>
      <c r="W970" s="112"/>
      <c r="X970" s="112"/>
      <c r="Y970" s="112"/>
      <c r="Z970" s="176"/>
      <c r="AA970" s="109"/>
      <c r="AB970" s="138">
        <f t="shared" si="156"/>
        <v>1</v>
      </c>
      <c r="AC970" s="112">
        <f t="shared" si="157"/>
        <v>0</v>
      </c>
      <c r="AD970" s="112">
        <f t="shared" si="158"/>
        <v>0</v>
      </c>
      <c r="AE970" s="112">
        <f t="shared" si="150"/>
        <v>1</v>
      </c>
    </row>
    <row r="971" spans="1:31" s="150" customFormat="1" hidden="1">
      <c r="A971" s="147">
        <v>979</v>
      </c>
      <c r="B971" s="226" t="s">
        <v>526</v>
      </c>
      <c r="C971" s="147" t="s">
        <v>377</v>
      </c>
      <c r="D971" s="147" t="s">
        <v>505</v>
      </c>
      <c r="E971" s="148">
        <v>42313</v>
      </c>
      <c r="F971" s="149">
        <v>0.34791666666666665</v>
      </c>
      <c r="G971" s="149">
        <v>0.76736111111111116</v>
      </c>
      <c r="H971" s="147"/>
      <c r="I971" s="147"/>
      <c r="J971" s="147"/>
      <c r="K971" s="277"/>
      <c r="L971" s="121"/>
      <c r="M971" s="120" t="str">
        <f>IF(ISERROR(VLOOKUP(C971,mail!$G$2:$H$65,2,0)),"",VLOOKUP(C971,mail!$G$2:$H$65,2,0))</f>
        <v/>
      </c>
      <c r="N971" s="98"/>
      <c r="O971" s="110">
        <f t="shared" si="152"/>
        <v>0.34791666666666665</v>
      </c>
      <c r="P971" s="110">
        <f t="shared" si="153"/>
        <v>0.76736111111111116</v>
      </c>
      <c r="Q971" s="134">
        <f t="shared" si="154"/>
        <v>0.15208333333333335</v>
      </c>
      <c r="R971" s="111">
        <f t="shared" si="151"/>
        <v>0.20486111111111116</v>
      </c>
      <c r="S971" s="108">
        <f t="shared" si="155"/>
        <v>0.35416666666666669</v>
      </c>
      <c r="T971" s="109"/>
      <c r="U971" s="108"/>
      <c r="V971" s="108"/>
      <c r="W971" s="112"/>
      <c r="X971" s="112"/>
      <c r="Y971" s="112"/>
      <c r="Z971" s="176"/>
      <c r="AA971" s="109"/>
      <c r="AB971" s="138">
        <f t="shared" si="156"/>
        <v>1</v>
      </c>
      <c r="AC971" s="112">
        <f t="shared" si="157"/>
        <v>0</v>
      </c>
      <c r="AD971" s="112">
        <f t="shared" si="158"/>
        <v>0</v>
      </c>
      <c r="AE971" s="112">
        <f t="shared" si="150"/>
        <v>1</v>
      </c>
    </row>
    <row r="972" spans="1:31" s="150" customFormat="1" hidden="1">
      <c r="A972" s="147">
        <v>980</v>
      </c>
      <c r="B972" s="226" t="s">
        <v>526</v>
      </c>
      <c r="C972" s="147" t="s">
        <v>377</v>
      </c>
      <c r="D972" s="147" t="s">
        <v>505</v>
      </c>
      <c r="E972" s="148">
        <v>42314</v>
      </c>
      <c r="F972" s="149">
        <v>0.34027777777777773</v>
      </c>
      <c r="G972" s="149">
        <v>0.76666666666666661</v>
      </c>
      <c r="H972" s="147"/>
      <c r="I972" s="147"/>
      <c r="J972" s="147"/>
      <c r="K972" s="277"/>
      <c r="L972" s="121"/>
      <c r="M972" s="120" t="str">
        <f>IF(ISERROR(VLOOKUP(C972,mail!$G$2:$H$65,2,0)),"",VLOOKUP(C972,mail!$G$2:$H$65,2,0))</f>
        <v/>
      </c>
      <c r="N972" s="98"/>
      <c r="O972" s="110">
        <f t="shared" si="152"/>
        <v>0.34027777777777773</v>
      </c>
      <c r="P972" s="110">
        <f t="shared" si="153"/>
        <v>0.76666666666666661</v>
      </c>
      <c r="Q972" s="134">
        <f t="shared" si="154"/>
        <v>0.15972222222222227</v>
      </c>
      <c r="R972" s="111">
        <f t="shared" si="151"/>
        <v>0.20416666666666661</v>
      </c>
      <c r="S972" s="108">
        <f t="shared" si="155"/>
        <v>0.35416666666666669</v>
      </c>
      <c r="T972" s="109"/>
      <c r="U972" s="108"/>
      <c r="V972" s="108"/>
      <c r="W972" s="112"/>
      <c r="X972" s="112"/>
      <c r="Y972" s="112"/>
      <c r="Z972" s="176"/>
      <c r="AA972" s="109"/>
      <c r="AB972" s="138">
        <f t="shared" si="156"/>
        <v>1</v>
      </c>
      <c r="AC972" s="112">
        <f t="shared" si="157"/>
        <v>0</v>
      </c>
      <c r="AD972" s="112">
        <f t="shared" si="158"/>
        <v>0</v>
      </c>
      <c r="AE972" s="112">
        <f t="shared" si="150"/>
        <v>1</v>
      </c>
    </row>
    <row r="973" spans="1:31" s="150" customFormat="1" hidden="1">
      <c r="A973" s="147">
        <v>981</v>
      </c>
      <c r="B973" s="226" t="s">
        <v>526</v>
      </c>
      <c r="C973" s="147" t="s">
        <v>377</v>
      </c>
      <c r="D973" s="147" t="s">
        <v>505</v>
      </c>
      <c r="E973" s="148">
        <v>42317</v>
      </c>
      <c r="F973" s="149">
        <v>0.34097222222222223</v>
      </c>
      <c r="G973" s="149">
        <v>0.77361111111111114</v>
      </c>
      <c r="H973" s="147"/>
      <c r="I973" s="147"/>
      <c r="J973" s="147"/>
      <c r="K973" s="277"/>
      <c r="L973" s="121"/>
      <c r="M973" s="120" t="str">
        <f>IF(ISERROR(VLOOKUP(C973,mail!$G$2:$H$65,2,0)),"",VLOOKUP(C973,mail!$G$2:$H$65,2,0))</f>
        <v/>
      </c>
      <c r="N973" s="98"/>
      <c r="O973" s="110">
        <f t="shared" si="152"/>
        <v>0.34097222222222223</v>
      </c>
      <c r="P973" s="110">
        <f t="shared" si="153"/>
        <v>0.77361111111111114</v>
      </c>
      <c r="Q973" s="134">
        <f t="shared" si="154"/>
        <v>0.15902777777777777</v>
      </c>
      <c r="R973" s="111">
        <f t="shared" si="151"/>
        <v>0.21111111111111114</v>
      </c>
      <c r="S973" s="108">
        <f t="shared" si="155"/>
        <v>0.35416666666666669</v>
      </c>
      <c r="T973" s="109"/>
      <c r="U973" s="108"/>
      <c r="V973" s="108"/>
      <c r="W973" s="112"/>
      <c r="X973" s="112"/>
      <c r="Y973" s="112"/>
      <c r="Z973" s="176"/>
      <c r="AA973" s="109"/>
      <c r="AB973" s="138">
        <f t="shared" si="156"/>
        <v>1</v>
      </c>
      <c r="AC973" s="112">
        <f t="shared" si="157"/>
        <v>0</v>
      </c>
      <c r="AD973" s="112">
        <f t="shared" si="158"/>
        <v>0</v>
      </c>
      <c r="AE973" s="112">
        <f t="shared" si="150"/>
        <v>1</v>
      </c>
    </row>
    <row r="974" spans="1:31" s="150" customFormat="1" hidden="1">
      <c r="A974" s="147">
        <v>982</v>
      </c>
      <c r="B974" s="226" t="s">
        <v>526</v>
      </c>
      <c r="C974" s="147" t="s">
        <v>377</v>
      </c>
      <c r="D974" s="147" t="s">
        <v>505</v>
      </c>
      <c r="E974" s="148">
        <v>42318</v>
      </c>
      <c r="F974" s="149">
        <v>0.33680555555555558</v>
      </c>
      <c r="G974" s="149">
        <v>0.77430555555555547</v>
      </c>
      <c r="H974" s="147"/>
      <c r="I974" s="147"/>
      <c r="J974" s="147"/>
      <c r="K974" s="277"/>
      <c r="L974" s="121"/>
      <c r="M974" s="120" t="str">
        <f>IF(ISERROR(VLOOKUP(C974,mail!$G$2:$H$65,2,0)),"",VLOOKUP(C974,mail!$G$2:$H$65,2,0))</f>
        <v/>
      </c>
      <c r="N974" s="98"/>
      <c r="O974" s="110">
        <f t="shared" si="152"/>
        <v>0.33680555555555558</v>
      </c>
      <c r="P974" s="110">
        <f t="shared" si="153"/>
        <v>0.77430555555555547</v>
      </c>
      <c r="Q974" s="134">
        <f t="shared" si="154"/>
        <v>0.16319444444444442</v>
      </c>
      <c r="R974" s="111">
        <f t="shared" si="151"/>
        <v>0.21180555555555547</v>
      </c>
      <c r="S974" s="108">
        <f t="shared" si="155"/>
        <v>0.35416666666666669</v>
      </c>
      <c r="T974" s="109"/>
      <c r="U974" s="108"/>
      <c r="V974" s="108"/>
      <c r="W974" s="112"/>
      <c r="X974" s="112"/>
      <c r="Y974" s="112"/>
      <c r="Z974" s="176"/>
      <c r="AA974" s="109"/>
      <c r="AB974" s="138">
        <f t="shared" si="156"/>
        <v>1</v>
      </c>
      <c r="AC974" s="112">
        <f t="shared" si="157"/>
        <v>0</v>
      </c>
      <c r="AD974" s="112">
        <f t="shared" si="158"/>
        <v>0</v>
      </c>
      <c r="AE974" s="112">
        <f t="shared" si="150"/>
        <v>1</v>
      </c>
    </row>
    <row r="975" spans="1:31" s="150" customFormat="1" hidden="1">
      <c r="A975" s="147">
        <v>983</v>
      </c>
      <c r="B975" s="226" t="s">
        <v>526</v>
      </c>
      <c r="C975" s="147" t="s">
        <v>377</v>
      </c>
      <c r="D975" s="147" t="s">
        <v>505</v>
      </c>
      <c r="E975" s="148">
        <v>42319</v>
      </c>
      <c r="F975" s="149">
        <v>0.33749999999999997</v>
      </c>
      <c r="G975" s="147"/>
      <c r="H975" s="147"/>
      <c r="I975" s="147"/>
      <c r="J975" s="147"/>
      <c r="K975" s="278">
        <v>0.7680555555555556</v>
      </c>
      <c r="L975" s="121"/>
      <c r="M975" s="120" t="str">
        <f>IF(ISERROR(VLOOKUP(C975,mail!$G$2:$H$65,2,0)),"",VLOOKUP(C975,mail!$G$2:$H$65,2,0))</f>
        <v/>
      </c>
      <c r="N975" s="98"/>
      <c r="O975" s="110">
        <f t="shared" si="152"/>
        <v>0.33749999999999997</v>
      </c>
      <c r="P975" s="110">
        <f t="shared" si="153"/>
        <v>0.7680555555555556</v>
      </c>
      <c r="Q975" s="134">
        <f t="shared" si="154"/>
        <v>0.16250000000000003</v>
      </c>
      <c r="R975" s="111">
        <f t="shared" si="151"/>
        <v>0.2055555555555556</v>
      </c>
      <c r="S975" s="108">
        <f t="shared" si="155"/>
        <v>0.35416666666666669</v>
      </c>
      <c r="T975" s="109"/>
      <c r="U975" s="108"/>
      <c r="V975" s="108"/>
      <c r="W975" s="112"/>
      <c r="X975" s="112"/>
      <c r="Y975" s="112"/>
      <c r="Z975" s="176"/>
      <c r="AA975" s="109"/>
      <c r="AB975" s="138">
        <f t="shared" si="156"/>
        <v>1</v>
      </c>
      <c r="AC975" s="112">
        <f t="shared" si="157"/>
        <v>0</v>
      </c>
      <c r="AD975" s="112">
        <f t="shared" si="158"/>
        <v>0</v>
      </c>
      <c r="AE975" s="112">
        <f t="shared" si="150"/>
        <v>1</v>
      </c>
    </row>
    <row r="976" spans="1:31" s="150" customFormat="1" hidden="1">
      <c r="A976" s="147">
        <v>984</v>
      </c>
      <c r="B976" s="226" t="s">
        <v>526</v>
      </c>
      <c r="C976" s="147" t="s">
        <v>377</v>
      </c>
      <c r="D976" s="147" t="s">
        <v>505</v>
      </c>
      <c r="E976" s="148">
        <v>42320</v>
      </c>
      <c r="F976" s="149">
        <v>0.33958333333333335</v>
      </c>
      <c r="G976" s="149">
        <v>0.77361111111111114</v>
      </c>
      <c r="H976" s="147"/>
      <c r="I976" s="147"/>
      <c r="J976" s="147"/>
      <c r="K976" s="277"/>
      <c r="L976" s="121"/>
      <c r="M976" s="120" t="str">
        <f>IF(ISERROR(VLOOKUP(C976,mail!$G$2:$H$65,2,0)),"",VLOOKUP(C976,mail!$G$2:$H$65,2,0))</f>
        <v/>
      </c>
      <c r="N976" s="98"/>
      <c r="O976" s="110">
        <f t="shared" si="152"/>
        <v>0.33958333333333335</v>
      </c>
      <c r="P976" s="110">
        <f t="shared" si="153"/>
        <v>0.77361111111111114</v>
      </c>
      <c r="Q976" s="134">
        <f t="shared" si="154"/>
        <v>0.16041666666666665</v>
      </c>
      <c r="R976" s="111">
        <f t="shared" si="151"/>
        <v>0.21111111111111114</v>
      </c>
      <c r="S976" s="108">
        <f t="shared" si="155"/>
        <v>0.35416666666666669</v>
      </c>
      <c r="T976" s="109"/>
      <c r="U976" s="108"/>
      <c r="V976" s="108"/>
      <c r="W976" s="112"/>
      <c r="X976" s="112"/>
      <c r="Y976" s="112"/>
      <c r="Z976" s="176"/>
      <c r="AA976" s="109"/>
      <c r="AB976" s="138">
        <f t="shared" si="156"/>
        <v>1</v>
      </c>
      <c r="AC976" s="112">
        <f t="shared" si="157"/>
        <v>0</v>
      </c>
      <c r="AD976" s="112">
        <f t="shared" si="158"/>
        <v>0</v>
      </c>
      <c r="AE976" s="112">
        <f t="shared" si="150"/>
        <v>1</v>
      </c>
    </row>
    <row r="977" spans="1:31" s="150" customFormat="1" hidden="1">
      <c r="A977" s="147">
        <v>985</v>
      </c>
      <c r="B977" s="226" t="s">
        <v>526</v>
      </c>
      <c r="C977" s="147" t="s">
        <v>377</v>
      </c>
      <c r="D977" s="147" t="s">
        <v>505</v>
      </c>
      <c r="E977" s="148">
        <v>42321</v>
      </c>
      <c r="F977" s="149">
        <v>0.33680555555555558</v>
      </c>
      <c r="G977" s="149">
        <v>0.7895833333333333</v>
      </c>
      <c r="H977" s="147"/>
      <c r="I977" s="147"/>
      <c r="J977" s="147"/>
      <c r="K977" s="277"/>
      <c r="L977" s="121"/>
      <c r="M977" s="120" t="str">
        <f>IF(ISERROR(VLOOKUP(C977,mail!$G$2:$H$65,2,0)),"",VLOOKUP(C977,mail!$G$2:$H$65,2,0))</f>
        <v/>
      </c>
      <c r="N977" s="98"/>
      <c r="O977" s="110">
        <f t="shared" si="152"/>
        <v>0.33680555555555558</v>
      </c>
      <c r="P977" s="110">
        <f t="shared" si="153"/>
        <v>0.7895833333333333</v>
      </c>
      <c r="Q977" s="134">
        <f t="shared" si="154"/>
        <v>0.16319444444444442</v>
      </c>
      <c r="R977" s="111">
        <f t="shared" si="151"/>
        <v>0.2270833333333333</v>
      </c>
      <c r="S977" s="108">
        <f t="shared" si="155"/>
        <v>0.35416666666666669</v>
      </c>
      <c r="T977" s="109"/>
      <c r="U977" s="108"/>
      <c r="V977" s="108"/>
      <c r="W977" s="112"/>
      <c r="X977" s="112"/>
      <c r="Y977" s="112"/>
      <c r="Z977" s="176"/>
      <c r="AA977" s="109"/>
      <c r="AB977" s="138">
        <f t="shared" si="156"/>
        <v>1</v>
      </c>
      <c r="AC977" s="112">
        <f t="shared" si="157"/>
        <v>0</v>
      </c>
      <c r="AD977" s="112">
        <f t="shared" si="158"/>
        <v>0</v>
      </c>
      <c r="AE977" s="112">
        <f t="shared" si="150"/>
        <v>1</v>
      </c>
    </row>
    <row r="978" spans="1:31" s="150" customFormat="1" hidden="1">
      <c r="A978" s="147">
        <v>986</v>
      </c>
      <c r="B978" s="226" t="s">
        <v>526</v>
      </c>
      <c r="C978" s="147" t="s">
        <v>377</v>
      </c>
      <c r="D978" s="147" t="s">
        <v>505</v>
      </c>
      <c r="E978" s="148">
        <v>42324</v>
      </c>
      <c r="F978" s="149">
        <v>0.33819444444444446</v>
      </c>
      <c r="G978" s="149">
        <v>0.78194444444444444</v>
      </c>
      <c r="H978" s="147"/>
      <c r="I978" s="147"/>
      <c r="J978" s="147"/>
      <c r="K978" s="277"/>
      <c r="L978" s="121"/>
      <c r="M978" s="120" t="str">
        <f>IF(ISERROR(VLOOKUP(C978,mail!$G$2:$H$65,2,0)),"",VLOOKUP(C978,mail!$G$2:$H$65,2,0))</f>
        <v/>
      </c>
      <c r="N978" s="98"/>
      <c r="O978" s="110">
        <f t="shared" si="152"/>
        <v>0.33819444444444446</v>
      </c>
      <c r="P978" s="110">
        <f t="shared" si="153"/>
        <v>0.78194444444444444</v>
      </c>
      <c r="Q978" s="134">
        <f t="shared" si="154"/>
        <v>0.16180555555555554</v>
      </c>
      <c r="R978" s="111">
        <f t="shared" si="151"/>
        <v>0.21944444444444444</v>
      </c>
      <c r="S978" s="108">
        <f t="shared" si="155"/>
        <v>0.35416666666666669</v>
      </c>
      <c r="T978" s="109"/>
      <c r="U978" s="108"/>
      <c r="V978" s="108"/>
      <c r="W978" s="112"/>
      <c r="X978" s="112"/>
      <c r="Y978" s="112"/>
      <c r="Z978" s="176"/>
      <c r="AA978" s="109"/>
      <c r="AB978" s="138">
        <f t="shared" si="156"/>
        <v>1</v>
      </c>
      <c r="AC978" s="112">
        <f t="shared" si="157"/>
        <v>0</v>
      </c>
      <c r="AD978" s="112">
        <f t="shared" si="158"/>
        <v>0</v>
      </c>
      <c r="AE978" s="112">
        <f t="shared" ref="AE978:AE1039" si="159">+IF(OR(M978="Khac",M978="pm"),0,IF(AND(MAX(F978:K978)-MIN(F978:K978)&gt;TIMEVALUE("6:00"),AND(MAX(F978:K978)&gt;TIMEVALUE("14:00"),MIN(F978:K978)&lt;TIMEVALUE("11:30"))),1,0))+X978</f>
        <v>1</v>
      </c>
    </row>
    <row r="979" spans="1:31" s="150" customFormat="1" hidden="1">
      <c r="A979" s="147">
        <v>987</v>
      </c>
      <c r="B979" s="226" t="s">
        <v>526</v>
      </c>
      <c r="C979" s="147" t="s">
        <v>377</v>
      </c>
      <c r="D979" s="147" t="s">
        <v>505</v>
      </c>
      <c r="E979" s="148">
        <v>42325</v>
      </c>
      <c r="F979" s="149">
        <v>0.3576388888888889</v>
      </c>
      <c r="G979" s="149">
        <v>0.77430555555555547</v>
      </c>
      <c r="H979" s="147"/>
      <c r="I979" s="147"/>
      <c r="J979" s="147"/>
      <c r="K979" s="277"/>
      <c r="L979" s="121"/>
      <c r="M979" s="120" t="str">
        <f>IF(ISERROR(VLOOKUP(C979,mail!$G$2:$H$65,2,0)),"",VLOOKUP(C979,mail!$G$2:$H$65,2,0))</f>
        <v/>
      </c>
      <c r="N979" s="98"/>
      <c r="O979" s="110">
        <f t="shared" si="152"/>
        <v>0.3576388888888889</v>
      </c>
      <c r="P979" s="110">
        <f t="shared" si="153"/>
        <v>0.75</v>
      </c>
      <c r="Q979" s="134">
        <f t="shared" si="154"/>
        <v>0.1423611111111111</v>
      </c>
      <c r="R979" s="111">
        <f t="shared" si="151"/>
        <v>0.1875</v>
      </c>
      <c r="S979" s="108">
        <f t="shared" si="155"/>
        <v>0.3298611111111111</v>
      </c>
      <c r="T979" s="109"/>
      <c r="U979" s="108"/>
      <c r="V979" s="108"/>
      <c r="W979" s="112"/>
      <c r="X979" s="112"/>
      <c r="Y979" s="112"/>
      <c r="Z979" s="176"/>
      <c r="AA979" s="109"/>
      <c r="AB979" s="138">
        <f t="shared" si="156"/>
        <v>0.93137254901960775</v>
      </c>
      <c r="AC979" s="112">
        <f t="shared" si="157"/>
        <v>0</v>
      </c>
      <c r="AD979" s="112">
        <f t="shared" si="158"/>
        <v>1</v>
      </c>
      <c r="AE979" s="112">
        <f t="shared" si="159"/>
        <v>1</v>
      </c>
    </row>
    <row r="980" spans="1:31" s="150" customFormat="1" hidden="1">
      <c r="A980" s="147">
        <v>988</v>
      </c>
      <c r="B980" s="226" t="s">
        <v>526</v>
      </c>
      <c r="C980" s="147" t="s">
        <v>377</v>
      </c>
      <c r="D980" s="147" t="s">
        <v>505</v>
      </c>
      <c r="E980" s="148">
        <v>42326</v>
      </c>
      <c r="F980" s="149">
        <v>0.35555555555555557</v>
      </c>
      <c r="G980" s="149">
        <v>0.79027777777777775</v>
      </c>
      <c r="H980" s="147"/>
      <c r="I980" s="147"/>
      <c r="J980" s="147"/>
      <c r="K980" s="277"/>
      <c r="L980" s="121"/>
      <c r="M980" s="120" t="str">
        <f>IF(ISERROR(VLOOKUP(C980,mail!$G$2:$H$65,2,0)),"",VLOOKUP(C980,mail!$G$2:$H$65,2,0))</f>
        <v/>
      </c>
      <c r="N980" s="98"/>
      <c r="O980" s="110">
        <f t="shared" si="152"/>
        <v>0.35555555555555557</v>
      </c>
      <c r="P980" s="110">
        <f t="shared" si="153"/>
        <v>0.75</v>
      </c>
      <c r="Q980" s="134">
        <f t="shared" si="154"/>
        <v>0.14444444444444443</v>
      </c>
      <c r="R980" s="111">
        <f t="shared" si="151"/>
        <v>0.1875</v>
      </c>
      <c r="S980" s="108">
        <f t="shared" si="155"/>
        <v>0.33194444444444443</v>
      </c>
      <c r="T980" s="109"/>
      <c r="U980" s="108"/>
      <c r="V980" s="108"/>
      <c r="W980" s="112"/>
      <c r="X980" s="112"/>
      <c r="Y980" s="112"/>
      <c r="Z980" s="176"/>
      <c r="AA980" s="109"/>
      <c r="AB980" s="138">
        <f t="shared" si="156"/>
        <v>0.9372549019607842</v>
      </c>
      <c r="AC980" s="112">
        <f t="shared" si="157"/>
        <v>0</v>
      </c>
      <c r="AD980" s="112">
        <f t="shared" si="158"/>
        <v>1</v>
      </c>
      <c r="AE980" s="112">
        <f t="shared" si="159"/>
        <v>1</v>
      </c>
    </row>
    <row r="981" spans="1:31" s="150" customFormat="1" hidden="1">
      <c r="A981" s="147">
        <v>989</v>
      </c>
      <c r="B981" s="226" t="s">
        <v>526</v>
      </c>
      <c r="C981" s="147" t="s">
        <v>377</v>
      </c>
      <c r="D981" s="147" t="s">
        <v>505</v>
      </c>
      <c r="E981" s="148">
        <v>42327</v>
      </c>
      <c r="F981" s="149">
        <v>0.34027777777777773</v>
      </c>
      <c r="G981" s="149">
        <v>0.77916666666666667</v>
      </c>
      <c r="H981" s="147"/>
      <c r="I981" s="147"/>
      <c r="J981" s="147"/>
      <c r="K981" s="277"/>
      <c r="L981" s="121"/>
      <c r="M981" s="120" t="str">
        <f>IF(ISERROR(VLOOKUP(C981,mail!$G$2:$H$65,2,0)),"",VLOOKUP(C981,mail!$G$2:$H$65,2,0))</f>
        <v/>
      </c>
      <c r="N981" s="98"/>
      <c r="O981" s="110">
        <f t="shared" si="152"/>
        <v>0.34027777777777773</v>
      </c>
      <c r="P981" s="110">
        <f t="shared" si="153"/>
        <v>0.77916666666666667</v>
      </c>
      <c r="Q981" s="134">
        <f t="shared" si="154"/>
        <v>0.15972222222222227</v>
      </c>
      <c r="R981" s="111">
        <f t="shared" si="151"/>
        <v>0.21666666666666667</v>
      </c>
      <c r="S981" s="108">
        <f t="shared" si="155"/>
        <v>0.35416666666666669</v>
      </c>
      <c r="T981" s="109"/>
      <c r="U981" s="108"/>
      <c r="V981" s="108"/>
      <c r="W981" s="112"/>
      <c r="X981" s="112"/>
      <c r="Y981" s="112"/>
      <c r="Z981" s="176"/>
      <c r="AA981" s="109"/>
      <c r="AB981" s="138">
        <f t="shared" si="156"/>
        <v>1</v>
      </c>
      <c r="AC981" s="112">
        <f t="shared" si="157"/>
        <v>0</v>
      </c>
      <c r="AD981" s="112">
        <f t="shared" si="158"/>
        <v>0</v>
      </c>
      <c r="AE981" s="112">
        <f t="shared" si="159"/>
        <v>1</v>
      </c>
    </row>
    <row r="982" spans="1:31" s="150" customFormat="1" hidden="1">
      <c r="A982" s="147">
        <v>990</v>
      </c>
      <c r="B982" s="226" t="s">
        <v>527</v>
      </c>
      <c r="C982" s="147" t="s">
        <v>391</v>
      </c>
      <c r="D982" s="147" t="s">
        <v>505</v>
      </c>
      <c r="E982" s="148">
        <v>42303</v>
      </c>
      <c r="F982" s="149">
        <v>0.34027777777777773</v>
      </c>
      <c r="G982" s="149">
        <v>0.78125</v>
      </c>
      <c r="H982" s="149">
        <v>0.78263888888888899</v>
      </c>
      <c r="I982" s="147"/>
      <c r="J982" s="147"/>
      <c r="K982" s="277"/>
      <c r="L982" s="121"/>
      <c r="M982" s="120" t="str">
        <f>IF(ISERROR(VLOOKUP(C982,mail!$G$2:$H$65,2,0)),"",VLOOKUP(C982,mail!$G$2:$H$65,2,0))</f>
        <v/>
      </c>
      <c r="N982" s="98"/>
      <c r="O982" s="110">
        <f t="shared" si="152"/>
        <v>0.34027777777777773</v>
      </c>
      <c r="P982" s="110">
        <f t="shared" si="153"/>
        <v>0.78263888888888899</v>
      </c>
      <c r="Q982" s="134">
        <f t="shared" si="154"/>
        <v>0.15972222222222227</v>
      </c>
      <c r="R982" s="111">
        <f t="shared" si="151"/>
        <v>0.22013888888888899</v>
      </c>
      <c r="S982" s="108">
        <f t="shared" si="155"/>
        <v>0.35416666666666669</v>
      </c>
      <c r="T982" s="109"/>
      <c r="U982" s="108"/>
      <c r="V982" s="108"/>
      <c r="W982" s="112"/>
      <c r="X982" s="112"/>
      <c r="Y982" s="112"/>
      <c r="Z982" s="176"/>
      <c r="AA982" s="109"/>
      <c r="AB982" s="138">
        <f t="shared" si="156"/>
        <v>1</v>
      </c>
      <c r="AC982" s="112">
        <f t="shared" si="157"/>
        <v>0</v>
      </c>
      <c r="AD982" s="112">
        <f t="shared" si="158"/>
        <v>0</v>
      </c>
      <c r="AE982" s="112">
        <f t="shared" si="159"/>
        <v>1</v>
      </c>
    </row>
    <row r="983" spans="1:31" s="150" customFormat="1" hidden="1">
      <c r="A983" s="147">
        <v>991</v>
      </c>
      <c r="B983" s="226" t="s">
        <v>527</v>
      </c>
      <c r="C983" s="147" t="s">
        <v>391</v>
      </c>
      <c r="D983" s="147" t="s">
        <v>505</v>
      </c>
      <c r="E983" s="148">
        <v>42304</v>
      </c>
      <c r="F983" s="149">
        <v>0.33402777777777781</v>
      </c>
      <c r="G983" s="149">
        <v>0.76527777777777783</v>
      </c>
      <c r="H983" s="147"/>
      <c r="I983" s="147"/>
      <c r="J983" s="147"/>
      <c r="K983" s="277"/>
      <c r="L983" s="121"/>
      <c r="M983" s="120" t="str">
        <f>IF(ISERROR(VLOOKUP(C983,mail!$G$2:$H$65,2,0)),"",VLOOKUP(C983,mail!$G$2:$H$65,2,0))</f>
        <v/>
      </c>
      <c r="N983" s="98"/>
      <c r="O983" s="110">
        <f t="shared" si="152"/>
        <v>0.33402777777777781</v>
      </c>
      <c r="P983" s="110">
        <f t="shared" si="153"/>
        <v>0.76527777777777783</v>
      </c>
      <c r="Q983" s="134">
        <f t="shared" si="154"/>
        <v>0.16597222222222219</v>
      </c>
      <c r="R983" s="111">
        <f t="shared" si="151"/>
        <v>0.20277777777777783</v>
      </c>
      <c r="S983" s="108">
        <f t="shared" si="155"/>
        <v>0.35416666666666669</v>
      </c>
      <c r="T983" s="109"/>
      <c r="U983" s="108"/>
      <c r="V983" s="108"/>
      <c r="W983" s="112"/>
      <c r="X983" s="112"/>
      <c r="Y983" s="112"/>
      <c r="Z983" s="176"/>
      <c r="AA983" s="109"/>
      <c r="AB983" s="138">
        <f t="shared" si="156"/>
        <v>1</v>
      </c>
      <c r="AC983" s="112">
        <f t="shared" si="157"/>
        <v>0</v>
      </c>
      <c r="AD983" s="112">
        <f t="shared" si="158"/>
        <v>0</v>
      </c>
      <c r="AE983" s="112">
        <f t="shared" si="159"/>
        <v>1</v>
      </c>
    </row>
    <row r="984" spans="1:31" s="150" customFormat="1" hidden="1">
      <c r="A984" s="147">
        <v>992</v>
      </c>
      <c r="B984" s="226" t="s">
        <v>527</v>
      </c>
      <c r="C984" s="147" t="s">
        <v>391</v>
      </c>
      <c r="D984" s="147" t="s">
        <v>505</v>
      </c>
      <c r="E984" s="148">
        <v>42305</v>
      </c>
      <c r="F984" s="149">
        <v>0.33888888888888885</v>
      </c>
      <c r="G984" s="149">
        <v>0.82152777777777775</v>
      </c>
      <c r="H984" s="147"/>
      <c r="I984" s="147"/>
      <c r="J984" s="147"/>
      <c r="K984" s="277"/>
      <c r="L984" s="121"/>
      <c r="M984" s="120" t="str">
        <f>IF(ISERROR(VLOOKUP(C984,mail!$G$2:$H$65,2,0)),"",VLOOKUP(C984,mail!$G$2:$H$65,2,0))</f>
        <v/>
      </c>
      <c r="N984" s="98"/>
      <c r="O984" s="110">
        <f t="shared" si="152"/>
        <v>0.33888888888888885</v>
      </c>
      <c r="P984" s="110">
        <f t="shared" si="153"/>
        <v>0.82152777777777775</v>
      </c>
      <c r="Q984" s="134">
        <f t="shared" si="154"/>
        <v>0.16111111111111115</v>
      </c>
      <c r="R984" s="111">
        <f t="shared" si="151"/>
        <v>0.25</v>
      </c>
      <c r="S984" s="108">
        <f t="shared" si="155"/>
        <v>0.35416666666666669</v>
      </c>
      <c r="T984" s="109"/>
      <c r="U984" s="108"/>
      <c r="V984" s="108"/>
      <c r="W984" s="112"/>
      <c r="X984" s="112"/>
      <c r="Y984" s="112"/>
      <c r="Z984" s="176"/>
      <c r="AA984" s="109"/>
      <c r="AB984" s="138">
        <f t="shared" si="156"/>
        <v>1</v>
      </c>
      <c r="AC984" s="112">
        <f t="shared" si="157"/>
        <v>0</v>
      </c>
      <c r="AD984" s="112">
        <f t="shared" si="158"/>
        <v>0</v>
      </c>
      <c r="AE984" s="112">
        <f t="shared" si="159"/>
        <v>1</v>
      </c>
    </row>
    <row r="985" spans="1:31" s="150" customFormat="1" hidden="1">
      <c r="A985" s="147">
        <v>993</v>
      </c>
      <c r="B985" s="226" t="s">
        <v>527</v>
      </c>
      <c r="C985" s="147" t="s">
        <v>391</v>
      </c>
      <c r="D985" s="147" t="s">
        <v>505</v>
      </c>
      <c r="E985" s="148">
        <v>42306</v>
      </c>
      <c r="F985" s="149">
        <v>0.33958333333333335</v>
      </c>
      <c r="G985" s="149">
        <v>0.77847222222222223</v>
      </c>
      <c r="H985" s="147"/>
      <c r="I985" s="147"/>
      <c r="J985" s="147"/>
      <c r="K985" s="277"/>
      <c r="L985" s="121"/>
      <c r="M985" s="120" t="str">
        <f>IF(ISERROR(VLOOKUP(C985,mail!$G$2:$H$65,2,0)),"",VLOOKUP(C985,mail!$G$2:$H$65,2,0))</f>
        <v/>
      </c>
      <c r="N985" s="98"/>
      <c r="O985" s="110">
        <f t="shared" si="152"/>
        <v>0.33958333333333335</v>
      </c>
      <c r="P985" s="110">
        <f t="shared" si="153"/>
        <v>0.77847222222222223</v>
      </c>
      <c r="Q985" s="134">
        <f t="shared" si="154"/>
        <v>0.16041666666666665</v>
      </c>
      <c r="R985" s="111">
        <f t="shared" si="151"/>
        <v>0.21597222222222223</v>
      </c>
      <c r="S985" s="108">
        <f t="shared" si="155"/>
        <v>0.35416666666666669</v>
      </c>
      <c r="T985" s="109"/>
      <c r="U985" s="108"/>
      <c r="V985" s="108"/>
      <c r="W985" s="112"/>
      <c r="X985" s="112"/>
      <c r="Y985" s="112"/>
      <c r="Z985" s="176"/>
      <c r="AA985" s="109"/>
      <c r="AB985" s="138">
        <f t="shared" si="156"/>
        <v>1</v>
      </c>
      <c r="AC985" s="112">
        <f t="shared" si="157"/>
        <v>0</v>
      </c>
      <c r="AD985" s="112">
        <f t="shared" si="158"/>
        <v>0</v>
      </c>
      <c r="AE985" s="112">
        <f t="shared" si="159"/>
        <v>1</v>
      </c>
    </row>
    <row r="986" spans="1:31" s="150" customFormat="1" hidden="1">
      <c r="A986" s="147">
        <v>994</v>
      </c>
      <c r="B986" s="226" t="s">
        <v>527</v>
      </c>
      <c r="C986" s="147" t="s">
        <v>391</v>
      </c>
      <c r="D986" s="147" t="s">
        <v>505</v>
      </c>
      <c r="E986" s="148">
        <v>42307</v>
      </c>
      <c r="F986" s="149">
        <v>0.34166666666666662</v>
      </c>
      <c r="G986" s="149">
        <v>0.80208333333333337</v>
      </c>
      <c r="H986" s="147"/>
      <c r="I986" s="147"/>
      <c r="J986" s="147"/>
      <c r="K986" s="277"/>
      <c r="L986" s="121"/>
      <c r="M986" s="120" t="str">
        <f>IF(ISERROR(VLOOKUP(C986,mail!$G$2:$H$65,2,0)),"",VLOOKUP(C986,mail!$G$2:$H$65,2,0))</f>
        <v/>
      </c>
      <c r="N986" s="98"/>
      <c r="O986" s="110">
        <f t="shared" si="152"/>
        <v>0.34166666666666662</v>
      </c>
      <c r="P986" s="110">
        <f t="shared" si="153"/>
        <v>0.80208333333333337</v>
      </c>
      <c r="Q986" s="134">
        <f t="shared" si="154"/>
        <v>0.15833333333333338</v>
      </c>
      <c r="R986" s="111">
        <f t="shared" si="151"/>
        <v>0.23958333333333337</v>
      </c>
      <c r="S986" s="108">
        <f t="shared" si="155"/>
        <v>0.35416666666666669</v>
      </c>
      <c r="T986" s="109"/>
      <c r="U986" s="108"/>
      <c r="V986" s="108"/>
      <c r="W986" s="112"/>
      <c r="X986" s="112"/>
      <c r="Y986" s="112"/>
      <c r="Z986" s="176"/>
      <c r="AA986" s="109"/>
      <c r="AB986" s="138">
        <f t="shared" si="156"/>
        <v>1</v>
      </c>
      <c r="AC986" s="112">
        <f t="shared" si="157"/>
        <v>0</v>
      </c>
      <c r="AD986" s="112">
        <f t="shared" si="158"/>
        <v>0</v>
      </c>
      <c r="AE986" s="112">
        <f t="shared" si="159"/>
        <v>1</v>
      </c>
    </row>
    <row r="987" spans="1:31" s="150" customFormat="1" hidden="1">
      <c r="A987" s="147">
        <v>995</v>
      </c>
      <c r="B987" s="226" t="s">
        <v>527</v>
      </c>
      <c r="C987" s="147" t="s">
        <v>391</v>
      </c>
      <c r="D987" s="147" t="s">
        <v>505</v>
      </c>
      <c r="E987" s="148">
        <v>42310</v>
      </c>
      <c r="F987" s="149">
        <v>0.33611111111111108</v>
      </c>
      <c r="G987" s="149">
        <v>0.80208333333333337</v>
      </c>
      <c r="H987" s="147"/>
      <c r="I987" s="147"/>
      <c r="J987" s="147"/>
      <c r="K987" s="277"/>
      <c r="L987" s="121"/>
      <c r="M987" s="120" t="str">
        <f>IF(ISERROR(VLOOKUP(C987,mail!$G$2:$H$65,2,0)),"",VLOOKUP(C987,mail!$G$2:$H$65,2,0))</f>
        <v/>
      </c>
      <c r="N987" s="98"/>
      <c r="O987" s="110">
        <f t="shared" si="152"/>
        <v>0.33611111111111108</v>
      </c>
      <c r="P987" s="110">
        <f t="shared" si="153"/>
        <v>0.80208333333333337</v>
      </c>
      <c r="Q987" s="134">
        <f t="shared" si="154"/>
        <v>0.16388888888888892</v>
      </c>
      <c r="R987" s="111">
        <f t="shared" si="151"/>
        <v>0.23958333333333337</v>
      </c>
      <c r="S987" s="108">
        <f t="shared" si="155"/>
        <v>0.35416666666666669</v>
      </c>
      <c r="T987" s="109"/>
      <c r="U987" s="108"/>
      <c r="V987" s="108"/>
      <c r="W987" s="112"/>
      <c r="X987" s="112"/>
      <c r="Y987" s="112"/>
      <c r="Z987" s="176"/>
      <c r="AA987" s="109"/>
      <c r="AB987" s="138">
        <f t="shared" si="156"/>
        <v>1</v>
      </c>
      <c r="AC987" s="112">
        <f t="shared" si="157"/>
        <v>0</v>
      </c>
      <c r="AD987" s="112">
        <f t="shared" si="158"/>
        <v>0</v>
      </c>
      <c r="AE987" s="112">
        <f t="shared" si="159"/>
        <v>1</v>
      </c>
    </row>
    <row r="988" spans="1:31" s="150" customFormat="1" hidden="1">
      <c r="A988" s="147">
        <v>996</v>
      </c>
      <c r="B988" s="226" t="s">
        <v>527</v>
      </c>
      <c r="C988" s="147" t="s">
        <v>391</v>
      </c>
      <c r="D988" s="147" t="s">
        <v>505</v>
      </c>
      <c r="E988" s="148">
        <v>42311</v>
      </c>
      <c r="F988" s="149">
        <v>0.33611111111111108</v>
      </c>
      <c r="G988" s="149">
        <v>0.77569444444444446</v>
      </c>
      <c r="H988" s="147"/>
      <c r="I988" s="147"/>
      <c r="J988" s="147"/>
      <c r="K988" s="277"/>
      <c r="L988" s="121"/>
      <c r="M988" s="120" t="str">
        <f>IF(ISERROR(VLOOKUP(C988,mail!$G$2:$H$65,2,0)),"",VLOOKUP(C988,mail!$G$2:$H$65,2,0))</f>
        <v/>
      </c>
      <c r="N988" s="98"/>
      <c r="O988" s="110">
        <f t="shared" si="152"/>
        <v>0.33611111111111108</v>
      </c>
      <c r="P988" s="110">
        <f t="shared" si="153"/>
        <v>0.77569444444444446</v>
      </c>
      <c r="Q988" s="134">
        <f t="shared" si="154"/>
        <v>0.16388888888888892</v>
      </c>
      <c r="R988" s="111">
        <f t="shared" si="151"/>
        <v>0.21319444444444446</v>
      </c>
      <c r="S988" s="108">
        <f t="shared" si="155"/>
        <v>0.35416666666666669</v>
      </c>
      <c r="T988" s="109"/>
      <c r="U988" s="108"/>
      <c r="V988" s="108"/>
      <c r="W988" s="112"/>
      <c r="X988" s="112"/>
      <c r="Y988" s="112"/>
      <c r="Z988" s="176"/>
      <c r="AA988" s="109"/>
      <c r="AB988" s="138">
        <f t="shared" si="156"/>
        <v>1</v>
      </c>
      <c r="AC988" s="112">
        <f t="shared" si="157"/>
        <v>0</v>
      </c>
      <c r="AD988" s="112">
        <f t="shared" si="158"/>
        <v>0</v>
      </c>
      <c r="AE988" s="112">
        <f t="shared" si="159"/>
        <v>1</v>
      </c>
    </row>
    <row r="989" spans="1:31" s="150" customFormat="1" hidden="1">
      <c r="A989" s="147">
        <v>997</v>
      </c>
      <c r="B989" s="226" t="s">
        <v>527</v>
      </c>
      <c r="C989" s="147" t="s">
        <v>391</v>
      </c>
      <c r="D989" s="147" t="s">
        <v>505</v>
      </c>
      <c r="E989" s="148">
        <v>42312</v>
      </c>
      <c r="F989" s="149">
        <v>0.3430555555555555</v>
      </c>
      <c r="G989" s="149">
        <v>0.77222222222222225</v>
      </c>
      <c r="H989" s="147"/>
      <c r="I989" s="147"/>
      <c r="J989" s="147"/>
      <c r="K989" s="277"/>
      <c r="L989" s="121"/>
      <c r="M989" s="120" t="str">
        <f>IF(ISERROR(VLOOKUP(C989,mail!$G$2:$H$65,2,0)),"",VLOOKUP(C989,mail!$G$2:$H$65,2,0))</f>
        <v/>
      </c>
      <c r="N989" s="98"/>
      <c r="O989" s="110">
        <f t="shared" si="152"/>
        <v>0.3430555555555555</v>
      </c>
      <c r="P989" s="110">
        <f t="shared" si="153"/>
        <v>0.77222222222222225</v>
      </c>
      <c r="Q989" s="134">
        <f t="shared" si="154"/>
        <v>0.1569444444444445</v>
      </c>
      <c r="R989" s="111">
        <f t="shared" si="151"/>
        <v>0.20972222222222225</v>
      </c>
      <c r="S989" s="108">
        <f t="shared" si="155"/>
        <v>0.35416666666666669</v>
      </c>
      <c r="T989" s="109"/>
      <c r="U989" s="108"/>
      <c r="V989" s="108"/>
      <c r="W989" s="112"/>
      <c r="X989" s="112"/>
      <c r="Y989" s="112"/>
      <c r="Z989" s="176"/>
      <c r="AA989" s="109"/>
      <c r="AB989" s="138">
        <f t="shared" si="156"/>
        <v>1</v>
      </c>
      <c r="AC989" s="112">
        <f t="shared" si="157"/>
        <v>0</v>
      </c>
      <c r="AD989" s="112">
        <f t="shared" si="158"/>
        <v>0</v>
      </c>
      <c r="AE989" s="112">
        <f t="shared" si="159"/>
        <v>1</v>
      </c>
    </row>
    <row r="990" spans="1:31" s="150" customFormat="1" hidden="1">
      <c r="A990" s="147">
        <v>998</v>
      </c>
      <c r="B990" s="226" t="s">
        <v>527</v>
      </c>
      <c r="C990" s="147" t="s">
        <v>391</v>
      </c>
      <c r="D990" s="147" t="s">
        <v>505</v>
      </c>
      <c r="E990" s="148">
        <v>42313</v>
      </c>
      <c r="F990" s="149">
        <v>0.34791666666666665</v>
      </c>
      <c r="G990" s="149">
        <v>0.78472222222222221</v>
      </c>
      <c r="H990" s="147"/>
      <c r="I990" s="147"/>
      <c r="J990" s="147"/>
      <c r="K990" s="277"/>
      <c r="L990" s="121"/>
      <c r="M990" s="120" t="str">
        <f>IF(ISERROR(VLOOKUP(C990,mail!$G$2:$H$65,2,0)),"",VLOOKUP(C990,mail!$G$2:$H$65,2,0))</f>
        <v/>
      </c>
      <c r="N990" s="98"/>
      <c r="O990" s="110">
        <f t="shared" si="152"/>
        <v>0.34791666666666665</v>
      </c>
      <c r="P990" s="110">
        <f t="shared" si="153"/>
        <v>0.78472222222222221</v>
      </c>
      <c r="Q990" s="134">
        <f t="shared" si="154"/>
        <v>0.15208333333333335</v>
      </c>
      <c r="R990" s="111">
        <f t="shared" si="151"/>
        <v>0.22222222222222221</v>
      </c>
      <c r="S990" s="108">
        <f t="shared" si="155"/>
        <v>0.35416666666666669</v>
      </c>
      <c r="T990" s="109"/>
      <c r="U990" s="108"/>
      <c r="V990" s="108"/>
      <c r="W990" s="112"/>
      <c r="X990" s="112"/>
      <c r="Y990" s="112"/>
      <c r="Z990" s="176"/>
      <c r="AA990" s="109"/>
      <c r="AB990" s="138">
        <f t="shared" si="156"/>
        <v>1</v>
      </c>
      <c r="AC990" s="112">
        <f t="shared" si="157"/>
        <v>0</v>
      </c>
      <c r="AD990" s="112">
        <f t="shared" si="158"/>
        <v>0</v>
      </c>
      <c r="AE990" s="112">
        <f t="shared" si="159"/>
        <v>1</v>
      </c>
    </row>
    <row r="991" spans="1:31" s="150" customFormat="1" hidden="1">
      <c r="A991" s="147">
        <v>999</v>
      </c>
      <c r="B991" s="226" t="s">
        <v>527</v>
      </c>
      <c r="C991" s="147" t="s">
        <v>391</v>
      </c>
      <c r="D991" s="147" t="s">
        <v>505</v>
      </c>
      <c r="E991" s="148">
        <v>42314</v>
      </c>
      <c r="F991" s="149">
        <v>0.34027777777777773</v>
      </c>
      <c r="G991" s="149">
        <v>0.82847222222222217</v>
      </c>
      <c r="H991" s="147"/>
      <c r="I991" s="147"/>
      <c r="J991" s="147"/>
      <c r="K991" s="277"/>
      <c r="L991" s="121"/>
      <c r="M991" s="120" t="str">
        <f>IF(ISERROR(VLOOKUP(C991,mail!$G$2:$H$65,2,0)),"",VLOOKUP(C991,mail!$G$2:$H$65,2,0))</f>
        <v/>
      </c>
      <c r="N991" s="98"/>
      <c r="O991" s="110">
        <f t="shared" si="152"/>
        <v>0.34027777777777773</v>
      </c>
      <c r="P991" s="110">
        <f t="shared" si="153"/>
        <v>0.82847222222222217</v>
      </c>
      <c r="Q991" s="134">
        <f t="shared" si="154"/>
        <v>0.15972222222222227</v>
      </c>
      <c r="R991" s="111">
        <f t="shared" si="151"/>
        <v>0.25</v>
      </c>
      <c r="S991" s="108">
        <f t="shared" si="155"/>
        <v>0.35416666666666669</v>
      </c>
      <c r="T991" s="109"/>
      <c r="U991" s="108"/>
      <c r="V991" s="108"/>
      <c r="W991" s="112"/>
      <c r="X991" s="112"/>
      <c r="Y991" s="112"/>
      <c r="Z991" s="176"/>
      <c r="AA991" s="109"/>
      <c r="AB991" s="138">
        <f t="shared" si="156"/>
        <v>1</v>
      </c>
      <c r="AC991" s="112">
        <f t="shared" si="157"/>
        <v>0</v>
      </c>
      <c r="AD991" s="112">
        <f t="shared" si="158"/>
        <v>0</v>
      </c>
      <c r="AE991" s="112">
        <f t="shared" si="159"/>
        <v>1</v>
      </c>
    </row>
    <row r="992" spans="1:31" s="150" customFormat="1" hidden="1">
      <c r="A992" s="147">
        <v>1000</v>
      </c>
      <c r="B992" s="226" t="s">
        <v>527</v>
      </c>
      <c r="C992" s="147" t="s">
        <v>391</v>
      </c>
      <c r="D992" s="147" t="s">
        <v>505</v>
      </c>
      <c r="E992" s="148">
        <v>42317</v>
      </c>
      <c r="F992" s="149">
        <v>0.34513888888888888</v>
      </c>
      <c r="G992" s="149">
        <v>0.90486111111111101</v>
      </c>
      <c r="H992" s="147"/>
      <c r="I992" s="147"/>
      <c r="J992" s="147"/>
      <c r="K992" s="277"/>
      <c r="L992" s="121"/>
      <c r="M992" s="120" t="str">
        <f>IF(ISERROR(VLOOKUP(C992,mail!$G$2:$H$65,2,0)),"",VLOOKUP(C992,mail!$G$2:$H$65,2,0))</f>
        <v/>
      </c>
      <c r="N992" s="98"/>
      <c r="O992" s="110">
        <f t="shared" si="152"/>
        <v>0.34513888888888888</v>
      </c>
      <c r="P992" s="110">
        <f t="shared" si="153"/>
        <v>0.90486111111111101</v>
      </c>
      <c r="Q992" s="134">
        <f t="shared" si="154"/>
        <v>0.15486111111111112</v>
      </c>
      <c r="R992" s="111">
        <f t="shared" si="151"/>
        <v>0.25</v>
      </c>
      <c r="S992" s="108">
        <f t="shared" si="155"/>
        <v>0.35416666666666669</v>
      </c>
      <c r="T992" s="109"/>
      <c r="U992" s="108"/>
      <c r="V992" s="108"/>
      <c r="W992" s="112"/>
      <c r="X992" s="112"/>
      <c r="Y992" s="112"/>
      <c r="Z992" s="176"/>
      <c r="AA992" s="109"/>
      <c r="AB992" s="138">
        <f t="shared" si="156"/>
        <v>1</v>
      </c>
      <c r="AC992" s="112">
        <f t="shared" si="157"/>
        <v>0</v>
      </c>
      <c r="AD992" s="112">
        <f t="shared" si="158"/>
        <v>0</v>
      </c>
      <c r="AE992" s="112">
        <f t="shared" si="159"/>
        <v>1</v>
      </c>
    </row>
    <row r="993" spans="1:31" s="150" customFormat="1" hidden="1">
      <c r="A993" s="147">
        <v>1001</v>
      </c>
      <c r="B993" s="226" t="s">
        <v>527</v>
      </c>
      <c r="C993" s="147" t="s">
        <v>391</v>
      </c>
      <c r="D993" s="147" t="s">
        <v>505</v>
      </c>
      <c r="E993" s="148">
        <v>42318</v>
      </c>
      <c r="F993" s="149">
        <v>0.33611111111111108</v>
      </c>
      <c r="G993" s="149">
        <v>0.77361111111111114</v>
      </c>
      <c r="H993" s="147"/>
      <c r="I993" s="147"/>
      <c r="J993" s="147"/>
      <c r="K993" s="277"/>
      <c r="L993" s="121"/>
      <c r="M993" s="120" t="str">
        <f>IF(ISERROR(VLOOKUP(C993,mail!$G$2:$H$65,2,0)),"",VLOOKUP(C993,mail!$G$2:$H$65,2,0))</f>
        <v/>
      </c>
      <c r="N993" s="98"/>
      <c r="O993" s="110">
        <f t="shared" si="152"/>
        <v>0.33611111111111108</v>
      </c>
      <c r="P993" s="110">
        <f t="shared" si="153"/>
        <v>0.77361111111111114</v>
      </c>
      <c r="Q993" s="134">
        <f t="shared" si="154"/>
        <v>0.16388888888888892</v>
      </c>
      <c r="R993" s="111">
        <f t="shared" si="151"/>
        <v>0.21111111111111114</v>
      </c>
      <c r="S993" s="108">
        <f t="shared" si="155"/>
        <v>0.35416666666666669</v>
      </c>
      <c r="T993" s="109"/>
      <c r="U993" s="108"/>
      <c r="V993" s="108"/>
      <c r="W993" s="112"/>
      <c r="X993" s="112"/>
      <c r="Y993" s="112"/>
      <c r="Z993" s="176"/>
      <c r="AA993" s="109"/>
      <c r="AB993" s="138">
        <f t="shared" si="156"/>
        <v>1</v>
      </c>
      <c r="AC993" s="112">
        <f t="shared" si="157"/>
        <v>0</v>
      </c>
      <c r="AD993" s="112">
        <f t="shared" si="158"/>
        <v>0</v>
      </c>
      <c r="AE993" s="112">
        <f t="shared" si="159"/>
        <v>1</v>
      </c>
    </row>
    <row r="994" spans="1:31" s="150" customFormat="1" hidden="1">
      <c r="A994" s="147">
        <v>1002</v>
      </c>
      <c r="B994" s="226" t="s">
        <v>527</v>
      </c>
      <c r="C994" s="147" t="s">
        <v>391</v>
      </c>
      <c r="D994" s="147" t="s">
        <v>505</v>
      </c>
      <c r="E994" s="148">
        <v>42319</v>
      </c>
      <c r="F994" s="149">
        <v>0.33749999999999997</v>
      </c>
      <c r="G994" s="149">
        <v>0.77013888888888893</v>
      </c>
      <c r="H994" s="147"/>
      <c r="I994" s="147"/>
      <c r="J994" s="147"/>
      <c r="K994" s="277"/>
      <c r="L994" s="121"/>
      <c r="M994" s="120" t="str">
        <f>IF(ISERROR(VLOOKUP(C994,mail!$G$2:$H$65,2,0)),"",VLOOKUP(C994,mail!$G$2:$H$65,2,0))</f>
        <v/>
      </c>
      <c r="N994" s="98"/>
      <c r="O994" s="110">
        <f t="shared" si="152"/>
        <v>0.33749999999999997</v>
      </c>
      <c r="P994" s="110">
        <f t="shared" si="153"/>
        <v>0.77013888888888893</v>
      </c>
      <c r="Q994" s="134">
        <f t="shared" si="154"/>
        <v>0.16250000000000003</v>
      </c>
      <c r="R994" s="111">
        <f t="shared" si="151"/>
        <v>0.20763888888888893</v>
      </c>
      <c r="S994" s="108">
        <f t="shared" si="155"/>
        <v>0.35416666666666669</v>
      </c>
      <c r="T994" s="109"/>
      <c r="U994" s="108"/>
      <c r="V994" s="108"/>
      <c r="W994" s="112"/>
      <c r="X994" s="112"/>
      <c r="Y994" s="112"/>
      <c r="Z994" s="176"/>
      <c r="AA994" s="109"/>
      <c r="AB994" s="138">
        <f t="shared" si="156"/>
        <v>1</v>
      </c>
      <c r="AC994" s="112">
        <f t="shared" si="157"/>
        <v>0</v>
      </c>
      <c r="AD994" s="112">
        <f t="shared" si="158"/>
        <v>0</v>
      </c>
      <c r="AE994" s="112">
        <f t="shared" si="159"/>
        <v>1</v>
      </c>
    </row>
    <row r="995" spans="1:31" s="150" customFormat="1" hidden="1">
      <c r="A995" s="147">
        <v>1003</v>
      </c>
      <c r="B995" s="226" t="s">
        <v>527</v>
      </c>
      <c r="C995" s="147" t="s">
        <v>391</v>
      </c>
      <c r="D995" s="147" t="s">
        <v>505</v>
      </c>
      <c r="E995" s="148">
        <v>42320</v>
      </c>
      <c r="F995" s="149">
        <v>0.33958333333333335</v>
      </c>
      <c r="G995" s="149">
        <v>0.82430555555555562</v>
      </c>
      <c r="H995" s="147"/>
      <c r="I995" s="147"/>
      <c r="J995" s="147"/>
      <c r="K995" s="277"/>
      <c r="L995" s="121"/>
      <c r="M995" s="120" t="str">
        <f>IF(ISERROR(VLOOKUP(C995,mail!$G$2:$H$65,2,0)),"",VLOOKUP(C995,mail!$G$2:$H$65,2,0))</f>
        <v/>
      </c>
      <c r="N995" s="98"/>
      <c r="O995" s="110">
        <f t="shared" si="152"/>
        <v>0.33958333333333335</v>
      </c>
      <c r="P995" s="110">
        <f t="shared" si="153"/>
        <v>0.82430555555555562</v>
      </c>
      <c r="Q995" s="134">
        <f t="shared" si="154"/>
        <v>0.16041666666666665</v>
      </c>
      <c r="R995" s="111">
        <f t="shared" si="151"/>
        <v>0.25</v>
      </c>
      <c r="S995" s="108">
        <f t="shared" si="155"/>
        <v>0.35416666666666669</v>
      </c>
      <c r="T995" s="109"/>
      <c r="U995" s="108"/>
      <c r="V995" s="108"/>
      <c r="W995" s="112"/>
      <c r="X995" s="112"/>
      <c r="Y995" s="112"/>
      <c r="Z995" s="176"/>
      <c r="AA995" s="109"/>
      <c r="AB995" s="138">
        <f t="shared" si="156"/>
        <v>1</v>
      </c>
      <c r="AC995" s="112">
        <f t="shared" si="157"/>
        <v>0</v>
      </c>
      <c r="AD995" s="112">
        <f t="shared" si="158"/>
        <v>0</v>
      </c>
      <c r="AE995" s="112">
        <f t="shared" si="159"/>
        <v>1</v>
      </c>
    </row>
    <row r="996" spans="1:31" s="150" customFormat="1" hidden="1">
      <c r="A996" s="147">
        <v>1004</v>
      </c>
      <c r="B996" s="226" t="s">
        <v>527</v>
      </c>
      <c r="C996" s="147" t="s">
        <v>391</v>
      </c>
      <c r="D996" s="147" t="s">
        <v>505</v>
      </c>
      <c r="E996" s="148">
        <v>42321</v>
      </c>
      <c r="F996" s="149">
        <v>0.33680555555555558</v>
      </c>
      <c r="G996" s="149">
        <v>0.91111111111111109</v>
      </c>
      <c r="H996" s="147"/>
      <c r="I996" s="147"/>
      <c r="J996" s="147"/>
      <c r="K996" s="277"/>
      <c r="L996" s="121"/>
      <c r="M996" s="120" t="str">
        <f>IF(ISERROR(VLOOKUP(C996,mail!$G$2:$H$65,2,0)),"",VLOOKUP(C996,mail!$G$2:$H$65,2,0))</f>
        <v/>
      </c>
      <c r="N996" s="98"/>
      <c r="O996" s="110">
        <f t="shared" si="152"/>
        <v>0.33680555555555558</v>
      </c>
      <c r="P996" s="110">
        <f t="shared" si="153"/>
        <v>0.91111111111111109</v>
      </c>
      <c r="Q996" s="134">
        <f t="shared" si="154"/>
        <v>0.16319444444444442</v>
      </c>
      <c r="R996" s="111">
        <f t="shared" si="151"/>
        <v>0.25</v>
      </c>
      <c r="S996" s="108">
        <f t="shared" si="155"/>
        <v>0.35416666666666669</v>
      </c>
      <c r="T996" s="109"/>
      <c r="U996" s="108"/>
      <c r="V996" s="108"/>
      <c r="W996" s="112"/>
      <c r="X996" s="112"/>
      <c r="Y996" s="112"/>
      <c r="Z996" s="176"/>
      <c r="AA996" s="109"/>
      <c r="AB996" s="138">
        <f t="shared" si="156"/>
        <v>1</v>
      </c>
      <c r="AC996" s="112">
        <f t="shared" si="157"/>
        <v>0</v>
      </c>
      <c r="AD996" s="112">
        <f t="shared" si="158"/>
        <v>0</v>
      </c>
      <c r="AE996" s="112">
        <f t="shared" si="159"/>
        <v>1</v>
      </c>
    </row>
    <row r="997" spans="1:31" s="150" customFormat="1" hidden="1">
      <c r="A997" s="147">
        <v>1005</v>
      </c>
      <c r="B997" s="226" t="s">
        <v>527</v>
      </c>
      <c r="C997" s="147" t="s">
        <v>391</v>
      </c>
      <c r="D997" s="147" t="s">
        <v>505</v>
      </c>
      <c r="E997" s="148">
        <v>42324</v>
      </c>
      <c r="F997" s="149">
        <v>0.33819444444444446</v>
      </c>
      <c r="G997" s="149">
        <v>0.78194444444444444</v>
      </c>
      <c r="H997" s="147"/>
      <c r="I997" s="147"/>
      <c r="J997" s="147"/>
      <c r="K997" s="277"/>
      <c r="L997" s="121"/>
      <c r="M997" s="120" t="str">
        <f>IF(ISERROR(VLOOKUP(C997,mail!$G$2:$H$65,2,0)),"",VLOOKUP(C997,mail!$G$2:$H$65,2,0))</f>
        <v/>
      </c>
      <c r="N997" s="98"/>
      <c r="O997" s="110">
        <f t="shared" si="152"/>
        <v>0.33819444444444446</v>
      </c>
      <c r="P997" s="110">
        <f t="shared" si="153"/>
        <v>0.78194444444444444</v>
      </c>
      <c r="Q997" s="134">
        <f t="shared" si="154"/>
        <v>0.16180555555555554</v>
      </c>
      <c r="R997" s="111">
        <f t="shared" si="151"/>
        <v>0.21944444444444444</v>
      </c>
      <c r="S997" s="108">
        <f t="shared" si="155"/>
        <v>0.35416666666666669</v>
      </c>
      <c r="T997" s="109"/>
      <c r="U997" s="108"/>
      <c r="V997" s="108"/>
      <c r="W997" s="112"/>
      <c r="X997" s="112"/>
      <c r="Y997" s="112"/>
      <c r="Z997" s="176"/>
      <c r="AA997" s="109"/>
      <c r="AB997" s="138">
        <f t="shared" si="156"/>
        <v>1</v>
      </c>
      <c r="AC997" s="112">
        <f t="shared" si="157"/>
        <v>0</v>
      </c>
      <c r="AD997" s="112">
        <f t="shared" si="158"/>
        <v>0</v>
      </c>
      <c r="AE997" s="112">
        <f t="shared" si="159"/>
        <v>1</v>
      </c>
    </row>
    <row r="998" spans="1:31" s="150" customFormat="1" hidden="1">
      <c r="A998" s="147">
        <v>1006</v>
      </c>
      <c r="B998" s="226" t="s">
        <v>527</v>
      </c>
      <c r="C998" s="147" t="s">
        <v>391</v>
      </c>
      <c r="D998" s="147" t="s">
        <v>505</v>
      </c>
      <c r="E998" s="148">
        <v>42325</v>
      </c>
      <c r="F998" s="149">
        <v>0.3576388888888889</v>
      </c>
      <c r="G998" s="149">
        <v>0.79305555555555562</v>
      </c>
      <c r="H998" s="147"/>
      <c r="I998" s="147"/>
      <c r="J998" s="147"/>
      <c r="K998" s="277"/>
      <c r="L998" s="121"/>
      <c r="M998" s="120" t="str">
        <f>IF(ISERROR(VLOOKUP(C998,mail!$G$2:$H$65,2,0)),"",VLOOKUP(C998,mail!$G$2:$H$65,2,0))</f>
        <v/>
      </c>
      <c r="N998" s="98"/>
      <c r="O998" s="110">
        <f t="shared" si="152"/>
        <v>0.3576388888888889</v>
      </c>
      <c r="P998" s="110">
        <f t="shared" si="153"/>
        <v>0.75</v>
      </c>
      <c r="Q998" s="134">
        <f t="shared" si="154"/>
        <v>0.1423611111111111</v>
      </c>
      <c r="R998" s="111">
        <f t="shared" si="151"/>
        <v>0.1875</v>
      </c>
      <c r="S998" s="108">
        <f t="shared" si="155"/>
        <v>0.3298611111111111</v>
      </c>
      <c r="T998" s="109"/>
      <c r="U998" s="108"/>
      <c r="V998" s="108"/>
      <c r="W998" s="112"/>
      <c r="X998" s="112"/>
      <c r="Y998" s="112"/>
      <c r="Z998" s="176"/>
      <c r="AA998" s="109"/>
      <c r="AB998" s="138">
        <f t="shared" si="156"/>
        <v>0.93137254901960775</v>
      </c>
      <c r="AC998" s="112">
        <f t="shared" si="157"/>
        <v>0</v>
      </c>
      <c r="AD998" s="112">
        <f t="shared" si="158"/>
        <v>1</v>
      </c>
      <c r="AE998" s="112">
        <f t="shared" si="159"/>
        <v>1</v>
      </c>
    </row>
    <row r="999" spans="1:31" s="150" customFormat="1" hidden="1">
      <c r="A999" s="147">
        <v>1007</v>
      </c>
      <c r="B999" s="226" t="s">
        <v>527</v>
      </c>
      <c r="C999" s="147" t="s">
        <v>391</v>
      </c>
      <c r="D999" s="147" t="s">
        <v>505</v>
      </c>
      <c r="E999" s="148">
        <v>42326</v>
      </c>
      <c r="F999" s="149">
        <v>0.36874999999999997</v>
      </c>
      <c r="G999" s="149">
        <v>0.7895833333333333</v>
      </c>
      <c r="H999" s="147"/>
      <c r="I999" s="147"/>
      <c r="J999" s="147"/>
      <c r="K999" s="278"/>
      <c r="L999" s="121"/>
      <c r="M999" s="120" t="str">
        <f>IF(ISERROR(VLOOKUP(C999,mail!$G$2:$H$65,2,0)),"",VLOOKUP(C999,mail!$G$2:$H$65,2,0))</f>
        <v/>
      </c>
      <c r="N999" s="98"/>
      <c r="O999" s="110">
        <f t="shared" si="152"/>
        <v>0.36874999999999997</v>
      </c>
      <c r="P999" s="110">
        <f t="shared" si="153"/>
        <v>0.75</v>
      </c>
      <c r="Q999" s="134">
        <f t="shared" si="154"/>
        <v>0.13125000000000003</v>
      </c>
      <c r="R999" s="111">
        <f t="shared" si="151"/>
        <v>0.1875</v>
      </c>
      <c r="S999" s="108">
        <f t="shared" si="155"/>
        <v>0.31875000000000003</v>
      </c>
      <c r="T999" s="109"/>
      <c r="U999" s="108"/>
      <c r="V999" s="108"/>
      <c r="W999" s="112"/>
      <c r="X999" s="112"/>
      <c r="Y999" s="112"/>
      <c r="Z999" s="176"/>
      <c r="AA999" s="109"/>
      <c r="AB999" s="138">
        <f t="shared" si="156"/>
        <v>0.9</v>
      </c>
      <c r="AC999" s="112">
        <f t="shared" si="157"/>
        <v>0</v>
      </c>
      <c r="AD999" s="112">
        <f t="shared" si="158"/>
        <v>1</v>
      </c>
      <c r="AE999" s="112">
        <f t="shared" si="159"/>
        <v>1</v>
      </c>
    </row>
    <row r="1000" spans="1:31" s="150" customFormat="1" hidden="1">
      <c r="A1000" s="147">
        <v>1008</v>
      </c>
      <c r="B1000" s="226" t="s">
        <v>527</v>
      </c>
      <c r="C1000" s="147" t="s">
        <v>391</v>
      </c>
      <c r="D1000" s="147" t="s">
        <v>505</v>
      </c>
      <c r="E1000" s="148">
        <v>42327</v>
      </c>
      <c r="F1000" s="149">
        <v>0.34027777777777773</v>
      </c>
      <c r="G1000" s="149">
        <v>0.77847222222222223</v>
      </c>
      <c r="H1000" s="147"/>
      <c r="I1000" s="147"/>
      <c r="J1000" s="147"/>
      <c r="K1000" s="277"/>
      <c r="L1000" s="121"/>
      <c r="M1000" s="120" t="str">
        <f>IF(ISERROR(VLOOKUP(C1000,mail!$G$2:$H$65,2,0)),"",VLOOKUP(C1000,mail!$G$2:$H$65,2,0))</f>
        <v/>
      </c>
      <c r="N1000" s="98"/>
      <c r="O1000" s="110">
        <f t="shared" si="152"/>
        <v>0.34027777777777773</v>
      </c>
      <c r="P1000" s="110">
        <f t="shared" si="153"/>
        <v>0.77847222222222223</v>
      </c>
      <c r="Q1000" s="134">
        <f t="shared" si="154"/>
        <v>0.15972222222222227</v>
      </c>
      <c r="R1000" s="111">
        <f t="shared" si="151"/>
        <v>0.21597222222222223</v>
      </c>
      <c r="S1000" s="108">
        <f t="shared" si="155"/>
        <v>0.35416666666666669</v>
      </c>
      <c r="T1000" s="109"/>
      <c r="U1000" s="108"/>
      <c r="V1000" s="108"/>
      <c r="W1000" s="112"/>
      <c r="X1000" s="112"/>
      <c r="Y1000" s="112"/>
      <c r="Z1000" s="176"/>
      <c r="AA1000" s="109"/>
      <c r="AB1000" s="138">
        <f t="shared" si="156"/>
        <v>1</v>
      </c>
      <c r="AC1000" s="112">
        <f t="shared" si="157"/>
        <v>0</v>
      </c>
      <c r="AD1000" s="112">
        <f t="shared" si="158"/>
        <v>0</v>
      </c>
      <c r="AE1000" s="112">
        <f t="shared" si="159"/>
        <v>1</v>
      </c>
    </row>
    <row r="1001" spans="1:31" s="150" customFormat="1" hidden="1">
      <c r="A1001" s="147">
        <v>1009</v>
      </c>
      <c r="B1001" s="226" t="s">
        <v>528</v>
      </c>
      <c r="C1001" s="147" t="s">
        <v>429</v>
      </c>
      <c r="D1001" s="147" t="s">
        <v>479</v>
      </c>
      <c r="E1001" s="148">
        <v>42303</v>
      </c>
      <c r="F1001" s="149">
        <v>0.32916666666666666</v>
      </c>
      <c r="G1001" s="149">
        <v>0.84583333333333333</v>
      </c>
      <c r="H1001" s="147"/>
      <c r="I1001" s="147"/>
      <c r="J1001" s="147"/>
      <c r="K1001" s="277"/>
      <c r="L1001" s="121"/>
      <c r="M1001" s="120" t="str">
        <f>IF(ISERROR(VLOOKUP(C1001,mail!$G$2:$H$65,2,0)),"",VLOOKUP(C1001,mail!$G$2:$H$65,2,0))</f>
        <v/>
      </c>
      <c r="N1001" s="98"/>
      <c r="O1001" s="110">
        <f t="shared" si="152"/>
        <v>0.33333333333333331</v>
      </c>
      <c r="P1001" s="110">
        <f t="shared" si="153"/>
        <v>0.84583333333333333</v>
      </c>
      <c r="Q1001" s="134">
        <f t="shared" si="154"/>
        <v>0.16666666666666669</v>
      </c>
      <c r="R1001" s="111">
        <f t="shared" si="151"/>
        <v>0.25</v>
      </c>
      <c r="S1001" s="108">
        <f t="shared" si="155"/>
        <v>0.35416666666666669</v>
      </c>
      <c r="T1001" s="109"/>
      <c r="U1001" s="108"/>
      <c r="V1001" s="108"/>
      <c r="W1001" s="112"/>
      <c r="X1001" s="112"/>
      <c r="Y1001" s="112"/>
      <c r="Z1001" s="176"/>
      <c r="AA1001" s="109"/>
      <c r="AB1001" s="138">
        <f t="shared" si="156"/>
        <v>1</v>
      </c>
      <c r="AC1001" s="112">
        <f t="shared" si="157"/>
        <v>0</v>
      </c>
      <c r="AD1001" s="112">
        <f t="shared" si="158"/>
        <v>0</v>
      </c>
      <c r="AE1001" s="112">
        <f t="shared" si="159"/>
        <v>1</v>
      </c>
    </row>
    <row r="1002" spans="1:31" s="150" customFormat="1" hidden="1">
      <c r="A1002" s="147">
        <v>1010</v>
      </c>
      <c r="B1002" s="226" t="s">
        <v>528</v>
      </c>
      <c r="C1002" s="147" t="s">
        <v>429</v>
      </c>
      <c r="D1002" s="147" t="s">
        <v>479</v>
      </c>
      <c r="E1002" s="148">
        <v>42304</v>
      </c>
      <c r="F1002" s="149">
        <v>0.32708333333333334</v>
      </c>
      <c r="G1002" s="149">
        <v>0.90416666666666667</v>
      </c>
      <c r="H1002" s="147"/>
      <c r="I1002" s="147"/>
      <c r="J1002" s="147"/>
      <c r="K1002" s="277"/>
      <c r="L1002" s="121"/>
      <c r="M1002" s="120" t="str">
        <f>IF(ISERROR(VLOOKUP(C1002,mail!$G$2:$H$65,2,0)),"",VLOOKUP(C1002,mail!$G$2:$H$65,2,0))</f>
        <v/>
      </c>
      <c r="N1002" s="98"/>
      <c r="O1002" s="110">
        <f t="shared" si="152"/>
        <v>0.33333333333333331</v>
      </c>
      <c r="P1002" s="110">
        <f t="shared" si="153"/>
        <v>0.90416666666666667</v>
      </c>
      <c r="Q1002" s="134">
        <f t="shared" si="154"/>
        <v>0.16666666666666669</v>
      </c>
      <c r="R1002" s="111">
        <f t="shared" si="151"/>
        <v>0.25</v>
      </c>
      <c r="S1002" s="108">
        <f t="shared" si="155"/>
        <v>0.35416666666666669</v>
      </c>
      <c r="T1002" s="109"/>
      <c r="U1002" s="108"/>
      <c r="V1002" s="108"/>
      <c r="W1002" s="112"/>
      <c r="X1002" s="112"/>
      <c r="Y1002" s="112"/>
      <c r="Z1002" s="176"/>
      <c r="AA1002" s="109"/>
      <c r="AB1002" s="138">
        <f t="shared" si="156"/>
        <v>1</v>
      </c>
      <c r="AC1002" s="112">
        <f t="shared" si="157"/>
        <v>0</v>
      </c>
      <c r="AD1002" s="112">
        <f t="shared" si="158"/>
        <v>0</v>
      </c>
      <c r="AE1002" s="112">
        <f t="shared" si="159"/>
        <v>1</v>
      </c>
    </row>
    <row r="1003" spans="1:31" s="150" customFormat="1" hidden="1">
      <c r="A1003" s="147">
        <v>1011</v>
      </c>
      <c r="B1003" s="226" t="s">
        <v>528</v>
      </c>
      <c r="C1003" s="147" t="s">
        <v>429</v>
      </c>
      <c r="D1003" s="147" t="s">
        <v>479</v>
      </c>
      <c r="E1003" s="148">
        <v>42305</v>
      </c>
      <c r="F1003" s="149">
        <v>0.3347222222222222</v>
      </c>
      <c r="G1003" s="149">
        <v>0.80347222222222225</v>
      </c>
      <c r="H1003" s="147"/>
      <c r="I1003" s="147"/>
      <c r="J1003" s="147"/>
      <c r="K1003" s="277"/>
      <c r="L1003" s="121"/>
      <c r="M1003" s="120" t="str">
        <f>IF(ISERROR(VLOOKUP(C1003,mail!$G$2:$H$65,2,0)),"",VLOOKUP(C1003,mail!$G$2:$H$65,2,0))</f>
        <v/>
      </c>
      <c r="N1003" s="98"/>
      <c r="O1003" s="110">
        <f t="shared" si="152"/>
        <v>0.3347222222222222</v>
      </c>
      <c r="P1003" s="110">
        <f t="shared" si="153"/>
        <v>0.80347222222222225</v>
      </c>
      <c r="Q1003" s="134">
        <f t="shared" si="154"/>
        <v>0.1652777777777778</v>
      </c>
      <c r="R1003" s="111">
        <f t="shared" si="151"/>
        <v>0.24097222222222225</v>
      </c>
      <c r="S1003" s="108">
        <f t="shared" si="155"/>
        <v>0.35416666666666669</v>
      </c>
      <c r="T1003" s="109"/>
      <c r="U1003" s="108"/>
      <c r="V1003" s="108"/>
      <c r="W1003" s="112"/>
      <c r="X1003" s="112"/>
      <c r="Y1003" s="112"/>
      <c r="Z1003" s="176"/>
      <c r="AA1003" s="109"/>
      <c r="AB1003" s="138">
        <f t="shared" si="156"/>
        <v>1</v>
      </c>
      <c r="AC1003" s="112">
        <f t="shared" si="157"/>
        <v>0</v>
      </c>
      <c r="AD1003" s="112">
        <f t="shared" si="158"/>
        <v>0</v>
      </c>
      <c r="AE1003" s="112">
        <f t="shared" si="159"/>
        <v>1</v>
      </c>
    </row>
    <row r="1004" spans="1:31" s="150" customFormat="1" hidden="1">
      <c r="A1004" s="147">
        <v>1012</v>
      </c>
      <c r="B1004" s="226" t="s">
        <v>528</v>
      </c>
      <c r="C1004" s="147" t="s">
        <v>429</v>
      </c>
      <c r="D1004" s="147" t="s">
        <v>479</v>
      </c>
      <c r="E1004" s="148">
        <v>42306</v>
      </c>
      <c r="F1004" s="149">
        <v>0.32916666666666666</v>
      </c>
      <c r="G1004" s="149">
        <v>0.78472222222222221</v>
      </c>
      <c r="H1004" s="147"/>
      <c r="I1004" s="147"/>
      <c r="J1004" s="147"/>
      <c r="K1004" s="277"/>
      <c r="L1004" s="121"/>
      <c r="M1004" s="120" t="str">
        <f>IF(ISERROR(VLOOKUP(C1004,mail!$G$2:$H$65,2,0)),"",VLOOKUP(C1004,mail!$G$2:$H$65,2,0))</f>
        <v/>
      </c>
      <c r="N1004" s="98"/>
      <c r="O1004" s="110">
        <f t="shared" si="152"/>
        <v>0.33333333333333331</v>
      </c>
      <c r="P1004" s="110">
        <f t="shared" si="153"/>
        <v>0.78472222222222221</v>
      </c>
      <c r="Q1004" s="134">
        <f t="shared" si="154"/>
        <v>0.16666666666666669</v>
      </c>
      <c r="R1004" s="111">
        <f t="shared" si="151"/>
        <v>0.22222222222222221</v>
      </c>
      <c r="S1004" s="108">
        <f t="shared" si="155"/>
        <v>0.35416666666666669</v>
      </c>
      <c r="T1004" s="109"/>
      <c r="U1004" s="108"/>
      <c r="V1004" s="108"/>
      <c r="W1004" s="112"/>
      <c r="X1004" s="112"/>
      <c r="Y1004" s="112"/>
      <c r="Z1004" s="176"/>
      <c r="AA1004" s="109"/>
      <c r="AB1004" s="138">
        <f t="shared" si="156"/>
        <v>1</v>
      </c>
      <c r="AC1004" s="112">
        <f t="shared" si="157"/>
        <v>0</v>
      </c>
      <c r="AD1004" s="112">
        <f t="shared" si="158"/>
        <v>0</v>
      </c>
      <c r="AE1004" s="112">
        <f t="shared" si="159"/>
        <v>1</v>
      </c>
    </row>
    <row r="1005" spans="1:31" s="150" customFormat="1" hidden="1">
      <c r="A1005" s="147">
        <v>1013</v>
      </c>
      <c r="B1005" s="226" t="s">
        <v>528</v>
      </c>
      <c r="C1005" s="147" t="s">
        <v>429</v>
      </c>
      <c r="D1005" s="147" t="s">
        <v>479</v>
      </c>
      <c r="E1005" s="148">
        <v>42307</v>
      </c>
      <c r="F1005" s="149">
        <v>0.32916666666666666</v>
      </c>
      <c r="G1005" s="149">
        <v>0.75624999999999998</v>
      </c>
      <c r="H1005" s="147"/>
      <c r="I1005" s="147"/>
      <c r="J1005" s="147"/>
      <c r="K1005" s="277"/>
      <c r="L1005" s="121"/>
      <c r="M1005" s="120" t="str">
        <f>IF(ISERROR(VLOOKUP(C1005,mail!$G$2:$H$65,2,0)),"",VLOOKUP(C1005,mail!$G$2:$H$65,2,0))</f>
        <v/>
      </c>
      <c r="N1005" s="98"/>
      <c r="O1005" s="110">
        <f t="shared" si="152"/>
        <v>0.33333333333333331</v>
      </c>
      <c r="P1005" s="110">
        <f t="shared" si="153"/>
        <v>0.75624999999999998</v>
      </c>
      <c r="Q1005" s="134">
        <f t="shared" si="154"/>
        <v>0.16666666666666669</v>
      </c>
      <c r="R1005" s="111">
        <f t="shared" ref="R1005:R1065" si="160">+IF(OR(M1005="khac",M1005="pm",P1005=TIMEVALUE("00:00"),MAX(F1005:K1005)&lt;TIMEVALUE("13:30"),MAX(F1005:K1005)&lt;TIMEVALUE("15:30"),MIN(F1005:K1005)&gt;TIMEVALUE("15:30")),0,IF(P1005&lt;=TIMEVALUE("19:30"),P1005-IF(MIN(F1005:K1005)&gt;TIMEVALUE("13:30"),O1005,TIMEVALUE("13:30")),TIMEVALUE("19:30")-IF(MIN(F1005:K1005)&gt;TIMEVALUE("13:30"),O1005,TIMEVALUE("13:30"))))</f>
        <v>0.19374999999999998</v>
      </c>
      <c r="S1005" s="108">
        <f t="shared" si="155"/>
        <v>0.35416666666666669</v>
      </c>
      <c r="T1005" s="109"/>
      <c r="U1005" s="108"/>
      <c r="V1005" s="108"/>
      <c r="W1005" s="112"/>
      <c r="X1005" s="112"/>
      <c r="Y1005" s="112"/>
      <c r="Z1005" s="176"/>
      <c r="AA1005" s="109"/>
      <c r="AB1005" s="138">
        <f t="shared" si="156"/>
        <v>1</v>
      </c>
      <c r="AC1005" s="112">
        <f t="shared" si="157"/>
        <v>0</v>
      </c>
      <c r="AD1005" s="112">
        <f t="shared" si="158"/>
        <v>0</v>
      </c>
      <c r="AE1005" s="112">
        <f t="shared" si="159"/>
        <v>1</v>
      </c>
    </row>
    <row r="1006" spans="1:31" s="150" customFormat="1" hidden="1">
      <c r="A1006" s="147">
        <v>1014</v>
      </c>
      <c r="B1006" s="226" t="s">
        <v>528</v>
      </c>
      <c r="C1006" s="147" t="s">
        <v>429</v>
      </c>
      <c r="D1006" s="147" t="s">
        <v>479</v>
      </c>
      <c r="E1006" s="148">
        <v>42310</v>
      </c>
      <c r="F1006" s="149">
        <v>0.33263888888888887</v>
      </c>
      <c r="G1006" s="149">
        <v>0.76180555555555562</v>
      </c>
      <c r="H1006" s="147"/>
      <c r="I1006" s="147"/>
      <c r="J1006" s="147"/>
      <c r="K1006" s="277"/>
      <c r="L1006" s="121"/>
      <c r="M1006" s="120" t="str">
        <f>IF(ISERROR(VLOOKUP(C1006,mail!$G$2:$H$65,2,0)),"",VLOOKUP(C1006,mail!$G$2:$H$65,2,0))</f>
        <v/>
      </c>
      <c r="N1006" s="98"/>
      <c r="O1006" s="110">
        <f t="shared" si="152"/>
        <v>0.33333333333333331</v>
      </c>
      <c r="P1006" s="110">
        <f t="shared" si="153"/>
        <v>0.76180555555555562</v>
      </c>
      <c r="Q1006" s="134">
        <f t="shared" si="154"/>
        <v>0.16666666666666669</v>
      </c>
      <c r="R1006" s="111">
        <f t="shared" si="160"/>
        <v>0.19930555555555562</v>
      </c>
      <c r="S1006" s="108">
        <f t="shared" si="155"/>
        <v>0.35416666666666669</v>
      </c>
      <c r="T1006" s="109"/>
      <c r="U1006" s="108"/>
      <c r="V1006" s="108"/>
      <c r="W1006" s="112"/>
      <c r="X1006" s="112"/>
      <c r="Y1006" s="112"/>
      <c r="Z1006" s="176"/>
      <c r="AA1006" s="109"/>
      <c r="AB1006" s="138">
        <f t="shared" si="156"/>
        <v>1</v>
      </c>
      <c r="AC1006" s="112">
        <f t="shared" si="157"/>
        <v>0</v>
      </c>
      <c r="AD1006" s="112">
        <f t="shared" si="158"/>
        <v>0</v>
      </c>
      <c r="AE1006" s="112">
        <f t="shared" si="159"/>
        <v>1</v>
      </c>
    </row>
    <row r="1007" spans="1:31" s="150" customFormat="1" hidden="1">
      <c r="A1007" s="147">
        <v>1015</v>
      </c>
      <c r="B1007" s="226" t="s">
        <v>528</v>
      </c>
      <c r="C1007" s="147" t="s">
        <v>429</v>
      </c>
      <c r="D1007" s="147" t="s">
        <v>479</v>
      </c>
      <c r="E1007" s="148">
        <v>42311</v>
      </c>
      <c r="F1007" s="149">
        <v>0.32708333333333334</v>
      </c>
      <c r="G1007" s="149">
        <v>0.76041666666666663</v>
      </c>
      <c r="H1007" s="147"/>
      <c r="I1007" s="147"/>
      <c r="J1007" s="147"/>
      <c r="K1007" s="277"/>
      <c r="L1007" s="121"/>
      <c r="M1007" s="120" t="str">
        <f>IF(ISERROR(VLOOKUP(C1007,mail!$G$2:$H$65,2,0)),"",VLOOKUP(C1007,mail!$G$2:$H$65,2,0))</f>
        <v/>
      </c>
      <c r="N1007" s="98"/>
      <c r="O1007" s="110">
        <f t="shared" si="152"/>
        <v>0.33333333333333331</v>
      </c>
      <c r="P1007" s="110">
        <f t="shared" si="153"/>
        <v>0.76041666666666663</v>
      </c>
      <c r="Q1007" s="134">
        <f t="shared" si="154"/>
        <v>0.16666666666666669</v>
      </c>
      <c r="R1007" s="111">
        <f t="shared" si="160"/>
        <v>0.19791666666666663</v>
      </c>
      <c r="S1007" s="108">
        <f t="shared" si="155"/>
        <v>0.35416666666666669</v>
      </c>
      <c r="T1007" s="109"/>
      <c r="U1007" s="108"/>
      <c r="V1007" s="108"/>
      <c r="W1007" s="112"/>
      <c r="X1007" s="112"/>
      <c r="Y1007" s="112"/>
      <c r="Z1007" s="176"/>
      <c r="AA1007" s="109"/>
      <c r="AB1007" s="138">
        <f t="shared" si="156"/>
        <v>1</v>
      </c>
      <c r="AC1007" s="112">
        <f t="shared" si="157"/>
        <v>0</v>
      </c>
      <c r="AD1007" s="112">
        <f t="shared" si="158"/>
        <v>0</v>
      </c>
      <c r="AE1007" s="112">
        <f t="shared" si="159"/>
        <v>1</v>
      </c>
    </row>
    <row r="1008" spans="1:31" s="150" customFormat="1" hidden="1">
      <c r="A1008" s="147">
        <v>1016</v>
      </c>
      <c r="B1008" s="226" t="s">
        <v>528</v>
      </c>
      <c r="C1008" s="147" t="s">
        <v>429</v>
      </c>
      <c r="D1008" s="147" t="s">
        <v>479</v>
      </c>
      <c r="E1008" s="148">
        <v>42312</v>
      </c>
      <c r="F1008" s="149">
        <v>0.33055555555555555</v>
      </c>
      <c r="G1008" s="149">
        <v>0.7631944444444444</v>
      </c>
      <c r="H1008" s="147"/>
      <c r="I1008" s="147"/>
      <c r="J1008" s="147"/>
      <c r="K1008" s="277"/>
      <c r="L1008" s="121"/>
      <c r="M1008" s="120" t="str">
        <f>IF(ISERROR(VLOOKUP(C1008,mail!$G$2:$H$65,2,0)),"",VLOOKUP(C1008,mail!$G$2:$H$65,2,0))</f>
        <v/>
      </c>
      <c r="N1008" s="98"/>
      <c r="O1008" s="110">
        <f t="shared" si="152"/>
        <v>0.33333333333333331</v>
      </c>
      <c r="P1008" s="110">
        <f t="shared" si="153"/>
        <v>0.7631944444444444</v>
      </c>
      <c r="Q1008" s="134">
        <f t="shared" si="154"/>
        <v>0.16666666666666669</v>
      </c>
      <c r="R1008" s="111">
        <f t="shared" si="160"/>
        <v>0.2006944444444444</v>
      </c>
      <c r="S1008" s="108">
        <f t="shared" si="155"/>
        <v>0.35416666666666669</v>
      </c>
      <c r="T1008" s="109"/>
      <c r="U1008" s="108"/>
      <c r="V1008" s="108"/>
      <c r="W1008" s="112"/>
      <c r="X1008" s="112"/>
      <c r="Y1008" s="112"/>
      <c r="Z1008" s="176"/>
      <c r="AA1008" s="109"/>
      <c r="AB1008" s="138">
        <f t="shared" si="156"/>
        <v>1</v>
      </c>
      <c r="AC1008" s="112">
        <f t="shared" si="157"/>
        <v>0</v>
      </c>
      <c r="AD1008" s="112">
        <f t="shared" si="158"/>
        <v>0</v>
      </c>
      <c r="AE1008" s="112">
        <f t="shared" si="159"/>
        <v>1</v>
      </c>
    </row>
    <row r="1009" spans="1:31" s="150" customFormat="1" hidden="1">
      <c r="A1009" s="147">
        <v>1017</v>
      </c>
      <c r="B1009" s="226" t="s">
        <v>528</v>
      </c>
      <c r="C1009" s="147" t="s">
        <v>429</v>
      </c>
      <c r="D1009" s="147" t="s">
        <v>479</v>
      </c>
      <c r="E1009" s="148">
        <v>42313</v>
      </c>
      <c r="F1009" s="149">
        <v>0.32708333333333334</v>
      </c>
      <c r="G1009" s="149">
        <v>0.7715277777777777</v>
      </c>
      <c r="H1009" s="147"/>
      <c r="I1009" s="147"/>
      <c r="J1009" s="147"/>
      <c r="K1009" s="277"/>
      <c r="L1009" s="121"/>
      <c r="M1009" s="120" t="str">
        <f>IF(ISERROR(VLOOKUP(C1009,mail!$G$2:$H$65,2,0)),"",VLOOKUP(C1009,mail!$G$2:$H$65,2,0))</f>
        <v/>
      </c>
      <c r="N1009" s="98"/>
      <c r="O1009" s="110">
        <f t="shared" si="152"/>
        <v>0.33333333333333331</v>
      </c>
      <c r="P1009" s="110">
        <f t="shared" si="153"/>
        <v>0.7715277777777777</v>
      </c>
      <c r="Q1009" s="134">
        <f t="shared" si="154"/>
        <v>0.16666666666666669</v>
      </c>
      <c r="R1009" s="111">
        <f t="shared" si="160"/>
        <v>0.2090277777777777</v>
      </c>
      <c r="S1009" s="108">
        <f t="shared" si="155"/>
        <v>0.35416666666666669</v>
      </c>
      <c r="T1009" s="109"/>
      <c r="U1009" s="108"/>
      <c r="V1009" s="108"/>
      <c r="W1009" s="112"/>
      <c r="X1009" s="112"/>
      <c r="Y1009" s="112"/>
      <c r="Z1009" s="176"/>
      <c r="AA1009" s="109"/>
      <c r="AB1009" s="138">
        <f t="shared" si="156"/>
        <v>1</v>
      </c>
      <c r="AC1009" s="112">
        <f t="shared" si="157"/>
        <v>0</v>
      </c>
      <c r="AD1009" s="112">
        <f t="shared" si="158"/>
        <v>0</v>
      </c>
      <c r="AE1009" s="112">
        <f t="shared" si="159"/>
        <v>1</v>
      </c>
    </row>
    <row r="1010" spans="1:31" s="150" customFormat="1" hidden="1">
      <c r="A1010" s="147">
        <v>1018</v>
      </c>
      <c r="B1010" s="226" t="s">
        <v>528</v>
      </c>
      <c r="C1010" s="147" t="s">
        <v>429</v>
      </c>
      <c r="D1010" s="147" t="s">
        <v>479</v>
      </c>
      <c r="E1010" s="148">
        <v>42314</v>
      </c>
      <c r="F1010" s="149">
        <v>0.33124999999999999</v>
      </c>
      <c r="G1010" s="149">
        <v>0.75277777777777777</v>
      </c>
      <c r="H1010" s="147"/>
      <c r="I1010" s="147"/>
      <c r="J1010" s="147"/>
      <c r="K1010" s="277"/>
      <c r="L1010" s="121"/>
      <c r="M1010" s="120" t="str">
        <f>IF(ISERROR(VLOOKUP(C1010,mail!$G$2:$H$65,2,0)),"",VLOOKUP(C1010,mail!$G$2:$H$65,2,0))</f>
        <v/>
      </c>
      <c r="N1010" s="98"/>
      <c r="O1010" s="110">
        <f t="shared" si="152"/>
        <v>0.33333333333333331</v>
      </c>
      <c r="P1010" s="110">
        <f t="shared" si="153"/>
        <v>0.75277777777777777</v>
      </c>
      <c r="Q1010" s="134">
        <f t="shared" si="154"/>
        <v>0.16666666666666669</v>
      </c>
      <c r="R1010" s="111">
        <f t="shared" si="160"/>
        <v>0.19027777777777777</v>
      </c>
      <c r="S1010" s="108">
        <f t="shared" si="155"/>
        <v>0.35416666666666669</v>
      </c>
      <c r="T1010" s="109"/>
      <c r="U1010" s="108"/>
      <c r="V1010" s="108"/>
      <c r="W1010" s="112"/>
      <c r="X1010" s="112"/>
      <c r="Y1010" s="112"/>
      <c r="Z1010" s="176"/>
      <c r="AA1010" s="109"/>
      <c r="AB1010" s="138">
        <f t="shared" si="156"/>
        <v>1</v>
      </c>
      <c r="AC1010" s="112">
        <f t="shared" si="157"/>
        <v>0</v>
      </c>
      <c r="AD1010" s="112">
        <f t="shared" si="158"/>
        <v>0</v>
      </c>
      <c r="AE1010" s="112">
        <f t="shared" si="159"/>
        <v>1</v>
      </c>
    </row>
    <row r="1011" spans="1:31" s="150" customFormat="1" hidden="1">
      <c r="A1011" s="147">
        <v>1019</v>
      </c>
      <c r="B1011" s="226" t="s">
        <v>528</v>
      </c>
      <c r="C1011" s="147" t="s">
        <v>429</v>
      </c>
      <c r="D1011" s="147" t="s">
        <v>479</v>
      </c>
      <c r="E1011" s="148">
        <v>42317</v>
      </c>
      <c r="F1011" s="149">
        <v>0.79861111111111116</v>
      </c>
      <c r="G1011" s="147"/>
      <c r="H1011" s="147"/>
      <c r="I1011" s="147"/>
      <c r="J1011" s="147"/>
      <c r="K1011" s="278">
        <v>0.33680555555555558</v>
      </c>
      <c r="L1011" s="121"/>
      <c r="M1011" s="120" t="str">
        <f>IF(ISERROR(VLOOKUP(C1011,mail!$G$2:$H$65,2,0)),"",VLOOKUP(C1011,mail!$G$2:$H$65,2,0))</f>
        <v/>
      </c>
      <c r="N1011" s="98"/>
      <c r="O1011" s="110">
        <f t="shared" si="152"/>
        <v>0.33680555555555558</v>
      </c>
      <c r="P1011" s="110">
        <f t="shared" si="153"/>
        <v>0.79861111111111116</v>
      </c>
      <c r="Q1011" s="134">
        <f t="shared" si="154"/>
        <v>0.16319444444444442</v>
      </c>
      <c r="R1011" s="111">
        <f t="shared" si="160"/>
        <v>0.23611111111111116</v>
      </c>
      <c r="S1011" s="108">
        <f t="shared" si="155"/>
        <v>0.35416666666666669</v>
      </c>
      <c r="T1011" s="109"/>
      <c r="U1011" s="108"/>
      <c r="V1011" s="108"/>
      <c r="W1011" s="112"/>
      <c r="X1011" s="112"/>
      <c r="Y1011" s="112"/>
      <c r="Z1011" s="176"/>
      <c r="AA1011" s="109"/>
      <c r="AB1011" s="138">
        <f t="shared" si="156"/>
        <v>1</v>
      </c>
      <c r="AC1011" s="112">
        <f t="shared" si="157"/>
        <v>0</v>
      </c>
      <c r="AD1011" s="112">
        <f t="shared" si="158"/>
        <v>0</v>
      </c>
      <c r="AE1011" s="112">
        <f t="shared" si="159"/>
        <v>1</v>
      </c>
    </row>
    <row r="1012" spans="1:31" s="150" customFormat="1" hidden="1">
      <c r="A1012" s="147">
        <v>1020</v>
      </c>
      <c r="B1012" s="226" t="s">
        <v>528</v>
      </c>
      <c r="C1012" s="147" t="s">
        <v>429</v>
      </c>
      <c r="D1012" s="147" t="s">
        <v>479</v>
      </c>
      <c r="E1012" s="148">
        <v>42318</v>
      </c>
      <c r="F1012" s="149">
        <v>0.7284722222222223</v>
      </c>
      <c r="G1012" s="149">
        <v>0.73055555555555562</v>
      </c>
      <c r="H1012" s="149">
        <v>0.73055555555555562</v>
      </c>
      <c r="I1012" s="149">
        <v>0.7680555555555556</v>
      </c>
      <c r="J1012" s="147"/>
      <c r="K1012" s="278">
        <v>0.33263888888888887</v>
      </c>
      <c r="L1012" s="121"/>
      <c r="M1012" s="120" t="str">
        <f>IF(ISERROR(VLOOKUP(C1012,mail!$G$2:$H$65,2,0)),"",VLOOKUP(C1012,mail!$G$2:$H$65,2,0))</f>
        <v/>
      </c>
      <c r="N1012" s="98"/>
      <c r="O1012" s="110">
        <f t="shared" si="152"/>
        <v>0.33263888888888887</v>
      </c>
      <c r="P1012" s="110">
        <f t="shared" si="153"/>
        <v>0.7680555555555556</v>
      </c>
      <c r="Q1012" s="134">
        <f t="shared" si="154"/>
        <v>0.16736111111111113</v>
      </c>
      <c r="R1012" s="111">
        <f t="shared" si="160"/>
        <v>0.2055555555555556</v>
      </c>
      <c r="S1012" s="108">
        <f t="shared" si="155"/>
        <v>0.35416666666666669</v>
      </c>
      <c r="T1012" s="109"/>
      <c r="U1012" s="108"/>
      <c r="V1012" s="108"/>
      <c r="W1012" s="112"/>
      <c r="X1012" s="112"/>
      <c r="Y1012" s="112"/>
      <c r="Z1012" s="176"/>
      <c r="AA1012" s="109"/>
      <c r="AB1012" s="138">
        <f t="shared" si="156"/>
        <v>1</v>
      </c>
      <c r="AC1012" s="112">
        <f t="shared" si="157"/>
        <v>0</v>
      </c>
      <c r="AD1012" s="112">
        <f t="shared" si="158"/>
        <v>0</v>
      </c>
      <c r="AE1012" s="112">
        <f t="shared" si="159"/>
        <v>1</v>
      </c>
    </row>
    <row r="1013" spans="1:31" s="150" customFormat="1" hidden="1">
      <c r="A1013" s="147">
        <v>1021</v>
      </c>
      <c r="B1013" s="226" t="s">
        <v>528</v>
      </c>
      <c r="C1013" s="147" t="s">
        <v>429</v>
      </c>
      <c r="D1013" s="147" t="s">
        <v>479</v>
      </c>
      <c r="E1013" s="148">
        <v>42319</v>
      </c>
      <c r="F1013" s="149">
        <v>0.33333333333333331</v>
      </c>
      <c r="G1013" s="149">
        <v>0.76666666666666661</v>
      </c>
      <c r="H1013" s="147"/>
      <c r="I1013" s="147"/>
      <c r="J1013" s="147"/>
      <c r="K1013" s="277"/>
      <c r="L1013" s="121"/>
      <c r="M1013" s="120" t="str">
        <f>IF(ISERROR(VLOOKUP(C1013,mail!$G$2:$H$65,2,0)),"",VLOOKUP(C1013,mail!$G$2:$H$65,2,0))</f>
        <v/>
      </c>
      <c r="N1013" s="98"/>
      <c r="O1013" s="110">
        <f t="shared" si="152"/>
        <v>0.33333333333333331</v>
      </c>
      <c r="P1013" s="110">
        <f t="shared" si="153"/>
        <v>0.76666666666666661</v>
      </c>
      <c r="Q1013" s="134">
        <f t="shared" si="154"/>
        <v>0.16666666666666669</v>
      </c>
      <c r="R1013" s="111">
        <f t="shared" si="160"/>
        <v>0.20416666666666661</v>
      </c>
      <c r="S1013" s="108">
        <f t="shared" si="155"/>
        <v>0.35416666666666669</v>
      </c>
      <c r="T1013" s="109"/>
      <c r="U1013" s="108"/>
      <c r="V1013" s="108"/>
      <c r="W1013" s="112"/>
      <c r="X1013" s="112"/>
      <c r="Y1013" s="112"/>
      <c r="Z1013" s="176"/>
      <c r="AA1013" s="109"/>
      <c r="AB1013" s="138">
        <f t="shared" si="156"/>
        <v>1</v>
      </c>
      <c r="AC1013" s="112">
        <f t="shared" si="157"/>
        <v>0</v>
      </c>
      <c r="AD1013" s="112">
        <f t="shared" si="158"/>
        <v>0</v>
      </c>
      <c r="AE1013" s="112">
        <f t="shared" si="159"/>
        <v>1</v>
      </c>
    </row>
    <row r="1014" spans="1:31" s="150" customFormat="1" hidden="1">
      <c r="A1014" s="147">
        <v>1022</v>
      </c>
      <c r="B1014" s="226" t="s">
        <v>528</v>
      </c>
      <c r="C1014" s="147" t="s">
        <v>429</v>
      </c>
      <c r="D1014" s="147" t="s">
        <v>479</v>
      </c>
      <c r="E1014" s="148">
        <v>42320</v>
      </c>
      <c r="F1014" s="149">
        <v>0.3347222222222222</v>
      </c>
      <c r="G1014" s="149">
        <v>0.76527777777777783</v>
      </c>
      <c r="H1014" s="147"/>
      <c r="I1014" s="147"/>
      <c r="J1014" s="147"/>
      <c r="K1014" s="277"/>
      <c r="L1014" s="121"/>
      <c r="M1014" s="120" t="str">
        <f>IF(ISERROR(VLOOKUP(C1014,mail!$G$2:$H$65,2,0)),"",VLOOKUP(C1014,mail!$G$2:$H$65,2,0))</f>
        <v/>
      </c>
      <c r="N1014" s="98"/>
      <c r="O1014" s="110">
        <f t="shared" si="152"/>
        <v>0.3347222222222222</v>
      </c>
      <c r="P1014" s="110">
        <f t="shared" si="153"/>
        <v>0.76527777777777783</v>
      </c>
      <c r="Q1014" s="134">
        <f t="shared" si="154"/>
        <v>0.1652777777777778</v>
      </c>
      <c r="R1014" s="111">
        <f t="shared" si="160"/>
        <v>0.20277777777777783</v>
      </c>
      <c r="S1014" s="108">
        <f t="shared" si="155"/>
        <v>0.35416666666666669</v>
      </c>
      <c r="T1014" s="109"/>
      <c r="U1014" s="108"/>
      <c r="V1014" s="108"/>
      <c r="W1014" s="112"/>
      <c r="X1014" s="112"/>
      <c r="Y1014" s="112"/>
      <c r="Z1014" s="176"/>
      <c r="AA1014" s="109"/>
      <c r="AB1014" s="138">
        <f t="shared" si="156"/>
        <v>1</v>
      </c>
      <c r="AC1014" s="112">
        <f t="shared" si="157"/>
        <v>0</v>
      </c>
      <c r="AD1014" s="112">
        <f t="shared" si="158"/>
        <v>0</v>
      </c>
      <c r="AE1014" s="112">
        <f t="shared" si="159"/>
        <v>1</v>
      </c>
    </row>
    <row r="1015" spans="1:31" s="150" customFormat="1" hidden="1">
      <c r="A1015" s="147">
        <v>1023</v>
      </c>
      <c r="B1015" s="226" t="s">
        <v>528</v>
      </c>
      <c r="C1015" s="147" t="s">
        <v>429</v>
      </c>
      <c r="D1015" s="147" t="s">
        <v>479</v>
      </c>
      <c r="E1015" s="148">
        <v>42321</v>
      </c>
      <c r="F1015" s="149">
        <v>0.33611111111111108</v>
      </c>
      <c r="G1015" s="149">
        <v>0.76597222222222217</v>
      </c>
      <c r="H1015" s="147"/>
      <c r="I1015" s="147"/>
      <c r="J1015" s="147"/>
      <c r="K1015" s="277"/>
      <c r="L1015" s="121"/>
      <c r="M1015" s="120" t="str">
        <f>IF(ISERROR(VLOOKUP(C1015,mail!$G$2:$H$65,2,0)),"",VLOOKUP(C1015,mail!$G$2:$H$65,2,0))</f>
        <v/>
      </c>
      <c r="N1015" s="98"/>
      <c r="O1015" s="110">
        <f t="shared" si="152"/>
        <v>0.33611111111111108</v>
      </c>
      <c r="P1015" s="110">
        <f t="shared" si="153"/>
        <v>0.76597222222222217</v>
      </c>
      <c r="Q1015" s="134">
        <f t="shared" si="154"/>
        <v>0.16388888888888892</v>
      </c>
      <c r="R1015" s="111">
        <f t="shared" si="160"/>
        <v>0.20347222222222217</v>
      </c>
      <c r="S1015" s="108">
        <f t="shared" si="155"/>
        <v>0.35416666666666669</v>
      </c>
      <c r="T1015" s="109"/>
      <c r="U1015" s="108"/>
      <c r="V1015" s="108"/>
      <c r="W1015" s="112"/>
      <c r="X1015" s="112"/>
      <c r="Y1015" s="112"/>
      <c r="Z1015" s="176"/>
      <c r="AA1015" s="109"/>
      <c r="AB1015" s="138">
        <f t="shared" si="156"/>
        <v>1</v>
      </c>
      <c r="AC1015" s="112">
        <f t="shared" si="157"/>
        <v>0</v>
      </c>
      <c r="AD1015" s="112">
        <f t="shared" si="158"/>
        <v>0</v>
      </c>
      <c r="AE1015" s="112">
        <f t="shared" si="159"/>
        <v>1</v>
      </c>
    </row>
    <row r="1016" spans="1:31" s="150" customFormat="1" hidden="1">
      <c r="A1016" s="147">
        <v>1024</v>
      </c>
      <c r="B1016" s="226" t="s">
        <v>528</v>
      </c>
      <c r="C1016" s="147" t="s">
        <v>429</v>
      </c>
      <c r="D1016" s="147" t="s">
        <v>479</v>
      </c>
      <c r="E1016" s="148">
        <v>42324</v>
      </c>
      <c r="F1016" s="149">
        <v>0.33263888888888887</v>
      </c>
      <c r="G1016" s="149">
        <v>0.77222222222222225</v>
      </c>
      <c r="H1016" s="147"/>
      <c r="I1016" s="147"/>
      <c r="J1016" s="147"/>
      <c r="K1016" s="277"/>
      <c r="L1016" s="121"/>
      <c r="M1016" s="120" t="str">
        <f>IF(ISERROR(VLOOKUP(C1016,mail!$G$2:$H$65,2,0)),"",VLOOKUP(C1016,mail!$G$2:$H$65,2,0))</f>
        <v/>
      </c>
      <c r="N1016" s="98"/>
      <c r="O1016" s="110">
        <f t="shared" si="152"/>
        <v>0.33333333333333331</v>
      </c>
      <c r="P1016" s="110">
        <f t="shared" si="153"/>
        <v>0.77222222222222225</v>
      </c>
      <c r="Q1016" s="134">
        <f t="shared" si="154"/>
        <v>0.16666666666666669</v>
      </c>
      <c r="R1016" s="111">
        <f t="shared" si="160"/>
        <v>0.20972222222222225</v>
      </c>
      <c r="S1016" s="108">
        <f t="shared" si="155"/>
        <v>0.35416666666666669</v>
      </c>
      <c r="T1016" s="109"/>
      <c r="U1016" s="108"/>
      <c r="V1016" s="108"/>
      <c r="W1016" s="112"/>
      <c r="X1016" s="112"/>
      <c r="Y1016" s="112"/>
      <c r="Z1016" s="176"/>
      <c r="AA1016" s="109"/>
      <c r="AB1016" s="138">
        <f t="shared" si="156"/>
        <v>1</v>
      </c>
      <c r="AC1016" s="112">
        <f t="shared" si="157"/>
        <v>0</v>
      </c>
      <c r="AD1016" s="112">
        <f t="shared" si="158"/>
        <v>0</v>
      </c>
      <c r="AE1016" s="112">
        <f t="shared" si="159"/>
        <v>1</v>
      </c>
    </row>
    <row r="1017" spans="1:31" s="150" customFormat="1" hidden="1">
      <c r="A1017" s="147">
        <v>1025</v>
      </c>
      <c r="B1017" s="226" t="s">
        <v>528</v>
      </c>
      <c r="C1017" s="147" t="s">
        <v>429</v>
      </c>
      <c r="D1017" s="147" t="s">
        <v>479</v>
      </c>
      <c r="E1017" s="148">
        <v>42325</v>
      </c>
      <c r="F1017" s="149">
        <v>0.3263888888888889</v>
      </c>
      <c r="G1017" s="149">
        <v>0.77013888888888893</v>
      </c>
      <c r="H1017" s="147"/>
      <c r="I1017" s="147"/>
      <c r="J1017" s="147"/>
      <c r="K1017" s="277"/>
      <c r="L1017" s="121"/>
      <c r="M1017" s="120" t="str">
        <f>IF(ISERROR(VLOOKUP(C1017,mail!$G$2:$H$65,2,0)),"",VLOOKUP(C1017,mail!$G$2:$H$65,2,0))</f>
        <v/>
      </c>
      <c r="N1017" s="98"/>
      <c r="O1017" s="110">
        <f t="shared" si="152"/>
        <v>0.33333333333333331</v>
      </c>
      <c r="P1017" s="110">
        <f t="shared" si="153"/>
        <v>0.77013888888888893</v>
      </c>
      <c r="Q1017" s="134">
        <f t="shared" si="154"/>
        <v>0.16666666666666669</v>
      </c>
      <c r="R1017" s="111">
        <f t="shared" si="160"/>
        <v>0.20763888888888893</v>
      </c>
      <c r="S1017" s="108">
        <f t="shared" si="155"/>
        <v>0.35416666666666669</v>
      </c>
      <c r="T1017" s="109"/>
      <c r="U1017" s="108"/>
      <c r="V1017" s="108"/>
      <c r="W1017" s="112"/>
      <c r="X1017" s="112"/>
      <c r="Y1017" s="112"/>
      <c r="Z1017" s="176"/>
      <c r="AA1017" s="109"/>
      <c r="AB1017" s="138">
        <f t="shared" si="156"/>
        <v>1</v>
      </c>
      <c r="AC1017" s="112">
        <f t="shared" si="157"/>
        <v>0</v>
      </c>
      <c r="AD1017" s="112">
        <f t="shared" si="158"/>
        <v>0</v>
      </c>
      <c r="AE1017" s="112">
        <f t="shared" si="159"/>
        <v>1</v>
      </c>
    </row>
    <row r="1018" spans="1:31" s="150" customFormat="1" hidden="1">
      <c r="A1018" s="147">
        <v>1026</v>
      </c>
      <c r="B1018" s="226" t="s">
        <v>528</v>
      </c>
      <c r="C1018" s="147" t="s">
        <v>429</v>
      </c>
      <c r="D1018" s="147" t="s">
        <v>479</v>
      </c>
      <c r="E1018" s="148">
        <v>42326</v>
      </c>
      <c r="F1018" s="149">
        <v>0.32777777777777778</v>
      </c>
      <c r="G1018" s="149">
        <v>0.76597222222222217</v>
      </c>
      <c r="H1018" s="147"/>
      <c r="I1018" s="147"/>
      <c r="J1018" s="147"/>
      <c r="K1018" s="278"/>
      <c r="L1018" s="121"/>
      <c r="M1018" s="120" t="str">
        <f>IF(ISERROR(VLOOKUP(C1018,mail!$G$2:$H$65,2,0)),"",VLOOKUP(C1018,mail!$G$2:$H$65,2,0))</f>
        <v/>
      </c>
      <c r="N1018" s="98"/>
      <c r="O1018" s="110">
        <f t="shared" si="152"/>
        <v>0.33333333333333331</v>
      </c>
      <c r="P1018" s="110">
        <f t="shared" si="153"/>
        <v>0.76597222222222217</v>
      </c>
      <c r="Q1018" s="134">
        <f t="shared" si="154"/>
        <v>0.16666666666666669</v>
      </c>
      <c r="R1018" s="111">
        <f t="shared" si="160"/>
        <v>0.20347222222222217</v>
      </c>
      <c r="S1018" s="108">
        <f t="shared" si="155"/>
        <v>0.35416666666666669</v>
      </c>
      <c r="T1018" s="109"/>
      <c r="U1018" s="108"/>
      <c r="V1018" s="108"/>
      <c r="W1018" s="112"/>
      <c r="X1018" s="112"/>
      <c r="Y1018" s="112"/>
      <c r="Z1018" s="176"/>
      <c r="AA1018" s="109"/>
      <c r="AB1018" s="138">
        <f t="shared" si="156"/>
        <v>1</v>
      </c>
      <c r="AC1018" s="112">
        <f t="shared" si="157"/>
        <v>0</v>
      </c>
      <c r="AD1018" s="112">
        <f t="shared" si="158"/>
        <v>0</v>
      </c>
      <c r="AE1018" s="112">
        <f t="shared" si="159"/>
        <v>1</v>
      </c>
    </row>
    <row r="1019" spans="1:31" s="150" customFormat="1" hidden="1">
      <c r="A1019" s="147">
        <v>1027</v>
      </c>
      <c r="B1019" s="226" t="s">
        <v>528</v>
      </c>
      <c r="C1019" s="147" t="s">
        <v>429</v>
      </c>
      <c r="D1019" s="147" t="s">
        <v>479</v>
      </c>
      <c r="E1019" s="148">
        <v>42327</v>
      </c>
      <c r="F1019" s="149">
        <v>0.3263888888888889</v>
      </c>
      <c r="G1019" s="149">
        <v>0.76597222222222217</v>
      </c>
      <c r="H1019" s="147"/>
      <c r="I1019" s="147"/>
      <c r="J1019" s="147"/>
      <c r="K1019" s="278"/>
      <c r="L1019" s="121"/>
      <c r="M1019" s="120" t="str">
        <f>IF(ISERROR(VLOOKUP(C1019,mail!$G$2:$H$65,2,0)),"",VLOOKUP(C1019,mail!$G$2:$H$65,2,0))</f>
        <v/>
      </c>
      <c r="N1019" s="98"/>
      <c r="O1019" s="110">
        <f t="shared" si="152"/>
        <v>0.33333333333333331</v>
      </c>
      <c r="P1019" s="110">
        <f t="shared" si="153"/>
        <v>0.76597222222222217</v>
      </c>
      <c r="Q1019" s="134">
        <f t="shared" si="154"/>
        <v>0.16666666666666669</v>
      </c>
      <c r="R1019" s="111">
        <f t="shared" si="160"/>
        <v>0.20347222222222217</v>
      </c>
      <c r="S1019" s="108">
        <f t="shared" si="155"/>
        <v>0.35416666666666669</v>
      </c>
      <c r="T1019" s="109"/>
      <c r="U1019" s="108"/>
      <c r="V1019" s="108"/>
      <c r="W1019" s="112"/>
      <c r="X1019" s="112"/>
      <c r="Y1019" s="112"/>
      <c r="Z1019" s="176"/>
      <c r="AA1019" s="109"/>
      <c r="AB1019" s="138">
        <f t="shared" si="156"/>
        <v>1</v>
      </c>
      <c r="AC1019" s="112">
        <f t="shared" si="157"/>
        <v>0</v>
      </c>
      <c r="AD1019" s="112">
        <f t="shared" si="158"/>
        <v>0</v>
      </c>
      <c r="AE1019" s="112">
        <f t="shared" si="159"/>
        <v>1</v>
      </c>
    </row>
    <row r="1020" spans="1:31" s="150" customFormat="1" hidden="1">
      <c r="A1020" s="147">
        <v>1028</v>
      </c>
      <c r="B1020" s="226" t="s">
        <v>529</v>
      </c>
      <c r="C1020" s="147" t="s">
        <v>398</v>
      </c>
      <c r="D1020" s="147" t="s">
        <v>479</v>
      </c>
      <c r="E1020" s="148">
        <v>42303</v>
      </c>
      <c r="F1020" s="149">
        <v>0.33055555555555555</v>
      </c>
      <c r="G1020" s="149">
        <v>0.76041666666666663</v>
      </c>
      <c r="H1020" s="147"/>
      <c r="I1020" s="147"/>
      <c r="J1020" s="147"/>
      <c r="K1020" s="277"/>
      <c r="L1020" s="121"/>
      <c r="M1020" s="120" t="str">
        <f>IF(ISERROR(VLOOKUP(C1020,mail!$G$2:$H$65,2,0)),"",VLOOKUP(C1020,mail!$G$2:$H$65,2,0))</f>
        <v/>
      </c>
      <c r="N1020" s="98"/>
      <c r="O1020" s="110">
        <f t="shared" si="152"/>
        <v>0.33333333333333331</v>
      </c>
      <c r="P1020" s="110">
        <f t="shared" si="153"/>
        <v>0.76041666666666663</v>
      </c>
      <c r="Q1020" s="134">
        <f t="shared" si="154"/>
        <v>0.16666666666666669</v>
      </c>
      <c r="R1020" s="111">
        <f t="shared" si="160"/>
        <v>0.19791666666666663</v>
      </c>
      <c r="S1020" s="108">
        <f t="shared" si="155"/>
        <v>0.35416666666666669</v>
      </c>
      <c r="T1020" s="109"/>
      <c r="U1020" s="108"/>
      <c r="V1020" s="108"/>
      <c r="W1020" s="112"/>
      <c r="X1020" s="112"/>
      <c r="Y1020" s="112"/>
      <c r="Z1020" s="176"/>
      <c r="AA1020" s="109"/>
      <c r="AB1020" s="138">
        <f t="shared" si="156"/>
        <v>1</v>
      </c>
      <c r="AC1020" s="112">
        <f t="shared" si="157"/>
        <v>0</v>
      </c>
      <c r="AD1020" s="112">
        <f t="shared" si="158"/>
        <v>0</v>
      </c>
      <c r="AE1020" s="112">
        <f t="shared" si="159"/>
        <v>1</v>
      </c>
    </row>
    <row r="1021" spans="1:31" s="150" customFormat="1" hidden="1">
      <c r="A1021" s="147">
        <v>1029</v>
      </c>
      <c r="B1021" s="226" t="s">
        <v>529</v>
      </c>
      <c r="C1021" s="147" t="s">
        <v>398</v>
      </c>
      <c r="D1021" s="147" t="s">
        <v>479</v>
      </c>
      <c r="E1021" s="148">
        <v>42304</v>
      </c>
      <c r="F1021" s="149">
        <v>0.34861111111111115</v>
      </c>
      <c r="G1021" s="149">
        <v>0.77222222222222225</v>
      </c>
      <c r="H1021" s="149">
        <v>0.7729166666666667</v>
      </c>
      <c r="I1021" s="147"/>
      <c r="J1021" s="147"/>
      <c r="K1021" s="277"/>
      <c r="L1021" s="121"/>
      <c r="M1021" s="120" t="str">
        <f>IF(ISERROR(VLOOKUP(C1021,mail!$G$2:$H$65,2,0)),"",VLOOKUP(C1021,mail!$G$2:$H$65,2,0))</f>
        <v/>
      </c>
      <c r="N1021" s="98"/>
      <c r="O1021" s="110">
        <f t="shared" si="152"/>
        <v>0.34861111111111115</v>
      </c>
      <c r="P1021" s="110">
        <f t="shared" si="153"/>
        <v>0.7729166666666667</v>
      </c>
      <c r="Q1021" s="134">
        <f t="shared" si="154"/>
        <v>0.15138888888888885</v>
      </c>
      <c r="R1021" s="111">
        <f t="shared" si="160"/>
        <v>0.2104166666666667</v>
      </c>
      <c r="S1021" s="108">
        <f t="shared" si="155"/>
        <v>0.35416666666666669</v>
      </c>
      <c r="T1021" s="109"/>
      <c r="U1021" s="108"/>
      <c r="V1021" s="108"/>
      <c r="W1021" s="112"/>
      <c r="X1021" s="112"/>
      <c r="Y1021" s="112"/>
      <c r="Z1021" s="176"/>
      <c r="AA1021" s="109"/>
      <c r="AB1021" s="138">
        <f t="shared" si="156"/>
        <v>1</v>
      </c>
      <c r="AC1021" s="112">
        <f t="shared" si="157"/>
        <v>0</v>
      </c>
      <c r="AD1021" s="112">
        <f t="shared" si="158"/>
        <v>0</v>
      </c>
      <c r="AE1021" s="112">
        <f t="shared" si="159"/>
        <v>1</v>
      </c>
    </row>
    <row r="1022" spans="1:31" s="150" customFormat="1" hidden="1">
      <c r="A1022" s="147">
        <v>1030</v>
      </c>
      <c r="B1022" s="226" t="s">
        <v>529</v>
      </c>
      <c r="C1022" s="147" t="s">
        <v>398</v>
      </c>
      <c r="D1022" s="147" t="s">
        <v>479</v>
      </c>
      <c r="E1022" s="148">
        <v>42305</v>
      </c>
      <c r="F1022" s="149">
        <v>0.34583333333333338</v>
      </c>
      <c r="G1022" s="149">
        <v>0.78472222222222221</v>
      </c>
      <c r="H1022" s="147"/>
      <c r="I1022" s="147"/>
      <c r="J1022" s="147"/>
      <c r="K1022" s="277"/>
      <c r="L1022" s="121"/>
      <c r="M1022" s="120" t="str">
        <f>IF(ISERROR(VLOOKUP(C1022,mail!$G$2:$H$65,2,0)),"",VLOOKUP(C1022,mail!$G$2:$H$65,2,0))</f>
        <v/>
      </c>
      <c r="N1022" s="98"/>
      <c r="O1022" s="110">
        <f t="shared" ref="O1022:O1093" si="161">+IF(COUNT(F1022:K1022)=1,0,IF((MAX(F1022:K1022)-MIN(F1022:K1022))&lt;TIMEVALUE("1:00"),0,IF(F1022&lt;TIMEVALUE("8:00"),1/3,MIN(F1022:K1022))))</f>
        <v>0.34583333333333338</v>
      </c>
      <c r="P1022" s="110">
        <f t="shared" ref="P1022:P1093" si="162">+IF(COUNT(F1022:K1022)=1,0,IF((MAX(F1022:K1022)-MIN(F1022:K1022))&lt;TIMEVALUE("1:00"),0,IF(MAX(F1022:K1022)&lt;TIMEVALUE("18:00"),MAX(F1022:K1022),IF(MIN(F1022:K1022)&gt;TIMEVALUE("8:30"),0.75,MAX(F1022:K1022)))))</f>
        <v>0.78472222222222221</v>
      </c>
      <c r="Q1022" s="134">
        <f t="shared" ref="Q1022:Q1093" si="163">+IF(OR(M1022="KHAC",M1022="PM",O1022=TIMEVALUE("00:00")),0,IF(O1022&gt;TIMEVALUE("10:00"),0,IF(MAX(F1022:K1022)&lt;TIMEVALUE("12:00"),MAX(F1022:K1022)-O1022,TIMEVALUE("12:00")-O1022)))</f>
        <v>0.15416666666666662</v>
      </c>
      <c r="R1022" s="111">
        <f t="shared" si="160"/>
        <v>0.22222222222222221</v>
      </c>
      <c r="S1022" s="108">
        <f t="shared" ref="S1022:S1093" si="164">+IF(AND(M1022="TS",(Q1022+R1022+U1022-V1022)&gt;TIMEVALUE("7:30")),7.5/24,IF((Q1022+R1022+U1022-V1022)&gt;TIMEVALUE("8:30"),8.5/24,(Q1022+R1022+U1022-V1022)))</f>
        <v>0.35416666666666669</v>
      </c>
      <c r="T1022" s="109"/>
      <c r="U1022" s="108"/>
      <c r="V1022" s="108"/>
      <c r="W1022" s="112"/>
      <c r="X1022" s="112"/>
      <c r="Y1022" s="112"/>
      <c r="Z1022" s="176"/>
      <c r="AA1022" s="109"/>
      <c r="AB1022" s="138">
        <f t="shared" ref="AB1022:AB1093" si="165">+S1022/TIMEVALUE("8:30")</f>
        <v>1</v>
      </c>
      <c r="AC1022" s="112">
        <f t="shared" ref="AC1022:AC1093" si="166">IF(COUNT(F1022:K1022)=0,0,IF(COUNT(F1022:K1022)=1,1,IF((MAX(F1022:K1022)-MIN(F1022:K1022))&lt;TIMEVALUE("1:00"),1,0+Y1022)))</f>
        <v>0</v>
      </c>
      <c r="AD1022" s="112">
        <f t="shared" ref="AD1022:AD1093" si="167">+IF(AND(F1022&gt;TIMEVALUE("8:30"),F1022&lt;TIMEVALUE("10:00")),1,IF(AND(F1022&gt;TIMEVALUE("14:00"),F1022&lt;TIMEVALUE("15:30")),1,0+W1022))</f>
        <v>0</v>
      </c>
      <c r="AE1022" s="112">
        <f t="shared" si="159"/>
        <v>1</v>
      </c>
    </row>
    <row r="1023" spans="1:31" s="150" customFormat="1" hidden="1">
      <c r="A1023" s="147">
        <v>1031</v>
      </c>
      <c r="B1023" s="226" t="s">
        <v>529</v>
      </c>
      <c r="C1023" s="147" t="s">
        <v>398</v>
      </c>
      <c r="D1023" s="147" t="s">
        <v>479</v>
      </c>
      <c r="E1023" s="148">
        <v>42306</v>
      </c>
      <c r="F1023" s="149">
        <v>0.3444444444444445</v>
      </c>
      <c r="G1023" s="149">
        <v>0.78125</v>
      </c>
      <c r="H1023" s="147"/>
      <c r="I1023" s="147"/>
      <c r="J1023" s="147"/>
      <c r="K1023" s="277"/>
      <c r="L1023" s="121"/>
      <c r="M1023" s="120" t="str">
        <f>IF(ISERROR(VLOOKUP(C1023,mail!$G$2:$H$65,2,0)),"",VLOOKUP(C1023,mail!$G$2:$H$65,2,0))</f>
        <v/>
      </c>
      <c r="N1023" s="98"/>
      <c r="O1023" s="110">
        <f t="shared" si="161"/>
        <v>0.3444444444444445</v>
      </c>
      <c r="P1023" s="110">
        <f t="shared" si="162"/>
        <v>0.78125</v>
      </c>
      <c r="Q1023" s="134">
        <f t="shared" si="163"/>
        <v>0.1555555555555555</v>
      </c>
      <c r="R1023" s="111">
        <f t="shared" si="160"/>
        <v>0.21875</v>
      </c>
      <c r="S1023" s="108">
        <f t="shared" si="164"/>
        <v>0.35416666666666669</v>
      </c>
      <c r="T1023" s="109"/>
      <c r="U1023" s="108"/>
      <c r="V1023" s="108"/>
      <c r="W1023" s="112"/>
      <c r="X1023" s="112"/>
      <c r="Y1023" s="112"/>
      <c r="Z1023" s="176"/>
      <c r="AA1023" s="109"/>
      <c r="AB1023" s="138">
        <f t="shared" si="165"/>
        <v>1</v>
      </c>
      <c r="AC1023" s="112">
        <f t="shared" si="166"/>
        <v>0</v>
      </c>
      <c r="AD1023" s="112">
        <f t="shared" si="167"/>
        <v>0</v>
      </c>
      <c r="AE1023" s="112">
        <f t="shared" si="159"/>
        <v>1</v>
      </c>
    </row>
    <row r="1024" spans="1:31" s="150" customFormat="1" hidden="1">
      <c r="A1024" s="147">
        <v>1032</v>
      </c>
      <c r="B1024" s="226" t="s">
        <v>529</v>
      </c>
      <c r="C1024" s="147" t="s">
        <v>398</v>
      </c>
      <c r="D1024" s="147" t="s">
        <v>479</v>
      </c>
      <c r="E1024" s="148">
        <v>42307</v>
      </c>
      <c r="F1024" s="149">
        <v>0.3520833333333333</v>
      </c>
      <c r="G1024" s="149">
        <v>0.79513888888888884</v>
      </c>
      <c r="H1024" s="147"/>
      <c r="I1024" s="147"/>
      <c r="J1024" s="147"/>
      <c r="K1024" s="277"/>
      <c r="L1024" s="121"/>
      <c r="M1024" s="120" t="str">
        <f>IF(ISERROR(VLOOKUP(C1024,mail!$G$2:$H$65,2,0)),"",VLOOKUP(C1024,mail!$G$2:$H$65,2,0))</f>
        <v/>
      </c>
      <c r="N1024" s="98"/>
      <c r="O1024" s="110">
        <f t="shared" si="161"/>
        <v>0.3520833333333333</v>
      </c>
      <c r="P1024" s="110">
        <f t="shared" si="162"/>
        <v>0.79513888888888884</v>
      </c>
      <c r="Q1024" s="134">
        <f t="shared" si="163"/>
        <v>0.1479166666666667</v>
      </c>
      <c r="R1024" s="111">
        <f t="shared" si="160"/>
        <v>0.23263888888888884</v>
      </c>
      <c r="S1024" s="108">
        <f t="shared" si="164"/>
        <v>0.35416666666666669</v>
      </c>
      <c r="T1024" s="109"/>
      <c r="U1024" s="108"/>
      <c r="V1024" s="108"/>
      <c r="W1024" s="112"/>
      <c r="X1024" s="112"/>
      <c r="Y1024" s="112"/>
      <c r="Z1024" s="176"/>
      <c r="AA1024" s="109"/>
      <c r="AB1024" s="138">
        <f t="shared" si="165"/>
        <v>1</v>
      </c>
      <c r="AC1024" s="112">
        <f t="shared" si="166"/>
        <v>0</v>
      </c>
      <c r="AD1024" s="112">
        <f t="shared" si="167"/>
        <v>0</v>
      </c>
      <c r="AE1024" s="112">
        <f t="shared" si="159"/>
        <v>1</v>
      </c>
    </row>
    <row r="1025" spans="1:31" s="150" customFormat="1" hidden="1">
      <c r="A1025" s="147">
        <v>1033</v>
      </c>
      <c r="B1025" s="226" t="s">
        <v>529</v>
      </c>
      <c r="C1025" s="147" t="s">
        <v>398</v>
      </c>
      <c r="D1025" s="147" t="s">
        <v>479</v>
      </c>
      <c r="E1025" s="148">
        <v>42310</v>
      </c>
      <c r="F1025" s="149">
        <v>0.3520833333333333</v>
      </c>
      <c r="G1025" s="149">
        <v>0.78263888888888899</v>
      </c>
      <c r="H1025" s="147"/>
      <c r="I1025" s="147"/>
      <c r="J1025" s="147"/>
      <c r="K1025" s="277"/>
      <c r="L1025" s="121"/>
      <c r="M1025" s="120" t="str">
        <f>IF(ISERROR(VLOOKUP(C1025,mail!$G$2:$H$65,2,0)),"",VLOOKUP(C1025,mail!$G$2:$H$65,2,0))</f>
        <v/>
      </c>
      <c r="N1025" s="98"/>
      <c r="O1025" s="110">
        <f t="shared" si="161"/>
        <v>0.3520833333333333</v>
      </c>
      <c r="P1025" s="110">
        <f t="shared" si="162"/>
        <v>0.78263888888888899</v>
      </c>
      <c r="Q1025" s="134">
        <f t="shared" si="163"/>
        <v>0.1479166666666667</v>
      </c>
      <c r="R1025" s="111">
        <f t="shared" si="160"/>
        <v>0.22013888888888899</v>
      </c>
      <c r="S1025" s="108">
        <f t="shared" si="164"/>
        <v>0.35416666666666669</v>
      </c>
      <c r="T1025" s="109"/>
      <c r="U1025" s="108"/>
      <c r="V1025" s="108"/>
      <c r="W1025" s="112"/>
      <c r="X1025" s="112"/>
      <c r="Y1025" s="112"/>
      <c r="Z1025" s="176"/>
      <c r="AA1025" s="109"/>
      <c r="AB1025" s="138">
        <f t="shared" si="165"/>
        <v>1</v>
      </c>
      <c r="AC1025" s="112">
        <f t="shared" si="166"/>
        <v>0</v>
      </c>
      <c r="AD1025" s="112">
        <f t="shared" si="167"/>
        <v>0</v>
      </c>
      <c r="AE1025" s="112">
        <f t="shared" si="159"/>
        <v>1</v>
      </c>
    </row>
    <row r="1026" spans="1:31" s="150" customFormat="1" hidden="1">
      <c r="A1026" s="147">
        <v>1034</v>
      </c>
      <c r="B1026" s="226" t="s">
        <v>529</v>
      </c>
      <c r="C1026" s="147" t="s">
        <v>398</v>
      </c>
      <c r="D1026" s="147" t="s">
        <v>479</v>
      </c>
      <c r="E1026" s="148">
        <v>42311</v>
      </c>
      <c r="F1026" s="149">
        <v>0.34236111111111112</v>
      </c>
      <c r="G1026" s="149">
        <v>0.76736111111111116</v>
      </c>
      <c r="H1026" s="147"/>
      <c r="I1026" s="147"/>
      <c r="J1026" s="147"/>
      <c r="K1026" s="277"/>
      <c r="L1026" s="121"/>
      <c r="M1026" s="120" t="str">
        <f>IF(ISERROR(VLOOKUP(C1026,mail!$G$2:$H$65,2,0)),"",VLOOKUP(C1026,mail!$G$2:$H$65,2,0))</f>
        <v/>
      </c>
      <c r="N1026" s="98"/>
      <c r="O1026" s="110">
        <f t="shared" si="161"/>
        <v>0.34236111111111112</v>
      </c>
      <c r="P1026" s="110">
        <f t="shared" si="162"/>
        <v>0.76736111111111116</v>
      </c>
      <c r="Q1026" s="134">
        <f t="shared" si="163"/>
        <v>0.15763888888888888</v>
      </c>
      <c r="R1026" s="111">
        <f t="shared" si="160"/>
        <v>0.20486111111111116</v>
      </c>
      <c r="S1026" s="108">
        <f t="shared" si="164"/>
        <v>0.35416666666666669</v>
      </c>
      <c r="T1026" s="109"/>
      <c r="U1026" s="108"/>
      <c r="V1026" s="108"/>
      <c r="W1026" s="112"/>
      <c r="X1026" s="112"/>
      <c r="Y1026" s="112"/>
      <c r="Z1026" s="176"/>
      <c r="AA1026" s="109"/>
      <c r="AB1026" s="138">
        <f t="shared" si="165"/>
        <v>1</v>
      </c>
      <c r="AC1026" s="112">
        <f t="shared" si="166"/>
        <v>0</v>
      </c>
      <c r="AD1026" s="112">
        <f t="shared" si="167"/>
        <v>0</v>
      </c>
      <c r="AE1026" s="112">
        <f t="shared" si="159"/>
        <v>1</v>
      </c>
    </row>
    <row r="1027" spans="1:31" s="150" customFormat="1" hidden="1">
      <c r="A1027" s="147">
        <v>1035</v>
      </c>
      <c r="B1027" s="226" t="s">
        <v>529</v>
      </c>
      <c r="C1027" s="147" t="s">
        <v>398</v>
      </c>
      <c r="D1027" s="147" t="s">
        <v>479</v>
      </c>
      <c r="E1027" s="148">
        <v>42312</v>
      </c>
      <c r="F1027" s="149">
        <v>0.34513888888888888</v>
      </c>
      <c r="G1027" s="149">
        <v>0.77569444444444446</v>
      </c>
      <c r="H1027" s="147"/>
      <c r="I1027" s="147"/>
      <c r="J1027" s="147"/>
      <c r="K1027" s="278"/>
      <c r="L1027" s="121"/>
      <c r="M1027" s="120" t="str">
        <f>IF(ISERROR(VLOOKUP(C1027,mail!$G$2:$H$65,2,0)),"",VLOOKUP(C1027,mail!$G$2:$H$65,2,0))</f>
        <v/>
      </c>
      <c r="N1027" s="98"/>
      <c r="O1027" s="110">
        <f t="shared" si="161"/>
        <v>0.34513888888888888</v>
      </c>
      <c r="P1027" s="110">
        <f t="shared" si="162"/>
        <v>0.77569444444444446</v>
      </c>
      <c r="Q1027" s="134">
        <f t="shared" si="163"/>
        <v>0.15486111111111112</v>
      </c>
      <c r="R1027" s="111">
        <f t="shared" si="160"/>
        <v>0.21319444444444446</v>
      </c>
      <c r="S1027" s="108">
        <f t="shared" si="164"/>
        <v>0.35416666666666669</v>
      </c>
      <c r="T1027" s="109"/>
      <c r="U1027" s="108"/>
      <c r="V1027" s="108"/>
      <c r="W1027" s="112"/>
      <c r="X1027" s="112"/>
      <c r="Y1027" s="112"/>
      <c r="Z1027" s="176"/>
      <c r="AA1027" s="109"/>
      <c r="AB1027" s="138">
        <f t="shared" si="165"/>
        <v>1</v>
      </c>
      <c r="AC1027" s="112">
        <f t="shared" si="166"/>
        <v>0</v>
      </c>
      <c r="AD1027" s="112">
        <f t="shared" si="167"/>
        <v>0</v>
      </c>
      <c r="AE1027" s="112">
        <f t="shared" si="159"/>
        <v>1</v>
      </c>
    </row>
    <row r="1028" spans="1:31" s="150" customFormat="1" hidden="1">
      <c r="A1028" s="147">
        <v>1036</v>
      </c>
      <c r="B1028" s="226" t="s">
        <v>529</v>
      </c>
      <c r="C1028" s="147" t="s">
        <v>398</v>
      </c>
      <c r="D1028" s="147" t="s">
        <v>479</v>
      </c>
      <c r="E1028" s="148">
        <v>42313</v>
      </c>
      <c r="F1028" s="149">
        <v>0.34861111111111115</v>
      </c>
      <c r="G1028" s="149">
        <v>0.7715277777777777</v>
      </c>
      <c r="H1028" s="147"/>
      <c r="I1028" s="147"/>
      <c r="J1028" s="147"/>
      <c r="K1028" s="277"/>
      <c r="L1028" s="121"/>
      <c r="M1028" s="120" t="str">
        <f>IF(ISERROR(VLOOKUP(C1028,mail!$G$2:$H$65,2,0)),"",VLOOKUP(C1028,mail!$G$2:$H$65,2,0))</f>
        <v/>
      </c>
      <c r="N1028" s="98"/>
      <c r="O1028" s="110">
        <f t="shared" si="161"/>
        <v>0.34861111111111115</v>
      </c>
      <c r="P1028" s="110">
        <f t="shared" si="162"/>
        <v>0.7715277777777777</v>
      </c>
      <c r="Q1028" s="134">
        <f t="shared" si="163"/>
        <v>0.15138888888888885</v>
      </c>
      <c r="R1028" s="111">
        <f t="shared" si="160"/>
        <v>0.2090277777777777</v>
      </c>
      <c r="S1028" s="108">
        <f t="shared" si="164"/>
        <v>0.35416666666666669</v>
      </c>
      <c r="T1028" s="109"/>
      <c r="U1028" s="108"/>
      <c r="V1028" s="108"/>
      <c r="W1028" s="112"/>
      <c r="X1028" s="112"/>
      <c r="Y1028" s="112"/>
      <c r="Z1028" s="176"/>
      <c r="AA1028" s="109"/>
      <c r="AB1028" s="138">
        <f t="shared" si="165"/>
        <v>1</v>
      </c>
      <c r="AC1028" s="112">
        <f t="shared" si="166"/>
        <v>0</v>
      </c>
      <c r="AD1028" s="112">
        <f t="shared" si="167"/>
        <v>0</v>
      </c>
      <c r="AE1028" s="112">
        <f t="shared" si="159"/>
        <v>1</v>
      </c>
    </row>
    <row r="1029" spans="1:31" s="150" customFormat="1" hidden="1">
      <c r="A1029" s="147">
        <v>1037</v>
      </c>
      <c r="B1029" s="226" t="s">
        <v>529</v>
      </c>
      <c r="C1029" s="147" t="s">
        <v>398</v>
      </c>
      <c r="D1029" s="147" t="s">
        <v>479</v>
      </c>
      <c r="E1029" s="148">
        <v>42314</v>
      </c>
      <c r="F1029" s="149">
        <v>0.32847222222222222</v>
      </c>
      <c r="G1029" s="149">
        <v>0.75347222222222221</v>
      </c>
      <c r="H1029" s="147"/>
      <c r="I1029" s="147"/>
      <c r="J1029" s="147"/>
      <c r="K1029" s="277"/>
      <c r="L1029" s="121"/>
      <c r="M1029" s="120" t="str">
        <f>IF(ISERROR(VLOOKUP(C1029,mail!$G$2:$H$65,2,0)),"",VLOOKUP(C1029,mail!$G$2:$H$65,2,0))</f>
        <v/>
      </c>
      <c r="N1029" s="98"/>
      <c r="O1029" s="110">
        <f t="shared" si="161"/>
        <v>0.33333333333333331</v>
      </c>
      <c r="P1029" s="110">
        <f t="shared" si="162"/>
        <v>0.75347222222222221</v>
      </c>
      <c r="Q1029" s="134">
        <f t="shared" si="163"/>
        <v>0.16666666666666669</v>
      </c>
      <c r="R1029" s="111">
        <f t="shared" si="160"/>
        <v>0.19097222222222221</v>
      </c>
      <c r="S1029" s="108">
        <f t="shared" si="164"/>
        <v>0.35416666666666669</v>
      </c>
      <c r="T1029" s="109"/>
      <c r="U1029" s="108"/>
      <c r="V1029" s="108"/>
      <c r="W1029" s="112"/>
      <c r="X1029" s="112"/>
      <c r="Y1029" s="112"/>
      <c r="Z1029" s="176"/>
      <c r="AA1029" s="109"/>
      <c r="AB1029" s="138">
        <f t="shared" si="165"/>
        <v>1</v>
      </c>
      <c r="AC1029" s="112">
        <f t="shared" si="166"/>
        <v>0</v>
      </c>
      <c r="AD1029" s="112">
        <f t="shared" si="167"/>
        <v>0</v>
      </c>
      <c r="AE1029" s="112">
        <f t="shared" si="159"/>
        <v>1</v>
      </c>
    </row>
    <row r="1030" spans="1:31" s="150" customFormat="1" hidden="1">
      <c r="A1030" s="147">
        <v>1038</v>
      </c>
      <c r="B1030" s="226" t="s">
        <v>529</v>
      </c>
      <c r="C1030" s="147" t="s">
        <v>398</v>
      </c>
      <c r="D1030" s="147" t="s">
        <v>479</v>
      </c>
      <c r="E1030" s="148">
        <v>42317</v>
      </c>
      <c r="F1030" s="149">
        <v>0.35000000000000003</v>
      </c>
      <c r="G1030" s="149">
        <v>0.77569444444444446</v>
      </c>
      <c r="H1030" s="147"/>
      <c r="I1030" s="147"/>
      <c r="J1030" s="147"/>
      <c r="K1030" s="277"/>
      <c r="L1030" s="121"/>
      <c r="M1030" s="120" t="str">
        <f>IF(ISERROR(VLOOKUP(C1030,mail!$G$2:$H$65,2,0)),"",VLOOKUP(C1030,mail!$G$2:$H$65,2,0))</f>
        <v/>
      </c>
      <c r="N1030" s="98"/>
      <c r="O1030" s="110">
        <f t="shared" si="161"/>
        <v>0.35000000000000003</v>
      </c>
      <c r="P1030" s="110">
        <f t="shared" si="162"/>
        <v>0.77569444444444446</v>
      </c>
      <c r="Q1030" s="134">
        <f t="shared" si="163"/>
        <v>0.14999999999999997</v>
      </c>
      <c r="R1030" s="111">
        <f t="shared" si="160"/>
        <v>0.21319444444444446</v>
      </c>
      <c r="S1030" s="108">
        <f t="shared" si="164"/>
        <v>0.35416666666666669</v>
      </c>
      <c r="T1030" s="109"/>
      <c r="U1030" s="108"/>
      <c r="V1030" s="108"/>
      <c r="W1030" s="112"/>
      <c r="X1030" s="112"/>
      <c r="Y1030" s="112"/>
      <c r="Z1030" s="176"/>
      <c r="AA1030" s="109"/>
      <c r="AB1030" s="138">
        <f t="shared" si="165"/>
        <v>1</v>
      </c>
      <c r="AC1030" s="112">
        <f t="shared" si="166"/>
        <v>0</v>
      </c>
      <c r="AD1030" s="112">
        <f t="shared" si="167"/>
        <v>0</v>
      </c>
      <c r="AE1030" s="112">
        <f t="shared" si="159"/>
        <v>1</v>
      </c>
    </row>
    <row r="1031" spans="1:31" s="150" customFormat="1" hidden="1">
      <c r="A1031" s="147">
        <v>1039</v>
      </c>
      <c r="B1031" s="226" t="s">
        <v>529</v>
      </c>
      <c r="C1031" s="147" t="s">
        <v>398</v>
      </c>
      <c r="D1031" s="147" t="s">
        <v>479</v>
      </c>
      <c r="E1031" s="148">
        <v>42319</v>
      </c>
      <c r="F1031" s="149">
        <v>0.3444444444444445</v>
      </c>
      <c r="G1031" s="149">
        <v>0.77500000000000002</v>
      </c>
      <c r="H1031" s="147"/>
      <c r="I1031" s="147"/>
      <c r="J1031" s="147"/>
      <c r="K1031" s="278"/>
      <c r="L1031" s="121"/>
      <c r="M1031" s="120" t="str">
        <f>IF(ISERROR(VLOOKUP(C1031,mail!$G$2:$H$65,2,0)),"",VLOOKUP(C1031,mail!$G$2:$H$65,2,0))</f>
        <v/>
      </c>
      <c r="N1031" s="98"/>
      <c r="O1031" s="110">
        <f t="shared" si="161"/>
        <v>0.3444444444444445</v>
      </c>
      <c r="P1031" s="110">
        <f t="shared" si="162"/>
        <v>0.77500000000000002</v>
      </c>
      <c r="Q1031" s="134">
        <f t="shared" si="163"/>
        <v>0.1555555555555555</v>
      </c>
      <c r="R1031" s="111">
        <f t="shared" si="160"/>
        <v>0.21250000000000002</v>
      </c>
      <c r="S1031" s="108">
        <f t="shared" si="164"/>
        <v>0.35416666666666669</v>
      </c>
      <c r="T1031" s="109"/>
      <c r="U1031" s="108"/>
      <c r="V1031" s="108"/>
      <c r="W1031" s="112"/>
      <c r="X1031" s="112"/>
      <c r="Y1031" s="112"/>
      <c r="Z1031" s="176"/>
      <c r="AA1031" s="109"/>
      <c r="AB1031" s="138">
        <f t="shared" si="165"/>
        <v>1</v>
      </c>
      <c r="AC1031" s="112">
        <f t="shared" si="166"/>
        <v>0</v>
      </c>
      <c r="AD1031" s="112">
        <f t="shared" si="167"/>
        <v>0</v>
      </c>
      <c r="AE1031" s="112">
        <f t="shared" si="159"/>
        <v>1</v>
      </c>
    </row>
    <row r="1032" spans="1:31" s="150" customFormat="1" hidden="1">
      <c r="A1032" s="147">
        <v>1040</v>
      </c>
      <c r="B1032" s="226" t="s">
        <v>529</v>
      </c>
      <c r="C1032" s="147" t="s">
        <v>398</v>
      </c>
      <c r="D1032" s="147" t="s">
        <v>479</v>
      </c>
      <c r="E1032" s="148">
        <v>42320</v>
      </c>
      <c r="F1032" s="149">
        <v>0.33680555555555558</v>
      </c>
      <c r="G1032" s="149">
        <v>0.76041666666666663</v>
      </c>
      <c r="H1032" s="149">
        <v>0.7631944444444444</v>
      </c>
      <c r="I1032" s="147"/>
      <c r="J1032" s="147"/>
      <c r="K1032" s="277"/>
      <c r="L1032" s="121"/>
      <c r="M1032" s="120" t="str">
        <f>IF(ISERROR(VLOOKUP(C1032,mail!$G$2:$H$65,2,0)),"",VLOOKUP(C1032,mail!$G$2:$H$65,2,0))</f>
        <v/>
      </c>
      <c r="N1032" s="98"/>
      <c r="O1032" s="110">
        <f t="shared" si="161"/>
        <v>0.33680555555555558</v>
      </c>
      <c r="P1032" s="110">
        <f t="shared" si="162"/>
        <v>0.7631944444444444</v>
      </c>
      <c r="Q1032" s="134">
        <f t="shared" si="163"/>
        <v>0.16319444444444442</v>
      </c>
      <c r="R1032" s="111">
        <f t="shared" si="160"/>
        <v>0.2006944444444444</v>
      </c>
      <c r="S1032" s="108">
        <f t="shared" si="164"/>
        <v>0.35416666666666669</v>
      </c>
      <c r="T1032" s="109"/>
      <c r="U1032" s="108"/>
      <c r="V1032" s="108"/>
      <c r="W1032" s="112"/>
      <c r="X1032" s="112"/>
      <c r="Y1032" s="112"/>
      <c r="Z1032" s="176"/>
      <c r="AA1032" s="109"/>
      <c r="AB1032" s="138">
        <f t="shared" si="165"/>
        <v>1</v>
      </c>
      <c r="AC1032" s="112">
        <f t="shared" si="166"/>
        <v>0</v>
      </c>
      <c r="AD1032" s="112">
        <f t="shared" si="167"/>
        <v>0</v>
      </c>
      <c r="AE1032" s="112">
        <f t="shared" si="159"/>
        <v>1</v>
      </c>
    </row>
    <row r="1033" spans="1:31" s="150" customFormat="1" hidden="1">
      <c r="A1033" s="147">
        <v>1042</v>
      </c>
      <c r="B1033" s="226" t="s">
        <v>529</v>
      </c>
      <c r="C1033" s="147" t="s">
        <v>398</v>
      </c>
      <c r="D1033" s="147" t="s">
        <v>479</v>
      </c>
      <c r="E1033" s="148">
        <v>42324</v>
      </c>
      <c r="F1033" s="149">
        <v>0.3125</v>
      </c>
      <c r="G1033" s="149">
        <v>0.7597222222222223</v>
      </c>
      <c r="H1033" s="149">
        <v>0.76111111111111107</v>
      </c>
      <c r="I1033" s="147"/>
      <c r="J1033" s="147"/>
      <c r="K1033" s="278"/>
      <c r="L1033" s="121"/>
      <c r="M1033" s="120" t="str">
        <f>IF(ISERROR(VLOOKUP(C1033,mail!$G$2:$H$65,2,0)),"",VLOOKUP(C1033,mail!$G$2:$H$65,2,0))</f>
        <v/>
      </c>
      <c r="N1033" s="98"/>
      <c r="O1033" s="110">
        <f t="shared" si="161"/>
        <v>0.33333333333333331</v>
      </c>
      <c r="P1033" s="110">
        <f t="shared" si="162"/>
        <v>0.76111111111111107</v>
      </c>
      <c r="Q1033" s="134">
        <f t="shared" si="163"/>
        <v>0.16666666666666669</v>
      </c>
      <c r="R1033" s="111">
        <f t="shared" si="160"/>
        <v>0.19861111111111107</v>
      </c>
      <c r="S1033" s="108">
        <f t="shared" si="164"/>
        <v>0.35416666666666669</v>
      </c>
      <c r="T1033" s="109"/>
      <c r="U1033" s="108"/>
      <c r="V1033" s="108"/>
      <c r="W1033" s="112"/>
      <c r="X1033" s="112"/>
      <c r="Y1033" s="112"/>
      <c r="Z1033" s="176"/>
      <c r="AA1033" s="109"/>
      <c r="AB1033" s="138">
        <f t="shared" si="165"/>
        <v>1</v>
      </c>
      <c r="AC1033" s="112">
        <f t="shared" si="166"/>
        <v>0</v>
      </c>
      <c r="AD1033" s="112">
        <f t="shared" si="167"/>
        <v>0</v>
      </c>
      <c r="AE1033" s="112">
        <f t="shared" si="159"/>
        <v>1</v>
      </c>
    </row>
    <row r="1034" spans="1:31" s="150" customFormat="1" hidden="1">
      <c r="A1034" s="147">
        <v>1043</v>
      </c>
      <c r="B1034" s="226" t="s">
        <v>529</v>
      </c>
      <c r="C1034" s="147" t="s">
        <v>398</v>
      </c>
      <c r="D1034" s="147" t="s">
        <v>479</v>
      </c>
      <c r="E1034" s="148">
        <v>42325</v>
      </c>
      <c r="F1034" s="149">
        <v>0.32569444444444445</v>
      </c>
      <c r="G1034" s="149">
        <v>0.75277777777777777</v>
      </c>
      <c r="H1034" s="147"/>
      <c r="I1034" s="147"/>
      <c r="J1034" s="147"/>
      <c r="K1034" s="277"/>
      <c r="L1034" s="121"/>
      <c r="M1034" s="120" t="str">
        <f>IF(ISERROR(VLOOKUP(C1034,mail!$G$2:$H$65,2,0)),"",VLOOKUP(C1034,mail!$G$2:$H$65,2,0))</f>
        <v/>
      </c>
      <c r="N1034" s="98"/>
      <c r="O1034" s="110">
        <f t="shared" si="161"/>
        <v>0.33333333333333331</v>
      </c>
      <c r="P1034" s="110">
        <f t="shared" si="162"/>
        <v>0.75277777777777777</v>
      </c>
      <c r="Q1034" s="134">
        <f t="shared" si="163"/>
        <v>0.16666666666666669</v>
      </c>
      <c r="R1034" s="111">
        <f t="shared" si="160"/>
        <v>0.19027777777777777</v>
      </c>
      <c r="S1034" s="108">
        <f t="shared" si="164"/>
        <v>0.35416666666666669</v>
      </c>
      <c r="T1034" s="109"/>
      <c r="U1034" s="108"/>
      <c r="V1034" s="108"/>
      <c r="W1034" s="112"/>
      <c r="X1034" s="112"/>
      <c r="Y1034" s="112"/>
      <c r="Z1034" s="176"/>
      <c r="AA1034" s="109"/>
      <c r="AB1034" s="138">
        <f t="shared" si="165"/>
        <v>1</v>
      </c>
      <c r="AC1034" s="112">
        <f t="shared" si="166"/>
        <v>0</v>
      </c>
      <c r="AD1034" s="112">
        <f t="shared" si="167"/>
        <v>0</v>
      </c>
      <c r="AE1034" s="112">
        <f t="shared" si="159"/>
        <v>1</v>
      </c>
    </row>
    <row r="1035" spans="1:31" s="150" customFormat="1" hidden="1">
      <c r="A1035" s="147">
        <v>1044</v>
      </c>
      <c r="B1035" s="226" t="s">
        <v>529</v>
      </c>
      <c r="C1035" s="147" t="s">
        <v>398</v>
      </c>
      <c r="D1035" s="147" t="s">
        <v>479</v>
      </c>
      <c r="E1035" s="148">
        <v>42326</v>
      </c>
      <c r="F1035" s="149">
        <v>0.34097222222222223</v>
      </c>
      <c r="G1035" s="149">
        <v>0.77638888888888891</v>
      </c>
      <c r="H1035" s="147"/>
      <c r="I1035" s="147"/>
      <c r="J1035" s="147"/>
      <c r="K1035" s="277"/>
      <c r="L1035" s="121"/>
      <c r="M1035" s="120" t="str">
        <f>IF(ISERROR(VLOOKUP(C1035,mail!$G$2:$H$65,2,0)),"",VLOOKUP(C1035,mail!$G$2:$H$65,2,0))</f>
        <v/>
      </c>
      <c r="N1035" s="98"/>
      <c r="O1035" s="110">
        <f t="shared" si="161"/>
        <v>0.34097222222222223</v>
      </c>
      <c r="P1035" s="110">
        <f t="shared" si="162"/>
        <v>0.77638888888888891</v>
      </c>
      <c r="Q1035" s="134">
        <f t="shared" si="163"/>
        <v>0.15902777777777777</v>
      </c>
      <c r="R1035" s="111">
        <f t="shared" si="160"/>
        <v>0.21388888888888891</v>
      </c>
      <c r="S1035" s="108">
        <f t="shared" si="164"/>
        <v>0.35416666666666669</v>
      </c>
      <c r="T1035" s="109"/>
      <c r="U1035" s="108"/>
      <c r="V1035" s="108"/>
      <c r="W1035" s="112"/>
      <c r="X1035" s="112"/>
      <c r="Y1035" s="112"/>
      <c r="Z1035" s="176"/>
      <c r="AA1035" s="109"/>
      <c r="AB1035" s="138">
        <f t="shared" si="165"/>
        <v>1</v>
      </c>
      <c r="AC1035" s="112">
        <f t="shared" si="166"/>
        <v>0</v>
      </c>
      <c r="AD1035" s="112">
        <f t="shared" si="167"/>
        <v>0</v>
      </c>
      <c r="AE1035" s="112">
        <f t="shared" si="159"/>
        <v>1</v>
      </c>
    </row>
    <row r="1036" spans="1:31" s="150" customFormat="1" hidden="1">
      <c r="A1036" s="147">
        <v>1045</v>
      </c>
      <c r="B1036" s="226" t="s">
        <v>529</v>
      </c>
      <c r="C1036" s="147" t="s">
        <v>398</v>
      </c>
      <c r="D1036" s="147" t="s">
        <v>479</v>
      </c>
      <c r="E1036" s="148">
        <v>42327</v>
      </c>
      <c r="F1036" s="149">
        <v>0.33888888888888885</v>
      </c>
      <c r="G1036" s="149">
        <v>0.77777777777777779</v>
      </c>
      <c r="H1036" s="149">
        <v>0.77986111111111101</v>
      </c>
      <c r="I1036" s="147"/>
      <c r="J1036" s="147"/>
      <c r="K1036" s="277"/>
      <c r="L1036" s="121"/>
      <c r="M1036" s="120" t="str">
        <f>IF(ISERROR(VLOOKUP(C1036,mail!$G$2:$H$65,2,0)),"",VLOOKUP(C1036,mail!$G$2:$H$65,2,0))</f>
        <v/>
      </c>
      <c r="N1036" s="98"/>
      <c r="O1036" s="110">
        <f t="shared" si="161"/>
        <v>0.33888888888888885</v>
      </c>
      <c r="P1036" s="110">
        <f t="shared" si="162"/>
        <v>0.77986111111111101</v>
      </c>
      <c r="Q1036" s="134">
        <f t="shared" si="163"/>
        <v>0.16111111111111115</v>
      </c>
      <c r="R1036" s="111">
        <f t="shared" si="160"/>
        <v>0.21736111111111101</v>
      </c>
      <c r="S1036" s="108">
        <f t="shared" si="164"/>
        <v>0.35416666666666669</v>
      </c>
      <c r="T1036" s="109"/>
      <c r="U1036" s="108"/>
      <c r="V1036" s="108"/>
      <c r="W1036" s="112"/>
      <c r="X1036" s="112"/>
      <c r="Y1036" s="112"/>
      <c r="Z1036" s="176"/>
      <c r="AA1036" s="109"/>
      <c r="AB1036" s="138">
        <f t="shared" si="165"/>
        <v>1</v>
      </c>
      <c r="AC1036" s="112">
        <f t="shared" si="166"/>
        <v>0</v>
      </c>
      <c r="AD1036" s="112">
        <f t="shared" si="167"/>
        <v>0</v>
      </c>
      <c r="AE1036" s="112">
        <f t="shared" si="159"/>
        <v>1</v>
      </c>
    </row>
    <row r="1037" spans="1:31" s="150" customFormat="1" hidden="1">
      <c r="A1037" s="147">
        <v>1046</v>
      </c>
      <c r="B1037" s="226" t="s">
        <v>530</v>
      </c>
      <c r="C1037" s="147" t="s">
        <v>430</v>
      </c>
      <c r="D1037" s="147" t="s">
        <v>479</v>
      </c>
      <c r="E1037" s="148">
        <v>42303</v>
      </c>
      <c r="F1037" s="149">
        <v>0.32222222222222224</v>
      </c>
      <c r="G1037" s="149">
        <v>0.76111111111111107</v>
      </c>
      <c r="H1037" s="147"/>
      <c r="I1037" s="147"/>
      <c r="J1037" s="147"/>
      <c r="K1037" s="277"/>
      <c r="L1037" s="121"/>
      <c r="M1037" s="120" t="str">
        <f>IF(ISERROR(VLOOKUP(C1037,mail!$G$2:$H$65,2,0)),"",VLOOKUP(C1037,mail!$G$2:$H$65,2,0))</f>
        <v/>
      </c>
      <c r="N1037" s="98"/>
      <c r="O1037" s="110">
        <f t="shared" si="161"/>
        <v>0.33333333333333331</v>
      </c>
      <c r="P1037" s="110">
        <f t="shared" si="162"/>
        <v>0.76111111111111107</v>
      </c>
      <c r="Q1037" s="134">
        <f t="shared" si="163"/>
        <v>0.16666666666666669</v>
      </c>
      <c r="R1037" s="111">
        <f t="shared" si="160"/>
        <v>0.19861111111111107</v>
      </c>
      <c r="S1037" s="108">
        <f t="shared" si="164"/>
        <v>0.35416666666666669</v>
      </c>
      <c r="T1037" s="109"/>
      <c r="U1037" s="108"/>
      <c r="V1037" s="108"/>
      <c r="W1037" s="112"/>
      <c r="X1037" s="112"/>
      <c r="Y1037" s="112"/>
      <c r="Z1037" s="176"/>
      <c r="AA1037" s="109"/>
      <c r="AB1037" s="138">
        <f t="shared" si="165"/>
        <v>1</v>
      </c>
      <c r="AC1037" s="112">
        <f t="shared" si="166"/>
        <v>0</v>
      </c>
      <c r="AD1037" s="112">
        <f t="shared" si="167"/>
        <v>0</v>
      </c>
      <c r="AE1037" s="112">
        <f t="shared" si="159"/>
        <v>1</v>
      </c>
    </row>
    <row r="1038" spans="1:31" s="150" customFormat="1" hidden="1">
      <c r="A1038" s="147">
        <v>1047</v>
      </c>
      <c r="B1038" s="226" t="s">
        <v>530</v>
      </c>
      <c r="C1038" s="147" t="s">
        <v>430</v>
      </c>
      <c r="D1038" s="147" t="s">
        <v>479</v>
      </c>
      <c r="E1038" s="148">
        <v>42304</v>
      </c>
      <c r="F1038" s="149">
        <v>0.32777777777777778</v>
      </c>
      <c r="G1038" s="149">
        <v>0.77222222222222225</v>
      </c>
      <c r="H1038" s="147"/>
      <c r="I1038" s="147"/>
      <c r="J1038" s="147"/>
      <c r="K1038" s="277"/>
      <c r="L1038" s="121"/>
      <c r="M1038" s="120" t="str">
        <f>IF(ISERROR(VLOOKUP(C1038,mail!$G$2:$H$65,2,0)),"",VLOOKUP(C1038,mail!$G$2:$H$65,2,0))</f>
        <v/>
      </c>
      <c r="N1038" s="98"/>
      <c r="O1038" s="110">
        <f t="shared" si="161"/>
        <v>0.33333333333333331</v>
      </c>
      <c r="P1038" s="110">
        <f t="shared" si="162"/>
        <v>0.77222222222222225</v>
      </c>
      <c r="Q1038" s="134">
        <f t="shared" si="163"/>
        <v>0.16666666666666669</v>
      </c>
      <c r="R1038" s="111">
        <f t="shared" si="160"/>
        <v>0.20972222222222225</v>
      </c>
      <c r="S1038" s="108">
        <f t="shared" si="164"/>
        <v>0.35416666666666669</v>
      </c>
      <c r="T1038" s="109"/>
      <c r="U1038" s="108"/>
      <c r="V1038" s="108"/>
      <c r="W1038" s="112"/>
      <c r="X1038" s="112"/>
      <c r="Y1038" s="112"/>
      <c r="Z1038" s="176"/>
      <c r="AA1038" s="109"/>
      <c r="AB1038" s="138">
        <f t="shared" si="165"/>
        <v>1</v>
      </c>
      <c r="AC1038" s="112">
        <f t="shared" si="166"/>
        <v>0</v>
      </c>
      <c r="AD1038" s="112">
        <f t="shared" si="167"/>
        <v>0</v>
      </c>
      <c r="AE1038" s="112">
        <f t="shared" si="159"/>
        <v>1</v>
      </c>
    </row>
    <row r="1039" spans="1:31" s="150" customFormat="1" hidden="1">
      <c r="A1039" s="147">
        <v>1048</v>
      </c>
      <c r="B1039" s="226" t="s">
        <v>530</v>
      </c>
      <c r="C1039" s="147" t="s">
        <v>430</v>
      </c>
      <c r="D1039" s="147" t="s">
        <v>479</v>
      </c>
      <c r="E1039" s="148">
        <v>42305</v>
      </c>
      <c r="F1039" s="149">
        <v>0.33055555555555555</v>
      </c>
      <c r="G1039" s="149">
        <v>0.79027777777777775</v>
      </c>
      <c r="H1039" s="147"/>
      <c r="I1039" s="147"/>
      <c r="J1039" s="147"/>
      <c r="K1039" s="277"/>
      <c r="L1039" s="121"/>
      <c r="M1039" s="120" t="str">
        <f>IF(ISERROR(VLOOKUP(C1039,mail!$G$2:$H$65,2,0)),"",VLOOKUP(C1039,mail!$G$2:$H$65,2,0))</f>
        <v/>
      </c>
      <c r="N1039" s="98"/>
      <c r="O1039" s="110">
        <f t="shared" si="161"/>
        <v>0.33333333333333331</v>
      </c>
      <c r="P1039" s="110">
        <f t="shared" si="162"/>
        <v>0.79027777777777775</v>
      </c>
      <c r="Q1039" s="134">
        <f t="shared" si="163"/>
        <v>0.16666666666666669</v>
      </c>
      <c r="R1039" s="111">
        <f t="shared" si="160"/>
        <v>0.22777777777777775</v>
      </c>
      <c r="S1039" s="108">
        <f t="shared" si="164"/>
        <v>0.35416666666666669</v>
      </c>
      <c r="T1039" s="109"/>
      <c r="U1039" s="108"/>
      <c r="V1039" s="108"/>
      <c r="W1039" s="112"/>
      <c r="X1039" s="112"/>
      <c r="Y1039" s="112"/>
      <c r="Z1039" s="176"/>
      <c r="AA1039" s="109"/>
      <c r="AB1039" s="138">
        <f t="shared" si="165"/>
        <v>1</v>
      </c>
      <c r="AC1039" s="112">
        <f t="shared" si="166"/>
        <v>0</v>
      </c>
      <c r="AD1039" s="112">
        <f t="shared" si="167"/>
        <v>0</v>
      </c>
      <c r="AE1039" s="112">
        <f t="shared" si="159"/>
        <v>1</v>
      </c>
    </row>
    <row r="1040" spans="1:31" s="150" customFormat="1" hidden="1">
      <c r="A1040" s="147">
        <v>1049</v>
      </c>
      <c r="B1040" s="226" t="s">
        <v>530</v>
      </c>
      <c r="C1040" s="147" t="s">
        <v>430</v>
      </c>
      <c r="D1040" s="147" t="s">
        <v>479</v>
      </c>
      <c r="E1040" s="148">
        <v>42306</v>
      </c>
      <c r="F1040" s="149">
        <v>0.3215277777777778</v>
      </c>
      <c r="G1040" s="149">
        <v>0.75555555555555554</v>
      </c>
      <c r="H1040" s="147"/>
      <c r="I1040" s="147"/>
      <c r="J1040" s="147"/>
      <c r="K1040" s="277"/>
      <c r="L1040" s="121"/>
      <c r="M1040" s="120" t="str">
        <f>IF(ISERROR(VLOOKUP(C1040,mail!$G$2:$H$65,2,0)),"",VLOOKUP(C1040,mail!$G$2:$H$65,2,0))</f>
        <v/>
      </c>
      <c r="N1040" s="98"/>
      <c r="O1040" s="110">
        <f t="shared" si="161"/>
        <v>0.33333333333333331</v>
      </c>
      <c r="P1040" s="110">
        <f t="shared" si="162"/>
        <v>0.75555555555555554</v>
      </c>
      <c r="Q1040" s="134">
        <f t="shared" si="163"/>
        <v>0.16666666666666669</v>
      </c>
      <c r="R1040" s="111">
        <f t="shared" si="160"/>
        <v>0.19305555555555554</v>
      </c>
      <c r="S1040" s="108">
        <f t="shared" si="164"/>
        <v>0.35416666666666669</v>
      </c>
      <c r="T1040" s="109"/>
      <c r="U1040" s="108"/>
      <c r="V1040" s="108"/>
      <c r="W1040" s="112"/>
      <c r="X1040" s="112"/>
      <c r="Y1040" s="112"/>
      <c r="Z1040" s="176"/>
      <c r="AA1040" s="109"/>
      <c r="AB1040" s="138">
        <f t="shared" si="165"/>
        <v>1</v>
      </c>
      <c r="AC1040" s="112">
        <f t="shared" si="166"/>
        <v>0</v>
      </c>
      <c r="AD1040" s="112">
        <f t="shared" si="167"/>
        <v>0</v>
      </c>
      <c r="AE1040" s="112">
        <f t="shared" ref="AE1040:AE1133" si="168">+IF(OR(M1040="Khac",M1040="pm"),0,IF(AND(MAX(F1040:K1040)-MIN(F1040:K1040)&gt;TIMEVALUE("6:00"),AND(MAX(F1040:K1040)&gt;TIMEVALUE("14:00"),MIN(F1040:K1040)&lt;TIMEVALUE("11:30"))),1,0))+X1040</f>
        <v>1</v>
      </c>
    </row>
    <row r="1041" spans="1:31" s="150" customFormat="1" hidden="1">
      <c r="A1041" s="147">
        <v>1050</v>
      </c>
      <c r="B1041" s="226" t="s">
        <v>530</v>
      </c>
      <c r="C1041" s="147" t="s">
        <v>430</v>
      </c>
      <c r="D1041" s="147" t="s">
        <v>479</v>
      </c>
      <c r="E1041" s="148">
        <v>42307</v>
      </c>
      <c r="F1041" s="149">
        <v>0.3263888888888889</v>
      </c>
      <c r="G1041" s="149">
        <v>0.76041666666666663</v>
      </c>
      <c r="H1041" s="147"/>
      <c r="I1041" s="147"/>
      <c r="J1041" s="147"/>
      <c r="K1041" s="277"/>
      <c r="L1041" s="121"/>
      <c r="M1041" s="120" t="str">
        <f>IF(ISERROR(VLOOKUP(C1041,mail!$G$2:$H$65,2,0)),"",VLOOKUP(C1041,mail!$G$2:$H$65,2,0))</f>
        <v/>
      </c>
      <c r="N1041" s="98"/>
      <c r="O1041" s="110">
        <f t="shared" si="161"/>
        <v>0.33333333333333331</v>
      </c>
      <c r="P1041" s="110">
        <f t="shared" si="162"/>
        <v>0.76041666666666663</v>
      </c>
      <c r="Q1041" s="134">
        <f t="shared" si="163"/>
        <v>0.16666666666666669</v>
      </c>
      <c r="R1041" s="111">
        <f t="shared" si="160"/>
        <v>0.19791666666666663</v>
      </c>
      <c r="S1041" s="108">
        <f t="shared" si="164"/>
        <v>0.35416666666666669</v>
      </c>
      <c r="T1041" s="109"/>
      <c r="U1041" s="108"/>
      <c r="V1041" s="108"/>
      <c r="W1041" s="112"/>
      <c r="X1041" s="112"/>
      <c r="Y1041" s="112"/>
      <c r="Z1041" s="176"/>
      <c r="AA1041" s="109"/>
      <c r="AB1041" s="138">
        <f t="shared" si="165"/>
        <v>1</v>
      </c>
      <c r="AC1041" s="112">
        <f t="shared" si="166"/>
        <v>0</v>
      </c>
      <c r="AD1041" s="112">
        <f t="shared" si="167"/>
        <v>0</v>
      </c>
      <c r="AE1041" s="112">
        <f t="shared" si="168"/>
        <v>1</v>
      </c>
    </row>
    <row r="1042" spans="1:31" s="150" customFormat="1" hidden="1">
      <c r="A1042" s="147">
        <v>1051</v>
      </c>
      <c r="B1042" s="226" t="s">
        <v>530</v>
      </c>
      <c r="C1042" s="147" t="s">
        <v>430</v>
      </c>
      <c r="D1042" s="147" t="s">
        <v>479</v>
      </c>
      <c r="E1042" s="148">
        <v>42310</v>
      </c>
      <c r="F1042" s="149">
        <v>0.32847222222222222</v>
      </c>
      <c r="G1042" s="149">
        <v>0.7680555555555556</v>
      </c>
      <c r="H1042" s="147"/>
      <c r="I1042" s="147"/>
      <c r="J1042" s="147"/>
      <c r="K1042" s="277"/>
      <c r="L1042" s="121"/>
      <c r="M1042" s="120" t="str">
        <f>IF(ISERROR(VLOOKUP(C1042,mail!$G$2:$H$65,2,0)),"",VLOOKUP(C1042,mail!$G$2:$H$65,2,0))</f>
        <v/>
      </c>
      <c r="N1042" s="98"/>
      <c r="O1042" s="110">
        <f t="shared" si="161"/>
        <v>0.33333333333333331</v>
      </c>
      <c r="P1042" s="110">
        <f t="shared" si="162"/>
        <v>0.7680555555555556</v>
      </c>
      <c r="Q1042" s="134">
        <f t="shared" si="163"/>
        <v>0.16666666666666669</v>
      </c>
      <c r="R1042" s="111">
        <f t="shared" si="160"/>
        <v>0.2055555555555556</v>
      </c>
      <c r="S1042" s="108">
        <f t="shared" si="164"/>
        <v>0.35416666666666669</v>
      </c>
      <c r="T1042" s="109"/>
      <c r="U1042" s="108"/>
      <c r="V1042" s="108"/>
      <c r="W1042" s="112"/>
      <c r="X1042" s="112"/>
      <c r="Y1042" s="112"/>
      <c r="Z1042" s="176"/>
      <c r="AA1042" s="109"/>
      <c r="AB1042" s="138">
        <f t="shared" si="165"/>
        <v>1</v>
      </c>
      <c r="AC1042" s="112">
        <f t="shared" si="166"/>
        <v>0</v>
      </c>
      <c r="AD1042" s="112">
        <f t="shared" si="167"/>
        <v>0</v>
      </c>
      <c r="AE1042" s="112">
        <f t="shared" si="168"/>
        <v>1</v>
      </c>
    </row>
    <row r="1043" spans="1:31" s="150" customFormat="1" hidden="1">
      <c r="A1043" s="147">
        <v>1052</v>
      </c>
      <c r="B1043" s="226" t="s">
        <v>530</v>
      </c>
      <c r="C1043" s="147" t="s">
        <v>430</v>
      </c>
      <c r="D1043" s="147" t="s">
        <v>479</v>
      </c>
      <c r="E1043" s="148">
        <v>42311</v>
      </c>
      <c r="F1043" s="149">
        <v>0.33055555555555555</v>
      </c>
      <c r="G1043" s="149">
        <v>0.76041666666666663</v>
      </c>
      <c r="H1043" s="147"/>
      <c r="I1043" s="147"/>
      <c r="J1043" s="147"/>
      <c r="K1043" s="277"/>
      <c r="L1043" s="121"/>
      <c r="M1043" s="120" t="str">
        <f>IF(ISERROR(VLOOKUP(C1043,mail!$G$2:$H$65,2,0)),"",VLOOKUP(C1043,mail!$G$2:$H$65,2,0))</f>
        <v/>
      </c>
      <c r="N1043" s="98"/>
      <c r="O1043" s="110">
        <f t="shared" si="161"/>
        <v>0.33333333333333331</v>
      </c>
      <c r="P1043" s="110">
        <f t="shared" si="162"/>
        <v>0.76041666666666663</v>
      </c>
      <c r="Q1043" s="134">
        <f t="shared" si="163"/>
        <v>0.16666666666666669</v>
      </c>
      <c r="R1043" s="111">
        <f t="shared" si="160"/>
        <v>0.19791666666666663</v>
      </c>
      <c r="S1043" s="108">
        <f t="shared" si="164"/>
        <v>0.35416666666666669</v>
      </c>
      <c r="T1043" s="109"/>
      <c r="U1043" s="108"/>
      <c r="V1043" s="108"/>
      <c r="W1043" s="112"/>
      <c r="X1043" s="112"/>
      <c r="Y1043" s="112"/>
      <c r="Z1043" s="176"/>
      <c r="AA1043" s="109"/>
      <c r="AB1043" s="138">
        <f t="shared" si="165"/>
        <v>1</v>
      </c>
      <c r="AC1043" s="112">
        <f t="shared" si="166"/>
        <v>0</v>
      </c>
      <c r="AD1043" s="112">
        <f t="shared" si="167"/>
        <v>0</v>
      </c>
      <c r="AE1043" s="112">
        <f t="shared" si="168"/>
        <v>1</v>
      </c>
    </row>
    <row r="1044" spans="1:31" s="150" customFormat="1" hidden="1">
      <c r="A1044" s="147">
        <v>1053</v>
      </c>
      <c r="B1044" s="226" t="s">
        <v>530</v>
      </c>
      <c r="C1044" s="147" t="s">
        <v>430</v>
      </c>
      <c r="D1044" s="147" t="s">
        <v>479</v>
      </c>
      <c r="E1044" s="148">
        <v>42317</v>
      </c>
      <c r="F1044" s="149">
        <v>0.33402777777777781</v>
      </c>
      <c r="G1044" s="149">
        <v>0.90347222222222223</v>
      </c>
      <c r="H1044" s="147"/>
      <c r="I1044" s="147"/>
      <c r="J1044" s="147"/>
      <c r="K1044" s="277"/>
      <c r="L1044" s="121"/>
      <c r="M1044" s="120" t="str">
        <f>IF(ISERROR(VLOOKUP(C1044,mail!$G$2:$H$65,2,0)),"",VLOOKUP(C1044,mail!$G$2:$H$65,2,0))</f>
        <v/>
      </c>
      <c r="N1044" s="98"/>
      <c r="O1044" s="110">
        <f t="shared" si="161"/>
        <v>0.33402777777777781</v>
      </c>
      <c r="P1044" s="110">
        <f t="shared" si="162"/>
        <v>0.90347222222222223</v>
      </c>
      <c r="Q1044" s="134">
        <f t="shared" si="163"/>
        <v>0.16597222222222219</v>
      </c>
      <c r="R1044" s="111">
        <f t="shared" si="160"/>
        <v>0.25</v>
      </c>
      <c r="S1044" s="108">
        <f t="shared" si="164"/>
        <v>0.35416666666666669</v>
      </c>
      <c r="T1044" s="109"/>
      <c r="U1044" s="108"/>
      <c r="V1044" s="108"/>
      <c r="W1044" s="112"/>
      <c r="X1044" s="112"/>
      <c r="Y1044" s="112"/>
      <c r="Z1044" s="176"/>
      <c r="AA1044" s="109"/>
      <c r="AB1044" s="138">
        <f t="shared" si="165"/>
        <v>1</v>
      </c>
      <c r="AC1044" s="112">
        <f t="shared" si="166"/>
        <v>0</v>
      </c>
      <c r="AD1044" s="112">
        <f t="shared" si="167"/>
        <v>0</v>
      </c>
      <c r="AE1044" s="112">
        <f t="shared" si="168"/>
        <v>1</v>
      </c>
    </row>
    <row r="1045" spans="1:31" s="150" customFormat="1" hidden="1">
      <c r="A1045" s="147">
        <v>1054</v>
      </c>
      <c r="B1045" s="226" t="s">
        <v>530</v>
      </c>
      <c r="C1045" s="147" t="s">
        <v>430</v>
      </c>
      <c r="D1045" s="147" t="s">
        <v>479</v>
      </c>
      <c r="E1045" s="148">
        <v>42318</v>
      </c>
      <c r="F1045" s="149">
        <v>0.33194444444444443</v>
      </c>
      <c r="G1045" s="149">
        <v>0.78263888888888899</v>
      </c>
      <c r="H1045" s="147"/>
      <c r="I1045" s="147"/>
      <c r="J1045" s="147"/>
      <c r="K1045" s="277"/>
      <c r="L1045" s="121"/>
      <c r="M1045" s="120" t="str">
        <f>IF(ISERROR(VLOOKUP(C1045,mail!$G$2:$H$65,2,0)),"",VLOOKUP(C1045,mail!$G$2:$H$65,2,0))</f>
        <v/>
      </c>
      <c r="N1045" s="98"/>
      <c r="O1045" s="110">
        <f t="shared" si="161"/>
        <v>0.33333333333333331</v>
      </c>
      <c r="P1045" s="110">
        <f t="shared" si="162"/>
        <v>0.78263888888888899</v>
      </c>
      <c r="Q1045" s="134">
        <f t="shared" si="163"/>
        <v>0.16666666666666669</v>
      </c>
      <c r="R1045" s="111">
        <f t="shared" si="160"/>
        <v>0.22013888888888899</v>
      </c>
      <c r="S1045" s="108">
        <f t="shared" si="164"/>
        <v>0.35416666666666669</v>
      </c>
      <c r="T1045" s="109"/>
      <c r="U1045" s="108"/>
      <c r="V1045" s="108"/>
      <c r="W1045" s="112"/>
      <c r="X1045" s="112"/>
      <c r="Y1045" s="112"/>
      <c r="Z1045" s="176"/>
      <c r="AA1045" s="109"/>
      <c r="AB1045" s="138">
        <f t="shared" si="165"/>
        <v>1</v>
      </c>
      <c r="AC1045" s="112">
        <f t="shared" si="166"/>
        <v>0</v>
      </c>
      <c r="AD1045" s="112">
        <f t="shared" si="167"/>
        <v>0</v>
      </c>
      <c r="AE1045" s="112">
        <f t="shared" si="168"/>
        <v>1</v>
      </c>
    </row>
    <row r="1046" spans="1:31" s="150" customFormat="1" hidden="1">
      <c r="A1046" s="147">
        <v>1055</v>
      </c>
      <c r="B1046" s="226" t="s">
        <v>530</v>
      </c>
      <c r="C1046" s="147" t="s">
        <v>430</v>
      </c>
      <c r="D1046" s="147" t="s">
        <v>479</v>
      </c>
      <c r="E1046" s="148">
        <v>42319</v>
      </c>
      <c r="F1046" s="149">
        <v>0.33749999999999997</v>
      </c>
      <c r="G1046" s="149">
        <v>0.83750000000000002</v>
      </c>
      <c r="H1046" s="147"/>
      <c r="I1046" s="147"/>
      <c r="J1046" s="147"/>
      <c r="K1046" s="277"/>
      <c r="L1046" s="121"/>
      <c r="M1046" s="120" t="str">
        <f>IF(ISERROR(VLOOKUP(C1046,mail!$G$2:$H$65,2,0)),"",VLOOKUP(C1046,mail!$G$2:$H$65,2,0))</f>
        <v/>
      </c>
      <c r="N1046" s="98"/>
      <c r="O1046" s="110">
        <f t="shared" si="161"/>
        <v>0.33749999999999997</v>
      </c>
      <c r="P1046" s="110">
        <f t="shared" si="162"/>
        <v>0.83750000000000002</v>
      </c>
      <c r="Q1046" s="134">
        <f t="shared" si="163"/>
        <v>0.16250000000000003</v>
      </c>
      <c r="R1046" s="111">
        <f t="shared" si="160"/>
        <v>0.25</v>
      </c>
      <c r="S1046" s="108">
        <f t="shared" si="164"/>
        <v>0.35416666666666669</v>
      </c>
      <c r="T1046" s="109"/>
      <c r="U1046" s="108"/>
      <c r="V1046" s="108"/>
      <c r="W1046" s="112"/>
      <c r="X1046" s="112"/>
      <c r="Y1046" s="112"/>
      <c r="Z1046" s="176"/>
      <c r="AA1046" s="109"/>
      <c r="AB1046" s="138">
        <f t="shared" si="165"/>
        <v>1</v>
      </c>
      <c r="AC1046" s="112">
        <f t="shared" si="166"/>
        <v>0</v>
      </c>
      <c r="AD1046" s="112">
        <f t="shared" si="167"/>
        <v>0</v>
      </c>
      <c r="AE1046" s="112">
        <f t="shared" si="168"/>
        <v>1</v>
      </c>
    </row>
    <row r="1047" spans="1:31" s="150" customFormat="1" hidden="1">
      <c r="A1047" s="147">
        <v>1056</v>
      </c>
      <c r="B1047" s="226" t="s">
        <v>530</v>
      </c>
      <c r="C1047" s="147" t="s">
        <v>430</v>
      </c>
      <c r="D1047" s="147" t="s">
        <v>479</v>
      </c>
      <c r="E1047" s="148">
        <v>42320</v>
      </c>
      <c r="F1047" s="149">
        <v>0.33680555555555558</v>
      </c>
      <c r="G1047" s="149">
        <v>0.81388888888888899</v>
      </c>
      <c r="H1047" s="147"/>
      <c r="I1047" s="147"/>
      <c r="J1047" s="147"/>
      <c r="K1047" s="277"/>
      <c r="L1047" s="121"/>
      <c r="M1047" s="120" t="str">
        <f>IF(ISERROR(VLOOKUP(C1047,mail!$G$2:$H$65,2,0)),"",VLOOKUP(C1047,mail!$G$2:$H$65,2,0))</f>
        <v/>
      </c>
      <c r="N1047" s="98"/>
      <c r="O1047" s="110">
        <f t="shared" si="161"/>
        <v>0.33680555555555558</v>
      </c>
      <c r="P1047" s="110">
        <f t="shared" si="162"/>
        <v>0.81388888888888899</v>
      </c>
      <c r="Q1047" s="134">
        <f t="shared" si="163"/>
        <v>0.16319444444444442</v>
      </c>
      <c r="R1047" s="111">
        <f t="shared" si="160"/>
        <v>0.25</v>
      </c>
      <c r="S1047" s="108">
        <f t="shared" si="164"/>
        <v>0.35416666666666669</v>
      </c>
      <c r="T1047" s="109"/>
      <c r="U1047" s="108"/>
      <c r="V1047" s="108"/>
      <c r="W1047" s="112"/>
      <c r="X1047" s="112"/>
      <c r="Y1047" s="112"/>
      <c r="Z1047" s="176"/>
      <c r="AA1047" s="109"/>
      <c r="AB1047" s="138">
        <f t="shared" si="165"/>
        <v>1</v>
      </c>
      <c r="AC1047" s="112">
        <f t="shared" si="166"/>
        <v>0</v>
      </c>
      <c r="AD1047" s="112">
        <f t="shared" si="167"/>
        <v>0</v>
      </c>
      <c r="AE1047" s="112">
        <f t="shared" si="168"/>
        <v>1</v>
      </c>
    </row>
    <row r="1048" spans="1:31" s="150" customFormat="1" hidden="1">
      <c r="A1048" s="147">
        <v>1057</v>
      </c>
      <c r="B1048" s="226" t="s">
        <v>530</v>
      </c>
      <c r="C1048" s="147" t="s">
        <v>430</v>
      </c>
      <c r="D1048" s="147" t="s">
        <v>479</v>
      </c>
      <c r="E1048" s="148">
        <v>42321</v>
      </c>
      <c r="F1048" s="149">
        <v>0.33333333333333331</v>
      </c>
      <c r="G1048" s="149">
        <v>0.90763888888888899</v>
      </c>
      <c r="H1048" s="147"/>
      <c r="I1048" s="147"/>
      <c r="J1048" s="147"/>
      <c r="K1048" s="277"/>
      <c r="L1048" s="121"/>
      <c r="M1048" s="120" t="str">
        <f>IF(ISERROR(VLOOKUP(C1048,mail!$G$2:$H$65,2,0)),"",VLOOKUP(C1048,mail!$G$2:$H$65,2,0))</f>
        <v/>
      </c>
      <c r="N1048" s="98"/>
      <c r="O1048" s="110">
        <f t="shared" si="161"/>
        <v>0.33333333333333331</v>
      </c>
      <c r="P1048" s="110">
        <f t="shared" si="162"/>
        <v>0.90763888888888899</v>
      </c>
      <c r="Q1048" s="134">
        <f t="shared" si="163"/>
        <v>0.16666666666666669</v>
      </c>
      <c r="R1048" s="111">
        <f t="shared" si="160"/>
        <v>0.25</v>
      </c>
      <c r="S1048" s="108">
        <f t="shared" si="164"/>
        <v>0.35416666666666669</v>
      </c>
      <c r="T1048" s="109"/>
      <c r="U1048" s="108"/>
      <c r="V1048" s="108"/>
      <c r="W1048" s="112"/>
      <c r="X1048" s="112"/>
      <c r="Y1048" s="112"/>
      <c r="Z1048" s="176"/>
      <c r="AA1048" s="109"/>
      <c r="AB1048" s="138">
        <f t="shared" si="165"/>
        <v>1</v>
      </c>
      <c r="AC1048" s="112">
        <f t="shared" si="166"/>
        <v>0</v>
      </c>
      <c r="AD1048" s="112">
        <f t="shared" si="167"/>
        <v>0</v>
      </c>
      <c r="AE1048" s="112">
        <f t="shared" si="168"/>
        <v>1</v>
      </c>
    </row>
    <row r="1049" spans="1:31" s="150" customFormat="1" hidden="1">
      <c r="A1049" s="147">
        <v>1060</v>
      </c>
      <c r="B1049" s="226" t="s">
        <v>530</v>
      </c>
      <c r="C1049" s="147" t="s">
        <v>430</v>
      </c>
      <c r="D1049" s="147" t="s">
        <v>479</v>
      </c>
      <c r="E1049" s="148">
        <v>42324</v>
      </c>
      <c r="F1049" s="149">
        <v>0.33749999999999997</v>
      </c>
      <c r="G1049" s="149">
        <v>0.78055555555555556</v>
      </c>
      <c r="H1049" s="147"/>
      <c r="I1049" s="147"/>
      <c r="J1049" s="147"/>
      <c r="K1049" s="277"/>
      <c r="L1049" s="121"/>
      <c r="M1049" s="120" t="str">
        <f>IF(ISERROR(VLOOKUP(C1049,mail!$G$2:$H$65,2,0)),"",VLOOKUP(C1049,mail!$G$2:$H$65,2,0))</f>
        <v/>
      </c>
      <c r="N1049" s="98"/>
      <c r="O1049" s="110">
        <f t="shared" si="161"/>
        <v>0.33749999999999997</v>
      </c>
      <c r="P1049" s="110">
        <f t="shared" si="162"/>
        <v>0.78055555555555556</v>
      </c>
      <c r="Q1049" s="134">
        <f t="shared" si="163"/>
        <v>0.16250000000000003</v>
      </c>
      <c r="R1049" s="111">
        <f t="shared" si="160"/>
        <v>0.21805555555555556</v>
      </c>
      <c r="S1049" s="108">
        <f t="shared" si="164"/>
        <v>0.35416666666666669</v>
      </c>
      <c r="T1049" s="109"/>
      <c r="U1049" s="108"/>
      <c r="V1049" s="108"/>
      <c r="W1049" s="112"/>
      <c r="X1049" s="112"/>
      <c r="Y1049" s="112"/>
      <c r="Z1049" s="176"/>
      <c r="AA1049" s="109"/>
      <c r="AB1049" s="138">
        <f t="shared" si="165"/>
        <v>1</v>
      </c>
      <c r="AC1049" s="112">
        <f t="shared" si="166"/>
        <v>0</v>
      </c>
      <c r="AD1049" s="112">
        <f t="shared" si="167"/>
        <v>0</v>
      </c>
      <c r="AE1049" s="112">
        <f t="shared" si="168"/>
        <v>1</v>
      </c>
    </row>
    <row r="1050" spans="1:31" s="150" customFormat="1" hidden="1">
      <c r="A1050" s="147">
        <v>1061</v>
      </c>
      <c r="B1050" s="226" t="s">
        <v>530</v>
      </c>
      <c r="C1050" s="147" t="s">
        <v>430</v>
      </c>
      <c r="D1050" s="147" t="s">
        <v>479</v>
      </c>
      <c r="E1050" s="148">
        <v>42325</v>
      </c>
      <c r="F1050" s="149">
        <v>0.32569444444444445</v>
      </c>
      <c r="G1050" s="149">
        <v>0.78194444444444444</v>
      </c>
      <c r="H1050" s="147"/>
      <c r="I1050" s="147"/>
      <c r="J1050" s="147"/>
      <c r="K1050" s="277"/>
      <c r="L1050" s="121"/>
      <c r="M1050" s="120" t="str">
        <f>IF(ISERROR(VLOOKUP(C1050,mail!$G$2:$H$65,2,0)),"",VLOOKUP(C1050,mail!$G$2:$H$65,2,0))</f>
        <v/>
      </c>
      <c r="N1050" s="98"/>
      <c r="O1050" s="110">
        <f t="shared" si="161"/>
        <v>0.33333333333333331</v>
      </c>
      <c r="P1050" s="110">
        <f t="shared" si="162"/>
        <v>0.78194444444444444</v>
      </c>
      <c r="Q1050" s="134">
        <f t="shared" si="163"/>
        <v>0.16666666666666669</v>
      </c>
      <c r="R1050" s="111">
        <f t="shared" si="160"/>
        <v>0.21944444444444444</v>
      </c>
      <c r="S1050" s="108">
        <f t="shared" si="164"/>
        <v>0.35416666666666669</v>
      </c>
      <c r="T1050" s="109"/>
      <c r="U1050" s="108"/>
      <c r="V1050" s="108"/>
      <c r="W1050" s="112"/>
      <c r="X1050" s="112"/>
      <c r="Y1050" s="112"/>
      <c r="Z1050" s="176"/>
      <c r="AA1050" s="109"/>
      <c r="AB1050" s="138">
        <f t="shared" si="165"/>
        <v>1</v>
      </c>
      <c r="AC1050" s="112">
        <f t="shared" si="166"/>
        <v>0</v>
      </c>
      <c r="AD1050" s="112">
        <f t="shared" si="167"/>
        <v>0</v>
      </c>
      <c r="AE1050" s="112">
        <f t="shared" si="168"/>
        <v>1</v>
      </c>
    </row>
    <row r="1051" spans="1:31" s="150" customFormat="1" hidden="1">
      <c r="A1051" s="147">
        <v>1062</v>
      </c>
      <c r="B1051" s="226" t="s">
        <v>530</v>
      </c>
      <c r="C1051" s="147" t="s">
        <v>430</v>
      </c>
      <c r="D1051" s="147" t="s">
        <v>479</v>
      </c>
      <c r="E1051" s="148">
        <v>42326</v>
      </c>
      <c r="F1051" s="149">
        <v>0.32847222222222222</v>
      </c>
      <c r="G1051" s="149">
        <v>0.76597222222222217</v>
      </c>
      <c r="H1051" s="147"/>
      <c r="I1051" s="147"/>
      <c r="J1051" s="147"/>
      <c r="K1051" s="277"/>
      <c r="L1051" s="121"/>
      <c r="M1051" s="120" t="str">
        <f>IF(ISERROR(VLOOKUP(C1051,mail!$G$2:$H$65,2,0)),"",VLOOKUP(C1051,mail!$G$2:$H$65,2,0))</f>
        <v/>
      </c>
      <c r="N1051" s="98"/>
      <c r="O1051" s="110">
        <f t="shared" si="161"/>
        <v>0.33333333333333331</v>
      </c>
      <c r="P1051" s="110">
        <f t="shared" si="162"/>
        <v>0.76597222222222217</v>
      </c>
      <c r="Q1051" s="134">
        <f t="shared" si="163"/>
        <v>0.16666666666666669</v>
      </c>
      <c r="R1051" s="111">
        <f t="shared" si="160"/>
        <v>0.20347222222222217</v>
      </c>
      <c r="S1051" s="108">
        <f t="shared" si="164"/>
        <v>0.35416666666666669</v>
      </c>
      <c r="T1051" s="109"/>
      <c r="U1051" s="108"/>
      <c r="V1051" s="108"/>
      <c r="W1051" s="112"/>
      <c r="X1051" s="112"/>
      <c r="Y1051" s="112"/>
      <c r="Z1051" s="176"/>
      <c r="AA1051" s="109"/>
      <c r="AB1051" s="138">
        <f t="shared" si="165"/>
        <v>1</v>
      </c>
      <c r="AC1051" s="112">
        <f t="shared" si="166"/>
        <v>0</v>
      </c>
      <c r="AD1051" s="112">
        <f t="shared" si="167"/>
        <v>0</v>
      </c>
      <c r="AE1051" s="112">
        <f t="shared" si="168"/>
        <v>1</v>
      </c>
    </row>
    <row r="1052" spans="1:31" s="150" customFormat="1" hidden="1">
      <c r="A1052" s="147">
        <v>1063</v>
      </c>
      <c r="B1052" s="226" t="s">
        <v>530</v>
      </c>
      <c r="C1052" s="147" t="s">
        <v>430</v>
      </c>
      <c r="D1052" s="147" t="s">
        <v>479</v>
      </c>
      <c r="E1052" s="148">
        <v>42327</v>
      </c>
      <c r="F1052" s="149">
        <v>0.33402777777777781</v>
      </c>
      <c r="G1052" s="149">
        <v>0.79375000000000007</v>
      </c>
      <c r="H1052" s="147"/>
      <c r="I1052" s="147"/>
      <c r="J1052" s="147"/>
      <c r="K1052" s="277"/>
      <c r="L1052" s="121"/>
      <c r="M1052" s="120" t="str">
        <f>IF(ISERROR(VLOOKUP(C1052,mail!$G$2:$H$65,2,0)),"",VLOOKUP(C1052,mail!$G$2:$H$65,2,0))</f>
        <v/>
      </c>
      <c r="N1052" s="98"/>
      <c r="O1052" s="110">
        <f t="shared" si="161"/>
        <v>0.33402777777777781</v>
      </c>
      <c r="P1052" s="110">
        <f t="shared" si="162"/>
        <v>0.79375000000000007</v>
      </c>
      <c r="Q1052" s="134">
        <f t="shared" si="163"/>
        <v>0.16597222222222219</v>
      </c>
      <c r="R1052" s="111">
        <f t="shared" si="160"/>
        <v>0.23125000000000007</v>
      </c>
      <c r="S1052" s="108">
        <f t="shared" si="164"/>
        <v>0.35416666666666669</v>
      </c>
      <c r="T1052" s="109"/>
      <c r="U1052" s="108"/>
      <c r="V1052" s="108"/>
      <c r="W1052" s="112"/>
      <c r="X1052" s="112"/>
      <c r="Y1052" s="112"/>
      <c r="Z1052" s="176"/>
      <c r="AA1052" s="109"/>
      <c r="AB1052" s="138">
        <f t="shared" si="165"/>
        <v>1</v>
      </c>
      <c r="AC1052" s="112">
        <f t="shared" si="166"/>
        <v>0</v>
      </c>
      <c r="AD1052" s="112">
        <f t="shared" si="167"/>
        <v>0</v>
      </c>
      <c r="AE1052" s="112">
        <f t="shared" si="168"/>
        <v>1</v>
      </c>
    </row>
    <row r="1053" spans="1:31" s="150" customFormat="1" hidden="1">
      <c r="A1053" s="147">
        <v>1064</v>
      </c>
      <c r="B1053" s="226" t="s">
        <v>531</v>
      </c>
      <c r="C1053" s="147" t="s">
        <v>435</v>
      </c>
      <c r="D1053" s="147" t="s">
        <v>479</v>
      </c>
      <c r="E1053" s="148">
        <v>42303</v>
      </c>
      <c r="F1053" s="149">
        <v>0.3444444444444445</v>
      </c>
      <c r="G1053" s="149">
        <v>0.76944444444444438</v>
      </c>
      <c r="H1053" s="147"/>
      <c r="I1053" s="147"/>
      <c r="J1053" s="147"/>
      <c r="K1053" s="277"/>
      <c r="L1053" s="121"/>
      <c r="M1053" s="120" t="str">
        <f>IF(ISERROR(VLOOKUP(C1053,mail!$G$2:$H$65,2,0)),"",VLOOKUP(C1053,mail!$G$2:$H$65,2,0))</f>
        <v/>
      </c>
      <c r="N1053" s="98"/>
      <c r="O1053" s="110">
        <f t="shared" si="161"/>
        <v>0.3444444444444445</v>
      </c>
      <c r="P1053" s="110">
        <f t="shared" si="162"/>
        <v>0.76944444444444438</v>
      </c>
      <c r="Q1053" s="134">
        <f t="shared" si="163"/>
        <v>0.1555555555555555</v>
      </c>
      <c r="R1053" s="111">
        <f t="shared" si="160"/>
        <v>0.20694444444444438</v>
      </c>
      <c r="S1053" s="108">
        <f t="shared" si="164"/>
        <v>0.35416666666666669</v>
      </c>
      <c r="T1053" s="109"/>
      <c r="U1053" s="108"/>
      <c r="V1053" s="108"/>
      <c r="W1053" s="112"/>
      <c r="X1053" s="112"/>
      <c r="Y1053" s="112"/>
      <c r="Z1053" s="176"/>
      <c r="AA1053" s="109"/>
      <c r="AB1053" s="138">
        <f t="shared" si="165"/>
        <v>1</v>
      </c>
      <c r="AC1053" s="112">
        <f t="shared" si="166"/>
        <v>0</v>
      </c>
      <c r="AD1053" s="112">
        <f t="shared" si="167"/>
        <v>0</v>
      </c>
      <c r="AE1053" s="112">
        <f t="shared" si="168"/>
        <v>1</v>
      </c>
    </row>
    <row r="1054" spans="1:31" s="150" customFormat="1" hidden="1">
      <c r="A1054" s="147">
        <v>1065</v>
      </c>
      <c r="B1054" s="226" t="s">
        <v>531</v>
      </c>
      <c r="C1054" s="147" t="s">
        <v>435</v>
      </c>
      <c r="D1054" s="147" t="s">
        <v>479</v>
      </c>
      <c r="E1054" s="148">
        <v>42304</v>
      </c>
      <c r="F1054" s="149">
        <v>0.33680555555555558</v>
      </c>
      <c r="G1054" s="149">
        <v>0.75208333333333333</v>
      </c>
      <c r="H1054" s="147"/>
      <c r="I1054" s="147"/>
      <c r="J1054" s="147"/>
      <c r="K1054" s="277"/>
      <c r="L1054" s="121"/>
      <c r="M1054" s="120" t="str">
        <f>IF(ISERROR(VLOOKUP(C1054,mail!$G$2:$H$65,2,0)),"",VLOOKUP(C1054,mail!$G$2:$H$65,2,0))</f>
        <v/>
      </c>
      <c r="N1054" s="98"/>
      <c r="O1054" s="110">
        <f t="shared" si="161"/>
        <v>0.33680555555555558</v>
      </c>
      <c r="P1054" s="110">
        <f t="shared" si="162"/>
        <v>0.75208333333333333</v>
      </c>
      <c r="Q1054" s="134">
        <f t="shared" si="163"/>
        <v>0.16319444444444442</v>
      </c>
      <c r="R1054" s="111">
        <f t="shared" si="160"/>
        <v>0.18958333333333333</v>
      </c>
      <c r="S1054" s="108">
        <f t="shared" si="164"/>
        <v>0.35277777777777775</v>
      </c>
      <c r="T1054" s="109"/>
      <c r="U1054" s="108"/>
      <c r="V1054" s="108"/>
      <c r="W1054" s="112"/>
      <c r="X1054" s="112"/>
      <c r="Y1054" s="112"/>
      <c r="Z1054" s="176"/>
      <c r="AA1054" s="109"/>
      <c r="AB1054" s="138">
        <f t="shared" si="165"/>
        <v>0.99607843137254892</v>
      </c>
      <c r="AC1054" s="112">
        <f t="shared" si="166"/>
        <v>0</v>
      </c>
      <c r="AD1054" s="112">
        <f t="shared" si="167"/>
        <v>0</v>
      </c>
      <c r="AE1054" s="112">
        <f t="shared" si="168"/>
        <v>1</v>
      </c>
    </row>
    <row r="1055" spans="1:31" s="150" customFormat="1" hidden="1">
      <c r="A1055" s="147">
        <v>1066</v>
      </c>
      <c r="B1055" s="226" t="s">
        <v>531</v>
      </c>
      <c r="C1055" s="147" t="s">
        <v>435</v>
      </c>
      <c r="D1055" s="147" t="s">
        <v>479</v>
      </c>
      <c r="E1055" s="148">
        <v>42305</v>
      </c>
      <c r="F1055" s="149">
        <v>0.76666666666666661</v>
      </c>
      <c r="G1055" s="147"/>
      <c r="H1055" s="147"/>
      <c r="I1055" s="147"/>
      <c r="J1055" s="147"/>
      <c r="K1055" s="278">
        <v>0.34375</v>
      </c>
      <c r="L1055" s="121"/>
      <c r="M1055" s="120" t="str">
        <f>IF(ISERROR(VLOOKUP(C1055,mail!$G$2:$H$65,2,0)),"",VLOOKUP(C1055,mail!$G$2:$H$65,2,0))</f>
        <v/>
      </c>
      <c r="N1055" s="98"/>
      <c r="O1055" s="110">
        <f t="shared" si="161"/>
        <v>0.34375</v>
      </c>
      <c r="P1055" s="110">
        <f t="shared" si="162"/>
        <v>0.76666666666666661</v>
      </c>
      <c r="Q1055" s="134">
        <f t="shared" si="163"/>
        <v>0.15625</v>
      </c>
      <c r="R1055" s="111">
        <f t="shared" si="160"/>
        <v>0.20416666666666661</v>
      </c>
      <c r="S1055" s="108">
        <f t="shared" si="164"/>
        <v>0.35416666666666669</v>
      </c>
      <c r="T1055" s="109"/>
      <c r="U1055" s="108"/>
      <c r="V1055" s="108"/>
      <c r="W1055" s="112"/>
      <c r="X1055" s="112"/>
      <c r="Y1055" s="112"/>
      <c r="Z1055" s="176"/>
      <c r="AA1055" s="109"/>
      <c r="AB1055" s="138">
        <f t="shared" si="165"/>
        <v>1</v>
      </c>
      <c r="AC1055" s="112">
        <f t="shared" si="166"/>
        <v>0</v>
      </c>
      <c r="AD1055" s="112">
        <f t="shared" si="167"/>
        <v>0</v>
      </c>
      <c r="AE1055" s="112">
        <f t="shared" si="168"/>
        <v>1</v>
      </c>
    </row>
    <row r="1056" spans="1:31" s="150" customFormat="1" hidden="1">
      <c r="A1056" s="147">
        <v>1067</v>
      </c>
      <c r="B1056" s="226" t="s">
        <v>531</v>
      </c>
      <c r="C1056" s="147" t="s">
        <v>435</v>
      </c>
      <c r="D1056" s="147" t="s">
        <v>479</v>
      </c>
      <c r="E1056" s="148">
        <v>42307</v>
      </c>
      <c r="F1056" s="149">
        <v>0.34861111111111115</v>
      </c>
      <c r="G1056" s="149">
        <v>0.77222222222222225</v>
      </c>
      <c r="H1056" s="147"/>
      <c r="I1056" s="147"/>
      <c r="J1056" s="147"/>
      <c r="K1056" s="277"/>
      <c r="L1056" s="121"/>
      <c r="M1056" s="120" t="str">
        <f>IF(ISERROR(VLOOKUP(C1056,mail!$G$2:$H$65,2,0)),"",VLOOKUP(C1056,mail!$G$2:$H$65,2,0))</f>
        <v/>
      </c>
      <c r="N1056" s="98"/>
      <c r="O1056" s="110">
        <f t="shared" si="161"/>
        <v>0.34861111111111115</v>
      </c>
      <c r="P1056" s="110">
        <f t="shared" si="162"/>
        <v>0.77222222222222225</v>
      </c>
      <c r="Q1056" s="134">
        <f t="shared" si="163"/>
        <v>0.15138888888888885</v>
      </c>
      <c r="R1056" s="111">
        <f t="shared" si="160"/>
        <v>0.20972222222222225</v>
      </c>
      <c r="S1056" s="108">
        <f t="shared" si="164"/>
        <v>0.35416666666666669</v>
      </c>
      <c r="T1056" s="109"/>
      <c r="U1056" s="108"/>
      <c r="V1056" s="108"/>
      <c r="W1056" s="112"/>
      <c r="X1056" s="112"/>
      <c r="Y1056" s="112"/>
      <c r="Z1056" s="176"/>
      <c r="AA1056" s="109"/>
      <c r="AB1056" s="138">
        <f t="shared" si="165"/>
        <v>1</v>
      </c>
      <c r="AC1056" s="112">
        <f t="shared" si="166"/>
        <v>0</v>
      </c>
      <c r="AD1056" s="112">
        <f t="shared" si="167"/>
        <v>0</v>
      </c>
      <c r="AE1056" s="112">
        <f t="shared" si="168"/>
        <v>1</v>
      </c>
    </row>
    <row r="1057" spans="1:31" s="150" customFormat="1" hidden="1">
      <c r="A1057" s="147">
        <v>1068</v>
      </c>
      <c r="B1057" s="226" t="s">
        <v>531</v>
      </c>
      <c r="C1057" s="147" t="s">
        <v>435</v>
      </c>
      <c r="D1057" s="147" t="s">
        <v>479</v>
      </c>
      <c r="E1057" s="148">
        <v>42310</v>
      </c>
      <c r="F1057" s="149">
        <v>0.34722222222222227</v>
      </c>
      <c r="G1057" s="149">
        <v>0.76944444444444438</v>
      </c>
      <c r="H1057" s="147"/>
      <c r="I1057" s="147"/>
      <c r="J1057" s="147"/>
      <c r="K1057" s="277"/>
      <c r="L1057" s="121"/>
      <c r="M1057" s="120" t="str">
        <f>IF(ISERROR(VLOOKUP(C1057,mail!$G$2:$H$65,2,0)),"",VLOOKUP(C1057,mail!$G$2:$H$65,2,0))</f>
        <v/>
      </c>
      <c r="N1057" s="98"/>
      <c r="O1057" s="110">
        <f t="shared" si="161"/>
        <v>0.34722222222222227</v>
      </c>
      <c r="P1057" s="110">
        <f t="shared" si="162"/>
        <v>0.76944444444444438</v>
      </c>
      <c r="Q1057" s="134">
        <f t="shared" si="163"/>
        <v>0.15277777777777773</v>
      </c>
      <c r="R1057" s="111">
        <f t="shared" si="160"/>
        <v>0.20694444444444438</v>
      </c>
      <c r="S1057" s="108">
        <f t="shared" si="164"/>
        <v>0.35416666666666669</v>
      </c>
      <c r="T1057" s="109"/>
      <c r="U1057" s="108"/>
      <c r="V1057" s="108"/>
      <c r="W1057" s="112"/>
      <c r="X1057" s="112"/>
      <c r="Y1057" s="112"/>
      <c r="Z1057" s="176"/>
      <c r="AA1057" s="109"/>
      <c r="AB1057" s="138">
        <f t="shared" si="165"/>
        <v>1</v>
      </c>
      <c r="AC1057" s="112">
        <f t="shared" si="166"/>
        <v>0</v>
      </c>
      <c r="AD1057" s="112">
        <f t="shared" si="167"/>
        <v>0</v>
      </c>
      <c r="AE1057" s="112">
        <f t="shared" si="168"/>
        <v>1</v>
      </c>
    </row>
    <row r="1058" spans="1:31" s="150" customFormat="1" hidden="1">
      <c r="A1058" s="147">
        <v>1069</v>
      </c>
      <c r="B1058" s="226" t="s">
        <v>531</v>
      </c>
      <c r="C1058" s="147" t="s">
        <v>435</v>
      </c>
      <c r="D1058" s="147" t="s">
        <v>479</v>
      </c>
      <c r="E1058" s="148">
        <v>42311</v>
      </c>
      <c r="F1058" s="149">
        <v>0.3520833333333333</v>
      </c>
      <c r="G1058" s="149">
        <v>0.82013888888888886</v>
      </c>
      <c r="H1058" s="147"/>
      <c r="I1058" s="147"/>
      <c r="J1058" s="147"/>
      <c r="K1058" s="277"/>
      <c r="L1058" s="121"/>
      <c r="M1058" s="120" t="str">
        <f>IF(ISERROR(VLOOKUP(C1058,mail!$G$2:$H$65,2,0)),"",VLOOKUP(C1058,mail!$G$2:$H$65,2,0))</f>
        <v/>
      </c>
      <c r="N1058" s="98"/>
      <c r="O1058" s="110">
        <f t="shared" si="161"/>
        <v>0.3520833333333333</v>
      </c>
      <c r="P1058" s="110">
        <f t="shared" si="162"/>
        <v>0.82013888888888886</v>
      </c>
      <c r="Q1058" s="134">
        <f t="shared" si="163"/>
        <v>0.1479166666666667</v>
      </c>
      <c r="R1058" s="111">
        <f t="shared" si="160"/>
        <v>0.25</v>
      </c>
      <c r="S1058" s="108">
        <f t="shared" si="164"/>
        <v>0.35416666666666669</v>
      </c>
      <c r="T1058" s="109"/>
      <c r="U1058" s="108"/>
      <c r="V1058" s="108"/>
      <c r="W1058" s="112"/>
      <c r="X1058" s="112"/>
      <c r="Y1058" s="112"/>
      <c r="Z1058" s="176"/>
      <c r="AA1058" s="109"/>
      <c r="AB1058" s="138">
        <f t="shared" si="165"/>
        <v>1</v>
      </c>
      <c r="AC1058" s="112">
        <f t="shared" si="166"/>
        <v>0</v>
      </c>
      <c r="AD1058" s="112">
        <f t="shared" si="167"/>
        <v>0</v>
      </c>
      <c r="AE1058" s="112">
        <f t="shared" si="168"/>
        <v>1</v>
      </c>
    </row>
    <row r="1059" spans="1:31" s="150" customFormat="1" hidden="1">
      <c r="A1059" s="147">
        <v>1070</v>
      </c>
      <c r="B1059" s="226" t="s">
        <v>531</v>
      </c>
      <c r="C1059" s="147" t="s">
        <v>435</v>
      </c>
      <c r="D1059" s="147" t="s">
        <v>479</v>
      </c>
      <c r="E1059" s="148">
        <v>42312</v>
      </c>
      <c r="F1059" s="149">
        <v>0.3520833333333333</v>
      </c>
      <c r="G1059" s="149">
        <v>0.75694444444444453</v>
      </c>
      <c r="H1059" s="147"/>
      <c r="I1059" s="147"/>
      <c r="J1059" s="147"/>
      <c r="K1059" s="277"/>
      <c r="L1059" s="121"/>
      <c r="M1059" s="120" t="str">
        <f>IF(ISERROR(VLOOKUP(C1059,mail!$G$2:$H$65,2,0)),"",VLOOKUP(C1059,mail!$G$2:$H$65,2,0))</f>
        <v/>
      </c>
      <c r="N1059" s="98"/>
      <c r="O1059" s="110">
        <f t="shared" si="161"/>
        <v>0.3520833333333333</v>
      </c>
      <c r="P1059" s="110">
        <f t="shared" si="162"/>
        <v>0.75694444444444453</v>
      </c>
      <c r="Q1059" s="134">
        <f t="shared" si="163"/>
        <v>0.1479166666666667</v>
      </c>
      <c r="R1059" s="111">
        <f t="shared" si="160"/>
        <v>0.19444444444444453</v>
      </c>
      <c r="S1059" s="108">
        <f t="shared" si="164"/>
        <v>0.34236111111111123</v>
      </c>
      <c r="T1059" s="109"/>
      <c r="U1059" s="108"/>
      <c r="V1059" s="108"/>
      <c r="W1059" s="112"/>
      <c r="X1059" s="112"/>
      <c r="Y1059" s="112"/>
      <c r="Z1059" s="176"/>
      <c r="AA1059" s="109"/>
      <c r="AB1059" s="138">
        <f t="shared" si="165"/>
        <v>0.9666666666666669</v>
      </c>
      <c r="AC1059" s="112">
        <f t="shared" si="166"/>
        <v>0</v>
      </c>
      <c r="AD1059" s="112">
        <f t="shared" si="167"/>
        <v>0</v>
      </c>
      <c r="AE1059" s="112">
        <f t="shared" si="168"/>
        <v>1</v>
      </c>
    </row>
    <row r="1060" spans="1:31" s="150" customFormat="1" hidden="1">
      <c r="A1060" s="147">
        <v>1071</v>
      </c>
      <c r="B1060" s="226" t="s">
        <v>531</v>
      </c>
      <c r="C1060" s="147" t="s">
        <v>435</v>
      </c>
      <c r="D1060" s="147" t="s">
        <v>479</v>
      </c>
      <c r="E1060" s="148">
        <v>42313</v>
      </c>
      <c r="F1060" s="149">
        <v>0.34930555555555554</v>
      </c>
      <c r="G1060" s="149">
        <v>0.7631944444444444</v>
      </c>
      <c r="H1060" s="147"/>
      <c r="I1060" s="147"/>
      <c r="J1060" s="147"/>
      <c r="K1060" s="277"/>
      <c r="L1060" s="121"/>
      <c r="M1060" s="120" t="str">
        <f>IF(ISERROR(VLOOKUP(C1060,mail!$G$2:$H$65,2,0)),"",VLOOKUP(C1060,mail!$G$2:$H$65,2,0))</f>
        <v/>
      </c>
      <c r="N1060" s="98"/>
      <c r="O1060" s="110">
        <f t="shared" si="161"/>
        <v>0.34930555555555554</v>
      </c>
      <c r="P1060" s="110">
        <f t="shared" si="162"/>
        <v>0.7631944444444444</v>
      </c>
      <c r="Q1060" s="134">
        <f t="shared" si="163"/>
        <v>0.15069444444444446</v>
      </c>
      <c r="R1060" s="111">
        <f t="shared" si="160"/>
        <v>0.2006944444444444</v>
      </c>
      <c r="S1060" s="108">
        <f t="shared" si="164"/>
        <v>0.35138888888888886</v>
      </c>
      <c r="T1060" s="109"/>
      <c r="U1060" s="108"/>
      <c r="V1060" s="108"/>
      <c r="W1060" s="112"/>
      <c r="X1060" s="112"/>
      <c r="Y1060" s="112"/>
      <c r="Z1060" s="176"/>
      <c r="AA1060" s="109"/>
      <c r="AB1060" s="138">
        <f t="shared" si="165"/>
        <v>0.99215686274509796</v>
      </c>
      <c r="AC1060" s="112">
        <f t="shared" si="166"/>
        <v>0</v>
      </c>
      <c r="AD1060" s="112">
        <f t="shared" si="167"/>
        <v>0</v>
      </c>
      <c r="AE1060" s="112">
        <f t="shared" si="168"/>
        <v>1</v>
      </c>
    </row>
    <row r="1061" spans="1:31" s="150" customFormat="1" hidden="1">
      <c r="A1061" s="147">
        <v>1072</v>
      </c>
      <c r="B1061" s="226" t="s">
        <v>531</v>
      </c>
      <c r="C1061" s="147" t="s">
        <v>435</v>
      </c>
      <c r="D1061" s="147" t="s">
        <v>479</v>
      </c>
      <c r="E1061" s="148">
        <v>42314</v>
      </c>
      <c r="F1061" s="149">
        <v>0.34583333333333338</v>
      </c>
      <c r="G1061" s="149">
        <v>0.77847222222222223</v>
      </c>
      <c r="H1061" s="147"/>
      <c r="I1061" s="147"/>
      <c r="J1061" s="147"/>
      <c r="K1061" s="278"/>
      <c r="L1061" s="121"/>
      <c r="M1061" s="120" t="str">
        <f>IF(ISERROR(VLOOKUP(C1061,mail!$G$2:$H$65,2,0)),"",VLOOKUP(C1061,mail!$G$2:$H$65,2,0))</f>
        <v/>
      </c>
      <c r="N1061" s="98"/>
      <c r="O1061" s="110">
        <f t="shared" si="161"/>
        <v>0.34583333333333338</v>
      </c>
      <c r="P1061" s="110">
        <f t="shared" si="162"/>
        <v>0.77847222222222223</v>
      </c>
      <c r="Q1061" s="134">
        <f t="shared" si="163"/>
        <v>0.15416666666666662</v>
      </c>
      <c r="R1061" s="111">
        <f t="shared" si="160"/>
        <v>0.21597222222222223</v>
      </c>
      <c r="S1061" s="108">
        <f t="shared" si="164"/>
        <v>0.35416666666666669</v>
      </c>
      <c r="T1061" s="109"/>
      <c r="U1061" s="108"/>
      <c r="V1061" s="108"/>
      <c r="W1061" s="112"/>
      <c r="X1061" s="112"/>
      <c r="Y1061" s="112"/>
      <c r="Z1061" s="176"/>
      <c r="AA1061" s="109"/>
      <c r="AB1061" s="138">
        <f t="shared" si="165"/>
        <v>1</v>
      </c>
      <c r="AC1061" s="112">
        <f t="shared" si="166"/>
        <v>0</v>
      </c>
      <c r="AD1061" s="112">
        <f t="shared" si="167"/>
        <v>0</v>
      </c>
      <c r="AE1061" s="112">
        <f t="shared" si="168"/>
        <v>1</v>
      </c>
    </row>
    <row r="1062" spans="1:31" s="150" customFormat="1" hidden="1">
      <c r="A1062" s="147">
        <v>1073</v>
      </c>
      <c r="B1062" s="226" t="s">
        <v>531</v>
      </c>
      <c r="C1062" s="147" t="s">
        <v>435</v>
      </c>
      <c r="D1062" s="147" t="s">
        <v>479</v>
      </c>
      <c r="E1062" s="148">
        <v>42317</v>
      </c>
      <c r="F1062" s="149">
        <v>0.34583333333333338</v>
      </c>
      <c r="G1062" s="149">
        <v>0.79791666666666661</v>
      </c>
      <c r="H1062" s="147"/>
      <c r="I1062" s="147"/>
      <c r="J1062" s="147"/>
      <c r="K1062" s="277"/>
      <c r="L1062" s="121"/>
      <c r="M1062" s="120" t="str">
        <f>IF(ISERROR(VLOOKUP(C1062,mail!$G$2:$H$65,2,0)),"",VLOOKUP(C1062,mail!$G$2:$H$65,2,0))</f>
        <v/>
      </c>
      <c r="N1062" s="98"/>
      <c r="O1062" s="110">
        <f t="shared" si="161"/>
        <v>0.34583333333333338</v>
      </c>
      <c r="P1062" s="110">
        <f t="shared" si="162"/>
        <v>0.79791666666666661</v>
      </c>
      <c r="Q1062" s="134">
        <f t="shared" si="163"/>
        <v>0.15416666666666662</v>
      </c>
      <c r="R1062" s="111">
        <f t="shared" si="160"/>
        <v>0.23541666666666661</v>
      </c>
      <c r="S1062" s="108">
        <f t="shared" si="164"/>
        <v>0.35416666666666669</v>
      </c>
      <c r="T1062" s="109"/>
      <c r="U1062" s="108"/>
      <c r="V1062" s="108"/>
      <c r="W1062" s="112"/>
      <c r="X1062" s="112"/>
      <c r="Y1062" s="112"/>
      <c r="Z1062" s="176"/>
      <c r="AA1062" s="109"/>
      <c r="AB1062" s="138">
        <f t="shared" si="165"/>
        <v>1</v>
      </c>
      <c r="AC1062" s="112">
        <f t="shared" si="166"/>
        <v>0</v>
      </c>
      <c r="AD1062" s="112">
        <f t="shared" si="167"/>
        <v>0</v>
      </c>
      <c r="AE1062" s="112">
        <f t="shared" si="168"/>
        <v>1</v>
      </c>
    </row>
    <row r="1063" spans="1:31" s="150" customFormat="1" hidden="1">
      <c r="A1063" s="147">
        <v>1074</v>
      </c>
      <c r="B1063" s="226" t="s">
        <v>531</v>
      </c>
      <c r="C1063" s="147" t="s">
        <v>435</v>
      </c>
      <c r="D1063" s="147" t="s">
        <v>479</v>
      </c>
      <c r="E1063" s="148">
        <v>42318</v>
      </c>
      <c r="F1063" s="149">
        <v>0.35000000000000003</v>
      </c>
      <c r="G1063" s="149">
        <v>0.7631944444444444</v>
      </c>
      <c r="H1063" s="147"/>
      <c r="I1063" s="147"/>
      <c r="J1063" s="147"/>
      <c r="K1063" s="277"/>
      <c r="L1063" s="121"/>
      <c r="M1063" s="120" t="str">
        <f>IF(ISERROR(VLOOKUP(C1063,mail!$G$2:$H$65,2,0)),"",VLOOKUP(C1063,mail!$G$2:$H$65,2,0))</f>
        <v/>
      </c>
      <c r="N1063" s="98"/>
      <c r="O1063" s="110">
        <f t="shared" si="161"/>
        <v>0.35000000000000003</v>
      </c>
      <c r="P1063" s="110">
        <f t="shared" si="162"/>
        <v>0.7631944444444444</v>
      </c>
      <c r="Q1063" s="134">
        <f t="shared" si="163"/>
        <v>0.14999999999999997</v>
      </c>
      <c r="R1063" s="111">
        <f t="shared" si="160"/>
        <v>0.2006944444444444</v>
      </c>
      <c r="S1063" s="108">
        <f t="shared" si="164"/>
        <v>0.35069444444444436</v>
      </c>
      <c r="T1063" s="109"/>
      <c r="U1063" s="108"/>
      <c r="V1063" s="108"/>
      <c r="W1063" s="112"/>
      <c r="X1063" s="112"/>
      <c r="Y1063" s="112"/>
      <c r="Z1063" s="176"/>
      <c r="AA1063" s="109"/>
      <c r="AB1063" s="138">
        <f t="shared" si="165"/>
        <v>0.99019607843137225</v>
      </c>
      <c r="AC1063" s="112">
        <f t="shared" si="166"/>
        <v>0</v>
      </c>
      <c r="AD1063" s="112">
        <f t="shared" si="167"/>
        <v>0</v>
      </c>
      <c r="AE1063" s="112">
        <f t="shared" si="168"/>
        <v>1</v>
      </c>
    </row>
    <row r="1064" spans="1:31" s="150" customFormat="1" hidden="1">
      <c r="A1064" s="147">
        <v>1075</v>
      </c>
      <c r="B1064" s="226" t="s">
        <v>531</v>
      </c>
      <c r="C1064" s="147" t="s">
        <v>435</v>
      </c>
      <c r="D1064" s="147" t="s">
        <v>479</v>
      </c>
      <c r="E1064" s="148">
        <v>42319</v>
      </c>
      <c r="F1064" s="149">
        <v>0.35625000000000001</v>
      </c>
      <c r="G1064" s="149">
        <v>0.77013888888888893</v>
      </c>
      <c r="H1064" s="147"/>
      <c r="I1064" s="147"/>
      <c r="J1064" s="147"/>
      <c r="K1064" s="277"/>
      <c r="L1064" s="121"/>
      <c r="M1064" s="120" t="str">
        <f>IF(ISERROR(VLOOKUP(C1064,mail!$G$2:$H$65,2,0)),"",VLOOKUP(C1064,mail!$G$2:$H$65,2,0))</f>
        <v/>
      </c>
      <c r="N1064" s="98"/>
      <c r="O1064" s="110">
        <f t="shared" si="161"/>
        <v>0.35625000000000001</v>
      </c>
      <c r="P1064" s="110">
        <f t="shared" si="162"/>
        <v>0.75</v>
      </c>
      <c r="Q1064" s="134">
        <f t="shared" si="163"/>
        <v>0.14374999999999999</v>
      </c>
      <c r="R1064" s="111">
        <f t="shared" si="160"/>
        <v>0.1875</v>
      </c>
      <c r="S1064" s="108">
        <f t="shared" si="164"/>
        <v>0.33124999999999999</v>
      </c>
      <c r="T1064" s="109"/>
      <c r="U1064" s="108"/>
      <c r="V1064" s="108"/>
      <c r="W1064" s="112"/>
      <c r="X1064" s="112"/>
      <c r="Y1064" s="112"/>
      <c r="Z1064" s="176"/>
      <c r="AA1064" s="109"/>
      <c r="AB1064" s="138">
        <f t="shared" si="165"/>
        <v>0.93529411764705872</v>
      </c>
      <c r="AC1064" s="112">
        <f t="shared" si="166"/>
        <v>0</v>
      </c>
      <c r="AD1064" s="112">
        <f t="shared" si="167"/>
        <v>1</v>
      </c>
      <c r="AE1064" s="112">
        <f t="shared" si="168"/>
        <v>1</v>
      </c>
    </row>
    <row r="1065" spans="1:31" s="150" customFormat="1" hidden="1">
      <c r="A1065" s="147">
        <v>1076</v>
      </c>
      <c r="B1065" s="226" t="s">
        <v>531</v>
      </c>
      <c r="C1065" s="147" t="s">
        <v>435</v>
      </c>
      <c r="D1065" s="147" t="s">
        <v>479</v>
      </c>
      <c r="E1065" s="148">
        <v>42320</v>
      </c>
      <c r="F1065" s="149">
        <v>0.34791666666666665</v>
      </c>
      <c r="G1065" s="149">
        <v>0.77222222222222225</v>
      </c>
      <c r="H1065" s="147"/>
      <c r="I1065" s="147"/>
      <c r="J1065" s="147"/>
      <c r="K1065" s="277"/>
      <c r="L1065" s="121"/>
      <c r="M1065" s="120" t="str">
        <f>IF(ISERROR(VLOOKUP(C1065,mail!$G$2:$H$65,2,0)),"",VLOOKUP(C1065,mail!$G$2:$H$65,2,0))</f>
        <v/>
      </c>
      <c r="N1065" s="98"/>
      <c r="O1065" s="110">
        <f t="shared" si="161"/>
        <v>0.34791666666666665</v>
      </c>
      <c r="P1065" s="110">
        <f t="shared" si="162"/>
        <v>0.77222222222222225</v>
      </c>
      <c r="Q1065" s="134">
        <f t="shared" si="163"/>
        <v>0.15208333333333335</v>
      </c>
      <c r="R1065" s="111">
        <f t="shared" si="160"/>
        <v>0.20972222222222225</v>
      </c>
      <c r="S1065" s="108">
        <f t="shared" si="164"/>
        <v>0.35416666666666669</v>
      </c>
      <c r="T1065" s="109"/>
      <c r="U1065" s="108"/>
      <c r="V1065" s="108"/>
      <c r="W1065" s="112"/>
      <c r="X1065" s="112"/>
      <c r="Y1065" s="112"/>
      <c r="Z1065" s="176"/>
      <c r="AA1065" s="109"/>
      <c r="AB1065" s="138">
        <f t="shared" si="165"/>
        <v>1</v>
      </c>
      <c r="AC1065" s="112">
        <f t="shared" si="166"/>
        <v>0</v>
      </c>
      <c r="AD1065" s="112">
        <f t="shared" si="167"/>
        <v>0</v>
      </c>
      <c r="AE1065" s="112">
        <f t="shared" si="168"/>
        <v>1</v>
      </c>
    </row>
    <row r="1066" spans="1:31" s="150" customFormat="1" hidden="1">
      <c r="A1066" s="147">
        <v>1077</v>
      </c>
      <c r="B1066" s="226" t="s">
        <v>531</v>
      </c>
      <c r="C1066" s="147" t="s">
        <v>435</v>
      </c>
      <c r="D1066" s="147" t="s">
        <v>479</v>
      </c>
      <c r="E1066" s="148">
        <v>42321</v>
      </c>
      <c r="F1066" s="149">
        <v>0.34236111111111112</v>
      </c>
      <c r="G1066" s="149">
        <v>0.7680555555555556</v>
      </c>
      <c r="H1066" s="147"/>
      <c r="I1066" s="147"/>
      <c r="J1066" s="147"/>
      <c r="K1066" s="277"/>
      <c r="L1066" s="121"/>
      <c r="M1066" s="120" t="str">
        <f>IF(ISERROR(VLOOKUP(C1066,mail!$G$2:$H$65,2,0)),"",VLOOKUP(C1066,mail!$G$2:$H$65,2,0))</f>
        <v/>
      </c>
      <c r="N1066" s="98"/>
      <c r="O1066" s="110">
        <f t="shared" si="161"/>
        <v>0.34236111111111112</v>
      </c>
      <c r="P1066" s="110">
        <f t="shared" si="162"/>
        <v>0.7680555555555556</v>
      </c>
      <c r="Q1066" s="134">
        <f t="shared" si="163"/>
        <v>0.15763888888888888</v>
      </c>
      <c r="R1066" s="111">
        <f t="shared" ref="R1066:R1129" si="169">+IF(OR(M1066="khac",M1066="pm",P1066=TIMEVALUE("00:00"),MAX(F1066:K1066)&lt;TIMEVALUE("13:30"),MAX(F1066:K1066)&lt;TIMEVALUE("15:30"),MIN(F1066:K1066)&gt;TIMEVALUE("15:30")),0,IF(P1066&lt;=TIMEVALUE("19:30"),P1066-IF(MIN(F1066:K1066)&gt;TIMEVALUE("13:30"),O1066,TIMEVALUE("13:30")),TIMEVALUE("19:30")-IF(MIN(F1066:K1066)&gt;TIMEVALUE("13:30"),O1066,TIMEVALUE("13:30"))))</f>
        <v>0.2055555555555556</v>
      </c>
      <c r="S1066" s="108">
        <f t="shared" si="164"/>
        <v>0.35416666666666669</v>
      </c>
      <c r="T1066" s="109"/>
      <c r="U1066" s="108"/>
      <c r="V1066" s="108"/>
      <c r="W1066" s="112"/>
      <c r="X1066" s="112"/>
      <c r="Y1066" s="112"/>
      <c r="Z1066" s="176"/>
      <c r="AA1066" s="109"/>
      <c r="AB1066" s="138">
        <f t="shared" si="165"/>
        <v>1</v>
      </c>
      <c r="AC1066" s="112">
        <f t="shared" si="166"/>
        <v>0</v>
      </c>
      <c r="AD1066" s="112">
        <f t="shared" si="167"/>
        <v>0</v>
      </c>
      <c r="AE1066" s="112">
        <f t="shared" si="168"/>
        <v>1</v>
      </c>
    </row>
    <row r="1067" spans="1:31" s="150" customFormat="1" hidden="1">
      <c r="A1067" s="147">
        <v>1078</v>
      </c>
      <c r="B1067" s="226" t="s">
        <v>531</v>
      </c>
      <c r="C1067" s="147" t="s">
        <v>435</v>
      </c>
      <c r="D1067" s="147" t="s">
        <v>479</v>
      </c>
      <c r="E1067" s="148">
        <v>42324</v>
      </c>
      <c r="F1067" s="149">
        <v>0.34652777777777777</v>
      </c>
      <c r="G1067" s="149">
        <v>0.7993055555555556</v>
      </c>
      <c r="H1067" s="147"/>
      <c r="I1067" s="147"/>
      <c r="J1067" s="147"/>
      <c r="K1067" s="277"/>
      <c r="L1067" s="121"/>
      <c r="M1067" s="120" t="str">
        <f>IF(ISERROR(VLOOKUP(C1067,mail!$G$2:$H$65,2,0)),"",VLOOKUP(C1067,mail!$G$2:$H$65,2,0))</f>
        <v/>
      </c>
      <c r="N1067" s="98"/>
      <c r="O1067" s="110">
        <f t="shared" si="161"/>
        <v>0.34652777777777777</v>
      </c>
      <c r="P1067" s="110">
        <f t="shared" si="162"/>
        <v>0.7993055555555556</v>
      </c>
      <c r="Q1067" s="134">
        <f t="shared" si="163"/>
        <v>0.15347222222222223</v>
      </c>
      <c r="R1067" s="111">
        <f t="shared" si="169"/>
        <v>0.2368055555555556</v>
      </c>
      <c r="S1067" s="108">
        <f t="shared" si="164"/>
        <v>0.35416666666666669</v>
      </c>
      <c r="T1067" s="109"/>
      <c r="U1067" s="108"/>
      <c r="V1067" s="108"/>
      <c r="W1067" s="112"/>
      <c r="X1067" s="112"/>
      <c r="Y1067" s="112"/>
      <c r="Z1067" s="176"/>
      <c r="AA1067" s="109"/>
      <c r="AB1067" s="138">
        <f t="shared" si="165"/>
        <v>1</v>
      </c>
      <c r="AC1067" s="112">
        <f t="shared" si="166"/>
        <v>0</v>
      </c>
      <c r="AD1067" s="112">
        <f t="shared" si="167"/>
        <v>0</v>
      </c>
      <c r="AE1067" s="112">
        <f t="shared" si="168"/>
        <v>1</v>
      </c>
    </row>
    <row r="1068" spans="1:31" s="150" customFormat="1" hidden="1">
      <c r="A1068" s="147">
        <v>1079</v>
      </c>
      <c r="B1068" s="226" t="s">
        <v>531</v>
      </c>
      <c r="C1068" s="147" t="s">
        <v>435</v>
      </c>
      <c r="D1068" s="147" t="s">
        <v>479</v>
      </c>
      <c r="E1068" s="148">
        <v>42325</v>
      </c>
      <c r="F1068" s="149">
        <v>0.34652777777777777</v>
      </c>
      <c r="G1068" s="149">
        <v>0.85</v>
      </c>
      <c r="H1068" s="147"/>
      <c r="I1068" s="147"/>
      <c r="J1068" s="147"/>
      <c r="K1068" s="277"/>
      <c r="L1068" s="121"/>
      <c r="M1068" s="120" t="str">
        <f>IF(ISERROR(VLOOKUP(C1068,mail!$G$2:$H$65,2,0)),"",VLOOKUP(C1068,mail!$G$2:$H$65,2,0))</f>
        <v/>
      </c>
      <c r="N1068" s="98"/>
      <c r="O1068" s="110">
        <f t="shared" si="161"/>
        <v>0.34652777777777777</v>
      </c>
      <c r="P1068" s="110">
        <f t="shared" si="162"/>
        <v>0.85</v>
      </c>
      <c r="Q1068" s="134">
        <f t="shared" si="163"/>
        <v>0.15347222222222223</v>
      </c>
      <c r="R1068" s="111">
        <f t="shared" si="169"/>
        <v>0.25</v>
      </c>
      <c r="S1068" s="108">
        <f t="shared" si="164"/>
        <v>0.35416666666666669</v>
      </c>
      <c r="T1068" s="109"/>
      <c r="U1068" s="108"/>
      <c r="V1068" s="108"/>
      <c r="W1068" s="112"/>
      <c r="X1068" s="112"/>
      <c r="Y1068" s="112"/>
      <c r="Z1068" s="176"/>
      <c r="AA1068" s="109"/>
      <c r="AB1068" s="138">
        <f t="shared" si="165"/>
        <v>1</v>
      </c>
      <c r="AC1068" s="112">
        <f t="shared" si="166"/>
        <v>0</v>
      </c>
      <c r="AD1068" s="112">
        <f t="shared" si="167"/>
        <v>0</v>
      </c>
      <c r="AE1068" s="112">
        <f t="shared" si="168"/>
        <v>1</v>
      </c>
    </row>
    <row r="1069" spans="1:31" s="150" customFormat="1" hidden="1">
      <c r="A1069" s="147">
        <v>1080</v>
      </c>
      <c r="B1069" s="226" t="s">
        <v>531</v>
      </c>
      <c r="C1069" s="147" t="s">
        <v>435</v>
      </c>
      <c r="D1069" s="147" t="s">
        <v>479</v>
      </c>
      <c r="E1069" s="148">
        <v>42326</v>
      </c>
      <c r="F1069" s="149">
        <v>0.3527777777777778</v>
      </c>
      <c r="G1069" s="149">
        <v>0.7715277777777777</v>
      </c>
      <c r="H1069" s="147"/>
      <c r="I1069" s="147"/>
      <c r="J1069" s="147"/>
      <c r="K1069" s="277"/>
      <c r="L1069" s="121"/>
      <c r="M1069" s="120" t="str">
        <f>IF(ISERROR(VLOOKUP(C1069,mail!$G$2:$H$65,2,0)),"",VLOOKUP(C1069,mail!$G$2:$H$65,2,0))</f>
        <v/>
      </c>
      <c r="N1069" s="98"/>
      <c r="O1069" s="110">
        <f t="shared" si="161"/>
        <v>0.3527777777777778</v>
      </c>
      <c r="P1069" s="110">
        <f t="shared" si="162"/>
        <v>0.7715277777777777</v>
      </c>
      <c r="Q1069" s="134">
        <f t="shared" si="163"/>
        <v>0.1472222222222222</v>
      </c>
      <c r="R1069" s="111">
        <f t="shared" si="169"/>
        <v>0.2090277777777777</v>
      </c>
      <c r="S1069" s="108">
        <f t="shared" si="164"/>
        <v>0.35416666666666669</v>
      </c>
      <c r="T1069" s="109"/>
      <c r="U1069" s="108"/>
      <c r="V1069" s="108"/>
      <c r="W1069" s="112"/>
      <c r="X1069" s="112"/>
      <c r="Y1069" s="112"/>
      <c r="Z1069" s="176"/>
      <c r="AA1069" s="109"/>
      <c r="AB1069" s="138">
        <f t="shared" si="165"/>
        <v>1</v>
      </c>
      <c r="AC1069" s="112">
        <f t="shared" si="166"/>
        <v>0</v>
      </c>
      <c r="AD1069" s="112">
        <f t="shared" si="167"/>
        <v>0</v>
      </c>
      <c r="AE1069" s="112">
        <f t="shared" si="168"/>
        <v>1</v>
      </c>
    </row>
    <row r="1070" spans="1:31" s="150" customFormat="1" hidden="1">
      <c r="A1070" s="147">
        <v>1081</v>
      </c>
      <c r="B1070" s="226" t="s">
        <v>531</v>
      </c>
      <c r="C1070" s="147" t="s">
        <v>435</v>
      </c>
      <c r="D1070" s="147" t="s">
        <v>479</v>
      </c>
      <c r="E1070" s="148">
        <v>42327</v>
      </c>
      <c r="F1070" s="149">
        <v>0.34375</v>
      </c>
      <c r="G1070" s="149">
        <v>0.7715277777777777</v>
      </c>
      <c r="H1070" s="147"/>
      <c r="I1070" s="147"/>
      <c r="J1070" s="147"/>
      <c r="K1070" s="277"/>
      <c r="L1070" s="121"/>
      <c r="M1070" s="120" t="str">
        <f>IF(ISERROR(VLOOKUP(C1070,mail!$G$2:$H$65,2,0)),"",VLOOKUP(C1070,mail!$G$2:$H$65,2,0))</f>
        <v/>
      </c>
      <c r="N1070" s="98"/>
      <c r="O1070" s="110">
        <f t="shared" si="161"/>
        <v>0.34375</v>
      </c>
      <c r="P1070" s="110">
        <f t="shared" si="162"/>
        <v>0.7715277777777777</v>
      </c>
      <c r="Q1070" s="134">
        <f t="shared" si="163"/>
        <v>0.15625</v>
      </c>
      <c r="R1070" s="111">
        <f t="shared" si="169"/>
        <v>0.2090277777777777</v>
      </c>
      <c r="S1070" s="108">
        <f t="shared" si="164"/>
        <v>0.35416666666666669</v>
      </c>
      <c r="T1070" s="109"/>
      <c r="U1070" s="108"/>
      <c r="V1070" s="108"/>
      <c r="W1070" s="112"/>
      <c r="X1070" s="112"/>
      <c r="Y1070" s="112"/>
      <c r="Z1070" s="176"/>
      <c r="AA1070" s="109"/>
      <c r="AB1070" s="138">
        <f t="shared" si="165"/>
        <v>1</v>
      </c>
      <c r="AC1070" s="112">
        <f t="shared" si="166"/>
        <v>0</v>
      </c>
      <c r="AD1070" s="112">
        <f t="shared" si="167"/>
        <v>0</v>
      </c>
      <c r="AE1070" s="112">
        <f t="shared" si="168"/>
        <v>1</v>
      </c>
    </row>
    <row r="1071" spans="1:31" s="150" customFormat="1" hidden="1">
      <c r="A1071" s="147">
        <v>1082</v>
      </c>
      <c r="B1071" s="226" t="s">
        <v>532</v>
      </c>
      <c r="C1071" s="147" t="s">
        <v>436</v>
      </c>
      <c r="D1071" s="147" t="s">
        <v>479</v>
      </c>
      <c r="E1071" s="148">
        <v>42303</v>
      </c>
      <c r="F1071" s="149">
        <v>0.25555555555555559</v>
      </c>
      <c r="G1071" s="149">
        <v>0.7680555555555556</v>
      </c>
      <c r="H1071" s="147"/>
      <c r="I1071" s="147"/>
      <c r="J1071" s="147"/>
      <c r="K1071" s="277"/>
      <c r="L1071" s="121"/>
      <c r="M1071" s="120" t="str">
        <f>IF(ISERROR(VLOOKUP(C1071,mail!$G$2:$H$65,2,0)),"",VLOOKUP(C1071,mail!$G$2:$H$65,2,0))</f>
        <v/>
      </c>
      <c r="N1071" s="98"/>
      <c r="O1071" s="110">
        <f t="shared" si="161"/>
        <v>0.33333333333333331</v>
      </c>
      <c r="P1071" s="110">
        <f t="shared" si="162"/>
        <v>0.7680555555555556</v>
      </c>
      <c r="Q1071" s="134">
        <f t="shared" si="163"/>
        <v>0.16666666666666669</v>
      </c>
      <c r="R1071" s="111">
        <f t="shared" si="169"/>
        <v>0.2055555555555556</v>
      </c>
      <c r="S1071" s="108">
        <f t="shared" si="164"/>
        <v>0.35416666666666669</v>
      </c>
      <c r="T1071" s="109"/>
      <c r="U1071" s="108"/>
      <c r="V1071" s="108"/>
      <c r="W1071" s="112"/>
      <c r="X1071" s="112"/>
      <c r="Y1071" s="112"/>
      <c r="Z1071" s="176"/>
      <c r="AA1071" s="109"/>
      <c r="AB1071" s="138">
        <f t="shared" si="165"/>
        <v>1</v>
      </c>
      <c r="AC1071" s="112">
        <f t="shared" si="166"/>
        <v>0</v>
      </c>
      <c r="AD1071" s="112">
        <f t="shared" si="167"/>
        <v>0</v>
      </c>
      <c r="AE1071" s="112">
        <f t="shared" si="168"/>
        <v>1</v>
      </c>
    </row>
    <row r="1072" spans="1:31" s="150" customFormat="1" hidden="1">
      <c r="A1072" s="147">
        <v>1083</v>
      </c>
      <c r="B1072" s="226" t="s">
        <v>532</v>
      </c>
      <c r="C1072" s="147" t="s">
        <v>436</v>
      </c>
      <c r="D1072" s="147" t="s">
        <v>479</v>
      </c>
      <c r="E1072" s="148">
        <v>42304</v>
      </c>
      <c r="F1072" s="149">
        <v>0.33680555555555558</v>
      </c>
      <c r="G1072" s="149">
        <v>0.77083333333333337</v>
      </c>
      <c r="H1072" s="147"/>
      <c r="I1072" s="147"/>
      <c r="J1072" s="147"/>
      <c r="K1072" s="277"/>
      <c r="L1072" s="121"/>
      <c r="M1072" s="120" t="str">
        <f>IF(ISERROR(VLOOKUP(C1072,mail!$G$2:$H$65,2,0)),"",VLOOKUP(C1072,mail!$G$2:$H$65,2,0))</f>
        <v/>
      </c>
      <c r="N1072" s="98"/>
      <c r="O1072" s="110">
        <f t="shared" si="161"/>
        <v>0.33680555555555558</v>
      </c>
      <c r="P1072" s="110">
        <f t="shared" si="162"/>
        <v>0.77083333333333337</v>
      </c>
      <c r="Q1072" s="134">
        <f t="shared" si="163"/>
        <v>0.16319444444444442</v>
      </c>
      <c r="R1072" s="111">
        <f t="shared" si="169"/>
        <v>0.20833333333333337</v>
      </c>
      <c r="S1072" s="108">
        <f t="shared" si="164"/>
        <v>0.35416666666666669</v>
      </c>
      <c r="T1072" s="109"/>
      <c r="U1072" s="108"/>
      <c r="V1072" s="108"/>
      <c r="W1072" s="112"/>
      <c r="X1072" s="112"/>
      <c r="Y1072" s="112"/>
      <c r="Z1072" s="176"/>
      <c r="AA1072" s="109"/>
      <c r="AB1072" s="138">
        <f t="shared" si="165"/>
        <v>1</v>
      </c>
      <c r="AC1072" s="112">
        <f t="shared" si="166"/>
        <v>0</v>
      </c>
      <c r="AD1072" s="112">
        <f t="shared" si="167"/>
        <v>0</v>
      </c>
      <c r="AE1072" s="112">
        <f t="shared" si="168"/>
        <v>1</v>
      </c>
    </row>
    <row r="1073" spans="1:31" s="150" customFormat="1" hidden="1">
      <c r="A1073" s="147">
        <v>1084</v>
      </c>
      <c r="B1073" s="226" t="s">
        <v>532</v>
      </c>
      <c r="C1073" s="147" t="s">
        <v>436</v>
      </c>
      <c r="D1073" s="147" t="s">
        <v>479</v>
      </c>
      <c r="E1073" s="148">
        <v>42305</v>
      </c>
      <c r="F1073" s="149">
        <v>0.30833333333333335</v>
      </c>
      <c r="G1073" s="149">
        <v>0.78194444444444444</v>
      </c>
      <c r="H1073" s="147"/>
      <c r="I1073" s="147"/>
      <c r="J1073" s="147"/>
      <c r="K1073" s="277"/>
      <c r="L1073" s="121"/>
      <c r="M1073" s="120" t="str">
        <f>IF(ISERROR(VLOOKUP(C1073,mail!$G$2:$H$65,2,0)),"",VLOOKUP(C1073,mail!$G$2:$H$65,2,0))</f>
        <v/>
      </c>
      <c r="N1073" s="98"/>
      <c r="O1073" s="110">
        <f t="shared" si="161"/>
        <v>0.33333333333333331</v>
      </c>
      <c r="P1073" s="110">
        <f t="shared" si="162"/>
        <v>0.78194444444444444</v>
      </c>
      <c r="Q1073" s="134">
        <f t="shared" si="163"/>
        <v>0.16666666666666669</v>
      </c>
      <c r="R1073" s="111">
        <f t="shared" si="169"/>
        <v>0.21944444444444444</v>
      </c>
      <c r="S1073" s="108">
        <f t="shared" si="164"/>
        <v>0.35416666666666669</v>
      </c>
      <c r="T1073" s="109"/>
      <c r="U1073" s="108"/>
      <c r="V1073" s="108"/>
      <c r="W1073" s="112"/>
      <c r="X1073" s="112"/>
      <c r="Y1073" s="112"/>
      <c r="Z1073" s="176"/>
      <c r="AA1073" s="109"/>
      <c r="AB1073" s="138">
        <f t="shared" si="165"/>
        <v>1</v>
      </c>
      <c r="AC1073" s="112">
        <f t="shared" si="166"/>
        <v>0</v>
      </c>
      <c r="AD1073" s="112">
        <f t="shared" si="167"/>
        <v>0</v>
      </c>
      <c r="AE1073" s="112">
        <f t="shared" si="168"/>
        <v>1</v>
      </c>
    </row>
    <row r="1074" spans="1:31" s="150" customFormat="1" hidden="1">
      <c r="A1074" s="147">
        <v>1085</v>
      </c>
      <c r="B1074" s="226" t="s">
        <v>532</v>
      </c>
      <c r="C1074" s="147" t="s">
        <v>436</v>
      </c>
      <c r="D1074" s="147" t="s">
        <v>479</v>
      </c>
      <c r="E1074" s="148">
        <v>42306</v>
      </c>
      <c r="F1074" s="149">
        <v>0.30208333333333331</v>
      </c>
      <c r="G1074" s="149">
        <v>0.77916666666666667</v>
      </c>
      <c r="H1074" s="147"/>
      <c r="I1074" s="147"/>
      <c r="J1074" s="147"/>
      <c r="K1074" s="277"/>
      <c r="L1074" s="121"/>
      <c r="M1074" s="120" t="str">
        <f>IF(ISERROR(VLOOKUP(C1074,mail!$G$2:$H$65,2,0)),"",VLOOKUP(C1074,mail!$G$2:$H$65,2,0))</f>
        <v/>
      </c>
      <c r="N1074" s="98"/>
      <c r="O1074" s="110">
        <f t="shared" si="161"/>
        <v>0.33333333333333331</v>
      </c>
      <c r="P1074" s="110">
        <f t="shared" si="162"/>
        <v>0.77916666666666667</v>
      </c>
      <c r="Q1074" s="134">
        <f t="shared" si="163"/>
        <v>0.16666666666666669</v>
      </c>
      <c r="R1074" s="111">
        <f t="shared" si="169"/>
        <v>0.21666666666666667</v>
      </c>
      <c r="S1074" s="108">
        <f t="shared" si="164"/>
        <v>0.35416666666666669</v>
      </c>
      <c r="T1074" s="109"/>
      <c r="U1074" s="108"/>
      <c r="V1074" s="108"/>
      <c r="W1074" s="112"/>
      <c r="X1074" s="112"/>
      <c r="Y1074" s="112"/>
      <c r="Z1074" s="176"/>
      <c r="AA1074" s="109"/>
      <c r="AB1074" s="138">
        <f t="shared" si="165"/>
        <v>1</v>
      </c>
      <c r="AC1074" s="112">
        <f t="shared" si="166"/>
        <v>0</v>
      </c>
      <c r="AD1074" s="112">
        <f t="shared" si="167"/>
        <v>0</v>
      </c>
      <c r="AE1074" s="112">
        <f t="shared" si="168"/>
        <v>1</v>
      </c>
    </row>
    <row r="1075" spans="1:31" s="150" customFormat="1" hidden="1">
      <c r="A1075" s="147">
        <v>1086</v>
      </c>
      <c r="B1075" s="226" t="s">
        <v>532</v>
      </c>
      <c r="C1075" s="147" t="s">
        <v>436</v>
      </c>
      <c r="D1075" s="147" t="s">
        <v>479</v>
      </c>
      <c r="E1075" s="148">
        <v>42307</v>
      </c>
      <c r="F1075" s="149">
        <v>0.25763888888888892</v>
      </c>
      <c r="G1075" s="149">
        <v>0.7715277777777777</v>
      </c>
      <c r="H1075" s="147"/>
      <c r="I1075" s="147"/>
      <c r="J1075" s="147"/>
      <c r="K1075" s="277"/>
      <c r="L1075" s="121"/>
      <c r="M1075" s="120" t="str">
        <f>IF(ISERROR(VLOOKUP(C1075,mail!$G$2:$H$65,2,0)),"",VLOOKUP(C1075,mail!$G$2:$H$65,2,0))</f>
        <v/>
      </c>
      <c r="N1075" s="98"/>
      <c r="O1075" s="110">
        <f t="shared" si="161"/>
        <v>0.33333333333333331</v>
      </c>
      <c r="P1075" s="110">
        <f t="shared" si="162"/>
        <v>0.7715277777777777</v>
      </c>
      <c r="Q1075" s="134">
        <f t="shared" si="163"/>
        <v>0.16666666666666669</v>
      </c>
      <c r="R1075" s="111">
        <f t="shared" si="169"/>
        <v>0.2090277777777777</v>
      </c>
      <c r="S1075" s="108">
        <f t="shared" si="164"/>
        <v>0.35416666666666669</v>
      </c>
      <c r="T1075" s="109"/>
      <c r="U1075" s="108"/>
      <c r="V1075" s="108"/>
      <c r="W1075" s="112"/>
      <c r="X1075" s="112"/>
      <c r="Y1075" s="112"/>
      <c r="Z1075" s="176"/>
      <c r="AA1075" s="109"/>
      <c r="AB1075" s="138">
        <f t="shared" si="165"/>
        <v>1</v>
      </c>
      <c r="AC1075" s="112">
        <f t="shared" si="166"/>
        <v>0</v>
      </c>
      <c r="AD1075" s="112">
        <f t="shared" si="167"/>
        <v>0</v>
      </c>
      <c r="AE1075" s="112">
        <f t="shared" si="168"/>
        <v>1</v>
      </c>
    </row>
    <row r="1076" spans="1:31" s="150" customFormat="1" hidden="1">
      <c r="A1076" s="147">
        <v>1087</v>
      </c>
      <c r="B1076" s="226" t="s">
        <v>532</v>
      </c>
      <c r="C1076" s="147" t="s">
        <v>436</v>
      </c>
      <c r="D1076" s="147" t="s">
        <v>479</v>
      </c>
      <c r="E1076" s="148">
        <v>42310</v>
      </c>
      <c r="F1076" s="149">
        <v>0.25416666666666665</v>
      </c>
      <c r="G1076" s="149">
        <v>0.77986111111111101</v>
      </c>
      <c r="H1076" s="147"/>
      <c r="I1076" s="147"/>
      <c r="J1076" s="147"/>
      <c r="K1076" s="277"/>
      <c r="L1076" s="121"/>
      <c r="M1076" s="120" t="str">
        <f>IF(ISERROR(VLOOKUP(C1076,mail!$G$2:$H$65,2,0)),"",VLOOKUP(C1076,mail!$G$2:$H$65,2,0))</f>
        <v/>
      </c>
      <c r="N1076" s="98"/>
      <c r="O1076" s="110">
        <f t="shared" si="161"/>
        <v>0.33333333333333331</v>
      </c>
      <c r="P1076" s="110">
        <f t="shared" si="162"/>
        <v>0.77986111111111101</v>
      </c>
      <c r="Q1076" s="134">
        <f t="shared" si="163"/>
        <v>0.16666666666666669</v>
      </c>
      <c r="R1076" s="111">
        <f t="shared" si="169"/>
        <v>0.21736111111111101</v>
      </c>
      <c r="S1076" s="108">
        <f t="shared" si="164"/>
        <v>0.35416666666666669</v>
      </c>
      <c r="T1076" s="109"/>
      <c r="U1076" s="108"/>
      <c r="V1076" s="108"/>
      <c r="W1076" s="112"/>
      <c r="X1076" s="112"/>
      <c r="Y1076" s="112"/>
      <c r="Z1076" s="176"/>
      <c r="AA1076" s="109"/>
      <c r="AB1076" s="138">
        <f t="shared" si="165"/>
        <v>1</v>
      </c>
      <c r="AC1076" s="112">
        <f t="shared" si="166"/>
        <v>0</v>
      </c>
      <c r="AD1076" s="112">
        <f t="shared" si="167"/>
        <v>0</v>
      </c>
      <c r="AE1076" s="112">
        <f t="shared" si="168"/>
        <v>1</v>
      </c>
    </row>
    <row r="1077" spans="1:31" s="150" customFormat="1" hidden="1">
      <c r="A1077" s="147">
        <v>1088</v>
      </c>
      <c r="B1077" s="226" t="s">
        <v>532</v>
      </c>
      <c r="C1077" s="147" t="s">
        <v>436</v>
      </c>
      <c r="D1077" s="147" t="s">
        <v>479</v>
      </c>
      <c r="E1077" s="148">
        <v>42311</v>
      </c>
      <c r="F1077" s="149">
        <v>0.33680555555555558</v>
      </c>
      <c r="G1077" s="149">
        <v>0.76736111111111116</v>
      </c>
      <c r="H1077" s="147"/>
      <c r="I1077" s="147"/>
      <c r="J1077" s="147"/>
      <c r="K1077" s="277"/>
      <c r="L1077" s="121"/>
      <c r="M1077" s="120" t="str">
        <f>IF(ISERROR(VLOOKUP(C1077,mail!$G$2:$H$65,2,0)),"",VLOOKUP(C1077,mail!$G$2:$H$65,2,0))</f>
        <v/>
      </c>
      <c r="N1077" s="98"/>
      <c r="O1077" s="110">
        <f t="shared" si="161"/>
        <v>0.33680555555555558</v>
      </c>
      <c r="P1077" s="110">
        <f t="shared" si="162"/>
        <v>0.76736111111111116</v>
      </c>
      <c r="Q1077" s="134">
        <f t="shared" si="163"/>
        <v>0.16319444444444442</v>
      </c>
      <c r="R1077" s="111">
        <f t="shared" si="169"/>
        <v>0.20486111111111116</v>
      </c>
      <c r="S1077" s="108">
        <f t="shared" si="164"/>
        <v>0.35416666666666669</v>
      </c>
      <c r="T1077" s="109"/>
      <c r="U1077" s="108"/>
      <c r="V1077" s="108"/>
      <c r="W1077" s="112"/>
      <c r="X1077" s="112"/>
      <c r="Y1077" s="112"/>
      <c r="Z1077" s="176"/>
      <c r="AA1077" s="109"/>
      <c r="AB1077" s="138">
        <f t="shared" si="165"/>
        <v>1</v>
      </c>
      <c r="AC1077" s="112">
        <f t="shared" si="166"/>
        <v>0</v>
      </c>
      <c r="AD1077" s="112">
        <f t="shared" si="167"/>
        <v>0</v>
      </c>
      <c r="AE1077" s="112">
        <f t="shared" si="168"/>
        <v>1</v>
      </c>
    </row>
    <row r="1078" spans="1:31" s="150" customFormat="1" hidden="1">
      <c r="A1078" s="147">
        <v>1089</v>
      </c>
      <c r="B1078" s="226" t="s">
        <v>532</v>
      </c>
      <c r="C1078" s="147" t="s">
        <v>436</v>
      </c>
      <c r="D1078" s="147" t="s">
        <v>479</v>
      </c>
      <c r="E1078" s="148">
        <v>42312</v>
      </c>
      <c r="F1078" s="149">
        <v>0.26041666666666669</v>
      </c>
      <c r="G1078" s="149">
        <v>0.77569444444444446</v>
      </c>
      <c r="H1078" s="147"/>
      <c r="I1078" s="147"/>
      <c r="J1078" s="147"/>
      <c r="K1078" s="277"/>
      <c r="L1078" s="121"/>
      <c r="M1078" s="120" t="str">
        <f>IF(ISERROR(VLOOKUP(C1078,mail!$G$2:$H$65,2,0)),"",VLOOKUP(C1078,mail!$G$2:$H$65,2,0))</f>
        <v/>
      </c>
      <c r="N1078" s="98"/>
      <c r="O1078" s="110">
        <f t="shared" ref="O1078:O1092" si="170">+IF(COUNT(F1078:K1078)=1,0,IF((MAX(F1078:K1078)-MIN(F1078:K1078))&lt;TIMEVALUE("1:00"),0,IF(F1078&lt;TIMEVALUE("8:00"),1/3,MIN(F1078:K1078))))</f>
        <v>0.33333333333333331</v>
      </c>
      <c r="P1078" s="110">
        <f t="shared" ref="P1078:P1092" si="171">+IF(COUNT(F1078:K1078)=1,0,IF((MAX(F1078:K1078)-MIN(F1078:K1078))&lt;TIMEVALUE("1:00"),0,IF(MAX(F1078:K1078)&lt;TIMEVALUE("18:00"),MAX(F1078:K1078),IF(MIN(F1078:K1078)&gt;TIMEVALUE("8:30"),0.75,MAX(F1078:K1078)))))</f>
        <v>0.77569444444444446</v>
      </c>
      <c r="Q1078" s="134">
        <f t="shared" ref="Q1078:Q1092" si="172">+IF(OR(M1078="KHAC",M1078="PM",O1078=TIMEVALUE("00:00")),0,IF(O1078&gt;TIMEVALUE("10:00"),0,IF(MAX(F1078:K1078)&lt;TIMEVALUE("12:00"),MAX(F1078:K1078)-O1078,TIMEVALUE("12:00")-O1078)))</f>
        <v>0.16666666666666669</v>
      </c>
      <c r="R1078" s="111">
        <f t="shared" si="169"/>
        <v>0.21319444444444446</v>
      </c>
      <c r="S1078" s="108">
        <f t="shared" ref="S1078:S1092" si="173">+IF(AND(M1078="TS",(Q1078+R1078+U1078-V1078)&gt;TIMEVALUE("7:30")),7.5/24,IF((Q1078+R1078+U1078-V1078)&gt;TIMEVALUE("8:30"),8.5/24,(Q1078+R1078+U1078-V1078)))</f>
        <v>0.35416666666666669</v>
      </c>
      <c r="T1078" s="109"/>
      <c r="U1078" s="108"/>
      <c r="V1078" s="108"/>
      <c r="W1078" s="112"/>
      <c r="X1078" s="112"/>
      <c r="Y1078" s="112"/>
      <c r="Z1078" s="176"/>
      <c r="AA1078" s="109"/>
      <c r="AB1078" s="138">
        <f t="shared" ref="AB1078:AB1092" si="174">+S1078/TIMEVALUE("8:30")</f>
        <v>1</v>
      </c>
      <c r="AC1078" s="112">
        <f t="shared" ref="AC1078:AC1092" si="175">IF(COUNT(F1078:K1078)=0,0,IF(COUNT(F1078:K1078)=1,1,IF((MAX(F1078:K1078)-MIN(F1078:K1078))&lt;TIMEVALUE("1:00"),1,0+Y1078)))</f>
        <v>0</v>
      </c>
      <c r="AD1078" s="112">
        <f t="shared" ref="AD1078:AD1092" si="176">+IF(AND(F1078&gt;TIMEVALUE("8:30"),F1078&lt;TIMEVALUE("10:00")),1,IF(AND(F1078&gt;TIMEVALUE("14:00"),F1078&lt;TIMEVALUE("15:30")),1,0+W1078))</f>
        <v>0</v>
      </c>
      <c r="AE1078" s="112">
        <f t="shared" ref="AE1078:AE1092" si="177">+IF(OR(M1078="Khac",M1078="pm"),0,IF(AND(MAX(F1078:K1078)-MIN(F1078:K1078)&gt;TIMEVALUE("6:00"),AND(MAX(F1078:K1078)&gt;TIMEVALUE("14:00"),MIN(F1078:K1078)&lt;TIMEVALUE("11:30"))),1,0))+X1078</f>
        <v>1</v>
      </c>
    </row>
    <row r="1079" spans="1:31" s="150" customFormat="1" hidden="1">
      <c r="A1079" s="147">
        <v>1090</v>
      </c>
      <c r="B1079" s="226" t="s">
        <v>532</v>
      </c>
      <c r="C1079" s="147" t="s">
        <v>436</v>
      </c>
      <c r="D1079" s="147" t="s">
        <v>479</v>
      </c>
      <c r="E1079" s="148">
        <v>42313</v>
      </c>
      <c r="F1079" s="149">
        <v>0.32777777777777778</v>
      </c>
      <c r="G1079" s="149">
        <v>0.7715277777777777</v>
      </c>
      <c r="H1079" s="147"/>
      <c r="I1079" s="147"/>
      <c r="J1079" s="147"/>
      <c r="K1079" s="277"/>
      <c r="L1079" s="121"/>
      <c r="M1079" s="120" t="str">
        <f>IF(ISERROR(VLOOKUP(C1079,mail!$G$2:$H$65,2,0)),"",VLOOKUP(C1079,mail!$G$2:$H$65,2,0))</f>
        <v/>
      </c>
      <c r="N1079" s="98"/>
      <c r="O1079" s="110">
        <f t="shared" si="170"/>
        <v>0.33333333333333331</v>
      </c>
      <c r="P1079" s="110">
        <f t="shared" si="171"/>
        <v>0.7715277777777777</v>
      </c>
      <c r="Q1079" s="134">
        <f t="shared" si="172"/>
        <v>0.16666666666666669</v>
      </c>
      <c r="R1079" s="111">
        <f t="shared" si="169"/>
        <v>0.2090277777777777</v>
      </c>
      <c r="S1079" s="108">
        <f t="shared" si="173"/>
        <v>0.35416666666666669</v>
      </c>
      <c r="T1079" s="109"/>
      <c r="U1079" s="108"/>
      <c r="V1079" s="108"/>
      <c r="W1079" s="112"/>
      <c r="X1079" s="112"/>
      <c r="Y1079" s="112"/>
      <c r="Z1079" s="176"/>
      <c r="AA1079" s="109"/>
      <c r="AB1079" s="138">
        <f t="shared" si="174"/>
        <v>1</v>
      </c>
      <c r="AC1079" s="112">
        <f t="shared" si="175"/>
        <v>0</v>
      </c>
      <c r="AD1079" s="112">
        <f t="shared" si="176"/>
        <v>0</v>
      </c>
      <c r="AE1079" s="112">
        <f t="shared" si="177"/>
        <v>1</v>
      </c>
    </row>
    <row r="1080" spans="1:31" s="150" customFormat="1" hidden="1">
      <c r="A1080" s="147">
        <v>1091</v>
      </c>
      <c r="B1080" s="226" t="s">
        <v>532</v>
      </c>
      <c r="C1080" s="147" t="s">
        <v>436</v>
      </c>
      <c r="D1080" s="147" t="s">
        <v>479</v>
      </c>
      <c r="E1080" s="148">
        <v>42314</v>
      </c>
      <c r="F1080" s="149">
        <v>0.25277777777777777</v>
      </c>
      <c r="G1080" s="149">
        <v>0.75277777777777777</v>
      </c>
      <c r="H1080" s="147"/>
      <c r="I1080" s="147"/>
      <c r="J1080" s="147"/>
      <c r="K1080" s="277"/>
      <c r="L1080" s="121"/>
      <c r="M1080" s="120" t="str">
        <f>IF(ISERROR(VLOOKUP(C1080,mail!$G$2:$H$65,2,0)),"",VLOOKUP(C1080,mail!$G$2:$H$65,2,0))</f>
        <v/>
      </c>
      <c r="N1080" s="98"/>
      <c r="O1080" s="110">
        <f t="shared" si="170"/>
        <v>0.33333333333333331</v>
      </c>
      <c r="P1080" s="110">
        <f t="shared" si="171"/>
        <v>0.75277777777777777</v>
      </c>
      <c r="Q1080" s="134">
        <f t="shared" si="172"/>
        <v>0.16666666666666669</v>
      </c>
      <c r="R1080" s="111">
        <f t="shared" si="169"/>
        <v>0.19027777777777777</v>
      </c>
      <c r="S1080" s="108">
        <f t="shared" si="173"/>
        <v>0.35416666666666669</v>
      </c>
      <c r="T1080" s="109"/>
      <c r="U1080" s="108"/>
      <c r="V1080" s="108"/>
      <c r="W1080" s="112"/>
      <c r="X1080" s="112"/>
      <c r="Y1080" s="112"/>
      <c r="Z1080" s="176"/>
      <c r="AA1080" s="109"/>
      <c r="AB1080" s="138">
        <f t="shared" si="174"/>
        <v>1</v>
      </c>
      <c r="AC1080" s="112">
        <f t="shared" si="175"/>
        <v>0</v>
      </c>
      <c r="AD1080" s="112">
        <f t="shared" si="176"/>
        <v>0</v>
      </c>
      <c r="AE1080" s="112">
        <f t="shared" si="177"/>
        <v>1</v>
      </c>
    </row>
    <row r="1081" spans="1:31" s="150" customFormat="1" hidden="1">
      <c r="A1081" s="147">
        <v>1092</v>
      </c>
      <c r="B1081" s="226" t="s">
        <v>532</v>
      </c>
      <c r="C1081" s="147" t="s">
        <v>436</v>
      </c>
      <c r="D1081" s="147" t="s">
        <v>479</v>
      </c>
      <c r="E1081" s="148">
        <v>42317</v>
      </c>
      <c r="F1081" s="149">
        <v>0.3444444444444445</v>
      </c>
      <c r="G1081" s="149">
        <v>0.77500000000000002</v>
      </c>
      <c r="H1081" s="147"/>
      <c r="I1081" s="147"/>
      <c r="J1081" s="147"/>
      <c r="K1081" s="277"/>
      <c r="L1081" s="121"/>
      <c r="M1081" s="120" t="str">
        <f>IF(ISERROR(VLOOKUP(C1081,mail!$G$2:$H$65,2,0)),"",VLOOKUP(C1081,mail!$G$2:$H$65,2,0))</f>
        <v/>
      </c>
      <c r="N1081" s="98"/>
      <c r="O1081" s="110">
        <f t="shared" si="170"/>
        <v>0.3444444444444445</v>
      </c>
      <c r="P1081" s="110">
        <f t="shared" si="171"/>
        <v>0.77500000000000002</v>
      </c>
      <c r="Q1081" s="134">
        <f t="shared" si="172"/>
        <v>0.1555555555555555</v>
      </c>
      <c r="R1081" s="111">
        <f t="shared" si="169"/>
        <v>0.21250000000000002</v>
      </c>
      <c r="S1081" s="108">
        <f t="shared" si="173"/>
        <v>0.35416666666666669</v>
      </c>
      <c r="T1081" s="109"/>
      <c r="U1081" s="108"/>
      <c r="V1081" s="108"/>
      <c r="W1081" s="112"/>
      <c r="X1081" s="112"/>
      <c r="Y1081" s="112"/>
      <c r="Z1081" s="176"/>
      <c r="AA1081" s="109"/>
      <c r="AB1081" s="138">
        <f t="shared" si="174"/>
        <v>1</v>
      </c>
      <c r="AC1081" s="112">
        <f t="shared" si="175"/>
        <v>0</v>
      </c>
      <c r="AD1081" s="112">
        <f t="shared" si="176"/>
        <v>0</v>
      </c>
      <c r="AE1081" s="112">
        <f t="shared" si="177"/>
        <v>1</v>
      </c>
    </row>
    <row r="1082" spans="1:31" s="150" customFormat="1" hidden="1">
      <c r="A1082" s="147">
        <v>1093</v>
      </c>
      <c r="B1082" s="226" t="s">
        <v>532</v>
      </c>
      <c r="C1082" s="147" t="s">
        <v>436</v>
      </c>
      <c r="D1082" s="147" t="s">
        <v>479</v>
      </c>
      <c r="E1082" s="148">
        <v>42318</v>
      </c>
      <c r="F1082" s="149">
        <v>0.34583333333333338</v>
      </c>
      <c r="G1082" s="149">
        <v>0.76250000000000007</v>
      </c>
      <c r="H1082" s="147"/>
      <c r="I1082" s="147"/>
      <c r="J1082" s="147"/>
      <c r="K1082" s="277"/>
      <c r="L1082" s="121"/>
      <c r="M1082" s="120" t="str">
        <f>IF(ISERROR(VLOOKUP(C1082,mail!$G$2:$H$65,2,0)),"",VLOOKUP(C1082,mail!$G$2:$H$65,2,0))</f>
        <v/>
      </c>
      <c r="N1082" s="98"/>
      <c r="O1082" s="110">
        <f t="shared" si="170"/>
        <v>0.34583333333333338</v>
      </c>
      <c r="P1082" s="110">
        <f t="shared" si="171"/>
        <v>0.76250000000000007</v>
      </c>
      <c r="Q1082" s="134">
        <f t="shared" si="172"/>
        <v>0.15416666666666662</v>
      </c>
      <c r="R1082" s="111">
        <f t="shared" si="169"/>
        <v>0.20000000000000007</v>
      </c>
      <c r="S1082" s="108">
        <f t="shared" si="173"/>
        <v>0.35416666666666669</v>
      </c>
      <c r="T1082" s="109"/>
      <c r="U1082" s="108"/>
      <c r="V1082" s="108"/>
      <c r="W1082" s="112"/>
      <c r="X1082" s="112"/>
      <c r="Y1082" s="112"/>
      <c r="Z1082" s="176"/>
      <c r="AA1082" s="109"/>
      <c r="AB1082" s="138">
        <f t="shared" si="174"/>
        <v>1</v>
      </c>
      <c r="AC1082" s="112">
        <f t="shared" si="175"/>
        <v>0</v>
      </c>
      <c r="AD1082" s="112">
        <f t="shared" si="176"/>
        <v>0</v>
      </c>
      <c r="AE1082" s="112">
        <f t="shared" si="177"/>
        <v>1</v>
      </c>
    </row>
    <row r="1083" spans="1:31" s="150" customFormat="1" hidden="1">
      <c r="A1083" s="147">
        <v>1094</v>
      </c>
      <c r="B1083" s="226" t="s">
        <v>532</v>
      </c>
      <c r="C1083" s="147" t="s">
        <v>436</v>
      </c>
      <c r="D1083" s="147" t="s">
        <v>479</v>
      </c>
      <c r="E1083" s="148">
        <v>42319</v>
      </c>
      <c r="F1083" s="149">
        <v>0.33888888888888885</v>
      </c>
      <c r="G1083" s="149">
        <v>0.7729166666666667</v>
      </c>
      <c r="H1083" s="147"/>
      <c r="I1083" s="147"/>
      <c r="J1083" s="147"/>
      <c r="K1083" s="277"/>
      <c r="L1083" s="121"/>
      <c r="M1083" s="120" t="str">
        <f>IF(ISERROR(VLOOKUP(C1083,mail!$G$2:$H$65,2,0)),"",VLOOKUP(C1083,mail!$G$2:$H$65,2,0))</f>
        <v/>
      </c>
      <c r="N1083" s="98"/>
      <c r="O1083" s="110">
        <f t="shared" si="170"/>
        <v>0.33888888888888885</v>
      </c>
      <c r="P1083" s="110">
        <f t="shared" si="171"/>
        <v>0.7729166666666667</v>
      </c>
      <c r="Q1083" s="134">
        <f t="shared" si="172"/>
        <v>0.16111111111111115</v>
      </c>
      <c r="R1083" s="111">
        <f t="shared" si="169"/>
        <v>0.2104166666666667</v>
      </c>
      <c r="S1083" s="108">
        <f t="shared" si="173"/>
        <v>0.35416666666666669</v>
      </c>
      <c r="T1083" s="109"/>
      <c r="U1083" s="108"/>
      <c r="V1083" s="108"/>
      <c r="W1083" s="112"/>
      <c r="X1083" s="112"/>
      <c r="Y1083" s="112"/>
      <c r="Z1083" s="176"/>
      <c r="AA1083" s="109"/>
      <c r="AB1083" s="138">
        <f t="shared" si="174"/>
        <v>1</v>
      </c>
      <c r="AC1083" s="112">
        <f t="shared" si="175"/>
        <v>0</v>
      </c>
      <c r="AD1083" s="112">
        <f t="shared" si="176"/>
        <v>0</v>
      </c>
      <c r="AE1083" s="112">
        <f t="shared" si="177"/>
        <v>1</v>
      </c>
    </row>
    <row r="1084" spans="1:31" s="150" customFormat="1" hidden="1">
      <c r="A1084" s="147">
        <v>1095</v>
      </c>
      <c r="B1084" s="226" t="s">
        <v>532</v>
      </c>
      <c r="C1084" s="147" t="s">
        <v>436</v>
      </c>
      <c r="D1084" s="147" t="s">
        <v>479</v>
      </c>
      <c r="E1084" s="148">
        <v>42320</v>
      </c>
      <c r="F1084" s="149">
        <v>0.32083333333333336</v>
      </c>
      <c r="G1084" s="149">
        <v>0.76736111111111116</v>
      </c>
      <c r="H1084" s="147"/>
      <c r="I1084" s="147"/>
      <c r="J1084" s="147"/>
      <c r="K1084" s="277"/>
      <c r="L1084" s="121"/>
      <c r="M1084" s="120" t="str">
        <f>IF(ISERROR(VLOOKUP(C1084,mail!$G$2:$H$65,2,0)),"",VLOOKUP(C1084,mail!$G$2:$H$65,2,0))</f>
        <v/>
      </c>
      <c r="N1084" s="98"/>
      <c r="O1084" s="110">
        <f t="shared" si="170"/>
        <v>0.33333333333333331</v>
      </c>
      <c r="P1084" s="110">
        <f t="shared" si="171"/>
        <v>0.76736111111111116</v>
      </c>
      <c r="Q1084" s="134">
        <f t="shared" si="172"/>
        <v>0.16666666666666669</v>
      </c>
      <c r="R1084" s="111">
        <f t="shared" si="169"/>
        <v>0.20486111111111116</v>
      </c>
      <c r="S1084" s="108">
        <f t="shared" si="173"/>
        <v>0.35416666666666669</v>
      </c>
      <c r="T1084" s="109"/>
      <c r="U1084" s="108"/>
      <c r="V1084" s="108"/>
      <c r="W1084" s="112"/>
      <c r="X1084" s="112"/>
      <c r="Y1084" s="112"/>
      <c r="Z1084" s="176"/>
      <c r="AA1084" s="109"/>
      <c r="AB1084" s="138">
        <f t="shared" si="174"/>
        <v>1</v>
      </c>
      <c r="AC1084" s="112">
        <f t="shared" si="175"/>
        <v>0</v>
      </c>
      <c r="AD1084" s="112">
        <f t="shared" si="176"/>
        <v>0</v>
      </c>
      <c r="AE1084" s="112">
        <f t="shared" si="177"/>
        <v>1</v>
      </c>
    </row>
    <row r="1085" spans="1:31" s="150" customFormat="1" hidden="1">
      <c r="A1085" s="147">
        <v>1096</v>
      </c>
      <c r="B1085" s="226" t="s">
        <v>532</v>
      </c>
      <c r="C1085" s="147" t="s">
        <v>436</v>
      </c>
      <c r="D1085" s="147" t="s">
        <v>479</v>
      </c>
      <c r="E1085" s="148">
        <v>42321</v>
      </c>
      <c r="F1085" s="149">
        <v>0.25763888888888892</v>
      </c>
      <c r="G1085" s="149">
        <v>0.75208333333333333</v>
      </c>
      <c r="H1085" s="147"/>
      <c r="I1085" s="147"/>
      <c r="J1085" s="147"/>
      <c r="K1085" s="277"/>
      <c r="L1085" s="121"/>
      <c r="M1085" s="120" t="str">
        <f>IF(ISERROR(VLOOKUP(C1085,mail!$G$2:$H$65,2,0)),"",VLOOKUP(C1085,mail!$G$2:$H$65,2,0))</f>
        <v/>
      </c>
      <c r="N1085" s="98"/>
      <c r="O1085" s="110">
        <f t="shared" si="170"/>
        <v>0.33333333333333331</v>
      </c>
      <c r="P1085" s="110">
        <f t="shared" si="171"/>
        <v>0.75208333333333333</v>
      </c>
      <c r="Q1085" s="134">
        <f t="shared" si="172"/>
        <v>0.16666666666666669</v>
      </c>
      <c r="R1085" s="111">
        <f t="shared" si="169"/>
        <v>0.18958333333333333</v>
      </c>
      <c r="S1085" s="108">
        <f t="shared" si="173"/>
        <v>0.35416666666666669</v>
      </c>
      <c r="T1085" s="109"/>
      <c r="U1085" s="108"/>
      <c r="V1085" s="108"/>
      <c r="W1085" s="112"/>
      <c r="X1085" s="112"/>
      <c r="Y1085" s="112"/>
      <c r="Z1085" s="176"/>
      <c r="AA1085" s="109"/>
      <c r="AB1085" s="138">
        <f t="shared" si="174"/>
        <v>1</v>
      </c>
      <c r="AC1085" s="112">
        <f t="shared" si="175"/>
        <v>0</v>
      </c>
      <c r="AD1085" s="112">
        <f t="shared" si="176"/>
        <v>0</v>
      </c>
      <c r="AE1085" s="112">
        <f t="shared" si="177"/>
        <v>1</v>
      </c>
    </row>
    <row r="1086" spans="1:31" s="150" customFormat="1" hidden="1">
      <c r="A1086" s="147">
        <v>1097</v>
      </c>
      <c r="B1086" s="226" t="s">
        <v>532</v>
      </c>
      <c r="C1086" s="147" t="s">
        <v>436</v>
      </c>
      <c r="D1086" s="147" t="s">
        <v>479</v>
      </c>
      <c r="E1086" s="148">
        <v>42324</v>
      </c>
      <c r="F1086" s="149">
        <v>0.25</v>
      </c>
      <c r="G1086" s="149">
        <v>0.77986111111111101</v>
      </c>
      <c r="H1086" s="147"/>
      <c r="I1086" s="147"/>
      <c r="J1086" s="147"/>
      <c r="K1086" s="277"/>
      <c r="L1086" s="121"/>
      <c r="M1086" s="120" t="str">
        <f>IF(ISERROR(VLOOKUP(C1086,mail!$G$2:$H$65,2,0)),"",VLOOKUP(C1086,mail!$G$2:$H$65,2,0))</f>
        <v/>
      </c>
      <c r="N1086" s="98"/>
      <c r="O1086" s="110">
        <f t="shared" si="170"/>
        <v>0.33333333333333331</v>
      </c>
      <c r="P1086" s="110">
        <f t="shared" si="171"/>
        <v>0.77986111111111101</v>
      </c>
      <c r="Q1086" s="134">
        <f t="shared" si="172"/>
        <v>0.16666666666666669</v>
      </c>
      <c r="R1086" s="111">
        <f t="shared" si="169"/>
        <v>0.21736111111111101</v>
      </c>
      <c r="S1086" s="108">
        <f t="shared" si="173"/>
        <v>0.35416666666666669</v>
      </c>
      <c r="T1086" s="109"/>
      <c r="U1086" s="108"/>
      <c r="V1086" s="108"/>
      <c r="W1086" s="112"/>
      <c r="X1086" s="112"/>
      <c r="Y1086" s="112"/>
      <c r="Z1086" s="176"/>
      <c r="AA1086" s="109"/>
      <c r="AB1086" s="138">
        <f t="shared" si="174"/>
        <v>1</v>
      </c>
      <c r="AC1086" s="112">
        <f t="shared" si="175"/>
        <v>0</v>
      </c>
      <c r="AD1086" s="112">
        <f t="shared" si="176"/>
        <v>0</v>
      </c>
      <c r="AE1086" s="112">
        <f t="shared" si="177"/>
        <v>1</v>
      </c>
    </row>
    <row r="1087" spans="1:31" s="150" customFormat="1" hidden="1">
      <c r="A1087" s="147">
        <v>1098</v>
      </c>
      <c r="B1087" s="226" t="s">
        <v>532</v>
      </c>
      <c r="C1087" s="147" t="s">
        <v>436</v>
      </c>
      <c r="D1087" s="147" t="s">
        <v>479</v>
      </c>
      <c r="E1087" s="148">
        <v>42325</v>
      </c>
      <c r="F1087" s="149">
        <v>0.3444444444444445</v>
      </c>
      <c r="G1087" s="149">
        <v>0.77986111111111101</v>
      </c>
      <c r="H1087" s="147"/>
      <c r="I1087" s="147"/>
      <c r="J1087" s="147"/>
      <c r="K1087" s="277"/>
      <c r="L1087" s="121"/>
      <c r="M1087" s="120" t="str">
        <f>IF(ISERROR(VLOOKUP(C1087,mail!$G$2:$H$65,2,0)),"",VLOOKUP(C1087,mail!$G$2:$H$65,2,0))</f>
        <v/>
      </c>
      <c r="N1087" s="98"/>
      <c r="O1087" s="110">
        <f t="shared" si="170"/>
        <v>0.3444444444444445</v>
      </c>
      <c r="P1087" s="110">
        <f t="shared" si="171"/>
        <v>0.77986111111111101</v>
      </c>
      <c r="Q1087" s="134">
        <f t="shared" si="172"/>
        <v>0.1555555555555555</v>
      </c>
      <c r="R1087" s="111">
        <f t="shared" si="169"/>
        <v>0.21736111111111101</v>
      </c>
      <c r="S1087" s="108">
        <f t="shared" si="173"/>
        <v>0.35416666666666669</v>
      </c>
      <c r="T1087" s="109"/>
      <c r="U1087" s="108"/>
      <c r="V1087" s="108"/>
      <c r="W1087" s="112"/>
      <c r="X1087" s="112"/>
      <c r="Y1087" s="112"/>
      <c r="Z1087" s="176"/>
      <c r="AA1087" s="109"/>
      <c r="AB1087" s="138">
        <f t="shared" si="174"/>
        <v>1</v>
      </c>
      <c r="AC1087" s="112">
        <f t="shared" si="175"/>
        <v>0</v>
      </c>
      <c r="AD1087" s="112">
        <f t="shared" si="176"/>
        <v>0</v>
      </c>
      <c r="AE1087" s="112">
        <f t="shared" si="177"/>
        <v>1</v>
      </c>
    </row>
    <row r="1088" spans="1:31" s="150" customFormat="1" hidden="1">
      <c r="A1088" s="147">
        <v>1099</v>
      </c>
      <c r="B1088" s="226" t="s">
        <v>532</v>
      </c>
      <c r="C1088" s="147" t="s">
        <v>436</v>
      </c>
      <c r="D1088" s="147" t="s">
        <v>479</v>
      </c>
      <c r="E1088" s="148">
        <v>42326</v>
      </c>
      <c r="F1088" s="149">
        <v>0.25972222222222224</v>
      </c>
      <c r="G1088" s="149">
        <v>0.79722222222222217</v>
      </c>
      <c r="H1088" s="147"/>
      <c r="I1088" s="147"/>
      <c r="J1088" s="147"/>
      <c r="K1088" s="277"/>
      <c r="L1088" s="121"/>
      <c r="M1088" s="120" t="str">
        <f>IF(ISERROR(VLOOKUP(C1088,mail!$G$2:$H$65,2,0)),"",VLOOKUP(C1088,mail!$G$2:$H$65,2,0))</f>
        <v/>
      </c>
      <c r="N1088" s="98"/>
      <c r="O1088" s="110">
        <f t="shared" si="170"/>
        <v>0.33333333333333331</v>
      </c>
      <c r="P1088" s="110">
        <f t="shared" si="171"/>
        <v>0.79722222222222217</v>
      </c>
      <c r="Q1088" s="134">
        <f t="shared" si="172"/>
        <v>0.16666666666666669</v>
      </c>
      <c r="R1088" s="111">
        <f t="shared" si="169"/>
        <v>0.23472222222222217</v>
      </c>
      <c r="S1088" s="108">
        <f t="shared" si="173"/>
        <v>0.35416666666666669</v>
      </c>
      <c r="T1088" s="109"/>
      <c r="U1088" s="108"/>
      <c r="V1088" s="108"/>
      <c r="W1088" s="112"/>
      <c r="X1088" s="112"/>
      <c r="Y1088" s="112"/>
      <c r="Z1088" s="176"/>
      <c r="AA1088" s="109"/>
      <c r="AB1088" s="138">
        <f t="shared" si="174"/>
        <v>1</v>
      </c>
      <c r="AC1088" s="112">
        <f t="shared" si="175"/>
        <v>0</v>
      </c>
      <c r="AD1088" s="112">
        <f t="shared" si="176"/>
        <v>0</v>
      </c>
      <c r="AE1088" s="112">
        <f t="shared" si="177"/>
        <v>1</v>
      </c>
    </row>
    <row r="1089" spans="1:31" s="150" customFormat="1" hidden="1">
      <c r="A1089" s="147">
        <v>1100</v>
      </c>
      <c r="B1089" s="226" t="s">
        <v>532</v>
      </c>
      <c r="C1089" s="147" t="s">
        <v>436</v>
      </c>
      <c r="D1089" s="147" t="s">
        <v>479</v>
      </c>
      <c r="E1089" s="148">
        <v>42327</v>
      </c>
      <c r="F1089" s="149">
        <v>0.33958333333333335</v>
      </c>
      <c r="G1089" s="149">
        <v>0.77777777777777779</v>
      </c>
      <c r="H1089" s="147"/>
      <c r="I1089" s="147"/>
      <c r="J1089" s="147"/>
      <c r="K1089" s="277"/>
      <c r="L1089" s="121"/>
      <c r="M1089" s="120" t="str">
        <f>IF(ISERROR(VLOOKUP(C1089,mail!$G$2:$H$65,2,0)),"",VLOOKUP(C1089,mail!$G$2:$H$65,2,0))</f>
        <v/>
      </c>
      <c r="N1089" s="98"/>
      <c r="O1089" s="110">
        <f t="shared" si="170"/>
        <v>0.33958333333333335</v>
      </c>
      <c r="P1089" s="110">
        <f t="shared" si="171"/>
        <v>0.77777777777777779</v>
      </c>
      <c r="Q1089" s="134">
        <f t="shared" si="172"/>
        <v>0.16041666666666665</v>
      </c>
      <c r="R1089" s="111">
        <f t="shared" si="169"/>
        <v>0.21527777777777779</v>
      </c>
      <c r="S1089" s="108">
        <f t="shared" si="173"/>
        <v>0.35416666666666669</v>
      </c>
      <c r="T1089" s="109"/>
      <c r="U1089" s="108"/>
      <c r="V1089" s="108"/>
      <c r="W1089" s="112"/>
      <c r="X1089" s="112"/>
      <c r="Y1089" s="112"/>
      <c r="Z1089" s="176"/>
      <c r="AA1089" s="109"/>
      <c r="AB1089" s="138">
        <f t="shared" si="174"/>
        <v>1</v>
      </c>
      <c r="AC1089" s="112">
        <f t="shared" si="175"/>
        <v>0</v>
      </c>
      <c r="AD1089" s="112">
        <f t="shared" si="176"/>
        <v>0</v>
      </c>
      <c r="AE1089" s="112">
        <f t="shared" si="177"/>
        <v>1</v>
      </c>
    </row>
    <row r="1090" spans="1:31" s="150" customFormat="1" hidden="1">
      <c r="A1090" s="147">
        <v>1101</v>
      </c>
      <c r="B1090" s="226" t="s">
        <v>533</v>
      </c>
      <c r="C1090" s="147" t="s">
        <v>534</v>
      </c>
      <c r="D1090" s="147" t="s">
        <v>479</v>
      </c>
      <c r="E1090" s="148">
        <v>42303</v>
      </c>
      <c r="F1090" s="149">
        <v>0.33263888888888887</v>
      </c>
      <c r="G1090" s="149">
        <v>0.7631944444444444</v>
      </c>
      <c r="H1090" s="147"/>
      <c r="I1090" s="147"/>
      <c r="J1090" s="147"/>
      <c r="K1090" s="277"/>
      <c r="L1090" s="121"/>
      <c r="M1090" s="120" t="str">
        <f>IF(ISERROR(VLOOKUP(C1090,mail!$G$2:$H$65,2,0)),"",VLOOKUP(C1090,mail!$G$2:$H$65,2,0))</f>
        <v/>
      </c>
      <c r="N1090" s="98"/>
      <c r="O1090" s="110">
        <f t="shared" si="170"/>
        <v>0.33333333333333331</v>
      </c>
      <c r="P1090" s="110">
        <f t="shared" si="171"/>
        <v>0.7631944444444444</v>
      </c>
      <c r="Q1090" s="134">
        <f t="shared" si="172"/>
        <v>0.16666666666666669</v>
      </c>
      <c r="R1090" s="111">
        <f t="shared" si="169"/>
        <v>0.2006944444444444</v>
      </c>
      <c r="S1090" s="108">
        <f t="shared" si="173"/>
        <v>0.35416666666666669</v>
      </c>
      <c r="T1090" s="109"/>
      <c r="U1090" s="108"/>
      <c r="V1090" s="108"/>
      <c r="W1090" s="112"/>
      <c r="X1090" s="112"/>
      <c r="Y1090" s="112"/>
      <c r="Z1090" s="176"/>
      <c r="AA1090" s="109"/>
      <c r="AB1090" s="138">
        <f t="shared" si="174"/>
        <v>1</v>
      </c>
      <c r="AC1090" s="112">
        <f t="shared" si="175"/>
        <v>0</v>
      </c>
      <c r="AD1090" s="112">
        <f t="shared" si="176"/>
        <v>0</v>
      </c>
      <c r="AE1090" s="112">
        <f t="shared" si="177"/>
        <v>1</v>
      </c>
    </row>
    <row r="1091" spans="1:31" s="150" customFormat="1" hidden="1">
      <c r="A1091" s="147">
        <v>1102</v>
      </c>
      <c r="B1091" s="226" t="s">
        <v>533</v>
      </c>
      <c r="C1091" s="147" t="s">
        <v>534</v>
      </c>
      <c r="D1091" s="147" t="s">
        <v>479</v>
      </c>
      <c r="E1091" s="148">
        <v>42304</v>
      </c>
      <c r="F1091" s="149">
        <v>0.33194444444444443</v>
      </c>
      <c r="G1091" s="149">
        <v>0.76250000000000007</v>
      </c>
      <c r="H1091" s="147"/>
      <c r="I1091" s="147"/>
      <c r="J1091" s="147"/>
      <c r="K1091" s="277"/>
      <c r="L1091" s="121"/>
      <c r="M1091" s="120" t="str">
        <f>IF(ISERROR(VLOOKUP(C1091,mail!$G$2:$H$65,2,0)),"",VLOOKUP(C1091,mail!$G$2:$H$65,2,0))</f>
        <v/>
      </c>
      <c r="N1091" s="98"/>
      <c r="O1091" s="110">
        <f t="shared" si="170"/>
        <v>0.33333333333333331</v>
      </c>
      <c r="P1091" s="110">
        <f t="shared" si="171"/>
        <v>0.76250000000000007</v>
      </c>
      <c r="Q1091" s="134">
        <f t="shared" si="172"/>
        <v>0.16666666666666669</v>
      </c>
      <c r="R1091" s="111">
        <f t="shared" si="169"/>
        <v>0.20000000000000007</v>
      </c>
      <c r="S1091" s="108">
        <f t="shared" si="173"/>
        <v>0.35416666666666669</v>
      </c>
      <c r="T1091" s="109"/>
      <c r="U1091" s="108"/>
      <c r="V1091" s="108"/>
      <c r="W1091" s="112"/>
      <c r="X1091" s="112"/>
      <c r="Y1091" s="112"/>
      <c r="Z1091" s="176"/>
      <c r="AA1091" s="109"/>
      <c r="AB1091" s="138">
        <f t="shared" si="174"/>
        <v>1</v>
      </c>
      <c r="AC1091" s="112">
        <f t="shared" si="175"/>
        <v>0</v>
      </c>
      <c r="AD1091" s="112">
        <f t="shared" si="176"/>
        <v>0</v>
      </c>
      <c r="AE1091" s="112">
        <f t="shared" si="177"/>
        <v>1</v>
      </c>
    </row>
    <row r="1092" spans="1:31" s="150" customFormat="1" hidden="1">
      <c r="A1092" s="147">
        <v>1103</v>
      </c>
      <c r="B1092" s="226" t="s">
        <v>533</v>
      </c>
      <c r="C1092" s="147" t="s">
        <v>534</v>
      </c>
      <c r="D1092" s="147" t="s">
        <v>479</v>
      </c>
      <c r="E1092" s="148">
        <v>42305</v>
      </c>
      <c r="F1092" s="149">
        <v>0.3263888888888889</v>
      </c>
      <c r="G1092" s="149">
        <v>0.78402777777777777</v>
      </c>
      <c r="H1092" s="147"/>
      <c r="I1092" s="147"/>
      <c r="J1092" s="147"/>
      <c r="K1092" s="277"/>
      <c r="L1092" s="121"/>
      <c r="M1092" s="120" t="str">
        <f>IF(ISERROR(VLOOKUP(C1092,mail!$G$2:$H$65,2,0)),"",VLOOKUP(C1092,mail!$G$2:$H$65,2,0))</f>
        <v/>
      </c>
      <c r="N1092" s="98"/>
      <c r="O1092" s="110">
        <f t="shared" si="170"/>
        <v>0.33333333333333331</v>
      </c>
      <c r="P1092" s="110">
        <f t="shared" si="171"/>
        <v>0.78402777777777777</v>
      </c>
      <c r="Q1092" s="134">
        <f t="shared" si="172"/>
        <v>0.16666666666666669</v>
      </c>
      <c r="R1092" s="111">
        <f t="shared" si="169"/>
        <v>0.22152777777777777</v>
      </c>
      <c r="S1092" s="108">
        <f t="shared" si="173"/>
        <v>0.35416666666666669</v>
      </c>
      <c r="T1092" s="109"/>
      <c r="U1092" s="108"/>
      <c r="V1092" s="108"/>
      <c r="W1092" s="112"/>
      <c r="X1092" s="112"/>
      <c r="Y1092" s="112"/>
      <c r="Z1092" s="176"/>
      <c r="AA1092" s="109"/>
      <c r="AB1092" s="138">
        <f t="shared" si="174"/>
        <v>1</v>
      </c>
      <c r="AC1092" s="112">
        <f t="shared" si="175"/>
        <v>0</v>
      </c>
      <c r="AD1092" s="112">
        <f t="shared" si="176"/>
        <v>0</v>
      </c>
      <c r="AE1092" s="112">
        <f t="shared" si="177"/>
        <v>1</v>
      </c>
    </row>
    <row r="1093" spans="1:31" s="150" customFormat="1" hidden="1">
      <c r="A1093" s="147">
        <v>1104</v>
      </c>
      <c r="B1093" s="226" t="s">
        <v>533</v>
      </c>
      <c r="C1093" s="147" t="s">
        <v>534</v>
      </c>
      <c r="D1093" s="147" t="s">
        <v>479</v>
      </c>
      <c r="E1093" s="148">
        <v>42306</v>
      </c>
      <c r="F1093" s="149">
        <v>0.34097222222222223</v>
      </c>
      <c r="G1093" s="149">
        <v>0.77916666666666667</v>
      </c>
      <c r="H1093" s="147"/>
      <c r="I1093" s="147"/>
      <c r="J1093" s="147"/>
      <c r="K1093" s="277"/>
      <c r="L1093" s="121"/>
      <c r="M1093" s="120" t="str">
        <f>IF(ISERROR(VLOOKUP(C1093,mail!$G$2:$H$65,2,0)),"",VLOOKUP(C1093,mail!$G$2:$H$65,2,0))</f>
        <v/>
      </c>
      <c r="N1093" s="98"/>
      <c r="O1093" s="110">
        <f t="shared" si="161"/>
        <v>0.34097222222222223</v>
      </c>
      <c r="P1093" s="110">
        <f t="shared" si="162"/>
        <v>0.77916666666666667</v>
      </c>
      <c r="Q1093" s="134">
        <f t="shared" si="163"/>
        <v>0.15902777777777777</v>
      </c>
      <c r="R1093" s="111">
        <f t="shared" si="169"/>
        <v>0.21666666666666667</v>
      </c>
      <c r="S1093" s="108">
        <f t="shared" si="164"/>
        <v>0.35416666666666669</v>
      </c>
      <c r="T1093" s="109"/>
      <c r="U1093" s="108"/>
      <c r="V1093" s="108"/>
      <c r="W1093" s="112"/>
      <c r="X1093" s="112"/>
      <c r="Y1093" s="112"/>
      <c r="Z1093" s="176"/>
      <c r="AA1093" s="109"/>
      <c r="AB1093" s="138">
        <f t="shared" si="165"/>
        <v>1</v>
      </c>
      <c r="AC1093" s="112">
        <f t="shared" si="166"/>
        <v>0</v>
      </c>
      <c r="AD1093" s="112">
        <f t="shared" si="167"/>
        <v>0</v>
      </c>
      <c r="AE1093" s="112">
        <f t="shared" si="168"/>
        <v>1</v>
      </c>
    </row>
    <row r="1094" spans="1:31" s="150" customFormat="1" hidden="1">
      <c r="A1094" s="147">
        <v>1105</v>
      </c>
      <c r="B1094" s="226" t="s">
        <v>533</v>
      </c>
      <c r="C1094" s="147" t="s">
        <v>534</v>
      </c>
      <c r="D1094" s="147" t="s">
        <v>479</v>
      </c>
      <c r="E1094" s="148">
        <v>42307</v>
      </c>
      <c r="F1094" s="149">
        <v>0.33333333333333331</v>
      </c>
      <c r="G1094" s="149">
        <v>0.7583333333333333</v>
      </c>
      <c r="H1094" s="147"/>
      <c r="I1094" s="147"/>
      <c r="J1094" s="147"/>
      <c r="K1094" s="277"/>
      <c r="L1094" s="121"/>
      <c r="M1094" s="120" t="str">
        <f>IF(ISERROR(VLOOKUP(C1094,mail!$G$2:$H$65,2,0)),"",VLOOKUP(C1094,mail!$G$2:$H$65,2,0))</f>
        <v/>
      </c>
      <c r="N1094" s="98"/>
      <c r="O1094" s="110">
        <f t="shared" ref="O1094:O1111" si="178">+IF(COUNT(F1094:K1094)=1,0,IF((MAX(F1094:K1094)-MIN(F1094:K1094))&lt;TIMEVALUE("1:00"),0,IF(F1094&lt;TIMEVALUE("8:00"),1/3,MIN(F1094:K1094))))</f>
        <v>0.33333333333333331</v>
      </c>
      <c r="P1094" s="110">
        <f t="shared" ref="P1094:P1111" si="179">+IF(COUNT(F1094:K1094)=1,0,IF((MAX(F1094:K1094)-MIN(F1094:K1094))&lt;TIMEVALUE("1:00"),0,IF(MAX(F1094:K1094)&lt;TIMEVALUE("18:00"),MAX(F1094:K1094),IF(MIN(F1094:K1094)&gt;TIMEVALUE("8:30"),0.75,MAX(F1094:K1094)))))</f>
        <v>0.7583333333333333</v>
      </c>
      <c r="Q1094" s="134">
        <f t="shared" ref="Q1094:Q1111" si="180">+IF(OR(M1094="KHAC",M1094="PM",O1094=TIMEVALUE("00:00")),0,IF(O1094&gt;TIMEVALUE("10:00"),0,IF(MAX(F1094:K1094)&lt;TIMEVALUE("12:00"),MAX(F1094:K1094)-O1094,TIMEVALUE("12:00")-O1094)))</f>
        <v>0.16666666666666669</v>
      </c>
      <c r="R1094" s="111">
        <f t="shared" si="169"/>
        <v>0.1958333333333333</v>
      </c>
      <c r="S1094" s="108">
        <f t="shared" ref="S1094:S1111" si="181">+IF(AND(M1094="TS",(Q1094+R1094+U1094-V1094)&gt;TIMEVALUE("7:30")),7.5/24,IF((Q1094+R1094+U1094-V1094)&gt;TIMEVALUE("8:30"),8.5/24,(Q1094+R1094+U1094-V1094)))</f>
        <v>0.35416666666666669</v>
      </c>
      <c r="T1094" s="109"/>
      <c r="U1094" s="108"/>
      <c r="V1094" s="108"/>
      <c r="W1094" s="112"/>
      <c r="X1094" s="112"/>
      <c r="Y1094" s="112"/>
      <c r="Z1094" s="176"/>
      <c r="AA1094" s="109"/>
      <c r="AB1094" s="138">
        <f t="shared" ref="AB1094:AB1111" si="182">+S1094/TIMEVALUE("8:30")</f>
        <v>1</v>
      </c>
      <c r="AC1094" s="112">
        <f t="shared" ref="AC1094:AC1111" si="183">IF(COUNT(F1094:K1094)=0,0,IF(COUNT(F1094:K1094)=1,1,IF((MAX(F1094:K1094)-MIN(F1094:K1094))&lt;TIMEVALUE("1:00"),1,0+Y1094)))</f>
        <v>0</v>
      </c>
      <c r="AD1094" s="112">
        <f t="shared" ref="AD1094:AD1111" si="184">+IF(AND(F1094&gt;TIMEVALUE("8:30"),F1094&lt;TIMEVALUE("10:00")),1,IF(AND(F1094&gt;TIMEVALUE("14:00"),F1094&lt;TIMEVALUE("15:30")),1,0+W1094))</f>
        <v>0</v>
      </c>
      <c r="AE1094" s="112">
        <f t="shared" ref="AE1094:AE1111" si="185">+IF(OR(M1094="Khac",M1094="pm"),0,IF(AND(MAX(F1094:K1094)-MIN(F1094:K1094)&gt;TIMEVALUE("6:00"),AND(MAX(F1094:K1094)&gt;TIMEVALUE("14:00"),MIN(F1094:K1094)&lt;TIMEVALUE("11:30"))),1,0))+X1094</f>
        <v>1</v>
      </c>
    </row>
    <row r="1095" spans="1:31" s="150" customFormat="1" hidden="1">
      <c r="A1095" s="147">
        <v>1106</v>
      </c>
      <c r="B1095" s="226" t="s">
        <v>533</v>
      </c>
      <c r="C1095" s="147" t="s">
        <v>534</v>
      </c>
      <c r="D1095" s="147" t="s">
        <v>479</v>
      </c>
      <c r="E1095" s="148">
        <v>42310</v>
      </c>
      <c r="F1095" s="149">
        <v>0.33263888888888887</v>
      </c>
      <c r="G1095" s="149">
        <v>0.76041666666666663</v>
      </c>
      <c r="H1095" s="147"/>
      <c r="I1095" s="147"/>
      <c r="J1095" s="147"/>
      <c r="K1095" s="277"/>
      <c r="L1095" s="121"/>
      <c r="M1095" s="120" t="str">
        <f>IF(ISERROR(VLOOKUP(C1095,mail!$G$2:$H$65,2,0)),"",VLOOKUP(C1095,mail!$G$2:$H$65,2,0))</f>
        <v/>
      </c>
      <c r="N1095" s="98"/>
      <c r="O1095" s="110">
        <f t="shared" si="178"/>
        <v>0.33333333333333331</v>
      </c>
      <c r="P1095" s="110">
        <f t="shared" si="179"/>
        <v>0.76041666666666663</v>
      </c>
      <c r="Q1095" s="134">
        <f t="shared" si="180"/>
        <v>0.16666666666666669</v>
      </c>
      <c r="R1095" s="111">
        <f t="shared" si="169"/>
        <v>0.19791666666666663</v>
      </c>
      <c r="S1095" s="108">
        <f t="shared" si="181"/>
        <v>0.35416666666666669</v>
      </c>
      <c r="T1095" s="109"/>
      <c r="U1095" s="108"/>
      <c r="V1095" s="108"/>
      <c r="W1095" s="112"/>
      <c r="X1095" s="112"/>
      <c r="Y1095" s="112"/>
      <c r="Z1095" s="176"/>
      <c r="AA1095" s="109"/>
      <c r="AB1095" s="138">
        <f t="shared" si="182"/>
        <v>1</v>
      </c>
      <c r="AC1095" s="112">
        <f t="shared" si="183"/>
        <v>0</v>
      </c>
      <c r="AD1095" s="112">
        <f t="shared" si="184"/>
        <v>0</v>
      </c>
      <c r="AE1095" s="112">
        <f t="shared" si="185"/>
        <v>1</v>
      </c>
    </row>
    <row r="1096" spans="1:31" s="150" customFormat="1" hidden="1">
      <c r="A1096" s="147">
        <v>1107</v>
      </c>
      <c r="B1096" s="226" t="s">
        <v>533</v>
      </c>
      <c r="C1096" s="147" t="s">
        <v>534</v>
      </c>
      <c r="D1096" s="147" t="s">
        <v>479</v>
      </c>
      <c r="E1096" s="148">
        <v>42311</v>
      </c>
      <c r="F1096" s="149">
        <v>0.33263888888888887</v>
      </c>
      <c r="G1096" s="149">
        <v>0.76180555555555562</v>
      </c>
      <c r="H1096" s="147"/>
      <c r="I1096" s="147"/>
      <c r="J1096" s="147"/>
      <c r="K1096" s="277"/>
      <c r="L1096" s="121"/>
      <c r="M1096" s="120" t="str">
        <f>IF(ISERROR(VLOOKUP(C1096,mail!$G$2:$H$65,2,0)),"",VLOOKUP(C1096,mail!$G$2:$H$65,2,0))</f>
        <v/>
      </c>
      <c r="N1096" s="98"/>
      <c r="O1096" s="110">
        <f t="shared" si="178"/>
        <v>0.33333333333333331</v>
      </c>
      <c r="P1096" s="110">
        <f t="shared" si="179"/>
        <v>0.76180555555555562</v>
      </c>
      <c r="Q1096" s="134">
        <f t="shared" si="180"/>
        <v>0.16666666666666669</v>
      </c>
      <c r="R1096" s="111">
        <f t="shared" si="169"/>
        <v>0.19930555555555562</v>
      </c>
      <c r="S1096" s="108">
        <f t="shared" si="181"/>
        <v>0.35416666666666669</v>
      </c>
      <c r="T1096" s="109"/>
      <c r="U1096" s="108"/>
      <c r="V1096" s="108"/>
      <c r="W1096" s="112"/>
      <c r="X1096" s="112"/>
      <c r="Y1096" s="112"/>
      <c r="Z1096" s="176"/>
      <c r="AA1096" s="109"/>
      <c r="AB1096" s="138">
        <f t="shared" si="182"/>
        <v>1</v>
      </c>
      <c r="AC1096" s="112">
        <f t="shared" si="183"/>
        <v>0</v>
      </c>
      <c r="AD1096" s="112">
        <f t="shared" si="184"/>
        <v>0</v>
      </c>
      <c r="AE1096" s="112">
        <f t="shared" si="185"/>
        <v>1</v>
      </c>
    </row>
    <row r="1097" spans="1:31" s="150" customFormat="1" hidden="1">
      <c r="A1097" s="147">
        <v>1108</v>
      </c>
      <c r="B1097" s="226" t="s">
        <v>533</v>
      </c>
      <c r="C1097" s="147" t="s">
        <v>534</v>
      </c>
      <c r="D1097" s="147" t="s">
        <v>479</v>
      </c>
      <c r="E1097" s="148">
        <v>42312</v>
      </c>
      <c r="F1097" s="149">
        <v>0.33680555555555558</v>
      </c>
      <c r="G1097" s="149">
        <v>0.76527777777777783</v>
      </c>
      <c r="H1097" s="147"/>
      <c r="I1097" s="147"/>
      <c r="J1097" s="147"/>
      <c r="K1097" s="277"/>
      <c r="L1097" s="121"/>
      <c r="M1097" s="120" t="str">
        <f>IF(ISERROR(VLOOKUP(C1097,mail!$G$2:$H$65,2,0)),"",VLOOKUP(C1097,mail!$G$2:$H$65,2,0))</f>
        <v/>
      </c>
      <c r="N1097" s="98"/>
      <c r="O1097" s="110">
        <f t="shared" si="178"/>
        <v>0.33680555555555558</v>
      </c>
      <c r="P1097" s="110">
        <f t="shared" si="179"/>
        <v>0.76527777777777783</v>
      </c>
      <c r="Q1097" s="134">
        <f t="shared" si="180"/>
        <v>0.16319444444444442</v>
      </c>
      <c r="R1097" s="111">
        <f t="shared" si="169"/>
        <v>0.20277777777777783</v>
      </c>
      <c r="S1097" s="108">
        <f t="shared" si="181"/>
        <v>0.35416666666666669</v>
      </c>
      <c r="T1097" s="109"/>
      <c r="U1097" s="108"/>
      <c r="V1097" s="108"/>
      <c r="W1097" s="112"/>
      <c r="X1097" s="112"/>
      <c r="Y1097" s="112"/>
      <c r="Z1097" s="176"/>
      <c r="AA1097" s="109"/>
      <c r="AB1097" s="138">
        <f t="shared" si="182"/>
        <v>1</v>
      </c>
      <c r="AC1097" s="112">
        <f t="shared" si="183"/>
        <v>0</v>
      </c>
      <c r="AD1097" s="112">
        <f t="shared" si="184"/>
        <v>0</v>
      </c>
      <c r="AE1097" s="112">
        <f t="shared" si="185"/>
        <v>1</v>
      </c>
    </row>
    <row r="1098" spans="1:31" s="150" customFormat="1" hidden="1">
      <c r="A1098" s="147">
        <v>1109</v>
      </c>
      <c r="B1098" s="226" t="s">
        <v>533</v>
      </c>
      <c r="C1098" s="147" t="s">
        <v>534</v>
      </c>
      <c r="D1098" s="147" t="s">
        <v>479</v>
      </c>
      <c r="E1098" s="148">
        <v>42313</v>
      </c>
      <c r="F1098" s="149">
        <v>0.33402777777777781</v>
      </c>
      <c r="G1098" s="149">
        <v>0.77083333333333337</v>
      </c>
      <c r="H1098" s="147"/>
      <c r="I1098" s="147"/>
      <c r="J1098" s="147"/>
      <c r="K1098" s="277"/>
      <c r="L1098" s="121"/>
      <c r="M1098" s="120" t="str">
        <f>IF(ISERROR(VLOOKUP(C1098,mail!$G$2:$H$65,2,0)),"",VLOOKUP(C1098,mail!$G$2:$H$65,2,0))</f>
        <v/>
      </c>
      <c r="N1098" s="98"/>
      <c r="O1098" s="110">
        <f t="shared" si="178"/>
        <v>0.33402777777777781</v>
      </c>
      <c r="P1098" s="110">
        <f t="shared" si="179"/>
        <v>0.77083333333333337</v>
      </c>
      <c r="Q1098" s="134">
        <f t="shared" si="180"/>
        <v>0.16597222222222219</v>
      </c>
      <c r="R1098" s="111">
        <f t="shared" si="169"/>
        <v>0.20833333333333337</v>
      </c>
      <c r="S1098" s="108">
        <f t="shared" si="181"/>
        <v>0.35416666666666669</v>
      </c>
      <c r="T1098" s="109"/>
      <c r="U1098" s="108"/>
      <c r="V1098" s="108"/>
      <c r="W1098" s="112"/>
      <c r="X1098" s="112"/>
      <c r="Y1098" s="112"/>
      <c r="Z1098" s="176"/>
      <c r="AA1098" s="109"/>
      <c r="AB1098" s="138">
        <f t="shared" si="182"/>
        <v>1</v>
      </c>
      <c r="AC1098" s="112">
        <f t="shared" si="183"/>
        <v>0</v>
      </c>
      <c r="AD1098" s="112">
        <f t="shared" si="184"/>
        <v>0</v>
      </c>
      <c r="AE1098" s="112">
        <f t="shared" si="185"/>
        <v>1</v>
      </c>
    </row>
    <row r="1099" spans="1:31" s="150" customFormat="1" hidden="1">
      <c r="A1099" s="147">
        <v>1110</v>
      </c>
      <c r="B1099" s="226" t="s">
        <v>533</v>
      </c>
      <c r="C1099" s="147" t="s">
        <v>534</v>
      </c>
      <c r="D1099" s="147" t="s">
        <v>479</v>
      </c>
      <c r="E1099" s="148">
        <v>42314</v>
      </c>
      <c r="F1099" s="149">
        <v>0.33333333333333331</v>
      </c>
      <c r="G1099" s="149">
        <v>0.76180555555555562</v>
      </c>
      <c r="H1099" s="147"/>
      <c r="I1099" s="147"/>
      <c r="J1099" s="147"/>
      <c r="K1099" s="277"/>
      <c r="L1099" s="121"/>
      <c r="M1099" s="120" t="str">
        <f>IF(ISERROR(VLOOKUP(C1099,mail!$G$2:$H$65,2,0)),"",VLOOKUP(C1099,mail!$G$2:$H$65,2,0))</f>
        <v/>
      </c>
      <c r="N1099" s="98"/>
      <c r="O1099" s="110">
        <f t="shared" si="178"/>
        <v>0.33333333333333331</v>
      </c>
      <c r="P1099" s="110">
        <f t="shared" si="179"/>
        <v>0.76180555555555562</v>
      </c>
      <c r="Q1099" s="134">
        <f t="shared" si="180"/>
        <v>0.16666666666666669</v>
      </c>
      <c r="R1099" s="111">
        <f t="shared" si="169"/>
        <v>0.19930555555555562</v>
      </c>
      <c r="S1099" s="108">
        <f t="shared" si="181"/>
        <v>0.35416666666666669</v>
      </c>
      <c r="T1099" s="109"/>
      <c r="U1099" s="108"/>
      <c r="V1099" s="108"/>
      <c r="W1099" s="112"/>
      <c r="X1099" s="112"/>
      <c r="Y1099" s="112"/>
      <c r="Z1099" s="176"/>
      <c r="AA1099" s="109"/>
      <c r="AB1099" s="138">
        <f t="shared" si="182"/>
        <v>1</v>
      </c>
      <c r="AC1099" s="112">
        <f t="shared" si="183"/>
        <v>0</v>
      </c>
      <c r="AD1099" s="112">
        <f t="shared" si="184"/>
        <v>0</v>
      </c>
      <c r="AE1099" s="112">
        <f t="shared" si="185"/>
        <v>1</v>
      </c>
    </row>
    <row r="1100" spans="1:31" s="150" customFormat="1" hidden="1">
      <c r="A1100" s="147">
        <v>1111</v>
      </c>
      <c r="B1100" s="226" t="s">
        <v>533</v>
      </c>
      <c r="C1100" s="147" t="s">
        <v>534</v>
      </c>
      <c r="D1100" s="147" t="s">
        <v>479</v>
      </c>
      <c r="E1100" s="148">
        <v>42317</v>
      </c>
      <c r="F1100" s="149">
        <v>0.55555555555555558</v>
      </c>
      <c r="G1100" s="149">
        <v>0.77083333333333337</v>
      </c>
      <c r="H1100" s="147"/>
      <c r="I1100" s="147"/>
      <c r="J1100" s="147"/>
      <c r="K1100" s="277"/>
      <c r="L1100" s="121"/>
      <c r="M1100" s="120" t="str">
        <f>IF(ISERROR(VLOOKUP(C1100,mail!$G$2:$H$65,2,0)),"",VLOOKUP(C1100,mail!$G$2:$H$65,2,0))</f>
        <v/>
      </c>
      <c r="N1100" s="98"/>
      <c r="O1100" s="110">
        <f t="shared" si="178"/>
        <v>0.55555555555555558</v>
      </c>
      <c r="P1100" s="110">
        <f t="shared" si="179"/>
        <v>0.75</v>
      </c>
      <c r="Q1100" s="134">
        <f t="shared" si="180"/>
        <v>0</v>
      </c>
      <c r="R1100" s="111">
        <f t="shared" si="169"/>
        <v>0.1875</v>
      </c>
      <c r="S1100" s="108">
        <f t="shared" si="181"/>
        <v>0.1875</v>
      </c>
      <c r="T1100" s="109"/>
      <c r="U1100" s="108"/>
      <c r="V1100" s="108"/>
      <c r="W1100" s="112"/>
      <c r="X1100" s="112"/>
      <c r="Y1100" s="112"/>
      <c r="Z1100" s="176"/>
      <c r="AA1100" s="109"/>
      <c r="AB1100" s="138">
        <f t="shared" si="182"/>
        <v>0.52941176470588236</v>
      </c>
      <c r="AC1100" s="112">
        <f t="shared" si="183"/>
        <v>0</v>
      </c>
      <c r="AD1100" s="112">
        <f t="shared" si="184"/>
        <v>0</v>
      </c>
      <c r="AE1100" s="112">
        <f t="shared" si="185"/>
        <v>0</v>
      </c>
    </row>
    <row r="1101" spans="1:31" s="150" customFormat="1" hidden="1">
      <c r="A1101" s="147">
        <v>1112</v>
      </c>
      <c r="B1101" s="226" t="s">
        <v>533</v>
      </c>
      <c r="C1101" s="147" t="s">
        <v>534</v>
      </c>
      <c r="D1101" s="147" t="s">
        <v>479</v>
      </c>
      <c r="E1101" s="148">
        <v>42318</v>
      </c>
      <c r="F1101" s="149">
        <v>0.33263888888888887</v>
      </c>
      <c r="G1101" s="149">
        <v>0.76180555555555562</v>
      </c>
      <c r="H1101" s="147"/>
      <c r="I1101" s="147"/>
      <c r="J1101" s="147"/>
      <c r="K1101" s="277"/>
      <c r="L1101" s="121"/>
      <c r="M1101" s="120" t="str">
        <f>IF(ISERROR(VLOOKUP(C1101,mail!$G$2:$H$65,2,0)),"",VLOOKUP(C1101,mail!$G$2:$H$65,2,0))</f>
        <v/>
      </c>
      <c r="N1101" s="98"/>
      <c r="O1101" s="110">
        <f t="shared" si="178"/>
        <v>0.33333333333333331</v>
      </c>
      <c r="P1101" s="110">
        <f t="shared" si="179"/>
        <v>0.76180555555555562</v>
      </c>
      <c r="Q1101" s="134">
        <f t="shared" si="180"/>
        <v>0.16666666666666669</v>
      </c>
      <c r="R1101" s="111">
        <f t="shared" si="169"/>
        <v>0.19930555555555562</v>
      </c>
      <c r="S1101" s="108">
        <f t="shared" si="181"/>
        <v>0.35416666666666669</v>
      </c>
      <c r="T1101" s="109"/>
      <c r="U1101" s="108"/>
      <c r="V1101" s="108"/>
      <c r="W1101" s="112"/>
      <c r="X1101" s="112"/>
      <c r="Y1101" s="112"/>
      <c r="Z1101" s="176"/>
      <c r="AA1101" s="109"/>
      <c r="AB1101" s="138">
        <f t="shared" si="182"/>
        <v>1</v>
      </c>
      <c r="AC1101" s="112">
        <f t="shared" si="183"/>
        <v>0</v>
      </c>
      <c r="AD1101" s="112">
        <f t="shared" si="184"/>
        <v>0</v>
      </c>
      <c r="AE1101" s="112">
        <f t="shared" si="185"/>
        <v>1</v>
      </c>
    </row>
    <row r="1102" spans="1:31" s="150" customFormat="1" hidden="1">
      <c r="A1102" s="147">
        <v>1113</v>
      </c>
      <c r="B1102" s="226" t="s">
        <v>533</v>
      </c>
      <c r="C1102" s="147" t="s">
        <v>534</v>
      </c>
      <c r="D1102" s="147" t="s">
        <v>479</v>
      </c>
      <c r="E1102" s="148">
        <v>42319</v>
      </c>
      <c r="F1102" s="149">
        <v>0.33333333333333331</v>
      </c>
      <c r="G1102" s="149">
        <v>0.76250000000000007</v>
      </c>
      <c r="H1102" s="147"/>
      <c r="I1102" s="147"/>
      <c r="J1102" s="147"/>
      <c r="K1102" s="277"/>
      <c r="L1102" s="121"/>
      <c r="M1102" s="120" t="str">
        <f>IF(ISERROR(VLOOKUP(C1102,mail!$G$2:$H$65,2,0)),"",VLOOKUP(C1102,mail!$G$2:$H$65,2,0))</f>
        <v/>
      </c>
      <c r="N1102" s="98"/>
      <c r="O1102" s="110">
        <f t="shared" si="178"/>
        <v>0.33333333333333331</v>
      </c>
      <c r="P1102" s="110">
        <f t="shared" si="179"/>
        <v>0.76250000000000007</v>
      </c>
      <c r="Q1102" s="134">
        <f t="shared" si="180"/>
        <v>0.16666666666666669</v>
      </c>
      <c r="R1102" s="111">
        <f t="shared" si="169"/>
        <v>0.20000000000000007</v>
      </c>
      <c r="S1102" s="108">
        <f t="shared" si="181"/>
        <v>0.35416666666666669</v>
      </c>
      <c r="T1102" s="109"/>
      <c r="U1102" s="108"/>
      <c r="V1102" s="108"/>
      <c r="W1102" s="112"/>
      <c r="X1102" s="112"/>
      <c r="Y1102" s="112"/>
      <c r="Z1102" s="176"/>
      <c r="AA1102" s="109"/>
      <c r="AB1102" s="138">
        <f t="shared" si="182"/>
        <v>1</v>
      </c>
      <c r="AC1102" s="112">
        <f t="shared" si="183"/>
        <v>0</v>
      </c>
      <c r="AD1102" s="112">
        <f t="shared" si="184"/>
        <v>0</v>
      </c>
      <c r="AE1102" s="112">
        <f t="shared" si="185"/>
        <v>1</v>
      </c>
    </row>
    <row r="1103" spans="1:31" s="150" customFormat="1" hidden="1">
      <c r="A1103" s="147">
        <v>1114</v>
      </c>
      <c r="B1103" s="226" t="s">
        <v>533</v>
      </c>
      <c r="C1103" s="147" t="s">
        <v>534</v>
      </c>
      <c r="D1103" s="147" t="s">
        <v>479</v>
      </c>
      <c r="E1103" s="148">
        <v>42320</v>
      </c>
      <c r="F1103" s="149">
        <v>0.33819444444444446</v>
      </c>
      <c r="G1103" s="149">
        <v>0.76597222222222217</v>
      </c>
      <c r="H1103" s="147"/>
      <c r="I1103" s="147"/>
      <c r="J1103" s="147"/>
      <c r="K1103" s="277"/>
      <c r="L1103" s="121"/>
      <c r="M1103" s="120" t="str">
        <f>IF(ISERROR(VLOOKUP(C1103,mail!$G$2:$H$65,2,0)),"",VLOOKUP(C1103,mail!$G$2:$H$65,2,0))</f>
        <v/>
      </c>
      <c r="N1103" s="98"/>
      <c r="O1103" s="110">
        <f t="shared" si="178"/>
        <v>0.33819444444444446</v>
      </c>
      <c r="P1103" s="110">
        <f t="shared" si="179"/>
        <v>0.76597222222222217</v>
      </c>
      <c r="Q1103" s="134">
        <f t="shared" si="180"/>
        <v>0.16180555555555554</v>
      </c>
      <c r="R1103" s="111">
        <f t="shared" si="169"/>
        <v>0.20347222222222217</v>
      </c>
      <c r="S1103" s="108">
        <f t="shared" si="181"/>
        <v>0.35416666666666669</v>
      </c>
      <c r="T1103" s="109"/>
      <c r="U1103" s="108"/>
      <c r="V1103" s="108"/>
      <c r="W1103" s="112"/>
      <c r="X1103" s="112"/>
      <c r="Y1103" s="112"/>
      <c r="Z1103" s="176"/>
      <c r="AA1103" s="109"/>
      <c r="AB1103" s="138">
        <f t="shared" si="182"/>
        <v>1</v>
      </c>
      <c r="AC1103" s="112">
        <f t="shared" si="183"/>
        <v>0</v>
      </c>
      <c r="AD1103" s="112">
        <f t="shared" si="184"/>
        <v>0</v>
      </c>
      <c r="AE1103" s="112">
        <f t="shared" si="185"/>
        <v>1</v>
      </c>
    </row>
    <row r="1104" spans="1:31" s="150" customFormat="1" hidden="1">
      <c r="A1104" s="147">
        <v>1115</v>
      </c>
      <c r="B1104" s="226" t="s">
        <v>533</v>
      </c>
      <c r="C1104" s="147" t="s">
        <v>534</v>
      </c>
      <c r="D1104" s="147" t="s">
        <v>479</v>
      </c>
      <c r="E1104" s="148">
        <v>42321</v>
      </c>
      <c r="F1104" s="149">
        <v>0.33958333333333335</v>
      </c>
      <c r="G1104" s="149">
        <v>0.76527777777777783</v>
      </c>
      <c r="H1104" s="147"/>
      <c r="I1104" s="147"/>
      <c r="J1104" s="147"/>
      <c r="K1104" s="277"/>
      <c r="L1104" s="121"/>
      <c r="M1104" s="120" t="str">
        <f>IF(ISERROR(VLOOKUP(C1104,mail!$G$2:$H$65,2,0)),"",VLOOKUP(C1104,mail!$G$2:$H$65,2,0))</f>
        <v/>
      </c>
      <c r="N1104" s="98"/>
      <c r="O1104" s="110">
        <f t="shared" si="178"/>
        <v>0.33958333333333335</v>
      </c>
      <c r="P1104" s="110">
        <f t="shared" si="179"/>
        <v>0.76527777777777783</v>
      </c>
      <c r="Q1104" s="134">
        <f t="shared" si="180"/>
        <v>0.16041666666666665</v>
      </c>
      <c r="R1104" s="111">
        <f t="shared" si="169"/>
        <v>0.20277777777777783</v>
      </c>
      <c r="S1104" s="108">
        <f t="shared" si="181"/>
        <v>0.35416666666666669</v>
      </c>
      <c r="T1104" s="109"/>
      <c r="U1104" s="108"/>
      <c r="V1104" s="108"/>
      <c r="W1104" s="112"/>
      <c r="X1104" s="112"/>
      <c r="Y1104" s="112"/>
      <c r="Z1104" s="176"/>
      <c r="AA1104" s="109"/>
      <c r="AB1104" s="138">
        <f t="shared" si="182"/>
        <v>1</v>
      </c>
      <c r="AC1104" s="112">
        <f t="shared" si="183"/>
        <v>0</v>
      </c>
      <c r="AD1104" s="112">
        <f t="shared" si="184"/>
        <v>0</v>
      </c>
      <c r="AE1104" s="112">
        <f t="shared" si="185"/>
        <v>1</v>
      </c>
    </row>
    <row r="1105" spans="1:31" s="150" customFormat="1" hidden="1">
      <c r="A1105" s="147">
        <v>1116</v>
      </c>
      <c r="B1105" s="226" t="s">
        <v>533</v>
      </c>
      <c r="C1105" s="147" t="s">
        <v>534</v>
      </c>
      <c r="D1105" s="147" t="s">
        <v>479</v>
      </c>
      <c r="E1105" s="148">
        <v>42324</v>
      </c>
      <c r="F1105" s="149">
        <v>0.33749999999999997</v>
      </c>
      <c r="G1105" s="149">
        <v>0.76944444444444438</v>
      </c>
      <c r="H1105" s="147"/>
      <c r="I1105" s="147"/>
      <c r="J1105" s="147"/>
      <c r="K1105" s="277"/>
      <c r="L1105" s="121"/>
      <c r="M1105" s="120" t="str">
        <f>IF(ISERROR(VLOOKUP(C1105,mail!$G$2:$H$65,2,0)),"",VLOOKUP(C1105,mail!$G$2:$H$65,2,0))</f>
        <v/>
      </c>
      <c r="N1105" s="98"/>
      <c r="O1105" s="110">
        <f t="shared" si="178"/>
        <v>0.33749999999999997</v>
      </c>
      <c r="P1105" s="110">
        <f t="shared" si="179"/>
        <v>0.76944444444444438</v>
      </c>
      <c r="Q1105" s="134">
        <f t="shared" si="180"/>
        <v>0.16250000000000003</v>
      </c>
      <c r="R1105" s="111">
        <f t="shared" si="169"/>
        <v>0.20694444444444438</v>
      </c>
      <c r="S1105" s="108">
        <f t="shared" si="181"/>
        <v>0.35416666666666669</v>
      </c>
      <c r="T1105" s="109"/>
      <c r="U1105" s="108"/>
      <c r="V1105" s="108"/>
      <c r="W1105" s="112"/>
      <c r="X1105" s="112"/>
      <c r="Y1105" s="112"/>
      <c r="Z1105" s="176"/>
      <c r="AA1105" s="109"/>
      <c r="AB1105" s="138">
        <f t="shared" si="182"/>
        <v>1</v>
      </c>
      <c r="AC1105" s="112">
        <f t="shared" si="183"/>
        <v>0</v>
      </c>
      <c r="AD1105" s="112">
        <f t="shared" si="184"/>
        <v>0</v>
      </c>
      <c r="AE1105" s="112">
        <f t="shared" si="185"/>
        <v>1</v>
      </c>
    </row>
    <row r="1106" spans="1:31" s="150" customFormat="1" hidden="1">
      <c r="A1106" s="147">
        <v>1117</v>
      </c>
      <c r="B1106" s="226" t="s">
        <v>533</v>
      </c>
      <c r="C1106" s="147" t="s">
        <v>534</v>
      </c>
      <c r="D1106" s="147" t="s">
        <v>479</v>
      </c>
      <c r="E1106" s="148">
        <v>42325</v>
      </c>
      <c r="F1106" s="149">
        <v>0.3354166666666667</v>
      </c>
      <c r="G1106" s="149">
        <v>0.7680555555555556</v>
      </c>
      <c r="H1106" s="147"/>
      <c r="I1106" s="147"/>
      <c r="J1106" s="147"/>
      <c r="K1106" s="277"/>
      <c r="L1106" s="121"/>
      <c r="M1106" s="120" t="str">
        <f>IF(ISERROR(VLOOKUP(C1106,mail!$G$2:$H$65,2,0)),"",VLOOKUP(C1106,mail!$G$2:$H$65,2,0))</f>
        <v/>
      </c>
      <c r="N1106" s="98"/>
      <c r="O1106" s="110">
        <f t="shared" si="178"/>
        <v>0.3354166666666667</v>
      </c>
      <c r="P1106" s="110">
        <f t="shared" si="179"/>
        <v>0.7680555555555556</v>
      </c>
      <c r="Q1106" s="134">
        <f t="shared" si="180"/>
        <v>0.1645833333333333</v>
      </c>
      <c r="R1106" s="111">
        <f t="shared" si="169"/>
        <v>0.2055555555555556</v>
      </c>
      <c r="S1106" s="108">
        <f t="shared" si="181"/>
        <v>0.35416666666666669</v>
      </c>
      <c r="T1106" s="109"/>
      <c r="U1106" s="108"/>
      <c r="V1106" s="108"/>
      <c r="W1106" s="112"/>
      <c r="X1106" s="112"/>
      <c r="Y1106" s="112"/>
      <c r="Z1106" s="176"/>
      <c r="AA1106" s="109"/>
      <c r="AB1106" s="138">
        <f t="shared" si="182"/>
        <v>1</v>
      </c>
      <c r="AC1106" s="112">
        <f t="shared" si="183"/>
        <v>0</v>
      </c>
      <c r="AD1106" s="112">
        <f t="shared" si="184"/>
        <v>0</v>
      </c>
      <c r="AE1106" s="112">
        <f t="shared" si="185"/>
        <v>1</v>
      </c>
    </row>
    <row r="1107" spans="1:31" s="150" customFormat="1" hidden="1">
      <c r="A1107" s="147">
        <v>1118</v>
      </c>
      <c r="B1107" s="226" t="s">
        <v>533</v>
      </c>
      <c r="C1107" s="147" t="s">
        <v>534</v>
      </c>
      <c r="D1107" s="147" t="s">
        <v>479</v>
      </c>
      <c r="E1107" s="148">
        <v>42326</v>
      </c>
      <c r="F1107" s="149">
        <v>0.3354166666666667</v>
      </c>
      <c r="G1107" s="149">
        <v>0.77916666666666667</v>
      </c>
      <c r="H1107" s="147"/>
      <c r="I1107" s="147"/>
      <c r="J1107" s="147"/>
      <c r="K1107" s="277"/>
      <c r="L1107" s="121"/>
      <c r="M1107" s="120" t="str">
        <f>IF(ISERROR(VLOOKUP(C1107,mail!$G$2:$H$65,2,0)),"",VLOOKUP(C1107,mail!$G$2:$H$65,2,0))</f>
        <v/>
      </c>
      <c r="N1107" s="98"/>
      <c r="O1107" s="110">
        <f t="shared" si="178"/>
        <v>0.3354166666666667</v>
      </c>
      <c r="P1107" s="110">
        <f t="shared" si="179"/>
        <v>0.77916666666666667</v>
      </c>
      <c r="Q1107" s="134">
        <f t="shared" si="180"/>
        <v>0.1645833333333333</v>
      </c>
      <c r="R1107" s="111">
        <f t="shared" si="169"/>
        <v>0.21666666666666667</v>
      </c>
      <c r="S1107" s="108">
        <f t="shared" si="181"/>
        <v>0.35416666666666669</v>
      </c>
      <c r="T1107" s="109"/>
      <c r="U1107" s="108"/>
      <c r="V1107" s="108"/>
      <c r="W1107" s="112"/>
      <c r="X1107" s="112"/>
      <c r="Y1107" s="112"/>
      <c r="Z1107" s="176"/>
      <c r="AA1107" s="109"/>
      <c r="AB1107" s="138">
        <f t="shared" si="182"/>
        <v>1</v>
      </c>
      <c r="AC1107" s="112">
        <f t="shared" si="183"/>
        <v>0</v>
      </c>
      <c r="AD1107" s="112">
        <f t="shared" si="184"/>
        <v>0</v>
      </c>
      <c r="AE1107" s="112">
        <f t="shared" si="185"/>
        <v>1</v>
      </c>
    </row>
    <row r="1108" spans="1:31" s="150" customFormat="1" hidden="1">
      <c r="A1108" s="147">
        <v>1119</v>
      </c>
      <c r="B1108" s="226" t="s">
        <v>533</v>
      </c>
      <c r="C1108" s="147" t="s">
        <v>534</v>
      </c>
      <c r="D1108" s="147" t="s">
        <v>479</v>
      </c>
      <c r="E1108" s="148">
        <v>42327</v>
      </c>
      <c r="F1108" s="149">
        <v>0.33263888888888887</v>
      </c>
      <c r="G1108" s="149">
        <v>0.77777777777777779</v>
      </c>
      <c r="H1108" s="147"/>
      <c r="I1108" s="147"/>
      <c r="J1108" s="147"/>
      <c r="K1108" s="277"/>
      <c r="L1108" s="121"/>
      <c r="M1108" s="120" t="str">
        <f>IF(ISERROR(VLOOKUP(C1108,mail!$G$2:$H$65,2,0)),"",VLOOKUP(C1108,mail!$G$2:$H$65,2,0))</f>
        <v/>
      </c>
      <c r="N1108" s="98"/>
      <c r="O1108" s="110">
        <f t="shared" si="178"/>
        <v>0.33333333333333331</v>
      </c>
      <c r="P1108" s="110">
        <f t="shared" si="179"/>
        <v>0.77777777777777779</v>
      </c>
      <c r="Q1108" s="134">
        <f t="shared" si="180"/>
        <v>0.16666666666666669</v>
      </c>
      <c r="R1108" s="111">
        <f t="shared" si="169"/>
        <v>0.21527777777777779</v>
      </c>
      <c r="S1108" s="108">
        <f t="shared" si="181"/>
        <v>0.35416666666666669</v>
      </c>
      <c r="T1108" s="109"/>
      <c r="U1108" s="108"/>
      <c r="V1108" s="108"/>
      <c r="W1108" s="112"/>
      <c r="X1108" s="112"/>
      <c r="Y1108" s="112"/>
      <c r="Z1108" s="176"/>
      <c r="AA1108" s="109"/>
      <c r="AB1108" s="138">
        <f t="shared" si="182"/>
        <v>1</v>
      </c>
      <c r="AC1108" s="112">
        <f t="shared" si="183"/>
        <v>0</v>
      </c>
      <c r="AD1108" s="112">
        <f t="shared" si="184"/>
        <v>0</v>
      </c>
      <c r="AE1108" s="112">
        <f t="shared" si="185"/>
        <v>1</v>
      </c>
    </row>
    <row r="1109" spans="1:31" s="150" customFormat="1" hidden="1">
      <c r="A1109" s="147">
        <v>1120</v>
      </c>
      <c r="B1109" s="226" t="s">
        <v>535</v>
      </c>
      <c r="C1109" s="147" t="s">
        <v>445</v>
      </c>
      <c r="D1109" s="147" t="s">
        <v>479</v>
      </c>
      <c r="E1109" s="148">
        <v>42303</v>
      </c>
      <c r="F1109" s="149">
        <v>0.34097222222222223</v>
      </c>
      <c r="G1109" s="149">
        <v>0.76874999999999993</v>
      </c>
      <c r="H1109" s="147"/>
      <c r="I1109" s="147"/>
      <c r="J1109" s="147"/>
      <c r="K1109" s="277"/>
      <c r="L1109" s="121"/>
      <c r="M1109" s="120" t="str">
        <f>IF(ISERROR(VLOOKUP(C1109,mail!$G$2:$H$65,2,0)),"",VLOOKUP(C1109,mail!$G$2:$H$65,2,0))</f>
        <v/>
      </c>
      <c r="N1109" s="98"/>
      <c r="O1109" s="110">
        <f t="shared" si="178"/>
        <v>0.34097222222222223</v>
      </c>
      <c r="P1109" s="110">
        <f t="shared" si="179"/>
        <v>0.76874999999999993</v>
      </c>
      <c r="Q1109" s="134">
        <f t="shared" si="180"/>
        <v>0.15902777777777777</v>
      </c>
      <c r="R1109" s="111">
        <f t="shared" si="169"/>
        <v>0.20624999999999993</v>
      </c>
      <c r="S1109" s="108">
        <f t="shared" si="181"/>
        <v>0.35416666666666669</v>
      </c>
      <c r="T1109" s="109"/>
      <c r="U1109" s="108"/>
      <c r="V1109" s="108"/>
      <c r="W1109" s="112"/>
      <c r="X1109" s="112"/>
      <c r="Y1109" s="112"/>
      <c r="Z1109" s="176"/>
      <c r="AA1109" s="109"/>
      <c r="AB1109" s="138">
        <f t="shared" si="182"/>
        <v>1</v>
      </c>
      <c r="AC1109" s="112">
        <f t="shared" si="183"/>
        <v>0</v>
      </c>
      <c r="AD1109" s="112">
        <f t="shared" si="184"/>
        <v>0</v>
      </c>
      <c r="AE1109" s="112">
        <f t="shared" si="185"/>
        <v>1</v>
      </c>
    </row>
    <row r="1110" spans="1:31" s="150" customFormat="1" hidden="1">
      <c r="A1110" s="147">
        <v>1121</v>
      </c>
      <c r="B1110" s="226" t="s">
        <v>535</v>
      </c>
      <c r="C1110" s="147" t="s">
        <v>445</v>
      </c>
      <c r="D1110" s="147" t="s">
        <v>479</v>
      </c>
      <c r="E1110" s="148">
        <v>42304</v>
      </c>
      <c r="F1110" s="149">
        <v>0.33611111111111108</v>
      </c>
      <c r="G1110" s="149">
        <v>0.76458333333333339</v>
      </c>
      <c r="H1110" s="147"/>
      <c r="I1110" s="147"/>
      <c r="J1110" s="147"/>
      <c r="K1110" s="277"/>
      <c r="L1110" s="121"/>
      <c r="M1110" s="120" t="str">
        <f>IF(ISERROR(VLOOKUP(C1110,mail!$G$2:$H$65,2,0)),"",VLOOKUP(C1110,mail!$G$2:$H$65,2,0))</f>
        <v/>
      </c>
      <c r="N1110" s="98"/>
      <c r="O1110" s="110">
        <f t="shared" si="178"/>
        <v>0.33611111111111108</v>
      </c>
      <c r="P1110" s="110">
        <f t="shared" si="179"/>
        <v>0.76458333333333339</v>
      </c>
      <c r="Q1110" s="134">
        <f t="shared" si="180"/>
        <v>0.16388888888888892</v>
      </c>
      <c r="R1110" s="111">
        <f t="shared" si="169"/>
        <v>0.20208333333333339</v>
      </c>
      <c r="S1110" s="108">
        <f t="shared" si="181"/>
        <v>0.35416666666666669</v>
      </c>
      <c r="T1110" s="109"/>
      <c r="U1110" s="108"/>
      <c r="V1110" s="108"/>
      <c r="W1110" s="112"/>
      <c r="X1110" s="112"/>
      <c r="Y1110" s="112"/>
      <c r="Z1110" s="176"/>
      <c r="AA1110" s="109"/>
      <c r="AB1110" s="138">
        <f t="shared" si="182"/>
        <v>1</v>
      </c>
      <c r="AC1110" s="112">
        <f t="shared" si="183"/>
        <v>0</v>
      </c>
      <c r="AD1110" s="112">
        <f t="shared" si="184"/>
        <v>0</v>
      </c>
      <c r="AE1110" s="112">
        <f t="shared" si="185"/>
        <v>1</v>
      </c>
    </row>
    <row r="1111" spans="1:31" s="150" customFormat="1" hidden="1">
      <c r="A1111" s="147">
        <v>1122</v>
      </c>
      <c r="B1111" s="226" t="s">
        <v>535</v>
      </c>
      <c r="C1111" s="147" t="s">
        <v>445</v>
      </c>
      <c r="D1111" s="147" t="s">
        <v>479</v>
      </c>
      <c r="E1111" s="148">
        <v>42305</v>
      </c>
      <c r="F1111" s="149">
        <v>0.34097222222222223</v>
      </c>
      <c r="G1111" s="149">
        <v>0.7680555555555556</v>
      </c>
      <c r="H1111" s="147"/>
      <c r="I1111" s="147"/>
      <c r="J1111" s="147"/>
      <c r="K1111" s="277"/>
      <c r="L1111" s="121"/>
      <c r="M1111" s="120" t="str">
        <f>IF(ISERROR(VLOOKUP(C1111,mail!$G$2:$H$65,2,0)),"",VLOOKUP(C1111,mail!$G$2:$H$65,2,0))</f>
        <v/>
      </c>
      <c r="N1111" s="98"/>
      <c r="O1111" s="110">
        <f t="shared" si="178"/>
        <v>0.34097222222222223</v>
      </c>
      <c r="P1111" s="110">
        <f t="shared" si="179"/>
        <v>0.7680555555555556</v>
      </c>
      <c r="Q1111" s="134">
        <f t="shared" si="180"/>
        <v>0.15902777777777777</v>
      </c>
      <c r="R1111" s="111">
        <f t="shared" si="169"/>
        <v>0.2055555555555556</v>
      </c>
      <c r="S1111" s="108">
        <f t="shared" si="181"/>
        <v>0.35416666666666669</v>
      </c>
      <c r="T1111" s="109"/>
      <c r="U1111" s="108"/>
      <c r="V1111" s="108"/>
      <c r="W1111" s="112"/>
      <c r="X1111" s="112"/>
      <c r="Y1111" s="112"/>
      <c r="Z1111" s="176"/>
      <c r="AA1111" s="109"/>
      <c r="AB1111" s="138">
        <f t="shared" si="182"/>
        <v>1</v>
      </c>
      <c r="AC1111" s="112">
        <f t="shared" si="183"/>
        <v>0</v>
      </c>
      <c r="AD1111" s="112">
        <f t="shared" si="184"/>
        <v>0</v>
      </c>
      <c r="AE1111" s="112">
        <f t="shared" si="185"/>
        <v>1</v>
      </c>
    </row>
    <row r="1112" spans="1:31" s="150" customFormat="1" hidden="1">
      <c r="A1112" s="147">
        <v>1123</v>
      </c>
      <c r="B1112" s="226" t="s">
        <v>535</v>
      </c>
      <c r="C1112" s="147" t="s">
        <v>445</v>
      </c>
      <c r="D1112" s="147" t="s">
        <v>479</v>
      </c>
      <c r="E1112" s="148">
        <v>42306</v>
      </c>
      <c r="F1112" s="149">
        <v>0.34375</v>
      </c>
      <c r="G1112" s="149">
        <v>0.77430555555555547</v>
      </c>
      <c r="H1112" s="147"/>
      <c r="I1112" s="147"/>
      <c r="J1112" s="147"/>
      <c r="K1112" s="277"/>
      <c r="L1112" s="121"/>
      <c r="M1112" s="120" t="str">
        <f>IF(ISERROR(VLOOKUP(C1112,mail!$G$2:$H$65,2,0)),"",VLOOKUP(C1112,mail!$G$2:$H$65,2,0))</f>
        <v/>
      </c>
      <c r="N1112" s="98"/>
      <c r="O1112" s="110">
        <f t="shared" ref="O1112:O1174" si="186">+IF(COUNT(F1112:K1112)=1,0,IF((MAX(F1112:K1112)-MIN(F1112:K1112))&lt;TIMEVALUE("1:00"),0,IF(F1112&lt;TIMEVALUE("8:00"),1/3,MIN(F1112:K1112))))</f>
        <v>0.34375</v>
      </c>
      <c r="P1112" s="110">
        <f t="shared" ref="P1112:P1174" si="187">+IF(COUNT(F1112:K1112)=1,0,IF((MAX(F1112:K1112)-MIN(F1112:K1112))&lt;TIMEVALUE("1:00"),0,IF(MAX(F1112:K1112)&lt;TIMEVALUE("18:00"),MAX(F1112:K1112),IF(MIN(F1112:K1112)&gt;TIMEVALUE("8:30"),0.75,MAX(F1112:K1112)))))</f>
        <v>0.77430555555555547</v>
      </c>
      <c r="Q1112" s="134">
        <f t="shared" ref="Q1112:Q1174" si="188">+IF(OR(M1112="KHAC",M1112="PM",O1112=TIMEVALUE("00:00")),0,IF(O1112&gt;TIMEVALUE("10:00"),0,IF(MAX(F1112:K1112)&lt;TIMEVALUE("12:00"),MAX(F1112:K1112)-O1112,TIMEVALUE("12:00")-O1112)))</f>
        <v>0.15625</v>
      </c>
      <c r="R1112" s="111">
        <f t="shared" si="169"/>
        <v>0.21180555555555547</v>
      </c>
      <c r="S1112" s="108">
        <f t="shared" ref="S1112:S1174" si="189">+IF(AND(M1112="TS",(Q1112+R1112+U1112-V1112)&gt;TIMEVALUE("7:30")),7.5/24,IF((Q1112+R1112+U1112-V1112)&gt;TIMEVALUE("8:30"),8.5/24,(Q1112+R1112+U1112-V1112)))</f>
        <v>0.35416666666666669</v>
      </c>
      <c r="T1112" s="109"/>
      <c r="U1112" s="108"/>
      <c r="V1112" s="108"/>
      <c r="W1112" s="112"/>
      <c r="X1112" s="112"/>
      <c r="Y1112" s="112"/>
      <c r="Z1112" s="176"/>
      <c r="AA1112" s="109"/>
      <c r="AB1112" s="138">
        <f t="shared" ref="AB1112:AB1174" si="190">+S1112/TIMEVALUE("8:30")</f>
        <v>1</v>
      </c>
      <c r="AC1112" s="112">
        <f t="shared" ref="AC1112:AC1174" si="191">IF(COUNT(F1112:K1112)=0,0,IF(COUNT(F1112:K1112)=1,1,IF((MAX(F1112:K1112)-MIN(F1112:K1112))&lt;TIMEVALUE("1:00"),1,0+Y1112)))</f>
        <v>0</v>
      </c>
      <c r="AD1112" s="112">
        <f t="shared" ref="AD1112:AD1174" si="192">+IF(AND(F1112&gt;TIMEVALUE("8:30"),F1112&lt;TIMEVALUE("10:00")),1,IF(AND(F1112&gt;TIMEVALUE("14:00"),F1112&lt;TIMEVALUE("15:30")),1,0+W1112))</f>
        <v>0</v>
      </c>
      <c r="AE1112" s="112">
        <f t="shared" si="168"/>
        <v>1</v>
      </c>
    </row>
    <row r="1113" spans="1:31" s="150" customFormat="1" hidden="1">
      <c r="A1113" s="147">
        <v>1124</v>
      </c>
      <c r="B1113" s="226" t="s">
        <v>535</v>
      </c>
      <c r="C1113" s="147" t="s">
        <v>445</v>
      </c>
      <c r="D1113" s="147" t="s">
        <v>479</v>
      </c>
      <c r="E1113" s="148">
        <v>42307</v>
      </c>
      <c r="F1113" s="149">
        <v>0.33958333333333335</v>
      </c>
      <c r="G1113" s="149">
        <v>0.76736111111111116</v>
      </c>
      <c r="H1113" s="147"/>
      <c r="I1113" s="147"/>
      <c r="J1113" s="147"/>
      <c r="K1113" s="277"/>
      <c r="L1113" s="121"/>
      <c r="M1113" s="120" t="str">
        <f>IF(ISERROR(VLOOKUP(C1113,mail!$G$2:$H$65,2,0)),"",VLOOKUP(C1113,mail!$G$2:$H$65,2,0))</f>
        <v/>
      </c>
      <c r="N1113" s="98"/>
      <c r="O1113" s="110">
        <f t="shared" si="186"/>
        <v>0.33958333333333335</v>
      </c>
      <c r="P1113" s="110">
        <f t="shared" si="187"/>
        <v>0.76736111111111116</v>
      </c>
      <c r="Q1113" s="134">
        <f t="shared" si="188"/>
        <v>0.16041666666666665</v>
      </c>
      <c r="R1113" s="111">
        <f t="shared" si="169"/>
        <v>0.20486111111111116</v>
      </c>
      <c r="S1113" s="108">
        <f t="shared" si="189"/>
        <v>0.35416666666666669</v>
      </c>
      <c r="T1113" s="109"/>
      <c r="U1113" s="108"/>
      <c r="V1113" s="108"/>
      <c r="W1113" s="112"/>
      <c r="X1113" s="112"/>
      <c r="Y1113" s="112"/>
      <c r="Z1113" s="176"/>
      <c r="AA1113" s="109"/>
      <c r="AB1113" s="138">
        <f t="shared" si="190"/>
        <v>1</v>
      </c>
      <c r="AC1113" s="112">
        <f t="shared" si="191"/>
        <v>0</v>
      </c>
      <c r="AD1113" s="112">
        <f t="shared" si="192"/>
        <v>0</v>
      </c>
      <c r="AE1113" s="112">
        <f t="shared" si="168"/>
        <v>1</v>
      </c>
    </row>
    <row r="1114" spans="1:31" s="150" customFormat="1" hidden="1">
      <c r="A1114" s="147">
        <v>1125</v>
      </c>
      <c r="B1114" s="226" t="s">
        <v>535</v>
      </c>
      <c r="C1114" s="147" t="s">
        <v>445</v>
      </c>
      <c r="D1114" s="147" t="s">
        <v>479</v>
      </c>
      <c r="E1114" s="148">
        <v>42310</v>
      </c>
      <c r="F1114" s="149">
        <v>0.34097222222222223</v>
      </c>
      <c r="G1114" s="149">
        <v>0.76597222222222217</v>
      </c>
      <c r="H1114" s="147"/>
      <c r="I1114" s="147"/>
      <c r="J1114" s="147"/>
      <c r="K1114" s="277"/>
      <c r="L1114" s="121"/>
      <c r="M1114" s="120" t="str">
        <f>IF(ISERROR(VLOOKUP(C1114,mail!$G$2:$H$65,2,0)),"",VLOOKUP(C1114,mail!$G$2:$H$65,2,0))</f>
        <v/>
      </c>
      <c r="N1114" s="98"/>
      <c r="O1114" s="110">
        <f t="shared" si="186"/>
        <v>0.34097222222222223</v>
      </c>
      <c r="P1114" s="110">
        <f t="shared" si="187"/>
        <v>0.76597222222222217</v>
      </c>
      <c r="Q1114" s="134">
        <f t="shared" si="188"/>
        <v>0.15902777777777777</v>
      </c>
      <c r="R1114" s="111">
        <f t="shared" si="169"/>
        <v>0.20347222222222217</v>
      </c>
      <c r="S1114" s="108">
        <f t="shared" si="189"/>
        <v>0.35416666666666669</v>
      </c>
      <c r="T1114" s="109"/>
      <c r="U1114" s="108"/>
      <c r="V1114" s="108"/>
      <c r="W1114" s="112"/>
      <c r="X1114" s="112"/>
      <c r="Y1114" s="112"/>
      <c r="Z1114" s="176"/>
      <c r="AA1114" s="109"/>
      <c r="AB1114" s="138">
        <f t="shared" si="190"/>
        <v>1</v>
      </c>
      <c r="AC1114" s="112">
        <f t="shared" si="191"/>
        <v>0</v>
      </c>
      <c r="AD1114" s="112">
        <f t="shared" si="192"/>
        <v>0</v>
      </c>
      <c r="AE1114" s="112">
        <f t="shared" si="168"/>
        <v>1</v>
      </c>
    </row>
    <row r="1115" spans="1:31" s="150" customFormat="1" hidden="1">
      <c r="A1115" s="147">
        <v>1126</v>
      </c>
      <c r="B1115" s="226" t="s">
        <v>535</v>
      </c>
      <c r="C1115" s="147" t="s">
        <v>445</v>
      </c>
      <c r="D1115" s="147" t="s">
        <v>479</v>
      </c>
      <c r="E1115" s="148">
        <v>42311</v>
      </c>
      <c r="F1115" s="149">
        <v>0.3430555555555555</v>
      </c>
      <c r="G1115" s="149">
        <v>0.76597222222222217</v>
      </c>
      <c r="H1115" s="147"/>
      <c r="I1115" s="147"/>
      <c r="J1115" s="147"/>
      <c r="K1115" s="277"/>
      <c r="L1115" s="121"/>
      <c r="M1115" s="120" t="str">
        <f>IF(ISERROR(VLOOKUP(C1115,mail!$G$2:$H$65,2,0)),"",VLOOKUP(C1115,mail!$G$2:$H$65,2,0))</f>
        <v/>
      </c>
      <c r="N1115" s="98"/>
      <c r="O1115" s="110">
        <f t="shared" si="186"/>
        <v>0.3430555555555555</v>
      </c>
      <c r="P1115" s="110">
        <f t="shared" si="187"/>
        <v>0.76597222222222217</v>
      </c>
      <c r="Q1115" s="134">
        <f t="shared" si="188"/>
        <v>0.1569444444444445</v>
      </c>
      <c r="R1115" s="111">
        <f t="shared" si="169"/>
        <v>0.20347222222222217</v>
      </c>
      <c r="S1115" s="108">
        <f t="shared" si="189"/>
        <v>0.35416666666666669</v>
      </c>
      <c r="T1115" s="109"/>
      <c r="U1115" s="108"/>
      <c r="V1115" s="108"/>
      <c r="W1115" s="112"/>
      <c r="X1115" s="112"/>
      <c r="Y1115" s="112"/>
      <c r="Z1115" s="176"/>
      <c r="AA1115" s="109"/>
      <c r="AB1115" s="138">
        <f t="shared" si="190"/>
        <v>1</v>
      </c>
      <c r="AC1115" s="112">
        <f t="shared" si="191"/>
        <v>0</v>
      </c>
      <c r="AD1115" s="112">
        <f t="shared" si="192"/>
        <v>0</v>
      </c>
      <c r="AE1115" s="112">
        <f t="shared" si="168"/>
        <v>1</v>
      </c>
    </row>
    <row r="1116" spans="1:31" s="150" customFormat="1" hidden="1">
      <c r="A1116" s="147">
        <v>1127</v>
      </c>
      <c r="B1116" s="226" t="s">
        <v>535</v>
      </c>
      <c r="C1116" s="147" t="s">
        <v>445</v>
      </c>
      <c r="D1116" s="147" t="s">
        <v>479</v>
      </c>
      <c r="E1116" s="148">
        <v>42312</v>
      </c>
      <c r="F1116" s="149">
        <v>0.34027777777777773</v>
      </c>
      <c r="G1116" s="149">
        <v>0.78125</v>
      </c>
      <c r="H1116" s="147"/>
      <c r="I1116" s="147"/>
      <c r="J1116" s="147"/>
      <c r="K1116" s="278"/>
      <c r="L1116" s="121"/>
      <c r="M1116" s="120" t="str">
        <f>IF(ISERROR(VLOOKUP(C1116,mail!$G$2:$H$65,2,0)),"",VLOOKUP(C1116,mail!$G$2:$H$65,2,0))</f>
        <v/>
      </c>
      <c r="N1116" s="98"/>
      <c r="O1116" s="110">
        <f t="shared" si="186"/>
        <v>0.34027777777777773</v>
      </c>
      <c r="P1116" s="110">
        <f t="shared" si="187"/>
        <v>0.78125</v>
      </c>
      <c r="Q1116" s="134">
        <f t="shared" si="188"/>
        <v>0.15972222222222227</v>
      </c>
      <c r="R1116" s="111">
        <f t="shared" si="169"/>
        <v>0.21875</v>
      </c>
      <c r="S1116" s="108">
        <f t="shared" si="189"/>
        <v>0.35416666666666669</v>
      </c>
      <c r="T1116" s="109"/>
      <c r="U1116" s="108"/>
      <c r="V1116" s="108"/>
      <c r="W1116" s="112"/>
      <c r="X1116" s="112"/>
      <c r="Y1116" s="112"/>
      <c r="Z1116" s="176"/>
      <c r="AA1116" s="109"/>
      <c r="AB1116" s="138">
        <f t="shared" si="190"/>
        <v>1</v>
      </c>
      <c r="AC1116" s="112">
        <f t="shared" si="191"/>
        <v>0</v>
      </c>
      <c r="AD1116" s="112">
        <f t="shared" si="192"/>
        <v>0</v>
      </c>
      <c r="AE1116" s="112">
        <f t="shared" si="168"/>
        <v>1</v>
      </c>
    </row>
    <row r="1117" spans="1:31" s="150" customFormat="1" hidden="1">
      <c r="A1117" s="147">
        <v>1128</v>
      </c>
      <c r="B1117" s="226" t="s">
        <v>535</v>
      </c>
      <c r="C1117" s="147" t="s">
        <v>445</v>
      </c>
      <c r="D1117" s="147" t="s">
        <v>479</v>
      </c>
      <c r="E1117" s="148">
        <v>42313</v>
      </c>
      <c r="F1117" s="149">
        <v>0.34236111111111112</v>
      </c>
      <c r="G1117" s="149">
        <v>0.78333333333333333</v>
      </c>
      <c r="H1117" s="147"/>
      <c r="I1117" s="147"/>
      <c r="J1117" s="147"/>
      <c r="K1117" s="278"/>
      <c r="L1117" s="121"/>
      <c r="M1117" s="120" t="str">
        <f>IF(ISERROR(VLOOKUP(C1117,mail!$G$2:$H$65,2,0)),"",VLOOKUP(C1117,mail!$G$2:$H$65,2,0))</f>
        <v/>
      </c>
      <c r="N1117" s="98"/>
      <c r="O1117" s="110">
        <f t="shared" si="186"/>
        <v>0.34236111111111112</v>
      </c>
      <c r="P1117" s="110">
        <f t="shared" si="187"/>
        <v>0.78333333333333333</v>
      </c>
      <c r="Q1117" s="134">
        <f t="shared" si="188"/>
        <v>0.15763888888888888</v>
      </c>
      <c r="R1117" s="111">
        <f t="shared" si="169"/>
        <v>0.22083333333333333</v>
      </c>
      <c r="S1117" s="108">
        <f t="shared" si="189"/>
        <v>0.35416666666666669</v>
      </c>
      <c r="T1117" s="109"/>
      <c r="U1117" s="108"/>
      <c r="V1117" s="108"/>
      <c r="W1117" s="112"/>
      <c r="X1117" s="112"/>
      <c r="Y1117" s="112"/>
      <c r="Z1117" s="176"/>
      <c r="AA1117" s="109"/>
      <c r="AB1117" s="138">
        <f t="shared" si="190"/>
        <v>1</v>
      </c>
      <c r="AC1117" s="112">
        <f t="shared" si="191"/>
        <v>0</v>
      </c>
      <c r="AD1117" s="112">
        <f t="shared" si="192"/>
        <v>0</v>
      </c>
      <c r="AE1117" s="112">
        <f t="shared" si="168"/>
        <v>1</v>
      </c>
    </row>
    <row r="1118" spans="1:31" s="150" customFormat="1" hidden="1">
      <c r="A1118" s="147">
        <v>1129</v>
      </c>
      <c r="B1118" s="226" t="s">
        <v>535</v>
      </c>
      <c r="C1118" s="147" t="s">
        <v>445</v>
      </c>
      <c r="D1118" s="147" t="s">
        <v>479</v>
      </c>
      <c r="E1118" s="148">
        <v>42314</v>
      </c>
      <c r="F1118" s="149">
        <v>0.34375</v>
      </c>
      <c r="G1118" s="149">
        <v>0.78194444444444444</v>
      </c>
      <c r="H1118" s="147"/>
      <c r="I1118" s="147"/>
      <c r="J1118" s="147"/>
      <c r="K1118" s="278"/>
      <c r="L1118" s="121"/>
      <c r="M1118" s="120" t="str">
        <f>IF(ISERROR(VLOOKUP(C1118,mail!$G$2:$H$65,2,0)),"",VLOOKUP(C1118,mail!$G$2:$H$65,2,0))</f>
        <v/>
      </c>
      <c r="N1118" s="98"/>
      <c r="O1118" s="110">
        <f t="shared" si="186"/>
        <v>0.34375</v>
      </c>
      <c r="P1118" s="110">
        <f t="shared" si="187"/>
        <v>0.78194444444444444</v>
      </c>
      <c r="Q1118" s="134">
        <f t="shared" si="188"/>
        <v>0.15625</v>
      </c>
      <c r="R1118" s="111">
        <f t="shared" si="169"/>
        <v>0.21944444444444444</v>
      </c>
      <c r="S1118" s="108">
        <f t="shared" si="189"/>
        <v>0.35416666666666669</v>
      </c>
      <c r="T1118" s="109"/>
      <c r="U1118" s="108"/>
      <c r="V1118" s="108"/>
      <c r="W1118" s="112"/>
      <c r="X1118" s="112"/>
      <c r="Y1118" s="112"/>
      <c r="Z1118" s="176"/>
      <c r="AA1118" s="109"/>
      <c r="AB1118" s="138">
        <f t="shared" si="190"/>
        <v>1</v>
      </c>
      <c r="AC1118" s="112">
        <f t="shared" si="191"/>
        <v>0</v>
      </c>
      <c r="AD1118" s="112">
        <f t="shared" si="192"/>
        <v>0</v>
      </c>
      <c r="AE1118" s="112">
        <f t="shared" si="168"/>
        <v>1</v>
      </c>
    </row>
    <row r="1119" spans="1:31" s="150" customFormat="1" hidden="1">
      <c r="A1119" s="147">
        <v>1130</v>
      </c>
      <c r="B1119" s="226" t="s">
        <v>535</v>
      </c>
      <c r="C1119" s="147" t="s">
        <v>445</v>
      </c>
      <c r="D1119" s="147" t="s">
        <v>479</v>
      </c>
      <c r="E1119" s="148">
        <v>42317</v>
      </c>
      <c r="F1119" s="149">
        <v>0.34166666666666662</v>
      </c>
      <c r="G1119" s="149">
        <v>0.80833333333333324</v>
      </c>
      <c r="H1119" s="147"/>
      <c r="I1119" s="147"/>
      <c r="J1119" s="147"/>
      <c r="K1119" s="277"/>
      <c r="L1119" s="121"/>
      <c r="M1119" s="120" t="str">
        <f>IF(ISERROR(VLOOKUP(C1119,mail!$G$2:$H$65,2,0)),"",VLOOKUP(C1119,mail!$G$2:$H$65,2,0))</f>
        <v/>
      </c>
      <c r="N1119" s="98"/>
      <c r="O1119" s="110">
        <f t="shared" si="186"/>
        <v>0.34166666666666662</v>
      </c>
      <c r="P1119" s="110">
        <f t="shared" si="187"/>
        <v>0.80833333333333324</v>
      </c>
      <c r="Q1119" s="134">
        <f t="shared" si="188"/>
        <v>0.15833333333333338</v>
      </c>
      <c r="R1119" s="111">
        <f t="shared" si="169"/>
        <v>0.24583333333333324</v>
      </c>
      <c r="S1119" s="108">
        <f t="shared" si="189"/>
        <v>0.35416666666666669</v>
      </c>
      <c r="T1119" s="109"/>
      <c r="U1119" s="108"/>
      <c r="V1119" s="108"/>
      <c r="W1119" s="112"/>
      <c r="X1119" s="112"/>
      <c r="Y1119" s="112"/>
      <c r="Z1119" s="176"/>
      <c r="AA1119" s="109"/>
      <c r="AB1119" s="138">
        <f t="shared" si="190"/>
        <v>1</v>
      </c>
      <c r="AC1119" s="112">
        <f t="shared" si="191"/>
        <v>0</v>
      </c>
      <c r="AD1119" s="112">
        <f t="shared" si="192"/>
        <v>0</v>
      </c>
      <c r="AE1119" s="112">
        <f t="shared" si="168"/>
        <v>1</v>
      </c>
    </row>
    <row r="1120" spans="1:31" s="150" customFormat="1" hidden="1">
      <c r="A1120" s="147">
        <v>1131</v>
      </c>
      <c r="B1120" s="226" t="s">
        <v>535</v>
      </c>
      <c r="C1120" s="147" t="s">
        <v>445</v>
      </c>
      <c r="D1120" s="147" t="s">
        <v>479</v>
      </c>
      <c r="E1120" s="148">
        <v>42318</v>
      </c>
      <c r="F1120" s="149">
        <v>0.33888888888888885</v>
      </c>
      <c r="G1120" s="149">
        <v>0.78402777777777777</v>
      </c>
      <c r="H1120" s="147"/>
      <c r="I1120" s="147"/>
      <c r="J1120" s="147"/>
      <c r="K1120" s="278"/>
      <c r="L1120" s="121"/>
      <c r="M1120" s="120" t="str">
        <f>IF(ISERROR(VLOOKUP(C1120,mail!$G$2:$H$65,2,0)),"",VLOOKUP(C1120,mail!$G$2:$H$65,2,0))</f>
        <v/>
      </c>
      <c r="N1120" s="98"/>
      <c r="O1120" s="110">
        <f t="shared" si="186"/>
        <v>0.33888888888888885</v>
      </c>
      <c r="P1120" s="110">
        <f t="shared" si="187"/>
        <v>0.78402777777777777</v>
      </c>
      <c r="Q1120" s="134">
        <f t="shared" si="188"/>
        <v>0.16111111111111115</v>
      </c>
      <c r="R1120" s="111">
        <f t="shared" si="169"/>
        <v>0.22152777777777777</v>
      </c>
      <c r="S1120" s="108">
        <f t="shared" si="189"/>
        <v>0.35416666666666669</v>
      </c>
      <c r="T1120" s="109"/>
      <c r="U1120" s="108"/>
      <c r="V1120" s="108"/>
      <c r="W1120" s="112"/>
      <c r="X1120" s="112"/>
      <c r="Y1120" s="112"/>
      <c r="Z1120" s="176"/>
      <c r="AA1120" s="109"/>
      <c r="AB1120" s="138">
        <f t="shared" si="190"/>
        <v>1</v>
      </c>
      <c r="AC1120" s="112">
        <f t="shared" si="191"/>
        <v>0</v>
      </c>
      <c r="AD1120" s="112">
        <f t="shared" si="192"/>
        <v>0</v>
      </c>
      <c r="AE1120" s="112">
        <f t="shared" si="168"/>
        <v>1</v>
      </c>
    </row>
    <row r="1121" spans="1:31" s="150" customFormat="1" hidden="1">
      <c r="A1121" s="147">
        <v>1132</v>
      </c>
      <c r="B1121" s="226" t="s">
        <v>535</v>
      </c>
      <c r="C1121" s="147" t="s">
        <v>445</v>
      </c>
      <c r="D1121" s="147" t="s">
        <v>479</v>
      </c>
      <c r="E1121" s="148">
        <v>42319</v>
      </c>
      <c r="F1121" s="149">
        <v>0.34652777777777777</v>
      </c>
      <c r="G1121" s="149">
        <v>0.77569444444444446</v>
      </c>
      <c r="H1121" s="147"/>
      <c r="I1121" s="147"/>
      <c r="J1121" s="147"/>
      <c r="K1121" s="277"/>
      <c r="L1121" s="121"/>
      <c r="M1121" s="120" t="str">
        <f>IF(ISERROR(VLOOKUP(C1121,mail!$G$2:$H$65,2,0)),"",VLOOKUP(C1121,mail!$G$2:$H$65,2,0))</f>
        <v/>
      </c>
      <c r="N1121" s="98"/>
      <c r="O1121" s="110">
        <f t="shared" si="186"/>
        <v>0.34652777777777777</v>
      </c>
      <c r="P1121" s="110">
        <f t="shared" si="187"/>
        <v>0.77569444444444446</v>
      </c>
      <c r="Q1121" s="134">
        <f t="shared" si="188"/>
        <v>0.15347222222222223</v>
      </c>
      <c r="R1121" s="111">
        <f t="shared" si="169"/>
        <v>0.21319444444444446</v>
      </c>
      <c r="S1121" s="108">
        <f t="shared" si="189"/>
        <v>0.35416666666666669</v>
      </c>
      <c r="T1121" s="109"/>
      <c r="U1121" s="108"/>
      <c r="V1121" s="108"/>
      <c r="W1121" s="112"/>
      <c r="X1121" s="112"/>
      <c r="Y1121" s="112"/>
      <c r="Z1121" s="176"/>
      <c r="AA1121" s="109"/>
      <c r="AB1121" s="138">
        <f t="shared" si="190"/>
        <v>1</v>
      </c>
      <c r="AC1121" s="112">
        <f t="shared" si="191"/>
        <v>0</v>
      </c>
      <c r="AD1121" s="112">
        <f t="shared" si="192"/>
        <v>0</v>
      </c>
      <c r="AE1121" s="112">
        <f t="shared" si="168"/>
        <v>1</v>
      </c>
    </row>
    <row r="1122" spans="1:31" s="150" customFormat="1" hidden="1">
      <c r="A1122" s="147">
        <v>1133</v>
      </c>
      <c r="B1122" s="226" t="s">
        <v>535</v>
      </c>
      <c r="C1122" s="147" t="s">
        <v>445</v>
      </c>
      <c r="D1122" s="147" t="s">
        <v>479</v>
      </c>
      <c r="E1122" s="148">
        <v>42320</v>
      </c>
      <c r="F1122" s="149">
        <v>0.3444444444444445</v>
      </c>
      <c r="G1122" s="149">
        <v>0.77361111111111114</v>
      </c>
      <c r="H1122" s="147"/>
      <c r="I1122" s="147"/>
      <c r="J1122" s="147"/>
      <c r="K1122" s="277"/>
      <c r="L1122" s="121"/>
      <c r="M1122" s="120" t="str">
        <f>IF(ISERROR(VLOOKUP(C1122,mail!$G$2:$H$65,2,0)),"",VLOOKUP(C1122,mail!$G$2:$H$65,2,0))</f>
        <v/>
      </c>
      <c r="N1122" s="98"/>
      <c r="O1122" s="110">
        <f t="shared" si="186"/>
        <v>0.3444444444444445</v>
      </c>
      <c r="P1122" s="110">
        <f t="shared" si="187"/>
        <v>0.77361111111111114</v>
      </c>
      <c r="Q1122" s="134">
        <f t="shared" si="188"/>
        <v>0.1555555555555555</v>
      </c>
      <c r="R1122" s="111">
        <f t="shared" si="169"/>
        <v>0.21111111111111114</v>
      </c>
      <c r="S1122" s="108">
        <f t="shared" si="189"/>
        <v>0.35416666666666669</v>
      </c>
      <c r="T1122" s="109"/>
      <c r="U1122" s="108"/>
      <c r="V1122" s="108"/>
      <c r="W1122" s="112"/>
      <c r="X1122" s="112"/>
      <c r="Y1122" s="112"/>
      <c r="Z1122" s="176"/>
      <c r="AA1122" s="109"/>
      <c r="AB1122" s="138">
        <f t="shared" si="190"/>
        <v>1</v>
      </c>
      <c r="AC1122" s="112">
        <f t="shared" si="191"/>
        <v>0</v>
      </c>
      <c r="AD1122" s="112">
        <f t="shared" si="192"/>
        <v>0</v>
      </c>
      <c r="AE1122" s="112">
        <f t="shared" si="168"/>
        <v>1</v>
      </c>
    </row>
    <row r="1123" spans="1:31" s="150" customFormat="1" hidden="1">
      <c r="A1123" s="147">
        <v>1134</v>
      </c>
      <c r="B1123" s="226" t="s">
        <v>535</v>
      </c>
      <c r="C1123" s="147" t="s">
        <v>445</v>
      </c>
      <c r="D1123" s="147" t="s">
        <v>479</v>
      </c>
      <c r="E1123" s="148">
        <v>42321</v>
      </c>
      <c r="F1123" s="149">
        <v>0.34375</v>
      </c>
      <c r="G1123" s="149">
        <v>0.76527777777777783</v>
      </c>
      <c r="H1123" s="147"/>
      <c r="I1123" s="147"/>
      <c r="J1123" s="147"/>
      <c r="K1123" s="277"/>
      <c r="L1123" s="121"/>
      <c r="M1123" s="120" t="str">
        <f>IF(ISERROR(VLOOKUP(C1123,mail!$G$2:$H$65,2,0)),"",VLOOKUP(C1123,mail!$G$2:$H$65,2,0))</f>
        <v/>
      </c>
      <c r="N1123" s="98"/>
      <c r="O1123" s="110">
        <f t="shared" si="186"/>
        <v>0.34375</v>
      </c>
      <c r="P1123" s="110">
        <f t="shared" si="187"/>
        <v>0.76527777777777783</v>
      </c>
      <c r="Q1123" s="134">
        <f t="shared" si="188"/>
        <v>0.15625</v>
      </c>
      <c r="R1123" s="111">
        <f t="shared" si="169"/>
        <v>0.20277777777777783</v>
      </c>
      <c r="S1123" s="108">
        <f t="shared" si="189"/>
        <v>0.35416666666666669</v>
      </c>
      <c r="T1123" s="109"/>
      <c r="U1123" s="108"/>
      <c r="V1123" s="108"/>
      <c r="W1123" s="112"/>
      <c r="X1123" s="112"/>
      <c r="Y1123" s="112"/>
      <c r="Z1123" s="176"/>
      <c r="AA1123" s="109"/>
      <c r="AB1123" s="138">
        <f t="shared" si="190"/>
        <v>1</v>
      </c>
      <c r="AC1123" s="112">
        <f t="shared" si="191"/>
        <v>0</v>
      </c>
      <c r="AD1123" s="112">
        <f t="shared" si="192"/>
        <v>0</v>
      </c>
      <c r="AE1123" s="112">
        <f t="shared" si="168"/>
        <v>1</v>
      </c>
    </row>
    <row r="1124" spans="1:31" s="150" customFormat="1" hidden="1">
      <c r="A1124" s="147">
        <v>1135</v>
      </c>
      <c r="B1124" s="226" t="s">
        <v>535</v>
      </c>
      <c r="C1124" s="147" t="s">
        <v>445</v>
      </c>
      <c r="D1124" s="147" t="s">
        <v>479</v>
      </c>
      <c r="E1124" s="148">
        <v>42324</v>
      </c>
      <c r="F1124" s="149">
        <v>0.3430555555555555</v>
      </c>
      <c r="G1124" s="149">
        <v>0.76458333333333339</v>
      </c>
      <c r="H1124" s="147"/>
      <c r="I1124" s="147"/>
      <c r="J1124" s="147"/>
      <c r="K1124" s="277"/>
      <c r="L1124" s="121"/>
      <c r="M1124" s="120" t="str">
        <f>IF(ISERROR(VLOOKUP(C1124,mail!$G$2:$H$65,2,0)),"",VLOOKUP(C1124,mail!$G$2:$H$65,2,0))</f>
        <v/>
      </c>
      <c r="N1124" s="98"/>
      <c r="O1124" s="110">
        <f t="shared" si="186"/>
        <v>0.3430555555555555</v>
      </c>
      <c r="P1124" s="110">
        <f t="shared" si="187"/>
        <v>0.76458333333333339</v>
      </c>
      <c r="Q1124" s="134">
        <f t="shared" si="188"/>
        <v>0.1569444444444445</v>
      </c>
      <c r="R1124" s="111">
        <f t="shared" si="169"/>
        <v>0.20208333333333339</v>
      </c>
      <c r="S1124" s="108">
        <f t="shared" si="189"/>
        <v>0.35416666666666669</v>
      </c>
      <c r="T1124" s="109"/>
      <c r="U1124" s="108"/>
      <c r="V1124" s="108"/>
      <c r="W1124" s="112"/>
      <c r="X1124" s="112"/>
      <c r="Y1124" s="112"/>
      <c r="Z1124" s="176"/>
      <c r="AA1124" s="109"/>
      <c r="AB1124" s="138">
        <f t="shared" si="190"/>
        <v>1</v>
      </c>
      <c r="AC1124" s="112">
        <f t="shared" si="191"/>
        <v>0</v>
      </c>
      <c r="AD1124" s="112">
        <f t="shared" si="192"/>
        <v>0</v>
      </c>
      <c r="AE1124" s="112">
        <f t="shared" si="168"/>
        <v>1</v>
      </c>
    </row>
    <row r="1125" spans="1:31" s="150" customFormat="1" hidden="1">
      <c r="A1125" s="147">
        <v>1136</v>
      </c>
      <c r="B1125" s="226" t="s">
        <v>535</v>
      </c>
      <c r="C1125" s="147" t="s">
        <v>445</v>
      </c>
      <c r="D1125" s="147" t="s">
        <v>479</v>
      </c>
      <c r="E1125" s="148">
        <v>42325</v>
      </c>
      <c r="F1125" s="149">
        <v>0.34097222222222223</v>
      </c>
      <c r="G1125" s="149">
        <v>0.77083333333333337</v>
      </c>
      <c r="H1125" s="147"/>
      <c r="I1125" s="147"/>
      <c r="J1125" s="147"/>
      <c r="K1125" s="277"/>
      <c r="L1125" s="121"/>
      <c r="M1125" s="120" t="str">
        <f>IF(ISERROR(VLOOKUP(C1125,mail!$G$2:$H$65,2,0)),"",VLOOKUP(C1125,mail!$G$2:$H$65,2,0))</f>
        <v/>
      </c>
      <c r="N1125" s="98"/>
      <c r="O1125" s="110">
        <f t="shared" si="186"/>
        <v>0.34097222222222223</v>
      </c>
      <c r="P1125" s="110">
        <f t="shared" si="187"/>
        <v>0.77083333333333337</v>
      </c>
      <c r="Q1125" s="134">
        <f t="shared" si="188"/>
        <v>0.15902777777777777</v>
      </c>
      <c r="R1125" s="111">
        <f t="shared" si="169"/>
        <v>0.20833333333333337</v>
      </c>
      <c r="S1125" s="108">
        <f t="shared" si="189"/>
        <v>0.35416666666666669</v>
      </c>
      <c r="T1125" s="109"/>
      <c r="U1125" s="108"/>
      <c r="V1125" s="108"/>
      <c r="W1125" s="112"/>
      <c r="X1125" s="112"/>
      <c r="Y1125" s="112"/>
      <c r="Z1125" s="176"/>
      <c r="AA1125" s="109"/>
      <c r="AB1125" s="138">
        <f t="shared" si="190"/>
        <v>1</v>
      </c>
      <c r="AC1125" s="112">
        <f t="shared" si="191"/>
        <v>0</v>
      </c>
      <c r="AD1125" s="112">
        <f t="shared" si="192"/>
        <v>0</v>
      </c>
      <c r="AE1125" s="112">
        <f t="shared" si="168"/>
        <v>1</v>
      </c>
    </row>
    <row r="1126" spans="1:31" s="150" customFormat="1" hidden="1">
      <c r="A1126" s="147">
        <v>1137</v>
      </c>
      <c r="B1126" s="226" t="s">
        <v>535</v>
      </c>
      <c r="C1126" s="147" t="s">
        <v>445</v>
      </c>
      <c r="D1126" s="147" t="s">
        <v>479</v>
      </c>
      <c r="E1126" s="148">
        <v>42326</v>
      </c>
      <c r="F1126" s="149">
        <v>0.3444444444444445</v>
      </c>
      <c r="G1126" s="149">
        <v>0.78125</v>
      </c>
      <c r="H1126" s="147"/>
      <c r="I1126" s="147"/>
      <c r="J1126" s="147"/>
      <c r="K1126" s="277"/>
      <c r="L1126" s="121"/>
      <c r="M1126" s="120" t="str">
        <f>IF(ISERROR(VLOOKUP(C1126,mail!$G$2:$H$65,2,0)),"",VLOOKUP(C1126,mail!$G$2:$H$65,2,0))</f>
        <v/>
      </c>
      <c r="N1126" s="98"/>
      <c r="O1126" s="110">
        <f t="shared" si="186"/>
        <v>0.3444444444444445</v>
      </c>
      <c r="P1126" s="110">
        <f t="shared" si="187"/>
        <v>0.78125</v>
      </c>
      <c r="Q1126" s="134">
        <f t="shared" si="188"/>
        <v>0.1555555555555555</v>
      </c>
      <c r="R1126" s="111">
        <f t="shared" si="169"/>
        <v>0.21875</v>
      </c>
      <c r="S1126" s="108">
        <f t="shared" si="189"/>
        <v>0.35416666666666669</v>
      </c>
      <c r="T1126" s="109"/>
      <c r="U1126" s="108"/>
      <c r="V1126" s="108"/>
      <c r="W1126" s="112"/>
      <c r="X1126" s="112"/>
      <c r="Y1126" s="112"/>
      <c r="Z1126" s="176"/>
      <c r="AA1126" s="109"/>
      <c r="AB1126" s="138">
        <f t="shared" si="190"/>
        <v>1</v>
      </c>
      <c r="AC1126" s="112">
        <f t="shared" si="191"/>
        <v>0</v>
      </c>
      <c r="AD1126" s="112">
        <f t="shared" si="192"/>
        <v>0</v>
      </c>
      <c r="AE1126" s="112">
        <f t="shared" si="168"/>
        <v>1</v>
      </c>
    </row>
    <row r="1127" spans="1:31" s="150" customFormat="1" hidden="1">
      <c r="A1127" s="147">
        <v>1138</v>
      </c>
      <c r="B1127" s="226" t="s">
        <v>535</v>
      </c>
      <c r="C1127" s="147" t="s">
        <v>445</v>
      </c>
      <c r="D1127" s="147" t="s">
        <v>479</v>
      </c>
      <c r="E1127" s="148">
        <v>42327</v>
      </c>
      <c r="F1127" s="149">
        <v>0.34027777777777773</v>
      </c>
      <c r="G1127" s="149">
        <v>0.7631944444444444</v>
      </c>
      <c r="H1127" s="147"/>
      <c r="I1127" s="147"/>
      <c r="J1127" s="147"/>
      <c r="K1127" s="277"/>
      <c r="L1127" s="121"/>
      <c r="M1127" s="120" t="str">
        <f>IF(ISERROR(VLOOKUP(C1127,mail!$G$2:$H$65,2,0)),"",VLOOKUP(C1127,mail!$G$2:$H$65,2,0))</f>
        <v/>
      </c>
      <c r="N1127" s="98"/>
      <c r="O1127" s="110">
        <f t="shared" si="186"/>
        <v>0.34027777777777773</v>
      </c>
      <c r="P1127" s="110">
        <f t="shared" si="187"/>
        <v>0.7631944444444444</v>
      </c>
      <c r="Q1127" s="134">
        <f t="shared" si="188"/>
        <v>0.15972222222222227</v>
      </c>
      <c r="R1127" s="111">
        <f t="shared" si="169"/>
        <v>0.2006944444444444</v>
      </c>
      <c r="S1127" s="108">
        <f t="shared" si="189"/>
        <v>0.35416666666666669</v>
      </c>
      <c r="T1127" s="109"/>
      <c r="U1127" s="108"/>
      <c r="V1127" s="108"/>
      <c r="W1127" s="112"/>
      <c r="X1127" s="112"/>
      <c r="Y1127" s="112"/>
      <c r="Z1127" s="176"/>
      <c r="AA1127" s="109"/>
      <c r="AB1127" s="138">
        <f t="shared" si="190"/>
        <v>1</v>
      </c>
      <c r="AC1127" s="112">
        <f t="shared" si="191"/>
        <v>0</v>
      </c>
      <c r="AD1127" s="112">
        <f t="shared" si="192"/>
        <v>0</v>
      </c>
      <c r="AE1127" s="112">
        <f t="shared" si="168"/>
        <v>1</v>
      </c>
    </row>
    <row r="1128" spans="1:31" s="150" customFormat="1" hidden="1">
      <c r="A1128" s="147">
        <v>1139</v>
      </c>
      <c r="B1128" s="226" t="s">
        <v>536</v>
      </c>
      <c r="C1128" s="147" t="s">
        <v>457</v>
      </c>
      <c r="D1128" s="147" t="s">
        <v>537</v>
      </c>
      <c r="E1128" s="148">
        <v>42303</v>
      </c>
      <c r="F1128" s="149">
        <v>0.3354166666666667</v>
      </c>
      <c r="G1128" s="149">
        <v>0.88611111111111107</v>
      </c>
      <c r="H1128" s="147"/>
      <c r="I1128" s="147"/>
      <c r="J1128" s="147"/>
      <c r="K1128" s="277"/>
      <c r="L1128" s="121"/>
      <c r="M1128" s="120" t="str">
        <f>IF(ISERROR(VLOOKUP(C1128,mail!$G$2:$H$65,2,0)),"",VLOOKUP(C1128,mail!$G$2:$H$65,2,0))</f>
        <v/>
      </c>
      <c r="N1128" s="98"/>
      <c r="O1128" s="110">
        <f t="shared" si="186"/>
        <v>0.3354166666666667</v>
      </c>
      <c r="P1128" s="110">
        <f t="shared" si="187"/>
        <v>0.88611111111111107</v>
      </c>
      <c r="Q1128" s="134">
        <f t="shared" si="188"/>
        <v>0.1645833333333333</v>
      </c>
      <c r="R1128" s="111">
        <f t="shared" si="169"/>
        <v>0.25</v>
      </c>
      <c r="S1128" s="108">
        <f t="shared" si="189"/>
        <v>0.35416666666666669</v>
      </c>
      <c r="T1128" s="109"/>
      <c r="U1128" s="108"/>
      <c r="V1128" s="108"/>
      <c r="W1128" s="112"/>
      <c r="X1128" s="112"/>
      <c r="Y1128" s="112"/>
      <c r="Z1128" s="176"/>
      <c r="AA1128" s="109"/>
      <c r="AB1128" s="138">
        <f t="shared" si="190"/>
        <v>1</v>
      </c>
      <c r="AC1128" s="112">
        <f t="shared" si="191"/>
        <v>0</v>
      </c>
      <c r="AD1128" s="112">
        <f t="shared" si="192"/>
        <v>0</v>
      </c>
      <c r="AE1128" s="112">
        <f t="shared" si="168"/>
        <v>1</v>
      </c>
    </row>
    <row r="1129" spans="1:31" s="150" customFormat="1" hidden="1">
      <c r="A1129" s="147">
        <v>1140</v>
      </c>
      <c r="B1129" s="226" t="s">
        <v>536</v>
      </c>
      <c r="C1129" s="147" t="s">
        <v>457</v>
      </c>
      <c r="D1129" s="147" t="s">
        <v>537</v>
      </c>
      <c r="E1129" s="148">
        <v>42304</v>
      </c>
      <c r="F1129" s="149">
        <v>0.33958333333333335</v>
      </c>
      <c r="G1129" s="149">
        <v>0.93055555555555547</v>
      </c>
      <c r="H1129" s="147"/>
      <c r="I1129" s="147"/>
      <c r="J1129" s="147"/>
      <c r="K1129" s="277"/>
      <c r="L1129" s="121"/>
      <c r="M1129" s="120" t="str">
        <f>IF(ISERROR(VLOOKUP(C1129,mail!$G$2:$H$65,2,0)),"",VLOOKUP(C1129,mail!$G$2:$H$65,2,0))</f>
        <v/>
      </c>
      <c r="N1129" s="98"/>
      <c r="O1129" s="110">
        <f t="shared" si="186"/>
        <v>0.33958333333333335</v>
      </c>
      <c r="P1129" s="110">
        <f t="shared" si="187"/>
        <v>0.93055555555555547</v>
      </c>
      <c r="Q1129" s="134">
        <f t="shared" si="188"/>
        <v>0.16041666666666665</v>
      </c>
      <c r="R1129" s="111">
        <f t="shared" si="169"/>
        <v>0.25</v>
      </c>
      <c r="S1129" s="108">
        <f t="shared" si="189"/>
        <v>0.35416666666666669</v>
      </c>
      <c r="T1129" s="109"/>
      <c r="U1129" s="108"/>
      <c r="V1129" s="108"/>
      <c r="W1129" s="112"/>
      <c r="X1129" s="112"/>
      <c r="Y1129" s="112"/>
      <c r="Z1129" s="176"/>
      <c r="AA1129" s="109"/>
      <c r="AB1129" s="138">
        <f t="shared" si="190"/>
        <v>1</v>
      </c>
      <c r="AC1129" s="112">
        <f t="shared" si="191"/>
        <v>0</v>
      </c>
      <c r="AD1129" s="112">
        <f t="shared" si="192"/>
        <v>0</v>
      </c>
      <c r="AE1129" s="112">
        <f t="shared" si="168"/>
        <v>1</v>
      </c>
    </row>
    <row r="1130" spans="1:31" s="150" customFormat="1" hidden="1">
      <c r="A1130" s="147">
        <v>1141</v>
      </c>
      <c r="B1130" s="226" t="s">
        <v>536</v>
      </c>
      <c r="C1130" s="147" t="s">
        <v>457</v>
      </c>
      <c r="D1130" s="147" t="s">
        <v>537</v>
      </c>
      <c r="E1130" s="148">
        <v>42305</v>
      </c>
      <c r="F1130" s="149">
        <v>0.35486111111111113</v>
      </c>
      <c r="G1130" s="149">
        <v>0.78333333333333333</v>
      </c>
      <c r="H1130" s="147"/>
      <c r="I1130" s="147"/>
      <c r="J1130" s="147"/>
      <c r="K1130" s="277"/>
      <c r="L1130" s="121"/>
      <c r="M1130" s="120" t="str">
        <f>IF(ISERROR(VLOOKUP(C1130,mail!$G$2:$H$65,2,0)),"",VLOOKUP(C1130,mail!$G$2:$H$65,2,0))</f>
        <v/>
      </c>
      <c r="N1130" s="98"/>
      <c r="O1130" s="110">
        <f t="shared" si="186"/>
        <v>0.35486111111111113</v>
      </c>
      <c r="P1130" s="110">
        <f t="shared" si="187"/>
        <v>0.75</v>
      </c>
      <c r="Q1130" s="134">
        <f t="shared" si="188"/>
        <v>0.14513888888888887</v>
      </c>
      <c r="R1130" s="111">
        <f t="shared" ref="R1130:R1193" si="193">+IF(OR(M1130="khac",M1130="pm",P1130=TIMEVALUE("00:00"),MAX(F1130:K1130)&lt;TIMEVALUE("13:30"),MAX(F1130:K1130)&lt;TIMEVALUE("15:30"),MIN(F1130:K1130)&gt;TIMEVALUE("15:30")),0,IF(P1130&lt;=TIMEVALUE("19:30"),P1130-IF(MIN(F1130:K1130)&gt;TIMEVALUE("13:30"),O1130,TIMEVALUE("13:30")),TIMEVALUE("19:30")-IF(MIN(F1130:K1130)&gt;TIMEVALUE("13:30"),O1130,TIMEVALUE("13:30"))))</f>
        <v>0.1875</v>
      </c>
      <c r="S1130" s="108">
        <f t="shared" si="189"/>
        <v>0.33263888888888887</v>
      </c>
      <c r="T1130" s="109"/>
      <c r="U1130" s="108"/>
      <c r="V1130" s="108"/>
      <c r="W1130" s="112"/>
      <c r="X1130" s="112"/>
      <c r="Y1130" s="112"/>
      <c r="Z1130" s="176"/>
      <c r="AA1130" s="109"/>
      <c r="AB1130" s="138">
        <f t="shared" si="190"/>
        <v>0.93921568627450969</v>
      </c>
      <c r="AC1130" s="112">
        <f t="shared" si="191"/>
        <v>0</v>
      </c>
      <c r="AD1130" s="112">
        <f t="shared" si="192"/>
        <v>1</v>
      </c>
      <c r="AE1130" s="112">
        <f t="shared" si="168"/>
        <v>1</v>
      </c>
    </row>
    <row r="1131" spans="1:31" s="150" customFormat="1" hidden="1">
      <c r="A1131" s="147">
        <v>1142</v>
      </c>
      <c r="B1131" s="226" t="s">
        <v>536</v>
      </c>
      <c r="C1131" s="147" t="s">
        <v>457</v>
      </c>
      <c r="D1131" s="147" t="s">
        <v>537</v>
      </c>
      <c r="E1131" s="148">
        <v>42306</v>
      </c>
      <c r="F1131" s="149">
        <v>0.33749999999999997</v>
      </c>
      <c r="G1131" s="149">
        <v>0.77083333333333337</v>
      </c>
      <c r="H1131" s="147"/>
      <c r="I1131" s="147"/>
      <c r="J1131" s="147"/>
      <c r="K1131" s="277"/>
      <c r="L1131" s="121"/>
      <c r="M1131" s="120" t="str">
        <f>IF(ISERROR(VLOOKUP(C1131,mail!$G$2:$H$65,2,0)),"",VLOOKUP(C1131,mail!$G$2:$H$65,2,0))</f>
        <v/>
      </c>
      <c r="N1131" s="98"/>
      <c r="O1131" s="110">
        <f t="shared" si="186"/>
        <v>0.33749999999999997</v>
      </c>
      <c r="P1131" s="110">
        <f t="shared" si="187"/>
        <v>0.77083333333333337</v>
      </c>
      <c r="Q1131" s="134">
        <f t="shared" si="188"/>
        <v>0.16250000000000003</v>
      </c>
      <c r="R1131" s="111">
        <f t="shared" si="193"/>
        <v>0.20833333333333337</v>
      </c>
      <c r="S1131" s="108">
        <f t="shared" si="189"/>
        <v>0.35416666666666669</v>
      </c>
      <c r="T1131" s="109"/>
      <c r="U1131" s="108"/>
      <c r="V1131" s="108"/>
      <c r="W1131" s="112"/>
      <c r="X1131" s="112"/>
      <c r="Y1131" s="112"/>
      <c r="Z1131" s="176"/>
      <c r="AA1131" s="109"/>
      <c r="AB1131" s="138">
        <f t="shared" si="190"/>
        <v>1</v>
      </c>
      <c r="AC1131" s="112">
        <f t="shared" si="191"/>
        <v>0</v>
      </c>
      <c r="AD1131" s="112">
        <f t="shared" si="192"/>
        <v>0</v>
      </c>
      <c r="AE1131" s="112">
        <f t="shared" si="168"/>
        <v>1</v>
      </c>
    </row>
    <row r="1132" spans="1:31" s="150" customFormat="1" hidden="1">
      <c r="A1132" s="147">
        <v>1143</v>
      </c>
      <c r="B1132" s="226" t="s">
        <v>536</v>
      </c>
      <c r="C1132" s="147" t="s">
        <v>457</v>
      </c>
      <c r="D1132" s="147" t="s">
        <v>537</v>
      </c>
      <c r="E1132" s="148">
        <v>42307</v>
      </c>
      <c r="F1132" s="149">
        <v>0.33958333333333335</v>
      </c>
      <c r="G1132" s="149">
        <v>0.7680555555555556</v>
      </c>
      <c r="H1132" s="147"/>
      <c r="I1132" s="147"/>
      <c r="J1132" s="147"/>
      <c r="K1132" s="278"/>
      <c r="L1132" s="121"/>
      <c r="M1132" s="120" t="str">
        <f>IF(ISERROR(VLOOKUP(C1132,mail!$G$2:$H$65,2,0)),"",VLOOKUP(C1132,mail!$G$2:$H$65,2,0))</f>
        <v/>
      </c>
      <c r="N1132" s="98"/>
      <c r="O1132" s="110">
        <f t="shared" si="186"/>
        <v>0.33958333333333335</v>
      </c>
      <c r="P1132" s="110">
        <f t="shared" si="187"/>
        <v>0.7680555555555556</v>
      </c>
      <c r="Q1132" s="134">
        <f t="shared" si="188"/>
        <v>0.16041666666666665</v>
      </c>
      <c r="R1132" s="111">
        <f t="shared" si="193"/>
        <v>0.2055555555555556</v>
      </c>
      <c r="S1132" s="108">
        <f t="shared" si="189"/>
        <v>0.35416666666666669</v>
      </c>
      <c r="T1132" s="109"/>
      <c r="U1132" s="108"/>
      <c r="V1132" s="108"/>
      <c r="W1132" s="112"/>
      <c r="X1132" s="112"/>
      <c r="Y1132" s="112"/>
      <c r="Z1132" s="176"/>
      <c r="AA1132" s="109"/>
      <c r="AB1132" s="138">
        <f t="shared" si="190"/>
        <v>1</v>
      </c>
      <c r="AC1132" s="112">
        <f t="shared" si="191"/>
        <v>0</v>
      </c>
      <c r="AD1132" s="112">
        <f t="shared" si="192"/>
        <v>0</v>
      </c>
      <c r="AE1132" s="112">
        <f t="shared" si="168"/>
        <v>1</v>
      </c>
    </row>
    <row r="1133" spans="1:31" s="150" customFormat="1" hidden="1">
      <c r="A1133" s="147">
        <v>1144</v>
      </c>
      <c r="B1133" s="226" t="s">
        <v>536</v>
      </c>
      <c r="C1133" s="147" t="s">
        <v>457</v>
      </c>
      <c r="D1133" s="147" t="s">
        <v>537</v>
      </c>
      <c r="E1133" s="148">
        <v>42310</v>
      </c>
      <c r="F1133" s="149">
        <v>0.3298611111111111</v>
      </c>
      <c r="G1133" s="149">
        <v>0.7583333333333333</v>
      </c>
      <c r="H1133" s="147"/>
      <c r="I1133" s="147"/>
      <c r="J1133" s="147"/>
      <c r="K1133" s="277"/>
      <c r="L1133" s="121"/>
      <c r="M1133" s="120" t="str">
        <f>IF(ISERROR(VLOOKUP(C1133,mail!$G$2:$H$65,2,0)),"",VLOOKUP(C1133,mail!$G$2:$H$65,2,0))</f>
        <v/>
      </c>
      <c r="N1133" s="98"/>
      <c r="O1133" s="110">
        <f t="shared" si="186"/>
        <v>0.33333333333333331</v>
      </c>
      <c r="P1133" s="110">
        <f t="shared" si="187"/>
        <v>0.7583333333333333</v>
      </c>
      <c r="Q1133" s="134">
        <f t="shared" si="188"/>
        <v>0.16666666666666669</v>
      </c>
      <c r="R1133" s="111">
        <f t="shared" si="193"/>
        <v>0.1958333333333333</v>
      </c>
      <c r="S1133" s="108">
        <f t="shared" si="189"/>
        <v>0.35416666666666669</v>
      </c>
      <c r="T1133" s="109"/>
      <c r="U1133" s="108"/>
      <c r="V1133" s="108"/>
      <c r="W1133" s="112"/>
      <c r="X1133" s="112"/>
      <c r="Y1133" s="112"/>
      <c r="Z1133" s="176"/>
      <c r="AA1133" s="109"/>
      <c r="AB1133" s="138">
        <f t="shared" si="190"/>
        <v>1</v>
      </c>
      <c r="AC1133" s="112">
        <f t="shared" si="191"/>
        <v>0</v>
      </c>
      <c r="AD1133" s="112">
        <f t="shared" si="192"/>
        <v>0</v>
      </c>
      <c r="AE1133" s="112">
        <f t="shared" si="168"/>
        <v>1</v>
      </c>
    </row>
    <row r="1134" spans="1:31" s="150" customFormat="1" hidden="1">
      <c r="A1134" s="147">
        <v>1145</v>
      </c>
      <c r="B1134" s="226" t="s">
        <v>536</v>
      </c>
      <c r="C1134" s="147" t="s">
        <v>457</v>
      </c>
      <c r="D1134" s="147" t="s">
        <v>537</v>
      </c>
      <c r="E1134" s="148">
        <v>42311</v>
      </c>
      <c r="F1134" s="149">
        <v>0.34027777777777773</v>
      </c>
      <c r="G1134" s="149">
        <v>0.7631944444444444</v>
      </c>
      <c r="H1134" s="147"/>
      <c r="I1134" s="147"/>
      <c r="J1134" s="147"/>
      <c r="K1134" s="277"/>
      <c r="L1134" s="121"/>
      <c r="M1134" s="120" t="str">
        <f>IF(ISERROR(VLOOKUP(C1134,mail!$G$2:$H$65,2,0)),"",VLOOKUP(C1134,mail!$G$2:$H$65,2,0))</f>
        <v/>
      </c>
      <c r="N1134" s="98"/>
      <c r="O1134" s="110">
        <f t="shared" si="186"/>
        <v>0.34027777777777773</v>
      </c>
      <c r="P1134" s="110">
        <f t="shared" si="187"/>
        <v>0.7631944444444444</v>
      </c>
      <c r="Q1134" s="134">
        <f t="shared" si="188"/>
        <v>0.15972222222222227</v>
      </c>
      <c r="R1134" s="111">
        <f t="shared" si="193"/>
        <v>0.2006944444444444</v>
      </c>
      <c r="S1134" s="108">
        <f t="shared" si="189"/>
        <v>0.35416666666666669</v>
      </c>
      <c r="T1134" s="109"/>
      <c r="U1134" s="108"/>
      <c r="V1134" s="108"/>
      <c r="W1134" s="112"/>
      <c r="X1134" s="112"/>
      <c r="Y1134" s="112"/>
      <c r="Z1134" s="176"/>
      <c r="AA1134" s="109"/>
      <c r="AB1134" s="138">
        <f t="shared" si="190"/>
        <v>1</v>
      </c>
      <c r="AC1134" s="112">
        <f t="shared" si="191"/>
        <v>0</v>
      </c>
      <c r="AD1134" s="112">
        <f t="shared" si="192"/>
        <v>0</v>
      </c>
      <c r="AE1134" s="112">
        <f t="shared" ref="AE1134:AE1197" si="194">+IF(OR(M1134="Khac",M1134="pm"),0,IF(AND(MAX(F1134:K1134)-MIN(F1134:K1134)&gt;TIMEVALUE("6:00"),AND(MAX(F1134:K1134)&gt;TIMEVALUE("14:00"),MIN(F1134:K1134)&lt;TIMEVALUE("11:30"))),1,0))+X1134</f>
        <v>1</v>
      </c>
    </row>
    <row r="1135" spans="1:31" s="150" customFormat="1" hidden="1">
      <c r="A1135" s="147">
        <v>1146</v>
      </c>
      <c r="B1135" s="226" t="s">
        <v>536</v>
      </c>
      <c r="C1135" s="147" t="s">
        <v>457</v>
      </c>
      <c r="D1135" s="147" t="s">
        <v>537</v>
      </c>
      <c r="E1135" s="148">
        <v>42312</v>
      </c>
      <c r="F1135" s="149">
        <v>0.33888888888888885</v>
      </c>
      <c r="G1135" s="149">
        <v>0.76180555555555562</v>
      </c>
      <c r="H1135" s="147"/>
      <c r="I1135" s="147"/>
      <c r="J1135" s="147"/>
      <c r="K1135" s="277"/>
      <c r="L1135" s="121"/>
      <c r="M1135" s="120" t="str">
        <f>IF(ISERROR(VLOOKUP(C1135,mail!$G$2:$H$65,2,0)),"",VLOOKUP(C1135,mail!$G$2:$H$65,2,0))</f>
        <v/>
      </c>
      <c r="N1135" s="98"/>
      <c r="O1135" s="110">
        <f t="shared" si="186"/>
        <v>0.33888888888888885</v>
      </c>
      <c r="P1135" s="110">
        <f t="shared" si="187"/>
        <v>0.76180555555555562</v>
      </c>
      <c r="Q1135" s="134">
        <f t="shared" si="188"/>
        <v>0.16111111111111115</v>
      </c>
      <c r="R1135" s="111">
        <f t="shared" si="193"/>
        <v>0.19930555555555562</v>
      </c>
      <c r="S1135" s="108">
        <f t="shared" si="189"/>
        <v>0.35416666666666669</v>
      </c>
      <c r="T1135" s="109"/>
      <c r="U1135" s="108"/>
      <c r="V1135" s="108"/>
      <c r="W1135" s="112"/>
      <c r="X1135" s="112"/>
      <c r="Y1135" s="112"/>
      <c r="Z1135" s="176"/>
      <c r="AA1135" s="109"/>
      <c r="AB1135" s="138">
        <f t="shared" si="190"/>
        <v>1</v>
      </c>
      <c r="AC1135" s="112">
        <f t="shared" si="191"/>
        <v>0</v>
      </c>
      <c r="AD1135" s="112">
        <f t="shared" si="192"/>
        <v>0</v>
      </c>
      <c r="AE1135" s="112">
        <f t="shared" si="194"/>
        <v>1</v>
      </c>
    </row>
    <row r="1136" spans="1:31" s="150" customFormat="1" hidden="1">
      <c r="A1136" s="147">
        <v>1147</v>
      </c>
      <c r="B1136" s="226" t="s">
        <v>536</v>
      </c>
      <c r="C1136" s="147" t="s">
        <v>457</v>
      </c>
      <c r="D1136" s="147" t="s">
        <v>537</v>
      </c>
      <c r="E1136" s="148">
        <v>42313</v>
      </c>
      <c r="F1136" s="149">
        <v>0.75694444444444453</v>
      </c>
      <c r="G1136" s="147"/>
      <c r="H1136" s="147"/>
      <c r="I1136" s="147"/>
      <c r="J1136" s="147"/>
      <c r="K1136" s="278">
        <v>0.33680555555555558</v>
      </c>
      <c r="L1136" s="121"/>
      <c r="M1136" s="120" t="str">
        <f>IF(ISERROR(VLOOKUP(C1136,mail!$G$2:$H$65,2,0)),"",VLOOKUP(C1136,mail!$G$2:$H$65,2,0))</f>
        <v/>
      </c>
      <c r="N1136" s="98"/>
      <c r="O1136" s="110">
        <f t="shared" si="186"/>
        <v>0.33680555555555558</v>
      </c>
      <c r="P1136" s="110">
        <f t="shared" si="187"/>
        <v>0.75694444444444453</v>
      </c>
      <c r="Q1136" s="134">
        <f t="shared" si="188"/>
        <v>0.16319444444444442</v>
      </c>
      <c r="R1136" s="111">
        <f t="shared" si="193"/>
        <v>0.19444444444444453</v>
      </c>
      <c r="S1136" s="108">
        <f t="shared" si="189"/>
        <v>0.35416666666666669</v>
      </c>
      <c r="T1136" s="109"/>
      <c r="U1136" s="108"/>
      <c r="V1136" s="108"/>
      <c r="W1136" s="112"/>
      <c r="X1136" s="112"/>
      <c r="Y1136" s="112"/>
      <c r="Z1136" s="176"/>
      <c r="AA1136" s="109"/>
      <c r="AB1136" s="138">
        <f t="shared" si="190"/>
        <v>1</v>
      </c>
      <c r="AC1136" s="112">
        <f t="shared" si="191"/>
        <v>0</v>
      </c>
      <c r="AD1136" s="112">
        <f t="shared" si="192"/>
        <v>0</v>
      </c>
      <c r="AE1136" s="112">
        <f t="shared" si="194"/>
        <v>1</v>
      </c>
    </row>
    <row r="1137" spans="1:31" s="150" customFormat="1" hidden="1">
      <c r="A1137" s="147">
        <v>1148</v>
      </c>
      <c r="B1137" s="226" t="s">
        <v>536</v>
      </c>
      <c r="C1137" s="147" t="s">
        <v>457</v>
      </c>
      <c r="D1137" s="147" t="s">
        <v>537</v>
      </c>
      <c r="E1137" s="148">
        <v>42314</v>
      </c>
      <c r="F1137" s="149">
        <v>0.32777777777777778</v>
      </c>
      <c r="G1137" s="147"/>
      <c r="H1137" s="147"/>
      <c r="I1137" s="147"/>
      <c r="J1137" s="147"/>
      <c r="K1137" s="278">
        <v>0.74722222222222223</v>
      </c>
      <c r="L1137" s="121"/>
      <c r="M1137" s="120" t="str">
        <f>IF(ISERROR(VLOOKUP(C1137,mail!$G$2:$H$65,2,0)),"",VLOOKUP(C1137,mail!$G$2:$H$65,2,0))</f>
        <v/>
      </c>
      <c r="N1137" s="98"/>
      <c r="O1137" s="110">
        <f t="shared" si="186"/>
        <v>0.33333333333333331</v>
      </c>
      <c r="P1137" s="110">
        <f t="shared" si="187"/>
        <v>0.74722222222222223</v>
      </c>
      <c r="Q1137" s="134">
        <f t="shared" si="188"/>
        <v>0.16666666666666669</v>
      </c>
      <c r="R1137" s="111">
        <f t="shared" si="193"/>
        <v>0.18472222222222223</v>
      </c>
      <c r="S1137" s="108">
        <f t="shared" si="189"/>
        <v>0.35138888888888892</v>
      </c>
      <c r="T1137" s="109"/>
      <c r="U1137" s="108"/>
      <c r="V1137" s="108"/>
      <c r="W1137" s="112"/>
      <c r="X1137" s="112"/>
      <c r="Y1137" s="112"/>
      <c r="Z1137" s="176"/>
      <c r="AA1137" s="109"/>
      <c r="AB1137" s="138">
        <f t="shared" si="190"/>
        <v>0.99215686274509807</v>
      </c>
      <c r="AC1137" s="112">
        <f t="shared" si="191"/>
        <v>0</v>
      </c>
      <c r="AD1137" s="112">
        <f t="shared" si="192"/>
        <v>0</v>
      </c>
      <c r="AE1137" s="112">
        <f t="shared" si="194"/>
        <v>1</v>
      </c>
    </row>
    <row r="1138" spans="1:31" s="150" customFormat="1" hidden="1">
      <c r="A1138" s="147">
        <v>1149</v>
      </c>
      <c r="B1138" s="226" t="s">
        <v>536</v>
      </c>
      <c r="C1138" s="147" t="s">
        <v>457</v>
      </c>
      <c r="D1138" s="147" t="s">
        <v>537</v>
      </c>
      <c r="E1138" s="148">
        <v>42317</v>
      </c>
      <c r="F1138" s="149">
        <v>0.33958333333333335</v>
      </c>
      <c r="G1138" s="149">
        <v>0.79652777777777783</v>
      </c>
      <c r="H1138" s="147"/>
      <c r="I1138" s="147"/>
      <c r="J1138" s="147"/>
      <c r="K1138" s="277"/>
      <c r="L1138" s="121"/>
      <c r="M1138" s="120" t="str">
        <f>IF(ISERROR(VLOOKUP(C1138,mail!$G$2:$H$65,2,0)),"",VLOOKUP(C1138,mail!$G$2:$H$65,2,0))</f>
        <v/>
      </c>
      <c r="N1138" s="98"/>
      <c r="O1138" s="110">
        <f t="shared" si="186"/>
        <v>0.33958333333333335</v>
      </c>
      <c r="P1138" s="110">
        <f t="shared" si="187"/>
        <v>0.79652777777777783</v>
      </c>
      <c r="Q1138" s="134">
        <f t="shared" si="188"/>
        <v>0.16041666666666665</v>
      </c>
      <c r="R1138" s="111">
        <f t="shared" si="193"/>
        <v>0.23402777777777783</v>
      </c>
      <c r="S1138" s="108">
        <f t="shared" si="189"/>
        <v>0.35416666666666669</v>
      </c>
      <c r="T1138" s="109"/>
      <c r="U1138" s="108"/>
      <c r="V1138" s="108"/>
      <c r="W1138" s="112"/>
      <c r="X1138" s="112"/>
      <c r="Y1138" s="112"/>
      <c r="Z1138" s="176"/>
      <c r="AA1138" s="109"/>
      <c r="AB1138" s="138">
        <f t="shared" si="190"/>
        <v>1</v>
      </c>
      <c r="AC1138" s="112">
        <f t="shared" si="191"/>
        <v>0</v>
      </c>
      <c r="AD1138" s="112">
        <f t="shared" si="192"/>
        <v>0</v>
      </c>
      <c r="AE1138" s="112">
        <f t="shared" si="194"/>
        <v>1</v>
      </c>
    </row>
    <row r="1139" spans="1:31" s="150" customFormat="1" hidden="1">
      <c r="A1139" s="147">
        <v>1150</v>
      </c>
      <c r="B1139" s="226" t="s">
        <v>536</v>
      </c>
      <c r="C1139" s="147" t="s">
        <v>457</v>
      </c>
      <c r="D1139" s="147" t="s">
        <v>537</v>
      </c>
      <c r="E1139" s="148">
        <v>42318</v>
      </c>
      <c r="F1139" s="149">
        <v>0.33680555555555558</v>
      </c>
      <c r="G1139" s="149">
        <v>0.75694444444444453</v>
      </c>
      <c r="H1139" s="147"/>
      <c r="I1139" s="147"/>
      <c r="J1139" s="147"/>
      <c r="K1139" s="277"/>
      <c r="L1139" s="121"/>
      <c r="M1139" s="120" t="str">
        <f>IF(ISERROR(VLOOKUP(C1139,mail!$G$2:$H$65,2,0)),"",VLOOKUP(C1139,mail!$G$2:$H$65,2,0))</f>
        <v/>
      </c>
      <c r="N1139" s="98"/>
      <c r="O1139" s="110">
        <f t="shared" si="186"/>
        <v>0.33680555555555558</v>
      </c>
      <c r="P1139" s="110">
        <f t="shared" si="187"/>
        <v>0.75694444444444453</v>
      </c>
      <c r="Q1139" s="134">
        <f t="shared" si="188"/>
        <v>0.16319444444444442</v>
      </c>
      <c r="R1139" s="111">
        <f t="shared" si="193"/>
        <v>0.19444444444444453</v>
      </c>
      <c r="S1139" s="108">
        <f t="shared" si="189"/>
        <v>0.35416666666666669</v>
      </c>
      <c r="T1139" s="109"/>
      <c r="U1139" s="108"/>
      <c r="V1139" s="108"/>
      <c r="W1139" s="112"/>
      <c r="X1139" s="112"/>
      <c r="Y1139" s="112"/>
      <c r="Z1139" s="176"/>
      <c r="AA1139" s="109"/>
      <c r="AB1139" s="138">
        <f t="shared" si="190"/>
        <v>1</v>
      </c>
      <c r="AC1139" s="112">
        <f t="shared" si="191"/>
        <v>0</v>
      </c>
      <c r="AD1139" s="112">
        <f t="shared" si="192"/>
        <v>0</v>
      </c>
      <c r="AE1139" s="112">
        <f t="shared" si="194"/>
        <v>1</v>
      </c>
    </row>
    <row r="1140" spans="1:31" s="150" customFormat="1" hidden="1">
      <c r="A1140" s="147">
        <v>1151</v>
      </c>
      <c r="B1140" s="226" t="s">
        <v>536</v>
      </c>
      <c r="C1140" s="147" t="s">
        <v>457</v>
      </c>
      <c r="D1140" s="147" t="s">
        <v>537</v>
      </c>
      <c r="E1140" s="148">
        <v>42319</v>
      </c>
      <c r="F1140" s="149">
        <v>0.34166666666666662</v>
      </c>
      <c r="G1140" s="149">
        <v>0.76736111111111116</v>
      </c>
      <c r="H1140" s="147"/>
      <c r="I1140" s="147"/>
      <c r="J1140" s="147"/>
      <c r="K1140" s="277"/>
      <c r="L1140" s="121"/>
      <c r="M1140" s="120" t="str">
        <f>IF(ISERROR(VLOOKUP(C1140,mail!$G$2:$H$65,2,0)),"",VLOOKUP(C1140,mail!$G$2:$H$65,2,0))</f>
        <v/>
      </c>
      <c r="N1140" s="98"/>
      <c r="O1140" s="110">
        <f t="shared" si="186"/>
        <v>0.34166666666666662</v>
      </c>
      <c r="P1140" s="110">
        <f t="shared" si="187"/>
        <v>0.76736111111111116</v>
      </c>
      <c r="Q1140" s="134">
        <f t="shared" si="188"/>
        <v>0.15833333333333338</v>
      </c>
      <c r="R1140" s="111">
        <f t="shared" si="193"/>
        <v>0.20486111111111116</v>
      </c>
      <c r="S1140" s="108">
        <f t="shared" si="189"/>
        <v>0.35416666666666669</v>
      </c>
      <c r="T1140" s="109"/>
      <c r="U1140" s="108"/>
      <c r="V1140" s="108"/>
      <c r="W1140" s="112"/>
      <c r="X1140" s="112"/>
      <c r="Y1140" s="112"/>
      <c r="Z1140" s="176"/>
      <c r="AA1140" s="109"/>
      <c r="AB1140" s="138">
        <f t="shared" si="190"/>
        <v>1</v>
      </c>
      <c r="AC1140" s="112">
        <f t="shared" si="191"/>
        <v>0</v>
      </c>
      <c r="AD1140" s="112">
        <f t="shared" si="192"/>
        <v>0</v>
      </c>
      <c r="AE1140" s="112">
        <f t="shared" si="194"/>
        <v>1</v>
      </c>
    </row>
    <row r="1141" spans="1:31" s="150" customFormat="1" hidden="1">
      <c r="A1141" s="147">
        <v>1152</v>
      </c>
      <c r="B1141" s="226" t="s">
        <v>536</v>
      </c>
      <c r="C1141" s="147" t="s">
        <v>457</v>
      </c>
      <c r="D1141" s="147" t="s">
        <v>537</v>
      </c>
      <c r="E1141" s="148">
        <v>42320</v>
      </c>
      <c r="F1141" s="149">
        <v>0.3347222222222222</v>
      </c>
      <c r="G1141" s="149">
        <v>0.76458333333333339</v>
      </c>
      <c r="H1141" s="147"/>
      <c r="I1141" s="147"/>
      <c r="J1141" s="147"/>
      <c r="K1141" s="277"/>
      <c r="L1141" s="121"/>
      <c r="M1141" s="120" t="str">
        <f>IF(ISERROR(VLOOKUP(C1141,mail!$G$2:$H$65,2,0)),"",VLOOKUP(C1141,mail!$G$2:$H$65,2,0))</f>
        <v/>
      </c>
      <c r="N1141" s="98"/>
      <c r="O1141" s="110">
        <f t="shared" si="186"/>
        <v>0.3347222222222222</v>
      </c>
      <c r="P1141" s="110">
        <f t="shared" si="187"/>
        <v>0.76458333333333339</v>
      </c>
      <c r="Q1141" s="134">
        <f t="shared" si="188"/>
        <v>0.1652777777777778</v>
      </c>
      <c r="R1141" s="111">
        <f t="shared" si="193"/>
        <v>0.20208333333333339</v>
      </c>
      <c r="S1141" s="108">
        <f t="shared" si="189"/>
        <v>0.35416666666666669</v>
      </c>
      <c r="T1141" s="109"/>
      <c r="U1141" s="108"/>
      <c r="V1141" s="108"/>
      <c r="W1141" s="112"/>
      <c r="X1141" s="112"/>
      <c r="Y1141" s="112"/>
      <c r="Z1141" s="176"/>
      <c r="AA1141" s="109"/>
      <c r="AB1141" s="138">
        <f t="shared" si="190"/>
        <v>1</v>
      </c>
      <c r="AC1141" s="112">
        <f t="shared" si="191"/>
        <v>0</v>
      </c>
      <c r="AD1141" s="112">
        <f t="shared" si="192"/>
        <v>0</v>
      </c>
      <c r="AE1141" s="112">
        <f t="shared" si="194"/>
        <v>1</v>
      </c>
    </row>
    <row r="1142" spans="1:31" s="150" customFormat="1" hidden="1">
      <c r="A1142" s="147">
        <v>1153</v>
      </c>
      <c r="B1142" s="226" t="s">
        <v>536</v>
      </c>
      <c r="C1142" s="147" t="s">
        <v>457</v>
      </c>
      <c r="D1142" s="147" t="s">
        <v>537</v>
      </c>
      <c r="E1142" s="148">
        <v>42321</v>
      </c>
      <c r="F1142" s="149">
        <v>0.3347222222222222</v>
      </c>
      <c r="G1142" s="149">
        <v>0.76527777777777783</v>
      </c>
      <c r="H1142" s="147"/>
      <c r="I1142" s="147"/>
      <c r="J1142" s="147"/>
      <c r="K1142" s="277"/>
      <c r="L1142" s="121"/>
      <c r="M1142" s="120" t="str">
        <f>IF(ISERROR(VLOOKUP(C1142,mail!$G$2:$H$65,2,0)),"",VLOOKUP(C1142,mail!$G$2:$H$65,2,0))</f>
        <v/>
      </c>
      <c r="N1142" s="98"/>
      <c r="O1142" s="110">
        <f t="shared" si="186"/>
        <v>0.3347222222222222</v>
      </c>
      <c r="P1142" s="110">
        <f t="shared" si="187"/>
        <v>0.76527777777777783</v>
      </c>
      <c r="Q1142" s="134">
        <f t="shared" si="188"/>
        <v>0.1652777777777778</v>
      </c>
      <c r="R1142" s="111">
        <f t="shared" si="193"/>
        <v>0.20277777777777783</v>
      </c>
      <c r="S1142" s="108">
        <f t="shared" si="189"/>
        <v>0.35416666666666669</v>
      </c>
      <c r="T1142" s="109"/>
      <c r="U1142" s="108"/>
      <c r="V1142" s="108"/>
      <c r="W1142" s="112"/>
      <c r="X1142" s="112"/>
      <c r="Y1142" s="112"/>
      <c r="Z1142" s="176"/>
      <c r="AA1142" s="109"/>
      <c r="AB1142" s="138">
        <f t="shared" si="190"/>
        <v>1</v>
      </c>
      <c r="AC1142" s="112">
        <f t="shared" si="191"/>
        <v>0</v>
      </c>
      <c r="AD1142" s="112">
        <f t="shared" si="192"/>
        <v>0</v>
      </c>
      <c r="AE1142" s="112">
        <f t="shared" si="194"/>
        <v>1</v>
      </c>
    </row>
    <row r="1143" spans="1:31" s="150" customFormat="1" hidden="1">
      <c r="A1143" s="147">
        <v>1154</v>
      </c>
      <c r="B1143" s="226" t="s">
        <v>536</v>
      </c>
      <c r="C1143" s="147" t="s">
        <v>457</v>
      </c>
      <c r="D1143" s="147" t="s">
        <v>537</v>
      </c>
      <c r="E1143" s="148">
        <v>42324</v>
      </c>
      <c r="F1143" s="149">
        <v>0.33680555555555558</v>
      </c>
      <c r="G1143" s="149">
        <v>0.78194444444444444</v>
      </c>
      <c r="H1143" s="147"/>
      <c r="I1143" s="147"/>
      <c r="J1143" s="147"/>
      <c r="K1143" s="277"/>
      <c r="L1143" s="121"/>
      <c r="M1143" s="120" t="str">
        <f>IF(ISERROR(VLOOKUP(C1143,mail!$G$2:$H$65,2,0)),"",VLOOKUP(C1143,mail!$G$2:$H$65,2,0))</f>
        <v/>
      </c>
      <c r="N1143" s="98"/>
      <c r="O1143" s="110">
        <f t="shared" si="186"/>
        <v>0.33680555555555558</v>
      </c>
      <c r="P1143" s="110">
        <f t="shared" si="187"/>
        <v>0.78194444444444444</v>
      </c>
      <c r="Q1143" s="134">
        <f t="shared" si="188"/>
        <v>0.16319444444444442</v>
      </c>
      <c r="R1143" s="111">
        <f t="shared" si="193"/>
        <v>0.21944444444444444</v>
      </c>
      <c r="S1143" s="108">
        <f t="shared" si="189"/>
        <v>0.35416666666666669</v>
      </c>
      <c r="T1143" s="109"/>
      <c r="U1143" s="108"/>
      <c r="V1143" s="108"/>
      <c r="W1143" s="112"/>
      <c r="X1143" s="112"/>
      <c r="Y1143" s="112"/>
      <c r="Z1143" s="176"/>
      <c r="AA1143" s="109"/>
      <c r="AB1143" s="138">
        <f t="shared" si="190"/>
        <v>1</v>
      </c>
      <c r="AC1143" s="112">
        <f t="shared" si="191"/>
        <v>0</v>
      </c>
      <c r="AD1143" s="112">
        <f t="shared" si="192"/>
        <v>0</v>
      </c>
      <c r="AE1143" s="112">
        <f t="shared" si="194"/>
        <v>1</v>
      </c>
    </row>
    <row r="1144" spans="1:31" s="150" customFormat="1" hidden="1">
      <c r="A1144" s="147">
        <v>1155</v>
      </c>
      <c r="B1144" s="226" t="s">
        <v>536</v>
      </c>
      <c r="C1144" s="147" t="s">
        <v>457</v>
      </c>
      <c r="D1144" s="147" t="s">
        <v>537</v>
      </c>
      <c r="E1144" s="148">
        <v>42325</v>
      </c>
      <c r="F1144" s="149">
        <v>0.33819444444444446</v>
      </c>
      <c r="G1144" s="147"/>
      <c r="H1144" s="147"/>
      <c r="I1144" s="147"/>
      <c r="J1144" s="147"/>
      <c r="K1144" s="278">
        <v>0.77847222222222223</v>
      </c>
      <c r="L1144" s="121"/>
      <c r="M1144" s="120" t="str">
        <f>IF(ISERROR(VLOOKUP(C1144,mail!$G$2:$H$65,2,0)),"",VLOOKUP(C1144,mail!$G$2:$H$65,2,0))</f>
        <v/>
      </c>
      <c r="N1144" s="98"/>
      <c r="O1144" s="110">
        <f t="shared" si="186"/>
        <v>0.33819444444444446</v>
      </c>
      <c r="P1144" s="110">
        <f t="shared" si="187"/>
        <v>0.77847222222222223</v>
      </c>
      <c r="Q1144" s="134">
        <f t="shared" si="188"/>
        <v>0.16180555555555554</v>
      </c>
      <c r="R1144" s="111">
        <f t="shared" si="193"/>
        <v>0.21597222222222223</v>
      </c>
      <c r="S1144" s="108">
        <f t="shared" si="189"/>
        <v>0.35416666666666669</v>
      </c>
      <c r="T1144" s="109"/>
      <c r="U1144" s="108"/>
      <c r="V1144" s="108"/>
      <c r="W1144" s="112"/>
      <c r="X1144" s="112"/>
      <c r="Y1144" s="112"/>
      <c r="Z1144" s="176"/>
      <c r="AA1144" s="109"/>
      <c r="AB1144" s="138">
        <f t="shared" si="190"/>
        <v>1</v>
      </c>
      <c r="AC1144" s="112">
        <f t="shared" si="191"/>
        <v>0</v>
      </c>
      <c r="AD1144" s="112">
        <f t="shared" si="192"/>
        <v>0</v>
      </c>
      <c r="AE1144" s="112">
        <f t="shared" si="194"/>
        <v>1</v>
      </c>
    </row>
    <row r="1145" spans="1:31" s="150" customFormat="1" hidden="1">
      <c r="A1145" s="147">
        <v>1156</v>
      </c>
      <c r="B1145" s="226" t="s">
        <v>536</v>
      </c>
      <c r="C1145" s="147" t="s">
        <v>457</v>
      </c>
      <c r="D1145" s="147" t="s">
        <v>537</v>
      </c>
      <c r="E1145" s="148">
        <v>42326</v>
      </c>
      <c r="F1145" s="149">
        <v>0.33888888888888885</v>
      </c>
      <c r="G1145" s="149">
        <v>0.76944444444444438</v>
      </c>
      <c r="H1145" s="147"/>
      <c r="I1145" s="147"/>
      <c r="J1145" s="147"/>
      <c r="K1145" s="277"/>
      <c r="L1145" s="121"/>
      <c r="M1145" s="120" t="str">
        <f>IF(ISERROR(VLOOKUP(C1145,mail!$G$2:$H$65,2,0)),"",VLOOKUP(C1145,mail!$G$2:$H$65,2,0))</f>
        <v/>
      </c>
      <c r="N1145" s="98"/>
      <c r="O1145" s="110">
        <f t="shared" si="186"/>
        <v>0.33888888888888885</v>
      </c>
      <c r="P1145" s="110">
        <f t="shared" si="187"/>
        <v>0.76944444444444438</v>
      </c>
      <c r="Q1145" s="134">
        <f t="shared" si="188"/>
        <v>0.16111111111111115</v>
      </c>
      <c r="R1145" s="111">
        <f t="shared" si="193"/>
        <v>0.20694444444444438</v>
      </c>
      <c r="S1145" s="108">
        <f t="shared" si="189"/>
        <v>0.35416666666666669</v>
      </c>
      <c r="T1145" s="109"/>
      <c r="U1145" s="108"/>
      <c r="V1145" s="108"/>
      <c r="W1145" s="112"/>
      <c r="X1145" s="112"/>
      <c r="Y1145" s="112"/>
      <c r="Z1145" s="176"/>
      <c r="AA1145" s="109"/>
      <c r="AB1145" s="138">
        <f t="shared" si="190"/>
        <v>1</v>
      </c>
      <c r="AC1145" s="112">
        <f t="shared" si="191"/>
        <v>0</v>
      </c>
      <c r="AD1145" s="112">
        <f t="shared" si="192"/>
        <v>0</v>
      </c>
      <c r="AE1145" s="112">
        <f t="shared" si="194"/>
        <v>1</v>
      </c>
    </row>
    <row r="1146" spans="1:31" s="150" customFormat="1" hidden="1">
      <c r="A1146" s="147">
        <v>1157</v>
      </c>
      <c r="B1146" s="226" t="s">
        <v>536</v>
      </c>
      <c r="C1146" s="147" t="s">
        <v>457</v>
      </c>
      <c r="D1146" s="147" t="s">
        <v>537</v>
      </c>
      <c r="E1146" s="148">
        <v>42327</v>
      </c>
      <c r="F1146" s="149">
        <v>0.33611111111111108</v>
      </c>
      <c r="G1146" s="149">
        <v>0.76736111111111116</v>
      </c>
      <c r="H1146" s="147"/>
      <c r="I1146" s="147"/>
      <c r="J1146" s="147"/>
      <c r="K1146" s="277"/>
      <c r="L1146" s="121"/>
      <c r="M1146" s="120" t="str">
        <f>IF(ISERROR(VLOOKUP(C1146,mail!$G$2:$H$65,2,0)),"",VLOOKUP(C1146,mail!$G$2:$H$65,2,0))</f>
        <v/>
      </c>
      <c r="N1146" s="98"/>
      <c r="O1146" s="110">
        <f t="shared" si="186"/>
        <v>0.33611111111111108</v>
      </c>
      <c r="P1146" s="110">
        <f t="shared" si="187"/>
        <v>0.76736111111111116</v>
      </c>
      <c r="Q1146" s="134">
        <f t="shared" si="188"/>
        <v>0.16388888888888892</v>
      </c>
      <c r="R1146" s="111">
        <f t="shared" si="193"/>
        <v>0.20486111111111116</v>
      </c>
      <c r="S1146" s="108">
        <f t="shared" si="189"/>
        <v>0.35416666666666669</v>
      </c>
      <c r="T1146" s="109"/>
      <c r="U1146" s="108"/>
      <c r="V1146" s="108"/>
      <c r="W1146" s="112"/>
      <c r="X1146" s="112"/>
      <c r="Y1146" s="112"/>
      <c r="Z1146" s="176"/>
      <c r="AA1146" s="109"/>
      <c r="AB1146" s="138">
        <f t="shared" si="190"/>
        <v>1</v>
      </c>
      <c r="AC1146" s="112">
        <f t="shared" si="191"/>
        <v>0</v>
      </c>
      <c r="AD1146" s="112">
        <f t="shared" si="192"/>
        <v>0</v>
      </c>
      <c r="AE1146" s="112">
        <f t="shared" si="194"/>
        <v>1</v>
      </c>
    </row>
    <row r="1147" spans="1:31" s="150" customFormat="1" hidden="1">
      <c r="A1147" s="147">
        <v>1158</v>
      </c>
      <c r="B1147" s="226" t="s">
        <v>538</v>
      </c>
      <c r="C1147" s="147" t="s">
        <v>458</v>
      </c>
      <c r="D1147" s="147" t="s">
        <v>479</v>
      </c>
      <c r="E1147" s="148">
        <v>42303</v>
      </c>
      <c r="F1147" s="149">
        <v>0.35486111111111113</v>
      </c>
      <c r="G1147" s="147"/>
      <c r="H1147" s="147"/>
      <c r="I1147" s="147"/>
      <c r="J1147" s="147"/>
      <c r="K1147" s="278">
        <v>0.77222222222222225</v>
      </c>
      <c r="L1147" s="121"/>
      <c r="M1147" s="120" t="str">
        <f>IF(ISERROR(VLOOKUP(C1147,mail!$G$2:$H$65,2,0)),"",VLOOKUP(C1147,mail!$G$2:$H$65,2,0))</f>
        <v/>
      </c>
      <c r="N1147" s="98"/>
      <c r="O1147" s="110">
        <f t="shared" si="186"/>
        <v>0.35486111111111113</v>
      </c>
      <c r="P1147" s="110">
        <f t="shared" si="187"/>
        <v>0.75</v>
      </c>
      <c r="Q1147" s="134">
        <f t="shared" si="188"/>
        <v>0.14513888888888887</v>
      </c>
      <c r="R1147" s="111">
        <f t="shared" si="193"/>
        <v>0.1875</v>
      </c>
      <c r="S1147" s="108">
        <f t="shared" si="189"/>
        <v>0.33263888888888887</v>
      </c>
      <c r="T1147" s="109"/>
      <c r="U1147" s="108"/>
      <c r="V1147" s="108"/>
      <c r="W1147" s="112"/>
      <c r="X1147" s="112">
        <v>-1</v>
      </c>
      <c r="Y1147" s="112"/>
      <c r="Z1147" s="176"/>
      <c r="AA1147" s="109"/>
      <c r="AB1147" s="138">
        <f t="shared" si="190"/>
        <v>0.93921568627450969</v>
      </c>
      <c r="AC1147" s="112">
        <f t="shared" si="191"/>
        <v>0</v>
      </c>
      <c r="AD1147" s="112">
        <f t="shared" si="192"/>
        <v>1</v>
      </c>
      <c r="AE1147" s="112">
        <f t="shared" si="194"/>
        <v>0</v>
      </c>
    </row>
    <row r="1148" spans="1:31" s="150" customFormat="1" hidden="1">
      <c r="A1148" s="147">
        <v>1159</v>
      </c>
      <c r="B1148" s="226" t="s">
        <v>538</v>
      </c>
      <c r="C1148" s="147" t="s">
        <v>458</v>
      </c>
      <c r="D1148" s="147" t="s">
        <v>479</v>
      </c>
      <c r="E1148" s="148">
        <v>42304</v>
      </c>
      <c r="F1148" s="149">
        <v>0.34930555555555554</v>
      </c>
      <c r="G1148" s="149">
        <v>0.77638888888888891</v>
      </c>
      <c r="H1148" s="147"/>
      <c r="I1148" s="147"/>
      <c r="J1148" s="147"/>
      <c r="K1148" s="278"/>
      <c r="L1148" s="121"/>
      <c r="M1148" s="120" t="str">
        <f>IF(ISERROR(VLOOKUP(C1148,mail!$G$2:$H$65,2,0)),"",VLOOKUP(C1148,mail!$G$2:$H$65,2,0))</f>
        <v/>
      </c>
      <c r="N1148" s="98"/>
      <c r="O1148" s="110">
        <f t="shared" si="186"/>
        <v>0.34930555555555554</v>
      </c>
      <c r="P1148" s="110">
        <f t="shared" si="187"/>
        <v>0.77638888888888891</v>
      </c>
      <c r="Q1148" s="134">
        <f t="shared" si="188"/>
        <v>0.15069444444444446</v>
      </c>
      <c r="R1148" s="111">
        <f t="shared" si="193"/>
        <v>0.21388888888888891</v>
      </c>
      <c r="S1148" s="108">
        <f t="shared" si="189"/>
        <v>0.35416666666666669</v>
      </c>
      <c r="T1148" s="109"/>
      <c r="U1148" s="108"/>
      <c r="V1148" s="108"/>
      <c r="W1148" s="112"/>
      <c r="X1148" s="112">
        <v>-1</v>
      </c>
      <c r="Y1148" s="112"/>
      <c r="Z1148" s="176"/>
      <c r="AA1148" s="109"/>
      <c r="AB1148" s="138">
        <f t="shared" si="190"/>
        <v>1</v>
      </c>
      <c r="AC1148" s="112">
        <f t="shared" si="191"/>
        <v>0</v>
      </c>
      <c r="AD1148" s="112">
        <f t="shared" si="192"/>
        <v>0</v>
      </c>
      <c r="AE1148" s="112">
        <f t="shared" si="194"/>
        <v>0</v>
      </c>
    </row>
    <row r="1149" spans="1:31" s="150" customFormat="1" hidden="1">
      <c r="A1149" s="147">
        <v>1160</v>
      </c>
      <c r="B1149" s="226" t="s">
        <v>538</v>
      </c>
      <c r="C1149" s="147" t="s">
        <v>458</v>
      </c>
      <c r="D1149" s="147" t="s">
        <v>479</v>
      </c>
      <c r="E1149" s="148">
        <v>42305</v>
      </c>
      <c r="F1149" s="149">
        <v>0.34652777777777777</v>
      </c>
      <c r="G1149" s="149">
        <v>0.83888888888888891</v>
      </c>
      <c r="H1149" s="147"/>
      <c r="I1149" s="147"/>
      <c r="J1149" s="147"/>
      <c r="K1149" s="277"/>
      <c r="L1149" s="121"/>
      <c r="M1149" s="120" t="str">
        <f>IF(ISERROR(VLOOKUP(C1149,mail!$G$2:$H$65,2,0)),"",VLOOKUP(C1149,mail!$G$2:$H$65,2,0))</f>
        <v/>
      </c>
      <c r="N1149" s="98"/>
      <c r="O1149" s="110">
        <f t="shared" si="186"/>
        <v>0.34652777777777777</v>
      </c>
      <c r="P1149" s="110">
        <f t="shared" si="187"/>
        <v>0.83888888888888891</v>
      </c>
      <c r="Q1149" s="134">
        <f t="shared" si="188"/>
        <v>0.15347222222222223</v>
      </c>
      <c r="R1149" s="111">
        <f t="shared" si="193"/>
        <v>0.25</v>
      </c>
      <c r="S1149" s="108">
        <f t="shared" si="189"/>
        <v>0.35416666666666669</v>
      </c>
      <c r="T1149" s="109"/>
      <c r="U1149" s="108"/>
      <c r="V1149" s="108"/>
      <c r="W1149" s="112"/>
      <c r="X1149" s="112">
        <v>-1</v>
      </c>
      <c r="Y1149" s="112"/>
      <c r="Z1149" s="176"/>
      <c r="AA1149" s="109"/>
      <c r="AB1149" s="138">
        <f t="shared" si="190"/>
        <v>1</v>
      </c>
      <c r="AC1149" s="112">
        <f t="shared" si="191"/>
        <v>0</v>
      </c>
      <c r="AD1149" s="112">
        <f t="shared" si="192"/>
        <v>0</v>
      </c>
      <c r="AE1149" s="112">
        <f t="shared" si="194"/>
        <v>0</v>
      </c>
    </row>
    <row r="1150" spans="1:31" s="150" customFormat="1" hidden="1">
      <c r="A1150" s="147">
        <v>1161</v>
      </c>
      <c r="B1150" s="226" t="s">
        <v>538</v>
      </c>
      <c r="C1150" s="147" t="s">
        <v>458</v>
      </c>
      <c r="D1150" s="147" t="s">
        <v>479</v>
      </c>
      <c r="E1150" s="148">
        <v>42306</v>
      </c>
      <c r="F1150" s="149">
        <v>0.34791666666666665</v>
      </c>
      <c r="G1150" s="149">
        <v>0.78541666666666676</v>
      </c>
      <c r="H1150" s="147"/>
      <c r="I1150" s="147"/>
      <c r="J1150" s="147"/>
      <c r="K1150" s="277"/>
      <c r="L1150" s="121"/>
      <c r="M1150" s="120" t="str">
        <f>IF(ISERROR(VLOOKUP(C1150,mail!$G$2:$H$65,2,0)),"",VLOOKUP(C1150,mail!$G$2:$H$65,2,0))</f>
        <v/>
      </c>
      <c r="N1150" s="98"/>
      <c r="O1150" s="110">
        <f t="shared" si="186"/>
        <v>0.34791666666666665</v>
      </c>
      <c r="P1150" s="110">
        <f t="shared" si="187"/>
        <v>0.78541666666666676</v>
      </c>
      <c r="Q1150" s="134">
        <f t="shared" si="188"/>
        <v>0.15208333333333335</v>
      </c>
      <c r="R1150" s="111">
        <f t="shared" si="193"/>
        <v>0.22291666666666676</v>
      </c>
      <c r="S1150" s="108">
        <f t="shared" si="189"/>
        <v>0.35416666666666669</v>
      </c>
      <c r="T1150" s="109"/>
      <c r="U1150" s="108"/>
      <c r="V1150" s="108"/>
      <c r="W1150" s="112"/>
      <c r="X1150" s="112">
        <v>-1</v>
      </c>
      <c r="Y1150" s="112"/>
      <c r="Z1150" s="176"/>
      <c r="AA1150" s="109"/>
      <c r="AB1150" s="138">
        <f t="shared" si="190"/>
        <v>1</v>
      </c>
      <c r="AC1150" s="112">
        <f t="shared" si="191"/>
        <v>0</v>
      </c>
      <c r="AD1150" s="112">
        <f t="shared" si="192"/>
        <v>0</v>
      </c>
      <c r="AE1150" s="112">
        <f t="shared" si="194"/>
        <v>0</v>
      </c>
    </row>
    <row r="1151" spans="1:31" s="150" customFormat="1" hidden="1">
      <c r="A1151" s="147">
        <v>1162</v>
      </c>
      <c r="B1151" s="226" t="s">
        <v>538</v>
      </c>
      <c r="C1151" s="147" t="s">
        <v>458</v>
      </c>
      <c r="D1151" s="147" t="s">
        <v>479</v>
      </c>
      <c r="E1151" s="148">
        <v>42307</v>
      </c>
      <c r="F1151" s="149">
        <v>0.35069444444444442</v>
      </c>
      <c r="G1151" s="149">
        <v>0.78055555555555556</v>
      </c>
      <c r="H1151" s="147"/>
      <c r="I1151" s="147"/>
      <c r="J1151" s="147"/>
      <c r="K1151" s="277"/>
      <c r="L1151" s="121"/>
      <c r="M1151" s="120" t="str">
        <f>IF(ISERROR(VLOOKUP(C1151,mail!$G$2:$H$65,2,0)),"",VLOOKUP(C1151,mail!$G$2:$H$65,2,0))</f>
        <v/>
      </c>
      <c r="N1151" s="98"/>
      <c r="O1151" s="110">
        <f t="shared" si="186"/>
        <v>0.35069444444444442</v>
      </c>
      <c r="P1151" s="110">
        <f t="shared" si="187"/>
        <v>0.78055555555555556</v>
      </c>
      <c r="Q1151" s="134">
        <f t="shared" si="188"/>
        <v>0.14930555555555558</v>
      </c>
      <c r="R1151" s="111">
        <f t="shared" si="193"/>
        <v>0.21805555555555556</v>
      </c>
      <c r="S1151" s="108">
        <f t="shared" si="189"/>
        <v>0.35416666666666669</v>
      </c>
      <c r="T1151" s="109"/>
      <c r="U1151" s="108"/>
      <c r="V1151" s="108"/>
      <c r="W1151" s="112"/>
      <c r="X1151" s="112">
        <v>-1</v>
      </c>
      <c r="Y1151" s="112"/>
      <c r="Z1151" s="176"/>
      <c r="AA1151" s="109"/>
      <c r="AB1151" s="138">
        <f t="shared" si="190"/>
        <v>1</v>
      </c>
      <c r="AC1151" s="112">
        <f t="shared" si="191"/>
        <v>0</v>
      </c>
      <c r="AD1151" s="112">
        <f t="shared" si="192"/>
        <v>0</v>
      </c>
      <c r="AE1151" s="112">
        <f t="shared" si="194"/>
        <v>0</v>
      </c>
    </row>
    <row r="1152" spans="1:31" s="150" customFormat="1" hidden="1">
      <c r="A1152" s="147">
        <v>1163</v>
      </c>
      <c r="B1152" s="226" t="s">
        <v>538</v>
      </c>
      <c r="C1152" s="147" t="s">
        <v>458</v>
      </c>
      <c r="D1152" s="147" t="s">
        <v>479</v>
      </c>
      <c r="E1152" s="148">
        <v>42310</v>
      </c>
      <c r="F1152" s="149">
        <v>0.3527777777777778</v>
      </c>
      <c r="G1152" s="149">
        <v>0.8208333333333333</v>
      </c>
      <c r="H1152" s="147"/>
      <c r="I1152" s="147"/>
      <c r="J1152" s="147"/>
      <c r="K1152" s="277"/>
      <c r="L1152" s="121"/>
      <c r="M1152" s="120" t="str">
        <f>IF(ISERROR(VLOOKUP(C1152,mail!$G$2:$H$65,2,0)),"",VLOOKUP(C1152,mail!$G$2:$H$65,2,0))</f>
        <v/>
      </c>
      <c r="N1152" s="98"/>
      <c r="O1152" s="110">
        <f t="shared" si="186"/>
        <v>0.3527777777777778</v>
      </c>
      <c r="P1152" s="110">
        <f t="shared" si="187"/>
        <v>0.8208333333333333</v>
      </c>
      <c r="Q1152" s="134">
        <f t="shared" si="188"/>
        <v>0.1472222222222222</v>
      </c>
      <c r="R1152" s="111">
        <f t="shared" si="193"/>
        <v>0.25</v>
      </c>
      <c r="S1152" s="108">
        <f t="shared" si="189"/>
        <v>0.35416666666666669</v>
      </c>
      <c r="T1152" s="109"/>
      <c r="U1152" s="108"/>
      <c r="V1152" s="108"/>
      <c r="W1152" s="112"/>
      <c r="X1152" s="112">
        <v>-1</v>
      </c>
      <c r="Y1152" s="112"/>
      <c r="Z1152" s="176"/>
      <c r="AA1152" s="109"/>
      <c r="AB1152" s="138">
        <f t="shared" si="190"/>
        <v>1</v>
      </c>
      <c r="AC1152" s="112">
        <f t="shared" si="191"/>
        <v>0</v>
      </c>
      <c r="AD1152" s="112">
        <f t="shared" si="192"/>
        <v>0</v>
      </c>
      <c r="AE1152" s="112">
        <f t="shared" si="194"/>
        <v>0</v>
      </c>
    </row>
    <row r="1153" spans="1:31" s="150" customFormat="1" hidden="1">
      <c r="A1153" s="147">
        <v>1164</v>
      </c>
      <c r="B1153" s="226" t="s">
        <v>538</v>
      </c>
      <c r="C1153" s="147" t="s">
        <v>458</v>
      </c>
      <c r="D1153" s="147" t="s">
        <v>479</v>
      </c>
      <c r="E1153" s="148">
        <v>42312</v>
      </c>
      <c r="F1153" s="149">
        <v>0.34583333333333338</v>
      </c>
      <c r="G1153" s="149">
        <v>0.78263888888888899</v>
      </c>
      <c r="H1153" s="147"/>
      <c r="I1153" s="147"/>
      <c r="J1153" s="147"/>
      <c r="K1153" s="277"/>
      <c r="L1153" s="121"/>
      <c r="M1153" s="120" t="str">
        <f>IF(ISERROR(VLOOKUP(C1153,mail!$G$2:$H$65,2,0)),"",VLOOKUP(C1153,mail!$G$2:$H$65,2,0))</f>
        <v/>
      </c>
      <c r="N1153" s="98"/>
      <c r="O1153" s="110">
        <f t="shared" si="186"/>
        <v>0.34583333333333338</v>
      </c>
      <c r="P1153" s="110">
        <f t="shared" si="187"/>
        <v>0.78263888888888899</v>
      </c>
      <c r="Q1153" s="134">
        <f t="shared" si="188"/>
        <v>0.15416666666666662</v>
      </c>
      <c r="R1153" s="111">
        <f t="shared" si="193"/>
        <v>0.22013888888888899</v>
      </c>
      <c r="S1153" s="108">
        <f t="shared" si="189"/>
        <v>0.35416666666666669</v>
      </c>
      <c r="T1153" s="109"/>
      <c r="U1153" s="108"/>
      <c r="V1153" s="108"/>
      <c r="W1153" s="112"/>
      <c r="X1153" s="112">
        <v>-1</v>
      </c>
      <c r="Y1153" s="112"/>
      <c r="Z1153" s="176"/>
      <c r="AA1153" s="109"/>
      <c r="AB1153" s="138">
        <f t="shared" si="190"/>
        <v>1</v>
      </c>
      <c r="AC1153" s="112">
        <f t="shared" si="191"/>
        <v>0</v>
      </c>
      <c r="AD1153" s="112">
        <f t="shared" si="192"/>
        <v>0</v>
      </c>
      <c r="AE1153" s="112">
        <f t="shared" si="194"/>
        <v>0</v>
      </c>
    </row>
    <row r="1154" spans="1:31" s="150" customFormat="1" hidden="1">
      <c r="A1154" s="147">
        <v>1165</v>
      </c>
      <c r="B1154" s="226" t="s">
        <v>538</v>
      </c>
      <c r="C1154" s="147" t="s">
        <v>458</v>
      </c>
      <c r="D1154" s="147" t="s">
        <v>479</v>
      </c>
      <c r="E1154" s="148">
        <v>42313</v>
      </c>
      <c r="F1154" s="149">
        <v>0.34930555555555554</v>
      </c>
      <c r="G1154" s="149">
        <v>0.34930555555555554</v>
      </c>
      <c r="H1154" s="149">
        <v>0.77916666666666667</v>
      </c>
      <c r="I1154" s="147"/>
      <c r="J1154" s="147"/>
      <c r="K1154" s="277"/>
      <c r="L1154" s="121"/>
      <c r="M1154" s="120" t="str">
        <f>IF(ISERROR(VLOOKUP(C1154,mail!$G$2:$H$65,2,0)),"",VLOOKUP(C1154,mail!$G$2:$H$65,2,0))</f>
        <v/>
      </c>
      <c r="N1154" s="98"/>
      <c r="O1154" s="110">
        <f t="shared" si="186"/>
        <v>0.34930555555555554</v>
      </c>
      <c r="P1154" s="110">
        <f t="shared" si="187"/>
        <v>0.77916666666666667</v>
      </c>
      <c r="Q1154" s="134">
        <f t="shared" si="188"/>
        <v>0.15069444444444446</v>
      </c>
      <c r="R1154" s="111">
        <f t="shared" si="193"/>
        <v>0.21666666666666667</v>
      </c>
      <c r="S1154" s="108">
        <f t="shared" si="189"/>
        <v>0.35416666666666669</v>
      </c>
      <c r="T1154" s="109"/>
      <c r="U1154" s="108"/>
      <c r="V1154" s="108"/>
      <c r="W1154" s="112"/>
      <c r="X1154" s="112"/>
      <c r="Y1154" s="112"/>
      <c r="Z1154" s="176"/>
      <c r="AA1154" s="109"/>
      <c r="AB1154" s="138">
        <f t="shared" si="190"/>
        <v>1</v>
      </c>
      <c r="AC1154" s="112">
        <f t="shared" si="191"/>
        <v>0</v>
      </c>
      <c r="AD1154" s="112">
        <f t="shared" si="192"/>
        <v>0</v>
      </c>
      <c r="AE1154" s="112">
        <f t="shared" si="194"/>
        <v>1</v>
      </c>
    </row>
    <row r="1155" spans="1:31" s="150" customFormat="1" hidden="1">
      <c r="A1155" s="147">
        <v>1166</v>
      </c>
      <c r="B1155" s="226" t="s">
        <v>538</v>
      </c>
      <c r="C1155" s="147" t="s">
        <v>458</v>
      </c>
      <c r="D1155" s="147" t="s">
        <v>479</v>
      </c>
      <c r="E1155" s="148">
        <v>42314</v>
      </c>
      <c r="F1155" s="149">
        <v>0.3576388888888889</v>
      </c>
      <c r="G1155" s="149">
        <v>0.79999999999999993</v>
      </c>
      <c r="H1155" s="147"/>
      <c r="I1155" s="147"/>
      <c r="J1155" s="147"/>
      <c r="K1155" s="278"/>
      <c r="L1155" s="121"/>
      <c r="M1155" s="120" t="str">
        <f>IF(ISERROR(VLOOKUP(C1155,mail!$G$2:$H$65,2,0)),"",VLOOKUP(C1155,mail!$G$2:$H$65,2,0))</f>
        <v/>
      </c>
      <c r="N1155" s="98"/>
      <c r="O1155" s="110">
        <f t="shared" si="186"/>
        <v>0.3576388888888889</v>
      </c>
      <c r="P1155" s="110">
        <f t="shared" si="187"/>
        <v>0.75</v>
      </c>
      <c r="Q1155" s="134">
        <f t="shared" si="188"/>
        <v>0.1423611111111111</v>
      </c>
      <c r="R1155" s="111">
        <f t="shared" si="193"/>
        <v>0.1875</v>
      </c>
      <c r="S1155" s="108">
        <f t="shared" si="189"/>
        <v>0.3298611111111111</v>
      </c>
      <c r="T1155" s="109"/>
      <c r="U1155" s="108"/>
      <c r="V1155" s="108"/>
      <c r="W1155" s="112"/>
      <c r="X1155" s="112"/>
      <c r="Y1155" s="112"/>
      <c r="Z1155" s="176"/>
      <c r="AA1155" s="109"/>
      <c r="AB1155" s="138">
        <f t="shared" si="190"/>
        <v>0.93137254901960775</v>
      </c>
      <c r="AC1155" s="112">
        <f t="shared" si="191"/>
        <v>0</v>
      </c>
      <c r="AD1155" s="112">
        <f t="shared" si="192"/>
        <v>1</v>
      </c>
      <c r="AE1155" s="112">
        <f t="shared" si="194"/>
        <v>1</v>
      </c>
    </row>
    <row r="1156" spans="1:31" s="150" customFormat="1" hidden="1">
      <c r="A1156" s="147">
        <v>1167</v>
      </c>
      <c r="B1156" s="226" t="s">
        <v>538</v>
      </c>
      <c r="C1156" s="147" t="s">
        <v>458</v>
      </c>
      <c r="D1156" s="147" t="s">
        <v>479</v>
      </c>
      <c r="E1156" s="148">
        <v>42317</v>
      </c>
      <c r="F1156" s="149">
        <v>0.35486111111111113</v>
      </c>
      <c r="G1156" s="147"/>
      <c r="H1156" s="147"/>
      <c r="I1156" s="147"/>
      <c r="J1156" s="147"/>
      <c r="K1156" s="278">
        <v>0.87291666666666667</v>
      </c>
      <c r="L1156" s="121"/>
      <c r="M1156" s="120" t="str">
        <f>IF(ISERROR(VLOOKUP(C1156,mail!$G$2:$H$65,2,0)),"",VLOOKUP(C1156,mail!$G$2:$H$65,2,0))</f>
        <v/>
      </c>
      <c r="N1156" s="98"/>
      <c r="O1156" s="110">
        <f t="shared" si="186"/>
        <v>0.35486111111111113</v>
      </c>
      <c r="P1156" s="110">
        <f t="shared" si="187"/>
        <v>0.75</v>
      </c>
      <c r="Q1156" s="134">
        <f t="shared" si="188"/>
        <v>0.14513888888888887</v>
      </c>
      <c r="R1156" s="111">
        <f t="shared" si="193"/>
        <v>0.1875</v>
      </c>
      <c r="S1156" s="108">
        <f t="shared" si="189"/>
        <v>0.33263888888888887</v>
      </c>
      <c r="T1156" s="109"/>
      <c r="U1156" s="108"/>
      <c r="V1156" s="108"/>
      <c r="W1156" s="112"/>
      <c r="X1156" s="112"/>
      <c r="Y1156" s="112"/>
      <c r="Z1156" s="176"/>
      <c r="AA1156" s="109"/>
      <c r="AB1156" s="138">
        <f t="shared" si="190"/>
        <v>0.93921568627450969</v>
      </c>
      <c r="AC1156" s="112">
        <f t="shared" si="191"/>
        <v>0</v>
      </c>
      <c r="AD1156" s="112">
        <f t="shared" si="192"/>
        <v>1</v>
      </c>
      <c r="AE1156" s="112">
        <f t="shared" si="194"/>
        <v>1</v>
      </c>
    </row>
    <row r="1157" spans="1:31" s="150" customFormat="1" hidden="1">
      <c r="A1157" s="147">
        <v>1168</v>
      </c>
      <c r="B1157" s="226" t="s">
        <v>538</v>
      </c>
      <c r="C1157" s="147" t="s">
        <v>458</v>
      </c>
      <c r="D1157" s="147" t="s">
        <v>479</v>
      </c>
      <c r="E1157" s="148">
        <v>42318</v>
      </c>
      <c r="F1157" s="149">
        <v>0.34930555555555554</v>
      </c>
      <c r="G1157" s="149">
        <v>0.80625000000000002</v>
      </c>
      <c r="H1157" s="147"/>
      <c r="I1157" s="147"/>
      <c r="J1157" s="147"/>
      <c r="K1157" s="277"/>
      <c r="L1157" s="121"/>
      <c r="M1157" s="120" t="str">
        <f>IF(ISERROR(VLOOKUP(C1157,mail!$G$2:$H$65,2,0)),"",VLOOKUP(C1157,mail!$G$2:$H$65,2,0))</f>
        <v/>
      </c>
      <c r="N1157" s="98"/>
      <c r="O1157" s="110">
        <f t="shared" si="186"/>
        <v>0.34930555555555554</v>
      </c>
      <c r="P1157" s="110">
        <f t="shared" si="187"/>
        <v>0.80625000000000002</v>
      </c>
      <c r="Q1157" s="134">
        <f t="shared" si="188"/>
        <v>0.15069444444444446</v>
      </c>
      <c r="R1157" s="111">
        <f t="shared" si="193"/>
        <v>0.24375000000000002</v>
      </c>
      <c r="S1157" s="108">
        <f t="shared" si="189"/>
        <v>0.35416666666666669</v>
      </c>
      <c r="T1157" s="109"/>
      <c r="U1157" s="108"/>
      <c r="V1157" s="108"/>
      <c r="W1157" s="112"/>
      <c r="X1157" s="112"/>
      <c r="Y1157" s="112"/>
      <c r="Z1157" s="176"/>
      <c r="AA1157" s="109"/>
      <c r="AB1157" s="138">
        <f t="shared" si="190"/>
        <v>1</v>
      </c>
      <c r="AC1157" s="112">
        <f t="shared" si="191"/>
        <v>0</v>
      </c>
      <c r="AD1157" s="112">
        <f t="shared" si="192"/>
        <v>0</v>
      </c>
      <c r="AE1157" s="112">
        <f t="shared" si="194"/>
        <v>1</v>
      </c>
    </row>
    <row r="1158" spans="1:31" s="150" customFormat="1" hidden="1">
      <c r="A1158" s="147">
        <v>1169</v>
      </c>
      <c r="B1158" s="226" t="s">
        <v>538</v>
      </c>
      <c r="C1158" s="147" t="s">
        <v>458</v>
      </c>
      <c r="D1158" s="147" t="s">
        <v>479</v>
      </c>
      <c r="E1158" s="148">
        <v>42319</v>
      </c>
      <c r="F1158" s="149">
        <v>0.34791666666666665</v>
      </c>
      <c r="G1158" s="149">
        <v>0.77847222222222223</v>
      </c>
      <c r="H1158" s="147"/>
      <c r="I1158" s="147"/>
      <c r="J1158" s="147"/>
      <c r="K1158" s="278"/>
      <c r="L1158" s="121"/>
      <c r="M1158" s="120" t="str">
        <f>IF(ISERROR(VLOOKUP(C1158,mail!$G$2:$H$65,2,0)),"",VLOOKUP(C1158,mail!$G$2:$H$65,2,0))</f>
        <v/>
      </c>
      <c r="N1158" s="98"/>
      <c r="O1158" s="110">
        <f t="shared" si="186"/>
        <v>0.34791666666666665</v>
      </c>
      <c r="P1158" s="110">
        <f t="shared" si="187"/>
        <v>0.77847222222222223</v>
      </c>
      <c r="Q1158" s="134">
        <f t="shared" si="188"/>
        <v>0.15208333333333335</v>
      </c>
      <c r="R1158" s="111">
        <f t="shared" si="193"/>
        <v>0.21597222222222223</v>
      </c>
      <c r="S1158" s="108">
        <f t="shared" si="189"/>
        <v>0.35416666666666669</v>
      </c>
      <c r="T1158" s="109"/>
      <c r="U1158" s="108"/>
      <c r="V1158" s="108"/>
      <c r="W1158" s="112"/>
      <c r="X1158" s="112"/>
      <c r="Y1158" s="112"/>
      <c r="Z1158" s="176"/>
      <c r="AA1158" s="109"/>
      <c r="AB1158" s="138">
        <f t="shared" si="190"/>
        <v>1</v>
      </c>
      <c r="AC1158" s="112">
        <f t="shared" si="191"/>
        <v>0</v>
      </c>
      <c r="AD1158" s="112">
        <f t="shared" si="192"/>
        <v>0</v>
      </c>
      <c r="AE1158" s="112">
        <f t="shared" si="194"/>
        <v>1</v>
      </c>
    </row>
    <row r="1159" spans="1:31" s="150" customFormat="1" hidden="1">
      <c r="A1159" s="147">
        <v>1170</v>
      </c>
      <c r="B1159" s="226" t="s">
        <v>538</v>
      </c>
      <c r="C1159" s="147" t="s">
        <v>458</v>
      </c>
      <c r="D1159" s="147" t="s">
        <v>479</v>
      </c>
      <c r="E1159" s="148">
        <v>42320</v>
      </c>
      <c r="F1159" s="149">
        <v>0.34722222222222227</v>
      </c>
      <c r="G1159" s="149">
        <v>0.78472222222222221</v>
      </c>
      <c r="H1159" s="147"/>
      <c r="I1159" s="147"/>
      <c r="J1159" s="147"/>
      <c r="K1159" s="277"/>
      <c r="L1159" s="121"/>
      <c r="M1159" s="120" t="str">
        <f>IF(ISERROR(VLOOKUP(C1159,mail!$G$2:$H$65,2,0)),"",VLOOKUP(C1159,mail!$G$2:$H$65,2,0))</f>
        <v/>
      </c>
      <c r="N1159" s="98"/>
      <c r="O1159" s="110">
        <f t="shared" si="186"/>
        <v>0.34722222222222227</v>
      </c>
      <c r="P1159" s="110">
        <f t="shared" si="187"/>
        <v>0.78472222222222221</v>
      </c>
      <c r="Q1159" s="134">
        <f t="shared" si="188"/>
        <v>0.15277777777777773</v>
      </c>
      <c r="R1159" s="111">
        <f t="shared" si="193"/>
        <v>0.22222222222222221</v>
      </c>
      <c r="S1159" s="108">
        <f t="shared" si="189"/>
        <v>0.35416666666666669</v>
      </c>
      <c r="T1159" s="109"/>
      <c r="U1159" s="108"/>
      <c r="V1159" s="108"/>
      <c r="W1159" s="112"/>
      <c r="X1159" s="112"/>
      <c r="Y1159" s="112"/>
      <c r="Z1159" s="176"/>
      <c r="AA1159" s="109"/>
      <c r="AB1159" s="138">
        <f t="shared" si="190"/>
        <v>1</v>
      </c>
      <c r="AC1159" s="112">
        <f t="shared" si="191"/>
        <v>0</v>
      </c>
      <c r="AD1159" s="112">
        <f t="shared" si="192"/>
        <v>0</v>
      </c>
      <c r="AE1159" s="112">
        <f t="shared" si="194"/>
        <v>1</v>
      </c>
    </row>
    <row r="1160" spans="1:31" s="150" customFormat="1" hidden="1">
      <c r="A1160" s="147">
        <v>1171</v>
      </c>
      <c r="B1160" s="226" t="s">
        <v>538</v>
      </c>
      <c r="C1160" s="147" t="s">
        <v>458</v>
      </c>
      <c r="D1160" s="147" t="s">
        <v>479</v>
      </c>
      <c r="E1160" s="148">
        <v>42321</v>
      </c>
      <c r="F1160" s="149">
        <v>0.35000000000000003</v>
      </c>
      <c r="G1160" s="149">
        <v>0.91527777777777775</v>
      </c>
      <c r="H1160" s="147"/>
      <c r="I1160" s="147"/>
      <c r="J1160" s="147"/>
      <c r="K1160" s="277"/>
      <c r="L1160" s="121"/>
      <c r="M1160" s="120" t="str">
        <f>IF(ISERROR(VLOOKUP(C1160,mail!$G$2:$H$65,2,0)),"",VLOOKUP(C1160,mail!$G$2:$H$65,2,0))</f>
        <v/>
      </c>
      <c r="N1160" s="98"/>
      <c r="O1160" s="110">
        <f t="shared" si="186"/>
        <v>0.35000000000000003</v>
      </c>
      <c r="P1160" s="110">
        <f t="shared" si="187"/>
        <v>0.91527777777777775</v>
      </c>
      <c r="Q1160" s="134">
        <f t="shared" si="188"/>
        <v>0.14999999999999997</v>
      </c>
      <c r="R1160" s="111">
        <f t="shared" si="193"/>
        <v>0.25</v>
      </c>
      <c r="S1160" s="108">
        <f t="shared" si="189"/>
        <v>0.35416666666666669</v>
      </c>
      <c r="T1160" s="109"/>
      <c r="U1160" s="108"/>
      <c r="V1160" s="108"/>
      <c r="W1160" s="112"/>
      <c r="X1160" s="112"/>
      <c r="Y1160" s="112"/>
      <c r="Z1160" s="176"/>
      <c r="AA1160" s="109"/>
      <c r="AB1160" s="138">
        <f t="shared" si="190"/>
        <v>1</v>
      </c>
      <c r="AC1160" s="112">
        <f t="shared" si="191"/>
        <v>0</v>
      </c>
      <c r="AD1160" s="112">
        <f t="shared" si="192"/>
        <v>0</v>
      </c>
      <c r="AE1160" s="112">
        <f t="shared" si="194"/>
        <v>1</v>
      </c>
    </row>
    <row r="1161" spans="1:31" s="150" customFormat="1" hidden="1">
      <c r="A1161" s="147">
        <v>1172</v>
      </c>
      <c r="B1161" s="226" t="s">
        <v>538</v>
      </c>
      <c r="C1161" s="147" t="s">
        <v>458</v>
      </c>
      <c r="D1161" s="147" t="s">
        <v>479</v>
      </c>
      <c r="E1161" s="148">
        <v>42324</v>
      </c>
      <c r="F1161" s="149">
        <v>0.34722222222222227</v>
      </c>
      <c r="G1161" s="149">
        <v>0.8930555555555556</v>
      </c>
      <c r="H1161" s="147"/>
      <c r="I1161" s="147"/>
      <c r="J1161" s="147"/>
      <c r="K1161" s="277"/>
      <c r="L1161" s="121"/>
      <c r="M1161" s="120" t="str">
        <f>IF(ISERROR(VLOOKUP(C1161,mail!$G$2:$H$65,2,0)),"",VLOOKUP(C1161,mail!$G$2:$H$65,2,0))</f>
        <v/>
      </c>
      <c r="N1161" s="98"/>
      <c r="O1161" s="110">
        <f t="shared" si="186"/>
        <v>0.34722222222222227</v>
      </c>
      <c r="P1161" s="110">
        <f t="shared" si="187"/>
        <v>0.8930555555555556</v>
      </c>
      <c r="Q1161" s="134">
        <f t="shared" si="188"/>
        <v>0.15277777777777773</v>
      </c>
      <c r="R1161" s="111">
        <f t="shared" si="193"/>
        <v>0.25</v>
      </c>
      <c r="S1161" s="108">
        <f t="shared" si="189"/>
        <v>0.35416666666666669</v>
      </c>
      <c r="T1161" s="109"/>
      <c r="U1161" s="108"/>
      <c r="V1161" s="108"/>
      <c r="W1161" s="112"/>
      <c r="X1161" s="112"/>
      <c r="Y1161" s="112"/>
      <c r="Z1161" s="176"/>
      <c r="AA1161" s="109"/>
      <c r="AB1161" s="138">
        <f t="shared" si="190"/>
        <v>1</v>
      </c>
      <c r="AC1161" s="112">
        <f t="shared" si="191"/>
        <v>0</v>
      </c>
      <c r="AD1161" s="112">
        <f t="shared" si="192"/>
        <v>0</v>
      </c>
      <c r="AE1161" s="112">
        <f t="shared" si="194"/>
        <v>1</v>
      </c>
    </row>
    <row r="1162" spans="1:31" s="150" customFormat="1" hidden="1">
      <c r="A1162" s="147">
        <v>1173</v>
      </c>
      <c r="B1162" s="226" t="s">
        <v>538</v>
      </c>
      <c r="C1162" s="147" t="s">
        <v>458</v>
      </c>
      <c r="D1162" s="147" t="s">
        <v>479</v>
      </c>
      <c r="E1162" s="148">
        <v>42325</v>
      </c>
      <c r="F1162" s="149">
        <v>0.34930555555555554</v>
      </c>
      <c r="G1162" s="149">
        <v>0.78680555555555554</v>
      </c>
      <c r="H1162" s="147"/>
      <c r="I1162" s="147"/>
      <c r="J1162" s="147"/>
      <c r="K1162" s="277"/>
      <c r="L1162" s="121"/>
      <c r="M1162" s="120" t="str">
        <f>IF(ISERROR(VLOOKUP(C1162,mail!$G$2:$H$65,2,0)),"",VLOOKUP(C1162,mail!$G$2:$H$65,2,0))</f>
        <v/>
      </c>
      <c r="N1162" s="98"/>
      <c r="O1162" s="110">
        <f t="shared" si="186"/>
        <v>0.34930555555555554</v>
      </c>
      <c r="P1162" s="110">
        <f t="shared" si="187"/>
        <v>0.78680555555555554</v>
      </c>
      <c r="Q1162" s="134">
        <f t="shared" si="188"/>
        <v>0.15069444444444446</v>
      </c>
      <c r="R1162" s="111">
        <f t="shared" si="193"/>
        <v>0.22430555555555554</v>
      </c>
      <c r="S1162" s="108">
        <f t="shared" si="189"/>
        <v>0.35416666666666669</v>
      </c>
      <c r="T1162" s="109"/>
      <c r="U1162" s="108"/>
      <c r="V1162" s="108"/>
      <c r="W1162" s="112"/>
      <c r="X1162" s="112"/>
      <c r="Y1162" s="112"/>
      <c r="Z1162" s="176"/>
      <c r="AA1162" s="109"/>
      <c r="AB1162" s="138">
        <f t="shared" si="190"/>
        <v>1</v>
      </c>
      <c r="AC1162" s="112">
        <f t="shared" si="191"/>
        <v>0</v>
      </c>
      <c r="AD1162" s="112">
        <f t="shared" si="192"/>
        <v>0</v>
      </c>
      <c r="AE1162" s="112">
        <f t="shared" si="194"/>
        <v>1</v>
      </c>
    </row>
    <row r="1163" spans="1:31" s="150" customFormat="1" hidden="1">
      <c r="A1163" s="147">
        <v>1174</v>
      </c>
      <c r="B1163" s="226" t="s">
        <v>538</v>
      </c>
      <c r="C1163" s="147" t="s">
        <v>458</v>
      </c>
      <c r="D1163" s="147" t="s">
        <v>479</v>
      </c>
      <c r="E1163" s="148">
        <v>42326</v>
      </c>
      <c r="F1163" s="149">
        <v>0.34375</v>
      </c>
      <c r="G1163" s="149">
        <v>0.76527777777777783</v>
      </c>
      <c r="H1163" s="147"/>
      <c r="I1163" s="147"/>
      <c r="J1163" s="147"/>
      <c r="K1163" s="277"/>
      <c r="L1163" s="121"/>
      <c r="M1163" s="120" t="str">
        <f>IF(ISERROR(VLOOKUP(C1163,mail!$G$2:$H$65,2,0)),"",VLOOKUP(C1163,mail!$G$2:$H$65,2,0))</f>
        <v/>
      </c>
      <c r="N1163" s="98"/>
      <c r="O1163" s="110">
        <f t="shared" si="186"/>
        <v>0.34375</v>
      </c>
      <c r="P1163" s="110">
        <f t="shared" si="187"/>
        <v>0.76527777777777783</v>
      </c>
      <c r="Q1163" s="134">
        <f t="shared" si="188"/>
        <v>0.15625</v>
      </c>
      <c r="R1163" s="111">
        <f t="shared" si="193"/>
        <v>0.20277777777777783</v>
      </c>
      <c r="S1163" s="108">
        <f t="shared" si="189"/>
        <v>0.35416666666666669</v>
      </c>
      <c r="T1163" s="109"/>
      <c r="U1163" s="108"/>
      <c r="V1163" s="108"/>
      <c r="W1163" s="112"/>
      <c r="X1163" s="112"/>
      <c r="Y1163" s="112"/>
      <c r="Z1163" s="176"/>
      <c r="AA1163" s="109"/>
      <c r="AB1163" s="138">
        <f t="shared" si="190"/>
        <v>1</v>
      </c>
      <c r="AC1163" s="112">
        <f t="shared" si="191"/>
        <v>0</v>
      </c>
      <c r="AD1163" s="112">
        <f t="shared" si="192"/>
        <v>0</v>
      </c>
      <c r="AE1163" s="112">
        <f t="shared" si="194"/>
        <v>1</v>
      </c>
    </row>
    <row r="1164" spans="1:31" s="150" customFormat="1" hidden="1">
      <c r="A1164" s="147">
        <v>1175</v>
      </c>
      <c r="B1164" s="226" t="s">
        <v>538</v>
      </c>
      <c r="C1164" s="147" t="s">
        <v>458</v>
      </c>
      <c r="D1164" s="147" t="s">
        <v>479</v>
      </c>
      <c r="E1164" s="148">
        <v>42327</v>
      </c>
      <c r="F1164" s="149">
        <v>0.35416666666666669</v>
      </c>
      <c r="G1164" s="149">
        <v>0.79027777777777775</v>
      </c>
      <c r="H1164" s="147"/>
      <c r="I1164" s="147"/>
      <c r="J1164" s="147"/>
      <c r="K1164" s="277"/>
      <c r="L1164" s="121"/>
      <c r="M1164" s="120" t="str">
        <f>IF(ISERROR(VLOOKUP(C1164,mail!$G$2:$H$65,2,0)),"",VLOOKUP(C1164,mail!$G$2:$H$65,2,0))</f>
        <v/>
      </c>
      <c r="N1164" s="98"/>
      <c r="O1164" s="110">
        <f t="shared" si="186"/>
        <v>0.35416666666666669</v>
      </c>
      <c r="P1164" s="110">
        <f t="shared" si="187"/>
        <v>0.79027777777777775</v>
      </c>
      <c r="Q1164" s="134">
        <f t="shared" si="188"/>
        <v>0.14583333333333331</v>
      </c>
      <c r="R1164" s="111">
        <f t="shared" si="193"/>
        <v>0.22777777777777775</v>
      </c>
      <c r="S1164" s="108">
        <f t="shared" si="189"/>
        <v>0.35416666666666669</v>
      </c>
      <c r="T1164" s="109"/>
      <c r="U1164" s="108"/>
      <c r="V1164" s="108"/>
      <c r="W1164" s="112"/>
      <c r="X1164" s="112"/>
      <c r="Y1164" s="112"/>
      <c r="Z1164" s="176"/>
      <c r="AA1164" s="109"/>
      <c r="AB1164" s="138">
        <f t="shared" si="190"/>
        <v>1</v>
      </c>
      <c r="AC1164" s="112">
        <f t="shared" si="191"/>
        <v>0</v>
      </c>
      <c r="AD1164" s="112">
        <f t="shared" si="192"/>
        <v>0</v>
      </c>
      <c r="AE1164" s="112">
        <f t="shared" si="194"/>
        <v>1</v>
      </c>
    </row>
    <row r="1165" spans="1:31" s="150" customFormat="1" hidden="1">
      <c r="A1165" s="147">
        <v>1176</v>
      </c>
      <c r="B1165" s="226" t="s">
        <v>539</v>
      </c>
      <c r="C1165" s="147" t="s">
        <v>466</v>
      </c>
      <c r="D1165" s="147" t="s">
        <v>479</v>
      </c>
      <c r="E1165" s="148">
        <v>42303</v>
      </c>
      <c r="F1165" s="149">
        <v>0.34236111111111112</v>
      </c>
      <c r="G1165" s="149">
        <v>0.76736111111111116</v>
      </c>
      <c r="H1165" s="147"/>
      <c r="I1165" s="147"/>
      <c r="J1165" s="147"/>
      <c r="K1165" s="277"/>
      <c r="L1165" s="121"/>
      <c r="M1165" s="120" t="str">
        <f>IF(ISERROR(VLOOKUP(C1165,mail!$G$2:$H$65,2,0)),"",VLOOKUP(C1165,mail!$G$2:$H$65,2,0))</f>
        <v/>
      </c>
      <c r="N1165" s="98"/>
      <c r="O1165" s="110">
        <f t="shared" si="186"/>
        <v>0.34236111111111112</v>
      </c>
      <c r="P1165" s="110">
        <f t="shared" si="187"/>
        <v>0.76736111111111116</v>
      </c>
      <c r="Q1165" s="134">
        <f t="shared" si="188"/>
        <v>0.15763888888888888</v>
      </c>
      <c r="R1165" s="111">
        <f t="shared" si="193"/>
        <v>0.20486111111111116</v>
      </c>
      <c r="S1165" s="108">
        <f t="shared" si="189"/>
        <v>0.35416666666666669</v>
      </c>
      <c r="T1165" s="109"/>
      <c r="U1165" s="108"/>
      <c r="V1165" s="108"/>
      <c r="W1165" s="112"/>
      <c r="X1165" s="112"/>
      <c r="Y1165" s="112"/>
      <c r="Z1165" s="176"/>
      <c r="AA1165" s="109"/>
      <c r="AB1165" s="138">
        <f t="shared" si="190"/>
        <v>1</v>
      </c>
      <c r="AC1165" s="112">
        <f t="shared" si="191"/>
        <v>0</v>
      </c>
      <c r="AD1165" s="112">
        <f t="shared" si="192"/>
        <v>0</v>
      </c>
      <c r="AE1165" s="112">
        <f t="shared" si="194"/>
        <v>1</v>
      </c>
    </row>
    <row r="1166" spans="1:31" s="150" customFormat="1" hidden="1">
      <c r="A1166" s="147">
        <v>1177</v>
      </c>
      <c r="B1166" s="226" t="s">
        <v>539</v>
      </c>
      <c r="C1166" s="147" t="s">
        <v>466</v>
      </c>
      <c r="D1166" s="147" t="s">
        <v>479</v>
      </c>
      <c r="E1166" s="148">
        <v>42304</v>
      </c>
      <c r="F1166" s="149">
        <v>0.33263888888888887</v>
      </c>
      <c r="G1166" s="149">
        <v>0.76250000000000007</v>
      </c>
      <c r="H1166" s="147"/>
      <c r="I1166" s="147"/>
      <c r="J1166" s="147"/>
      <c r="K1166" s="277"/>
      <c r="L1166" s="121"/>
      <c r="M1166" s="120" t="str">
        <f>IF(ISERROR(VLOOKUP(C1166,mail!$G$2:$H$65,2,0)),"",VLOOKUP(C1166,mail!$G$2:$H$65,2,0))</f>
        <v/>
      </c>
      <c r="N1166" s="98"/>
      <c r="O1166" s="110">
        <f t="shared" si="186"/>
        <v>0.33333333333333331</v>
      </c>
      <c r="P1166" s="110">
        <f t="shared" si="187"/>
        <v>0.76250000000000007</v>
      </c>
      <c r="Q1166" s="134">
        <f t="shared" si="188"/>
        <v>0.16666666666666669</v>
      </c>
      <c r="R1166" s="111">
        <f t="shared" si="193"/>
        <v>0.20000000000000007</v>
      </c>
      <c r="S1166" s="108">
        <f t="shared" si="189"/>
        <v>0.35416666666666669</v>
      </c>
      <c r="T1166" s="109"/>
      <c r="U1166" s="108"/>
      <c r="V1166" s="108"/>
      <c r="W1166" s="112"/>
      <c r="X1166" s="112"/>
      <c r="Y1166" s="112"/>
      <c r="Z1166" s="176"/>
      <c r="AA1166" s="109"/>
      <c r="AB1166" s="138">
        <f t="shared" si="190"/>
        <v>1</v>
      </c>
      <c r="AC1166" s="112">
        <f t="shared" si="191"/>
        <v>0</v>
      </c>
      <c r="AD1166" s="112">
        <f t="shared" si="192"/>
        <v>0</v>
      </c>
      <c r="AE1166" s="112">
        <f t="shared" si="194"/>
        <v>1</v>
      </c>
    </row>
    <row r="1167" spans="1:31" s="150" customFormat="1" hidden="1">
      <c r="A1167" s="147">
        <v>1178</v>
      </c>
      <c r="B1167" s="226" t="s">
        <v>539</v>
      </c>
      <c r="C1167" s="147" t="s">
        <v>466</v>
      </c>
      <c r="D1167" s="147" t="s">
        <v>479</v>
      </c>
      <c r="E1167" s="148">
        <v>42305</v>
      </c>
      <c r="F1167" s="149">
        <v>0.33680555555555558</v>
      </c>
      <c r="G1167" s="149">
        <v>0.33749999999999997</v>
      </c>
      <c r="H1167" s="149">
        <v>0.76527777777777783</v>
      </c>
      <c r="I1167" s="147"/>
      <c r="J1167" s="147"/>
      <c r="K1167" s="277"/>
      <c r="L1167" s="121"/>
      <c r="M1167" s="120" t="str">
        <f>IF(ISERROR(VLOOKUP(C1167,mail!$G$2:$H$65,2,0)),"",VLOOKUP(C1167,mail!$G$2:$H$65,2,0))</f>
        <v/>
      </c>
      <c r="N1167" s="98"/>
      <c r="O1167" s="110">
        <f t="shared" si="186"/>
        <v>0.33680555555555558</v>
      </c>
      <c r="P1167" s="110">
        <f t="shared" si="187"/>
        <v>0.76527777777777783</v>
      </c>
      <c r="Q1167" s="134">
        <f t="shared" si="188"/>
        <v>0.16319444444444442</v>
      </c>
      <c r="R1167" s="111">
        <f t="shared" si="193"/>
        <v>0.20277777777777783</v>
      </c>
      <c r="S1167" s="108">
        <f t="shared" si="189"/>
        <v>0.35416666666666669</v>
      </c>
      <c r="T1167" s="109"/>
      <c r="U1167" s="108"/>
      <c r="V1167" s="108"/>
      <c r="W1167" s="112"/>
      <c r="X1167" s="112"/>
      <c r="Y1167" s="112"/>
      <c r="Z1167" s="176"/>
      <c r="AA1167" s="109"/>
      <c r="AB1167" s="138">
        <f t="shared" si="190"/>
        <v>1</v>
      </c>
      <c r="AC1167" s="112">
        <f t="shared" si="191"/>
        <v>0</v>
      </c>
      <c r="AD1167" s="112">
        <f t="shared" si="192"/>
        <v>0</v>
      </c>
      <c r="AE1167" s="112">
        <f t="shared" si="194"/>
        <v>1</v>
      </c>
    </row>
    <row r="1168" spans="1:31" s="150" customFormat="1" hidden="1">
      <c r="A1168" s="147">
        <v>1179</v>
      </c>
      <c r="B1168" s="226" t="s">
        <v>539</v>
      </c>
      <c r="C1168" s="147" t="s">
        <v>466</v>
      </c>
      <c r="D1168" s="147" t="s">
        <v>479</v>
      </c>
      <c r="E1168" s="148">
        <v>42306</v>
      </c>
      <c r="F1168" s="149">
        <v>0.5541666666666667</v>
      </c>
      <c r="G1168" s="149">
        <v>0.77638888888888891</v>
      </c>
      <c r="H1168" s="147"/>
      <c r="I1168" s="147"/>
      <c r="J1168" s="147"/>
      <c r="K1168" s="277"/>
      <c r="L1168" s="121"/>
      <c r="M1168" s="120" t="str">
        <f>IF(ISERROR(VLOOKUP(C1168,mail!$G$2:$H$65,2,0)),"",VLOOKUP(C1168,mail!$G$2:$H$65,2,0))</f>
        <v/>
      </c>
      <c r="N1168" s="98"/>
      <c r="O1168" s="110">
        <f t="shared" si="186"/>
        <v>0.5541666666666667</v>
      </c>
      <c r="P1168" s="110">
        <f t="shared" si="187"/>
        <v>0.75</v>
      </c>
      <c r="Q1168" s="134">
        <f t="shared" si="188"/>
        <v>0</v>
      </c>
      <c r="R1168" s="111">
        <f t="shared" si="193"/>
        <v>0.1875</v>
      </c>
      <c r="S1168" s="108">
        <f t="shared" si="189"/>
        <v>0.1875</v>
      </c>
      <c r="T1168" s="109"/>
      <c r="U1168" s="108"/>
      <c r="V1168" s="108"/>
      <c r="W1168" s="112"/>
      <c r="X1168" s="112"/>
      <c r="Y1168" s="112"/>
      <c r="Z1168" s="176"/>
      <c r="AA1168" s="109"/>
      <c r="AB1168" s="138">
        <f t="shared" si="190"/>
        <v>0.52941176470588236</v>
      </c>
      <c r="AC1168" s="112">
        <f t="shared" si="191"/>
        <v>0</v>
      </c>
      <c r="AD1168" s="112">
        <f t="shared" si="192"/>
        <v>0</v>
      </c>
      <c r="AE1168" s="112">
        <f t="shared" si="194"/>
        <v>0</v>
      </c>
    </row>
    <row r="1169" spans="1:31" s="150" customFormat="1" hidden="1">
      <c r="A1169" s="147">
        <v>1180</v>
      </c>
      <c r="B1169" s="226" t="s">
        <v>539</v>
      </c>
      <c r="C1169" s="147" t="s">
        <v>466</v>
      </c>
      <c r="D1169" s="147" t="s">
        <v>479</v>
      </c>
      <c r="E1169" s="148">
        <v>42307</v>
      </c>
      <c r="F1169" s="149">
        <v>0.33680555555555558</v>
      </c>
      <c r="G1169" s="149">
        <v>0.76388888888888884</v>
      </c>
      <c r="H1169" s="147"/>
      <c r="I1169" s="147"/>
      <c r="J1169" s="147"/>
      <c r="K1169" s="277"/>
      <c r="L1169" s="121"/>
      <c r="M1169" s="120" t="str">
        <f>IF(ISERROR(VLOOKUP(C1169,mail!$G$2:$H$65,2,0)),"",VLOOKUP(C1169,mail!$G$2:$H$65,2,0))</f>
        <v/>
      </c>
      <c r="N1169" s="98"/>
      <c r="O1169" s="110">
        <f t="shared" si="186"/>
        <v>0.33680555555555558</v>
      </c>
      <c r="P1169" s="110">
        <f t="shared" si="187"/>
        <v>0.76388888888888884</v>
      </c>
      <c r="Q1169" s="134">
        <f t="shared" si="188"/>
        <v>0.16319444444444442</v>
      </c>
      <c r="R1169" s="111">
        <f t="shared" si="193"/>
        <v>0.20138888888888884</v>
      </c>
      <c r="S1169" s="108">
        <f t="shared" si="189"/>
        <v>0.35416666666666669</v>
      </c>
      <c r="T1169" s="109"/>
      <c r="U1169" s="108"/>
      <c r="V1169" s="108"/>
      <c r="W1169" s="112"/>
      <c r="X1169" s="112"/>
      <c r="Y1169" s="112"/>
      <c r="Z1169" s="176"/>
      <c r="AA1169" s="109"/>
      <c r="AB1169" s="138">
        <f t="shared" si="190"/>
        <v>1</v>
      </c>
      <c r="AC1169" s="112">
        <f t="shared" si="191"/>
        <v>0</v>
      </c>
      <c r="AD1169" s="112">
        <f t="shared" si="192"/>
        <v>0</v>
      </c>
      <c r="AE1169" s="112">
        <f t="shared" si="194"/>
        <v>1</v>
      </c>
    </row>
    <row r="1170" spans="1:31" s="150" customFormat="1" hidden="1">
      <c r="A1170" s="147">
        <v>1181</v>
      </c>
      <c r="B1170" s="226" t="s">
        <v>539</v>
      </c>
      <c r="C1170" s="147" t="s">
        <v>466</v>
      </c>
      <c r="D1170" s="147" t="s">
        <v>479</v>
      </c>
      <c r="E1170" s="148">
        <v>42310</v>
      </c>
      <c r="F1170" s="149">
        <v>0.34375</v>
      </c>
      <c r="G1170" s="149">
        <v>0.77430555555555547</v>
      </c>
      <c r="H1170" s="147"/>
      <c r="I1170" s="147"/>
      <c r="J1170" s="147"/>
      <c r="K1170" s="277"/>
      <c r="L1170" s="121"/>
      <c r="M1170" s="120" t="str">
        <f>IF(ISERROR(VLOOKUP(C1170,mail!$G$2:$H$65,2,0)),"",VLOOKUP(C1170,mail!$G$2:$H$65,2,0))</f>
        <v/>
      </c>
      <c r="N1170" s="98"/>
      <c r="O1170" s="110">
        <f t="shared" si="186"/>
        <v>0.34375</v>
      </c>
      <c r="P1170" s="110">
        <f t="shared" si="187"/>
        <v>0.77430555555555547</v>
      </c>
      <c r="Q1170" s="134">
        <f t="shared" si="188"/>
        <v>0.15625</v>
      </c>
      <c r="R1170" s="111">
        <f t="shared" si="193"/>
        <v>0.21180555555555547</v>
      </c>
      <c r="S1170" s="108">
        <f t="shared" si="189"/>
        <v>0.35416666666666669</v>
      </c>
      <c r="T1170" s="109"/>
      <c r="U1170" s="108"/>
      <c r="V1170" s="108"/>
      <c r="W1170" s="112"/>
      <c r="X1170" s="112"/>
      <c r="Y1170" s="112"/>
      <c r="Z1170" s="176"/>
      <c r="AA1170" s="109"/>
      <c r="AB1170" s="138">
        <f t="shared" si="190"/>
        <v>1</v>
      </c>
      <c r="AC1170" s="112">
        <f t="shared" si="191"/>
        <v>0</v>
      </c>
      <c r="AD1170" s="112">
        <f t="shared" si="192"/>
        <v>0</v>
      </c>
      <c r="AE1170" s="112">
        <f t="shared" si="194"/>
        <v>1</v>
      </c>
    </row>
    <row r="1171" spans="1:31" s="150" customFormat="1" hidden="1">
      <c r="A1171" s="147">
        <v>1182</v>
      </c>
      <c r="B1171" s="226" t="s">
        <v>539</v>
      </c>
      <c r="C1171" s="147" t="s">
        <v>466</v>
      </c>
      <c r="D1171" s="147" t="s">
        <v>479</v>
      </c>
      <c r="E1171" s="148">
        <v>42311</v>
      </c>
      <c r="F1171" s="149">
        <v>0.3756944444444445</v>
      </c>
      <c r="G1171" s="149">
        <v>0.7631944444444444</v>
      </c>
      <c r="H1171" s="147"/>
      <c r="I1171" s="147"/>
      <c r="J1171" s="147"/>
      <c r="K1171" s="277"/>
      <c r="L1171" s="121"/>
      <c r="M1171" s="120" t="str">
        <f>IF(ISERROR(VLOOKUP(C1171,mail!$G$2:$H$65,2,0)),"",VLOOKUP(C1171,mail!$G$2:$H$65,2,0))</f>
        <v/>
      </c>
      <c r="N1171" s="98"/>
      <c r="O1171" s="110">
        <f t="shared" si="186"/>
        <v>0.3756944444444445</v>
      </c>
      <c r="P1171" s="110">
        <f t="shared" si="187"/>
        <v>0.75</v>
      </c>
      <c r="Q1171" s="134">
        <f t="shared" si="188"/>
        <v>0.1243055555555555</v>
      </c>
      <c r="R1171" s="111">
        <f t="shared" si="193"/>
        <v>0.1875</v>
      </c>
      <c r="S1171" s="108">
        <f t="shared" si="189"/>
        <v>0.3118055555555555</v>
      </c>
      <c r="T1171" s="109"/>
      <c r="U1171" s="108"/>
      <c r="V1171" s="108"/>
      <c r="W1171" s="112"/>
      <c r="X1171" s="112"/>
      <c r="Y1171" s="112"/>
      <c r="Z1171" s="176"/>
      <c r="AA1171" s="109"/>
      <c r="AB1171" s="138">
        <f t="shared" si="190"/>
        <v>0.88039215686274486</v>
      </c>
      <c r="AC1171" s="112">
        <f t="shared" si="191"/>
        <v>0</v>
      </c>
      <c r="AD1171" s="112">
        <f t="shared" si="192"/>
        <v>1</v>
      </c>
      <c r="AE1171" s="112">
        <f t="shared" si="194"/>
        <v>1</v>
      </c>
    </row>
    <row r="1172" spans="1:31" s="150" customFormat="1" hidden="1">
      <c r="A1172" s="147">
        <v>1183</v>
      </c>
      <c r="B1172" s="226" t="s">
        <v>539</v>
      </c>
      <c r="C1172" s="147" t="s">
        <v>466</v>
      </c>
      <c r="D1172" s="147" t="s">
        <v>479</v>
      </c>
      <c r="E1172" s="148">
        <v>42312</v>
      </c>
      <c r="F1172" s="149">
        <v>0.34652777777777777</v>
      </c>
      <c r="G1172" s="149">
        <v>0.77847222222222223</v>
      </c>
      <c r="H1172" s="147"/>
      <c r="I1172" s="147"/>
      <c r="J1172" s="147"/>
      <c r="K1172" s="277"/>
      <c r="L1172" s="121"/>
      <c r="M1172" s="120" t="str">
        <f>IF(ISERROR(VLOOKUP(C1172,mail!$G$2:$H$65,2,0)),"",VLOOKUP(C1172,mail!$G$2:$H$65,2,0))</f>
        <v/>
      </c>
      <c r="N1172" s="98"/>
      <c r="O1172" s="110">
        <f t="shared" si="186"/>
        <v>0.34652777777777777</v>
      </c>
      <c r="P1172" s="110">
        <f t="shared" si="187"/>
        <v>0.77847222222222223</v>
      </c>
      <c r="Q1172" s="134">
        <f t="shared" si="188"/>
        <v>0.15347222222222223</v>
      </c>
      <c r="R1172" s="111">
        <f t="shared" si="193"/>
        <v>0.21597222222222223</v>
      </c>
      <c r="S1172" s="108">
        <f t="shared" si="189"/>
        <v>0.35416666666666669</v>
      </c>
      <c r="T1172" s="109"/>
      <c r="U1172" s="108"/>
      <c r="V1172" s="108"/>
      <c r="W1172" s="112"/>
      <c r="X1172" s="112"/>
      <c r="Y1172" s="112"/>
      <c r="Z1172" s="176"/>
      <c r="AA1172" s="109"/>
      <c r="AB1172" s="138">
        <f t="shared" si="190"/>
        <v>1</v>
      </c>
      <c r="AC1172" s="112">
        <f t="shared" si="191"/>
        <v>0</v>
      </c>
      <c r="AD1172" s="112">
        <f t="shared" si="192"/>
        <v>0</v>
      </c>
      <c r="AE1172" s="112">
        <f t="shared" si="194"/>
        <v>1</v>
      </c>
    </row>
    <row r="1173" spans="1:31" s="150" customFormat="1" hidden="1">
      <c r="A1173" s="147">
        <v>1184</v>
      </c>
      <c r="B1173" s="226" t="s">
        <v>539</v>
      </c>
      <c r="C1173" s="147" t="s">
        <v>466</v>
      </c>
      <c r="D1173" s="147" t="s">
        <v>479</v>
      </c>
      <c r="E1173" s="148">
        <v>42313</v>
      </c>
      <c r="F1173" s="149">
        <v>0.3430555555555555</v>
      </c>
      <c r="G1173" s="149">
        <v>0.78263888888888899</v>
      </c>
      <c r="H1173" s="147"/>
      <c r="I1173" s="147"/>
      <c r="J1173" s="147"/>
      <c r="K1173" s="277"/>
      <c r="L1173" s="121"/>
      <c r="M1173" s="120" t="str">
        <f>IF(ISERROR(VLOOKUP(C1173,mail!$G$2:$H$65,2,0)),"",VLOOKUP(C1173,mail!$G$2:$H$65,2,0))</f>
        <v/>
      </c>
      <c r="N1173" s="98"/>
      <c r="O1173" s="110">
        <f t="shared" si="186"/>
        <v>0.3430555555555555</v>
      </c>
      <c r="P1173" s="110">
        <f t="shared" si="187"/>
        <v>0.78263888888888899</v>
      </c>
      <c r="Q1173" s="134">
        <f t="shared" si="188"/>
        <v>0.1569444444444445</v>
      </c>
      <c r="R1173" s="111">
        <f t="shared" si="193"/>
        <v>0.22013888888888899</v>
      </c>
      <c r="S1173" s="108">
        <f t="shared" si="189"/>
        <v>0.35416666666666669</v>
      </c>
      <c r="T1173" s="109"/>
      <c r="U1173" s="108"/>
      <c r="V1173" s="108"/>
      <c r="W1173" s="112"/>
      <c r="X1173" s="112"/>
      <c r="Y1173" s="112"/>
      <c r="Z1173" s="176"/>
      <c r="AA1173" s="109"/>
      <c r="AB1173" s="138">
        <f t="shared" si="190"/>
        <v>1</v>
      </c>
      <c r="AC1173" s="112">
        <f t="shared" si="191"/>
        <v>0</v>
      </c>
      <c r="AD1173" s="112">
        <f t="shared" si="192"/>
        <v>0</v>
      </c>
      <c r="AE1173" s="112">
        <f t="shared" si="194"/>
        <v>1</v>
      </c>
    </row>
    <row r="1174" spans="1:31" s="150" customFormat="1" hidden="1">
      <c r="A1174" s="147">
        <v>1185</v>
      </c>
      <c r="B1174" s="226" t="s">
        <v>539</v>
      </c>
      <c r="C1174" s="147" t="s">
        <v>466</v>
      </c>
      <c r="D1174" s="147" t="s">
        <v>479</v>
      </c>
      <c r="E1174" s="148">
        <v>42314</v>
      </c>
      <c r="F1174" s="149">
        <v>0.34236111111111112</v>
      </c>
      <c r="G1174" s="149">
        <v>0.34236111111111112</v>
      </c>
      <c r="H1174" s="149">
        <v>0.77083333333333337</v>
      </c>
      <c r="I1174" s="147"/>
      <c r="J1174" s="147"/>
      <c r="K1174" s="277"/>
      <c r="L1174" s="121"/>
      <c r="M1174" s="120" t="str">
        <f>IF(ISERROR(VLOOKUP(C1174,mail!$G$2:$H$65,2,0)),"",VLOOKUP(C1174,mail!$G$2:$H$65,2,0))</f>
        <v/>
      </c>
      <c r="N1174" s="98"/>
      <c r="O1174" s="110">
        <f t="shared" si="186"/>
        <v>0.34236111111111112</v>
      </c>
      <c r="P1174" s="110">
        <f t="shared" si="187"/>
        <v>0.77083333333333337</v>
      </c>
      <c r="Q1174" s="134">
        <f t="shared" si="188"/>
        <v>0.15763888888888888</v>
      </c>
      <c r="R1174" s="111">
        <f t="shared" si="193"/>
        <v>0.20833333333333337</v>
      </c>
      <c r="S1174" s="108">
        <f t="shared" si="189"/>
        <v>0.35416666666666669</v>
      </c>
      <c r="T1174" s="109"/>
      <c r="U1174" s="108"/>
      <c r="V1174" s="108"/>
      <c r="W1174" s="112"/>
      <c r="X1174" s="112"/>
      <c r="Y1174" s="112"/>
      <c r="Z1174" s="176"/>
      <c r="AA1174" s="109"/>
      <c r="AB1174" s="138">
        <f t="shared" si="190"/>
        <v>1</v>
      </c>
      <c r="AC1174" s="112">
        <f t="shared" si="191"/>
        <v>0</v>
      </c>
      <c r="AD1174" s="112">
        <f t="shared" si="192"/>
        <v>0</v>
      </c>
      <c r="AE1174" s="112">
        <f t="shared" si="194"/>
        <v>1</v>
      </c>
    </row>
    <row r="1175" spans="1:31" s="150" customFormat="1" hidden="1">
      <c r="A1175" s="147">
        <v>1186</v>
      </c>
      <c r="B1175" s="226" t="s">
        <v>539</v>
      </c>
      <c r="C1175" s="147" t="s">
        <v>466</v>
      </c>
      <c r="D1175" s="147" t="s">
        <v>479</v>
      </c>
      <c r="E1175" s="148">
        <v>42317</v>
      </c>
      <c r="F1175" s="149">
        <v>0.34652777777777777</v>
      </c>
      <c r="G1175" s="149">
        <v>0.77777777777777779</v>
      </c>
      <c r="H1175" s="147"/>
      <c r="I1175" s="147"/>
      <c r="J1175" s="147"/>
      <c r="K1175" s="277"/>
      <c r="L1175" s="121"/>
      <c r="M1175" s="120" t="str">
        <f>IF(ISERROR(VLOOKUP(C1175,mail!$G$2:$H$65,2,0)),"",VLOOKUP(C1175,mail!$G$2:$H$65,2,0))</f>
        <v/>
      </c>
      <c r="N1175" s="98"/>
      <c r="O1175" s="110">
        <f t="shared" ref="O1175:O1237" si="195">+IF(COUNT(F1175:K1175)=1,0,IF((MAX(F1175:K1175)-MIN(F1175:K1175))&lt;TIMEVALUE("1:00"),0,IF(F1175&lt;TIMEVALUE("8:00"),1/3,MIN(F1175:K1175))))</f>
        <v>0.34652777777777777</v>
      </c>
      <c r="P1175" s="110">
        <f t="shared" ref="P1175:P1237" si="196">+IF(COUNT(F1175:K1175)=1,0,IF((MAX(F1175:K1175)-MIN(F1175:K1175))&lt;TIMEVALUE("1:00"),0,IF(MAX(F1175:K1175)&lt;TIMEVALUE("18:00"),MAX(F1175:K1175),IF(MIN(F1175:K1175)&gt;TIMEVALUE("8:30"),0.75,MAX(F1175:K1175)))))</f>
        <v>0.77777777777777779</v>
      </c>
      <c r="Q1175" s="134">
        <f t="shared" ref="Q1175:Q1237" si="197">+IF(OR(M1175="KHAC",M1175="PM",O1175=TIMEVALUE("00:00")),0,IF(O1175&gt;TIMEVALUE("10:00"),0,IF(MAX(F1175:K1175)&lt;TIMEVALUE("12:00"),MAX(F1175:K1175)-O1175,TIMEVALUE("12:00")-O1175)))</f>
        <v>0.15347222222222223</v>
      </c>
      <c r="R1175" s="111">
        <f t="shared" si="193"/>
        <v>0.21527777777777779</v>
      </c>
      <c r="S1175" s="108">
        <f t="shared" ref="S1175:S1237" si="198">+IF(AND(M1175="TS",(Q1175+R1175+U1175-V1175)&gt;TIMEVALUE("7:30")),7.5/24,IF((Q1175+R1175+U1175-V1175)&gt;TIMEVALUE("8:30"),8.5/24,(Q1175+R1175+U1175-V1175)))</f>
        <v>0.35416666666666669</v>
      </c>
      <c r="T1175" s="109"/>
      <c r="U1175" s="108"/>
      <c r="V1175" s="108"/>
      <c r="W1175" s="112"/>
      <c r="X1175" s="112"/>
      <c r="Y1175" s="112"/>
      <c r="Z1175" s="176"/>
      <c r="AA1175" s="109"/>
      <c r="AB1175" s="138">
        <f t="shared" ref="AB1175:AB1237" si="199">+S1175/TIMEVALUE("8:30")</f>
        <v>1</v>
      </c>
      <c r="AC1175" s="112">
        <f t="shared" ref="AC1175:AC1237" si="200">IF(COUNT(F1175:K1175)=0,0,IF(COUNT(F1175:K1175)=1,1,IF((MAX(F1175:K1175)-MIN(F1175:K1175))&lt;TIMEVALUE("1:00"),1,0+Y1175)))</f>
        <v>0</v>
      </c>
      <c r="AD1175" s="112">
        <f t="shared" ref="AD1175:AD1237" si="201">+IF(AND(F1175&gt;TIMEVALUE("8:30"),F1175&lt;TIMEVALUE("10:00")),1,IF(AND(F1175&gt;TIMEVALUE("14:00"),F1175&lt;TIMEVALUE("15:30")),1,0+W1175))</f>
        <v>0</v>
      </c>
      <c r="AE1175" s="112">
        <f t="shared" si="194"/>
        <v>1</v>
      </c>
    </row>
    <row r="1176" spans="1:31" s="150" customFormat="1" hidden="1">
      <c r="A1176" s="147">
        <v>1187</v>
      </c>
      <c r="B1176" s="226" t="s">
        <v>539</v>
      </c>
      <c r="C1176" s="147" t="s">
        <v>466</v>
      </c>
      <c r="D1176" s="147" t="s">
        <v>479</v>
      </c>
      <c r="E1176" s="148">
        <v>42318</v>
      </c>
      <c r="F1176" s="149">
        <v>0.33888888888888885</v>
      </c>
      <c r="G1176" s="149">
        <v>0.76527777777777783</v>
      </c>
      <c r="H1176" s="147"/>
      <c r="I1176" s="147"/>
      <c r="J1176" s="147"/>
      <c r="K1176" s="277"/>
      <c r="L1176" s="121"/>
      <c r="M1176" s="120" t="str">
        <f>IF(ISERROR(VLOOKUP(C1176,mail!$G$2:$H$65,2,0)),"",VLOOKUP(C1176,mail!$G$2:$H$65,2,0))</f>
        <v/>
      </c>
      <c r="N1176" s="98"/>
      <c r="O1176" s="110">
        <f t="shared" si="195"/>
        <v>0.33888888888888885</v>
      </c>
      <c r="P1176" s="110">
        <f t="shared" si="196"/>
        <v>0.76527777777777783</v>
      </c>
      <c r="Q1176" s="134">
        <f t="shared" si="197"/>
        <v>0.16111111111111115</v>
      </c>
      <c r="R1176" s="111">
        <f t="shared" si="193"/>
        <v>0.20277777777777783</v>
      </c>
      <c r="S1176" s="108">
        <f t="shared" si="198"/>
        <v>0.35416666666666669</v>
      </c>
      <c r="T1176" s="109"/>
      <c r="U1176" s="108"/>
      <c r="V1176" s="108"/>
      <c r="W1176" s="112"/>
      <c r="X1176" s="112"/>
      <c r="Y1176" s="112"/>
      <c r="Z1176" s="176"/>
      <c r="AA1176" s="109"/>
      <c r="AB1176" s="138">
        <f t="shared" si="199"/>
        <v>1</v>
      </c>
      <c r="AC1176" s="112">
        <f t="shared" si="200"/>
        <v>0</v>
      </c>
      <c r="AD1176" s="112">
        <f t="shared" si="201"/>
        <v>0</v>
      </c>
      <c r="AE1176" s="112">
        <f t="shared" si="194"/>
        <v>1</v>
      </c>
    </row>
    <row r="1177" spans="1:31" s="150" customFormat="1" hidden="1">
      <c r="A1177" s="147">
        <v>1188</v>
      </c>
      <c r="B1177" s="226" t="s">
        <v>539</v>
      </c>
      <c r="C1177" s="147" t="s">
        <v>466</v>
      </c>
      <c r="D1177" s="147" t="s">
        <v>479</v>
      </c>
      <c r="E1177" s="148">
        <v>42319</v>
      </c>
      <c r="F1177" s="149">
        <v>0.35069444444444442</v>
      </c>
      <c r="G1177" s="149">
        <v>0.77847222222222223</v>
      </c>
      <c r="H1177" s="147"/>
      <c r="I1177" s="147"/>
      <c r="J1177" s="147"/>
      <c r="K1177" s="277"/>
      <c r="L1177" s="121"/>
      <c r="M1177" s="120" t="str">
        <f>IF(ISERROR(VLOOKUP(C1177,mail!$G$2:$H$65,2,0)),"",VLOOKUP(C1177,mail!$G$2:$H$65,2,0))</f>
        <v/>
      </c>
      <c r="N1177" s="98"/>
      <c r="O1177" s="110">
        <f t="shared" si="195"/>
        <v>0.35069444444444442</v>
      </c>
      <c r="P1177" s="110">
        <f t="shared" si="196"/>
        <v>0.77847222222222223</v>
      </c>
      <c r="Q1177" s="134">
        <f t="shared" si="197"/>
        <v>0.14930555555555558</v>
      </c>
      <c r="R1177" s="111">
        <f t="shared" si="193"/>
        <v>0.21597222222222223</v>
      </c>
      <c r="S1177" s="108">
        <f t="shared" si="198"/>
        <v>0.35416666666666669</v>
      </c>
      <c r="T1177" s="109"/>
      <c r="U1177" s="108"/>
      <c r="V1177" s="108"/>
      <c r="W1177" s="112"/>
      <c r="X1177" s="112"/>
      <c r="Y1177" s="112"/>
      <c r="Z1177" s="176"/>
      <c r="AA1177" s="109"/>
      <c r="AB1177" s="138">
        <f t="shared" si="199"/>
        <v>1</v>
      </c>
      <c r="AC1177" s="112">
        <f t="shared" si="200"/>
        <v>0</v>
      </c>
      <c r="AD1177" s="112">
        <f t="shared" si="201"/>
        <v>0</v>
      </c>
      <c r="AE1177" s="112">
        <f t="shared" si="194"/>
        <v>1</v>
      </c>
    </row>
    <row r="1178" spans="1:31" s="150" customFormat="1" hidden="1">
      <c r="A1178" s="147">
        <v>1189</v>
      </c>
      <c r="B1178" s="226" t="s">
        <v>539</v>
      </c>
      <c r="C1178" s="147" t="s">
        <v>466</v>
      </c>
      <c r="D1178" s="147" t="s">
        <v>479</v>
      </c>
      <c r="E1178" s="148">
        <v>42320</v>
      </c>
      <c r="F1178" s="149">
        <v>0.34236111111111112</v>
      </c>
      <c r="G1178" s="149">
        <v>0.79027777777777775</v>
      </c>
      <c r="H1178" s="147"/>
      <c r="I1178" s="147"/>
      <c r="J1178" s="147"/>
      <c r="K1178" s="277"/>
      <c r="L1178" s="121"/>
      <c r="M1178" s="120" t="str">
        <f>IF(ISERROR(VLOOKUP(C1178,mail!$G$2:$H$65,2,0)),"",VLOOKUP(C1178,mail!$G$2:$H$65,2,0))</f>
        <v/>
      </c>
      <c r="N1178" s="98"/>
      <c r="O1178" s="110">
        <f t="shared" si="195"/>
        <v>0.34236111111111112</v>
      </c>
      <c r="P1178" s="110">
        <f t="shared" si="196"/>
        <v>0.79027777777777775</v>
      </c>
      <c r="Q1178" s="134">
        <f t="shared" si="197"/>
        <v>0.15763888888888888</v>
      </c>
      <c r="R1178" s="111">
        <f t="shared" si="193"/>
        <v>0.22777777777777775</v>
      </c>
      <c r="S1178" s="108">
        <f t="shared" si="198"/>
        <v>0.35416666666666669</v>
      </c>
      <c r="T1178" s="109"/>
      <c r="U1178" s="108"/>
      <c r="V1178" s="108"/>
      <c r="W1178" s="112"/>
      <c r="X1178" s="112"/>
      <c r="Y1178" s="112"/>
      <c r="Z1178" s="176"/>
      <c r="AA1178" s="109"/>
      <c r="AB1178" s="138">
        <f t="shared" si="199"/>
        <v>1</v>
      </c>
      <c r="AC1178" s="112">
        <f t="shared" si="200"/>
        <v>0</v>
      </c>
      <c r="AD1178" s="112">
        <f t="shared" si="201"/>
        <v>0</v>
      </c>
      <c r="AE1178" s="112">
        <f t="shared" si="194"/>
        <v>1</v>
      </c>
    </row>
    <row r="1179" spans="1:31" s="150" customFormat="1" hidden="1">
      <c r="A1179" s="147">
        <v>1190</v>
      </c>
      <c r="B1179" s="226" t="s">
        <v>539</v>
      </c>
      <c r="C1179" s="147" t="s">
        <v>466</v>
      </c>
      <c r="D1179" s="147" t="s">
        <v>479</v>
      </c>
      <c r="E1179" s="148">
        <v>42321</v>
      </c>
      <c r="F1179" s="149">
        <v>0.34930555555555554</v>
      </c>
      <c r="G1179" s="149">
        <v>0.77847222222222223</v>
      </c>
      <c r="H1179" s="147"/>
      <c r="I1179" s="147"/>
      <c r="J1179" s="147"/>
      <c r="K1179" s="277"/>
      <c r="L1179" s="121"/>
      <c r="M1179" s="120" t="str">
        <f>IF(ISERROR(VLOOKUP(C1179,mail!$G$2:$H$65,2,0)),"",VLOOKUP(C1179,mail!$G$2:$H$65,2,0))</f>
        <v/>
      </c>
      <c r="N1179" s="98"/>
      <c r="O1179" s="110">
        <f t="shared" si="195"/>
        <v>0.34930555555555554</v>
      </c>
      <c r="P1179" s="110">
        <f t="shared" si="196"/>
        <v>0.77847222222222223</v>
      </c>
      <c r="Q1179" s="134">
        <f t="shared" si="197"/>
        <v>0.15069444444444446</v>
      </c>
      <c r="R1179" s="111">
        <f t="shared" si="193"/>
        <v>0.21597222222222223</v>
      </c>
      <c r="S1179" s="108">
        <f t="shared" si="198"/>
        <v>0.35416666666666669</v>
      </c>
      <c r="T1179" s="109"/>
      <c r="U1179" s="108"/>
      <c r="V1179" s="108"/>
      <c r="W1179" s="112"/>
      <c r="X1179" s="112"/>
      <c r="Y1179" s="112"/>
      <c r="Z1179" s="176"/>
      <c r="AA1179" s="109"/>
      <c r="AB1179" s="138">
        <f t="shared" si="199"/>
        <v>1</v>
      </c>
      <c r="AC1179" s="112">
        <f t="shared" si="200"/>
        <v>0</v>
      </c>
      <c r="AD1179" s="112">
        <f t="shared" si="201"/>
        <v>0</v>
      </c>
      <c r="AE1179" s="112">
        <f t="shared" si="194"/>
        <v>1</v>
      </c>
    </row>
    <row r="1180" spans="1:31" s="150" customFormat="1" hidden="1">
      <c r="A1180" s="147">
        <v>1191</v>
      </c>
      <c r="B1180" s="226" t="s">
        <v>539</v>
      </c>
      <c r="C1180" s="147" t="s">
        <v>466</v>
      </c>
      <c r="D1180" s="147" t="s">
        <v>479</v>
      </c>
      <c r="E1180" s="148">
        <v>42324</v>
      </c>
      <c r="F1180" s="149">
        <v>0.34722222222222227</v>
      </c>
      <c r="G1180" s="149">
        <v>0.78333333333333333</v>
      </c>
      <c r="H1180" s="147"/>
      <c r="I1180" s="147"/>
      <c r="J1180" s="147"/>
      <c r="K1180" s="277"/>
      <c r="L1180" s="121"/>
      <c r="M1180" s="120" t="str">
        <f>IF(ISERROR(VLOOKUP(C1180,mail!$G$2:$H$65,2,0)),"",VLOOKUP(C1180,mail!$G$2:$H$65,2,0))</f>
        <v/>
      </c>
      <c r="N1180" s="98"/>
      <c r="O1180" s="110">
        <f t="shared" si="195"/>
        <v>0.34722222222222227</v>
      </c>
      <c r="P1180" s="110">
        <f t="shared" si="196"/>
        <v>0.78333333333333333</v>
      </c>
      <c r="Q1180" s="134">
        <f t="shared" si="197"/>
        <v>0.15277777777777773</v>
      </c>
      <c r="R1180" s="111">
        <f t="shared" si="193"/>
        <v>0.22083333333333333</v>
      </c>
      <c r="S1180" s="108">
        <f t="shared" si="198"/>
        <v>0.35416666666666669</v>
      </c>
      <c r="T1180" s="109"/>
      <c r="U1180" s="108"/>
      <c r="V1180" s="108"/>
      <c r="W1180" s="112"/>
      <c r="X1180" s="112"/>
      <c r="Y1180" s="112"/>
      <c r="Z1180" s="176"/>
      <c r="AA1180" s="109"/>
      <c r="AB1180" s="138">
        <f t="shared" si="199"/>
        <v>1</v>
      </c>
      <c r="AC1180" s="112">
        <f t="shared" si="200"/>
        <v>0</v>
      </c>
      <c r="AD1180" s="112">
        <f t="shared" si="201"/>
        <v>0</v>
      </c>
      <c r="AE1180" s="112">
        <f t="shared" si="194"/>
        <v>1</v>
      </c>
    </row>
    <row r="1181" spans="1:31" s="150" customFormat="1" hidden="1">
      <c r="A1181" s="147">
        <v>1192</v>
      </c>
      <c r="B1181" s="226" t="s">
        <v>539</v>
      </c>
      <c r="C1181" s="147" t="s">
        <v>466</v>
      </c>
      <c r="D1181" s="147" t="s">
        <v>479</v>
      </c>
      <c r="E1181" s="148">
        <v>42325</v>
      </c>
      <c r="F1181" s="149">
        <v>0.35069444444444442</v>
      </c>
      <c r="G1181" s="149">
        <v>0.77430555555555547</v>
      </c>
      <c r="H1181" s="147"/>
      <c r="I1181" s="147"/>
      <c r="J1181" s="147"/>
      <c r="K1181" s="278"/>
      <c r="L1181" s="121"/>
      <c r="M1181" s="120" t="str">
        <f>IF(ISERROR(VLOOKUP(C1181,mail!$G$2:$H$65,2,0)),"",VLOOKUP(C1181,mail!$G$2:$H$65,2,0))</f>
        <v/>
      </c>
      <c r="N1181" s="98"/>
      <c r="O1181" s="110">
        <f t="shared" si="195"/>
        <v>0.35069444444444442</v>
      </c>
      <c r="P1181" s="110">
        <f t="shared" si="196"/>
        <v>0.77430555555555547</v>
      </c>
      <c r="Q1181" s="134">
        <f t="shared" si="197"/>
        <v>0.14930555555555558</v>
      </c>
      <c r="R1181" s="111">
        <f t="shared" si="193"/>
        <v>0.21180555555555547</v>
      </c>
      <c r="S1181" s="108">
        <f t="shared" si="198"/>
        <v>0.35416666666666669</v>
      </c>
      <c r="T1181" s="109"/>
      <c r="U1181" s="108"/>
      <c r="V1181" s="108"/>
      <c r="W1181" s="112"/>
      <c r="X1181" s="112"/>
      <c r="Y1181" s="112"/>
      <c r="Z1181" s="176"/>
      <c r="AA1181" s="109"/>
      <c r="AB1181" s="138">
        <f t="shared" si="199"/>
        <v>1</v>
      </c>
      <c r="AC1181" s="112">
        <f t="shared" si="200"/>
        <v>0</v>
      </c>
      <c r="AD1181" s="112">
        <f t="shared" si="201"/>
        <v>0</v>
      </c>
      <c r="AE1181" s="112">
        <f t="shared" si="194"/>
        <v>1</v>
      </c>
    </row>
    <row r="1182" spans="1:31" s="150" customFormat="1" hidden="1">
      <c r="A1182" s="147">
        <v>1193</v>
      </c>
      <c r="B1182" s="226" t="s">
        <v>539</v>
      </c>
      <c r="C1182" s="147" t="s">
        <v>466</v>
      </c>
      <c r="D1182" s="147" t="s">
        <v>479</v>
      </c>
      <c r="E1182" s="148">
        <v>42326</v>
      </c>
      <c r="F1182" s="149">
        <v>0.55902777777777779</v>
      </c>
      <c r="G1182" s="147"/>
      <c r="H1182" s="147"/>
      <c r="I1182" s="147"/>
      <c r="J1182" s="147"/>
      <c r="K1182" s="278">
        <v>0.7631944444444444</v>
      </c>
      <c r="L1182" s="121"/>
      <c r="M1182" s="120" t="str">
        <f>IF(ISERROR(VLOOKUP(C1182,mail!$G$2:$H$65,2,0)),"",VLOOKUP(C1182,mail!$G$2:$H$65,2,0))</f>
        <v/>
      </c>
      <c r="N1182" s="98"/>
      <c r="O1182" s="110">
        <f t="shared" si="195"/>
        <v>0.55902777777777779</v>
      </c>
      <c r="P1182" s="110">
        <f t="shared" si="196"/>
        <v>0.75</v>
      </c>
      <c r="Q1182" s="134">
        <f t="shared" si="197"/>
        <v>0</v>
      </c>
      <c r="R1182" s="111">
        <f t="shared" si="193"/>
        <v>0.1875</v>
      </c>
      <c r="S1182" s="108">
        <f t="shared" si="198"/>
        <v>0.1875</v>
      </c>
      <c r="T1182" s="109"/>
      <c r="U1182" s="108"/>
      <c r="V1182" s="108"/>
      <c r="W1182" s="112"/>
      <c r="X1182" s="112"/>
      <c r="Y1182" s="112"/>
      <c r="Z1182" s="176"/>
      <c r="AA1182" s="109"/>
      <c r="AB1182" s="138">
        <f t="shared" si="199"/>
        <v>0.52941176470588236</v>
      </c>
      <c r="AC1182" s="112">
        <f t="shared" si="200"/>
        <v>0</v>
      </c>
      <c r="AD1182" s="112">
        <f t="shared" si="201"/>
        <v>0</v>
      </c>
      <c r="AE1182" s="112">
        <f t="shared" si="194"/>
        <v>0</v>
      </c>
    </row>
    <row r="1183" spans="1:31" s="150" customFormat="1" hidden="1">
      <c r="A1183" s="147">
        <v>1194</v>
      </c>
      <c r="B1183" s="226" t="s">
        <v>539</v>
      </c>
      <c r="C1183" s="147" t="s">
        <v>466</v>
      </c>
      <c r="D1183" s="147" t="s">
        <v>479</v>
      </c>
      <c r="E1183" s="148">
        <v>42327</v>
      </c>
      <c r="F1183" s="149">
        <v>0.34652777777777777</v>
      </c>
      <c r="G1183" s="149">
        <v>0.79236111111111107</v>
      </c>
      <c r="H1183" s="147"/>
      <c r="I1183" s="147"/>
      <c r="J1183" s="147"/>
      <c r="K1183" s="277"/>
      <c r="L1183" s="121"/>
      <c r="M1183" s="120" t="str">
        <f>IF(ISERROR(VLOOKUP(C1183,mail!$G$2:$H$65,2,0)),"",VLOOKUP(C1183,mail!$G$2:$H$65,2,0))</f>
        <v/>
      </c>
      <c r="N1183" s="98"/>
      <c r="O1183" s="110">
        <f t="shared" si="195"/>
        <v>0.34652777777777777</v>
      </c>
      <c r="P1183" s="110">
        <f t="shared" si="196"/>
        <v>0.79236111111111107</v>
      </c>
      <c r="Q1183" s="134">
        <f t="shared" si="197"/>
        <v>0.15347222222222223</v>
      </c>
      <c r="R1183" s="111">
        <f t="shared" si="193"/>
        <v>0.22986111111111107</v>
      </c>
      <c r="S1183" s="108">
        <f t="shared" si="198"/>
        <v>0.35416666666666669</v>
      </c>
      <c r="T1183" s="109"/>
      <c r="U1183" s="108"/>
      <c r="V1183" s="108"/>
      <c r="W1183" s="112"/>
      <c r="X1183" s="112"/>
      <c r="Y1183" s="112"/>
      <c r="Z1183" s="176"/>
      <c r="AA1183" s="109"/>
      <c r="AB1183" s="138">
        <f t="shared" si="199"/>
        <v>1</v>
      </c>
      <c r="AC1183" s="112">
        <f t="shared" si="200"/>
        <v>0</v>
      </c>
      <c r="AD1183" s="112">
        <f t="shared" si="201"/>
        <v>0</v>
      </c>
      <c r="AE1183" s="112">
        <f t="shared" si="194"/>
        <v>1</v>
      </c>
    </row>
    <row r="1184" spans="1:31" s="150" customFormat="1" hidden="1">
      <c r="A1184" s="147">
        <v>1195</v>
      </c>
      <c r="B1184" s="226" t="s">
        <v>540</v>
      </c>
      <c r="C1184" s="147" t="s">
        <v>541</v>
      </c>
      <c r="D1184" s="147" t="s">
        <v>479</v>
      </c>
      <c r="E1184" s="148">
        <v>42303</v>
      </c>
      <c r="F1184" s="149">
        <v>0.38680555555555557</v>
      </c>
      <c r="G1184" s="149">
        <v>0.76250000000000007</v>
      </c>
      <c r="H1184" s="147"/>
      <c r="I1184" s="147"/>
      <c r="J1184" s="147"/>
      <c r="K1184" s="277"/>
      <c r="L1184" s="121"/>
      <c r="M1184" s="120" t="str">
        <f>IF(ISERROR(VLOOKUP(C1184,mail!$G$2:$H$65,2,0)),"",VLOOKUP(C1184,mail!$G$2:$H$65,2,0))</f>
        <v/>
      </c>
      <c r="N1184" s="98"/>
      <c r="O1184" s="110">
        <f t="shared" si="195"/>
        <v>0.38680555555555557</v>
      </c>
      <c r="P1184" s="110">
        <f t="shared" si="196"/>
        <v>0.75</v>
      </c>
      <c r="Q1184" s="134">
        <f t="shared" si="197"/>
        <v>0.11319444444444443</v>
      </c>
      <c r="R1184" s="111">
        <f t="shared" si="193"/>
        <v>0.1875</v>
      </c>
      <c r="S1184" s="108">
        <f t="shared" si="198"/>
        <v>0.35416666666666663</v>
      </c>
      <c r="T1184" s="109"/>
      <c r="U1184" s="108">
        <v>5.347222222222222E-2</v>
      </c>
      <c r="V1184" s="108"/>
      <c r="W1184" s="112"/>
      <c r="X1184" s="112"/>
      <c r="Y1184" s="112"/>
      <c r="Z1184" s="176" t="s">
        <v>652</v>
      </c>
      <c r="AA1184" s="109"/>
      <c r="AB1184" s="138">
        <f t="shared" si="199"/>
        <v>0.99999999999999989</v>
      </c>
      <c r="AC1184" s="112">
        <f t="shared" si="200"/>
        <v>0</v>
      </c>
      <c r="AD1184" s="112">
        <f t="shared" si="201"/>
        <v>1</v>
      </c>
      <c r="AE1184" s="112">
        <f t="shared" si="194"/>
        <v>1</v>
      </c>
    </row>
    <row r="1185" spans="1:31" s="150" customFormat="1" hidden="1">
      <c r="A1185" s="147">
        <v>1196</v>
      </c>
      <c r="B1185" s="226" t="s">
        <v>540</v>
      </c>
      <c r="C1185" s="147" t="s">
        <v>541</v>
      </c>
      <c r="D1185" s="147" t="s">
        <v>479</v>
      </c>
      <c r="E1185" s="148">
        <v>42304</v>
      </c>
      <c r="F1185" s="149">
        <v>0.33194444444444443</v>
      </c>
      <c r="G1185" s="147"/>
      <c r="H1185" s="147"/>
      <c r="I1185" s="147"/>
      <c r="J1185" s="147"/>
      <c r="K1185" s="277"/>
      <c r="L1185" s="121"/>
      <c r="M1185" s="120" t="str">
        <f>IF(ISERROR(VLOOKUP(C1185,mail!$G$2:$H$65,2,0)),"",VLOOKUP(C1185,mail!$G$2:$H$65,2,0))</f>
        <v/>
      </c>
      <c r="N1185" s="98"/>
      <c r="O1185" s="110">
        <f t="shared" si="195"/>
        <v>0</v>
      </c>
      <c r="P1185" s="110">
        <f t="shared" si="196"/>
        <v>0</v>
      </c>
      <c r="Q1185" s="134">
        <f t="shared" si="197"/>
        <v>0</v>
      </c>
      <c r="R1185" s="111">
        <f t="shared" si="193"/>
        <v>0</v>
      </c>
      <c r="S1185" s="108">
        <f t="shared" si="198"/>
        <v>0</v>
      </c>
      <c r="T1185" s="109"/>
      <c r="U1185" s="108"/>
      <c r="V1185" s="108"/>
      <c r="W1185" s="112"/>
      <c r="X1185" s="112"/>
      <c r="Y1185" s="112"/>
      <c r="Z1185" s="176"/>
      <c r="AA1185" s="109"/>
      <c r="AB1185" s="138">
        <f t="shared" si="199"/>
        <v>0</v>
      </c>
      <c r="AC1185" s="112">
        <f t="shared" si="200"/>
        <v>1</v>
      </c>
      <c r="AD1185" s="112">
        <f t="shared" si="201"/>
        <v>0</v>
      </c>
      <c r="AE1185" s="112">
        <f t="shared" si="194"/>
        <v>0</v>
      </c>
    </row>
    <row r="1186" spans="1:31" s="150" customFormat="1" hidden="1">
      <c r="A1186" s="147">
        <v>1197</v>
      </c>
      <c r="B1186" s="226" t="s">
        <v>540</v>
      </c>
      <c r="C1186" s="147" t="s">
        <v>541</v>
      </c>
      <c r="D1186" s="147" t="s">
        <v>479</v>
      </c>
      <c r="E1186" s="148">
        <v>42305</v>
      </c>
      <c r="F1186" s="149">
        <v>0.32916666666666666</v>
      </c>
      <c r="G1186" s="149">
        <v>0.76250000000000007</v>
      </c>
      <c r="H1186" s="147"/>
      <c r="I1186" s="147"/>
      <c r="J1186" s="147"/>
      <c r="K1186" s="277"/>
      <c r="L1186" s="121"/>
      <c r="M1186" s="120" t="str">
        <f>IF(ISERROR(VLOOKUP(C1186,mail!$G$2:$H$65,2,0)),"",VLOOKUP(C1186,mail!$G$2:$H$65,2,0))</f>
        <v/>
      </c>
      <c r="N1186" s="98"/>
      <c r="O1186" s="110">
        <f t="shared" si="195"/>
        <v>0.33333333333333331</v>
      </c>
      <c r="P1186" s="110">
        <f t="shared" si="196"/>
        <v>0.76250000000000007</v>
      </c>
      <c r="Q1186" s="134">
        <f t="shared" si="197"/>
        <v>0.16666666666666669</v>
      </c>
      <c r="R1186" s="111">
        <f t="shared" si="193"/>
        <v>0.20000000000000007</v>
      </c>
      <c r="S1186" s="108">
        <f t="shared" si="198"/>
        <v>0.35416666666666669</v>
      </c>
      <c r="T1186" s="109"/>
      <c r="U1186" s="108"/>
      <c r="V1186" s="108"/>
      <c r="W1186" s="112"/>
      <c r="X1186" s="112"/>
      <c r="Y1186" s="112"/>
      <c r="Z1186" s="176"/>
      <c r="AA1186" s="109"/>
      <c r="AB1186" s="138">
        <f t="shared" si="199"/>
        <v>1</v>
      </c>
      <c r="AC1186" s="112">
        <f t="shared" si="200"/>
        <v>0</v>
      </c>
      <c r="AD1186" s="112">
        <f t="shared" si="201"/>
        <v>0</v>
      </c>
      <c r="AE1186" s="112">
        <f t="shared" si="194"/>
        <v>1</v>
      </c>
    </row>
    <row r="1187" spans="1:31" s="150" customFormat="1" hidden="1">
      <c r="A1187" s="147">
        <v>1198</v>
      </c>
      <c r="B1187" s="226" t="s">
        <v>540</v>
      </c>
      <c r="C1187" s="147" t="s">
        <v>541</v>
      </c>
      <c r="D1187" s="147" t="s">
        <v>479</v>
      </c>
      <c r="E1187" s="148">
        <v>42306</v>
      </c>
      <c r="F1187" s="149">
        <v>0.32916666666666666</v>
      </c>
      <c r="G1187" s="149">
        <v>0.7597222222222223</v>
      </c>
      <c r="H1187" s="147"/>
      <c r="I1187" s="147"/>
      <c r="J1187" s="147"/>
      <c r="K1187" s="277"/>
      <c r="L1187" s="121"/>
      <c r="M1187" s="120" t="str">
        <f>IF(ISERROR(VLOOKUP(C1187,mail!$G$2:$H$65,2,0)),"",VLOOKUP(C1187,mail!$G$2:$H$65,2,0))</f>
        <v/>
      </c>
      <c r="N1187" s="98"/>
      <c r="O1187" s="110">
        <f t="shared" si="195"/>
        <v>0.33333333333333331</v>
      </c>
      <c r="P1187" s="110">
        <f t="shared" si="196"/>
        <v>0.7597222222222223</v>
      </c>
      <c r="Q1187" s="134">
        <f t="shared" si="197"/>
        <v>0.16666666666666669</v>
      </c>
      <c r="R1187" s="111">
        <f t="shared" si="193"/>
        <v>0.1972222222222223</v>
      </c>
      <c r="S1187" s="108">
        <f t="shared" si="198"/>
        <v>0.35416666666666669</v>
      </c>
      <c r="T1187" s="109"/>
      <c r="U1187" s="108"/>
      <c r="V1187" s="108"/>
      <c r="W1187" s="112"/>
      <c r="X1187" s="112"/>
      <c r="Y1187" s="112"/>
      <c r="Z1187" s="176"/>
      <c r="AA1187" s="109"/>
      <c r="AB1187" s="138">
        <f t="shared" si="199"/>
        <v>1</v>
      </c>
      <c r="AC1187" s="112">
        <f t="shared" si="200"/>
        <v>0</v>
      </c>
      <c r="AD1187" s="112">
        <f t="shared" si="201"/>
        <v>0</v>
      </c>
      <c r="AE1187" s="112">
        <f t="shared" si="194"/>
        <v>1</v>
      </c>
    </row>
    <row r="1188" spans="1:31" s="150" customFormat="1" hidden="1">
      <c r="A1188" s="147">
        <v>1199</v>
      </c>
      <c r="B1188" s="226" t="s">
        <v>540</v>
      </c>
      <c r="C1188" s="147" t="s">
        <v>541</v>
      </c>
      <c r="D1188" s="147" t="s">
        <v>479</v>
      </c>
      <c r="E1188" s="148">
        <v>42307</v>
      </c>
      <c r="F1188" s="149">
        <v>0.32847222222222222</v>
      </c>
      <c r="G1188" s="147"/>
      <c r="H1188" s="147"/>
      <c r="I1188" s="147"/>
      <c r="J1188" s="147"/>
      <c r="K1188" s="277"/>
      <c r="L1188" s="121"/>
      <c r="M1188" s="120" t="str">
        <f>IF(ISERROR(VLOOKUP(C1188,mail!$G$2:$H$65,2,0)),"",VLOOKUP(C1188,mail!$G$2:$H$65,2,0))</f>
        <v/>
      </c>
      <c r="N1188" s="98"/>
      <c r="O1188" s="110">
        <f t="shared" si="195"/>
        <v>0</v>
      </c>
      <c r="P1188" s="110">
        <f t="shared" si="196"/>
        <v>0</v>
      </c>
      <c r="Q1188" s="134">
        <f t="shared" si="197"/>
        <v>0</v>
      </c>
      <c r="R1188" s="111">
        <f t="shared" si="193"/>
        <v>0</v>
      </c>
      <c r="S1188" s="108">
        <f t="shared" si="198"/>
        <v>0</v>
      </c>
      <c r="T1188" s="109"/>
      <c r="U1188" s="108"/>
      <c r="V1188" s="108"/>
      <c r="W1188" s="112"/>
      <c r="X1188" s="112"/>
      <c r="Y1188" s="112"/>
      <c r="Z1188" s="176"/>
      <c r="AA1188" s="109"/>
      <c r="AB1188" s="138">
        <f t="shared" si="199"/>
        <v>0</v>
      </c>
      <c r="AC1188" s="112">
        <f t="shared" si="200"/>
        <v>1</v>
      </c>
      <c r="AD1188" s="112">
        <f t="shared" si="201"/>
        <v>0</v>
      </c>
      <c r="AE1188" s="112">
        <f t="shared" si="194"/>
        <v>0</v>
      </c>
    </row>
    <row r="1189" spans="1:31" s="150" customFormat="1" hidden="1">
      <c r="A1189" s="147">
        <v>1200</v>
      </c>
      <c r="B1189" s="226" t="s">
        <v>540</v>
      </c>
      <c r="C1189" s="147" t="s">
        <v>541</v>
      </c>
      <c r="D1189" s="147" t="s">
        <v>479</v>
      </c>
      <c r="E1189" s="148">
        <v>42310</v>
      </c>
      <c r="F1189" s="149">
        <v>0.32291666666666669</v>
      </c>
      <c r="G1189" s="149">
        <v>0.7680555555555556</v>
      </c>
      <c r="H1189" s="147"/>
      <c r="I1189" s="147"/>
      <c r="J1189" s="147"/>
      <c r="K1189" s="277"/>
      <c r="L1189" s="121"/>
      <c r="M1189" s="120" t="str">
        <f>IF(ISERROR(VLOOKUP(C1189,mail!$G$2:$H$65,2,0)),"",VLOOKUP(C1189,mail!$G$2:$H$65,2,0))</f>
        <v/>
      </c>
      <c r="N1189" s="98"/>
      <c r="O1189" s="110">
        <f t="shared" si="195"/>
        <v>0.33333333333333331</v>
      </c>
      <c r="P1189" s="110">
        <f t="shared" si="196"/>
        <v>0.7680555555555556</v>
      </c>
      <c r="Q1189" s="134">
        <f t="shared" si="197"/>
        <v>0.16666666666666669</v>
      </c>
      <c r="R1189" s="111">
        <f t="shared" si="193"/>
        <v>0.2055555555555556</v>
      </c>
      <c r="S1189" s="108">
        <f t="shared" si="198"/>
        <v>0.35416666666666669</v>
      </c>
      <c r="T1189" s="109"/>
      <c r="U1189" s="108"/>
      <c r="V1189" s="108"/>
      <c r="W1189" s="112"/>
      <c r="X1189" s="112"/>
      <c r="Y1189" s="112"/>
      <c r="Z1189" s="176"/>
      <c r="AA1189" s="109"/>
      <c r="AB1189" s="138">
        <f t="shared" si="199"/>
        <v>1</v>
      </c>
      <c r="AC1189" s="112">
        <f t="shared" si="200"/>
        <v>0</v>
      </c>
      <c r="AD1189" s="112">
        <f t="shared" si="201"/>
        <v>0</v>
      </c>
      <c r="AE1189" s="112">
        <f t="shared" si="194"/>
        <v>1</v>
      </c>
    </row>
    <row r="1190" spans="1:31" s="150" customFormat="1" hidden="1">
      <c r="A1190" s="147">
        <v>1201</v>
      </c>
      <c r="B1190" s="226" t="s">
        <v>540</v>
      </c>
      <c r="C1190" s="147" t="s">
        <v>541</v>
      </c>
      <c r="D1190" s="147" t="s">
        <v>479</v>
      </c>
      <c r="E1190" s="148">
        <v>42313</v>
      </c>
      <c r="F1190" s="149">
        <v>0.33749999999999997</v>
      </c>
      <c r="G1190" s="147"/>
      <c r="H1190" s="147"/>
      <c r="I1190" s="147"/>
      <c r="J1190" s="147"/>
      <c r="K1190" s="277"/>
      <c r="L1190" s="121"/>
      <c r="M1190" s="120" t="str">
        <f>IF(ISERROR(VLOOKUP(C1190,mail!$G$2:$H$65,2,0)),"",VLOOKUP(C1190,mail!$G$2:$H$65,2,0))</f>
        <v/>
      </c>
      <c r="N1190" s="98"/>
      <c r="O1190" s="110">
        <f t="shared" si="195"/>
        <v>0</v>
      </c>
      <c r="P1190" s="110">
        <f t="shared" si="196"/>
        <v>0</v>
      </c>
      <c r="Q1190" s="134">
        <f t="shared" si="197"/>
        <v>0</v>
      </c>
      <c r="R1190" s="111">
        <f t="shared" si="193"/>
        <v>0</v>
      </c>
      <c r="S1190" s="108">
        <f t="shared" si="198"/>
        <v>0</v>
      </c>
      <c r="T1190" s="109"/>
      <c r="U1190" s="108"/>
      <c r="V1190" s="108"/>
      <c r="W1190" s="112"/>
      <c r="X1190" s="112"/>
      <c r="Y1190" s="112"/>
      <c r="Z1190" s="176"/>
      <c r="AA1190" s="109"/>
      <c r="AB1190" s="138">
        <f t="shared" si="199"/>
        <v>0</v>
      </c>
      <c r="AC1190" s="112">
        <f t="shared" si="200"/>
        <v>1</v>
      </c>
      <c r="AD1190" s="112">
        <f t="shared" si="201"/>
        <v>0</v>
      </c>
      <c r="AE1190" s="112">
        <f t="shared" si="194"/>
        <v>0</v>
      </c>
    </row>
    <row r="1191" spans="1:31" s="150" customFormat="1" hidden="1">
      <c r="A1191" s="147">
        <v>1202</v>
      </c>
      <c r="B1191" s="226" t="s">
        <v>540</v>
      </c>
      <c r="C1191" s="147" t="s">
        <v>541</v>
      </c>
      <c r="D1191" s="147" t="s">
        <v>479</v>
      </c>
      <c r="E1191" s="148">
        <v>42314</v>
      </c>
      <c r="F1191" s="149">
        <v>0.33611111111111108</v>
      </c>
      <c r="G1191" s="149">
        <v>0.7715277777777777</v>
      </c>
      <c r="H1191" s="147"/>
      <c r="I1191" s="147"/>
      <c r="J1191" s="147"/>
      <c r="K1191" s="277"/>
      <c r="L1191" s="121"/>
      <c r="M1191" s="120" t="str">
        <f>IF(ISERROR(VLOOKUP(C1191,mail!$G$2:$H$65,2,0)),"",VLOOKUP(C1191,mail!$G$2:$H$65,2,0))</f>
        <v/>
      </c>
      <c r="N1191" s="98"/>
      <c r="O1191" s="110">
        <f t="shared" si="195"/>
        <v>0.33611111111111108</v>
      </c>
      <c r="P1191" s="110">
        <f t="shared" si="196"/>
        <v>0.7715277777777777</v>
      </c>
      <c r="Q1191" s="134">
        <f t="shared" si="197"/>
        <v>0.16388888888888892</v>
      </c>
      <c r="R1191" s="111">
        <f t="shared" si="193"/>
        <v>0.2090277777777777</v>
      </c>
      <c r="S1191" s="108">
        <f t="shared" si="198"/>
        <v>0.35416666666666669</v>
      </c>
      <c r="T1191" s="109"/>
      <c r="U1191" s="108"/>
      <c r="V1191" s="108"/>
      <c r="W1191" s="112"/>
      <c r="X1191" s="112"/>
      <c r="Y1191" s="112"/>
      <c r="Z1191" s="176"/>
      <c r="AA1191" s="109"/>
      <c r="AB1191" s="138">
        <f t="shared" si="199"/>
        <v>1</v>
      </c>
      <c r="AC1191" s="112">
        <f t="shared" si="200"/>
        <v>0</v>
      </c>
      <c r="AD1191" s="112">
        <f t="shared" si="201"/>
        <v>0</v>
      </c>
      <c r="AE1191" s="112">
        <f t="shared" si="194"/>
        <v>1</v>
      </c>
    </row>
    <row r="1192" spans="1:31" s="150" customFormat="1" hidden="1">
      <c r="A1192" s="147">
        <v>1203</v>
      </c>
      <c r="B1192" s="226" t="s">
        <v>540</v>
      </c>
      <c r="C1192" s="147" t="s">
        <v>541</v>
      </c>
      <c r="D1192" s="147" t="s">
        <v>479</v>
      </c>
      <c r="E1192" s="148">
        <v>42318</v>
      </c>
      <c r="F1192" s="149">
        <v>0.33124999999999999</v>
      </c>
      <c r="G1192" s="149">
        <v>0.76250000000000007</v>
      </c>
      <c r="H1192" s="147"/>
      <c r="I1192" s="147"/>
      <c r="J1192" s="147"/>
      <c r="K1192" s="277"/>
      <c r="L1192" s="121"/>
      <c r="M1192" s="120" t="str">
        <f>IF(ISERROR(VLOOKUP(C1192,mail!$G$2:$H$65,2,0)),"",VLOOKUP(C1192,mail!$G$2:$H$65,2,0))</f>
        <v/>
      </c>
      <c r="N1192" s="98"/>
      <c r="O1192" s="110">
        <f t="shared" si="195"/>
        <v>0.33333333333333331</v>
      </c>
      <c r="P1192" s="110">
        <f t="shared" si="196"/>
        <v>0.76250000000000007</v>
      </c>
      <c r="Q1192" s="134">
        <f t="shared" si="197"/>
        <v>0.16666666666666669</v>
      </c>
      <c r="R1192" s="111">
        <f t="shared" si="193"/>
        <v>0.20000000000000007</v>
      </c>
      <c r="S1192" s="108">
        <f t="shared" si="198"/>
        <v>0.35416666666666669</v>
      </c>
      <c r="T1192" s="109"/>
      <c r="U1192" s="108"/>
      <c r="V1192" s="108"/>
      <c r="W1192" s="112"/>
      <c r="X1192" s="112"/>
      <c r="Y1192" s="112"/>
      <c r="Z1192" s="176"/>
      <c r="AA1192" s="109"/>
      <c r="AB1192" s="138">
        <f t="shared" si="199"/>
        <v>1</v>
      </c>
      <c r="AC1192" s="112">
        <f t="shared" si="200"/>
        <v>0</v>
      </c>
      <c r="AD1192" s="112">
        <f t="shared" si="201"/>
        <v>0</v>
      </c>
      <c r="AE1192" s="112">
        <f t="shared" si="194"/>
        <v>1</v>
      </c>
    </row>
    <row r="1193" spans="1:31" s="150" customFormat="1" hidden="1">
      <c r="A1193" s="147">
        <v>1204</v>
      </c>
      <c r="B1193" s="226" t="s">
        <v>540</v>
      </c>
      <c r="C1193" s="147" t="s">
        <v>541</v>
      </c>
      <c r="D1193" s="147" t="s">
        <v>479</v>
      </c>
      <c r="E1193" s="148">
        <v>42319</v>
      </c>
      <c r="F1193" s="149">
        <v>0.32777777777777778</v>
      </c>
      <c r="G1193" s="149">
        <v>0.76597222222222217</v>
      </c>
      <c r="H1193" s="147"/>
      <c r="I1193" s="147"/>
      <c r="J1193" s="147"/>
      <c r="K1193" s="277"/>
      <c r="L1193" s="121"/>
      <c r="M1193" s="120" t="str">
        <f>IF(ISERROR(VLOOKUP(C1193,mail!$G$2:$H$65,2,0)),"",VLOOKUP(C1193,mail!$G$2:$H$65,2,0))</f>
        <v/>
      </c>
      <c r="N1193" s="98"/>
      <c r="O1193" s="110">
        <f t="shared" si="195"/>
        <v>0.33333333333333331</v>
      </c>
      <c r="P1193" s="110">
        <f t="shared" si="196"/>
        <v>0.76597222222222217</v>
      </c>
      <c r="Q1193" s="134">
        <f t="shared" si="197"/>
        <v>0.16666666666666669</v>
      </c>
      <c r="R1193" s="111">
        <f t="shared" si="193"/>
        <v>0.20347222222222217</v>
      </c>
      <c r="S1193" s="108">
        <f t="shared" si="198"/>
        <v>0.35416666666666669</v>
      </c>
      <c r="T1193" s="109"/>
      <c r="U1193" s="108"/>
      <c r="V1193" s="108"/>
      <c r="W1193" s="112"/>
      <c r="X1193" s="112"/>
      <c r="Y1193" s="112"/>
      <c r="Z1193" s="176"/>
      <c r="AA1193" s="109"/>
      <c r="AB1193" s="138">
        <f t="shared" si="199"/>
        <v>1</v>
      </c>
      <c r="AC1193" s="112">
        <f t="shared" si="200"/>
        <v>0</v>
      </c>
      <c r="AD1193" s="112">
        <f t="shared" si="201"/>
        <v>0</v>
      </c>
      <c r="AE1193" s="112">
        <f t="shared" si="194"/>
        <v>1</v>
      </c>
    </row>
    <row r="1194" spans="1:31" s="150" customFormat="1" hidden="1">
      <c r="A1194" s="147">
        <v>1205</v>
      </c>
      <c r="B1194" s="226" t="s">
        <v>540</v>
      </c>
      <c r="C1194" s="147" t="s">
        <v>541</v>
      </c>
      <c r="D1194" s="147" t="s">
        <v>479</v>
      </c>
      <c r="E1194" s="148">
        <v>42320</v>
      </c>
      <c r="F1194" s="149">
        <v>0.33263888888888887</v>
      </c>
      <c r="G1194" s="147"/>
      <c r="H1194" s="147"/>
      <c r="I1194" s="147"/>
      <c r="J1194" s="147"/>
      <c r="K1194" s="277"/>
      <c r="L1194" s="121"/>
      <c r="M1194" s="120" t="str">
        <f>IF(ISERROR(VLOOKUP(C1194,mail!$G$2:$H$65,2,0)),"",VLOOKUP(C1194,mail!$G$2:$H$65,2,0))</f>
        <v/>
      </c>
      <c r="N1194" s="98"/>
      <c r="O1194" s="110">
        <f t="shared" si="195"/>
        <v>0</v>
      </c>
      <c r="P1194" s="110">
        <f t="shared" si="196"/>
        <v>0</v>
      </c>
      <c r="Q1194" s="134">
        <f t="shared" si="197"/>
        <v>0</v>
      </c>
      <c r="R1194" s="111">
        <f t="shared" ref="R1194:R1255" si="202">+IF(OR(M1194="khac",M1194="pm",P1194=TIMEVALUE("00:00"),MAX(F1194:K1194)&lt;TIMEVALUE("13:30"),MAX(F1194:K1194)&lt;TIMEVALUE("15:30"),MIN(F1194:K1194)&gt;TIMEVALUE("15:30")),0,IF(P1194&lt;=TIMEVALUE("19:30"),P1194-IF(MIN(F1194:K1194)&gt;TIMEVALUE("13:30"),O1194,TIMEVALUE("13:30")),TIMEVALUE("19:30")-IF(MIN(F1194:K1194)&gt;TIMEVALUE("13:30"),O1194,TIMEVALUE("13:30"))))</f>
        <v>0</v>
      </c>
      <c r="S1194" s="108">
        <f t="shared" si="198"/>
        <v>0</v>
      </c>
      <c r="T1194" s="109"/>
      <c r="U1194" s="108"/>
      <c r="V1194" s="108"/>
      <c r="W1194" s="112"/>
      <c r="X1194" s="112"/>
      <c r="Y1194" s="112"/>
      <c r="Z1194" s="176"/>
      <c r="AA1194" s="109"/>
      <c r="AB1194" s="138">
        <f t="shared" si="199"/>
        <v>0</v>
      </c>
      <c r="AC1194" s="112">
        <f t="shared" si="200"/>
        <v>1</v>
      </c>
      <c r="AD1194" s="112">
        <f t="shared" si="201"/>
        <v>0</v>
      </c>
      <c r="AE1194" s="112">
        <f t="shared" si="194"/>
        <v>0</v>
      </c>
    </row>
    <row r="1195" spans="1:31" s="150" customFormat="1" hidden="1">
      <c r="A1195" s="147">
        <v>1206</v>
      </c>
      <c r="B1195" s="226" t="s">
        <v>540</v>
      </c>
      <c r="C1195" s="147" t="s">
        <v>541</v>
      </c>
      <c r="D1195" s="147" t="s">
        <v>479</v>
      </c>
      <c r="E1195" s="148">
        <v>42321</v>
      </c>
      <c r="F1195" s="149">
        <v>0.31875000000000003</v>
      </c>
      <c r="G1195" s="147"/>
      <c r="H1195" s="147"/>
      <c r="I1195" s="147"/>
      <c r="J1195" s="147"/>
      <c r="K1195" s="277"/>
      <c r="L1195" s="121"/>
      <c r="M1195" s="120" t="str">
        <f>IF(ISERROR(VLOOKUP(C1195,mail!$G$2:$H$65,2,0)),"",VLOOKUP(C1195,mail!$G$2:$H$65,2,0))</f>
        <v/>
      </c>
      <c r="N1195" s="98"/>
      <c r="O1195" s="110">
        <f t="shared" si="195"/>
        <v>0</v>
      </c>
      <c r="P1195" s="110">
        <f t="shared" si="196"/>
        <v>0</v>
      </c>
      <c r="Q1195" s="134">
        <f t="shared" si="197"/>
        <v>0</v>
      </c>
      <c r="R1195" s="111">
        <f t="shared" si="202"/>
        <v>0</v>
      </c>
      <c r="S1195" s="108">
        <f t="shared" si="198"/>
        <v>0</v>
      </c>
      <c r="T1195" s="109"/>
      <c r="U1195" s="108"/>
      <c r="V1195" s="108"/>
      <c r="W1195" s="112"/>
      <c r="X1195" s="112"/>
      <c r="Y1195" s="112"/>
      <c r="Z1195" s="176"/>
      <c r="AA1195" s="109"/>
      <c r="AB1195" s="138">
        <f t="shared" si="199"/>
        <v>0</v>
      </c>
      <c r="AC1195" s="112">
        <f t="shared" si="200"/>
        <v>1</v>
      </c>
      <c r="AD1195" s="112">
        <f t="shared" si="201"/>
        <v>0</v>
      </c>
      <c r="AE1195" s="112">
        <f t="shared" si="194"/>
        <v>0</v>
      </c>
    </row>
    <row r="1196" spans="1:31" s="150" customFormat="1" hidden="1">
      <c r="A1196" s="147">
        <v>1207</v>
      </c>
      <c r="B1196" s="226" t="s">
        <v>540</v>
      </c>
      <c r="C1196" s="147" t="s">
        <v>541</v>
      </c>
      <c r="D1196" s="147" t="s">
        <v>479</v>
      </c>
      <c r="E1196" s="148">
        <v>42324</v>
      </c>
      <c r="F1196" s="149">
        <v>0.53402777777777777</v>
      </c>
      <c r="G1196" s="147"/>
      <c r="H1196" s="147"/>
      <c r="I1196" s="147"/>
      <c r="J1196" s="147"/>
      <c r="K1196" s="277"/>
      <c r="L1196" s="121"/>
      <c r="M1196" s="120" t="str">
        <f>IF(ISERROR(VLOOKUP(C1196,mail!$G$2:$H$65,2,0)),"",VLOOKUP(C1196,mail!$G$2:$H$65,2,0))</f>
        <v/>
      </c>
      <c r="N1196" s="98"/>
      <c r="O1196" s="110">
        <f t="shared" si="195"/>
        <v>0</v>
      </c>
      <c r="P1196" s="110">
        <f t="shared" si="196"/>
        <v>0</v>
      </c>
      <c r="Q1196" s="134">
        <f t="shared" si="197"/>
        <v>0</v>
      </c>
      <c r="R1196" s="111">
        <f t="shared" si="202"/>
        <v>0</v>
      </c>
      <c r="S1196" s="108">
        <f t="shared" si="198"/>
        <v>0</v>
      </c>
      <c r="T1196" s="109"/>
      <c r="U1196" s="108"/>
      <c r="V1196" s="108"/>
      <c r="W1196" s="112"/>
      <c r="X1196" s="112"/>
      <c r="Y1196" s="112"/>
      <c r="Z1196" s="176"/>
      <c r="AA1196" s="109"/>
      <c r="AB1196" s="138">
        <f t="shared" si="199"/>
        <v>0</v>
      </c>
      <c r="AC1196" s="112">
        <f t="shared" si="200"/>
        <v>1</v>
      </c>
      <c r="AD1196" s="112">
        <f t="shared" si="201"/>
        <v>0</v>
      </c>
      <c r="AE1196" s="112">
        <f t="shared" si="194"/>
        <v>0</v>
      </c>
    </row>
    <row r="1197" spans="1:31" s="150" customFormat="1" hidden="1">
      <c r="A1197" s="147">
        <v>1208</v>
      </c>
      <c r="B1197" s="226" t="s">
        <v>540</v>
      </c>
      <c r="C1197" s="147" t="s">
        <v>541</v>
      </c>
      <c r="D1197" s="147" t="s">
        <v>479</v>
      </c>
      <c r="E1197" s="148">
        <v>42325</v>
      </c>
      <c r="F1197" s="149">
        <v>0.33611111111111108</v>
      </c>
      <c r="G1197" s="147"/>
      <c r="H1197" s="147"/>
      <c r="I1197" s="147"/>
      <c r="J1197" s="147"/>
      <c r="K1197" s="277"/>
      <c r="L1197" s="121"/>
      <c r="M1197" s="120" t="str">
        <f>IF(ISERROR(VLOOKUP(C1197,mail!$G$2:$H$65,2,0)),"",VLOOKUP(C1197,mail!$G$2:$H$65,2,0))</f>
        <v/>
      </c>
      <c r="N1197" s="98"/>
      <c r="O1197" s="110">
        <f t="shared" si="195"/>
        <v>0</v>
      </c>
      <c r="P1197" s="110">
        <f t="shared" si="196"/>
        <v>0</v>
      </c>
      <c r="Q1197" s="134">
        <f t="shared" si="197"/>
        <v>0</v>
      </c>
      <c r="R1197" s="111">
        <f t="shared" si="202"/>
        <v>0</v>
      </c>
      <c r="S1197" s="108">
        <f t="shared" si="198"/>
        <v>0</v>
      </c>
      <c r="T1197" s="109"/>
      <c r="U1197" s="108"/>
      <c r="V1197" s="108"/>
      <c r="W1197" s="112"/>
      <c r="X1197" s="112"/>
      <c r="Y1197" s="112"/>
      <c r="Z1197" s="176"/>
      <c r="AA1197" s="109"/>
      <c r="AB1197" s="138">
        <f t="shared" si="199"/>
        <v>0</v>
      </c>
      <c r="AC1197" s="112">
        <f t="shared" si="200"/>
        <v>1</v>
      </c>
      <c r="AD1197" s="112">
        <f t="shared" si="201"/>
        <v>0</v>
      </c>
      <c r="AE1197" s="112">
        <f t="shared" si="194"/>
        <v>0</v>
      </c>
    </row>
    <row r="1198" spans="1:31" s="150" customFormat="1" hidden="1">
      <c r="A1198" s="147">
        <v>1209</v>
      </c>
      <c r="B1198" s="226" t="s">
        <v>540</v>
      </c>
      <c r="C1198" s="147" t="s">
        <v>541</v>
      </c>
      <c r="D1198" s="147" t="s">
        <v>479</v>
      </c>
      <c r="E1198" s="148">
        <v>42327</v>
      </c>
      <c r="F1198" s="149">
        <v>0.33680555555555558</v>
      </c>
      <c r="G1198" s="149">
        <v>0.77361111111111114</v>
      </c>
      <c r="H1198" s="147"/>
      <c r="I1198" s="147"/>
      <c r="J1198" s="147"/>
      <c r="K1198" s="277"/>
      <c r="L1198" s="121"/>
      <c r="M1198" s="120" t="str">
        <f>IF(ISERROR(VLOOKUP(C1198,mail!$G$2:$H$65,2,0)),"",VLOOKUP(C1198,mail!$G$2:$H$65,2,0))</f>
        <v/>
      </c>
      <c r="N1198" s="98"/>
      <c r="O1198" s="110">
        <f t="shared" si="195"/>
        <v>0.33680555555555558</v>
      </c>
      <c r="P1198" s="110">
        <f t="shared" si="196"/>
        <v>0.77361111111111114</v>
      </c>
      <c r="Q1198" s="134">
        <f t="shared" si="197"/>
        <v>0.16319444444444442</v>
      </c>
      <c r="R1198" s="111">
        <f t="shared" si="202"/>
        <v>0.21111111111111114</v>
      </c>
      <c r="S1198" s="108">
        <f t="shared" si="198"/>
        <v>0.35416666666666669</v>
      </c>
      <c r="T1198" s="109"/>
      <c r="U1198" s="108"/>
      <c r="V1198" s="108"/>
      <c r="W1198" s="112"/>
      <c r="X1198" s="112"/>
      <c r="Y1198" s="112"/>
      <c r="Z1198" s="176"/>
      <c r="AA1198" s="109"/>
      <c r="AB1198" s="138">
        <f t="shared" si="199"/>
        <v>1</v>
      </c>
      <c r="AC1198" s="112">
        <f t="shared" si="200"/>
        <v>0</v>
      </c>
      <c r="AD1198" s="112">
        <f t="shared" si="201"/>
        <v>0</v>
      </c>
      <c r="AE1198" s="112">
        <f t="shared" ref="AE1198:AE1258" si="203">+IF(OR(M1198="Khac",M1198="pm"),0,IF(AND(MAX(F1198:K1198)-MIN(F1198:K1198)&gt;TIMEVALUE("6:00"),AND(MAX(F1198:K1198)&gt;TIMEVALUE("14:00"),MIN(F1198:K1198)&lt;TIMEVALUE("11:30"))),1,0))+X1198</f>
        <v>1</v>
      </c>
    </row>
    <row r="1199" spans="1:31" s="150" customFormat="1" hidden="1">
      <c r="A1199" s="147">
        <v>1210</v>
      </c>
      <c r="B1199" s="226" t="s">
        <v>542</v>
      </c>
      <c r="C1199" s="147" t="s">
        <v>543</v>
      </c>
      <c r="D1199" s="147" t="s">
        <v>479</v>
      </c>
      <c r="E1199" s="148">
        <v>42303</v>
      </c>
      <c r="F1199" s="149">
        <v>0.38680555555555557</v>
      </c>
      <c r="G1199" s="149">
        <v>0.76250000000000007</v>
      </c>
      <c r="H1199" s="147"/>
      <c r="I1199" s="147"/>
      <c r="J1199" s="147"/>
      <c r="K1199" s="277"/>
      <c r="L1199" s="121"/>
      <c r="M1199" s="120" t="str">
        <f>IF(ISERROR(VLOOKUP(C1199,mail!$G$2:$H$65,2,0)),"",VLOOKUP(C1199,mail!$G$2:$H$65,2,0))</f>
        <v/>
      </c>
      <c r="N1199" s="98"/>
      <c r="O1199" s="110">
        <f t="shared" si="195"/>
        <v>0.38680555555555557</v>
      </c>
      <c r="P1199" s="110">
        <f t="shared" si="196"/>
        <v>0.75</v>
      </c>
      <c r="Q1199" s="134">
        <f t="shared" si="197"/>
        <v>0.11319444444444443</v>
      </c>
      <c r="R1199" s="111">
        <f t="shared" si="202"/>
        <v>0.1875</v>
      </c>
      <c r="S1199" s="108">
        <f t="shared" si="198"/>
        <v>0.35416666666666663</v>
      </c>
      <c r="T1199" s="109"/>
      <c r="U1199" s="108">
        <v>5.347222222222222E-2</v>
      </c>
      <c r="V1199" s="108"/>
      <c r="W1199" s="112"/>
      <c r="X1199" s="112"/>
      <c r="Y1199" s="112"/>
      <c r="Z1199" s="176" t="s">
        <v>652</v>
      </c>
      <c r="AA1199" s="109"/>
      <c r="AB1199" s="138">
        <f t="shared" si="199"/>
        <v>0.99999999999999989</v>
      </c>
      <c r="AC1199" s="112">
        <f t="shared" si="200"/>
        <v>0</v>
      </c>
      <c r="AD1199" s="112">
        <f t="shared" si="201"/>
        <v>1</v>
      </c>
      <c r="AE1199" s="112">
        <f t="shared" si="203"/>
        <v>1</v>
      </c>
    </row>
    <row r="1200" spans="1:31" s="150" customFormat="1" hidden="1">
      <c r="A1200" s="147">
        <v>1211</v>
      </c>
      <c r="B1200" s="226" t="s">
        <v>542</v>
      </c>
      <c r="C1200" s="147" t="s">
        <v>543</v>
      </c>
      <c r="D1200" s="147" t="s">
        <v>479</v>
      </c>
      <c r="E1200" s="148">
        <v>42304</v>
      </c>
      <c r="F1200" s="149">
        <v>0.3347222222222222</v>
      </c>
      <c r="G1200" s="149">
        <v>0.76250000000000007</v>
      </c>
      <c r="H1200" s="147"/>
      <c r="I1200" s="147"/>
      <c r="J1200" s="147"/>
      <c r="K1200" s="277"/>
      <c r="L1200" s="121"/>
      <c r="M1200" s="120" t="str">
        <f>IF(ISERROR(VLOOKUP(C1200,mail!$G$2:$H$65,2,0)),"",VLOOKUP(C1200,mail!$G$2:$H$65,2,0))</f>
        <v/>
      </c>
      <c r="N1200" s="98"/>
      <c r="O1200" s="110">
        <f t="shared" si="195"/>
        <v>0.3347222222222222</v>
      </c>
      <c r="P1200" s="110">
        <f t="shared" si="196"/>
        <v>0.76250000000000007</v>
      </c>
      <c r="Q1200" s="134">
        <f t="shared" si="197"/>
        <v>0.1652777777777778</v>
      </c>
      <c r="R1200" s="111">
        <f t="shared" si="202"/>
        <v>0.20000000000000007</v>
      </c>
      <c r="S1200" s="108">
        <f t="shared" si="198"/>
        <v>0.35416666666666669</v>
      </c>
      <c r="T1200" s="109"/>
      <c r="U1200" s="108"/>
      <c r="V1200" s="108"/>
      <c r="W1200" s="112"/>
      <c r="X1200" s="112"/>
      <c r="Y1200" s="112"/>
      <c r="Z1200" s="176"/>
      <c r="AA1200" s="109"/>
      <c r="AB1200" s="138">
        <f t="shared" si="199"/>
        <v>1</v>
      </c>
      <c r="AC1200" s="112">
        <f t="shared" si="200"/>
        <v>0</v>
      </c>
      <c r="AD1200" s="112">
        <f t="shared" si="201"/>
        <v>0</v>
      </c>
      <c r="AE1200" s="112">
        <f t="shared" si="203"/>
        <v>1</v>
      </c>
    </row>
    <row r="1201" spans="1:31" s="150" customFormat="1" hidden="1">
      <c r="A1201" s="147">
        <v>1212</v>
      </c>
      <c r="B1201" s="226" t="s">
        <v>542</v>
      </c>
      <c r="C1201" s="147" t="s">
        <v>543</v>
      </c>
      <c r="D1201" s="147" t="s">
        <v>479</v>
      </c>
      <c r="E1201" s="148">
        <v>42305</v>
      </c>
      <c r="F1201" s="149">
        <v>0.33819444444444446</v>
      </c>
      <c r="G1201" s="149">
        <v>0.76527777777777783</v>
      </c>
      <c r="H1201" s="147"/>
      <c r="I1201" s="147"/>
      <c r="J1201" s="147"/>
      <c r="K1201" s="278"/>
      <c r="L1201" s="121"/>
      <c r="M1201" s="120" t="str">
        <f>IF(ISERROR(VLOOKUP(C1201,mail!$G$2:$H$65,2,0)),"",VLOOKUP(C1201,mail!$G$2:$H$65,2,0))</f>
        <v/>
      </c>
      <c r="N1201" s="98"/>
      <c r="O1201" s="110">
        <f t="shared" si="195"/>
        <v>0.33819444444444446</v>
      </c>
      <c r="P1201" s="110">
        <f t="shared" si="196"/>
        <v>0.76527777777777783</v>
      </c>
      <c r="Q1201" s="134">
        <f t="shared" si="197"/>
        <v>0.16180555555555554</v>
      </c>
      <c r="R1201" s="111">
        <f t="shared" si="202"/>
        <v>0.20277777777777783</v>
      </c>
      <c r="S1201" s="108">
        <f t="shared" si="198"/>
        <v>0.35416666666666669</v>
      </c>
      <c r="T1201" s="109"/>
      <c r="U1201" s="108"/>
      <c r="V1201" s="108"/>
      <c r="W1201" s="112"/>
      <c r="X1201" s="112"/>
      <c r="Y1201" s="112"/>
      <c r="Z1201" s="176"/>
      <c r="AA1201" s="109"/>
      <c r="AB1201" s="138">
        <f t="shared" si="199"/>
        <v>1</v>
      </c>
      <c r="AC1201" s="112">
        <f t="shared" si="200"/>
        <v>0</v>
      </c>
      <c r="AD1201" s="112">
        <f t="shared" si="201"/>
        <v>0</v>
      </c>
      <c r="AE1201" s="112">
        <f t="shared" si="203"/>
        <v>1</v>
      </c>
    </row>
    <row r="1202" spans="1:31" s="150" customFormat="1" hidden="1">
      <c r="A1202" s="147">
        <v>1213</v>
      </c>
      <c r="B1202" s="226" t="s">
        <v>542</v>
      </c>
      <c r="C1202" s="147" t="s">
        <v>543</v>
      </c>
      <c r="D1202" s="147" t="s">
        <v>479</v>
      </c>
      <c r="E1202" s="148">
        <v>42306</v>
      </c>
      <c r="F1202" s="149">
        <v>0.34375</v>
      </c>
      <c r="G1202" s="147"/>
      <c r="H1202" s="147"/>
      <c r="I1202" s="147"/>
      <c r="J1202" s="147"/>
      <c r="K1202" s="277"/>
      <c r="L1202" s="121"/>
      <c r="M1202" s="120" t="str">
        <f>IF(ISERROR(VLOOKUP(C1202,mail!$G$2:$H$65,2,0)),"",VLOOKUP(C1202,mail!$G$2:$H$65,2,0))</f>
        <v/>
      </c>
      <c r="N1202" s="98"/>
      <c r="O1202" s="110">
        <f t="shared" si="195"/>
        <v>0</v>
      </c>
      <c r="P1202" s="110">
        <f t="shared" si="196"/>
        <v>0</v>
      </c>
      <c r="Q1202" s="134">
        <f t="shared" si="197"/>
        <v>0</v>
      </c>
      <c r="R1202" s="111">
        <f t="shared" si="202"/>
        <v>0</v>
      </c>
      <c r="S1202" s="108">
        <f t="shared" si="198"/>
        <v>0</v>
      </c>
      <c r="T1202" s="109"/>
      <c r="U1202" s="108"/>
      <c r="V1202" s="108"/>
      <c r="W1202" s="112"/>
      <c r="X1202" s="112"/>
      <c r="Y1202" s="112"/>
      <c r="Z1202" s="176"/>
      <c r="AA1202" s="109"/>
      <c r="AB1202" s="138">
        <f t="shared" si="199"/>
        <v>0</v>
      </c>
      <c r="AC1202" s="112">
        <f t="shared" si="200"/>
        <v>1</v>
      </c>
      <c r="AD1202" s="112">
        <f t="shared" si="201"/>
        <v>0</v>
      </c>
      <c r="AE1202" s="112">
        <f t="shared" si="203"/>
        <v>0</v>
      </c>
    </row>
    <row r="1203" spans="1:31" s="150" customFormat="1" hidden="1">
      <c r="A1203" s="147">
        <v>1214</v>
      </c>
      <c r="B1203" s="226" t="s">
        <v>542</v>
      </c>
      <c r="C1203" s="147" t="s">
        <v>543</v>
      </c>
      <c r="D1203" s="147" t="s">
        <v>479</v>
      </c>
      <c r="E1203" s="148">
        <v>42307</v>
      </c>
      <c r="F1203" s="149">
        <v>0.34097222222222223</v>
      </c>
      <c r="G1203" s="149">
        <v>0.51597222222222217</v>
      </c>
      <c r="H1203" s="147"/>
      <c r="I1203" s="147"/>
      <c r="J1203" s="147"/>
      <c r="K1203" s="277"/>
      <c r="L1203" s="121"/>
      <c r="M1203" s="120" t="str">
        <f>IF(ISERROR(VLOOKUP(C1203,mail!$G$2:$H$65,2,0)),"",VLOOKUP(C1203,mail!$G$2:$H$65,2,0))</f>
        <v/>
      </c>
      <c r="N1203" s="98"/>
      <c r="O1203" s="110">
        <f t="shared" si="195"/>
        <v>0.34097222222222223</v>
      </c>
      <c r="P1203" s="110">
        <f t="shared" si="196"/>
        <v>0.51597222222222217</v>
      </c>
      <c r="Q1203" s="134">
        <f t="shared" si="197"/>
        <v>0.15902777777777777</v>
      </c>
      <c r="R1203" s="111">
        <f t="shared" si="202"/>
        <v>0</v>
      </c>
      <c r="S1203" s="108">
        <f t="shared" si="198"/>
        <v>0.15902777777777777</v>
      </c>
      <c r="T1203" s="109"/>
      <c r="U1203" s="108"/>
      <c r="V1203" s="108"/>
      <c r="W1203" s="112"/>
      <c r="X1203" s="112"/>
      <c r="Y1203" s="112"/>
      <c r="Z1203" s="176"/>
      <c r="AA1203" s="109"/>
      <c r="AB1203" s="138">
        <f t="shared" si="199"/>
        <v>0.44901960784313721</v>
      </c>
      <c r="AC1203" s="112">
        <f t="shared" si="200"/>
        <v>0</v>
      </c>
      <c r="AD1203" s="112">
        <f t="shared" si="201"/>
        <v>0</v>
      </c>
      <c r="AE1203" s="112">
        <f t="shared" si="203"/>
        <v>0</v>
      </c>
    </row>
    <row r="1204" spans="1:31" s="150" customFormat="1" hidden="1">
      <c r="A1204" s="147">
        <v>1215</v>
      </c>
      <c r="B1204" s="226" t="s">
        <v>542</v>
      </c>
      <c r="C1204" s="147" t="s">
        <v>543</v>
      </c>
      <c r="D1204" s="147" t="s">
        <v>479</v>
      </c>
      <c r="E1204" s="148">
        <v>42313</v>
      </c>
      <c r="F1204" s="149">
        <v>0.34166666666666662</v>
      </c>
      <c r="G1204" s="149">
        <v>0.77916666666666667</v>
      </c>
      <c r="H1204" s="147"/>
      <c r="I1204" s="147"/>
      <c r="J1204" s="147"/>
      <c r="K1204" s="277"/>
      <c r="L1204" s="121"/>
      <c r="M1204" s="120" t="str">
        <f>IF(ISERROR(VLOOKUP(C1204,mail!$G$2:$H$65,2,0)),"",VLOOKUP(C1204,mail!$G$2:$H$65,2,0))</f>
        <v/>
      </c>
      <c r="N1204" s="98"/>
      <c r="O1204" s="110">
        <f t="shared" si="195"/>
        <v>0.34166666666666662</v>
      </c>
      <c r="P1204" s="110">
        <f t="shared" si="196"/>
        <v>0.77916666666666667</v>
      </c>
      <c r="Q1204" s="134">
        <f t="shared" si="197"/>
        <v>0.15833333333333338</v>
      </c>
      <c r="R1204" s="111">
        <f t="shared" si="202"/>
        <v>0.21666666666666667</v>
      </c>
      <c r="S1204" s="108">
        <f t="shared" si="198"/>
        <v>0.35416666666666669</v>
      </c>
      <c r="T1204" s="109"/>
      <c r="U1204" s="108"/>
      <c r="V1204" s="108"/>
      <c r="W1204" s="112"/>
      <c r="X1204" s="112"/>
      <c r="Y1204" s="112"/>
      <c r="Z1204" s="176"/>
      <c r="AA1204" s="109"/>
      <c r="AB1204" s="138">
        <f t="shared" si="199"/>
        <v>1</v>
      </c>
      <c r="AC1204" s="112">
        <f t="shared" si="200"/>
        <v>0</v>
      </c>
      <c r="AD1204" s="112">
        <f t="shared" si="201"/>
        <v>0</v>
      </c>
      <c r="AE1204" s="112">
        <f t="shared" si="203"/>
        <v>1</v>
      </c>
    </row>
    <row r="1205" spans="1:31" s="150" customFormat="1" hidden="1">
      <c r="A1205" s="147">
        <v>1216</v>
      </c>
      <c r="B1205" s="226" t="s">
        <v>542</v>
      </c>
      <c r="C1205" s="147" t="s">
        <v>543</v>
      </c>
      <c r="D1205" s="147" t="s">
        <v>479</v>
      </c>
      <c r="E1205" s="148">
        <v>42314</v>
      </c>
      <c r="F1205" s="149">
        <v>0.35486111111111113</v>
      </c>
      <c r="G1205" s="149">
        <v>0.77986111111111101</v>
      </c>
      <c r="H1205" s="147"/>
      <c r="I1205" s="147"/>
      <c r="J1205" s="147"/>
      <c r="K1205" s="277"/>
      <c r="L1205" s="121"/>
      <c r="M1205" s="120" t="str">
        <f>IF(ISERROR(VLOOKUP(C1205,mail!$G$2:$H$65,2,0)),"",VLOOKUP(C1205,mail!$G$2:$H$65,2,0))</f>
        <v/>
      </c>
      <c r="N1205" s="98"/>
      <c r="O1205" s="110">
        <f t="shared" si="195"/>
        <v>0.35486111111111113</v>
      </c>
      <c r="P1205" s="110">
        <f t="shared" si="196"/>
        <v>0.75</v>
      </c>
      <c r="Q1205" s="134">
        <f t="shared" si="197"/>
        <v>0.14513888888888887</v>
      </c>
      <c r="R1205" s="111">
        <f t="shared" si="202"/>
        <v>0.1875</v>
      </c>
      <c r="S1205" s="108">
        <f t="shared" si="198"/>
        <v>0.33263888888888887</v>
      </c>
      <c r="T1205" s="109"/>
      <c r="U1205" s="108"/>
      <c r="V1205" s="108"/>
      <c r="W1205" s="112"/>
      <c r="X1205" s="112"/>
      <c r="Y1205" s="112"/>
      <c r="Z1205" s="176"/>
      <c r="AA1205" s="109"/>
      <c r="AB1205" s="138">
        <f t="shared" si="199"/>
        <v>0.93921568627450969</v>
      </c>
      <c r="AC1205" s="112">
        <f t="shared" si="200"/>
        <v>0</v>
      </c>
      <c r="AD1205" s="112">
        <f t="shared" si="201"/>
        <v>1</v>
      </c>
      <c r="AE1205" s="112">
        <f t="shared" si="203"/>
        <v>1</v>
      </c>
    </row>
    <row r="1206" spans="1:31" s="150" customFormat="1" hidden="1">
      <c r="A1206" s="147">
        <v>1217</v>
      </c>
      <c r="B1206" s="226" t="s">
        <v>542</v>
      </c>
      <c r="C1206" s="147" t="s">
        <v>543</v>
      </c>
      <c r="D1206" s="147" t="s">
        <v>479</v>
      </c>
      <c r="E1206" s="148">
        <v>42317</v>
      </c>
      <c r="F1206" s="149">
        <v>0.35000000000000003</v>
      </c>
      <c r="G1206" s="149">
        <v>0.77430555555555547</v>
      </c>
      <c r="H1206" s="147"/>
      <c r="I1206" s="147"/>
      <c r="J1206" s="147"/>
      <c r="K1206" s="277"/>
      <c r="L1206" s="121"/>
      <c r="M1206" s="120" t="str">
        <f>IF(ISERROR(VLOOKUP(C1206,mail!$G$2:$H$65,2,0)),"",VLOOKUP(C1206,mail!$G$2:$H$65,2,0))</f>
        <v/>
      </c>
      <c r="N1206" s="98"/>
      <c r="O1206" s="110">
        <f t="shared" si="195"/>
        <v>0.35000000000000003</v>
      </c>
      <c r="P1206" s="110">
        <f t="shared" si="196"/>
        <v>0.77430555555555547</v>
      </c>
      <c r="Q1206" s="134">
        <f t="shared" si="197"/>
        <v>0.14999999999999997</v>
      </c>
      <c r="R1206" s="111">
        <f t="shared" si="202"/>
        <v>0.21180555555555547</v>
      </c>
      <c r="S1206" s="108">
        <f t="shared" si="198"/>
        <v>0.35416666666666669</v>
      </c>
      <c r="T1206" s="109"/>
      <c r="U1206" s="108"/>
      <c r="V1206" s="108"/>
      <c r="W1206" s="112"/>
      <c r="X1206" s="112"/>
      <c r="Y1206" s="112"/>
      <c r="Z1206" s="176"/>
      <c r="AA1206" s="109"/>
      <c r="AB1206" s="138">
        <f t="shared" si="199"/>
        <v>1</v>
      </c>
      <c r="AC1206" s="112">
        <f t="shared" si="200"/>
        <v>0</v>
      </c>
      <c r="AD1206" s="112">
        <f t="shared" si="201"/>
        <v>0</v>
      </c>
      <c r="AE1206" s="112">
        <f t="shared" si="203"/>
        <v>1</v>
      </c>
    </row>
    <row r="1207" spans="1:31" s="150" customFormat="1" hidden="1">
      <c r="A1207" s="147">
        <v>1218</v>
      </c>
      <c r="B1207" s="226" t="s">
        <v>542</v>
      </c>
      <c r="C1207" s="147" t="s">
        <v>543</v>
      </c>
      <c r="D1207" s="147" t="s">
        <v>479</v>
      </c>
      <c r="E1207" s="148">
        <v>42318</v>
      </c>
      <c r="F1207" s="149">
        <v>0.35138888888888892</v>
      </c>
      <c r="G1207" s="149">
        <v>0.78541666666666676</v>
      </c>
      <c r="H1207" s="147"/>
      <c r="I1207" s="147"/>
      <c r="J1207" s="147"/>
      <c r="K1207" s="278"/>
      <c r="L1207" s="121"/>
      <c r="M1207" s="120" t="str">
        <f>IF(ISERROR(VLOOKUP(C1207,mail!$G$2:$H$65,2,0)),"",VLOOKUP(C1207,mail!$G$2:$H$65,2,0))</f>
        <v/>
      </c>
      <c r="N1207" s="98"/>
      <c r="O1207" s="110">
        <f t="shared" si="195"/>
        <v>0.35138888888888892</v>
      </c>
      <c r="P1207" s="110">
        <f t="shared" si="196"/>
        <v>0.78541666666666676</v>
      </c>
      <c r="Q1207" s="134">
        <f t="shared" si="197"/>
        <v>0.14861111111111108</v>
      </c>
      <c r="R1207" s="111">
        <f t="shared" si="202"/>
        <v>0.22291666666666676</v>
      </c>
      <c r="S1207" s="108">
        <f t="shared" si="198"/>
        <v>0.35416666666666669</v>
      </c>
      <c r="T1207" s="109"/>
      <c r="U1207" s="108"/>
      <c r="V1207" s="108"/>
      <c r="W1207" s="112"/>
      <c r="X1207" s="112"/>
      <c r="Y1207" s="112"/>
      <c r="Z1207" s="176"/>
      <c r="AA1207" s="109"/>
      <c r="AB1207" s="138">
        <f t="shared" si="199"/>
        <v>1</v>
      </c>
      <c r="AC1207" s="112">
        <f t="shared" si="200"/>
        <v>0</v>
      </c>
      <c r="AD1207" s="112">
        <f t="shared" si="201"/>
        <v>0</v>
      </c>
      <c r="AE1207" s="112">
        <f t="shared" si="203"/>
        <v>1</v>
      </c>
    </row>
    <row r="1208" spans="1:31" s="150" customFormat="1" hidden="1">
      <c r="A1208" s="147">
        <v>1219</v>
      </c>
      <c r="B1208" s="226" t="s">
        <v>542</v>
      </c>
      <c r="C1208" s="147" t="s">
        <v>543</v>
      </c>
      <c r="D1208" s="147" t="s">
        <v>479</v>
      </c>
      <c r="E1208" s="148">
        <v>42319</v>
      </c>
      <c r="F1208" s="149">
        <v>0.40833333333333338</v>
      </c>
      <c r="G1208" s="149">
        <v>0.7631944444444444</v>
      </c>
      <c r="H1208" s="147"/>
      <c r="I1208" s="147"/>
      <c r="J1208" s="147"/>
      <c r="K1208" s="277"/>
      <c r="L1208" s="121"/>
      <c r="M1208" s="120" t="str">
        <f>IF(ISERROR(VLOOKUP(C1208,mail!$G$2:$H$65,2,0)),"",VLOOKUP(C1208,mail!$G$2:$H$65,2,0))</f>
        <v/>
      </c>
      <c r="N1208" s="98"/>
      <c r="O1208" s="110">
        <f t="shared" si="195"/>
        <v>0.40833333333333338</v>
      </c>
      <c r="P1208" s="110">
        <f t="shared" si="196"/>
        <v>0.75</v>
      </c>
      <c r="Q1208" s="134">
        <f t="shared" si="197"/>
        <v>9.1666666666666619E-2</v>
      </c>
      <c r="R1208" s="111">
        <f t="shared" si="202"/>
        <v>0.1875</v>
      </c>
      <c r="S1208" s="108">
        <f t="shared" si="198"/>
        <v>0.27916666666666662</v>
      </c>
      <c r="T1208" s="109"/>
      <c r="U1208" s="108"/>
      <c r="V1208" s="108"/>
      <c r="W1208" s="112"/>
      <c r="X1208" s="112"/>
      <c r="Y1208" s="112"/>
      <c r="Z1208" s="176"/>
      <c r="AA1208" s="109"/>
      <c r="AB1208" s="138">
        <f t="shared" si="199"/>
        <v>0.78823529411764692</v>
      </c>
      <c r="AC1208" s="112">
        <f t="shared" si="200"/>
        <v>0</v>
      </c>
      <c r="AD1208" s="112">
        <f t="shared" si="201"/>
        <v>1</v>
      </c>
      <c r="AE1208" s="112">
        <f t="shared" si="203"/>
        <v>1</v>
      </c>
    </row>
    <row r="1209" spans="1:31" s="150" customFormat="1" hidden="1">
      <c r="A1209" s="147">
        <v>1220</v>
      </c>
      <c r="B1209" s="226" t="s">
        <v>542</v>
      </c>
      <c r="C1209" s="147" t="s">
        <v>543</v>
      </c>
      <c r="D1209" s="147" t="s">
        <v>479</v>
      </c>
      <c r="E1209" s="148">
        <v>42320</v>
      </c>
      <c r="F1209" s="149">
        <v>0.34583333333333338</v>
      </c>
      <c r="G1209" s="149">
        <v>0.7680555555555556</v>
      </c>
      <c r="H1209" s="147"/>
      <c r="I1209" s="147"/>
      <c r="J1209" s="147"/>
      <c r="K1209" s="277"/>
      <c r="L1209" s="121"/>
      <c r="M1209" s="120" t="str">
        <f>IF(ISERROR(VLOOKUP(C1209,mail!$G$2:$H$65,2,0)),"",VLOOKUP(C1209,mail!$G$2:$H$65,2,0))</f>
        <v/>
      </c>
      <c r="N1209" s="98"/>
      <c r="O1209" s="110">
        <f t="shared" si="195"/>
        <v>0.34583333333333338</v>
      </c>
      <c r="P1209" s="110">
        <f t="shared" si="196"/>
        <v>0.7680555555555556</v>
      </c>
      <c r="Q1209" s="134">
        <f t="shared" si="197"/>
        <v>0.15416666666666662</v>
      </c>
      <c r="R1209" s="111">
        <f t="shared" si="202"/>
        <v>0.2055555555555556</v>
      </c>
      <c r="S1209" s="108">
        <f t="shared" si="198"/>
        <v>0.35416666666666669</v>
      </c>
      <c r="T1209" s="109"/>
      <c r="U1209" s="108"/>
      <c r="V1209" s="108"/>
      <c r="W1209" s="112"/>
      <c r="X1209" s="112"/>
      <c r="Y1209" s="112"/>
      <c r="Z1209" s="176"/>
      <c r="AA1209" s="109"/>
      <c r="AB1209" s="138">
        <f t="shared" si="199"/>
        <v>1</v>
      </c>
      <c r="AC1209" s="112">
        <f t="shared" si="200"/>
        <v>0</v>
      </c>
      <c r="AD1209" s="112">
        <f t="shared" si="201"/>
        <v>0</v>
      </c>
      <c r="AE1209" s="112">
        <f t="shared" si="203"/>
        <v>1</v>
      </c>
    </row>
    <row r="1210" spans="1:31" s="150" customFormat="1" hidden="1">
      <c r="A1210" s="147">
        <v>1221</v>
      </c>
      <c r="B1210" s="226" t="s">
        <v>542</v>
      </c>
      <c r="C1210" s="147" t="s">
        <v>543</v>
      </c>
      <c r="D1210" s="147" t="s">
        <v>479</v>
      </c>
      <c r="E1210" s="148">
        <v>42321</v>
      </c>
      <c r="F1210" s="149">
        <v>0.34791666666666665</v>
      </c>
      <c r="G1210" s="149">
        <v>0.77430555555555547</v>
      </c>
      <c r="H1210" s="147"/>
      <c r="I1210" s="147"/>
      <c r="J1210" s="147"/>
      <c r="K1210" s="277"/>
      <c r="L1210" s="121"/>
      <c r="M1210" s="120" t="str">
        <f>IF(ISERROR(VLOOKUP(C1210,mail!$G$2:$H$65,2,0)),"",VLOOKUP(C1210,mail!$G$2:$H$65,2,0))</f>
        <v/>
      </c>
      <c r="N1210" s="98"/>
      <c r="O1210" s="110">
        <f t="shared" si="195"/>
        <v>0.34791666666666665</v>
      </c>
      <c r="P1210" s="110">
        <f t="shared" si="196"/>
        <v>0.77430555555555547</v>
      </c>
      <c r="Q1210" s="134">
        <f t="shared" si="197"/>
        <v>0.15208333333333335</v>
      </c>
      <c r="R1210" s="111">
        <f t="shared" si="202"/>
        <v>0.21180555555555547</v>
      </c>
      <c r="S1210" s="108">
        <f t="shared" si="198"/>
        <v>0.35416666666666669</v>
      </c>
      <c r="T1210" s="109"/>
      <c r="U1210" s="108"/>
      <c r="V1210" s="108"/>
      <c r="W1210" s="112"/>
      <c r="X1210" s="112"/>
      <c r="Y1210" s="112"/>
      <c r="Z1210" s="176"/>
      <c r="AA1210" s="109"/>
      <c r="AB1210" s="138">
        <f t="shared" si="199"/>
        <v>1</v>
      </c>
      <c r="AC1210" s="112">
        <f t="shared" si="200"/>
        <v>0</v>
      </c>
      <c r="AD1210" s="112">
        <f t="shared" si="201"/>
        <v>0</v>
      </c>
      <c r="AE1210" s="112">
        <f t="shared" si="203"/>
        <v>1</v>
      </c>
    </row>
    <row r="1211" spans="1:31" s="150" customFormat="1" hidden="1">
      <c r="A1211" s="147">
        <v>1222</v>
      </c>
      <c r="B1211" s="226" t="s">
        <v>542</v>
      </c>
      <c r="C1211" s="147" t="s">
        <v>543</v>
      </c>
      <c r="D1211" s="147" t="s">
        <v>479</v>
      </c>
      <c r="E1211" s="148">
        <v>42324</v>
      </c>
      <c r="F1211" s="149">
        <v>0.34513888888888888</v>
      </c>
      <c r="G1211" s="149">
        <v>0.76736111111111116</v>
      </c>
      <c r="H1211" s="147"/>
      <c r="I1211" s="147"/>
      <c r="J1211" s="147"/>
      <c r="K1211" s="277"/>
      <c r="L1211" s="121"/>
      <c r="M1211" s="120" t="str">
        <f>IF(ISERROR(VLOOKUP(C1211,mail!$G$2:$H$65,2,0)),"",VLOOKUP(C1211,mail!$G$2:$H$65,2,0))</f>
        <v/>
      </c>
      <c r="N1211" s="98"/>
      <c r="O1211" s="110">
        <f t="shared" si="195"/>
        <v>0.34513888888888888</v>
      </c>
      <c r="P1211" s="110">
        <f t="shared" si="196"/>
        <v>0.76736111111111116</v>
      </c>
      <c r="Q1211" s="134">
        <f t="shared" si="197"/>
        <v>0.15486111111111112</v>
      </c>
      <c r="R1211" s="111">
        <f t="shared" si="202"/>
        <v>0.20486111111111116</v>
      </c>
      <c r="S1211" s="108">
        <f t="shared" si="198"/>
        <v>0.35416666666666669</v>
      </c>
      <c r="T1211" s="109"/>
      <c r="U1211" s="108"/>
      <c r="V1211" s="108"/>
      <c r="W1211" s="112"/>
      <c r="X1211" s="112"/>
      <c r="Y1211" s="112"/>
      <c r="Z1211" s="176"/>
      <c r="AA1211" s="109"/>
      <c r="AB1211" s="138">
        <f t="shared" si="199"/>
        <v>1</v>
      </c>
      <c r="AC1211" s="112">
        <f t="shared" si="200"/>
        <v>0</v>
      </c>
      <c r="AD1211" s="112">
        <f t="shared" si="201"/>
        <v>0</v>
      </c>
      <c r="AE1211" s="112">
        <f t="shared" si="203"/>
        <v>1</v>
      </c>
    </row>
    <row r="1212" spans="1:31" s="150" customFormat="1" hidden="1">
      <c r="A1212" s="147">
        <v>1223</v>
      </c>
      <c r="B1212" s="226" t="s">
        <v>542</v>
      </c>
      <c r="C1212" s="147" t="s">
        <v>543</v>
      </c>
      <c r="D1212" s="147" t="s">
        <v>479</v>
      </c>
      <c r="E1212" s="148">
        <v>42325</v>
      </c>
      <c r="F1212" s="149">
        <v>0.3659722222222222</v>
      </c>
      <c r="G1212" s="149">
        <v>0.7597222222222223</v>
      </c>
      <c r="H1212" s="147"/>
      <c r="I1212" s="147"/>
      <c r="J1212" s="147"/>
      <c r="K1212" s="277"/>
      <c r="L1212" s="121"/>
      <c r="M1212" s="120" t="str">
        <f>IF(ISERROR(VLOOKUP(C1212,mail!$G$2:$H$65,2,0)),"",VLOOKUP(C1212,mail!$G$2:$H$65,2,0))</f>
        <v/>
      </c>
      <c r="N1212" s="98"/>
      <c r="O1212" s="110">
        <f t="shared" si="195"/>
        <v>0.3659722222222222</v>
      </c>
      <c r="P1212" s="110">
        <f t="shared" si="196"/>
        <v>0.75</v>
      </c>
      <c r="Q1212" s="134">
        <f t="shared" si="197"/>
        <v>0.1340277777777778</v>
      </c>
      <c r="R1212" s="111">
        <f t="shared" si="202"/>
        <v>0.1875</v>
      </c>
      <c r="S1212" s="108">
        <f t="shared" si="198"/>
        <v>0.3215277777777778</v>
      </c>
      <c r="T1212" s="109"/>
      <c r="U1212" s="108"/>
      <c r="V1212" s="108"/>
      <c r="W1212" s="112"/>
      <c r="X1212" s="112"/>
      <c r="Y1212" s="112"/>
      <c r="Z1212" s="176"/>
      <c r="AA1212" s="109"/>
      <c r="AB1212" s="138">
        <f t="shared" si="199"/>
        <v>0.90784313725490196</v>
      </c>
      <c r="AC1212" s="112">
        <f t="shared" si="200"/>
        <v>0</v>
      </c>
      <c r="AD1212" s="112">
        <f t="shared" si="201"/>
        <v>1</v>
      </c>
      <c r="AE1212" s="112">
        <f t="shared" si="203"/>
        <v>1</v>
      </c>
    </row>
    <row r="1213" spans="1:31" s="150" customFormat="1" hidden="1">
      <c r="A1213" s="147">
        <v>1224</v>
      </c>
      <c r="B1213" s="226" t="s">
        <v>542</v>
      </c>
      <c r="C1213" s="147" t="s">
        <v>543</v>
      </c>
      <c r="D1213" s="147" t="s">
        <v>479</v>
      </c>
      <c r="E1213" s="148">
        <v>42326</v>
      </c>
      <c r="F1213" s="149">
        <v>0.37152777777777773</v>
      </c>
      <c r="G1213" s="149">
        <v>0.75902777777777775</v>
      </c>
      <c r="H1213" s="147"/>
      <c r="I1213" s="147"/>
      <c r="J1213" s="147"/>
      <c r="K1213" s="277"/>
      <c r="L1213" s="121"/>
      <c r="M1213" s="120" t="str">
        <f>IF(ISERROR(VLOOKUP(C1213,mail!$G$2:$H$65,2,0)),"",VLOOKUP(C1213,mail!$G$2:$H$65,2,0))</f>
        <v/>
      </c>
      <c r="N1213" s="98"/>
      <c r="O1213" s="110">
        <f t="shared" si="195"/>
        <v>0.37152777777777773</v>
      </c>
      <c r="P1213" s="110">
        <f t="shared" si="196"/>
        <v>0.75</v>
      </c>
      <c r="Q1213" s="134">
        <f t="shared" si="197"/>
        <v>0.12847222222222227</v>
      </c>
      <c r="R1213" s="111">
        <f t="shared" si="202"/>
        <v>0.1875</v>
      </c>
      <c r="S1213" s="108">
        <f t="shared" si="198"/>
        <v>0.31597222222222227</v>
      </c>
      <c r="T1213" s="109"/>
      <c r="U1213" s="108"/>
      <c r="V1213" s="108"/>
      <c r="W1213" s="112"/>
      <c r="X1213" s="112"/>
      <c r="Y1213" s="112"/>
      <c r="Z1213" s="176"/>
      <c r="AA1213" s="109"/>
      <c r="AB1213" s="138">
        <f t="shared" si="199"/>
        <v>0.89215686274509809</v>
      </c>
      <c r="AC1213" s="112">
        <f t="shared" si="200"/>
        <v>0</v>
      </c>
      <c r="AD1213" s="112">
        <f t="shared" si="201"/>
        <v>1</v>
      </c>
      <c r="AE1213" s="112">
        <f t="shared" si="203"/>
        <v>1</v>
      </c>
    </row>
    <row r="1214" spans="1:31" s="150" customFormat="1" hidden="1">
      <c r="A1214" s="147">
        <v>1225</v>
      </c>
      <c r="B1214" s="226" t="s">
        <v>542</v>
      </c>
      <c r="C1214" s="147" t="s">
        <v>543</v>
      </c>
      <c r="D1214" s="147" t="s">
        <v>479</v>
      </c>
      <c r="E1214" s="148">
        <v>42327</v>
      </c>
      <c r="F1214" s="149">
        <v>0.42777777777777781</v>
      </c>
      <c r="G1214" s="149">
        <v>0.7597222222222223</v>
      </c>
      <c r="H1214" s="147"/>
      <c r="I1214" s="147"/>
      <c r="J1214" s="147"/>
      <c r="K1214" s="277"/>
      <c r="L1214" s="121"/>
      <c r="M1214" s="120" t="str">
        <f>IF(ISERROR(VLOOKUP(C1214,mail!$G$2:$H$65,2,0)),"",VLOOKUP(C1214,mail!$G$2:$H$65,2,0))</f>
        <v/>
      </c>
      <c r="N1214" s="98"/>
      <c r="O1214" s="110">
        <f t="shared" si="195"/>
        <v>0.42777777777777781</v>
      </c>
      <c r="P1214" s="110">
        <f t="shared" si="196"/>
        <v>0.75</v>
      </c>
      <c r="Q1214" s="134">
        <f t="shared" si="197"/>
        <v>0</v>
      </c>
      <c r="R1214" s="111">
        <f t="shared" si="202"/>
        <v>0.1875</v>
      </c>
      <c r="S1214" s="108">
        <f t="shared" si="198"/>
        <v>0.1875</v>
      </c>
      <c r="T1214" s="109"/>
      <c r="U1214" s="108"/>
      <c r="V1214" s="108"/>
      <c r="W1214" s="112"/>
      <c r="X1214" s="112"/>
      <c r="Y1214" s="112"/>
      <c r="Z1214" s="176"/>
      <c r="AA1214" s="109"/>
      <c r="AB1214" s="138">
        <f t="shared" si="199"/>
        <v>0.52941176470588236</v>
      </c>
      <c r="AC1214" s="112">
        <f t="shared" si="200"/>
        <v>0</v>
      </c>
      <c r="AD1214" s="112">
        <f t="shared" si="201"/>
        <v>0</v>
      </c>
      <c r="AE1214" s="112">
        <f t="shared" si="203"/>
        <v>1</v>
      </c>
    </row>
    <row r="1215" spans="1:31" s="150" customFormat="1" hidden="1">
      <c r="A1215" s="147">
        <v>1226</v>
      </c>
      <c r="B1215" s="226" t="s">
        <v>544</v>
      </c>
      <c r="C1215" s="147" t="s">
        <v>545</v>
      </c>
      <c r="D1215" s="147" t="s">
        <v>479</v>
      </c>
      <c r="E1215" s="148">
        <v>42303</v>
      </c>
      <c r="F1215" s="149">
        <v>0.76666666666666661</v>
      </c>
      <c r="G1215" s="147"/>
      <c r="H1215" s="147"/>
      <c r="I1215" s="147"/>
      <c r="J1215" s="147"/>
      <c r="K1215" s="278">
        <v>0.39374999999999999</v>
      </c>
      <c r="L1215" s="121"/>
      <c r="M1215" s="120" t="str">
        <f>IF(ISERROR(VLOOKUP(C1215,mail!$G$2:$H$65,2,0)),"",VLOOKUP(C1215,mail!$G$2:$H$65,2,0))</f>
        <v/>
      </c>
      <c r="N1215" s="98"/>
      <c r="O1215" s="110">
        <f t="shared" si="195"/>
        <v>0.39374999999999999</v>
      </c>
      <c r="P1215" s="110">
        <f t="shared" si="196"/>
        <v>0.75</v>
      </c>
      <c r="Q1215" s="134">
        <f t="shared" si="197"/>
        <v>0.10625000000000001</v>
      </c>
      <c r="R1215" s="111">
        <f t="shared" si="202"/>
        <v>0.1875</v>
      </c>
      <c r="S1215" s="108">
        <f t="shared" si="198"/>
        <v>0.35416666666666669</v>
      </c>
      <c r="T1215" s="109"/>
      <c r="U1215" s="108">
        <v>6.25E-2</v>
      </c>
      <c r="V1215" s="108"/>
      <c r="W1215" s="112"/>
      <c r="X1215" s="112"/>
      <c r="Y1215" s="112"/>
      <c r="Z1215" s="176" t="s">
        <v>652</v>
      </c>
      <c r="AA1215" s="109"/>
      <c r="AB1215" s="138">
        <f t="shared" si="199"/>
        <v>1</v>
      </c>
      <c r="AC1215" s="112">
        <f t="shared" si="200"/>
        <v>0</v>
      </c>
      <c r="AD1215" s="112">
        <f t="shared" si="201"/>
        <v>0</v>
      </c>
      <c r="AE1215" s="112">
        <f t="shared" si="203"/>
        <v>1</v>
      </c>
    </row>
    <row r="1216" spans="1:31" s="150" customFormat="1" hidden="1">
      <c r="A1216" s="147">
        <v>1227</v>
      </c>
      <c r="B1216" s="226" t="s">
        <v>544</v>
      </c>
      <c r="C1216" s="147" t="s">
        <v>545</v>
      </c>
      <c r="D1216" s="147" t="s">
        <v>479</v>
      </c>
      <c r="E1216" s="148">
        <v>42304</v>
      </c>
      <c r="F1216" s="149">
        <v>0.31319444444444444</v>
      </c>
      <c r="G1216" s="149">
        <v>0.76250000000000007</v>
      </c>
      <c r="H1216" s="149">
        <v>0.76250000000000007</v>
      </c>
      <c r="I1216" s="147"/>
      <c r="J1216" s="147"/>
      <c r="K1216" s="277"/>
      <c r="L1216" s="121"/>
      <c r="M1216" s="120" t="str">
        <f>IF(ISERROR(VLOOKUP(C1216,mail!$G$2:$H$65,2,0)),"",VLOOKUP(C1216,mail!$G$2:$H$65,2,0))</f>
        <v/>
      </c>
      <c r="N1216" s="98"/>
      <c r="O1216" s="110">
        <f t="shared" si="195"/>
        <v>0.33333333333333331</v>
      </c>
      <c r="P1216" s="110">
        <f t="shared" si="196"/>
        <v>0.76250000000000007</v>
      </c>
      <c r="Q1216" s="134">
        <f t="shared" si="197"/>
        <v>0.16666666666666669</v>
      </c>
      <c r="R1216" s="111">
        <f t="shared" si="202"/>
        <v>0.20000000000000007</v>
      </c>
      <c r="S1216" s="108">
        <f t="shared" si="198"/>
        <v>0.35416666666666669</v>
      </c>
      <c r="T1216" s="109"/>
      <c r="U1216" s="108"/>
      <c r="V1216" s="108"/>
      <c r="W1216" s="112"/>
      <c r="X1216" s="112"/>
      <c r="Y1216" s="112"/>
      <c r="Z1216" s="176"/>
      <c r="AA1216" s="109"/>
      <c r="AB1216" s="138">
        <f t="shared" si="199"/>
        <v>1</v>
      </c>
      <c r="AC1216" s="112">
        <f t="shared" si="200"/>
        <v>0</v>
      </c>
      <c r="AD1216" s="112">
        <f t="shared" si="201"/>
        <v>0</v>
      </c>
      <c r="AE1216" s="112">
        <f t="shared" si="203"/>
        <v>1</v>
      </c>
    </row>
    <row r="1217" spans="1:31" s="150" customFormat="1" hidden="1">
      <c r="A1217" s="147">
        <v>1228</v>
      </c>
      <c r="B1217" s="226" t="s">
        <v>544</v>
      </c>
      <c r="C1217" s="147" t="s">
        <v>545</v>
      </c>
      <c r="D1217" s="147" t="s">
        <v>479</v>
      </c>
      <c r="E1217" s="148">
        <v>42305</v>
      </c>
      <c r="F1217" s="149">
        <v>0.31944444444444448</v>
      </c>
      <c r="G1217" s="149">
        <v>0.76111111111111107</v>
      </c>
      <c r="H1217" s="147"/>
      <c r="I1217" s="147"/>
      <c r="J1217" s="147"/>
      <c r="K1217" s="277"/>
      <c r="L1217" s="121"/>
      <c r="M1217" s="120" t="str">
        <f>IF(ISERROR(VLOOKUP(C1217,mail!$G$2:$H$65,2,0)),"",VLOOKUP(C1217,mail!$G$2:$H$65,2,0))</f>
        <v/>
      </c>
      <c r="N1217" s="98"/>
      <c r="O1217" s="110">
        <f t="shared" si="195"/>
        <v>0.33333333333333331</v>
      </c>
      <c r="P1217" s="110">
        <f t="shared" si="196"/>
        <v>0.76111111111111107</v>
      </c>
      <c r="Q1217" s="134">
        <f t="shared" si="197"/>
        <v>0.16666666666666669</v>
      </c>
      <c r="R1217" s="111">
        <f t="shared" si="202"/>
        <v>0.19861111111111107</v>
      </c>
      <c r="S1217" s="108">
        <f t="shared" si="198"/>
        <v>0.35416666666666669</v>
      </c>
      <c r="T1217" s="109"/>
      <c r="U1217" s="108"/>
      <c r="V1217" s="108"/>
      <c r="W1217" s="112"/>
      <c r="X1217" s="112"/>
      <c r="Y1217" s="112"/>
      <c r="Z1217" s="176"/>
      <c r="AA1217" s="109"/>
      <c r="AB1217" s="138">
        <f t="shared" si="199"/>
        <v>1</v>
      </c>
      <c r="AC1217" s="112">
        <f t="shared" si="200"/>
        <v>0</v>
      </c>
      <c r="AD1217" s="112">
        <f t="shared" si="201"/>
        <v>0</v>
      </c>
      <c r="AE1217" s="112">
        <f t="shared" si="203"/>
        <v>1</v>
      </c>
    </row>
    <row r="1218" spans="1:31" s="150" customFormat="1" hidden="1">
      <c r="A1218" s="147">
        <v>1229</v>
      </c>
      <c r="B1218" s="226" t="s">
        <v>544</v>
      </c>
      <c r="C1218" s="147" t="s">
        <v>545</v>
      </c>
      <c r="D1218" s="147" t="s">
        <v>479</v>
      </c>
      <c r="E1218" s="148">
        <v>42306</v>
      </c>
      <c r="F1218" s="149">
        <v>0.32916666666666666</v>
      </c>
      <c r="G1218" s="149">
        <v>0.75277777777777777</v>
      </c>
      <c r="H1218" s="147"/>
      <c r="I1218" s="147"/>
      <c r="J1218" s="147"/>
      <c r="K1218" s="277"/>
      <c r="L1218" s="121"/>
      <c r="M1218" s="120" t="str">
        <f>IF(ISERROR(VLOOKUP(C1218,mail!$G$2:$H$65,2,0)),"",VLOOKUP(C1218,mail!$G$2:$H$65,2,0))</f>
        <v/>
      </c>
      <c r="N1218" s="98"/>
      <c r="O1218" s="110">
        <f t="shared" si="195"/>
        <v>0.33333333333333331</v>
      </c>
      <c r="P1218" s="110">
        <f t="shared" si="196"/>
        <v>0.75277777777777777</v>
      </c>
      <c r="Q1218" s="134">
        <f t="shared" si="197"/>
        <v>0.16666666666666669</v>
      </c>
      <c r="R1218" s="111">
        <f t="shared" si="202"/>
        <v>0.19027777777777777</v>
      </c>
      <c r="S1218" s="108">
        <f t="shared" si="198"/>
        <v>0.35416666666666669</v>
      </c>
      <c r="T1218" s="109"/>
      <c r="U1218" s="108"/>
      <c r="V1218" s="108"/>
      <c r="W1218" s="112"/>
      <c r="X1218" s="112"/>
      <c r="Y1218" s="112"/>
      <c r="Z1218" s="176"/>
      <c r="AA1218" s="109"/>
      <c r="AB1218" s="138">
        <f t="shared" si="199"/>
        <v>1</v>
      </c>
      <c r="AC1218" s="112">
        <f t="shared" si="200"/>
        <v>0</v>
      </c>
      <c r="AD1218" s="112">
        <f t="shared" si="201"/>
        <v>0</v>
      </c>
      <c r="AE1218" s="112">
        <f t="shared" si="203"/>
        <v>1</v>
      </c>
    </row>
    <row r="1219" spans="1:31" s="150" customFormat="1" hidden="1">
      <c r="A1219" s="147">
        <v>1230</v>
      </c>
      <c r="B1219" s="226" t="s">
        <v>544</v>
      </c>
      <c r="C1219" s="147" t="s">
        <v>545</v>
      </c>
      <c r="D1219" s="147" t="s">
        <v>479</v>
      </c>
      <c r="E1219" s="148">
        <v>42307</v>
      </c>
      <c r="F1219" s="149">
        <v>0.3263888888888889</v>
      </c>
      <c r="G1219" s="149">
        <v>0.75624999999999998</v>
      </c>
      <c r="H1219" s="147"/>
      <c r="I1219" s="147"/>
      <c r="J1219" s="147"/>
      <c r="K1219" s="277"/>
      <c r="L1219" s="121"/>
      <c r="M1219" s="120" t="str">
        <f>IF(ISERROR(VLOOKUP(C1219,mail!$G$2:$H$65,2,0)),"",VLOOKUP(C1219,mail!$G$2:$H$65,2,0))</f>
        <v/>
      </c>
      <c r="N1219" s="98"/>
      <c r="O1219" s="110">
        <f t="shared" si="195"/>
        <v>0.33333333333333331</v>
      </c>
      <c r="P1219" s="110">
        <f t="shared" si="196"/>
        <v>0.75624999999999998</v>
      </c>
      <c r="Q1219" s="134">
        <f t="shared" si="197"/>
        <v>0.16666666666666669</v>
      </c>
      <c r="R1219" s="111">
        <f t="shared" si="202"/>
        <v>0.19374999999999998</v>
      </c>
      <c r="S1219" s="108">
        <f t="shared" si="198"/>
        <v>0.35416666666666669</v>
      </c>
      <c r="T1219" s="109"/>
      <c r="U1219" s="108"/>
      <c r="V1219" s="108"/>
      <c r="W1219" s="112"/>
      <c r="X1219" s="112"/>
      <c r="Y1219" s="112"/>
      <c r="Z1219" s="176"/>
      <c r="AA1219" s="109"/>
      <c r="AB1219" s="138">
        <f t="shared" si="199"/>
        <v>1</v>
      </c>
      <c r="AC1219" s="112">
        <f t="shared" si="200"/>
        <v>0</v>
      </c>
      <c r="AD1219" s="112">
        <f t="shared" si="201"/>
        <v>0</v>
      </c>
      <c r="AE1219" s="112">
        <f t="shared" si="203"/>
        <v>1</v>
      </c>
    </row>
    <row r="1220" spans="1:31" s="150" customFormat="1" hidden="1">
      <c r="A1220" s="147">
        <v>1231</v>
      </c>
      <c r="B1220" s="226" t="s">
        <v>544</v>
      </c>
      <c r="C1220" s="147" t="s">
        <v>545</v>
      </c>
      <c r="D1220" s="147" t="s">
        <v>479</v>
      </c>
      <c r="E1220" s="148">
        <v>42310</v>
      </c>
      <c r="F1220" s="149">
        <v>0.32361111111111113</v>
      </c>
      <c r="G1220" s="149">
        <v>0.76666666666666661</v>
      </c>
      <c r="H1220" s="147"/>
      <c r="I1220" s="147"/>
      <c r="J1220" s="147"/>
      <c r="K1220" s="277"/>
      <c r="L1220" s="121"/>
      <c r="M1220" s="120" t="str">
        <f>IF(ISERROR(VLOOKUP(C1220,mail!$G$2:$H$65,2,0)),"",VLOOKUP(C1220,mail!$G$2:$H$65,2,0))</f>
        <v/>
      </c>
      <c r="N1220" s="98"/>
      <c r="O1220" s="110">
        <f t="shared" si="195"/>
        <v>0.33333333333333331</v>
      </c>
      <c r="P1220" s="110">
        <f t="shared" si="196"/>
        <v>0.76666666666666661</v>
      </c>
      <c r="Q1220" s="134">
        <f t="shared" si="197"/>
        <v>0.16666666666666669</v>
      </c>
      <c r="R1220" s="111">
        <f t="shared" si="202"/>
        <v>0.20416666666666661</v>
      </c>
      <c r="S1220" s="108">
        <f t="shared" si="198"/>
        <v>0.35416666666666669</v>
      </c>
      <c r="T1220" s="109"/>
      <c r="U1220" s="108"/>
      <c r="V1220" s="108"/>
      <c r="W1220" s="112"/>
      <c r="X1220" s="112"/>
      <c r="Y1220" s="112"/>
      <c r="Z1220" s="176"/>
      <c r="AA1220" s="109"/>
      <c r="AB1220" s="138">
        <f t="shared" si="199"/>
        <v>1</v>
      </c>
      <c r="AC1220" s="112">
        <f t="shared" si="200"/>
        <v>0</v>
      </c>
      <c r="AD1220" s="112">
        <f t="shared" si="201"/>
        <v>0</v>
      </c>
      <c r="AE1220" s="112">
        <f t="shared" si="203"/>
        <v>1</v>
      </c>
    </row>
    <row r="1221" spans="1:31" s="150" customFormat="1" hidden="1">
      <c r="A1221" s="147">
        <v>1232</v>
      </c>
      <c r="B1221" s="226" t="s">
        <v>544</v>
      </c>
      <c r="C1221" s="147" t="s">
        <v>545</v>
      </c>
      <c r="D1221" s="147" t="s">
        <v>479</v>
      </c>
      <c r="E1221" s="148">
        <v>42311</v>
      </c>
      <c r="F1221" s="149">
        <v>0.32430555555555557</v>
      </c>
      <c r="G1221" s="149">
        <v>0.7631944444444444</v>
      </c>
      <c r="H1221" s="147"/>
      <c r="I1221" s="147"/>
      <c r="J1221" s="147"/>
      <c r="K1221" s="277"/>
      <c r="L1221" s="121"/>
      <c r="M1221" s="120" t="str">
        <f>IF(ISERROR(VLOOKUP(C1221,mail!$G$2:$H$65,2,0)),"",VLOOKUP(C1221,mail!$G$2:$H$65,2,0))</f>
        <v/>
      </c>
      <c r="N1221" s="98"/>
      <c r="O1221" s="110">
        <f t="shared" si="195"/>
        <v>0.33333333333333331</v>
      </c>
      <c r="P1221" s="110">
        <f t="shared" si="196"/>
        <v>0.7631944444444444</v>
      </c>
      <c r="Q1221" s="134">
        <f t="shared" si="197"/>
        <v>0.16666666666666669</v>
      </c>
      <c r="R1221" s="111">
        <f t="shared" si="202"/>
        <v>0.2006944444444444</v>
      </c>
      <c r="S1221" s="108">
        <f t="shared" si="198"/>
        <v>0.35416666666666669</v>
      </c>
      <c r="T1221" s="109"/>
      <c r="U1221" s="108"/>
      <c r="V1221" s="108"/>
      <c r="W1221" s="112"/>
      <c r="X1221" s="112"/>
      <c r="Y1221" s="112"/>
      <c r="Z1221" s="176"/>
      <c r="AA1221" s="109"/>
      <c r="AB1221" s="138">
        <f t="shared" si="199"/>
        <v>1</v>
      </c>
      <c r="AC1221" s="112">
        <f t="shared" si="200"/>
        <v>0</v>
      </c>
      <c r="AD1221" s="112">
        <f t="shared" si="201"/>
        <v>0</v>
      </c>
      <c r="AE1221" s="112">
        <f t="shared" si="203"/>
        <v>1</v>
      </c>
    </row>
    <row r="1222" spans="1:31" s="150" customFormat="1" hidden="1">
      <c r="A1222" s="147">
        <v>1233</v>
      </c>
      <c r="B1222" s="226" t="s">
        <v>544</v>
      </c>
      <c r="C1222" s="147" t="s">
        <v>545</v>
      </c>
      <c r="D1222" s="147" t="s">
        <v>479</v>
      </c>
      <c r="E1222" s="148">
        <v>42312</v>
      </c>
      <c r="F1222" s="149">
        <v>0.32777777777777778</v>
      </c>
      <c r="G1222" s="149">
        <v>0.75763888888888886</v>
      </c>
      <c r="H1222" s="147"/>
      <c r="I1222" s="147"/>
      <c r="J1222" s="147"/>
      <c r="K1222" s="277"/>
      <c r="L1222" s="121"/>
      <c r="M1222" s="120" t="str">
        <f>IF(ISERROR(VLOOKUP(C1222,mail!$G$2:$H$65,2,0)),"",VLOOKUP(C1222,mail!$G$2:$H$65,2,0))</f>
        <v/>
      </c>
      <c r="N1222" s="98"/>
      <c r="O1222" s="110">
        <f t="shared" si="195"/>
        <v>0.33333333333333331</v>
      </c>
      <c r="P1222" s="110">
        <f t="shared" si="196"/>
        <v>0.75763888888888886</v>
      </c>
      <c r="Q1222" s="134">
        <f t="shared" si="197"/>
        <v>0.16666666666666669</v>
      </c>
      <c r="R1222" s="111">
        <f t="shared" si="202"/>
        <v>0.19513888888888886</v>
      </c>
      <c r="S1222" s="108">
        <f t="shared" si="198"/>
        <v>0.35416666666666669</v>
      </c>
      <c r="T1222" s="109"/>
      <c r="U1222" s="108"/>
      <c r="V1222" s="108"/>
      <c r="W1222" s="112"/>
      <c r="X1222" s="112"/>
      <c r="Y1222" s="112"/>
      <c r="Z1222" s="176"/>
      <c r="AA1222" s="109"/>
      <c r="AB1222" s="138">
        <f t="shared" si="199"/>
        <v>1</v>
      </c>
      <c r="AC1222" s="112">
        <f t="shared" si="200"/>
        <v>0</v>
      </c>
      <c r="AD1222" s="112">
        <f t="shared" si="201"/>
        <v>0</v>
      </c>
      <c r="AE1222" s="112">
        <f t="shared" si="203"/>
        <v>1</v>
      </c>
    </row>
    <row r="1223" spans="1:31" s="150" customFormat="1" hidden="1">
      <c r="A1223" s="147">
        <v>1234</v>
      </c>
      <c r="B1223" s="226" t="s">
        <v>544</v>
      </c>
      <c r="C1223" s="147" t="s">
        <v>545</v>
      </c>
      <c r="D1223" s="147" t="s">
        <v>479</v>
      </c>
      <c r="E1223" s="148">
        <v>42313</v>
      </c>
      <c r="F1223" s="149">
        <v>0.3215277777777778</v>
      </c>
      <c r="G1223" s="149">
        <v>0.75902777777777775</v>
      </c>
      <c r="H1223" s="147"/>
      <c r="I1223" s="147"/>
      <c r="J1223" s="147"/>
      <c r="K1223" s="277"/>
      <c r="L1223" s="121"/>
      <c r="M1223" s="120" t="str">
        <f>IF(ISERROR(VLOOKUP(C1223,mail!$G$2:$H$65,2,0)),"",VLOOKUP(C1223,mail!$G$2:$H$65,2,0))</f>
        <v/>
      </c>
      <c r="N1223" s="98"/>
      <c r="O1223" s="110">
        <f t="shared" si="195"/>
        <v>0.33333333333333331</v>
      </c>
      <c r="P1223" s="110">
        <f t="shared" si="196"/>
        <v>0.75902777777777775</v>
      </c>
      <c r="Q1223" s="134">
        <f t="shared" si="197"/>
        <v>0.16666666666666669</v>
      </c>
      <c r="R1223" s="111">
        <f t="shared" si="202"/>
        <v>0.19652777777777775</v>
      </c>
      <c r="S1223" s="108">
        <f t="shared" si="198"/>
        <v>0.35416666666666669</v>
      </c>
      <c r="T1223" s="109"/>
      <c r="U1223" s="108"/>
      <c r="V1223" s="108"/>
      <c r="W1223" s="112"/>
      <c r="X1223" s="112"/>
      <c r="Y1223" s="112"/>
      <c r="Z1223" s="176"/>
      <c r="AA1223" s="109"/>
      <c r="AB1223" s="138">
        <f t="shared" si="199"/>
        <v>1</v>
      </c>
      <c r="AC1223" s="112">
        <f t="shared" si="200"/>
        <v>0</v>
      </c>
      <c r="AD1223" s="112">
        <f t="shared" si="201"/>
        <v>0</v>
      </c>
      <c r="AE1223" s="112">
        <f t="shared" si="203"/>
        <v>1</v>
      </c>
    </row>
    <row r="1224" spans="1:31" s="150" customFormat="1" hidden="1">
      <c r="A1224" s="147">
        <v>1235</v>
      </c>
      <c r="B1224" s="226" t="s">
        <v>544</v>
      </c>
      <c r="C1224" s="147" t="s">
        <v>545</v>
      </c>
      <c r="D1224" s="147" t="s">
        <v>479</v>
      </c>
      <c r="E1224" s="148">
        <v>42314</v>
      </c>
      <c r="F1224" s="149">
        <v>0.32222222222222224</v>
      </c>
      <c r="G1224" s="149">
        <v>0.75486111111111109</v>
      </c>
      <c r="H1224" s="147"/>
      <c r="I1224" s="147"/>
      <c r="J1224" s="147"/>
      <c r="K1224" s="277"/>
      <c r="L1224" s="121"/>
      <c r="M1224" s="120" t="str">
        <f>IF(ISERROR(VLOOKUP(C1224,mail!$G$2:$H$65,2,0)),"",VLOOKUP(C1224,mail!$G$2:$H$65,2,0))</f>
        <v/>
      </c>
      <c r="N1224" s="98"/>
      <c r="O1224" s="110">
        <f t="shared" si="195"/>
        <v>0.33333333333333331</v>
      </c>
      <c r="P1224" s="110">
        <f t="shared" si="196"/>
        <v>0.75486111111111109</v>
      </c>
      <c r="Q1224" s="134">
        <f t="shared" si="197"/>
        <v>0.16666666666666669</v>
      </c>
      <c r="R1224" s="111">
        <f t="shared" si="202"/>
        <v>0.19236111111111109</v>
      </c>
      <c r="S1224" s="108">
        <f t="shared" si="198"/>
        <v>0.35416666666666669</v>
      </c>
      <c r="T1224" s="109"/>
      <c r="U1224" s="108"/>
      <c r="V1224" s="108"/>
      <c r="W1224" s="112"/>
      <c r="X1224" s="112"/>
      <c r="Y1224" s="112"/>
      <c r="Z1224" s="176"/>
      <c r="AA1224" s="109"/>
      <c r="AB1224" s="138">
        <f t="shared" si="199"/>
        <v>1</v>
      </c>
      <c r="AC1224" s="112">
        <f t="shared" si="200"/>
        <v>0</v>
      </c>
      <c r="AD1224" s="112">
        <f t="shared" si="201"/>
        <v>0</v>
      </c>
      <c r="AE1224" s="112">
        <f t="shared" si="203"/>
        <v>1</v>
      </c>
    </row>
    <row r="1225" spans="1:31" s="150" customFormat="1" hidden="1">
      <c r="A1225" s="147">
        <v>1236</v>
      </c>
      <c r="B1225" s="226" t="s">
        <v>544</v>
      </c>
      <c r="C1225" s="147" t="s">
        <v>545</v>
      </c>
      <c r="D1225" s="147" t="s">
        <v>479</v>
      </c>
      <c r="E1225" s="148">
        <v>42317</v>
      </c>
      <c r="F1225" s="149">
        <v>0.3347222222222222</v>
      </c>
      <c r="G1225" s="149">
        <v>0.75486111111111109</v>
      </c>
      <c r="H1225" s="147"/>
      <c r="I1225" s="147"/>
      <c r="J1225" s="147"/>
      <c r="K1225" s="277"/>
      <c r="L1225" s="121"/>
      <c r="M1225" s="120" t="str">
        <f>IF(ISERROR(VLOOKUP(C1225,mail!$G$2:$H$65,2,0)),"",VLOOKUP(C1225,mail!$G$2:$H$65,2,0))</f>
        <v/>
      </c>
      <c r="N1225" s="98"/>
      <c r="O1225" s="110">
        <f t="shared" si="195"/>
        <v>0.3347222222222222</v>
      </c>
      <c r="P1225" s="110">
        <f t="shared" si="196"/>
        <v>0.75486111111111109</v>
      </c>
      <c r="Q1225" s="134">
        <f t="shared" si="197"/>
        <v>0.1652777777777778</v>
      </c>
      <c r="R1225" s="111">
        <f t="shared" si="202"/>
        <v>0.19236111111111109</v>
      </c>
      <c r="S1225" s="108">
        <f t="shared" si="198"/>
        <v>0.35416666666666669</v>
      </c>
      <c r="T1225" s="109"/>
      <c r="U1225" s="108"/>
      <c r="V1225" s="108"/>
      <c r="W1225" s="112"/>
      <c r="X1225" s="112"/>
      <c r="Y1225" s="112"/>
      <c r="Z1225" s="176"/>
      <c r="AA1225" s="109"/>
      <c r="AB1225" s="138">
        <f t="shared" si="199"/>
        <v>1</v>
      </c>
      <c r="AC1225" s="112">
        <f t="shared" si="200"/>
        <v>0</v>
      </c>
      <c r="AD1225" s="112">
        <f t="shared" si="201"/>
        <v>0</v>
      </c>
      <c r="AE1225" s="112">
        <f t="shared" si="203"/>
        <v>1</v>
      </c>
    </row>
    <row r="1226" spans="1:31" s="150" customFormat="1" hidden="1">
      <c r="A1226" s="147">
        <v>1237</v>
      </c>
      <c r="B1226" s="226" t="s">
        <v>544</v>
      </c>
      <c r="C1226" s="147" t="s">
        <v>545</v>
      </c>
      <c r="D1226" s="147" t="s">
        <v>479</v>
      </c>
      <c r="E1226" s="148">
        <v>42318</v>
      </c>
      <c r="F1226" s="149">
        <v>0.32430555555555557</v>
      </c>
      <c r="G1226" s="149">
        <v>0.75416666666666676</v>
      </c>
      <c r="H1226" s="147"/>
      <c r="I1226" s="147"/>
      <c r="J1226" s="147"/>
      <c r="K1226" s="277"/>
      <c r="L1226" s="121"/>
      <c r="M1226" s="120" t="str">
        <f>IF(ISERROR(VLOOKUP(C1226,mail!$G$2:$H$65,2,0)),"",VLOOKUP(C1226,mail!$G$2:$H$65,2,0))</f>
        <v/>
      </c>
      <c r="N1226" s="98"/>
      <c r="O1226" s="110">
        <f t="shared" si="195"/>
        <v>0.33333333333333331</v>
      </c>
      <c r="P1226" s="110">
        <f t="shared" si="196"/>
        <v>0.75416666666666676</v>
      </c>
      <c r="Q1226" s="134">
        <f t="shared" si="197"/>
        <v>0.16666666666666669</v>
      </c>
      <c r="R1226" s="111">
        <f t="shared" si="202"/>
        <v>0.19166666666666676</v>
      </c>
      <c r="S1226" s="108">
        <f t="shared" si="198"/>
        <v>0.35416666666666669</v>
      </c>
      <c r="T1226" s="109"/>
      <c r="U1226" s="108"/>
      <c r="V1226" s="108"/>
      <c r="W1226" s="112"/>
      <c r="X1226" s="112"/>
      <c r="Y1226" s="112"/>
      <c r="Z1226" s="176"/>
      <c r="AA1226" s="109"/>
      <c r="AB1226" s="138">
        <f t="shared" si="199"/>
        <v>1</v>
      </c>
      <c r="AC1226" s="112">
        <f t="shared" si="200"/>
        <v>0</v>
      </c>
      <c r="AD1226" s="112">
        <f t="shared" si="201"/>
        <v>0</v>
      </c>
      <c r="AE1226" s="112">
        <f t="shared" si="203"/>
        <v>1</v>
      </c>
    </row>
    <row r="1227" spans="1:31" s="150" customFormat="1" hidden="1">
      <c r="A1227" s="147">
        <v>1238</v>
      </c>
      <c r="B1227" s="226" t="s">
        <v>544</v>
      </c>
      <c r="C1227" s="147" t="s">
        <v>545</v>
      </c>
      <c r="D1227" s="147" t="s">
        <v>479</v>
      </c>
      <c r="E1227" s="148">
        <v>42319</v>
      </c>
      <c r="F1227" s="149">
        <v>0.3263888888888889</v>
      </c>
      <c r="G1227" s="149">
        <v>0.75416666666666676</v>
      </c>
      <c r="H1227" s="147"/>
      <c r="I1227" s="147"/>
      <c r="J1227" s="147"/>
      <c r="K1227" s="277"/>
      <c r="L1227" s="121"/>
      <c r="M1227" s="120" t="str">
        <f>IF(ISERROR(VLOOKUP(C1227,mail!$G$2:$H$65,2,0)),"",VLOOKUP(C1227,mail!$G$2:$H$65,2,0))</f>
        <v/>
      </c>
      <c r="N1227" s="98"/>
      <c r="O1227" s="110">
        <f t="shared" si="195"/>
        <v>0.33333333333333331</v>
      </c>
      <c r="P1227" s="110">
        <f t="shared" si="196"/>
        <v>0.75416666666666676</v>
      </c>
      <c r="Q1227" s="134">
        <f t="shared" si="197"/>
        <v>0.16666666666666669</v>
      </c>
      <c r="R1227" s="111">
        <f t="shared" si="202"/>
        <v>0.19166666666666676</v>
      </c>
      <c r="S1227" s="108">
        <f t="shared" si="198"/>
        <v>0.35416666666666669</v>
      </c>
      <c r="T1227" s="109"/>
      <c r="U1227" s="108"/>
      <c r="V1227" s="108"/>
      <c r="W1227" s="112"/>
      <c r="X1227" s="112"/>
      <c r="Y1227" s="112"/>
      <c r="Z1227" s="176"/>
      <c r="AA1227" s="109"/>
      <c r="AB1227" s="138">
        <f t="shared" si="199"/>
        <v>1</v>
      </c>
      <c r="AC1227" s="112">
        <f t="shared" si="200"/>
        <v>0</v>
      </c>
      <c r="AD1227" s="112">
        <f t="shared" si="201"/>
        <v>0</v>
      </c>
      <c r="AE1227" s="112">
        <f t="shared" si="203"/>
        <v>1</v>
      </c>
    </row>
    <row r="1228" spans="1:31" s="150" customFormat="1" hidden="1">
      <c r="A1228" s="147">
        <v>1239</v>
      </c>
      <c r="B1228" s="226" t="s">
        <v>544</v>
      </c>
      <c r="C1228" s="147" t="s">
        <v>545</v>
      </c>
      <c r="D1228" s="147" t="s">
        <v>479</v>
      </c>
      <c r="E1228" s="148">
        <v>42320</v>
      </c>
      <c r="F1228" s="149">
        <v>0.31875000000000003</v>
      </c>
      <c r="G1228" s="149">
        <v>0.75694444444444453</v>
      </c>
      <c r="H1228" s="147"/>
      <c r="I1228" s="147"/>
      <c r="J1228" s="147"/>
      <c r="K1228" s="277"/>
      <c r="L1228" s="121"/>
      <c r="M1228" s="120" t="str">
        <f>IF(ISERROR(VLOOKUP(C1228,mail!$G$2:$H$65,2,0)),"",VLOOKUP(C1228,mail!$G$2:$H$65,2,0))</f>
        <v/>
      </c>
      <c r="N1228" s="98"/>
      <c r="O1228" s="110">
        <f t="shared" si="195"/>
        <v>0.33333333333333331</v>
      </c>
      <c r="P1228" s="110">
        <f t="shared" si="196"/>
        <v>0.75694444444444453</v>
      </c>
      <c r="Q1228" s="134">
        <f t="shared" si="197"/>
        <v>0.16666666666666669</v>
      </c>
      <c r="R1228" s="111">
        <f t="shared" si="202"/>
        <v>0.19444444444444453</v>
      </c>
      <c r="S1228" s="108">
        <f t="shared" si="198"/>
        <v>0.35416666666666669</v>
      </c>
      <c r="T1228" s="109"/>
      <c r="U1228" s="108"/>
      <c r="V1228" s="108"/>
      <c r="W1228" s="112"/>
      <c r="X1228" s="112"/>
      <c r="Y1228" s="112"/>
      <c r="Z1228" s="176"/>
      <c r="AA1228" s="109"/>
      <c r="AB1228" s="138">
        <f t="shared" si="199"/>
        <v>1</v>
      </c>
      <c r="AC1228" s="112">
        <f t="shared" si="200"/>
        <v>0</v>
      </c>
      <c r="AD1228" s="112">
        <f t="shared" si="201"/>
        <v>0</v>
      </c>
      <c r="AE1228" s="112">
        <f t="shared" si="203"/>
        <v>1</v>
      </c>
    </row>
    <row r="1229" spans="1:31" s="150" customFormat="1" hidden="1">
      <c r="A1229" s="147">
        <v>1240</v>
      </c>
      <c r="B1229" s="226" t="s">
        <v>544</v>
      </c>
      <c r="C1229" s="147" t="s">
        <v>545</v>
      </c>
      <c r="D1229" s="147" t="s">
        <v>479</v>
      </c>
      <c r="E1229" s="148">
        <v>42321</v>
      </c>
      <c r="F1229" s="149">
        <v>0.31458333333333333</v>
      </c>
      <c r="G1229" s="149">
        <v>0.77500000000000002</v>
      </c>
      <c r="H1229" s="147"/>
      <c r="I1229" s="147"/>
      <c r="J1229" s="147"/>
      <c r="K1229" s="277"/>
      <c r="L1229" s="121"/>
      <c r="M1229" s="120" t="str">
        <f>IF(ISERROR(VLOOKUP(C1229,mail!$G$2:$H$65,2,0)),"",VLOOKUP(C1229,mail!$G$2:$H$65,2,0))</f>
        <v/>
      </c>
      <c r="N1229" s="98"/>
      <c r="O1229" s="110">
        <f t="shared" si="195"/>
        <v>0.33333333333333331</v>
      </c>
      <c r="P1229" s="110">
        <f t="shared" si="196"/>
        <v>0.77500000000000002</v>
      </c>
      <c r="Q1229" s="134">
        <f t="shared" si="197"/>
        <v>0.16666666666666669</v>
      </c>
      <c r="R1229" s="111">
        <f t="shared" si="202"/>
        <v>0.21250000000000002</v>
      </c>
      <c r="S1229" s="108">
        <f t="shared" si="198"/>
        <v>0.35416666666666669</v>
      </c>
      <c r="T1229" s="109"/>
      <c r="U1229" s="108"/>
      <c r="V1229" s="108"/>
      <c r="W1229" s="112"/>
      <c r="X1229" s="112"/>
      <c r="Y1229" s="112"/>
      <c r="Z1229" s="176"/>
      <c r="AA1229" s="109"/>
      <c r="AB1229" s="138">
        <f t="shared" si="199"/>
        <v>1</v>
      </c>
      <c r="AC1229" s="112">
        <f t="shared" si="200"/>
        <v>0</v>
      </c>
      <c r="AD1229" s="112">
        <f t="shared" si="201"/>
        <v>0</v>
      </c>
      <c r="AE1229" s="112">
        <f t="shared" si="203"/>
        <v>1</v>
      </c>
    </row>
    <row r="1230" spans="1:31" s="150" customFormat="1" hidden="1">
      <c r="A1230" s="147">
        <v>1242</v>
      </c>
      <c r="B1230" s="226" t="s">
        <v>544</v>
      </c>
      <c r="C1230" s="147" t="s">
        <v>545</v>
      </c>
      <c r="D1230" s="147" t="s">
        <v>479</v>
      </c>
      <c r="E1230" s="148">
        <v>42324</v>
      </c>
      <c r="F1230" s="149">
        <v>0.32500000000000001</v>
      </c>
      <c r="G1230" s="149">
        <v>0.76111111111111107</v>
      </c>
      <c r="H1230" s="147"/>
      <c r="I1230" s="147"/>
      <c r="J1230" s="147"/>
      <c r="K1230" s="277"/>
      <c r="L1230" s="121"/>
      <c r="M1230" s="120" t="str">
        <f>IF(ISERROR(VLOOKUP(C1230,mail!$G$2:$H$65,2,0)),"",VLOOKUP(C1230,mail!$G$2:$H$65,2,0))</f>
        <v/>
      </c>
      <c r="N1230" s="98"/>
      <c r="O1230" s="110">
        <f t="shared" si="195"/>
        <v>0.33333333333333331</v>
      </c>
      <c r="P1230" s="110">
        <f t="shared" si="196"/>
        <v>0.76111111111111107</v>
      </c>
      <c r="Q1230" s="134">
        <f t="shared" si="197"/>
        <v>0.16666666666666669</v>
      </c>
      <c r="R1230" s="111">
        <f t="shared" si="202"/>
        <v>0.19861111111111107</v>
      </c>
      <c r="S1230" s="108">
        <f t="shared" si="198"/>
        <v>0.35416666666666669</v>
      </c>
      <c r="T1230" s="109"/>
      <c r="U1230" s="108"/>
      <c r="V1230" s="108"/>
      <c r="W1230" s="112"/>
      <c r="X1230" s="112"/>
      <c r="Y1230" s="112"/>
      <c r="Z1230" s="176"/>
      <c r="AA1230" s="109"/>
      <c r="AB1230" s="138">
        <f t="shared" si="199"/>
        <v>1</v>
      </c>
      <c r="AC1230" s="112">
        <f t="shared" si="200"/>
        <v>0</v>
      </c>
      <c r="AD1230" s="112">
        <f t="shared" si="201"/>
        <v>0</v>
      </c>
      <c r="AE1230" s="112">
        <f t="shared" si="203"/>
        <v>1</v>
      </c>
    </row>
    <row r="1231" spans="1:31" s="150" customFormat="1" hidden="1">
      <c r="A1231" s="147">
        <v>1243</v>
      </c>
      <c r="B1231" s="226" t="s">
        <v>544</v>
      </c>
      <c r="C1231" s="147" t="s">
        <v>545</v>
      </c>
      <c r="D1231" s="147" t="s">
        <v>479</v>
      </c>
      <c r="E1231" s="148">
        <v>42325</v>
      </c>
      <c r="F1231" s="149">
        <v>0.32500000000000001</v>
      </c>
      <c r="G1231" s="149">
        <v>0.75347222222222221</v>
      </c>
      <c r="H1231" s="147"/>
      <c r="I1231" s="147"/>
      <c r="J1231" s="147"/>
      <c r="K1231" s="277"/>
      <c r="L1231" s="121"/>
      <c r="M1231" s="120" t="str">
        <f>IF(ISERROR(VLOOKUP(C1231,mail!$G$2:$H$65,2,0)),"",VLOOKUP(C1231,mail!$G$2:$H$65,2,0))</f>
        <v/>
      </c>
      <c r="N1231" s="98"/>
      <c r="O1231" s="110">
        <f t="shared" si="195"/>
        <v>0.33333333333333331</v>
      </c>
      <c r="P1231" s="110">
        <f t="shared" si="196"/>
        <v>0.75347222222222221</v>
      </c>
      <c r="Q1231" s="134">
        <f t="shared" si="197"/>
        <v>0.16666666666666669</v>
      </c>
      <c r="R1231" s="111">
        <f t="shared" si="202"/>
        <v>0.19097222222222221</v>
      </c>
      <c r="S1231" s="108">
        <f t="shared" si="198"/>
        <v>0.35416666666666669</v>
      </c>
      <c r="T1231" s="109"/>
      <c r="U1231" s="108"/>
      <c r="V1231" s="108"/>
      <c r="W1231" s="112"/>
      <c r="X1231" s="112"/>
      <c r="Y1231" s="112"/>
      <c r="Z1231" s="176"/>
      <c r="AA1231" s="109"/>
      <c r="AB1231" s="138">
        <f t="shared" si="199"/>
        <v>1</v>
      </c>
      <c r="AC1231" s="112">
        <f t="shared" si="200"/>
        <v>0</v>
      </c>
      <c r="AD1231" s="112">
        <f t="shared" si="201"/>
        <v>0</v>
      </c>
      <c r="AE1231" s="112">
        <f t="shared" si="203"/>
        <v>1</v>
      </c>
    </row>
    <row r="1232" spans="1:31" s="150" customFormat="1" hidden="1">
      <c r="A1232" s="147">
        <v>1244</v>
      </c>
      <c r="B1232" s="226" t="s">
        <v>544</v>
      </c>
      <c r="C1232" s="147" t="s">
        <v>545</v>
      </c>
      <c r="D1232" s="147" t="s">
        <v>479</v>
      </c>
      <c r="E1232" s="148">
        <v>42326</v>
      </c>
      <c r="F1232" s="149">
        <v>0.32013888888888892</v>
      </c>
      <c r="G1232" s="149">
        <v>0.75347222222222221</v>
      </c>
      <c r="H1232" s="147"/>
      <c r="I1232" s="147"/>
      <c r="J1232" s="147"/>
      <c r="K1232" s="277"/>
      <c r="L1232" s="121"/>
      <c r="M1232" s="120" t="str">
        <f>IF(ISERROR(VLOOKUP(C1232,mail!$G$2:$H$65,2,0)),"",VLOOKUP(C1232,mail!$G$2:$H$65,2,0))</f>
        <v/>
      </c>
      <c r="N1232" s="98"/>
      <c r="O1232" s="110">
        <f t="shared" si="195"/>
        <v>0.33333333333333331</v>
      </c>
      <c r="P1232" s="110">
        <f t="shared" si="196"/>
        <v>0.75347222222222221</v>
      </c>
      <c r="Q1232" s="134">
        <f t="shared" si="197"/>
        <v>0.16666666666666669</v>
      </c>
      <c r="R1232" s="111">
        <f t="shared" si="202"/>
        <v>0.19097222222222221</v>
      </c>
      <c r="S1232" s="108">
        <f t="shared" si="198"/>
        <v>0.35416666666666669</v>
      </c>
      <c r="T1232" s="109"/>
      <c r="U1232" s="108"/>
      <c r="V1232" s="108"/>
      <c r="W1232" s="112"/>
      <c r="X1232" s="112"/>
      <c r="Y1232" s="112"/>
      <c r="Z1232" s="176"/>
      <c r="AA1232" s="109"/>
      <c r="AB1232" s="138">
        <f t="shared" si="199"/>
        <v>1</v>
      </c>
      <c r="AC1232" s="112">
        <f t="shared" si="200"/>
        <v>0</v>
      </c>
      <c r="AD1232" s="112">
        <f t="shared" si="201"/>
        <v>0</v>
      </c>
      <c r="AE1232" s="112">
        <f t="shared" si="203"/>
        <v>1</v>
      </c>
    </row>
    <row r="1233" spans="1:31" s="150" customFormat="1" hidden="1">
      <c r="A1233" s="147">
        <v>1245</v>
      </c>
      <c r="B1233" s="226" t="s">
        <v>544</v>
      </c>
      <c r="C1233" s="147" t="s">
        <v>545</v>
      </c>
      <c r="D1233" s="147" t="s">
        <v>479</v>
      </c>
      <c r="E1233" s="148">
        <v>42327</v>
      </c>
      <c r="F1233" s="149">
        <v>0.31527777777777777</v>
      </c>
      <c r="G1233" s="149">
        <v>0.75763888888888886</v>
      </c>
      <c r="H1233" s="147"/>
      <c r="I1233" s="147"/>
      <c r="J1233" s="147"/>
      <c r="K1233" s="277"/>
      <c r="L1233" s="121"/>
      <c r="M1233" s="120" t="str">
        <f>IF(ISERROR(VLOOKUP(C1233,mail!$G$2:$H$65,2,0)),"",VLOOKUP(C1233,mail!$G$2:$H$65,2,0))</f>
        <v/>
      </c>
      <c r="N1233" s="98"/>
      <c r="O1233" s="110">
        <f t="shared" si="195"/>
        <v>0.33333333333333331</v>
      </c>
      <c r="P1233" s="110">
        <f t="shared" si="196"/>
        <v>0.75763888888888886</v>
      </c>
      <c r="Q1233" s="134">
        <f t="shared" si="197"/>
        <v>0.16666666666666669</v>
      </c>
      <c r="R1233" s="111">
        <f t="shared" si="202"/>
        <v>0.19513888888888886</v>
      </c>
      <c r="S1233" s="108">
        <f t="shared" si="198"/>
        <v>0.35416666666666669</v>
      </c>
      <c r="T1233" s="109"/>
      <c r="U1233" s="108"/>
      <c r="V1233" s="108"/>
      <c r="W1233" s="112"/>
      <c r="X1233" s="112"/>
      <c r="Y1233" s="112"/>
      <c r="Z1233" s="176"/>
      <c r="AA1233" s="109"/>
      <c r="AB1233" s="138">
        <f t="shared" si="199"/>
        <v>1</v>
      </c>
      <c r="AC1233" s="112">
        <f t="shared" si="200"/>
        <v>0</v>
      </c>
      <c r="AD1233" s="112">
        <f t="shared" si="201"/>
        <v>0</v>
      </c>
      <c r="AE1233" s="112">
        <f t="shared" si="203"/>
        <v>1</v>
      </c>
    </row>
    <row r="1234" spans="1:31" s="150" customFormat="1" hidden="1">
      <c r="A1234" s="147">
        <v>1246</v>
      </c>
      <c r="B1234" s="226" t="s">
        <v>570</v>
      </c>
      <c r="C1234" s="147" t="s">
        <v>571</v>
      </c>
      <c r="D1234" s="147" t="s">
        <v>505</v>
      </c>
      <c r="E1234" s="148">
        <v>42310</v>
      </c>
      <c r="F1234" s="149">
        <v>0.41736111111111113</v>
      </c>
      <c r="G1234" s="149">
        <v>0.76458333333333339</v>
      </c>
      <c r="H1234" s="147"/>
      <c r="I1234" s="147"/>
      <c r="J1234" s="147"/>
      <c r="K1234" s="279"/>
      <c r="L1234" s="121"/>
      <c r="M1234" s="120" t="str">
        <f>IF(ISERROR(VLOOKUP(C1234,mail!$G$2:$H$65,2,0)),"",VLOOKUP(C1234,mail!$G$2:$H$65,2,0))</f>
        <v/>
      </c>
      <c r="N1234" s="98"/>
      <c r="O1234" s="110">
        <f t="shared" si="195"/>
        <v>0.41736111111111113</v>
      </c>
      <c r="P1234" s="110">
        <f t="shared" si="196"/>
        <v>0.75</v>
      </c>
      <c r="Q1234" s="134">
        <f t="shared" si="197"/>
        <v>0</v>
      </c>
      <c r="R1234" s="111">
        <f t="shared" si="202"/>
        <v>0.1875</v>
      </c>
      <c r="S1234" s="108">
        <f t="shared" si="198"/>
        <v>0.35416666666666663</v>
      </c>
      <c r="T1234" s="109"/>
      <c r="U1234" s="108">
        <v>0.16666666666666666</v>
      </c>
      <c r="V1234" s="108"/>
      <c r="W1234" s="112"/>
      <c r="X1234" s="112"/>
      <c r="Y1234" s="112"/>
      <c r="Z1234" s="176" t="s">
        <v>652</v>
      </c>
      <c r="AA1234" s="109"/>
      <c r="AB1234" s="138">
        <f t="shared" si="199"/>
        <v>0.99999999999999989</v>
      </c>
      <c r="AC1234" s="112">
        <f t="shared" si="200"/>
        <v>0</v>
      </c>
      <c r="AD1234" s="112">
        <f t="shared" si="201"/>
        <v>0</v>
      </c>
      <c r="AE1234" s="112">
        <f t="shared" si="203"/>
        <v>1</v>
      </c>
    </row>
    <row r="1235" spans="1:31" s="150" customFormat="1" hidden="1">
      <c r="A1235" s="147">
        <v>1247</v>
      </c>
      <c r="B1235" s="226" t="s">
        <v>570</v>
      </c>
      <c r="C1235" s="147" t="s">
        <v>571</v>
      </c>
      <c r="D1235" s="147" t="s">
        <v>505</v>
      </c>
      <c r="E1235" s="148">
        <v>42311</v>
      </c>
      <c r="F1235" s="149">
        <v>0.32847222222222222</v>
      </c>
      <c r="G1235" s="149">
        <v>0.75416666666666676</v>
      </c>
      <c r="H1235" s="147"/>
      <c r="I1235" s="147"/>
      <c r="J1235" s="147"/>
      <c r="K1235" s="279"/>
      <c r="L1235" s="121"/>
      <c r="M1235" s="120" t="str">
        <f>IF(ISERROR(VLOOKUP(C1235,mail!$G$2:$H$65,2,0)),"",VLOOKUP(C1235,mail!$G$2:$H$65,2,0))</f>
        <v/>
      </c>
      <c r="N1235" s="98"/>
      <c r="O1235" s="110">
        <f t="shared" si="195"/>
        <v>0.33333333333333331</v>
      </c>
      <c r="P1235" s="110">
        <f t="shared" si="196"/>
        <v>0.75416666666666676</v>
      </c>
      <c r="Q1235" s="134">
        <f t="shared" si="197"/>
        <v>0.16666666666666669</v>
      </c>
      <c r="R1235" s="111">
        <f t="shared" si="202"/>
        <v>0.19166666666666676</v>
      </c>
      <c r="S1235" s="108">
        <f t="shared" si="198"/>
        <v>0.35416666666666669</v>
      </c>
      <c r="T1235" s="109"/>
      <c r="U1235" s="108"/>
      <c r="V1235" s="108"/>
      <c r="W1235" s="112"/>
      <c r="X1235" s="112"/>
      <c r="Y1235" s="112"/>
      <c r="Z1235" s="176"/>
      <c r="AA1235" s="109"/>
      <c r="AB1235" s="138">
        <f t="shared" si="199"/>
        <v>1</v>
      </c>
      <c r="AC1235" s="112">
        <f t="shared" si="200"/>
        <v>0</v>
      </c>
      <c r="AD1235" s="112">
        <f t="shared" si="201"/>
        <v>0</v>
      </c>
      <c r="AE1235" s="112">
        <f t="shared" si="203"/>
        <v>1</v>
      </c>
    </row>
    <row r="1236" spans="1:31" s="150" customFormat="1" hidden="1">
      <c r="A1236" s="147">
        <v>1248</v>
      </c>
      <c r="B1236" s="226" t="s">
        <v>570</v>
      </c>
      <c r="C1236" s="147" t="s">
        <v>571</v>
      </c>
      <c r="D1236" s="147" t="s">
        <v>505</v>
      </c>
      <c r="E1236" s="148">
        <v>42312</v>
      </c>
      <c r="F1236" s="149">
        <v>0.32847222222222222</v>
      </c>
      <c r="G1236" s="149">
        <v>0.76041666666666663</v>
      </c>
      <c r="H1236" s="147"/>
      <c r="I1236" s="147"/>
      <c r="J1236" s="147"/>
      <c r="K1236" s="279"/>
      <c r="L1236" s="121"/>
      <c r="M1236" s="120" t="str">
        <f>IF(ISERROR(VLOOKUP(C1236,mail!$G$2:$H$65,2,0)),"",VLOOKUP(C1236,mail!$G$2:$H$65,2,0))</f>
        <v/>
      </c>
      <c r="N1236" s="98"/>
      <c r="O1236" s="110">
        <f t="shared" si="195"/>
        <v>0.33333333333333331</v>
      </c>
      <c r="P1236" s="110">
        <f t="shared" si="196"/>
        <v>0.76041666666666663</v>
      </c>
      <c r="Q1236" s="134">
        <f t="shared" si="197"/>
        <v>0.16666666666666669</v>
      </c>
      <c r="R1236" s="111">
        <f t="shared" si="202"/>
        <v>0.19791666666666663</v>
      </c>
      <c r="S1236" s="108">
        <f t="shared" si="198"/>
        <v>0.35416666666666669</v>
      </c>
      <c r="T1236" s="109"/>
      <c r="U1236" s="108"/>
      <c r="V1236" s="108"/>
      <c r="W1236" s="112"/>
      <c r="X1236" s="112"/>
      <c r="Y1236" s="112"/>
      <c r="Z1236" s="176"/>
      <c r="AA1236" s="109"/>
      <c r="AB1236" s="138">
        <f t="shared" si="199"/>
        <v>1</v>
      </c>
      <c r="AC1236" s="112">
        <f t="shared" si="200"/>
        <v>0</v>
      </c>
      <c r="AD1236" s="112">
        <f t="shared" si="201"/>
        <v>0</v>
      </c>
      <c r="AE1236" s="112">
        <f t="shared" si="203"/>
        <v>1</v>
      </c>
    </row>
    <row r="1237" spans="1:31" s="150" customFormat="1" hidden="1">
      <c r="A1237" s="147">
        <v>1249</v>
      </c>
      <c r="B1237" s="226" t="s">
        <v>570</v>
      </c>
      <c r="C1237" s="147" t="s">
        <v>571</v>
      </c>
      <c r="D1237" s="147" t="s">
        <v>505</v>
      </c>
      <c r="E1237" s="148">
        <v>42313</v>
      </c>
      <c r="F1237" s="149">
        <v>0.33124999999999999</v>
      </c>
      <c r="G1237" s="149">
        <v>0.76597222222222217</v>
      </c>
      <c r="H1237" s="147"/>
      <c r="I1237" s="147"/>
      <c r="J1237" s="147"/>
      <c r="K1237" s="279"/>
      <c r="L1237" s="121"/>
      <c r="M1237" s="120" t="str">
        <f>IF(ISERROR(VLOOKUP(C1237,mail!$G$2:$H$65,2,0)),"",VLOOKUP(C1237,mail!$G$2:$H$65,2,0))</f>
        <v/>
      </c>
      <c r="N1237" s="98"/>
      <c r="O1237" s="110">
        <f t="shared" si="195"/>
        <v>0.33333333333333331</v>
      </c>
      <c r="P1237" s="110">
        <f t="shared" si="196"/>
        <v>0.76597222222222217</v>
      </c>
      <c r="Q1237" s="134">
        <f t="shared" si="197"/>
        <v>0.16666666666666669</v>
      </c>
      <c r="R1237" s="111">
        <f t="shared" si="202"/>
        <v>0.20347222222222217</v>
      </c>
      <c r="S1237" s="108">
        <f t="shared" si="198"/>
        <v>0.35416666666666669</v>
      </c>
      <c r="T1237" s="109"/>
      <c r="U1237" s="108"/>
      <c r="V1237" s="108"/>
      <c r="W1237" s="112"/>
      <c r="X1237" s="112"/>
      <c r="Y1237" s="112"/>
      <c r="Z1237" s="176"/>
      <c r="AA1237" s="109"/>
      <c r="AB1237" s="138">
        <f t="shared" si="199"/>
        <v>1</v>
      </c>
      <c r="AC1237" s="112">
        <f t="shared" si="200"/>
        <v>0</v>
      </c>
      <c r="AD1237" s="112">
        <f t="shared" si="201"/>
        <v>0</v>
      </c>
      <c r="AE1237" s="112">
        <f t="shared" si="203"/>
        <v>1</v>
      </c>
    </row>
    <row r="1238" spans="1:31" s="150" customFormat="1" hidden="1">
      <c r="A1238" s="147">
        <v>1250</v>
      </c>
      <c r="B1238" s="226" t="s">
        <v>570</v>
      </c>
      <c r="C1238" s="147" t="s">
        <v>571</v>
      </c>
      <c r="D1238" s="147" t="s">
        <v>505</v>
      </c>
      <c r="E1238" s="148">
        <v>42314</v>
      </c>
      <c r="F1238" s="149">
        <v>0.32847222222222222</v>
      </c>
      <c r="G1238" s="149">
        <v>0.75138888888888899</v>
      </c>
      <c r="H1238" s="147"/>
      <c r="I1238" s="147"/>
      <c r="J1238" s="147"/>
      <c r="K1238" s="279"/>
      <c r="L1238" s="121"/>
      <c r="M1238" s="120" t="str">
        <f>IF(ISERROR(VLOOKUP(C1238,mail!$G$2:$H$65,2,0)),"",VLOOKUP(C1238,mail!$G$2:$H$65,2,0))</f>
        <v/>
      </c>
      <c r="N1238" s="98"/>
      <c r="O1238" s="110">
        <f t="shared" ref="O1238:O1259" si="204">+IF(COUNT(F1238:K1238)=1,0,IF((MAX(F1238:K1238)-MIN(F1238:K1238))&lt;TIMEVALUE("1:00"),0,IF(F1238&lt;TIMEVALUE("8:00"),1/3,MIN(F1238:K1238))))</f>
        <v>0.33333333333333331</v>
      </c>
      <c r="P1238" s="110">
        <f t="shared" ref="P1238:P1259" si="205">+IF(COUNT(F1238:K1238)=1,0,IF((MAX(F1238:K1238)-MIN(F1238:K1238))&lt;TIMEVALUE("1:00"),0,IF(MAX(F1238:K1238)&lt;TIMEVALUE("18:00"),MAX(F1238:K1238),IF(MIN(F1238:K1238)&gt;TIMEVALUE("8:30"),0.75,MAX(F1238:K1238)))))</f>
        <v>0.75138888888888899</v>
      </c>
      <c r="Q1238" s="134">
        <f t="shared" ref="Q1238:Q1259" si="206">+IF(OR(M1238="KHAC",M1238="PM",O1238=TIMEVALUE("00:00")),0,IF(O1238&gt;TIMEVALUE("10:00"),0,IF(MAX(F1238:K1238)&lt;TIMEVALUE("12:00"),MAX(F1238:K1238)-O1238,TIMEVALUE("12:00")-O1238)))</f>
        <v>0.16666666666666669</v>
      </c>
      <c r="R1238" s="111">
        <f t="shared" si="202"/>
        <v>0.18888888888888899</v>
      </c>
      <c r="S1238" s="108">
        <f t="shared" ref="S1238:S1259" si="207">+IF(AND(M1238="TS",(Q1238+R1238+U1238-V1238)&gt;TIMEVALUE("7:30")),7.5/24,IF((Q1238+R1238+U1238-V1238)&gt;TIMEVALUE("8:30"),8.5/24,(Q1238+R1238+U1238-V1238)))</f>
        <v>0.35416666666666669</v>
      </c>
      <c r="T1238" s="109"/>
      <c r="U1238" s="108"/>
      <c r="V1238" s="108"/>
      <c r="W1238" s="112"/>
      <c r="X1238" s="112"/>
      <c r="Y1238" s="112"/>
      <c r="Z1238" s="176"/>
      <c r="AA1238" s="109"/>
      <c r="AB1238" s="138">
        <f t="shared" ref="AB1238:AB1259" si="208">+S1238/TIMEVALUE("8:30")</f>
        <v>1</v>
      </c>
      <c r="AC1238" s="112">
        <f t="shared" ref="AC1238:AC1259" si="209">IF(COUNT(F1238:K1238)=0,0,IF(COUNT(F1238:K1238)=1,1,IF((MAX(F1238:K1238)-MIN(F1238:K1238))&lt;TIMEVALUE("1:00"),1,0+Y1238)))</f>
        <v>0</v>
      </c>
      <c r="AD1238" s="112">
        <f t="shared" ref="AD1238:AD1259" si="210">+IF(AND(F1238&gt;TIMEVALUE("8:30"),F1238&lt;TIMEVALUE("10:00")),1,IF(AND(F1238&gt;TIMEVALUE("14:00"),F1238&lt;TIMEVALUE("15:30")),1,0+W1238))</f>
        <v>0</v>
      </c>
      <c r="AE1238" s="112">
        <f t="shared" si="203"/>
        <v>1</v>
      </c>
    </row>
    <row r="1239" spans="1:31" s="150" customFormat="1" hidden="1">
      <c r="A1239" s="147">
        <v>1252</v>
      </c>
      <c r="B1239" s="226" t="s">
        <v>570</v>
      </c>
      <c r="C1239" s="147" t="s">
        <v>571</v>
      </c>
      <c r="D1239" s="147" t="s">
        <v>505</v>
      </c>
      <c r="E1239" s="148">
        <v>42317</v>
      </c>
      <c r="F1239" s="149">
        <v>0.33402777777777781</v>
      </c>
      <c r="G1239" s="149">
        <v>0.79583333333333339</v>
      </c>
      <c r="H1239" s="147"/>
      <c r="I1239" s="147"/>
      <c r="J1239" s="147"/>
      <c r="K1239" s="279"/>
      <c r="L1239" s="121"/>
      <c r="M1239" s="120" t="str">
        <f>IF(ISERROR(VLOOKUP(C1239,mail!$G$2:$H$65,2,0)),"",VLOOKUP(C1239,mail!$G$2:$H$65,2,0))</f>
        <v/>
      </c>
      <c r="N1239" s="98"/>
      <c r="O1239" s="110">
        <f t="shared" si="204"/>
        <v>0.33402777777777781</v>
      </c>
      <c r="P1239" s="110">
        <f t="shared" si="205"/>
        <v>0.79583333333333339</v>
      </c>
      <c r="Q1239" s="134">
        <f t="shared" si="206"/>
        <v>0.16597222222222219</v>
      </c>
      <c r="R1239" s="111">
        <f t="shared" si="202"/>
        <v>0.23333333333333339</v>
      </c>
      <c r="S1239" s="108">
        <f t="shared" si="207"/>
        <v>0.35416666666666669</v>
      </c>
      <c r="T1239" s="109"/>
      <c r="U1239" s="108"/>
      <c r="V1239" s="108"/>
      <c r="W1239" s="112"/>
      <c r="X1239" s="112"/>
      <c r="Y1239" s="112"/>
      <c r="Z1239" s="176"/>
      <c r="AA1239" s="109"/>
      <c r="AB1239" s="138">
        <f t="shared" si="208"/>
        <v>1</v>
      </c>
      <c r="AC1239" s="112">
        <f t="shared" si="209"/>
        <v>0</v>
      </c>
      <c r="AD1239" s="112">
        <f t="shared" si="210"/>
        <v>0</v>
      </c>
      <c r="AE1239" s="112">
        <f t="shared" si="203"/>
        <v>1</v>
      </c>
    </row>
    <row r="1240" spans="1:31" s="150" customFormat="1" hidden="1">
      <c r="A1240" s="147">
        <v>1253</v>
      </c>
      <c r="B1240" s="226" t="s">
        <v>570</v>
      </c>
      <c r="C1240" s="147" t="s">
        <v>571</v>
      </c>
      <c r="D1240" s="147" t="s">
        <v>505</v>
      </c>
      <c r="E1240" s="148">
        <v>42318</v>
      </c>
      <c r="F1240" s="149">
        <v>0.33749999999999997</v>
      </c>
      <c r="G1240" s="149">
        <v>0.78749999999999998</v>
      </c>
      <c r="H1240" s="147"/>
      <c r="I1240" s="147"/>
      <c r="J1240" s="147"/>
      <c r="K1240" s="279"/>
      <c r="L1240" s="121"/>
      <c r="M1240" s="120" t="str">
        <f>IF(ISERROR(VLOOKUP(C1240,mail!$G$2:$H$65,2,0)),"",VLOOKUP(C1240,mail!$G$2:$H$65,2,0))</f>
        <v/>
      </c>
      <c r="N1240" s="98"/>
      <c r="O1240" s="110">
        <f t="shared" si="204"/>
        <v>0.33749999999999997</v>
      </c>
      <c r="P1240" s="110">
        <f t="shared" si="205"/>
        <v>0.78749999999999998</v>
      </c>
      <c r="Q1240" s="134">
        <f t="shared" si="206"/>
        <v>0.16250000000000003</v>
      </c>
      <c r="R1240" s="111">
        <f t="shared" si="202"/>
        <v>0.22499999999999998</v>
      </c>
      <c r="S1240" s="108">
        <f t="shared" si="207"/>
        <v>0.35416666666666669</v>
      </c>
      <c r="T1240" s="109"/>
      <c r="U1240" s="108"/>
      <c r="V1240" s="108"/>
      <c r="W1240" s="112"/>
      <c r="X1240" s="112"/>
      <c r="Y1240" s="112"/>
      <c r="Z1240" s="176"/>
      <c r="AA1240" s="109"/>
      <c r="AB1240" s="138">
        <f t="shared" si="208"/>
        <v>1</v>
      </c>
      <c r="AC1240" s="112">
        <f t="shared" si="209"/>
        <v>0</v>
      </c>
      <c r="AD1240" s="112">
        <f t="shared" si="210"/>
        <v>0</v>
      </c>
      <c r="AE1240" s="112">
        <f t="shared" si="203"/>
        <v>1</v>
      </c>
    </row>
    <row r="1241" spans="1:31" s="150" customFormat="1" hidden="1">
      <c r="A1241" s="147">
        <v>1254</v>
      </c>
      <c r="B1241" s="226" t="s">
        <v>570</v>
      </c>
      <c r="C1241" s="147" t="s">
        <v>571</v>
      </c>
      <c r="D1241" s="147" t="s">
        <v>505</v>
      </c>
      <c r="E1241" s="148">
        <v>42319</v>
      </c>
      <c r="F1241" s="149">
        <v>0.34930555555555554</v>
      </c>
      <c r="G1241" s="149">
        <v>0.8041666666666667</v>
      </c>
      <c r="H1241" s="147"/>
      <c r="I1241" s="147"/>
      <c r="J1241" s="147"/>
      <c r="K1241" s="279"/>
      <c r="L1241" s="121"/>
      <c r="M1241" s="120" t="str">
        <f>IF(ISERROR(VLOOKUP(C1241,mail!$G$2:$H$65,2,0)),"",VLOOKUP(C1241,mail!$G$2:$H$65,2,0))</f>
        <v/>
      </c>
      <c r="N1241" s="98"/>
      <c r="O1241" s="110">
        <f t="shared" si="204"/>
        <v>0.34930555555555554</v>
      </c>
      <c r="P1241" s="110">
        <f t="shared" si="205"/>
        <v>0.8041666666666667</v>
      </c>
      <c r="Q1241" s="134">
        <f t="shared" si="206"/>
        <v>0.15069444444444446</v>
      </c>
      <c r="R1241" s="111">
        <f t="shared" si="202"/>
        <v>0.2416666666666667</v>
      </c>
      <c r="S1241" s="108">
        <f t="shared" si="207"/>
        <v>0.35416666666666669</v>
      </c>
      <c r="T1241" s="109"/>
      <c r="U1241" s="108"/>
      <c r="V1241" s="108"/>
      <c r="W1241" s="112"/>
      <c r="X1241" s="112"/>
      <c r="Y1241" s="112"/>
      <c r="Z1241" s="176"/>
      <c r="AA1241" s="109"/>
      <c r="AB1241" s="138">
        <f t="shared" si="208"/>
        <v>1</v>
      </c>
      <c r="AC1241" s="112">
        <f t="shared" si="209"/>
        <v>0</v>
      </c>
      <c r="AD1241" s="112">
        <f t="shared" si="210"/>
        <v>0</v>
      </c>
      <c r="AE1241" s="112">
        <f t="shared" si="203"/>
        <v>1</v>
      </c>
    </row>
    <row r="1242" spans="1:31" s="150" customFormat="1" hidden="1">
      <c r="A1242" s="147">
        <v>1255</v>
      </c>
      <c r="B1242" s="226" t="s">
        <v>570</v>
      </c>
      <c r="C1242" s="147" t="s">
        <v>571</v>
      </c>
      <c r="D1242" s="147" t="s">
        <v>505</v>
      </c>
      <c r="E1242" s="148">
        <v>42320</v>
      </c>
      <c r="F1242" s="149">
        <v>0.32083333333333336</v>
      </c>
      <c r="G1242" s="149">
        <v>0.75416666666666676</v>
      </c>
      <c r="H1242" s="147"/>
      <c r="I1242" s="147"/>
      <c r="J1242" s="147"/>
      <c r="K1242" s="279"/>
      <c r="L1242" s="121"/>
      <c r="M1242" s="120" t="str">
        <f>IF(ISERROR(VLOOKUP(C1242,mail!$G$2:$H$65,2,0)),"",VLOOKUP(C1242,mail!$G$2:$H$65,2,0))</f>
        <v/>
      </c>
      <c r="N1242" s="98"/>
      <c r="O1242" s="110">
        <f t="shared" si="204"/>
        <v>0.33333333333333331</v>
      </c>
      <c r="P1242" s="110">
        <f t="shared" si="205"/>
        <v>0.75416666666666676</v>
      </c>
      <c r="Q1242" s="134">
        <f t="shared" si="206"/>
        <v>0.16666666666666669</v>
      </c>
      <c r="R1242" s="111">
        <f t="shared" si="202"/>
        <v>0.19166666666666676</v>
      </c>
      <c r="S1242" s="108">
        <f t="shared" si="207"/>
        <v>0.35416666666666669</v>
      </c>
      <c r="T1242" s="109"/>
      <c r="U1242" s="108"/>
      <c r="V1242" s="108"/>
      <c r="W1242" s="112"/>
      <c r="X1242" s="112"/>
      <c r="Y1242" s="112"/>
      <c r="Z1242" s="176"/>
      <c r="AA1242" s="109"/>
      <c r="AB1242" s="138">
        <f t="shared" si="208"/>
        <v>1</v>
      </c>
      <c r="AC1242" s="112">
        <f t="shared" si="209"/>
        <v>0</v>
      </c>
      <c r="AD1242" s="112">
        <f t="shared" si="210"/>
        <v>0</v>
      </c>
      <c r="AE1242" s="112">
        <f t="shared" si="203"/>
        <v>1</v>
      </c>
    </row>
    <row r="1243" spans="1:31" s="150" customFormat="1" hidden="1">
      <c r="A1243" s="147">
        <v>1256</v>
      </c>
      <c r="B1243" s="226" t="s">
        <v>570</v>
      </c>
      <c r="C1243" s="147" t="s">
        <v>571</v>
      </c>
      <c r="D1243" s="147" t="s">
        <v>505</v>
      </c>
      <c r="E1243" s="148">
        <v>42321</v>
      </c>
      <c r="F1243" s="149">
        <v>0.34097222222222223</v>
      </c>
      <c r="G1243" s="149">
        <v>0.84305555555555556</v>
      </c>
      <c r="H1243" s="147"/>
      <c r="I1243" s="147"/>
      <c r="J1243" s="147"/>
      <c r="K1243" s="279"/>
      <c r="L1243" s="121"/>
      <c r="M1243" s="120" t="str">
        <f>IF(ISERROR(VLOOKUP(C1243,mail!$G$2:$H$65,2,0)),"",VLOOKUP(C1243,mail!$G$2:$H$65,2,0))</f>
        <v/>
      </c>
      <c r="N1243" s="98"/>
      <c r="O1243" s="110">
        <f t="shared" si="204"/>
        <v>0.34097222222222223</v>
      </c>
      <c r="P1243" s="110">
        <f t="shared" si="205"/>
        <v>0.84305555555555556</v>
      </c>
      <c r="Q1243" s="134">
        <f t="shared" si="206"/>
        <v>0.15902777777777777</v>
      </c>
      <c r="R1243" s="111">
        <f t="shared" si="202"/>
        <v>0.25</v>
      </c>
      <c r="S1243" s="108">
        <f t="shared" si="207"/>
        <v>0.35416666666666669</v>
      </c>
      <c r="T1243" s="109"/>
      <c r="U1243" s="108"/>
      <c r="V1243" s="108"/>
      <c r="W1243" s="112"/>
      <c r="X1243" s="112"/>
      <c r="Y1243" s="112"/>
      <c r="Z1243" s="176"/>
      <c r="AA1243" s="109"/>
      <c r="AB1243" s="138">
        <f t="shared" si="208"/>
        <v>1</v>
      </c>
      <c r="AC1243" s="112">
        <f t="shared" si="209"/>
        <v>0</v>
      </c>
      <c r="AD1243" s="112">
        <f t="shared" si="210"/>
        <v>0</v>
      </c>
      <c r="AE1243" s="112">
        <f t="shared" si="203"/>
        <v>1</v>
      </c>
    </row>
    <row r="1244" spans="1:31" s="150" customFormat="1" hidden="1">
      <c r="A1244" s="147">
        <v>1257</v>
      </c>
      <c r="B1244" s="226" t="s">
        <v>570</v>
      </c>
      <c r="C1244" s="147" t="s">
        <v>571</v>
      </c>
      <c r="D1244" s="147" t="s">
        <v>505</v>
      </c>
      <c r="E1244" s="148">
        <v>42324</v>
      </c>
      <c r="F1244" s="149">
        <v>0.33402777777777781</v>
      </c>
      <c r="G1244" s="147"/>
      <c r="H1244" s="147"/>
      <c r="I1244" s="147"/>
      <c r="J1244" s="147"/>
      <c r="K1244" s="281">
        <v>0.75069444444444444</v>
      </c>
      <c r="L1244" s="121"/>
      <c r="M1244" s="120" t="str">
        <f>IF(ISERROR(VLOOKUP(C1244,mail!$G$2:$H$65,2,0)),"",VLOOKUP(C1244,mail!$G$2:$H$65,2,0))</f>
        <v/>
      </c>
      <c r="N1244" s="98"/>
      <c r="O1244" s="110">
        <f t="shared" si="204"/>
        <v>0.33402777777777781</v>
      </c>
      <c r="P1244" s="110">
        <f t="shared" si="205"/>
        <v>0.75069444444444444</v>
      </c>
      <c r="Q1244" s="134">
        <f t="shared" si="206"/>
        <v>0.16597222222222219</v>
      </c>
      <c r="R1244" s="111">
        <f t="shared" si="202"/>
        <v>0.18819444444444444</v>
      </c>
      <c r="S1244" s="108">
        <f t="shared" si="207"/>
        <v>0.35416666666666663</v>
      </c>
      <c r="T1244" s="109"/>
      <c r="U1244" s="108"/>
      <c r="V1244" s="108"/>
      <c r="W1244" s="112"/>
      <c r="X1244" s="112"/>
      <c r="Y1244" s="112"/>
      <c r="Z1244" s="176"/>
      <c r="AA1244" s="109"/>
      <c r="AB1244" s="138">
        <f t="shared" si="208"/>
        <v>0.99999999999999989</v>
      </c>
      <c r="AC1244" s="112">
        <f t="shared" si="209"/>
        <v>0</v>
      </c>
      <c r="AD1244" s="112">
        <f t="shared" si="210"/>
        <v>0</v>
      </c>
      <c r="AE1244" s="112">
        <f t="shared" si="203"/>
        <v>1</v>
      </c>
    </row>
    <row r="1245" spans="1:31" s="150" customFormat="1" hidden="1">
      <c r="A1245" s="147">
        <v>1258</v>
      </c>
      <c r="B1245" s="226" t="s">
        <v>570</v>
      </c>
      <c r="C1245" s="147" t="s">
        <v>571</v>
      </c>
      <c r="D1245" s="147" t="s">
        <v>505</v>
      </c>
      <c r="E1245" s="148">
        <v>42325</v>
      </c>
      <c r="F1245" s="149">
        <v>0.34930555555555554</v>
      </c>
      <c r="G1245" s="149">
        <v>0.78472222222222221</v>
      </c>
      <c r="H1245" s="147"/>
      <c r="I1245" s="147"/>
      <c r="J1245" s="147"/>
      <c r="K1245" s="279"/>
      <c r="L1245" s="121"/>
      <c r="M1245" s="120" t="str">
        <f>IF(ISERROR(VLOOKUP(C1245,mail!$G$2:$H$65,2,0)),"",VLOOKUP(C1245,mail!$G$2:$H$65,2,0))</f>
        <v/>
      </c>
      <c r="N1245" s="98"/>
      <c r="O1245" s="110">
        <f t="shared" si="204"/>
        <v>0.34930555555555554</v>
      </c>
      <c r="P1245" s="110">
        <f t="shared" si="205"/>
        <v>0.78472222222222221</v>
      </c>
      <c r="Q1245" s="134">
        <f t="shared" si="206"/>
        <v>0.15069444444444446</v>
      </c>
      <c r="R1245" s="111">
        <f t="shared" si="202"/>
        <v>0.22222222222222221</v>
      </c>
      <c r="S1245" s="108">
        <f t="shared" si="207"/>
        <v>0.35416666666666669</v>
      </c>
      <c r="T1245" s="109"/>
      <c r="U1245" s="108"/>
      <c r="V1245" s="108"/>
      <c r="W1245" s="112"/>
      <c r="X1245" s="112"/>
      <c r="Y1245" s="112"/>
      <c r="Z1245" s="176"/>
      <c r="AA1245" s="109"/>
      <c r="AB1245" s="138">
        <f t="shared" si="208"/>
        <v>1</v>
      </c>
      <c r="AC1245" s="112">
        <f t="shared" si="209"/>
        <v>0</v>
      </c>
      <c r="AD1245" s="112">
        <f t="shared" si="210"/>
        <v>0</v>
      </c>
      <c r="AE1245" s="112">
        <f t="shared" si="203"/>
        <v>1</v>
      </c>
    </row>
    <row r="1246" spans="1:31" s="150" customFormat="1" hidden="1">
      <c r="A1246" s="147">
        <v>1259</v>
      </c>
      <c r="B1246" s="226" t="s">
        <v>570</v>
      </c>
      <c r="C1246" s="147" t="s">
        <v>571</v>
      </c>
      <c r="D1246" s="147" t="s">
        <v>505</v>
      </c>
      <c r="E1246" s="148">
        <v>42326</v>
      </c>
      <c r="F1246" s="149">
        <v>0.33819444444444446</v>
      </c>
      <c r="G1246" s="149">
        <v>0.77083333333333337</v>
      </c>
      <c r="H1246" s="147"/>
      <c r="I1246" s="147"/>
      <c r="J1246" s="147"/>
      <c r="K1246" s="279"/>
      <c r="L1246" s="121"/>
      <c r="M1246" s="120" t="str">
        <f>IF(ISERROR(VLOOKUP(C1246,mail!$G$2:$H$65,2,0)),"",VLOOKUP(C1246,mail!$G$2:$H$65,2,0))</f>
        <v/>
      </c>
      <c r="N1246" s="98"/>
      <c r="O1246" s="110">
        <f t="shared" si="204"/>
        <v>0.33819444444444446</v>
      </c>
      <c r="P1246" s="110">
        <f t="shared" si="205"/>
        <v>0.77083333333333337</v>
      </c>
      <c r="Q1246" s="134">
        <f t="shared" si="206"/>
        <v>0.16180555555555554</v>
      </c>
      <c r="R1246" s="111">
        <f t="shared" si="202"/>
        <v>0.20833333333333337</v>
      </c>
      <c r="S1246" s="108">
        <f t="shared" si="207"/>
        <v>0.35416666666666669</v>
      </c>
      <c r="T1246" s="109"/>
      <c r="U1246" s="108"/>
      <c r="V1246" s="108"/>
      <c r="W1246" s="112"/>
      <c r="X1246" s="112"/>
      <c r="Y1246" s="112"/>
      <c r="Z1246" s="176"/>
      <c r="AA1246" s="109"/>
      <c r="AB1246" s="138">
        <f t="shared" si="208"/>
        <v>1</v>
      </c>
      <c r="AC1246" s="112">
        <f t="shared" si="209"/>
        <v>0</v>
      </c>
      <c r="AD1246" s="112">
        <f t="shared" si="210"/>
        <v>0</v>
      </c>
      <c r="AE1246" s="112">
        <f t="shared" si="203"/>
        <v>1</v>
      </c>
    </row>
    <row r="1247" spans="1:31" s="150" customFormat="1" hidden="1">
      <c r="A1247" s="147">
        <v>1260</v>
      </c>
      <c r="B1247" s="226" t="s">
        <v>570</v>
      </c>
      <c r="C1247" s="147" t="s">
        <v>571</v>
      </c>
      <c r="D1247" s="147" t="s">
        <v>505</v>
      </c>
      <c r="E1247" s="148">
        <v>42327</v>
      </c>
      <c r="F1247" s="149">
        <v>0.33888888888888885</v>
      </c>
      <c r="G1247" s="149">
        <v>0.7680555555555556</v>
      </c>
      <c r="H1247" s="147"/>
      <c r="I1247" s="147"/>
      <c r="J1247" s="147"/>
      <c r="K1247" s="279"/>
      <c r="L1247" s="121"/>
      <c r="M1247" s="120" t="str">
        <f>IF(ISERROR(VLOOKUP(C1247,mail!$G$2:$H$65,2,0)),"",VLOOKUP(C1247,mail!$G$2:$H$65,2,0))</f>
        <v/>
      </c>
      <c r="N1247" s="98"/>
      <c r="O1247" s="110">
        <f t="shared" si="204"/>
        <v>0.33888888888888885</v>
      </c>
      <c r="P1247" s="110">
        <f t="shared" si="205"/>
        <v>0.7680555555555556</v>
      </c>
      <c r="Q1247" s="134">
        <f t="shared" si="206"/>
        <v>0.16111111111111115</v>
      </c>
      <c r="R1247" s="111">
        <f t="shared" si="202"/>
        <v>0.2055555555555556</v>
      </c>
      <c r="S1247" s="108">
        <f t="shared" si="207"/>
        <v>0.35416666666666669</v>
      </c>
      <c r="T1247" s="109"/>
      <c r="U1247" s="108"/>
      <c r="V1247" s="108"/>
      <c r="W1247" s="112"/>
      <c r="X1247" s="112"/>
      <c r="Y1247" s="112"/>
      <c r="Z1247" s="176"/>
      <c r="AA1247" s="109"/>
      <c r="AB1247" s="138">
        <f t="shared" si="208"/>
        <v>1</v>
      </c>
      <c r="AC1247" s="112">
        <f t="shared" si="209"/>
        <v>0</v>
      </c>
      <c r="AD1247" s="112">
        <f t="shared" si="210"/>
        <v>0</v>
      </c>
      <c r="AE1247" s="112">
        <f t="shared" si="203"/>
        <v>1</v>
      </c>
    </row>
    <row r="1248" spans="1:31" s="150" customFormat="1" hidden="1">
      <c r="A1248" s="147">
        <v>1261</v>
      </c>
      <c r="B1248" s="226" t="s">
        <v>572</v>
      </c>
      <c r="C1248" s="147" t="s">
        <v>573</v>
      </c>
      <c r="D1248" s="147" t="s">
        <v>505</v>
      </c>
      <c r="E1248" s="148">
        <v>42324</v>
      </c>
      <c r="F1248" s="149">
        <v>0.39374999999999999</v>
      </c>
      <c r="G1248" s="149">
        <v>0.39374999999999999</v>
      </c>
      <c r="H1248" s="147"/>
      <c r="I1248" s="147"/>
      <c r="J1248" s="147"/>
      <c r="K1248" s="281">
        <v>0.76458333333333339</v>
      </c>
      <c r="L1248" s="121"/>
      <c r="M1248" s="120" t="str">
        <f>IF(ISERROR(VLOOKUP(C1248,mail!$G$2:$H$65,2,0)),"",VLOOKUP(C1248,mail!$G$2:$H$65,2,0))</f>
        <v/>
      </c>
      <c r="N1248" s="98"/>
      <c r="O1248" s="110">
        <f t="shared" si="204"/>
        <v>0.39374999999999999</v>
      </c>
      <c r="P1248" s="110">
        <f t="shared" si="205"/>
        <v>0.75</v>
      </c>
      <c r="Q1248" s="134">
        <f t="shared" si="206"/>
        <v>0.10625000000000001</v>
      </c>
      <c r="R1248" s="111">
        <f t="shared" si="202"/>
        <v>0.1875</v>
      </c>
      <c r="S1248" s="108">
        <f t="shared" si="207"/>
        <v>0.35416666666666669</v>
      </c>
      <c r="T1248" s="109"/>
      <c r="U1248" s="108">
        <v>6.25E-2</v>
      </c>
      <c r="V1248" s="108"/>
      <c r="W1248" s="112"/>
      <c r="X1248" s="112"/>
      <c r="Y1248" s="112"/>
      <c r="Z1248" s="176" t="s">
        <v>652</v>
      </c>
      <c r="AA1248" s="109"/>
      <c r="AB1248" s="138">
        <f t="shared" si="208"/>
        <v>1</v>
      </c>
      <c r="AC1248" s="112">
        <f t="shared" si="209"/>
        <v>0</v>
      </c>
      <c r="AD1248" s="112">
        <f t="shared" si="210"/>
        <v>1</v>
      </c>
      <c r="AE1248" s="112">
        <f t="shared" si="203"/>
        <v>1</v>
      </c>
    </row>
    <row r="1249" spans="1:31" s="150" customFormat="1" hidden="1">
      <c r="A1249" s="147">
        <v>1262</v>
      </c>
      <c r="B1249" s="226" t="s">
        <v>572</v>
      </c>
      <c r="C1249" s="147" t="s">
        <v>573</v>
      </c>
      <c r="D1249" s="147" t="s">
        <v>505</v>
      </c>
      <c r="E1249" s="148">
        <v>42325</v>
      </c>
      <c r="F1249" s="149">
        <v>0.75694444444444453</v>
      </c>
      <c r="G1249" s="147"/>
      <c r="H1249" s="147"/>
      <c r="I1249" s="147"/>
      <c r="J1249" s="147"/>
      <c r="K1249" s="281">
        <v>0.33680555555555558</v>
      </c>
      <c r="L1249" s="121"/>
      <c r="M1249" s="120" t="str">
        <f>IF(ISERROR(VLOOKUP(C1249,mail!$G$2:$H$65,2,0)),"",VLOOKUP(C1249,mail!$G$2:$H$65,2,0))</f>
        <v/>
      </c>
      <c r="N1249" s="98"/>
      <c r="O1249" s="110">
        <f t="shared" si="204"/>
        <v>0.33680555555555558</v>
      </c>
      <c r="P1249" s="110">
        <f t="shared" si="205"/>
        <v>0.75694444444444453</v>
      </c>
      <c r="Q1249" s="134">
        <f t="shared" si="206"/>
        <v>0.16319444444444442</v>
      </c>
      <c r="R1249" s="111">
        <f t="shared" si="202"/>
        <v>0.19444444444444453</v>
      </c>
      <c r="S1249" s="108">
        <f t="shared" si="207"/>
        <v>0.35416666666666669</v>
      </c>
      <c r="T1249" s="109"/>
      <c r="U1249" s="108"/>
      <c r="V1249" s="108"/>
      <c r="W1249" s="112"/>
      <c r="X1249" s="112"/>
      <c r="Y1249" s="112"/>
      <c r="Z1249" s="176"/>
      <c r="AA1249" s="109"/>
      <c r="AB1249" s="138">
        <f t="shared" si="208"/>
        <v>1</v>
      </c>
      <c r="AC1249" s="112">
        <f t="shared" si="209"/>
        <v>0</v>
      </c>
      <c r="AD1249" s="112">
        <f t="shared" si="210"/>
        <v>0</v>
      </c>
      <c r="AE1249" s="112">
        <f t="shared" si="203"/>
        <v>1</v>
      </c>
    </row>
    <row r="1250" spans="1:31" s="150" customFormat="1" hidden="1">
      <c r="A1250" s="147">
        <v>1263</v>
      </c>
      <c r="B1250" s="226" t="s">
        <v>572</v>
      </c>
      <c r="C1250" s="147" t="s">
        <v>573</v>
      </c>
      <c r="D1250" s="147" t="s">
        <v>505</v>
      </c>
      <c r="E1250" s="148">
        <v>42326</v>
      </c>
      <c r="F1250" s="149">
        <v>0.33958333333333335</v>
      </c>
      <c r="G1250" s="149">
        <v>0.76874999999999993</v>
      </c>
      <c r="H1250" s="147"/>
      <c r="I1250" s="147"/>
      <c r="J1250" s="147"/>
      <c r="K1250" s="279"/>
      <c r="L1250" s="121"/>
      <c r="M1250" s="120" t="str">
        <f>IF(ISERROR(VLOOKUP(C1250,mail!$G$2:$H$65,2,0)),"",VLOOKUP(C1250,mail!$G$2:$H$65,2,0))</f>
        <v/>
      </c>
      <c r="N1250" s="98"/>
      <c r="O1250" s="110">
        <f t="shared" si="204"/>
        <v>0.33958333333333335</v>
      </c>
      <c r="P1250" s="110">
        <f t="shared" si="205"/>
        <v>0.76874999999999993</v>
      </c>
      <c r="Q1250" s="134">
        <f t="shared" si="206"/>
        <v>0.16041666666666665</v>
      </c>
      <c r="R1250" s="111">
        <f t="shared" si="202"/>
        <v>0.20624999999999993</v>
      </c>
      <c r="S1250" s="108">
        <f t="shared" si="207"/>
        <v>0.35416666666666669</v>
      </c>
      <c r="T1250" s="109"/>
      <c r="U1250" s="108"/>
      <c r="V1250" s="108"/>
      <c r="W1250" s="112"/>
      <c r="X1250" s="112"/>
      <c r="Y1250" s="112"/>
      <c r="Z1250" s="176"/>
      <c r="AA1250" s="109"/>
      <c r="AB1250" s="138">
        <f t="shared" si="208"/>
        <v>1</v>
      </c>
      <c r="AC1250" s="112">
        <f t="shared" si="209"/>
        <v>0</v>
      </c>
      <c r="AD1250" s="112">
        <f t="shared" si="210"/>
        <v>0</v>
      </c>
      <c r="AE1250" s="112">
        <f t="shared" si="203"/>
        <v>1</v>
      </c>
    </row>
    <row r="1251" spans="1:31" s="150" customFormat="1" hidden="1">
      <c r="A1251" s="147">
        <v>1264</v>
      </c>
      <c r="B1251" s="226" t="s">
        <v>572</v>
      </c>
      <c r="C1251" s="147" t="s">
        <v>573</v>
      </c>
      <c r="D1251" s="147" t="s">
        <v>505</v>
      </c>
      <c r="E1251" s="148">
        <v>42327</v>
      </c>
      <c r="F1251" s="149">
        <v>0.34166666666666662</v>
      </c>
      <c r="G1251" s="149">
        <v>0.7680555555555556</v>
      </c>
      <c r="H1251" s="147"/>
      <c r="I1251" s="147"/>
      <c r="J1251" s="147"/>
      <c r="K1251" s="279"/>
      <c r="L1251" s="121"/>
      <c r="M1251" s="120" t="str">
        <f>IF(ISERROR(VLOOKUP(C1251,mail!$G$2:$H$65,2,0)),"",VLOOKUP(C1251,mail!$G$2:$H$65,2,0))</f>
        <v/>
      </c>
      <c r="N1251" s="98"/>
      <c r="O1251" s="110">
        <f t="shared" si="204"/>
        <v>0.34166666666666662</v>
      </c>
      <c r="P1251" s="110">
        <f t="shared" si="205"/>
        <v>0.7680555555555556</v>
      </c>
      <c r="Q1251" s="134">
        <f t="shared" si="206"/>
        <v>0.15833333333333338</v>
      </c>
      <c r="R1251" s="111">
        <f t="shared" si="202"/>
        <v>0.2055555555555556</v>
      </c>
      <c r="S1251" s="108">
        <f t="shared" si="207"/>
        <v>0.35416666666666669</v>
      </c>
      <c r="T1251" s="109"/>
      <c r="U1251" s="108"/>
      <c r="V1251" s="108"/>
      <c r="W1251" s="112"/>
      <c r="X1251" s="112"/>
      <c r="Y1251" s="112"/>
      <c r="Z1251" s="176"/>
      <c r="AA1251" s="109"/>
      <c r="AB1251" s="138">
        <f t="shared" si="208"/>
        <v>1</v>
      </c>
      <c r="AC1251" s="112">
        <f t="shared" si="209"/>
        <v>0</v>
      </c>
      <c r="AD1251" s="112">
        <f t="shared" si="210"/>
        <v>0</v>
      </c>
      <c r="AE1251" s="112">
        <f t="shared" si="203"/>
        <v>1</v>
      </c>
    </row>
    <row r="1252" spans="1:31" s="150" customFormat="1" hidden="1">
      <c r="A1252" s="147">
        <v>1265</v>
      </c>
      <c r="B1252" s="226" t="s">
        <v>574</v>
      </c>
      <c r="C1252" s="147" t="s">
        <v>575</v>
      </c>
      <c r="D1252" s="147" t="s">
        <v>505</v>
      </c>
      <c r="E1252" s="148">
        <v>42324</v>
      </c>
      <c r="F1252" s="149">
        <v>0.39305555555555555</v>
      </c>
      <c r="G1252" s="149">
        <v>0.39305555555555555</v>
      </c>
      <c r="H1252" s="147"/>
      <c r="I1252" s="147"/>
      <c r="J1252" s="147"/>
      <c r="K1252" s="281">
        <v>0.76597222222222217</v>
      </c>
      <c r="L1252" s="121"/>
      <c r="M1252" s="120" t="str">
        <f>IF(ISERROR(VLOOKUP(C1252,mail!$G$2:$H$65,2,0)),"",VLOOKUP(C1252,mail!$G$2:$H$65,2,0))</f>
        <v/>
      </c>
      <c r="N1252" s="98"/>
      <c r="O1252" s="110">
        <f t="shared" si="204"/>
        <v>0.39305555555555555</v>
      </c>
      <c r="P1252" s="110">
        <f t="shared" si="205"/>
        <v>0.75</v>
      </c>
      <c r="Q1252" s="134">
        <f t="shared" si="206"/>
        <v>0.10694444444444445</v>
      </c>
      <c r="R1252" s="111">
        <f t="shared" si="202"/>
        <v>0.1875</v>
      </c>
      <c r="S1252" s="108">
        <f t="shared" si="207"/>
        <v>0.35416666666666669</v>
      </c>
      <c r="T1252" s="109"/>
      <c r="U1252" s="108">
        <v>6.25E-2</v>
      </c>
      <c r="V1252" s="108"/>
      <c r="W1252" s="112"/>
      <c r="X1252" s="112"/>
      <c r="Y1252" s="112"/>
      <c r="Z1252" s="176" t="s">
        <v>652</v>
      </c>
      <c r="AA1252" s="109"/>
      <c r="AB1252" s="138">
        <f t="shared" si="208"/>
        <v>1</v>
      </c>
      <c r="AC1252" s="112">
        <f t="shared" si="209"/>
        <v>0</v>
      </c>
      <c r="AD1252" s="112">
        <f t="shared" si="210"/>
        <v>1</v>
      </c>
      <c r="AE1252" s="112">
        <f t="shared" si="203"/>
        <v>1</v>
      </c>
    </row>
    <row r="1253" spans="1:31" s="150" customFormat="1" hidden="1">
      <c r="A1253" s="147">
        <v>1266</v>
      </c>
      <c r="B1253" s="226" t="s">
        <v>574</v>
      </c>
      <c r="C1253" s="147" t="s">
        <v>575</v>
      </c>
      <c r="D1253" s="147" t="s">
        <v>505</v>
      </c>
      <c r="E1253" s="148">
        <v>42325</v>
      </c>
      <c r="F1253" s="149">
        <v>0.31666666666666665</v>
      </c>
      <c r="G1253" s="149">
        <v>0.75694444444444453</v>
      </c>
      <c r="H1253" s="147"/>
      <c r="I1253" s="147"/>
      <c r="J1253" s="147"/>
      <c r="K1253" s="279"/>
      <c r="L1253" s="121"/>
      <c r="M1253" s="120" t="str">
        <f>IF(ISERROR(VLOOKUP(C1253,mail!$G$2:$H$65,2,0)),"",VLOOKUP(C1253,mail!$G$2:$H$65,2,0))</f>
        <v/>
      </c>
      <c r="N1253" s="98"/>
      <c r="O1253" s="110">
        <f t="shared" si="204"/>
        <v>0.33333333333333331</v>
      </c>
      <c r="P1253" s="110">
        <f t="shared" si="205"/>
        <v>0.75694444444444453</v>
      </c>
      <c r="Q1253" s="134">
        <f t="shared" si="206"/>
        <v>0.16666666666666669</v>
      </c>
      <c r="R1253" s="111">
        <f t="shared" si="202"/>
        <v>0.19444444444444453</v>
      </c>
      <c r="S1253" s="108">
        <f t="shared" si="207"/>
        <v>0.35416666666666669</v>
      </c>
      <c r="T1253" s="109"/>
      <c r="U1253" s="108"/>
      <c r="V1253" s="108"/>
      <c r="W1253" s="112"/>
      <c r="X1253" s="112"/>
      <c r="Y1253" s="112"/>
      <c r="Z1253" s="176"/>
      <c r="AA1253" s="109"/>
      <c r="AB1253" s="138">
        <f t="shared" si="208"/>
        <v>1</v>
      </c>
      <c r="AC1253" s="112">
        <f t="shared" si="209"/>
        <v>0</v>
      </c>
      <c r="AD1253" s="112">
        <f t="shared" si="210"/>
        <v>0</v>
      </c>
      <c r="AE1253" s="112">
        <f t="shared" si="203"/>
        <v>1</v>
      </c>
    </row>
    <row r="1254" spans="1:31" s="150" customFormat="1" hidden="1">
      <c r="A1254" s="147">
        <v>1267</v>
      </c>
      <c r="B1254" s="226" t="s">
        <v>574</v>
      </c>
      <c r="C1254" s="147" t="s">
        <v>575</v>
      </c>
      <c r="D1254" s="147" t="s">
        <v>505</v>
      </c>
      <c r="E1254" s="148">
        <v>42326</v>
      </c>
      <c r="F1254" s="149">
        <v>0.32916666666666666</v>
      </c>
      <c r="G1254" s="149">
        <v>0.75902777777777775</v>
      </c>
      <c r="H1254" s="147"/>
      <c r="I1254" s="147"/>
      <c r="J1254" s="147"/>
      <c r="K1254" s="279"/>
      <c r="L1254" s="121"/>
      <c r="M1254" s="120" t="str">
        <f>IF(ISERROR(VLOOKUP(C1254,mail!$G$2:$H$65,2,0)),"",VLOOKUP(C1254,mail!$G$2:$H$65,2,0))</f>
        <v/>
      </c>
      <c r="N1254" s="98"/>
      <c r="O1254" s="110">
        <f t="shared" si="204"/>
        <v>0.33333333333333331</v>
      </c>
      <c r="P1254" s="110">
        <f t="shared" si="205"/>
        <v>0.75902777777777775</v>
      </c>
      <c r="Q1254" s="134">
        <f t="shared" si="206"/>
        <v>0.16666666666666669</v>
      </c>
      <c r="R1254" s="111">
        <f t="shared" si="202"/>
        <v>0.19652777777777775</v>
      </c>
      <c r="S1254" s="108">
        <f t="shared" si="207"/>
        <v>0.35416666666666669</v>
      </c>
      <c r="T1254" s="109"/>
      <c r="U1254" s="108"/>
      <c r="V1254" s="108"/>
      <c r="W1254" s="112"/>
      <c r="X1254" s="112"/>
      <c r="Y1254" s="112"/>
      <c r="Z1254" s="176"/>
      <c r="AA1254" s="109"/>
      <c r="AB1254" s="138">
        <f t="shared" si="208"/>
        <v>1</v>
      </c>
      <c r="AC1254" s="112">
        <f t="shared" si="209"/>
        <v>0</v>
      </c>
      <c r="AD1254" s="112">
        <f t="shared" si="210"/>
        <v>0</v>
      </c>
      <c r="AE1254" s="112">
        <f t="shared" si="203"/>
        <v>1</v>
      </c>
    </row>
    <row r="1255" spans="1:31" s="150" customFormat="1" hidden="1">
      <c r="A1255" s="147">
        <v>1268</v>
      </c>
      <c r="B1255" s="226" t="s">
        <v>574</v>
      </c>
      <c r="C1255" s="147" t="s">
        <v>575</v>
      </c>
      <c r="D1255" s="147" t="s">
        <v>505</v>
      </c>
      <c r="E1255" s="148">
        <v>42327</v>
      </c>
      <c r="F1255" s="149">
        <v>0.33333333333333331</v>
      </c>
      <c r="G1255" s="149">
        <v>0.76111111111111107</v>
      </c>
      <c r="H1255" s="147"/>
      <c r="I1255" s="147"/>
      <c r="J1255" s="147"/>
      <c r="K1255" s="279"/>
      <c r="L1255" s="121"/>
      <c r="M1255" s="120" t="str">
        <f>IF(ISERROR(VLOOKUP(C1255,mail!$G$2:$H$65,2,0)),"",VLOOKUP(C1255,mail!$G$2:$H$65,2,0))</f>
        <v/>
      </c>
      <c r="N1255" s="98"/>
      <c r="O1255" s="110">
        <f t="shared" si="204"/>
        <v>0.33333333333333331</v>
      </c>
      <c r="P1255" s="110">
        <f t="shared" si="205"/>
        <v>0.76111111111111107</v>
      </c>
      <c r="Q1255" s="134">
        <f t="shared" si="206"/>
        <v>0.16666666666666669</v>
      </c>
      <c r="R1255" s="111">
        <f t="shared" si="202"/>
        <v>0.19861111111111107</v>
      </c>
      <c r="S1255" s="108">
        <f t="shared" si="207"/>
        <v>0.35416666666666669</v>
      </c>
      <c r="T1255" s="109"/>
      <c r="U1255" s="108"/>
      <c r="V1255" s="108"/>
      <c r="W1255" s="112"/>
      <c r="X1255" s="112"/>
      <c r="Y1255" s="112"/>
      <c r="Z1255" s="176"/>
      <c r="AA1255" s="109"/>
      <c r="AB1255" s="138">
        <f t="shared" si="208"/>
        <v>1</v>
      </c>
      <c r="AC1255" s="112">
        <f t="shared" si="209"/>
        <v>0</v>
      </c>
      <c r="AD1255" s="112">
        <f t="shared" si="210"/>
        <v>0</v>
      </c>
      <c r="AE1255" s="112">
        <f t="shared" si="203"/>
        <v>1</v>
      </c>
    </row>
    <row r="1256" spans="1:31" s="150" customFormat="1" hidden="1">
      <c r="A1256" s="147">
        <v>1269</v>
      </c>
      <c r="B1256" s="226" t="s">
        <v>576</v>
      </c>
      <c r="C1256" s="147" t="s">
        <v>577</v>
      </c>
      <c r="D1256" s="147" t="s">
        <v>505</v>
      </c>
      <c r="E1256" s="148">
        <v>42324</v>
      </c>
      <c r="F1256" s="149">
        <v>0.39305555555555555</v>
      </c>
      <c r="G1256" s="149">
        <v>0.39305555555555555</v>
      </c>
      <c r="H1256" s="147"/>
      <c r="I1256" s="147"/>
      <c r="J1256" s="147"/>
      <c r="K1256" s="281">
        <v>0.76666666666666661</v>
      </c>
      <c r="L1256" s="121"/>
      <c r="M1256" s="120" t="str">
        <f>IF(ISERROR(VLOOKUP(C1256,mail!$G$2:$H$65,2,0)),"",VLOOKUP(C1256,mail!$G$2:$H$65,2,0))</f>
        <v/>
      </c>
      <c r="N1256" s="98"/>
      <c r="O1256" s="110">
        <f t="shared" si="204"/>
        <v>0.39305555555555555</v>
      </c>
      <c r="P1256" s="110">
        <f t="shared" si="205"/>
        <v>0.75</v>
      </c>
      <c r="Q1256" s="134">
        <f t="shared" si="206"/>
        <v>0.10694444444444445</v>
      </c>
      <c r="R1256" s="111">
        <f t="shared" ref="R1256:R1259" si="211">+IF(OR(M1256="khac",M1256="pm",P1256=TIMEVALUE("00:00"),MAX(F1256:K1256)&lt;TIMEVALUE("13:30"),MAX(F1256:K1256)&lt;TIMEVALUE("15:30"),MIN(F1256:K1256)&gt;TIMEVALUE("15:30")),0,IF(P1256&lt;=TIMEVALUE("19:30"),P1256-IF(MIN(F1256:K1256)&gt;TIMEVALUE("13:30"),O1256,TIMEVALUE("13:30")),TIMEVALUE("19:30")-IF(MIN(F1256:K1256)&gt;TIMEVALUE("13:30"),O1256,TIMEVALUE("13:30"))))</f>
        <v>0.1875</v>
      </c>
      <c r="S1256" s="108">
        <f t="shared" si="207"/>
        <v>0.35416666666666669</v>
      </c>
      <c r="T1256" s="109"/>
      <c r="U1256" s="108">
        <v>6.25E-2</v>
      </c>
      <c r="V1256" s="108"/>
      <c r="W1256" s="112"/>
      <c r="X1256" s="112"/>
      <c r="Y1256" s="112"/>
      <c r="Z1256" s="176" t="s">
        <v>652</v>
      </c>
      <c r="AA1256" s="109"/>
      <c r="AB1256" s="138">
        <f t="shared" si="208"/>
        <v>1</v>
      </c>
      <c r="AC1256" s="112">
        <f t="shared" si="209"/>
        <v>0</v>
      </c>
      <c r="AD1256" s="112">
        <f t="shared" si="210"/>
        <v>1</v>
      </c>
      <c r="AE1256" s="112">
        <f t="shared" si="203"/>
        <v>1</v>
      </c>
    </row>
    <row r="1257" spans="1:31" s="150" customFormat="1" hidden="1">
      <c r="A1257" s="147">
        <v>1270</v>
      </c>
      <c r="B1257" s="226" t="s">
        <v>576</v>
      </c>
      <c r="C1257" s="147" t="s">
        <v>577</v>
      </c>
      <c r="D1257" s="147" t="s">
        <v>505</v>
      </c>
      <c r="E1257" s="148">
        <v>42325</v>
      </c>
      <c r="F1257" s="149">
        <v>0.33888888888888885</v>
      </c>
      <c r="G1257" s="149">
        <v>0.75694444444444453</v>
      </c>
      <c r="H1257" s="147"/>
      <c r="I1257" s="147"/>
      <c r="J1257" s="147"/>
      <c r="K1257" s="279"/>
      <c r="L1257" s="121"/>
      <c r="M1257" s="120" t="str">
        <f>IF(ISERROR(VLOOKUP(C1257,mail!$G$2:$H$65,2,0)),"",VLOOKUP(C1257,mail!$G$2:$H$65,2,0))</f>
        <v/>
      </c>
      <c r="N1257" s="98"/>
      <c r="O1257" s="110">
        <f t="shared" si="204"/>
        <v>0.33888888888888885</v>
      </c>
      <c r="P1257" s="110">
        <f t="shared" si="205"/>
        <v>0.75694444444444453</v>
      </c>
      <c r="Q1257" s="134">
        <f t="shared" si="206"/>
        <v>0.16111111111111115</v>
      </c>
      <c r="R1257" s="111">
        <f t="shared" si="211"/>
        <v>0.19444444444444453</v>
      </c>
      <c r="S1257" s="108">
        <f t="shared" si="207"/>
        <v>0.35416666666666669</v>
      </c>
      <c r="T1257" s="109"/>
      <c r="U1257" s="108"/>
      <c r="V1257" s="108"/>
      <c r="W1257" s="112"/>
      <c r="X1257" s="112"/>
      <c r="Y1257" s="112"/>
      <c r="Z1257" s="176"/>
      <c r="AA1257" s="109"/>
      <c r="AB1257" s="138">
        <f t="shared" si="208"/>
        <v>1</v>
      </c>
      <c r="AC1257" s="112">
        <f t="shared" si="209"/>
        <v>0</v>
      </c>
      <c r="AD1257" s="112">
        <f t="shared" si="210"/>
        <v>0</v>
      </c>
      <c r="AE1257" s="112">
        <f t="shared" si="203"/>
        <v>1</v>
      </c>
    </row>
    <row r="1258" spans="1:31" s="150" customFormat="1" hidden="1">
      <c r="A1258" s="147">
        <v>1271</v>
      </c>
      <c r="B1258" s="226" t="s">
        <v>576</v>
      </c>
      <c r="C1258" s="147" t="s">
        <v>577</v>
      </c>
      <c r="D1258" s="147" t="s">
        <v>505</v>
      </c>
      <c r="E1258" s="148">
        <v>42326</v>
      </c>
      <c r="F1258" s="149">
        <v>0.33958333333333335</v>
      </c>
      <c r="G1258" s="149">
        <v>0.75902777777777775</v>
      </c>
      <c r="H1258" s="147"/>
      <c r="I1258" s="147"/>
      <c r="J1258" s="147"/>
      <c r="K1258" s="279"/>
      <c r="L1258" s="121"/>
      <c r="M1258" s="120" t="str">
        <f>IF(ISERROR(VLOOKUP(C1258,mail!$G$2:$H$65,2,0)),"",VLOOKUP(C1258,mail!$G$2:$H$65,2,0))</f>
        <v/>
      </c>
      <c r="N1258" s="98"/>
      <c r="O1258" s="110">
        <f t="shared" si="204"/>
        <v>0.33958333333333335</v>
      </c>
      <c r="P1258" s="110">
        <f t="shared" si="205"/>
        <v>0.75902777777777775</v>
      </c>
      <c r="Q1258" s="134">
        <f t="shared" si="206"/>
        <v>0.16041666666666665</v>
      </c>
      <c r="R1258" s="111">
        <f t="shared" si="211"/>
        <v>0.19652777777777775</v>
      </c>
      <c r="S1258" s="108">
        <f t="shared" si="207"/>
        <v>0.35416666666666669</v>
      </c>
      <c r="T1258" s="109"/>
      <c r="U1258" s="108"/>
      <c r="V1258" s="108"/>
      <c r="W1258" s="112"/>
      <c r="X1258" s="112"/>
      <c r="Y1258" s="112"/>
      <c r="Z1258" s="176"/>
      <c r="AA1258" s="109"/>
      <c r="AB1258" s="138">
        <f t="shared" si="208"/>
        <v>1</v>
      </c>
      <c r="AC1258" s="112">
        <f t="shared" si="209"/>
        <v>0</v>
      </c>
      <c r="AD1258" s="112">
        <f t="shared" si="210"/>
        <v>0</v>
      </c>
      <c r="AE1258" s="112">
        <f t="shared" si="203"/>
        <v>1</v>
      </c>
    </row>
    <row r="1259" spans="1:31" s="150" customFormat="1" hidden="1">
      <c r="A1259" s="147">
        <v>1272</v>
      </c>
      <c r="B1259" s="226" t="s">
        <v>576</v>
      </c>
      <c r="C1259" s="147" t="s">
        <v>577</v>
      </c>
      <c r="D1259" s="147" t="s">
        <v>505</v>
      </c>
      <c r="E1259" s="148">
        <v>42327</v>
      </c>
      <c r="F1259" s="149">
        <v>0.33888888888888885</v>
      </c>
      <c r="G1259" s="149">
        <v>0.76111111111111107</v>
      </c>
      <c r="H1259" s="147"/>
      <c r="I1259" s="147"/>
      <c r="J1259" s="147"/>
      <c r="K1259" s="279"/>
      <c r="L1259" s="121"/>
      <c r="M1259" s="120" t="str">
        <f>IF(ISERROR(VLOOKUP(C1259,mail!$G$2:$H$65,2,0)),"",VLOOKUP(C1259,mail!$G$2:$H$65,2,0))</f>
        <v/>
      </c>
      <c r="N1259" s="98"/>
      <c r="O1259" s="110">
        <f t="shared" si="204"/>
        <v>0.33888888888888885</v>
      </c>
      <c r="P1259" s="110">
        <f t="shared" si="205"/>
        <v>0.76111111111111107</v>
      </c>
      <c r="Q1259" s="134">
        <f t="shared" si="206"/>
        <v>0.16111111111111115</v>
      </c>
      <c r="R1259" s="111">
        <f t="shared" si="211"/>
        <v>0.19861111111111107</v>
      </c>
      <c r="S1259" s="108">
        <f t="shared" si="207"/>
        <v>0.35416666666666669</v>
      </c>
      <c r="T1259" s="109"/>
      <c r="U1259" s="108"/>
      <c r="V1259" s="108"/>
      <c r="W1259" s="112"/>
      <c r="X1259" s="112"/>
      <c r="Y1259" s="112"/>
      <c r="Z1259" s="176"/>
      <c r="AA1259" s="109"/>
      <c r="AB1259" s="138">
        <f t="shared" si="208"/>
        <v>1</v>
      </c>
      <c r="AC1259" s="112">
        <f t="shared" si="209"/>
        <v>0</v>
      </c>
      <c r="AD1259" s="112">
        <f t="shared" si="210"/>
        <v>0</v>
      </c>
      <c r="AE1259" s="112">
        <f t="shared" ref="AE1259" si="212">+IF(OR(M1259="Khac",M1259="pm"),0,IF(AND(MAX(F1259:K1259)-MIN(F1259:K1259)&gt;TIMEVALUE("6:00"),AND(MAX(F1259:K1259)&gt;TIMEVALUE("14:00"),MIN(F1259:K1259)&lt;TIMEVALUE("11:30"))),1,0))+X1259</f>
        <v>1</v>
      </c>
    </row>
    <row r="1260" spans="1:31" s="150" customFormat="1" hidden="1">
      <c r="A1260" s="147">
        <v>1</v>
      </c>
      <c r="B1260" s="226" t="s">
        <v>474</v>
      </c>
      <c r="C1260" s="147" t="s">
        <v>0</v>
      </c>
      <c r="D1260" s="147" t="s">
        <v>475</v>
      </c>
      <c r="E1260" s="148">
        <v>42328</v>
      </c>
      <c r="F1260" s="149">
        <v>0.34583333333333338</v>
      </c>
      <c r="G1260" s="149">
        <v>0.34583333333333338</v>
      </c>
      <c r="H1260" s="149">
        <v>0.7680555555555556</v>
      </c>
      <c r="I1260" s="147"/>
      <c r="J1260" s="147"/>
      <c r="K1260" s="279"/>
      <c r="L1260" s="121"/>
      <c r="M1260" s="120" t="str">
        <f>IF(ISERROR(VLOOKUP(C1260,mail!$G$2:$H$65,2,0)),"",VLOOKUP(C1260,mail!$G$2:$H$65,2,0))</f>
        <v/>
      </c>
      <c r="N1260" s="98"/>
      <c r="O1260" s="110">
        <f t="shared" ref="O1260:O1319" si="213">+IF(COUNT(F1260:K1260)=1,0,IF((MAX(F1260:K1260)-MIN(F1260:K1260))&lt;TIMEVALUE("1:00"),0,IF(F1260&lt;TIMEVALUE("8:00"),1/3,MIN(F1260:K1260))))</f>
        <v>0.34583333333333338</v>
      </c>
      <c r="P1260" s="110">
        <f t="shared" ref="P1260:P1319" si="214">+IF(COUNT(F1260:K1260)=1,0,IF((MAX(F1260:K1260)-MIN(F1260:K1260))&lt;TIMEVALUE("1:00"),0,IF(MAX(F1260:K1260)&lt;TIMEVALUE("18:00"),MAX(F1260:K1260),IF(MIN(F1260:K1260)&gt;TIMEVALUE("8:30"),0.75,MAX(F1260:K1260)))))</f>
        <v>0.7680555555555556</v>
      </c>
      <c r="Q1260" s="134">
        <f t="shared" ref="Q1260:Q1319" si="215">+IF(OR(M1260="KHAC",M1260="PM",O1260=TIMEVALUE("00:00")),0,IF(O1260&gt;TIMEVALUE("10:00"),0,IF(MAX(F1260:K1260)&lt;TIMEVALUE("12:00"),MAX(F1260:K1260)-O1260,TIMEVALUE("12:00")-O1260)))</f>
        <v>0.15416666666666662</v>
      </c>
      <c r="R1260" s="111">
        <f t="shared" ref="R1260:R1319" si="216">+IF(OR(M1260="khac",M1260="pm",P1260=TIMEVALUE("00:00"),MAX(F1260:K1260)&lt;TIMEVALUE("13:30"),MAX(F1260:K1260)&lt;TIMEVALUE("15:30"),MIN(F1260:K1260)&gt;TIMEVALUE("15:30")),0,IF(P1260&lt;=TIMEVALUE("19:30"),P1260-IF(MIN(F1260:K1260)&gt;TIMEVALUE("13:30"),O1260,TIMEVALUE("13:30")),TIMEVALUE("19:30")-IF(MIN(F1260:K1260)&gt;TIMEVALUE("13:30"),O1260,TIMEVALUE("13:30"))))</f>
        <v>0.2055555555555556</v>
      </c>
      <c r="S1260" s="108">
        <f t="shared" ref="S1260:S1319" si="217">+IF(AND(M1260="TS",(Q1260+R1260+U1260-V1260)&gt;TIMEVALUE("7:30")),7.5/24,IF((Q1260+R1260+U1260-V1260)&gt;TIMEVALUE("8:30"),8.5/24,(Q1260+R1260+U1260-V1260)))</f>
        <v>0.35416666666666669</v>
      </c>
      <c r="T1260" s="109"/>
      <c r="U1260" s="108"/>
      <c r="V1260" s="108"/>
      <c r="W1260" s="112"/>
      <c r="X1260" s="112"/>
      <c r="Y1260" s="112"/>
      <c r="Z1260" s="176"/>
      <c r="AA1260" s="109"/>
      <c r="AB1260" s="138">
        <f t="shared" ref="AB1260:AB1319" si="218">+S1260/TIMEVALUE("8:30")</f>
        <v>1</v>
      </c>
      <c r="AC1260" s="112">
        <f t="shared" ref="AC1260:AC1319" si="219">IF(COUNT(F1260:K1260)=0,0,IF(COUNT(F1260:K1260)=1,1,IF((MAX(F1260:K1260)-MIN(F1260:K1260))&lt;TIMEVALUE("1:00"),1,0+Y1260)))</f>
        <v>0</v>
      </c>
      <c r="AD1260" s="112">
        <f t="shared" ref="AD1260:AD1319" si="220">+IF(AND(F1260&gt;TIMEVALUE("8:30"),F1260&lt;TIMEVALUE("10:00")),1,IF(AND(F1260&gt;TIMEVALUE("14:00"),F1260&lt;TIMEVALUE("15:30")),1,0+W1260))</f>
        <v>0</v>
      </c>
      <c r="AE1260" s="112">
        <f t="shared" ref="AE1260:AE1319" si="221">+IF(OR(M1260="Khac",M1260="pm"),0,IF(AND(MAX(F1260:K1260)-MIN(F1260:K1260)&gt;TIMEVALUE("6:00"),AND(MAX(F1260:K1260)&gt;TIMEVALUE("14:00"),MIN(F1260:K1260)&lt;TIMEVALUE("11:30"))),1,0))+X1260</f>
        <v>1</v>
      </c>
    </row>
    <row r="1261" spans="1:31" s="150" customFormat="1" hidden="1">
      <c r="A1261" s="147">
        <v>2</v>
      </c>
      <c r="B1261" s="226" t="s">
        <v>474</v>
      </c>
      <c r="C1261" s="147" t="s">
        <v>0</v>
      </c>
      <c r="D1261" s="147" t="s">
        <v>475</v>
      </c>
      <c r="E1261" s="148">
        <v>42331</v>
      </c>
      <c r="F1261" s="149">
        <v>0.35138888888888892</v>
      </c>
      <c r="G1261" s="149">
        <v>0.76388888888888884</v>
      </c>
      <c r="H1261" s="149">
        <v>0.77500000000000002</v>
      </c>
      <c r="I1261" s="147"/>
      <c r="J1261" s="147"/>
      <c r="K1261" s="279"/>
      <c r="L1261" s="121"/>
      <c r="M1261" s="120" t="str">
        <f>IF(ISERROR(VLOOKUP(C1261,mail!$G$2:$H$65,2,0)),"",VLOOKUP(C1261,mail!$G$2:$H$65,2,0))</f>
        <v/>
      </c>
      <c r="N1261" s="98"/>
      <c r="O1261" s="110">
        <f t="shared" si="213"/>
        <v>0.35138888888888892</v>
      </c>
      <c r="P1261" s="110">
        <f t="shared" si="214"/>
        <v>0.77500000000000002</v>
      </c>
      <c r="Q1261" s="134">
        <f t="shared" si="215"/>
        <v>0.14861111111111108</v>
      </c>
      <c r="R1261" s="111">
        <f t="shared" si="216"/>
        <v>0.21250000000000002</v>
      </c>
      <c r="S1261" s="108">
        <f t="shared" si="217"/>
        <v>0.35416666666666669</v>
      </c>
      <c r="T1261" s="109"/>
      <c r="U1261" s="108"/>
      <c r="V1261" s="108"/>
      <c r="W1261" s="112"/>
      <c r="X1261" s="112"/>
      <c r="Y1261" s="112"/>
      <c r="Z1261" s="176"/>
      <c r="AA1261" s="109"/>
      <c r="AB1261" s="138">
        <f t="shared" si="218"/>
        <v>1</v>
      </c>
      <c r="AC1261" s="112">
        <f t="shared" si="219"/>
        <v>0</v>
      </c>
      <c r="AD1261" s="112">
        <f t="shared" si="220"/>
        <v>0</v>
      </c>
      <c r="AE1261" s="112">
        <f t="shared" si="221"/>
        <v>1</v>
      </c>
    </row>
    <row r="1262" spans="1:31" s="150" customFormat="1" hidden="1">
      <c r="A1262" s="147">
        <v>3</v>
      </c>
      <c r="B1262" s="226" t="s">
        <v>474</v>
      </c>
      <c r="C1262" s="147" t="s">
        <v>0</v>
      </c>
      <c r="D1262" s="147" t="s">
        <v>475</v>
      </c>
      <c r="E1262" s="148">
        <v>42332</v>
      </c>
      <c r="F1262" s="149">
        <v>0.35069444444444442</v>
      </c>
      <c r="G1262" s="149">
        <v>0.74236111111111114</v>
      </c>
      <c r="H1262" s="149">
        <v>0.76736111111111116</v>
      </c>
      <c r="I1262" s="147"/>
      <c r="J1262" s="147"/>
      <c r="K1262" s="279"/>
      <c r="L1262" s="121"/>
      <c r="M1262" s="120" t="str">
        <f>IF(ISERROR(VLOOKUP(C1262,mail!$G$2:$H$65,2,0)),"",VLOOKUP(C1262,mail!$G$2:$H$65,2,0))</f>
        <v/>
      </c>
      <c r="N1262" s="98"/>
      <c r="O1262" s="110">
        <f t="shared" si="213"/>
        <v>0.35069444444444442</v>
      </c>
      <c r="P1262" s="110">
        <f t="shared" si="214"/>
        <v>0.76736111111111116</v>
      </c>
      <c r="Q1262" s="134">
        <f t="shared" si="215"/>
        <v>0.14930555555555558</v>
      </c>
      <c r="R1262" s="111">
        <f t="shared" si="216"/>
        <v>0.20486111111111116</v>
      </c>
      <c r="S1262" s="108">
        <f t="shared" si="217"/>
        <v>0.35416666666666674</v>
      </c>
      <c r="T1262" s="109"/>
      <c r="U1262" s="108"/>
      <c r="V1262" s="108"/>
      <c r="W1262" s="112"/>
      <c r="X1262" s="112"/>
      <c r="Y1262" s="112"/>
      <c r="Z1262" s="176"/>
      <c r="AA1262" s="109"/>
      <c r="AB1262" s="138">
        <f t="shared" si="218"/>
        <v>1.0000000000000002</v>
      </c>
      <c r="AC1262" s="112">
        <f t="shared" si="219"/>
        <v>0</v>
      </c>
      <c r="AD1262" s="112">
        <f t="shared" si="220"/>
        <v>0</v>
      </c>
      <c r="AE1262" s="112">
        <f t="shared" si="221"/>
        <v>1</v>
      </c>
    </row>
    <row r="1263" spans="1:31" s="150" customFormat="1" hidden="1">
      <c r="A1263" s="147">
        <v>4</v>
      </c>
      <c r="B1263" s="226" t="s">
        <v>476</v>
      </c>
      <c r="C1263" s="147" t="s">
        <v>2</v>
      </c>
      <c r="D1263" s="147" t="s">
        <v>475</v>
      </c>
      <c r="E1263" s="148">
        <v>42328</v>
      </c>
      <c r="F1263" s="149">
        <v>0.34166666666666662</v>
      </c>
      <c r="G1263" s="149">
        <v>0.76736111111111116</v>
      </c>
      <c r="H1263" s="149">
        <v>0.7729166666666667</v>
      </c>
      <c r="I1263" s="147"/>
      <c r="J1263" s="147"/>
      <c r="K1263" s="279"/>
      <c r="L1263" s="121"/>
      <c r="M1263" s="120" t="str">
        <f>IF(ISERROR(VLOOKUP(C1263,mail!$G$2:$H$65,2,0)),"",VLOOKUP(C1263,mail!$G$2:$H$65,2,0))</f>
        <v/>
      </c>
      <c r="N1263" s="98"/>
      <c r="O1263" s="110">
        <f t="shared" si="213"/>
        <v>0.34166666666666662</v>
      </c>
      <c r="P1263" s="110">
        <f t="shared" si="214"/>
        <v>0.7729166666666667</v>
      </c>
      <c r="Q1263" s="134">
        <f t="shared" si="215"/>
        <v>0.15833333333333338</v>
      </c>
      <c r="R1263" s="111">
        <f t="shared" si="216"/>
        <v>0.2104166666666667</v>
      </c>
      <c r="S1263" s="108">
        <f t="shared" si="217"/>
        <v>0.35416666666666669</v>
      </c>
      <c r="T1263" s="109"/>
      <c r="U1263" s="108"/>
      <c r="V1263" s="108"/>
      <c r="W1263" s="112"/>
      <c r="X1263" s="112"/>
      <c r="Y1263" s="112"/>
      <c r="Z1263" s="176"/>
      <c r="AA1263" s="109"/>
      <c r="AB1263" s="138">
        <f t="shared" si="218"/>
        <v>1</v>
      </c>
      <c r="AC1263" s="112">
        <f t="shared" si="219"/>
        <v>0</v>
      </c>
      <c r="AD1263" s="112">
        <f t="shared" si="220"/>
        <v>0</v>
      </c>
      <c r="AE1263" s="112">
        <f t="shared" si="221"/>
        <v>1</v>
      </c>
    </row>
    <row r="1264" spans="1:31" s="150" customFormat="1" hidden="1">
      <c r="A1264" s="147">
        <v>5</v>
      </c>
      <c r="B1264" s="226" t="s">
        <v>476</v>
      </c>
      <c r="C1264" s="147" t="s">
        <v>2</v>
      </c>
      <c r="D1264" s="147" t="s">
        <v>475</v>
      </c>
      <c r="E1264" s="148">
        <v>42331</v>
      </c>
      <c r="F1264" s="149">
        <v>0.34027777777777773</v>
      </c>
      <c r="G1264" s="147"/>
      <c r="H1264" s="147"/>
      <c r="I1264" s="147"/>
      <c r="J1264" s="147"/>
      <c r="K1264" s="281">
        <v>0.75902777777777775</v>
      </c>
      <c r="L1264" s="121"/>
      <c r="M1264" s="120" t="str">
        <f>IF(ISERROR(VLOOKUP(C1264,mail!$G$2:$H$65,2,0)),"",VLOOKUP(C1264,mail!$G$2:$H$65,2,0))</f>
        <v/>
      </c>
      <c r="N1264" s="98"/>
      <c r="O1264" s="110">
        <f t="shared" si="213"/>
        <v>0.34027777777777773</v>
      </c>
      <c r="P1264" s="110">
        <f t="shared" si="214"/>
        <v>0.75902777777777775</v>
      </c>
      <c r="Q1264" s="134">
        <f t="shared" si="215"/>
        <v>0.15972222222222227</v>
      </c>
      <c r="R1264" s="111">
        <f t="shared" si="216"/>
        <v>0.19652777777777775</v>
      </c>
      <c r="S1264" s="108">
        <f t="shared" si="217"/>
        <v>0.35416666666666669</v>
      </c>
      <c r="T1264" s="109"/>
      <c r="U1264" s="108"/>
      <c r="V1264" s="108"/>
      <c r="W1264" s="112"/>
      <c r="X1264" s="112"/>
      <c r="Y1264" s="112"/>
      <c r="Z1264" s="176"/>
      <c r="AA1264" s="109"/>
      <c r="AB1264" s="138">
        <f t="shared" si="218"/>
        <v>1</v>
      </c>
      <c r="AC1264" s="112">
        <f t="shared" si="219"/>
        <v>0</v>
      </c>
      <c r="AD1264" s="112">
        <f t="shared" si="220"/>
        <v>0</v>
      </c>
      <c r="AE1264" s="112">
        <f t="shared" si="221"/>
        <v>1</v>
      </c>
    </row>
    <row r="1265" spans="1:31" s="150" customFormat="1" hidden="1">
      <c r="A1265" s="147">
        <v>6</v>
      </c>
      <c r="B1265" s="226" t="s">
        <v>476</v>
      </c>
      <c r="C1265" s="147" t="s">
        <v>2</v>
      </c>
      <c r="D1265" s="147" t="s">
        <v>475</v>
      </c>
      <c r="E1265" s="148">
        <v>42332</v>
      </c>
      <c r="F1265" s="149">
        <v>0.34236111111111112</v>
      </c>
      <c r="G1265" s="147"/>
      <c r="H1265" s="147"/>
      <c r="I1265" s="147"/>
      <c r="J1265" s="147"/>
      <c r="K1265" s="281">
        <v>0.75902777777777775</v>
      </c>
      <c r="L1265" s="121"/>
      <c r="M1265" s="120" t="str">
        <f>IF(ISERROR(VLOOKUP(C1265,mail!$G$2:$H$65,2,0)),"",VLOOKUP(C1265,mail!$G$2:$H$65,2,0))</f>
        <v/>
      </c>
      <c r="N1265" s="98"/>
      <c r="O1265" s="110">
        <f t="shared" si="213"/>
        <v>0.34236111111111112</v>
      </c>
      <c r="P1265" s="110">
        <f t="shared" si="214"/>
        <v>0.75902777777777775</v>
      </c>
      <c r="Q1265" s="134">
        <f t="shared" si="215"/>
        <v>0.15763888888888888</v>
      </c>
      <c r="R1265" s="111">
        <f t="shared" si="216"/>
        <v>0.19652777777777775</v>
      </c>
      <c r="S1265" s="108">
        <f t="shared" si="217"/>
        <v>0.35416666666666663</v>
      </c>
      <c r="T1265" s="109"/>
      <c r="U1265" s="108"/>
      <c r="V1265" s="108"/>
      <c r="W1265" s="112"/>
      <c r="X1265" s="112"/>
      <c r="Y1265" s="112"/>
      <c r="Z1265" s="176"/>
      <c r="AA1265" s="109"/>
      <c r="AB1265" s="138">
        <f t="shared" si="218"/>
        <v>0.99999999999999989</v>
      </c>
      <c r="AC1265" s="112">
        <f t="shared" si="219"/>
        <v>0</v>
      </c>
      <c r="AD1265" s="112">
        <f t="shared" si="220"/>
        <v>0</v>
      </c>
      <c r="AE1265" s="112">
        <f t="shared" si="221"/>
        <v>1</v>
      </c>
    </row>
    <row r="1266" spans="1:31" s="150" customFormat="1" hidden="1">
      <c r="A1266" s="147">
        <v>7</v>
      </c>
      <c r="B1266" s="226" t="s">
        <v>477</v>
      </c>
      <c r="C1266" s="147" t="s">
        <v>3</v>
      </c>
      <c r="D1266" s="147" t="s">
        <v>475</v>
      </c>
      <c r="E1266" s="148">
        <v>42328</v>
      </c>
      <c r="F1266" s="149">
        <v>0.3298611111111111</v>
      </c>
      <c r="G1266" s="149">
        <v>0.77361111111111114</v>
      </c>
      <c r="H1266" s="149">
        <v>0.77361111111111114</v>
      </c>
      <c r="I1266" s="147"/>
      <c r="J1266" s="147"/>
      <c r="K1266" s="279"/>
      <c r="L1266" s="121"/>
      <c r="M1266" s="120" t="str">
        <f>IF(ISERROR(VLOOKUP(C1266,mail!$G$2:$H$65,2,0)),"",VLOOKUP(C1266,mail!$G$2:$H$65,2,0))</f>
        <v/>
      </c>
      <c r="N1266" s="98"/>
      <c r="O1266" s="110">
        <f t="shared" si="213"/>
        <v>0.33333333333333331</v>
      </c>
      <c r="P1266" s="110">
        <f t="shared" si="214"/>
        <v>0.77361111111111114</v>
      </c>
      <c r="Q1266" s="134">
        <f t="shared" si="215"/>
        <v>0.16666666666666669</v>
      </c>
      <c r="R1266" s="111">
        <f t="shared" si="216"/>
        <v>0.21111111111111114</v>
      </c>
      <c r="S1266" s="108">
        <f t="shared" si="217"/>
        <v>0.35416666666666669</v>
      </c>
      <c r="T1266" s="109"/>
      <c r="U1266" s="108"/>
      <c r="V1266" s="108"/>
      <c r="W1266" s="112"/>
      <c r="X1266" s="112"/>
      <c r="Y1266" s="112"/>
      <c r="Z1266" s="176"/>
      <c r="AA1266" s="109"/>
      <c r="AB1266" s="138">
        <f t="shared" si="218"/>
        <v>1</v>
      </c>
      <c r="AC1266" s="112">
        <f t="shared" si="219"/>
        <v>0</v>
      </c>
      <c r="AD1266" s="112">
        <f t="shared" si="220"/>
        <v>0</v>
      </c>
      <c r="AE1266" s="112">
        <f t="shared" si="221"/>
        <v>1</v>
      </c>
    </row>
    <row r="1267" spans="1:31" s="150" customFormat="1" hidden="1">
      <c r="A1267" s="147">
        <v>8</v>
      </c>
      <c r="B1267" s="226" t="s">
        <v>477</v>
      </c>
      <c r="C1267" s="147" t="s">
        <v>3</v>
      </c>
      <c r="D1267" s="147" t="s">
        <v>475</v>
      </c>
      <c r="E1267" s="148">
        <v>42331</v>
      </c>
      <c r="F1267" s="149">
        <v>0.33749999999999997</v>
      </c>
      <c r="G1267" s="149">
        <v>0.33819444444444446</v>
      </c>
      <c r="H1267" s="149">
        <v>0.76388888888888884</v>
      </c>
      <c r="I1267" s="147"/>
      <c r="J1267" s="147"/>
      <c r="K1267" s="279"/>
      <c r="L1267" s="121"/>
      <c r="M1267" s="120" t="str">
        <f>IF(ISERROR(VLOOKUP(C1267,mail!$G$2:$H$65,2,0)),"",VLOOKUP(C1267,mail!$G$2:$H$65,2,0))</f>
        <v/>
      </c>
      <c r="N1267" s="98"/>
      <c r="O1267" s="110">
        <f t="shared" si="213"/>
        <v>0.33749999999999997</v>
      </c>
      <c r="P1267" s="110">
        <f t="shared" si="214"/>
        <v>0.76388888888888884</v>
      </c>
      <c r="Q1267" s="134">
        <f t="shared" si="215"/>
        <v>0.16250000000000003</v>
      </c>
      <c r="R1267" s="111">
        <f t="shared" si="216"/>
        <v>0.20138888888888884</v>
      </c>
      <c r="S1267" s="108">
        <f t="shared" si="217"/>
        <v>0.35416666666666669</v>
      </c>
      <c r="T1267" s="109"/>
      <c r="U1267" s="108"/>
      <c r="V1267" s="108"/>
      <c r="W1267" s="112"/>
      <c r="X1267" s="112"/>
      <c r="Y1267" s="112"/>
      <c r="Z1267" s="176"/>
      <c r="AA1267" s="109"/>
      <c r="AB1267" s="138">
        <f t="shared" si="218"/>
        <v>1</v>
      </c>
      <c r="AC1267" s="112">
        <f t="shared" si="219"/>
        <v>0</v>
      </c>
      <c r="AD1267" s="112">
        <f t="shared" si="220"/>
        <v>0</v>
      </c>
      <c r="AE1267" s="112">
        <f t="shared" si="221"/>
        <v>1</v>
      </c>
    </row>
    <row r="1268" spans="1:31" s="150" customFormat="1" hidden="1">
      <c r="A1268" s="147">
        <v>9</v>
      </c>
      <c r="B1268" s="226" t="s">
        <v>477</v>
      </c>
      <c r="C1268" s="147" t="s">
        <v>3</v>
      </c>
      <c r="D1268" s="147" t="s">
        <v>475</v>
      </c>
      <c r="E1268" s="148">
        <v>42332</v>
      </c>
      <c r="F1268" s="149">
        <v>0.34097222222222223</v>
      </c>
      <c r="G1268" s="149">
        <v>0.77013888888888893</v>
      </c>
      <c r="H1268" s="149">
        <v>0.77013888888888893</v>
      </c>
      <c r="I1268" s="147"/>
      <c r="J1268" s="147"/>
      <c r="K1268" s="279"/>
      <c r="L1268" s="121"/>
      <c r="M1268" s="120" t="str">
        <f>IF(ISERROR(VLOOKUP(C1268,mail!$G$2:$H$65,2,0)),"",VLOOKUP(C1268,mail!$G$2:$H$65,2,0))</f>
        <v/>
      </c>
      <c r="N1268" s="98"/>
      <c r="O1268" s="110">
        <f t="shared" si="213"/>
        <v>0.34097222222222223</v>
      </c>
      <c r="P1268" s="110">
        <f t="shared" si="214"/>
        <v>0.77013888888888893</v>
      </c>
      <c r="Q1268" s="134">
        <f t="shared" si="215"/>
        <v>0.15902777777777777</v>
      </c>
      <c r="R1268" s="111">
        <f t="shared" si="216"/>
        <v>0.20763888888888893</v>
      </c>
      <c r="S1268" s="108">
        <f t="shared" si="217"/>
        <v>0.35416666666666669</v>
      </c>
      <c r="T1268" s="109"/>
      <c r="U1268" s="108"/>
      <c r="V1268" s="108"/>
      <c r="W1268" s="112"/>
      <c r="X1268" s="112"/>
      <c r="Y1268" s="112"/>
      <c r="Z1268" s="176"/>
      <c r="AA1268" s="109"/>
      <c r="AB1268" s="138">
        <f t="shared" si="218"/>
        <v>1</v>
      </c>
      <c r="AC1268" s="112">
        <f t="shared" si="219"/>
        <v>0</v>
      </c>
      <c r="AD1268" s="112">
        <f t="shared" si="220"/>
        <v>0</v>
      </c>
      <c r="AE1268" s="112">
        <f t="shared" si="221"/>
        <v>1</v>
      </c>
    </row>
    <row r="1269" spans="1:31" s="150" customFormat="1" hidden="1">
      <c r="A1269" s="147">
        <v>10</v>
      </c>
      <c r="B1269" s="226" t="s">
        <v>478</v>
      </c>
      <c r="C1269" s="147" t="s">
        <v>4</v>
      </c>
      <c r="D1269" s="147" t="s">
        <v>479</v>
      </c>
      <c r="E1269" s="148">
        <v>42328</v>
      </c>
      <c r="F1269" s="149">
        <v>0.36527777777777781</v>
      </c>
      <c r="G1269" s="149">
        <v>0.7416666666666667</v>
      </c>
      <c r="H1269" s="147"/>
      <c r="I1269" s="147"/>
      <c r="J1269" s="147"/>
      <c r="K1269" s="279"/>
      <c r="L1269" s="121"/>
      <c r="M1269" s="120" t="str">
        <f>IF(ISERROR(VLOOKUP(C1269,mail!$G$2:$H$65,2,0)),"",VLOOKUP(C1269,mail!$G$2:$H$65,2,0))</f>
        <v/>
      </c>
      <c r="N1269" s="98"/>
      <c r="O1269" s="110">
        <f t="shared" si="213"/>
        <v>0.36527777777777781</v>
      </c>
      <c r="P1269" s="110">
        <f t="shared" si="214"/>
        <v>0.7416666666666667</v>
      </c>
      <c r="Q1269" s="134">
        <f t="shared" si="215"/>
        <v>0.13472222222222219</v>
      </c>
      <c r="R1269" s="111">
        <f t="shared" si="216"/>
        <v>0.1791666666666667</v>
      </c>
      <c r="S1269" s="108">
        <f t="shared" si="217"/>
        <v>0.31388888888888888</v>
      </c>
      <c r="T1269" s="109"/>
      <c r="U1269" s="108"/>
      <c r="V1269" s="108"/>
      <c r="W1269" s="112"/>
      <c r="X1269" s="112"/>
      <c r="Y1269" s="112"/>
      <c r="Z1269" s="176"/>
      <c r="AA1269" s="109"/>
      <c r="AB1269" s="138">
        <f t="shared" si="218"/>
        <v>0.88627450980392153</v>
      </c>
      <c r="AC1269" s="112">
        <f t="shared" si="219"/>
        <v>0</v>
      </c>
      <c r="AD1269" s="112">
        <f t="shared" si="220"/>
        <v>1</v>
      </c>
      <c r="AE1269" s="112">
        <f t="shared" si="221"/>
        <v>1</v>
      </c>
    </row>
    <row r="1270" spans="1:31" s="150" customFormat="1" hidden="1">
      <c r="A1270" s="147">
        <v>11</v>
      </c>
      <c r="B1270" s="226" t="s">
        <v>478</v>
      </c>
      <c r="C1270" s="147" t="s">
        <v>4</v>
      </c>
      <c r="D1270" s="147" t="s">
        <v>479</v>
      </c>
      <c r="E1270" s="148">
        <v>42331</v>
      </c>
      <c r="F1270" s="149">
        <v>0.35347222222222219</v>
      </c>
      <c r="G1270" s="149">
        <v>0.77777777777777779</v>
      </c>
      <c r="H1270" s="147"/>
      <c r="I1270" s="147"/>
      <c r="J1270" s="147"/>
      <c r="K1270" s="279"/>
      <c r="L1270" s="121"/>
      <c r="M1270" s="120" t="str">
        <f>IF(ISERROR(VLOOKUP(C1270,mail!$G$2:$H$65,2,0)),"",VLOOKUP(C1270,mail!$G$2:$H$65,2,0))</f>
        <v/>
      </c>
      <c r="N1270" s="98"/>
      <c r="O1270" s="110">
        <f t="shared" si="213"/>
        <v>0.35347222222222219</v>
      </c>
      <c r="P1270" s="110">
        <f t="shared" si="214"/>
        <v>0.77777777777777779</v>
      </c>
      <c r="Q1270" s="134">
        <f t="shared" si="215"/>
        <v>0.14652777777777781</v>
      </c>
      <c r="R1270" s="111">
        <f t="shared" si="216"/>
        <v>0.21527777777777779</v>
      </c>
      <c r="S1270" s="108">
        <f t="shared" si="217"/>
        <v>0.35416666666666669</v>
      </c>
      <c r="T1270" s="109"/>
      <c r="U1270" s="108"/>
      <c r="V1270" s="108"/>
      <c r="W1270" s="112"/>
      <c r="X1270" s="112"/>
      <c r="Y1270" s="112"/>
      <c r="Z1270" s="176"/>
      <c r="AA1270" s="109"/>
      <c r="AB1270" s="138">
        <f t="shared" si="218"/>
        <v>1</v>
      </c>
      <c r="AC1270" s="112">
        <f t="shared" si="219"/>
        <v>0</v>
      </c>
      <c r="AD1270" s="112">
        <f t="shared" si="220"/>
        <v>0</v>
      </c>
      <c r="AE1270" s="112">
        <f t="shared" si="221"/>
        <v>1</v>
      </c>
    </row>
    <row r="1271" spans="1:31" s="150" customFormat="1" hidden="1">
      <c r="A1271" s="147">
        <v>12</v>
      </c>
      <c r="B1271" s="226" t="s">
        <v>478</v>
      </c>
      <c r="C1271" s="147" t="s">
        <v>4</v>
      </c>
      <c r="D1271" s="147" t="s">
        <v>479</v>
      </c>
      <c r="E1271" s="148">
        <v>42332</v>
      </c>
      <c r="F1271" s="149">
        <v>0.34930555555555554</v>
      </c>
      <c r="G1271" s="149">
        <v>0.78194444444444444</v>
      </c>
      <c r="H1271" s="147"/>
      <c r="I1271" s="147"/>
      <c r="J1271" s="147"/>
      <c r="K1271" s="279"/>
      <c r="L1271" s="121"/>
      <c r="M1271" s="120" t="str">
        <f>IF(ISERROR(VLOOKUP(C1271,mail!$G$2:$H$65,2,0)),"",VLOOKUP(C1271,mail!$G$2:$H$65,2,0))</f>
        <v/>
      </c>
      <c r="N1271" s="98"/>
      <c r="O1271" s="110">
        <f t="shared" si="213"/>
        <v>0.34930555555555554</v>
      </c>
      <c r="P1271" s="110">
        <f t="shared" si="214"/>
        <v>0.78194444444444444</v>
      </c>
      <c r="Q1271" s="134">
        <f t="shared" si="215"/>
        <v>0.15069444444444446</v>
      </c>
      <c r="R1271" s="111">
        <f t="shared" si="216"/>
        <v>0.21944444444444444</v>
      </c>
      <c r="S1271" s="108">
        <f t="shared" si="217"/>
        <v>0.35416666666666669</v>
      </c>
      <c r="T1271" s="109"/>
      <c r="U1271" s="108"/>
      <c r="V1271" s="108"/>
      <c r="W1271" s="112"/>
      <c r="X1271" s="112"/>
      <c r="Y1271" s="112"/>
      <c r="Z1271" s="176"/>
      <c r="AA1271" s="109"/>
      <c r="AB1271" s="138">
        <f t="shared" si="218"/>
        <v>1</v>
      </c>
      <c r="AC1271" s="112">
        <f t="shared" si="219"/>
        <v>0</v>
      </c>
      <c r="AD1271" s="112">
        <f t="shared" si="220"/>
        <v>0</v>
      </c>
      <c r="AE1271" s="112">
        <f t="shared" si="221"/>
        <v>1</v>
      </c>
    </row>
    <row r="1272" spans="1:31" s="150" customFormat="1" hidden="1">
      <c r="A1272" s="147">
        <v>13</v>
      </c>
      <c r="B1272" s="226" t="s">
        <v>252</v>
      </c>
      <c r="C1272" s="147" t="s">
        <v>7</v>
      </c>
      <c r="D1272" s="147" t="s">
        <v>480</v>
      </c>
      <c r="E1272" s="148">
        <v>42332</v>
      </c>
      <c r="F1272" s="149">
        <v>0.3527777777777778</v>
      </c>
      <c r="G1272" s="149">
        <v>0.77916666666666667</v>
      </c>
      <c r="H1272" s="147"/>
      <c r="I1272" s="147"/>
      <c r="J1272" s="147"/>
      <c r="K1272" s="279"/>
      <c r="L1272" s="121"/>
      <c r="M1272" s="120" t="str">
        <f>IF(ISERROR(VLOOKUP(C1272,mail!$G$2:$H$65,2,0)),"",VLOOKUP(C1272,mail!$G$2:$H$65,2,0))</f>
        <v>KHAC</v>
      </c>
      <c r="N1272" s="98"/>
      <c r="O1272" s="110">
        <f t="shared" si="213"/>
        <v>0.3527777777777778</v>
      </c>
      <c r="P1272" s="110">
        <f t="shared" si="214"/>
        <v>0.77916666666666667</v>
      </c>
      <c r="Q1272" s="134">
        <f t="shared" si="215"/>
        <v>0</v>
      </c>
      <c r="R1272" s="111">
        <f t="shared" si="216"/>
        <v>0</v>
      </c>
      <c r="S1272" s="108">
        <f t="shared" si="217"/>
        <v>0</v>
      </c>
      <c r="T1272" s="109"/>
      <c r="U1272" s="108"/>
      <c r="V1272" s="108"/>
      <c r="W1272" s="112"/>
      <c r="X1272" s="112"/>
      <c r="Y1272" s="112"/>
      <c r="Z1272" s="176"/>
      <c r="AA1272" s="109"/>
      <c r="AB1272" s="138">
        <f t="shared" si="218"/>
        <v>0</v>
      </c>
      <c r="AC1272" s="112">
        <f t="shared" si="219"/>
        <v>0</v>
      </c>
      <c r="AD1272" s="112">
        <f t="shared" si="220"/>
        <v>0</v>
      </c>
      <c r="AE1272" s="112">
        <f t="shared" si="221"/>
        <v>0</v>
      </c>
    </row>
    <row r="1273" spans="1:31" s="150" customFormat="1" hidden="1">
      <c r="A1273" s="147">
        <v>14</v>
      </c>
      <c r="B1273" s="226" t="s">
        <v>8</v>
      </c>
      <c r="C1273" s="147" t="s">
        <v>9</v>
      </c>
      <c r="D1273" s="147" t="s">
        <v>479</v>
      </c>
      <c r="E1273" s="148">
        <v>42328</v>
      </c>
      <c r="F1273" s="149">
        <v>0.32013888888888892</v>
      </c>
      <c r="G1273" s="149">
        <v>0.75416666666666676</v>
      </c>
      <c r="H1273" s="147"/>
      <c r="I1273" s="147"/>
      <c r="J1273" s="147"/>
      <c r="K1273" s="279"/>
      <c r="L1273" s="121"/>
      <c r="M1273" s="120" t="str">
        <f>IF(ISERROR(VLOOKUP(C1273,mail!$G$2:$H$65,2,0)),"",VLOOKUP(C1273,mail!$G$2:$H$65,2,0))</f>
        <v>PM</v>
      </c>
      <c r="N1273" s="98"/>
      <c r="O1273" s="110">
        <f t="shared" si="213"/>
        <v>0.33333333333333331</v>
      </c>
      <c r="P1273" s="110">
        <f t="shared" si="214"/>
        <v>0.75416666666666676</v>
      </c>
      <c r="Q1273" s="134">
        <f t="shared" si="215"/>
        <v>0</v>
      </c>
      <c r="R1273" s="111">
        <f t="shared" si="216"/>
        <v>0</v>
      </c>
      <c r="S1273" s="108">
        <f t="shared" si="217"/>
        <v>0</v>
      </c>
      <c r="T1273" s="109"/>
      <c r="U1273" s="108"/>
      <c r="V1273" s="108"/>
      <c r="W1273" s="112"/>
      <c r="X1273" s="112"/>
      <c r="Y1273" s="112"/>
      <c r="Z1273" s="176"/>
      <c r="AA1273" s="109"/>
      <c r="AB1273" s="138">
        <f t="shared" si="218"/>
        <v>0</v>
      </c>
      <c r="AC1273" s="112">
        <f t="shared" si="219"/>
        <v>0</v>
      </c>
      <c r="AD1273" s="112">
        <f t="shared" si="220"/>
        <v>0</v>
      </c>
      <c r="AE1273" s="112">
        <f t="shared" si="221"/>
        <v>0</v>
      </c>
    </row>
    <row r="1274" spans="1:31" s="150" customFormat="1" hidden="1">
      <c r="A1274" s="147">
        <v>15</v>
      </c>
      <c r="B1274" s="226" t="s">
        <v>8</v>
      </c>
      <c r="C1274" s="147" t="s">
        <v>9</v>
      </c>
      <c r="D1274" s="147" t="s">
        <v>479</v>
      </c>
      <c r="E1274" s="148">
        <v>42331</v>
      </c>
      <c r="F1274" s="149">
        <v>0.32847222222222222</v>
      </c>
      <c r="G1274" s="149">
        <v>0.3298611111111111</v>
      </c>
      <c r="H1274" s="149">
        <v>0.4861111111111111</v>
      </c>
      <c r="I1274" s="147"/>
      <c r="J1274" s="147"/>
      <c r="K1274" s="279"/>
      <c r="L1274" s="121"/>
      <c r="M1274" s="120" t="str">
        <f>IF(ISERROR(VLOOKUP(C1274,mail!$G$2:$H$65,2,0)),"",VLOOKUP(C1274,mail!$G$2:$H$65,2,0))</f>
        <v>PM</v>
      </c>
      <c r="N1274" s="98"/>
      <c r="O1274" s="110">
        <f t="shared" si="213"/>
        <v>0.33333333333333331</v>
      </c>
      <c r="P1274" s="110">
        <f t="shared" si="214"/>
        <v>0.4861111111111111</v>
      </c>
      <c r="Q1274" s="134">
        <f t="shared" si="215"/>
        <v>0</v>
      </c>
      <c r="R1274" s="111">
        <f t="shared" si="216"/>
        <v>0</v>
      </c>
      <c r="S1274" s="108">
        <f t="shared" si="217"/>
        <v>0</v>
      </c>
      <c r="T1274" s="109"/>
      <c r="U1274" s="108"/>
      <c r="V1274" s="108"/>
      <c r="W1274" s="112"/>
      <c r="X1274" s="112"/>
      <c r="Y1274" s="112"/>
      <c r="Z1274" s="176"/>
      <c r="AA1274" s="109"/>
      <c r="AB1274" s="138">
        <f t="shared" si="218"/>
        <v>0</v>
      </c>
      <c r="AC1274" s="112">
        <f t="shared" si="219"/>
        <v>0</v>
      </c>
      <c r="AD1274" s="112">
        <f t="shared" si="220"/>
        <v>0</v>
      </c>
      <c r="AE1274" s="112">
        <f t="shared" si="221"/>
        <v>0</v>
      </c>
    </row>
    <row r="1275" spans="1:31" s="150" customFormat="1" hidden="1">
      <c r="A1275" s="147">
        <v>16</v>
      </c>
      <c r="B1275" s="226" t="s">
        <v>8</v>
      </c>
      <c r="C1275" s="147" t="s">
        <v>9</v>
      </c>
      <c r="D1275" s="147" t="s">
        <v>479</v>
      </c>
      <c r="E1275" s="148">
        <v>42332</v>
      </c>
      <c r="F1275" s="149">
        <v>0.33124999999999999</v>
      </c>
      <c r="G1275" s="149">
        <v>0.77708333333333324</v>
      </c>
      <c r="H1275" s="149">
        <v>0.78402777777777777</v>
      </c>
      <c r="I1275" s="147"/>
      <c r="J1275" s="147"/>
      <c r="K1275" s="279"/>
      <c r="L1275" s="121"/>
      <c r="M1275" s="120" t="str">
        <f>IF(ISERROR(VLOOKUP(C1275,mail!$G$2:$H$65,2,0)),"",VLOOKUP(C1275,mail!$G$2:$H$65,2,0))</f>
        <v>PM</v>
      </c>
      <c r="N1275" s="98"/>
      <c r="O1275" s="110">
        <f t="shared" si="213"/>
        <v>0.33333333333333331</v>
      </c>
      <c r="P1275" s="110">
        <f t="shared" si="214"/>
        <v>0.78402777777777777</v>
      </c>
      <c r="Q1275" s="134">
        <f t="shared" si="215"/>
        <v>0</v>
      </c>
      <c r="R1275" s="111">
        <f t="shared" si="216"/>
        <v>0</v>
      </c>
      <c r="S1275" s="108">
        <f t="shared" si="217"/>
        <v>0</v>
      </c>
      <c r="T1275" s="109"/>
      <c r="U1275" s="108"/>
      <c r="V1275" s="108"/>
      <c r="W1275" s="112"/>
      <c r="X1275" s="112"/>
      <c r="Y1275" s="112"/>
      <c r="Z1275" s="176"/>
      <c r="AA1275" s="109"/>
      <c r="AB1275" s="138">
        <f t="shared" si="218"/>
        <v>0</v>
      </c>
      <c r="AC1275" s="112">
        <f t="shared" si="219"/>
        <v>0</v>
      </c>
      <c r="AD1275" s="112">
        <f t="shared" si="220"/>
        <v>0</v>
      </c>
      <c r="AE1275" s="112">
        <f t="shared" si="221"/>
        <v>0</v>
      </c>
    </row>
    <row r="1276" spans="1:31" s="150" customFormat="1" hidden="1">
      <c r="A1276" s="147">
        <v>17</v>
      </c>
      <c r="B1276" s="226" t="s">
        <v>481</v>
      </c>
      <c r="C1276" s="147" t="s">
        <v>10</v>
      </c>
      <c r="D1276" s="147" t="s">
        <v>479</v>
      </c>
      <c r="E1276" s="148">
        <v>42328</v>
      </c>
      <c r="F1276" s="149">
        <v>0.34791666666666665</v>
      </c>
      <c r="G1276" s="149">
        <v>0.7715277777777777</v>
      </c>
      <c r="H1276" s="147"/>
      <c r="I1276" s="147"/>
      <c r="J1276" s="147"/>
      <c r="K1276" s="279"/>
      <c r="L1276" s="121"/>
      <c r="M1276" s="120" t="str">
        <f>IF(ISERROR(VLOOKUP(C1276,mail!$G$2:$H$65,2,0)),"",VLOOKUP(C1276,mail!$G$2:$H$65,2,0))</f>
        <v>PM</v>
      </c>
      <c r="N1276" s="98"/>
      <c r="O1276" s="110">
        <f t="shared" si="213"/>
        <v>0.34791666666666665</v>
      </c>
      <c r="P1276" s="110">
        <f t="shared" si="214"/>
        <v>0.7715277777777777</v>
      </c>
      <c r="Q1276" s="134">
        <f t="shared" si="215"/>
        <v>0</v>
      </c>
      <c r="R1276" s="111">
        <f t="shared" si="216"/>
        <v>0</v>
      </c>
      <c r="S1276" s="108">
        <f t="shared" si="217"/>
        <v>0</v>
      </c>
      <c r="T1276" s="109"/>
      <c r="U1276" s="108"/>
      <c r="V1276" s="108"/>
      <c r="W1276" s="112"/>
      <c r="X1276" s="112"/>
      <c r="Y1276" s="112"/>
      <c r="Z1276" s="176"/>
      <c r="AA1276" s="109"/>
      <c r="AB1276" s="138">
        <f t="shared" si="218"/>
        <v>0</v>
      </c>
      <c r="AC1276" s="112">
        <f t="shared" si="219"/>
        <v>0</v>
      </c>
      <c r="AD1276" s="112">
        <f t="shared" si="220"/>
        <v>0</v>
      </c>
      <c r="AE1276" s="112">
        <f t="shared" si="221"/>
        <v>0</v>
      </c>
    </row>
    <row r="1277" spans="1:31" s="150" customFormat="1" hidden="1">
      <c r="A1277" s="147">
        <v>18</v>
      </c>
      <c r="B1277" s="226" t="s">
        <v>481</v>
      </c>
      <c r="C1277" s="147" t="s">
        <v>10</v>
      </c>
      <c r="D1277" s="147" t="s">
        <v>479</v>
      </c>
      <c r="E1277" s="148">
        <v>42331</v>
      </c>
      <c r="F1277" s="149">
        <v>0.34583333333333338</v>
      </c>
      <c r="G1277" s="149">
        <v>0.77708333333333324</v>
      </c>
      <c r="H1277" s="147"/>
      <c r="I1277" s="147"/>
      <c r="J1277" s="147"/>
      <c r="K1277" s="279"/>
      <c r="L1277" s="121"/>
      <c r="M1277" s="120" t="str">
        <f>IF(ISERROR(VLOOKUP(C1277,mail!$G$2:$H$65,2,0)),"",VLOOKUP(C1277,mail!$G$2:$H$65,2,0))</f>
        <v>PM</v>
      </c>
      <c r="N1277" s="98"/>
      <c r="O1277" s="110">
        <f t="shared" si="213"/>
        <v>0.34583333333333338</v>
      </c>
      <c r="P1277" s="110">
        <f t="shared" si="214"/>
        <v>0.77708333333333324</v>
      </c>
      <c r="Q1277" s="134">
        <f t="shared" si="215"/>
        <v>0</v>
      </c>
      <c r="R1277" s="111">
        <f t="shared" si="216"/>
        <v>0</v>
      </c>
      <c r="S1277" s="108">
        <f t="shared" si="217"/>
        <v>0</v>
      </c>
      <c r="T1277" s="109"/>
      <c r="U1277" s="108"/>
      <c r="V1277" s="108"/>
      <c r="W1277" s="112"/>
      <c r="X1277" s="112"/>
      <c r="Y1277" s="112"/>
      <c r="Z1277" s="176"/>
      <c r="AA1277" s="109"/>
      <c r="AB1277" s="138">
        <f t="shared" si="218"/>
        <v>0</v>
      </c>
      <c r="AC1277" s="112">
        <f t="shared" si="219"/>
        <v>0</v>
      </c>
      <c r="AD1277" s="112">
        <f t="shared" si="220"/>
        <v>0</v>
      </c>
      <c r="AE1277" s="112">
        <f t="shared" si="221"/>
        <v>0</v>
      </c>
    </row>
    <row r="1278" spans="1:31" s="150" customFormat="1" hidden="1">
      <c r="A1278" s="147">
        <v>19</v>
      </c>
      <c r="B1278" s="226" t="s">
        <v>481</v>
      </c>
      <c r="C1278" s="147" t="s">
        <v>10</v>
      </c>
      <c r="D1278" s="147" t="s">
        <v>479</v>
      </c>
      <c r="E1278" s="148">
        <v>42332</v>
      </c>
      <c r="F1278" s="149">
        <v>0.34027777777777773</v>
      </c>
      <c r="G1278" s="149">
        <v>0.77916666666666667</v>
      </c>
      <c r="H1278" s="147"/>
      <c r="I1278" s="147"/>
      <c r="J1278" s="147"/>
      <c r="K1278" s="279"/>
      <c r="L1278" s="121"/>
      <c r="M1278" s="120" t="str">
        <f>IF(ISERROR(VLOOKUP(C1278,mail!$G$2:$H$65,2,0)),"",VLOOKUP(C1278,mail!$G$2:$H$65,2,0))</f>
        <v>PM</v>
      </c>
      <c r="N1278" s="98"/>
      <c r="O1278" s="110">
        <f t="shared" si="213"/>
        <v>0.34027777777777773</v>
      </c>
      <c r="P1278" s="110">
        <f t="shared" si="214"/>
        <v>0.77916666666666667</v>
      </c>
      <c r="Q1278" s="134">
        <f t="shared" si="215"/>
        <v>0</v>
      </c>
      <c r="R1278" s="111">
        <f t="shared" si="216"/>
        <v>0</v>
      </c>
      <c r="S1278" s="108">
        <f t="shared" si="217"/>
        <v>0</v>
      </c>
      <c r="T1278" s="109"/>
      <c r="U1278" s="108"/>
      <c r="V1278" s="108"/>
      <c r="W1278" s="112"/>
      <c r="X1278" s="112"/>
      <c r="Y1278" s="112"/>
      <c r="Z1278" s="176"/>
      <c r="AA1278" s="109"/>
      <c r="AB1278" s="138">
        <f t="shared" si="218"/>
        <v>0</v>
      </c>
      <c r="AC1278" s="112">
        <f t="shared" si="219"/>
        <v>0</v>
      </c>
      <c r="AD1278" s="112">
        <f t="shared" si="220"/>
        <v>0</v>
      </c>
      <c r="AE1278" s="112">
        <f t="shared" si="221"/>
        <v>0</v>
      </c>
    </row>
    <row r="1279" spans="1:31" s="150" customFormat="1" hidden="1">
      <c r="A1279" s="147">
        <v>20</v>
      </c>
      <c r="B1279" s="226" t="s">
        <v>482</v>
      </c>
      <c r="C1279" s="147" t="s">
        <v>11</v>
      </c>
      <c r="D1279" s="147" t="s">
        <v>483</v>
      </c>
      <c r="E1279" s="148">
        <v>42328</v>
      </c>
      <c r="F1279" s="149">
        <v>0.33749999999999997</v>
      </c>
      <c r="G1279" s="149">
        <v>0.77569444444444446</v>
      </c>
      <c r="H1279" s="147"/>
      <c r="I1279" s="147"/>
      <c r="J1279" s="147"/>
      <c r="K1279" s="279"/>
      <c r="L1279" s="121"/>
      <c r="M1279" s="120" t="str">
        <f>IF(ISERROR(VLOOKUP(C1279,mail!$G$2:$H$65,2,0)),"",VLOOKUP(C1279,mail!$G$2:$H$65,2,0))</f>
        <v/>
      </c>
      <c r="N1279" s="98"/>
      <c r="O1279" s="110">
        <f t="shared" si="213"/>
        <v>0.33749999999999997</v>
      </c>
      <c r="P1279" s="110">
        <f t="shared" si="214"/>
        <v>0.77569444444444446</v>
      </c>
      <c r="Q1279" s="134">
        <f t="shared" si="215"/>
        <v>0.16250000000000003</v>
      </c>
      <c r="R1279" s="111">
        <f t="shared" si="216"/>
        <v>0.21319444444444446</v>
      </c>
      <c r="S1279" s="108">
        <f t="shared" si="217"/>
        <v>0.35416666666666669</v>
      </c>
      <c r="T1279" s="109"/>
      <c r="U1279" s="108"/>
      <c r="V1279" s="108"/>
      <c r="W1279" s="112"/>
      <c r="X1279" s="112"/>
      <c r="Y1279" s="112"/>
      <c r="Z1279" s="176"/>
      <c r="AA1279" s="109"/>
      <c r="AB1279" s="138">
        <f t="shared" si="218"/>
        <v>1</v>
      </c>
      <c r="AC1279" s="112">
        <f t="shared" si="219"/>
        <v>0</v>
      </c>
      <c r="AD1279" s="112">
        <f t="shared" si="220"/>
        <v>0</v>
      </c>
      <c r="AE1279" s="112">
        <f t="shared" si="221"/>
        <v>1</v>
      </c>
    </row>
    <row r="1280" spans="1:31" s="150" customFormat="1" hidden="1">
      <c r="A1280" s="147">
        <v>21</v>
      </c>
      <c r="B1280" s="226" t="s">
        <v>482</v>
      </c>
      <c r="C1280" s="147" t="s">
        <v>11</v>
      </c>
      <c r="D1280" s="147" t="s">
        <v>483</v>
      </c>
      <c r="E1280" s="148">
        <v>42331</v>
      </c>
      <c r="F1280" s="149">
        <v>0.33402777777777781</v>
      </c>
      <c r="G1280" s="149">
        <v>0.75624999999999998</v>
      </c>
      <c r="H1280" s="147"/>
      <c r="I1280" s="147"/>
      <c r="J1280" s="147"/>
      <c r="K1280" s="279"/>
      <c r="L1280" s="121"/>
      <c r="M1280" s="120" t="str">
        <f>IF(ISERROR(VLOOKUP(C1280,mail!$G$2:$H$65,2,0)),"",VLOOKUP(C1280,mail!$G$2:$H$65,2,0))</f>
        <v/>
      </c>
      <c r="N1280" s="98"/>
      <c r="O1280" s="110">
        <f t="shared" si="213"/>
        <v>0.33402777777777781</v>
      </c>
      <c r="P1280" s="110">
        <f t="shared" si="214"/>
        <v>0.75624999999999998</v>
      </c>
      <c r="Q1280" s="134">
        <f t="shared" si="215"/>
        <v>0.16597222222222219</v>
      </c>
      <c r="R1280" s="111">
        <f t="shared" si="216"/>
        <v>0.19374999999999998</v>
      </c>
      <c r="S1280" s="108">
        <f t="shared" si="217"/>
        <v>0.35416666666666669</v>
      </c>
      <c r="T1280" s="109"/>
      <c r="U1280" s="108"/>
      <c r="V1280" s="108"/>
      <c r="W1280" s="112"/>
      <c r="X1280" s="112"/>
      <c r="Y1280" s="112"/>
      <c r="Z1280" s="176"/>
      <c r="AA1280" s="109"/>
      <c r="AB1280" s="138">
        <f t="shared" si="218"/>
        <v>1</v>
      </c>
      <c r="AC1280" s="112">
        <f t="shared" si="219"/>
        <v>0</v>
      </c>
      <c r="AD1280" s="112">
        <f t="shared" si="220"/>
        <v>0</v>
      </c>
      <c r="AE1280" s="112">
        <f t="shared" si="221"/>
        <v>1</v>
      </c>
    </row>
    <row r="1281" spans="1:31" s="150" customFormat="1" hidden="1">
      <c r="A1281" s="147">
        <v>22</v>
      </c>
      <c r="B1281" s="226" t="s">
        <v>482</v>
      </c>
      <c r="C1281" s="147" t="s">
        <v>11</v>
      </c>
      <c r="D1281" s="147" t="s">
        <v>483</v>
      </c>
      <c r="E1281" s="148">
        <v>42332</v>
      </c>
      <c r="F1281" s="149">
        <v>0.3347222222222222</v>
      </c>
      <c r="G1281" s="149">
        <v>0.76597222222222217</v>
      </c>
      <c r="H1281" s="147"/>
      <c r="I1281" s="147"/>
      <c r="J1281" s="147"/>
      <c r="K1281" s="279"/>
      <c r="L1281" s="121"/>
      <c r="M1281" s="120" t="str">
        <f>IF(ISERROR(VLOOKUP(C1281,mail!$G$2:$H$65,2,0)),"",VLOOKUP(C1281,mail!$G$2:$H$65,2,0))</f>
        <v/>
      </c>
      <c r="N1281" s="98"/>
      <c r="O1281" s="110">
        <f t="shared" si="213"/>
        <v>0.3347222222222222</v>
      </c>
      <c r="P1281" s="110">
        <f t="shared" si="214"/>
        <v>0.76597222222222217</v>
      </c>
      <c r="Q1281" s="134">
        <f t="shared" si="215"/>
        <v>0.1652777777777778</v>
      </c>
      <c r="R1281" s="111">
        <f t="shared" si="216"/>
        <v>0.20347222222222217</v>
      </c>
      <c r="S1281" s="108">
        <f t="shared" si="217"/>
        <v>0.35416666666666669</v>
      </c>
      <c r="T1281" s="109"/>
      <c r="U1281" s="108"/>
      <c r="V1281" s="108"/>
      <c r="W1281" s="112"/>
      <c r="X1281" s="112"/>
      <c r="Y1281" s="112"/>
      <c r="Z1281" s="176"/>
      <c r="AA1281" s="109"/>
      <c r="AB1281" s="138">
        <f t="shared" si="218"/>
        <v>1</v>
      </c>
      <c r="AC1281" s="112">
        <f t="shared" si="219"/>
        <v>0</v>
      </c>
      <c r="AD1281" s="112">
        <f t="shared" si="220"/>
        <v>0</v>
      </c>
      <c r="AE1281" s="112">
        <f t="shared" si="221"/>
        <v>1</v>
      </c>
    </row>
    <row r="1282" spans="1:31" s="150" customFormat="1" hidden="1">
      <c r="A1282" s="147">
        <v>23</v>
      </c>
      <c r="B1282" s="226" t="s">
        <v>484</v>
      </c>
      <c r="C1282" s="147" t="s">
        <v>14</v>
      </c>
      <c r="D1282" s="147" t="s">
        <v>479</v>
      </c>
      <c r="E1282" s="148">
        <v>42328</v>
      </c>
      <c r="F1282" s="149">
        <v>0.34236111111111112</v>
      </c>
      <c r="G1282" s="149">
        <v>0.7993055555555556</v>
      </c>
      <c r="H1282" s="147"/>
      <c r="I1282" s="147"/>
      <c r="J1282" s="147"/>
      <c r="K1282" s="279"/>
      <c r="L1282" s="121"/>
      <c r="M1282" s="120" t="str">
        <f>IF(ISERROR(VLOOKUP(C1282,mail!$G$2:$H$65,2,0)),"",VLOOKUP(C1282,mail!$G$2:$H$65,2,0))</f>
        <v/>
      </c>
      <c r="N1282" s="98"/>
      <c r="O1282" s="110">
        <f t="shared" si="213"/>
        <v>0.34236111111111112</v>
      </c>
      <c r="P1282" s="110">
        <f t="shared" si="214"/>
        <v>0.7993055555555556</v>
      </c>
      <c r="Q1282" s="134">
        <f t="shared" si="215"/>
        <v>0.15763888888888888</v>
      </c>
      <c r="R1282" s="111">
        <f t="shared" si="216"/>
        <v>0.2368055555555556</v>
      </c>
      <c r="S1282" s="108">
        <f t="shared" si="217"/>
        <v>0.35416666666666669</v>
      </c>
      <c r="T1282" s="109"/>
      <c r="U1282" s="108"/>
      <c r="V1282" s="108"/>
      <c r="W1282" s="112"/>
      <c r="X1282" s="112"/>
      <c r="Y1282" s="112"/>
      <c r="Z1282" s="176"/>
      <c r="AA1282" s="109"/>
      <c r="AB1282" s="138">
        <f t="shared" si="218"/>
        <v>1</v>
      </c>
      <c r="AC1282" s="112">
        <f t="shared" si="219"/>
        <v>0</v>
      </c>
      <c r="AD1282" s="112">
        <f t="shared" si="220"/>
        <v>0</v>
      </c>
      <c r="AE1282" s="112">
        <f t="shared" si="221"/>
        <v>1</v>
      </c>
    </row>
    <row r="1283" spans="1:31" s="150" customFormat="1" hidden="1">
      <c r="A1283" s="147">
        <v>24</v>
      </c>
      <c r="B1283" s="226" t="s">
        <v>484</v>
      </c>
      <c r="C1283" s="147" t="s">
        <v>14</v>
      </c>
      <c r="D1283" s="147" t="s">
        <v>479</v>
      </c>
      <c r="E1283" s="148">
        <v>42331</v>
      </c>
      <c r="F1283" s="149">
        <v>0.34166666666666662</v>
      </c>
      <c r="G1283" s="149">
        <v>0.77569444444444446</v>
      </c>
      <c r="H1283" s="147"/>
      <c r="I1283" s="147"/>
      <c r="J1283" s="147"/>
      <c r="K1283" s="279"/>
      <c r="L1283" s="121"/>
      <c r="M1283" s="120" t="str">
        <f>IF(ISERROR(VLOOKUP(C1283,mail!$G$2:$H$65,2,0)),"",VLOOKUP(C1283,mail!$G$2:$H$65,2,0))</f>
        <v/>
      </c>
      <c r="N1283" s="98"/>
      <c r="O1283" s="110">
        <f t="shared" si="213"/>
        <v>0.34166666666666662</v>
      </c>
      <c r="P1283" s="110">
        <f t="shared" si="214"/>
        <v>0.77569444444444446</v>
      </c>
      <c r="Q1283" s="134">
        <f t="shared" si="215"/>
        <v>0.15833333333333338</v>
      </c>
      <c r="R1283" s="111">
        <f t="shared" si="216"/>
        <v>0.21319444444444446</v>
      </c>
      <c r="S1283" s="108">
        <f t="shared" si="217"/>
        <v>0.35416666666666669</v>
      </c>
      <c r="T1283" s="109"/>
      <c r="U1283" s="108"/>
      <c r="V1283" s="108"/>
      <c r="W1283" s="112"/>
      <c r="X1283" s="112"/>
      <c r="Y1283" s="112"/>
      <c r="Z1283" s="176"/>
      <c r="AA1283" s="109"/>
      <c r="AB1283" s="138">
        <f t="shared" si="218"/>
        <v>1</v>
      </c>
      <c r="AC1283" s="112">
        <f t="shared" si="219"/>
        <v>0</v>
      </c>
      <c r="AD1283" s="112">
        <f t="shared" si="220"/>
        <v>0</v>
      </c>
      <c r="AE1283" s="112">
        <f t="shared" si="221"/>
        <v>1</v>
      </c>
    </row>
    <row r="1284" spans="1:31" s="150" customFormat="1" hidden="1">
      <c r="A1284" s="147">
        <v>25</v>
      </c>
      <c r="B1284" s="226" t="s">
        <v>484</v>
      </c>
      <c r="C1284" s="147" t="s">
        <v>14</v>
      </c>
      <c r="D1284" s="147" t="s">
        <v>479</v>
      </c>
      <c r="E1284" s="148">
        <v>42332</v>
      </c>
      <c r="F1284" s="149">
        <v>0.34236111111111112</v>
      </c>
      <c r="G1284" s="149">
        <v>0.77430555555555547</v>
      </c>
      <c r="H1284" s="147"/>
      <c r="I1284" s="147"/>
      <c r="J1284" s="147"/>
      <c r="K1284" s="279"/>
      <c r="L1284" s="121"/>
      <c r="M1284" s="120" t="str">
        <f>IF(ISERROR(VLOOKUP(C1284,mail!$G$2:$H$65,2,0)),"",VLOOKUP(C1284,mail!$G$2:$H$65,2,0))</f>
        <v/>
      </c>
      <c r="N1284" s="98"/>
      <c r="O1284" s="110">
        <f t="shared" si="213"/>
        <v>0.34236111111111112</v>
      </c>
      <c r="P1284" s="110">
        <f t="shared" si="214"/>
        <v>0.77430555555555547</v>
      </c>
      <c r="Q1284" s="134">
        <f t="shared" si="215"/>
        <v>0.15763888888888888</v>
      </c>
      <c r="R1284" s="111">
        <f t="shared" si="216"/>
        <v>0.21180555555555547</v>
      </c>
      <c r="S1284" s="108">
        <f t="shared" si="217"/>
        <v>0.35416666666666669</v>
      </c>
      <c r="T1284" s="109"/>
      <c r="U1284" s="108"/>
      <c r="V1284" s="108"/>
      <c r="W1284" s="112"/>
      <c r="X1284" s="112"/>
      <c r="Y1284" s="112"/>
      <c r="Z1284" s="176"/>
      <c r="AA1284" s="109"/>
      <c r="AB1284" s="138">
        <f t="shared" si="218"/>
        <v>1</v>
      </c>
      <c r="AC1284" s="112">
        <f t="shared" si="219"/>
        <v>0</v>
      </c>
      <c r="AD1284" s="112">
        <f t="shared" si="220"/>
        <v>0</v>
      </c>
      <c r="AE1284" s="112">
        <f t="shared" si="221"/>
        <v>1</v>
      </c>
    </row>
    <row r="1285" spans="1:31" s="150" customFormat="1" hidden="1">
      <c r="A1285" s="147">
        <v>26</v>
      </c>
      <c r="B1285" s="226" t="s">
        <v>485</v>
      </c>
      <c r="C1285" s="147" t="s">
        <v>15</v>
      </c>
      <c r="D1285" s="147" t="s">
        <v>479</v>
      </c>
      <c r="E1285" s="148">
        <v>42328</v>
      </c>
      <c r="F1285" s="149">
        <v>0.35486111111111113</v>
      </c>
      <c r="G1285" s="149">
        <v>0.79999999999999993</v>
      </c>
      <c r="H1285" s="147"/>
      <c r="I1285" s="147"/>
      <c r="J1285" s="147"/>
      <c r="K1285" s="279"/>
      <c r="L1285" s="121"/>
      <c r="M1285" s="120" t="str">
        <f>IF(ISERROR(VLOOKUP(C1285,mail!$G$2:$H$65,2,0)),"",VLOOKUP(C1285,mail!$G$2:$H$65,2,0))</f>
        <v/>
      </c>
      <c r="N1285" s="98"/>
      <c r="O1285" s="110">
        <f t="shared" si="213"/>
        <v>0.35486111111111113</v>
      </c>
      <c r="P1285" s="110">
        <f t="shared" si="214"/>
        <v>0.75</v>
      </c>
      <c r="Q1285" s="134">
        <f t="shared" si="215"/>
        <v>0.14513888888888887</v>
      </c>
      <c r="R1285" s="111">
        <f t="shared" si="216"/>
        <v>0.1875</v>
      </c>
      <c r="S1285" s="108">
        <f t="shared" si="217"/>
        <v>0.33263888888888887</v>
      </c>
      <c r="T1285" s="109"/>
      <c r="U1285" s="108"/>
      <c r="V1285" s="108"/>
      <c r="W1285" s="112"/>
      <c r="X1285" s="112"/>
      <c r="Y1285" s="112"/>
      <c r="Z1285" s="176"/>
      <c r="AA1285" s="109"/>
      <c r="AB1285" s="138">
        <f t="shared" si="218"/>
        <v>0.93921568627450969</v>
      </c>
      <c r="AC1285" s="112">
        <f t="shared" si="219"/>
        <v>0</v>
      </c>
      <c r="AD1285" s="112">
        <f t="shared" si="220"/>
        <v>1</v>
      </c>
      <c r="AE1285" s="112">
        <f t="shared" si="221"/>
        <v>1</v>
      </c>
    </row>
    <row r="1286" spans="1:31" s="150" customFormat="1" hidden="1">
      <c r="A1286" s="147">
        <v>27</v>
      </c>
      <c r="B1286" s="226" t="s">
        <v>485</v>
      </c>
      <c r="C1286" s="147" t="s">
        <v>15</v>
      </c>
      <c r="D1286" s="147" t="s">
        <v>479</v>
      </c>
      <c r="E1286" s="148">
        <v>42331</v>
      </c>
      <c r="F1286" s="149">
        <v>0.35347222222222219</v>
      </c>
      <c r="G1286" s="149">
        <v>0.83888888888888891</v>
      </c>
      <c r="H1286" s="147"/>
      <c r="I1286" s="147"/>
      <c r="J1286" s="147"/>
      <c r="K1286" s="279"/>
      <c r="L1286" s="121"/>
      <c r="M1286" s="120" t="str">
        <f>IF(ISERROR(VLOOKUP(C1286,mail!$G$2:$H$65,2,0)),"",VLOOKUP(C1286,mail!$G$2:$H$65,2,0))</f>
        <v/>
      </c>
      <c r="N1286" s="98"/>
      <c r="O1286" s="110">
        <f t="shared" si="213"/>
        <v>0.35347222222222219</v>
      </c>
      <c r="P1286" s="110">
        <f t="shared" si="214"/>
        <v>0.83888888888888891</v>
      </c>
      <c r="Q1286" s="134">
        <f t="shared" si="215"/>
        <v>0.14652777777777781</v>
      </c>
      <c r="R1286" s="111">
        <f t="shared" si="216"/>
        <v>0.25</v>
      </c>
      <c r="S1286" s="108">
        <f t="shared" si="217"/>
        <v>0.35416666666666669</v>
      </c>
      <c r="T1286" s="109"/>
      <c r="U1286" s="108"/>
      <c r="V1286" s="108"/>
      <c r="W1286" s="112"/>
      <c r="X1286" s="112"/>
      <c r="Y1286" s="112"/>
      <c r="Z1286" s="176"/>
      <c r="AA1286" s="109"/>
      <c r="AB1286" s="138">
        <f t="shared" si="218"/>
        <v>1</v>
      </c>
      <c r="AC1286" s="112">
        <f t="shared" si="219"/>
        <v>0</v>
      </c>
      <c r="AD1286" s="112">
        <f t="shared" si="220"/>
        <v>0</v>
      </c>
      <c r="AE1286" s="112">
        <f t="shared" si="221"/>
        <v>1</v>
      </c>
    </row>
    <row r="1287" spans="1:31" s="150" customFormat="1" hidden="1">
      <c r="A1287" s="147">
        <v>28</v>
      </c>
      <c r="B1287" s="226" t="s">
        <v>485</v>
      </c>
      <c r="C1287" s="147" t="s">
        <v>15</v>
      </c>
      <c r="D1287" s="147" t="s">
        <v>479</v>
      </c>
      <c r="E1287" s="148">
        <v>42332</v>
      </c>
      <c r="F1287" s="149">
        <v>0.35347222222222219</v>
      </c>
      <c r="G1287" s="149">
        <v>0.78888888888888886</v>
      </c>
      <c r="H1287" s="147"/>
      <c r="I1287" s="147"/>
      <c r="J1287" s="147"/>
      <c r="K1287" s="279"/>
      <c r="L1287" s="121"/>
      <c r="M1287" s="120" t="str">
        <f>IF(ISERROR(VLOOKUP(C1287,mail!$G$2:$H$65,2,0)),"",VLOOKUP(C1287,mail!$G$2:$H$65,2,0))</f>
        <v/>
      </c>
      <c r="N1287" s="98"/>
      <c r="O1287" s="110">
        <f t="shared" si="213"/>
        <v>0.35347222222222219</v>
      </c>
      <c r="P1287" s="110">
        <f t="shared" si="214"/>
        <v>0.78888888888888886</v>
      </c>
      <c r="Q1287" s="134">
        <f t="shared" si="215"/>
        <v>0.14652777777777781</v>
      </c>
      <c r="R1287" s="111">
        <f t="shared" si="216"/>
        <v>0.22638888888888886</v>
      </c>
      <c r="S1287" s="108">
        <f t="shared" si="217"/>
        <v>0.35416666666666669</v>
      </c>
      <c r="T1287" s="109"/>
      <c r="U1287" s="108"/>
      <c r="V1287" s="108"/>
      <c r="W1287" s="112"/>
      <c r="X1287" s="112"/>
      <c r="Y1287" s="112"/>
      <c r="Z1287" s="176"/>
      <c r="AA1287" s="109"/>
      <c r="AB1287" s="138">
        <f t="shared" si="218"/>
        <v>1</v>
      </c>
      <c r="AC1287" s="112">
        <f t="shared" si="219"/>
        <v>0</v>
      </c>
      <c r="AD1287" s="112">
        <f t="shared" si="220"/>
        <v>0</v>
      </c>
      <c r="AE1287" s="112">
        <f t="shared" si="221"/>
        <v>1</v>
      </c>
    </row>
    <row r="1288" spans="1:31" s="150" customFormat="1" hidden="1">
      <c r="A1288" s="147">
        <v>29</v>
      </c>
      <c r="B1288" s="226" t="s">
        <v>486</v>
      </c>
      <c r="C1288" s="147" t="s">
        <v>369</v>
      </c>
      <c r="D1288" s="147" t="s">
        <v>479</v>
      </c>
      <c r="E1288" s="148">
        <v>42328</v>
      </c>
      <c r="F1288" s="149">
        <v>0.34583333333333338</v>
      </c>
      <c r="G1288" s="149">
        <v>0.80486111111111114</v>
      </c>
      <c r="H1288" s="147"/>
      <c r="I1288" s="147"/>
      <c r="J1288" s="147"/>
      <c r="K1288" s="279"/>
      <c r="L1288" s="121"/>
      <c r="M1288" s="120" t="str">
        <f>IF(ISERROR(VLOOKUP(C1288,mail!$G$2:$H$65,2,0)),"",VLOOKUP(C1288,mail!$G$2:$H$65,2,0))</f>
        <v/>
      </c>
      <c r="N1288" s="98"/>
      <c r="O1288" s="110">
        <f t="shared" si="213"/>
        <v>0.34583333333333338</v>
      </c>
      <c r="P1288" s="110">
        <f t="shared" si="214"/>
        <v>0.80486111111111114</v>
      </c>
      <c r="Q1288" s="134">
        <f t="shared" si="215"/>
        <v>0.15416666666666662</v>
      </c>
      <c r="R1288" s="111">
        <f t="shared" si="216"/>
        <v>0.24236111111111114</v>
      </c>
      <c r="S1288" s="108">
        <f t="shared" si="217"/>
        <v>0.35416666666666669</v>
      </c>
      <c r="T1288" s="109"/>
      <c r="U1288" s="108"/>
      <c r="V1288" s="108"/>
      <c r="W1288" s="112"/>
      <c r="X1288" s="112"/>
      <c r="Y1288" s="112"/>
      <c r="Z1288" s="176"/>
      <c r="AA1288" s="109"/>
      <c r="AB1288" s="138">
        <f t="shared" si="218"/>
        <v>1</v>
      </c>
      <c r="AC1288" s="112">
        <f t="shared" si="219"/>
        <v>0</v>
      </c>
      <c r="AD1288" s="112">
        <f t="shared" si="220"/>
        <v>0</v>
      </c>
      <c r="AE1288" s="112">
        <f t="shared" si="221"/>
        <v>1</v>
      </c>
    </row>
    <row r="1289" spans="1:31" s="150" customFormat="1" hidden="1">
      <c r="A1289" s="147">
        <v>30</v>
      </c>
      <c r="B1289" s="226" t="s">
        <v>486</v>
      </c>
      <c r="C1289" s="147" t="s">
        <v>369</v>
      </c>
      <c r="D1289" s="147" t="s">
        <v>479</v>
      </c>
      <c r="E1289" s="148">
        <v>42331</v>
      </c>
      <c r="F1289" s="149">
        <v>0.34722222222222227</v>
      </c>
      <c r="G1289" s="149">
        <v>0.77986111111111101</v>
      </c>
      <c r="H1289" s="147"/>
      <c r="I1289" s="147"/>
      <c r="J1289" s="147"/>
      <c r="K1289" s="279"/>
      <c r="L1289" s="121"/>
      <c r="M1289" s="120" t="str">
        <f>IF(ISERROR(VLOOKUP(C1289,mail!$G$2:$H$65,2,0)),"",VLOOKUP(C1289,mail!$G$2:$H$65,2,0))</f>
        <v/>
      </c>
      <c r="N1289" s="98"/>
      <c r="O1289" s="110">
        <f t="shared" si="213"/>
        <v>0.34722222222222227</v>
      </c>
      <c r="P1289" s="110">
        <f t="shared" si="214"/>
        <v>0.77986111111111101</v>
      </c>
      <c r="Q1289" s="134">
        <f t="shared" si="215"/>
        <v>0.15277777777777773</v>
      </c>
      <c r="R1289" s="111">
        <f t="shared" si="216"/>
        <v>0.21736111111111101</v>
      </c>
      <c r="S1289" s="108">
        <f t="shared" si="217"/>
        <v>0.35416666666666669</v>
      </c>
      <c r="T1289" s="109"/>
      <c r="U1289" s="108"/>
      <c r="V1289" s="108"/>
      <c r="W1289" s="112"/>
      <c r="X1289" s="112"/>
      <c r="Y1289" s="112"/>
      <c r="Z1289" s="176"/>
      <c r="AA1289" s="109"/>
      <c r="AB1289" s="138">
        <f t="shared" si="218"/>
        <v>1</v>
      </c>
      <c r="AC1289" s="112">
        <f t="shared" si="219"/>
        <v>0</v>
      </c>
      <c r="AD1289" s="112">
        <f t="shared" si="220"/>
        <v>0</v>
      </c>
      <c r="AE1289" s="112">
        <f t="shared" si="221"/>
        <v>1</v>
      </c>
    </row>
    <row r="1290" spans="1:31" s="150" customFormat="1" hidden="1">
      <c r="A1290" s="147">
        <v>31</v>
      </c>
      <c r="B1290" s="226" t="s">
        <v>486</v>
      </c>
      <c r="C1290" s="147" t="s">
        <v>369</v>
      </c>
      <c r="D1290" s="147" t="s">
        <v>479</v>
      </c>
      <c r="E1290" s="148">
        <v>42332</v>
      </c>
      <c r="F1290" s="149">
        <v>0.3527777777777778</v>
      </c>
      <c r="G1290" s="149">
        <v>0.78125</v>
      </c>
      <c r="H1290" s="147"/>
      <c r="I1290" s="147"/>
      <c r="J1290" s="147"/>
      <c r="K1290" s="279"/>
      <c r="L1290" s="121"/>
      <c r="M1290" s="120" t="str">
        <f>IF(ISERROR(VLOOKUP(C1290,mail!$G$2:$H$65,2,0)),"",VLOOKUP(C1290,mail!$G$2:$H$65,2,0))</f>
        <v/>
      </c>
      <c r="N1290" s="98"/>
      <c r="O1290" s="110">
        <f t="shared" si="213"/>
        <v>0.3527777777777778</v>
      </c>
      <c r="P1290" s="110">
        <f t="shared" si="214"/>
        <v>0.78125</v>
      </c>
      <c r="Q1290" s="134">
        <f t="shared" si="215"/>
        <v>0.1472222222222222</v>
      </c>
      <c r="R1290" s="111">
        <f t="shared" si="216"/>
        <v>0.21875</v>
      </c>
      <c r="S1290" s="108">
        <f t="shared" si="217"/>
        <v>0.35416666666666669</v>
      </c>
      <c r="T1290" s="109"/>
      <c r="U1290" s="108"/>
      <c r="V1290" s="108"/>
      <c r="W1290" s="112"/>
      <c r="X1290" s="112"/>
      <c r="Y1290" s="112"/>
      <c r="Z1290" s="176"/>
      <c r="AA1290" s="109"/>
      <c r="AB1290" s="138">
        <f t="shared" si="218"/>
        <v>1</v>
      </c>
      <c r="AC1290" s="112">
        <f t="shared" si="219"/>
        <v>0</v>
      </c>
      <c r="AD1290" s="112">
        <f t="shared" si="220"/>
        <v>0</v>
      </c>
      <c r="AE1290" s="112">
        <f t="shared" si="221"/>
        <v>1</v>
      </c>
    </row>
    <row r="1291" spans="1:31" s="150" customFormat="1" hidden="1">
      <c r="A1291" s="147">
        <v>32</v>
      </c>
      <c r="B1291" s="226" t="s">
        <v>487</v>
      </c>
      <c r="C1291" s="147" t="s">
        <v>16</v>
      </c>
      <c r="D1291" s="147" t="s">
        <v>475</v>
      </c>
      <c r="E1291" s="148">
        <v>42328</v>
      </c>
      <c r="F1291" s="149">
        <v>0.7895833333333333</v>
      </c>
      <c r="G1291" s="147"/>
      <c r="H1291" s="147"/>
      <c r="I1291" s="147"/>
      <c r="J1291" s="147"/>
      <c r="K1291" s="281">
        <v>0.3666666666666667</v>
      </c>
      <c r="L1291" s="121"/>
      <c r="M1291" s="120" t="str">
        <f>IF(ISERROR(VLOOKUP(C1291,mail!$G$2:$H$65,2,0)),"",VLOOKUP(C1291,mail!$G$2:$H$65,2,0))</f>
        <v/>
      </c>
      <c r="N1291" s="98"/>
      <c r="O1291" s="110">
        <f t="shared" si="213"/>
        <v>0.3666666666666667</v>
      </c>
      <c r="P1291" s="110">
        <f t="shared" si="214"/>
        <v>0.75</v>
      </c>
      <c r="Q1291" s="134">
        <f t="shared" si="215"/>
        <v>0.1333333333333333</v>
      </c>
      <c r="R1291" s="111">
        <f t="shared" si="216"/>
        <v>0.1875</v>
      </c>
      <c r="S1291" s="108">
        <f t="shared" si="217"/>
        <v>0.3208333333333333</v>
      </c>
      <c r="T1291" s="109"/>
      <c r="U1291" s="108"/>
      <c r="V1291" s="108"/>
      <c r="W1291" s="112"/>
      <c r="X1291" s="112"/>
      <c r="Y1291" s="112"/>
      <c r="Z1291" s="176"/>
      <c r="AA1291" s="109"/>
      <c r="AB1291" s="138">
        <f t="shared" si="218"/>
        <v>0.90588235294117636</v>
      </c>
      <c r="AC1291" s="112">
        <f t="shared" si="219"/>
        <v>0</v>
      </c>
      <c r="AD1291" s="112">
        <f t="shared" si="220"/>
        <v>0</v>
      </c>
      <c r="AE1291" s="112">
        <f t="shared" si="221"/>
        <v>1</v>
      </c>
    </row>
    <row r="1292" spans="1:31" s="150" customFormat="1" hidden="1">
      <c r="A1292" s="147">
        <v>33</v>
      </c>
      <c r="B1292" s="226" t="s">
        <v>487</v>
      </c>
      <c r="C1292" s="147" t="s">
        <v>16</v>
      </c>
      <c r="D1292" s="147" t="s">
        <v>475</v>
      </c>
      <c r="E1292" s="148">
        <v>42331</v>
      </c>
      <c r="F1292" s="149">
        <v>0.36249999999999999</v>
      </c>
      <c r="G1292" s="149">
        <v>0.76250000000000007</v>
      </c>
      <c r="H1292" s="149">
        <v>0.76597222222222217</v>
      </c>
      <c r="I1292" s="147"/>
      <c r="J1292" s="147"/>
      <c r="K1292" s="279"/>
      <c r="L1292" s="121"/>
      <c r="M1292" s="120" t="str">
        <f>IF(ISERROR(VLOOKUP(C1292,mail!$G$2:$H$65,2,0)),"",VLOOKUP(C1292,mail!$G$2:$H$65,2,0))</f>
        <v/>
      </c>
      <c r="N1292" s="98"/>
      <c r="O1292" s="110">
        <f t="shared" si="213"/>
        <v>0.36249999999999999</v>
      </c>
      <c r="P1292" s="110">
        <f t="shared" si="214"/>
        <v>0.75</v>
      </c>
      <c r="Q1292" s="134">
        <f t="shared" si="215"/>
        <v>0.13750000000000001</v>
      </c>
      <c r="R1292" s="111">
        <f t="shared" si="216"/>
        <v>0.1875</v>
      </c>
      <c r="S1292" s="108">
        <f t="shared" si="217"/>
        <v>0.32500000000000001</v>
      </c>
      <c r="T1292" s="109"/>
      <c r="U1292" s="108"/>
      <c r="V1292" s="108"/>
      <c r="W1292" s="112"/>
      <c r="X1292" s="112"/>
      <c r="Y1292" s="112"/>
      <c r="Z1292" s="176"/>
      <c r="AA1292" s="109"/>
      <c r="AB1292" s="138">
        <f t="shared" si="218"/>
        <v>0.91764705882352937</v>
      </c>
      <c r="AC1292" s="112">
        <f t="shared" si="219"/>
        <v>0</v>
      </c>
      <c r="AD1292" s="112">
        <f t="shared" si="220"/>
        <v>1</v>
      </c>
      <c r="AE1292" s="112">
        <f t="shared" si="221"/>
        <v>1</v>
      </c>
    </row>
    <row r="1293" spans="1:31" s="150" customFormat="1" hidden="1">
      <c r="A1293" s="147">
        <v>34</v>
      </c>
      <c r="B1293" s="226" t="s">
        <v>487</v>
      </c>
      <c r="C1293" s="147" t="s">
        <v>16</v>
      </c>
      <c r="D1293" s="147" t="s">
        <v>475</v>
      </c>
      <c r="E1293" s="148">
        <v>42332</v>
      </c>
      <c r="F1293" s="149">
        <v>0.56319444444444444</v>
      </c>
      <c r="G1293" s="149">
        <v>0.75208333333333333</v>
      </c>
      <c r="H1293" s="149">
        <v>0.78125</v>
      </c>
      <c r="I1293" s="147"/>
      <c r="J1293" s="147"/>
      <c r="K1293" s="279"/>
      <c r="L1293" s="121"/>
      <c r="M1293" s="120" t="str">
        <f>IF(ISERROR(VLOOKUP(C1293,mail!$G$2:$H$65,2,0)),"",VLOOKUP(C1293,mail!$G$2:$H$65,2,0))</f>
        <v/>
      </c>
      <c r="N1293" s="98"/>
      <c r="O1293" s="110">
        <f t="shared" si="213"/>
        <v>0.56319444444444444</v>
      </c>
      <c r="P1293" s="110">
        <f t="shared" si="214"/>
        <v>0.75</v>
      </c>
      <c r="Q1293" s="134">
        <f t="shared" si="215"/>
        <v>0</v>
      </c>
      <c r="R1293" s="111">
        <f t="shared" si="216"/>
        <v>0.18680555555555556</v>
      </c>
      <c r="S1293" s="108">
        <f t="shared" si="217"/>
        <v>0.18680555555555556</v>
      </c>
      <c r="T1293" s="109"/>
      <c r="U1293" s="108"/>
      <c r="V1293" s="108"/>
      <c r="W1293" s="112"/>
      <c r="X1293" s="112"/>
      <c r="Y1293" s="112"/>
      <c r="Z1293" s="176"/>
      <c r="AA1293" s="109"/>
      <c r="AB1293" s="138">
        <f t="shared" si="218"/>
        <v>0.52745098039215688</v>
      </c>
      <c r="AC1293" s="112">
        <f t="shared" si="219"/>
        <v>0</v>
      </c>
      <c r="AD1293" s="112">
        <f t="shared" si="220"/>
        <v>0</v>
      </c>
      <c r="AE1293" s="112">
        <f t="shared" si="221"/>
        <v>0</v>
      </c>
    </row>
    <row r="1294" spans="1:31" s="150" customFormat="1" hidden="1">
      <c r="A1294" s="147">
        <v>35</v>
      </c>
      <c r="B1294" s="226" t="s">
        <v>488</v>
      </c>
      <c r="C1294" s="147" t="s">
        <v>18</v>
      </c>
      <c r="D1294" s="147" t="s">
        <v>475</v>
      </c>
      <c r="E1294" s="148">
        <v>42328</v>
      </c>
      <c r="F1294" s="149">
        <v>0.3527777777777778</v>
      </c>
      <c r="G1294" s="149">
        <v>0.7895833333333333</v>
      </c>
      <c r="H1294" s="147"/>
      <c r="I1294" s="147"/>
      <c r="J1294" s="147"/>
      <c r="K1294" s="279"/>
      <c r="L1294" s="121"/>
      <c r="M1294" s="120" t="str">
        <f>IF(ISERROR(VLOOKUP(C1294,mail!$G$2:$H$65,2,0)),"",VLOOKUP(C1294,mail!$G$2:$H$65,2,0))</f>
        <v/>
      </c>
      <c r="N1294" s="98"/>
      <c r="O1294" s="110">
        <f t="shared" si="213"/>
        <v>0.3527777777777778</v>
      </c>
      <c r="P1294" s="110">
        <f t="shared" si="214"/>
        <v>0.7895833333333333</v>
      </c>
      <c r="Q1294" s="134">
        <f t="shared" si="215"/>
        <v>0.1472222222222222</v>
      </c>
      <c r="R1294" s="111">
        <f t="shared" si="216"/>
        <v>0.2270833333333333</v>
      </c>
      <c r="S1294" s="108">
        <f t="shared" si="217"/>
        <v>0.35416666666666669</v>
      </c>
      <c r="T1294" s="109"/>
      <c r="U1294" s="108"/>
      <c r="V1294" s="108"/>
      <c r="W1294" s="112"/>
      <c r="X1294" s="112"/>
      <c r="Y1294" s="112"/>
      <c r="Z1294" s="176"/>
      <c r="AA1294" s="109"/>
      <c r="AB1294" s="138">
        <f t="shared" si="218"/>
        <v>1</v>
      </c>
      <c r="AC1294" s="112">
        <f t="shared" si="219"/>
        <v>0</v>
      </c>
      <c r="AD1294" s="112">
        <f t="shared" si="220"/>
        <v>0</v>
      </c>
      <c r="AE1294" s="112">
        <f t="shared" si="221"/>
        <v>1</v>
      </c>
    </row>
    <row r="1295" spans="1:31" s="150" customFormat="1" hidden="1">
      <c r="A1295" s="147">
        <v>36</v>
      </c>
      <c r="B1295" s="226" t="s">
        <v>488</v>
      </c>
      <c r="C1295" s="147" t="s">
        <v>18</v>
      </c>
      <c r="D1295" s="147" t="s">
        <v>475</v>
      </c>
      <c r="E1295" s="148">
        <v>42331</v>
      </c>
      <c r="F1295" s="149">
        <v>0.34375</v>
      </c>
      <c r="G1295" s="149">
        <v>0.78888888888888886</v>
      </c>
      <c r="H1295" s="147"/>
      <c r="I1295" s="147"/>
      <c r="J1295" s="147"/>
      <c r="K1295" s="279"/>
      <c r="L1295" s="121"/>
      <c r="M1295" s="120" t="str">
        <f>IF(ISERROR(VLOOKUP(C1295,mail!$G$2:$H$65,2,0)),"",VLOOKUP(C1295,mail!$G$2:$H$65,2,0))</f>
        <v/>
      </c>
      <c r="N1295" s="98"/>
      <c r="O1295" s="110">
        <f t="shared" si="213"/>
        <v>0.34375</v>
      </c>
      <c r="P1295" s="110">
        <f t="shared" si="214"/>
        <v>0.78888888888888886</v>
      </c>
      <c r="Q1295" s="134">
        <f t="shared" si="215"/>
        <v>0.15625</v>
      </c>
      <c r="R1295" s="111">
        <f t="shared" si="216"/>
        <v>0.22638888888888886</v>
      </c>
      <c r="S1295" s="108">
        <f t="shared" si="217"/>
        <v>0.35416666666666669</v>
      </c>
      <c r="T1295" s="109"/>
      <c r="U1295" s="108"/>
      <c r="V1295" s="108"/>
      <c r="W1295" s="112"/>
      <c r="X1295" s="112"/>
      <c r="Y1295" s="112"/>
      <c r="Z1295" s="176"/>
      <c r="AA1295" s="109"/>
      <c r="AB1295" s="138">
        <f t="shared" si="218"/>
        <v>1</v>
      </c>
      <c r="AC1295" s="112">
        <f t="shared" si="219"/>
        <v>0</v>
      </c>
      <c r="AD1295" s="112">
        <f t="shared" si="220"/>
        <v>0</v>
      </c>
      <c r="AE1295" s="112">
        <f t="shared" si="221"/>
        <v>1</v>
      </c>
    </row>
    <row r="1296" spans="1:31" s="150" customFormat="1" hidden="1">
      <c r="A1296" s="147">
        <v>37</v>
      </c>
      <c r="B1296" s="226" t="s">
        <v>488</v>
      </c>
      <c r="C1296" s="147" t="s">
        <v>18</v>
      </c>
      <c r="D1296" s="147" t="s">
        <v>475</v>
      </c>
      <c r="E1296" s="148">
        <v>42332</v>
      </c>
      <c r="F1296" s="149">
        <v>0.32361111111111113</v>
      </c>
      <c r="G1296" s="149">
        <v>0.75763888888888886</v>
      </c>
      <c r="H1296" s="147"/>
      <c r="I1296" s="147"/>
      <c r="J1296" s="147"/>
      <c r="K1296" s="279"/>
      <c r="L1296" s="121"/>
      <c r="M1296" s="120" t="str">
        <f>IF(ISERROR(VLOOKUP(C1296,mail!$G$2:$H$65,2,0)),"",VLOOKUP(C1296,mail!$G$2:$H$65,2,0))</f>
        <v/>
      </c>
      <c r="N1296" s="98"/>
      <c r="O1296" s="110">
        <f t="shared" si="213"/>
        <v>0.33333333333333331</v>
      </c>
      <c r="P1296" s="110">
        <f t="shared" si="214"/>
        <v>0.75763888888888886</v>
      </c>
      <c r="Q1296" s="134">
        <f t="shared" si="215"/>
        <v>0.16666666666666669</v>
      </c>
      <c r="R1296" s="111">
        <f t="shared" si="216"/>
        <v>0.19513888888888886</v>
      </c>
      <c r="S1296" s="108">
        <f t="shared" si="217"/>
        <v>0.35416666666666669</v>
      </c>
      <c r="T1296" s="109"/>
      <c r="U1296" s="108"/>
      <c r="V1296" s="108"/>
      <c r="W1296" s="112"/>
      <c r="X1296" s="112"/>
      <c r="Y1296" s="112"/>
      <c r="Z1296" s="176"/>
      <c r="AA1296" s="109"/>
      <c r="AB1296" s="138">
        <f t="shared" si="218"/>
        <v>1</v>
      </c>
      <c r="AC1296" s="112">
        <f t="shared" si="219"/>
        <v>0</v>
      </c>
      <c r="AD1296" s="112">
        <f t="shared" si="220"/>
        <v>0</v>
      </c>
      <c r="AE1296" s="112">
        <f t="shared" si="221"/>
        <v>1</v>
      </c>
    </row>
    <row r="1297" spans="1:31" s="150" customFormat="1" hidden="1">
      <c r="A1297" s="147">
        <v>38</v>
      </c>
      <c r="B1297" s="226" t="s">
        <v>489</v>
      </c>
      <c r="C1297" s="147" t="s">
        <v>19</v>
      </c>
      <c r="D1297" s="147" t="s">
        <v>479</v>
      </c>
      <c r="E1297" s="148">
        <v>42331</v>
      </c>
      <c r="F1297" s="149">
        <v>0.3430555555555555</v>
      </c>
      <c r="G1297" s="149">
        <v>0.77430555555555547</v>
      </c>
      <c r="H1297" s="147"/>
      <c r="I1297" s="147"/>
      <c r="J1297" s="147"/>
      <c r="K1297" s="279"/>
      <c r="L1297" s="121"/>
      <c r="M1297" s="120" t="str">
        <f>IF(ISERROR(VLOOKUP(C1297,mail!$G$2:$H$65,2,0)),"",VLOOKUP(C1297,mail!$G$2:$H$65,2,0))</f>
        <v/>
      </c>
      <c r="N1297" s="98"/>
      <c r="O1297" s="110">
        <f t="shared" si="213"/>
        <v>0.3430555555555555</v>
      </c>
      <c r="P1297" s="110">
        <f t="shared" si="214"/>
        <v>0.77430555555555547</v>
      </c>
      <c r="Q1297" s="134">
        <f t="shared" si="215"/>
        <v>0.1569444444444445</v>
      </c>
      <c r="R1297" s="111">
        <f t="shared" si="216"/>
        <v>0.21180555555555547</v>
      </c>
      <c r="S1297" s="108">
        <f t="shared" si="217"/>
        <v>0.35416666666666669</v>
      </c>
      <c r="T1297" s="109"/>
      <c r="U1297" s="108"/>
      <c r="V1297" s="108"/>
      <c r="W1297" s="112"/>
      <c r="X1297" s="112"/>
      <c r="Y1297" s="112"/>
      <c r="Z1297" s="176"/>
      <c r="AA1297" s="109"/>
      <c r="AB1297" s="138">
        <f t="shared" si="218"/>
        <v>1</v>
      </c>
      <c r="AC1297" s="112">
        <f t="shared" si="219"/>
        <v>0</v>
      </c>
      <c r="AD1297" s="112">
        <f t="shared" si="220"/>
        <v>0</v>
      </c>
      <c r="AE1297" s="112">
        <f t="shared" si="221"/>
        <v>1</v>
      </c>
    </row>
    <row r="1298" spans="1:31" s="150" customFormat="1" hidden="1">
      <c r="A1298" s="147">
        <v>39</v>
      </c>
      <c r="B1298" s="226" t="s">
        <v>489</v>
      </c>
      <c r="C1298" s="147" t="s">
        <v>19</v>
      </c>
      <c r="D1298" s="147" t="s">
        <v>479</v>
      </c>
      <c r="E1298" s="148">
        <v>42332</v>
      </c>
      <c r="F1298" s="149">
        <v>0.35138888888888892</v>
      </c>
      <c r="G1298" s="149">
        <v>0.77013888888888893</v>
      </c>
      <c r="H1298" s="147"/>
      <c r="I1298" s="147"/>
      <c r="J1298" s="147"/>
      <c r="K1298" s="279"/>
      <c r="L1298" s="121"/>
      <c r="M1298" s="120" t="str">
        <f>IF(ISERROR(VLOOKUP(C1298,mail!$G$2:$H$65,2,0)),"",VLOOKUP(C1298,mail!$G$2:$H$65,2,0))</f>
        <v/>
      </c>
      <c r="N1298" s="98"/>
      <c r="O1298" s="110">
        <f t="shared" si="213"/>
        <v>0.35138888888888892</v>
      </c>
      <c r="P1298" s="110">
        <f t="shared" si="214"/>
        <v>0.77013888888888893</v>
      </c>
      <c r="Q1298" s="134">
        <f t="shared" si="215"/>
        <v>0.14861111111111108</v>
      </c>
      <c r="R1298" s="111">
        <f t="shared" si="216"/>
        <v>0.20763888888888893</v>
      </c>
      <c r="S1298" s="108">
        <f t="shared" si="217"/>
        <v>0.35416666666666669</v>
      </c>
      <c r="T1298" s="109"/>
      <c r="U1298" s="108"/>
      <c r="V1298" s="108"/>
      <c r="W1298" s="112"/>
      <c r="X1298" s="112"/>
      <c r="Y1298" s="112"/>
      <c r="Z1298" s="176"/>
      <c r="AA1298" s="109"/>
      <c r="AB1298" s="138">
        <f t="shared" si="218"/>
        <v>1</v>
      </c>
      <c r="AC1298" s="112">
        <f t="shared" si="219"/>
        <v>0</v>
      </c>
      <c r="AD1298" s="112">
        <f t="shared" si="220"/>
        <v>0</v>
      </c>
      <c r="AE1298" s="112">
        <f t="shared" si="221"/>
        <v>1</v>
      </c>
    </row>
    <row r="1299" spans="1:31" s="150" customFormat="1" hidden="1">
      <c r="A1299" s="147">
        <v>40</v>
      </c>
      <c r="B1299" s="226" t="s">
        <v>490</v>
      </c>
      <c r="C1299" s="147" t="s">
        <v>456</v>
      </c>
      <c r="D1299" s="147" t="s">
        <v>483</v>
      </c>
      <c r="E1299" s="148">
        <v>42328</v>
      </c>
      <c r="F1299" s="149">
        <v>0.3444444444444445</v>
      </c>
      <c r="G1299" s="149">
        <v>0.79652777777777783</v>
      </c>
      <c r="H1299" s="147"/>
      <c r="I1299" s="147"/>
      <c r="J1299" s="147"/>
      <c r="K1299" s="279"/>
      <c r="L1299" s="121"/>
      <c r="M1299" s="120" t="str">
        <f>IF(ISERROR(VLOOKUP(C1299,mail!$G$2:$H$65,2,0)),"",VLOOKUP(C1299,mail!$G$2:$H$65,2,0))</f>
        <v/>
      </c>
      <c r="N1299" s="98"/>
      <c r="O1299" s="110">
        <f t="shared" si="213"/>
        <v>0.3444444444444445</v>
      </c>
      <c r="P1299" s="110">
        <f t="shared" si="214"/>
        <v>0.79652777777777783</v>
      </c>
      <c r="Q1299" s="134">
        <f t="shared" si="215"/>
        <v>0.1555555555555555</v>
      </c>
      <c r="R1299" s="111">
        <f t="shared" si="216"/>
        <v>0.23402777777777783</v>
      </c>
      <c r="S1299" s="108">
        <f t="shared" si="217"/>
        <v>0.35416666666666669</v>
      </c>
      <c r="T1299" s="109"/>
      <c r="U1299" s="108"/>
      <c r="V1299" s="108"/>
      <c r="W1299" s="112"/>
      <c r="X1299" s="112"/>
      <c r="Y1299" s="112"/>
      <c r="Z1299" s="176"/>
      <c r="AA1299" s="109"/>
      <c r="AB1299" s="138">
        <f t="shared" si="218"/>
        <v>1</v>
      </c>
      <c r="AC1299" s="112">
        <f t="shared" si="219"/>
        <v>0</v>
      </c>
      <c r="AD1299" s="112">
        <f t="shared" si="220"/>
        <v>0</v>
      </c>
      <c r="AE1299" s="112">
        <f t="shared" si="221"/>
        <v>1</v>
      </c>
    </row>
    <row r="1300" spans="1:31" s="150" customFormat="1" hidden="1">
      <c r="A1300" s="147">
        <v>41</v>
      </c>
      <c r="B1300" s="226" t="s">
        <v>490</v>
      </c>
      <c r="C1300" s="147" t="s">
        <v>456</v>
      </c>
      <c r="D1300" s="147" t="s">
        <v>483</v>
      </c>
      <c r="E1300" s="148">
        <v>42331</v>
      </c>
      <c r="F1300" s="149">
        <v>0.33124999999999999</v>
      </c>
      <c r="G1300" s="149">
        <v>0.7909722222222223</v>
      </c>
      <c r="H1300" s="147"/>
      <c r="I1300" s="147"/>
      <c r="J1300" s="147"/>
      <c r="K1300" s="279"/>
      <c r="L1300" s="121"/>
      <c r="M1300" s="120" t="str">
        <f>IF(ISERROR(VLOOKUP(C1300,mail!$G$2:$H$65,2,0)),"",VLOOKUP(C1300,mail!$G$2:$H$65,2,0))</f>
        <v/>
      </c>
      <c r="N1300" s="98"/>
      <c r="O1300" s="110">
        <f t="shared" si="213"/>
        <v>0.33333333333333331</v>
      </c>
      <c r="P1300" s="110">
        <f t="shared" si="214"/>
        <v>0.7909722222222223</v>
      </c>
      <c r="Q1300" s="134">
        <f t="shared" si="215"/>
        <v>0.16666666666666669</v>
      </c>
      <c r="R1300" s="111">
        <f t="shared" si="216"/>
        <v>0.2284722222222223</v>
      </c>
      <c r="S1300" s="108">
        <f t="shared" si="217"/>
        <v>0.35416666666666669</v>
      </c>
      <c r="T1300" s="109"/>
      <c r="U1300" s="108"/>
      <c r="V1300" s="108"/>
      <c r="W1300" s="112"/>
      <c r="X1300" s="112"/>
      <c r="Y1300" s="112"/>
      <c r="Z1300" s="176"/>
      <c r="AA1300" s="109"/>
      <c r="AB1300" s="138">
        <f t="shared" si="218"/>
        <v>1</v>
      </c>
      <c r="AC1300" s="112">
        <f t="shared" si="219"/>
        <v>0</v>
      </c>
      <c r="AD1300" s="112">
        <f t="shared" si="220"/>
        <v>0</v>
      </c>
      <c r="AE1300" s="112">
        <f t="shared" si="221"/>
        <v>1</v>
      </c>
    </row>
    <row r="1301" spans="1:31" s="150" customFormat="1" hidden="1">
      <c r="A1301" s="147">
        <v>42</v>
      </c>
      <c r="B1301" s="226" t="s">
        <v>490</v>
      </c>
      <c r="C1301" s="147" t="s">
        <v>456</v>
      </c>
      <c r="D1301" s="147" t="s">
        <v>483</v>
      </c>
      <c r="E1301" s="148">
        <v>42332</v>
      </c>
      <c r="F1301" s="149">
        <v>0.3430555555555555</v>
      </c>
      <c r="G1301" s="149">
        <v>0.78472222222222221</v>
      </c>
      <c r="H1301" s="147"/>
      <c r="I1301" s="147"/>
      <c r="J1301" s="147"/>
      <c r="K1301" s="279"/>
      <c r="L1301" s="121"/>
      <c r="M1301" s="120" t="str">
        <f>IF(ISERROR(VLOOKUP(C1301,mail!$G$2:$H$65,2,0)),"",VLOOKUP(C1301,mail!$G$2:$H$65,2,0))</f>
        <v/>
      </c>
      <c r="N1301" s="98"/>
      <c r="O1301" s="110">
        <f t="shared" si="213"/>
        <v>0.3430555555555555</v>
      </c>
      <c r="P1301" s="110">
        <f t="shared" si="214"/>
        <v>0.78472222222222221</v>
      </c>
      <c r="Q1301" s="134">
        <f t="shared" si="215"/>
        <v>0.1569444444444445</v>
      </c>
      <c r="R1301" s="111">
        <f t="shared" si="216"/>
        <v>0.22222222222222221</v>
      </c>
      <c r="S1301" s="108">
        <f t="shared" si="217"/>
        <v>0.35416666666666669</v>
      </c>
      <c r="T1301" s="109"/>
      <c r="U1301" s="108"/>
      <c r="V1301" s="108"/>
      <c r="W1301" s="112"/>
      <c r="X1301" s="112"/>
      <c r="Y1301" s="112"/>
      <c r="Z1301" s="176"/>
      <c r="AA1301" s="109"/>
      <c r="AB1301" s="138">
        <f t="shared" si="218"/>
        <v>1</v>
      </c>
      <c r="AC1301" s="112">
        <f t="shared" si="219"/>
        <v>0</v>
      </c>
      <c r="AD1301" s="112">
        <f t="shared" si="220"/>
        <v>0</v>
      </c>
      <c r="AE1301" s="112">
        <f t="shared" si="221"/>
        <v>1</v>
      </c>
    </row>
    <row r="1302" spans="1:31" s="150" customFormat="1" hidden="1">
      <c r="A1302" s="147">
        <v>43</v>
      </c>
      <c r="B1302" s="226" t="s">
        <v>491</v>
      </c>
      <c r="C1302" s="147" t="s">
        <v>185</v>
      </c>
      <c r="D1302" s="147" t="s">
        <v>475</v>
      </c>
      <c r="E1302" s="148">
        <v>42328</v>
      </c>
      <c r="F1302" s="149">
        <v>0.35000000000000003</v>
      </c>
      <c r="G1302" s="149">
        <v>0.77361111111111114</v>
      </c>
      <c r="H1302" s="147"/>
      <c r="I1302" s="147"/>
      <c r="J1302" s="147"/>
      <c r="K1302" s="278">
        <v>0.33333333333333331</v>
      </c>
      <c r="L1302" s="121"/>
      <c r="M1302" s="120" t="str">
        <f>IF(ISERROR(VLOOKUP(C1302,mail!$G$2:$H$65,2,0)),"",VLOOKUP(C1302,mail!$G$2:$H$65,2,0))</f>
        <v/>
      </c>
      <c r="N1302" s="98"/>
      <c r="O1302" s="110">
        <f t="shared" si="213"/>
        <v>0.33333333333333331</v>
      </c>
      <c r="P1302" s="110">
        <f t="shared" si="214"/>
        <v>0.77361111111111114</v>
      </c>
      <c r="Q1302" s="134">
        <f t="shared" si="215"/>
        <v>0.16666666666666669</v>
      </c>
      <c r="R1302" s="111">
        <f t="shared" si="216"/>
        <v>0.21111111111111114</v>
      </c>
      <c r="S1302" s="108">
        <f t="shared" si="217"/>
        <v>0.35416666666666669</v>
      </c>
      <c r="T1302" s="109"/>
      <c r="U1302" s="108"/>
      <c r="V1302" s="108"/>
      <c r="W1302" s="112"/>
      <c r="X1302" s="112"/>
      <c r="Y1302" s="112"/>
      <c r="Z1302" s="176"/>
      <c r="AA1302" s="109"/>
      <c r="AB1302" s="138">
        <f t="shared" si="218"/>
        <v>1</v>
      </c>
      <c r="AC1302" s="112">
        <f t="shared" si="219"/>
        <v>0</v>
      </c>
      <c r="AD1302" s="112">
        <f t="shared" si="220"/>
        <v>0</v>
      </c>
      <c r="AE1302" s="112">
        <f t="shared" si="221"/>
        <v>1</v>
      </c>
    </row>
    <row r="1303" spans="1:31" s="150" customFormat="1" hidden="1">
      <c r="A1303" s="147">
        <v>44</v>
      </c>
      <c r="B1303" s="226" t="s">
        <v>491</v>
      </c>
      <c r="C1303" s="147" t="s">
        <v>185</v>
      </c>
      <c r="D1303" s="147" t="s">
        <v>475</v>
      </c>
      <c r="E1303" s="148">
        <v>42331</v>
      </c>
      <c r="F1303" s="149">
        <v>0.3527777777777778</v>
      </c>
      <c r="G1303" s="149">
        <v>0.76874999999999993</v>
      </c>
      <c r="H1303" s="147"/>
      <c r="I1303" s="147"/>
      <c r="J1303" s="147"/>
      <c r="K1303" s="278">
        <v>0.33333333333333331</v>
      </c>
      <c r="L1303" s="121"/>
      <c r="M1303" s="120" t="str">
        <f>IF(ISERROR(VLOOKUP(C1303,mail!$G$2:$H$65,2,0)),"",VLOOKUP(C1303,mail!$G$2:$H$65,2,0))</f>
        <v/>
      </c>
      <c r="N1303" s="98"/>
      <c r="O1303" s="110">
        <f t="shared" si="213"/>
        <v>0.33333333333333331</v>
      </c>
      <c r="P1303" s="110">
        <f t="shared" si="214"/>
        <v>0.76874999999999993</v>
      </c>
      <c r="Q1303" s="134">
        <f t="shared" si="215"/>
        <v>0.16666666666666669</v>
      </c>
      <c r="R1303" s="111">
        <f t="shared" si="216"/>
        <v>0.20624999999999993</v>
      </c>
      <c r="S1303" s="108">
        <f t="shared" si="217"/>
        <v>0.35416666666666669</v>
      </c>
      <c r="T1303" s="109"/>
      <c r="U1303" s="108"/>
      <c r="V1303" s="108"/>
      <c r="W1303" s="112"/>
      <c r="X1303" s="112"/>
      <c r="Y1303" s="112"/>
      <c r="Z1303" s="176"/>
      <c r="AA1303" s="109"/>
      <c r="AB1303" s="138">
        <f t="shared" si="218"/>
        <v>1</v>
      </c>
      <c r="AC1303" s="112">
        <f t="shared" si="219"/>
        <v>0</v>
      </c>
      <c r="AD1303" s="112">
        <f t="shared" si="220"/>
        <v>0</v>
      </c>
      <c r="AE1303" s="112">
        <f t="shared" si="221"/>
        <v>1</v>
      </c>
    </row>
    <row r="1304" spans="1:31" s="150" customFormat="1" hidden="1">
      <c r="A1304" s="147">
        <v>45</v>
      </c>
      <c r="B1304" s="226" t="s">
        <v>491</v>
      </c>
      <c r="C1304" s="147" t="s">
        <v>185</v>
      </c>
      <c r="D1304" s="147" t="s">
        <v>475</v>
      </c>
      <c r="E1304" s="148">
        <v>42332</v>
      </c>
      <c r="F1304" s="149">
        <v>0.34652777777777777</v>
      </c>
      <c r="G1304" s="149">
        <v>0.75763888888888886</v>
      </c>
      <c r="H1304" s="147"/>
      <c r="I1304" s="147"/>
      <c r="J1304" s="147"/>
      <c r="K1304" s="278">
        <v>0.33333333333333331</v>
      </c>
      <c r="L1304" s="121"/>
      <c r="M1304" s="120" t="str">
        <f>IF(ISERROR(VLOOKUP(C1304,mail!$G$2:$H$65,2,0)),"",VLOOKUP(C1304,mail!$G$2:$H$65,2,0))</f>
        <v/>
      </c>
      <c r="N1304" s="98"/>
      <c r="O1304" s="110">
        <f t="shared" si="213"/>
        <v>0.33333333333333331</v>
      </c>
      <c r="P1304" s="110">
        <f t="shared" si="214"/>
        <v>0.75763888888888886</v>
      </c>
      <c r="Q1304" s="134">
        <f t="shared" si="215"/>
        <v>0.16666666666666669</v>
      </c>
      <c r="R1304" s="111">
        <f t="shared" si="216"/>
        <v>0.19513888888888886</v>
      </c>
      <c r="S1304" s="108">
        <f t="shared" si="217"/>
        <v>0.35416666666666669</v>
      </c>
      <c r="T1304" s="109"/>
      <c r="U1304" s="108"/>
      <c r="V1304" s="108"/>
      <c r="W1304" s="112"/>
      <c r="X1304" s="112"/>
      <c r="Y1304" s="112"/>
      <c r="Z1304" s="176"/>
      <c r="AA1304" s="109"/>
      <c r="AB1304" s="138">
        <f t="shared" si="218"/>
        <v>1</v>
      </c>
      <c r="AC1304" s="112">
        <f t="shared" si="219"/>
        <v>0</v>
      </c>
      <c r="AD1304" s="112">
        <f t="shared" si="220"/>
        <v>0</v>
      </c>
      <c r="AE1304" s="112">
        <f t="shared" si="221"/>
        <v>1</v>
      </c>
    </row>
    <row r="1305" spans="1:31" s="150" customFormat="1" hidden="1">
      <c r="A1305" s="147">
        <v>46</v>
      </c>
      <c r="B1305" s="226" t="s">
        <v>492</v>
      </c>
      <c r="C1305" s="147" t="s">
        <v>190</v>
      </c>
      <c r="D1305" s="147" t="s">
        <v>483</v>
      </c>
      <c r="E1305" s="148">
        <v>42328</v>
      </c>
      <c r="F1305" s="149">
        <v>0.35694444444444445</v>
      </c>
      <c r="G1305" s="149">
        <v>0.7729166666666667</v>
      </c>
      <c r="H1305" s="149">
        <v>0.83472222222222225</v>
      </c>
      <c r="I1305" s="147"/>
      <c r="J1305" s="147"/>
      <c r="K1305" s="279"/>
      <c r="L1305" s="121"/>
      <c r="M1305" s="120" t="str">
        <f>IF(ISERROR(VLOOKUP(C1305,mail!$G$2:$H$65,2,0)),"",VLOOKUP(C1305,mail!$G$2:$H$65,2,0))</f>
        <v/>
      </c>
      <c r="N1305" s="98"/>
      <c r="O1305" s="110">
        <f t="shared" si="213"/>
        <v>0.35694444444444445</v>
      </c>
      <c r="P1305" s="110">
        <f t="shared" si="214"/>
        <v>0.75</v>
      </c>
      <c r="Q1305" s="134">
        <f t="shared" si="215"/>
        <v>0.14305555555555555</v>
      </c>
      <c r="R1305" s="111">
        <f t="shared" si="216"/>
        <v>0.1875</v>
      </c>
      <c r="S1305" s="108">
        <f t="shared" si="217"/>
        <v>0.33055555555555555</v>
      </c>
      <c r="T1305" s="109"/>
      <c r="U1305" s="108"/>
      <c r="V1305" s="108"/>
      <c r="W1305" s="112"/>
      <c r="X1305" s="112"/>
      <c r="Y1305" s="112"/>
      <c r="Z1305" s="176"/>
      <c r="AA1305" s="109"/>
      <c r="AB1305" s="138">
        <f t="shared" si="218"/>
        <v>0.93333333333333324</v>
      </c>
      <c r="AC1305" s="112">
        <f t="shared" si="219"/>
        <v>0</v>
      </c>
      <c r="AD1305" s="112">
        <f t="shared" si="220"/>
        <v>1</v>
      </c>
      <c r="AE1305" s="112">
        <f t="shared" si="221"/>
        <v>1</v>
      </c>
    </row>
    <row r="1306" spans="1:31" s="150" customFormat="1" hidden="1">
      <c r="A1306" s="147">
        <v>47</v>
      </c>
      <c r="B1306" s="226" t="s">
        <v>492</v>
      </c>
      <c r="C1306" s="147" t="s">
        <v>190</v>
      </c>
      <c r="D1306" s="147" t="s">
        <v>483</v>
      </c>
      <c r="E1306" s="148">
        <v>42331</v>
      </c>
      <c r="F1306" s="149">
        <v>0.35625000000000001</v>
      </c>
      <c r="G1306" s="149">
        <v>0.78402777777777777</v>
      </c>
      <c r="H1306" s="149">
        <v>0.82430555555555562</v>
      </c>
      <c r="I1306" s="147"/>
      <c r="J1306" s="147"/>
      <c r="K1306" s="279"/>
      <c r="L1306" s="121"/>
      <c r="M1306" s="120" t="str">
        <f>IF(ISERROR(VLOOKUP(C1306,mail!$G$2:$H$65,2,0)),"",VLOOKUP(C1306,mail!$G$2:$H$65,2,0))</f>
        <v/>
      </c>
      <c r="N1306" s="98"/>
      <c r="O1306" s="110">
        <f t="shared" si="213"/>
        <v>0.35625000000000001</v>
      </c>
      <c r="P1306" s="110">
        <f t="shared" si="214"/>
        <v>0.75</v>
      </c>
      <c r="Q1306" s="134">
        <f t="shared" si="215"/>
        <v>0.14374999999999999</v>
      </c>
      <c r="R1306" s="111">
        <f t="shared" si="216"/>
        <v>0.1875</v>
      </c>
      <c r="S1306" s="108">
        <f t="shared" si="217"/>
        <v>0.33124999999999999</v>
      </c>
      <c r="T1306" s="109"/>
      <c r="U1306" s="108"/>
      <c r="V1306" s="108"/>
      <c r="W1306" s="112"/>
      <c r="X1306" s="112"/>
      <c r="Y1306" s="112"/>
      <c r="Z1306" s="176"/>
      <c r="AA1306" s="109"/>
      <c r="AB1306" s="138">
        <f t="shared" si="218"/>
        <v>0.93529411764705872</v>
      </c>
      <c r="AC1306" s="112">
        <f t="shared" si="219"/>
        <v>0</v>
      </c>
      <c r="AD1306" s="112">
        <f t="shared" si="220"/>
        <v>1</v>
      </c>
      <c r="AE1306" s="112">
        <f t="shared" si="221"/>
        <v>1</v>
      </c>
    </row>
    <row r="1307" spans="1:31" s="150" customFormat="1" hidden="1">
      <c r="A1307" s="147">
        <v>48</v>
      </c>
      <c r="B1307" s="226" t="s">
        <v>492</v>
      </c>
      <c r="C1307" s="147" t="s">
        <v>190</v>
      </c>
      <c r="D1307" s="147" t="s">
        <v>483</v>
      </c>
      <c r="E1307" s="148">
        <v>42332</v>
      </c>
      <c r="F1307" s="149">
        <v>0.3576388888888889</v>
      </c>
      <c r="G1307" s="149">
        <v>0.76944444444444438</v>
      </c>
      <c r="H1307" s="147"/>
      <c r="I1307" s="147"/>
      <c r="J1307" s="147"/>
      <c r="K1307" s="279"/>
      <c r="L1307" s="121"/>
      <c r="M1307" s="120" t="str">
        <f>IF(ISERROR(VLOOKUP(C1307,mail!$G$2:$H$65,2,0)),"",VLOOKUP(C1307,mail!$G$2:$H$65,2,0))</f>
        <v/>
      </c>
      <c r="N1307" s="98"/>
      <c r="O1307" s="110">
        <f t="shared" si="213"/>
        <v>0.3576388888888889</v>
      </c>
      <c r="P1307" s="110">
        <f t="shared" si="214"/>
        <v>0.75</v>
      </c>
      <c r="Q1307" s="134">
        <f t="shared" si="215"/>
        <v>0.1423611111111111</v>
      </c>
      <c r="R1307" s="111">
        <f t="shared" si="216"/>
        <v>0.1875</v>
      </c>
      <c r="S1307" s="108">
        <f t="shared" si="217"/>
        <v>0.3298611111111111</v>
      </c>
      <c r="T1307" s="109"/>
      <c r="U1307" s="108"/>
      <c r="V1307" s="108"/>
      <c r="W1307" s="112"/>
      <c r="X1307" s="112"/>
      <c r="Y1307" s="112"/>
      <c r="Z1307" s="176"/>
      <c r="AA1307" s="109"/>
      <c r="AB1307" s="138">
        <f t="shared" si="218"/>
        <v>0.93137254901960775</v>
      </c>
      <c r="AC1307" s="112">
        <f t="shared" si="219"/>
        <v>0</v>
      </c>
      <c r="AD1307" s="112">
        <f t="shared" si="220"/>
        <v>1</v>
      </c>
      <c r="AE1307" s="112">
        <f t="shared" si="221"/>
        <v>1</v>
      </c>
    </row>
    <row r="1308" spans="1:31" s="150" customFormat="1" hidden="1">
      <c r="A1308" s="147">
        <v>49</v>
      </c>
      <c r="B1308" s="226" t="s">
        <v>370</v>
      </c>
      <c r="C1308" s="147" t="s">
        <v>201</v>
      </c>
      <c r="D1308" s="147" t="s">
        <v>479</v>
      </c>
      <c r="E1308" s="148">
        <v>42328</v>
      </c>
      <c r="F1308" s="149">
        <v>0.79583333333333339</v>
      </c>
      <c r="G1308" s="147"/>
      <c r="H1308" s="147"/>
      <c r="I1308" s="147"/>
      <c r="J1308" s="147"/>
      <c r="K1308" s="279"/>
      <c r="L1308" s="121"/>
      <c r="M1308" s="120" t="str">
        <f>IF(ISERROR(VLOOKUP(C1308,mail!$G$2:$H$65,2,0)),"",VLOOKUP(C1308,mail!$G$2:$H$65,2,0))</f>
        <v>PM</v>
      </c>
      <c r="N1308" s="98"/>
      <c r="O1308" s="110">
        <f t="shared" si="213"/>
        <v>0</v>
      </c>
      <c r="P1308" s="110">
        <f t="shared" si="214"/>
        <v>0</v>
      </c>
      <c r="Q1308" s="134">
        <f t="shared" si="215"/>
        <v>0</v>
      </c>
      <c r="R1308" s="111">
        <f t="shared" si="216"/>
        <v>0</v>
      </c>
      <c r="S1308" s="108">
        <f t="shared" si="217"/>
        <v>0</v>
      </c>
      <c r="T1308" s="109"/>
      <c r="U1308" s="108"/>
      <c r="V1308" s="108"/>
      <c r="W1308" s="112"/>
      <c r="X1308" s="112"/>
      <c r="Y1308" s="112"/>
      <c r="Z1308" s="176"/>
      <c r="AA1308" s="109"/>
      <c r="AB1308" s="138">
        <f t="shared" si="218"/>
        <v>0</v>
      </c>
      <c r="AC1308" s="112">
        <f t="shared" si="219"/>
        <v>1</v>
      </c>
      <c r="AD1308" s="112">
        <f t="shared" si="220"/>
        <v>0</v>
      </c>
      <c r="AE1308" s="112">
        <f t="shared" si="221"/>
        <v>0</v>
      </c>
    </row>
    <row r="1309" spans="1:31" s="150" customFormat="1" hidden="1">
      <c r="A1309" s="147">
        <v>50</v>
      </c>
      <c r="B1309" s="226" t="s">
        <v>370</v>
      </c>
      <c r="C1309" s="147" t="s">
        <v>201</v>
      </c>
      <c r="D1309" s="147" t="s">
        <v>479</v>
      </c>
      <c r="E1309" s="148">
        <v>42331</v>
      </c>
      <c r="F1309" s="149">
        <v>0.77986111111111101</v>
      </c>
      <c r="G1309" s="147"/>
      <c r="H1309" s="147"/>
      <c r="I1309" s="147"/>
      <c r="J1309" s="147"/>
      <c r="K1309" s="279"/>
      <c r="L1309" s="121"/>
      <c r="M1309" s="120" t="str">
        <f>IF(ISERROR(VLOOKUP(C1309,mail!$G$2:$H$65,2,0)),"",VLOOKUP(C1309,mail!$G$2:$H$65,2,0))</f>
        <v>PM</v>
      </c>
      <c r="N1309" s="98"/>
      <c r="O1309" s="110">
        <f t="shared" si="213"/>
        <v>0</v>
      </c>
      <c r="P1309" s="110">
        <f t="shared" si="214"/>
        <v>0</v>
      </c>
      <c r="Q1309" s="134">
        <f t="shared" si="215"/>
        <v>0</v>
      </c>
      <c r="R1309" s="111">
        <f t="shared" si="216"/>
        <v>0</v>
      </c>
      <c r="S1309" s="108">
        <f t="shared" si="217"/>
        <v>0</v>
      </c>
      <c r="T1309" s="109"/>
      <c r="U1309" s="108"/>
      <c r="V1309" s="108"/>
      <c r="W1309" s="112"/>
      <c r="X1309" s="112"/>
      <c r="Y1309" s="112"/>
      <c r="Z1309" s="176"/>
      <c r="AA1309" s="109"/>
      <c r="AB1309" s="138">
        <f t="shared" si="218"/>
        <v>0</v>
      </c>
      <c r="AC1309" s="112">
        <f t="shared" si="219"/>
        <v>1</v>
      </c>
      <c r="AD1309" s="112">
        <f t="shared" si="220"/>
        <v>0</v>
      </c>
      <c r="AE1309" s="112">
        <f t="shared" si="221"/>
        <v>0</v>
      </c>
    </row>
    <row r="1310" spans="1:31" s="150" customFormat="1" hidden="1">
      <c r="A1310" s="147">
        <v>51</v>
      </c>
      <c r="B1310" s="226" t="s">
        <v>370</v>
      </c>
      <c r="C1310" s="147" t="s">
        <v>201</v>
      </c>
      <c r="D1310" s="147" t="s">
        <v>479</v>
      </c>
      <c r="E1310" s="148">
        <v>42332</v>
      </c>
      <c r="F1310" s="149">
        <v>0.36805555555555558</v>
      </c>
      <c r="G1310" s="149">
        <v>0.77569444444444446</v>
      </c>
      <c r="H1310" s="147"/>
      <c r="I1310" s="147"/>
      <c r="J1310" s="147"/>
      <c r="K1310" s="279"/>
      <c r="L1310" s="121"/>
      <c r="M1310" s="120" t="str">
        <f>IF(ISERROR(VLOOKUP(C1310,mail!$G$2:$H$65,2,0)),"",VLOOKUP(C1310,mail!$G$2:$H$65,2,0))</f>
        <v>PM</v>
      </c>
      <c r="N1310" s="98"/>
      <c r="O1310" s="110">
        <f t="shared" si="213"/>
        <v>0.36805555555555558</v>
      </c>
      <c r="P1310" s="110">
        <f t="shared" si="214"/>
        <v>0.75</v>
      </c>
      <c r="Q1310" s="134">
        <f t="shared" si="215"/>
        <v>0</v>
      </c>
      <c r="R1310" s="111">
        <f t="shared" si="216"/>
        <v>0</v>
      </c>
      <c r="S1310" s="108">
        <f t="shared" si="217"/>
        <v>0</v>
      </c>
      <c r="T1310" s="109"/>
      <c r="U1310" s="108"/>
      <c r="V1310" s="108"/>
      <c r="W1310" s="112"/>
      <c r="X1310" s="112"/>
      <c r="Y1310" s="112"/>
      <c r="Z1310" s="176"/>
      <c r="AA1310" s="109"/>
      <c r="AB1310" s="138">
        <f t="shared" si="218"/>
        <v>0</v>
      </c>
      <c r="AC1310" s="112">
        <f t="shared" si="219"/>
        <v>0</v>
      </c>
      <c r="AD1310" s="112">
        <f t="shared" si="220"/>
        <v>1</v>
      </c>
      <c r="AE1310" s="112">
        <f t="shared" si="221"/>
        <v>0</v>
      </c>
    </row>
    <row r="1311" spans="1:31" s="150" customFormat="1" hidden="1">
      <c r="A1311" s="147">
        <v>55</v>
      </c>
      <c r="B1311" s="226" t="s">
        <v>493</v>
      </c>
      <c r="C1311" s="147" t="s">
        <v>227</v>
      </c>
      <c r="D1311" s="147" t="s">
        <v>479</v>
      </c>
      <c r="E1311" s="148">
        <v>42328</v>
      </c>
      <c r="F1311" s="149">
        <v>0.34722222222222227</v>
      </c>
      <c r="G1311" s="149">
        <v>0.82847222222222217</v>
      </c>
      <c r="H1311" s="147"/>
      <c r="I1311" s="147"/>
      <c r="J1311" s="147"/>
      <c r="K1311" s="279"/>
      <c r="L1311" s="121"/>
      <c r="M1311" s="120" t="str">
        <f>IF(ISERROR(VLOOKUP(C1311,mail!$G$2:$H$65,2,0)),"",VLOOKUP(C1311,mail!$G$2:$H$65,2,0))</f>
        <v/>
      </c>
      <c r="N1311" s="98"/>
      <c r="O1311" s="110">
        <f t="shared" si="213"/>
        <v>0.34722222222222227</v>
      </c>
      <c r="P1311" s="110">
        <f t="shared" si="214"/>
        <v>0.82847222222222217</v>
      </c>
      <c r="Q1311" s="134">
        <f t="shared" si="215"/>
        <v>0.15277777777777773</v>
      </c>
      <c r="R1311" s="111">
        <f t="shared" si="216"/>
        <v>0.25</v>
      </c>
      <c r="S1311" s="108">
        <f t="shared" si="217"/>
        <v>0.35416666666666669</v>
      </c>
      <c r="T1311" s="109"/>
      <c r="U1311" s="108"/>
      <c r="V1311" s="108"/>
      <c r="W1311" s="112"/>
      <c r="X1311" s="112"/>
      <c r="Y1311" s="112"/>
      <c r="Z1311" s="176"/>
      <c r="AA1311" s="109"/>
      <c r="AB1311" s="138">
        <f t="shared" si="218"/>
        <v>1</v>
      </c>
      <c r="AC1311" s="112">
        <f t="shared" si="219"/>
        <v>0</v>
      </c>
      <c r="AD1311" s="112">
        <f t="shared" si="220"/>
        <v>0</v>
      </c>
      <c r="AE1311" s="112">
        <f t="shared" si="221"/>
        <v>1</v>
      </c>
    </row>
    <row r="1312" spans="1:31" s="150" customFormat="1" hidden="1">
      <c r="A1312" s="147">
        <v>56</v>
      </c>
      <c r="B1312" s="226" t="s">
        <v>493</v>
      </c>
      <c r="C1312" s="147" t="s">
        <v>227</v>
      </c>
      <c r="D1312" s="147" t="s">
        <v>479</v>
      </c>
      <c r="E1312" s="148">
        <v>42331</v>
      </c>
      <c r="F1312" s="149">
        <v>0.34375</v>
      </c>
      <c r="G1312" s="149">
        <v>0.77083333333333337</v>
      </c>
      <c r="H1312" s="147"/>
      <c r="I1312" s="147"/>
      <c r="J1312" s="147"/>
      <c r="K1312" s="279"/>
      <c r="L1312" s="121"/>
      <c r="M1312" s="120" t="str">
        <f>IF(ISERROR(VLOOKUP(C1312,mail!$G$2:$H$65,2,0)),"",VLOOKUP(C1312,mail!$G$2:$H$65,2,0))</f>
        <v/>
      </c>
      <c r="N1312" s="98"/>
      <c r="O1312" s="110">
        <f t="shared" si="213"/>
        <v>0.34375</v>
      </c>
      <c r="P1312" s="110">
        <f t="shared" si="214"/>
        <v>0.77083333333333337</v>
      </c>
      <c r="Q1312" s="134">
        <f t="shared" si="215"/>
        <v>0.15625</v>
      </c>
      <c r="R1312" s="111">
        <f t="shared" si="216"/>
        <v>0.20833333333333337</v>
      </c>
      <c r="S1312" s="108">
        <f t="shared" si="217"/>
        <v>0.35416666666666669</v>
      </c>
      <c r="T1312" s="109"/>
      <c r="U1312" s="108"/>
      <c r="V1312" s="108"/>
      <c r="W1312" s="112"/>
      <c r="X1312" s="112"/>
      <c r="Y1312" s="112"/>
      <c r="Z1312" s="176"/>
      <c r="AA1312" s="109"/>
      <c r="AB1312" s="138">
        <f t="shared" si="218"/>
        <v>1</v>
      </c>
      <c r="AC1312" s="112">
        <f t="shared" si="219"/>
        <v>0</v>
      </c>
      <c r="AD1312" s="112">
        <f t="shared" si="220"/>
        <v>0</v>
      </c>
      <c r="AE1312" s="112">
        <f t="shared" si="221"/>
        <v>1</v>
      </c>
    </row>
    <row r="1313" spans="1:31" s="150" customFormat="1" hidden="1">
      <c r="A1313" s="147">
        <v>57</v>
      </c>
      <c r="B1313" s="226" t="s">
        <v>493</v>
      </c>
      <c r="C1313" s="147" t="s">
        <v>227</v>
      </c>
      <c r="D1313" s="147" t="s">
        <v>479</v>
      </c>
      <c r="E1313" s="148">
        <v>42332</v>
      </c>
      <c r="F1313" s="149">
        <v>0.3527777777777778</v>
      </c>
      <c r="G1313" s="149">
        <v>0.7715277777777777</v>
      </c>
      <c r="H1313" s="147"/>
      <c r="I1313" s="147"/>
      <c r="J1313" s="147"/>
      <c r="K1313" s="279"/>
      <c r="L1313" s="121"/>
      <c r="M1313" s="120" t="str">
        <f>IF(ISERROR(VLOOKUP(C1313,mail!$G$2:$H$65,2,0)),"",VLOOKUP(C1313,mail!$G$2:$H$65,2,0))</f>
        <v/>
      </c>
      <c r="N1313" s="98"/>
      <c r="O1313" s="110">
        <f t="shared" si="213"/>
        <v>0.3527777777777778</v>
      </c>
      <c r="P1313" s="110">
        <f t="shared" si="214"/>
        <v>0.7715277777777777</v>
      </c>
      <c r="Q1313" s="134">
        <f t="shared" si="215"/>
        <v>0.1472222222222222</v>
      </c>
      <c r="R1313" s="111">
        <f t="shared" si="216"/>
        <v>0.2090277777777777</v>
      </c>
      <c r="S1313" s="108">
        <f t="shared" si="217"/>
        <v>0.35416666666666669</v>
      </c>
      <c r="T1313" s="109"/>
      <c r="U1313" s="108"/>
      <c r="V1313" s="108"/>
      <c r="W1313" s="112"/>
      <c r="X1313" s="112"/>
      <c r="Y1313" s="112"/>
      <c r="Z1313" s="176"/>
      <c r="AA1313" s="109"/>
      <c r="AB1313" s="138">
        <f t="shared" si="218"/>
        <v>1</v>
      </c>
      <c r="AC1313" s="112">
        <f t="shared" si="219"/>
        <v>0</v>
      </c>
      <c r="AD1313" s="112">
        <f t="shared" si="220"/>
        <v>0</v>
      </c>
      <c r="AE1313" s="112">
        <f t="shared" si="221"/>
        <v>1</v>
      </c>
    </row>
    <row r="1314" spans="1:31" s="150" customFormat="1" hidden="1">
      <c r="A1314" s="147">
        <v>58</v>
      </c>
      <c r="B1314" s="226" t="s">
        <v>494</v>
      </c>
      <c r="C1314" s="147" t="s">
        <v>216</v>
      </c>
      <c r="D1314" s="147" t="s">
        <v>479</v>
      </c>
      <c r="E1314" s="148">
        <v>42328</v>
      </c>
      <c r="F1314" s="149">
        <v>0.35069444444444442</v>
      </c>
      <c r="G1314" s="149">
        <v>0.79652777777777783</v>
      </c>
      <c r="H1314" s="147"/>
      <c r="I1314" s="147"/>
      <c r="J1314" s="147"/>
      <c r="K1314" s="279"/>
      <c r="L1314" s="121"/>
      <c r="M1314" s="120" t="str">
        <f>IF(ISERROR(VLOOKUP(C1314,mail!$G$2:$H$65,2,0)),"",VLOOKUP(C1314,mail!$G$2:$H$65,2,0))</f>
        <v/>
      </c>
      <c r="N1314" s="98"/>
      <c r="O1314" s="110">
        <f t="shared" si="213"/>
        <v>0.35069444444444442</v>
      </c>
      <c r="P1314" s="110">
        <f t="shared" si="214"/>
        <v>0.79652777777777783</v>
      </c>
      <c r="Q1314" s="134">
        <f t="shared" si="215"/>
        <v>0.14930555555555558</v>
      </c>
      <c r="R1314" s="111">
        <f t="shared" si="216"/>
        <v>0.23402777777777783</v>
      </c>
      <c r="S1314" s="108">
        <f t="shared" si="217"/>
        <v>0.35416666666666669</v>
      </c>
      <c r="T1314" s="109"/>
      <c r="U1314" s="108"/>
      <c r="V1314" s="108"/>
      <c r="W1314" s="112"/>
      <c r="X1314" s="112"/>
      <c r="Y1314" s="112"/>
      <c r="Z1314" s="176"/>
      <c r="AA1314" s="109"/>
      <c r="AB1314" s="138">
        <f t="shared" si="218"/>
        <v>1</v>
      </c>
      <c r="AC1314" s="112">
        <f t="shared" si="219"/>
        <v>0</v>
      </c>
      <c r="AD1314" s="112">
        <f t="shared" si="220"/>
        <v>0</v>
      </c>
      <c r="AE1314" s="112">
        <f t="shared" si="221"/>
        <v>1</v>
      </c>
    </row>
    <row r="1315" spans="1:31" s="150" customFormat="1" hidden="1">
      <c r="A1315" s="147">
        <v>60</v>
      </c>
      <c r="B1315" s="226" t="s">
        <v>494</v>
      </c>
      <c r="C1315" s="147" t="s">
        <v>216</v>
      </c>
      <c r="D1315" s="147" t="s">
        <v>479</v>
      </c>
      <c r="E1315" s="148">
        <v>42331</v>
      </c>
      <c r="F1315" s="149">
        <v>0.34791666666666665</v>
      </c>
      <c r="G1315" s="149">
        <v>0.77708333333333324</v>
      </c>
      <c r="H1315" s="147"/>
      <c r="I1315" s="147"/>
      <c r="J1315" s="147"/>
      <c r="K1315" s="279"/>
      <c r="L1315" s="121"/>
      <c r="M1315" s="120" t="str">
        <f>IF(ISERROR(VLOOKUP(C1315,mail!$G$2:$H$65,2,0)),"",VLOOKUP(C1315,mail!$G$2:$H$65,2,0))</f>
        <v/>
      </c>
      <c r="N1315" s="98"/>
      <c r="O1315" s="110">
        <f t="shared" si="213"/>
        <v>0.34791666666666665</v>
      </c>
      <c r="P1315" s="110">
        <f t="shared" si="214"/>
        <v>0.77708333333333324</v>
      </c>
      <c r="Q1315" s="134">
        <f t="shared" si="215"/>
        <v>0.15208333333333335</v>
      </c>
      <c r="R1315" s="111">
        <f t="shared" si="216"/>
        <v>0.21458333333333324</v>
      </c>
      <c r="S1315" s="108">
        <f t="shared" si="217"/>
        <v>0.35416666666666669</v>
      </c>
      <c r="T1315" s="109"/>
      <c r="U1315" s="108"/>
      <c r="V1315" s="108"/>
      <c r="W1315" s="112"/>
      <c r="X1315" s="112"/>
      <c r="Y1315" s="112"/>
      <c r="Z1315" s="176"/>
      <c r="AA1315" s="109"/>
      <c r="AB1315" s="138">
        <f t="shared" si="218"/>
        <v>1</v>
      </c>
      <c r="AC1315" s="112">
        <f t="shared" si="219"/>
        <v>0</v>
      </c>
      <c r="AD1315" s="112">
        <f t="shared" si="220"/>
        <v>0</v>
      </c>
      <c r="AE1315" s="112">
        <f t="shared" si="221"/>
        <v>1</v>
      </c>
    </row>
    <row r="1316" spans="1:31" s="150" customFormat="1" hidden="1">
      <c r="A1316" s="147">
        <v>61</v>
      </c>
      <c r="B1316" s="226" t="s">
        <v>494</v>
      </c>
      <c r="C1316" s="147" t="s">
        <v>216</v>
      </c>
      <c r="D1316" s="147" t="s">
        <v>479</v>
      </c>
      <c r="E1316" s="148">
        <v>42332</v>
      </c>
      <c r="F1316" s="149">
        <v>0.38819444444444445</v>
      </c>
      <c r="G1316" s="149">
        <v>0.78125</v>
      </c>
      <c r="H1316" s="147"/>
      <c r="I1316" s="147"/>
      <c r="J1316" s="147"/>
      <c r="K1316" s="279"/>
      <c r="L1316" s="121"/>
      <c r="M1316" s="120" t="str">
        <f>IF(ISERROR(VLOOKUP(C1316,mail!$G$2:$H$65,2,0)),"",VLOOKUP(C1316,mail!$G$2:$H$65,2,0))</f>
        <v/>
      </c>
      <c r="N1316" s="98"/>
      <c r="O1316" s="110">
        <f t="shared" si="213"/>
        <v>0.38819444444444445</v>
      </c>
      <c r="P1316" s="110">
        <f t="shared" si="214"/>
        <v>0.75</v>
      </c>
      <c r="Q1316" s="134">
        <f t="shared" si="215"/>
        <v>0.11180555555555555</v>
      </c>
      <c r="R1316" s="111">
        <f t="shared" si="216"/>
        <v>0.1875</v>
      </c>
      <c r="S1316" s="108">
        <f t="shared" si="217"/>
        <v>0.29930555555555555</v>
      </c>
      <c r="T1316" s="109"/>
      <c r="U1316" s="108"/>
      <c r="V1316" s="108"/>
      <c r="W1316" s="112"/>
      <c r="X1316" s="112"/>
      <c r="Y1316" s="112"/>
      <c r="Z1316" s="176"/>
      <c r="AA1316" s="109"/>
      <c r="AB1316" s="138">
        <f t="shared" si="218"/>
        <v>0.84509803921568616</v>
      </c>
      <c r="AC1316" s="112">
        <f t="shared" si="219"/>
        <v>0</v>
      </c>
      <c r="AD1316" s="112">
        <f t="shared" si="220"/>
        <v>1</v>
      </c>
      <c r="AE1316" s="112">
        <f t="shared" si="221"/>
        <v>1</v>
      </c>
    </row>
    <row r="1317" spans="1:31" s="150" customFormat="1" hidden="1">
      <c r="A1317" s="147">
        <v>62</v>
      </c>
      <c r="B1317" s="226" t="s">
        <v>495</v>
      </c>
      <c r="C1317" s="147" t="s">
        <v>218</v>
      </c>
      <c r="D1317" s="147" t="s">
        <v>479</v>
      </c>
      <c r="E1317" s="148">
        <v>42328</v>
      </c>
      <c r="F1317" s="149">
        <v>0.32083333333333336</v>
      </c>
      <c r="G1317" s="149">
        <v>0.7993055555555556</v>
      </c>
      <c r="H1317" s="149">
        <v>0.81666666666666676</v>
      </c>
      <c r="I1317" s="147"/>
      <c r="J1317" s="147"/>
      <c r="K1317" s="279"/>
      <c r="L1317" s="121"/>
      <c r="M1317" s="120" t="str">
        <f>IF(ISERROR(VLOOKUP(C1317,mail!$G$2:$H$65,2,0)),"",VLOOKUP(C1317,mail!$G$2:$H$65,2,0))</f>
        <v/>
      </c>
      <c r="N1317" s="98"/>
      <c r="O1317" s="110">
        <f t="shared" si="213"/>
        <v>0.33333333333333331</v>
      </c>
      <c r="P1317" s="110">
        <f t="shared" si="214"/>
        <v>0.81666666666666676</v>
      </c>
      <c r="Q1317" s="134">
        <f t="shared" si="215"/>
        <v>0.16666666666666669</v>
      </c>
      <c r="R1317" s="111">
        <f t="shared" si="216"/>
        <v>0.25</v>
      </c>
      <c r="S1317" s="108">
        <f t="shared" si="217"/>
        <v>0.35416666666666669</v>
      </c>
      <c r="T1317" s="109"/>
      <c r="U1317" s="108"/>
      <c r="V1317" s="108"/>
      <c r="W1317" s="112"/>
      <c r="X1317" s="112"/>
      <c r="Y1317" s="112"/>
      <c r="Z1317" s="176"/>
      <c r="AA1317" s="109"/>
      <c r="AB1317" s="138">
        <f t="shared" si="218"/>
        <v>1</v>
      </c>
      <c r="AC1317" s="112">
        <f t="shared" si="219"/>
        <v>0</v>
      </c>
      <c r="AD1317" s="112">
        <f t="shared" si="220"/>
        <v>0</v>
      </c>
      <c r="AE1317" s="112">
        <f t="shared" si="221"/>
        <v>1</v>
      </c>
    </row>
    <row r="1318" spans="1:31" s="150" customFormat="1" hidden="1">
      <c r="A1318" s="147">
        <v>63</v>
      </c>
      <c r="B1318" s="226" t="s">
        <v>495</v>
      </c>
      <c r="C1318" s="147" t="s">
        <v>218</v>
      </c>
      <c r="D1318" s="147" t="s">
        <v>479</v>
      </c>
      <c r="E1318" s="148">
        <v>42331</v>
      </c>
      <c r="F1318" s="149">
        <v>0.32222222222222224</v>
      </c>
      <c r="G1318" s="149">
        <v>0.90277777777777779</v>
      </c>
      <c r="H1318" s="147"/>
      <c r="I1318" s="147"/>
      <c r="J1318" s="147"/>
      <c r="K1318" s="279"/>
      <c r="L1318" s="121"/>
      <c r="M1318" s="120" t="str">
        <f>IF(ISERROR(VLOOKUP(C1318,mail!$G$2:$H$65,2,0)),"",VLOOKUP(C1318,mail!$G$2:$H$65,2,0))</f>
        <v/>
      </c>
      <c r="N1318" s="98"/>
      <c r="O1318" s="110">
        <f t="shared" si="213"/>
        <v>0.33333333333333331</v>
      </c>
      <c r="P1318" s="110">
        <f t="shared" si="214"/>
        <v>0.90277777777777779</v>
      </c>
      <c r="Q1318" s="134">
        <f t="shared" si="215"/>
        <v>0.16666666666666669</v>
      </c>
      <c r="R1318" s="111">
        <f t="shared" si="216"/>
        <v>0.25</v>
      </c>
      <c r="S1318" s="108">
        <f t="shared" si="217"/>
        <v>0.35416666666666669</v>
      </c>
      <c r="T1318" s="109"/>
      <c r="U1318" s="108"/>
      <c r="V1318" s="108"/>
      <c r="W1318" s="112"/>
      <c r="X1318" s="112"/>
      <c r="Y1318" s="112"/>
      <c r="Z1318" s="176"/>
      <c r="AA1318" s="109"/>
      <c r="AB1318" s="138">
        <f t="shared" si="218"/>
        <v>1</v>
      </c>
      <c r="AC1318" s="112">
        <f t="shared" si="219"/>
        <v>0</v>
      </c>
      <c r="AD1318" s="112">
        <f t="shared" si="220"/>
        <v>0</v>
      </c>
      <c r="AE1318" s="112">
        <f t="shared" si="221"/>
        <v>1</v>
      </c>
    </row>
    <row r="1319" spans="1:31" s="150" customFormat="1" hidden="1">
      <c r="A1319" s="147">
        <v>64</v>
      </c>
      <c r="B1319" s="226" t="s">
        <v>495</v>
      </c>
      <c r="C1319" s="147" t="s">
        <v>218</v>
      </c>
      <c r="D1319" s="147" t="s">
        <v>479</v>
      </c>
      <c r="E1319" s="148">
        <v>42332</v>
      </c>
      <c r="F1319" s="149">
        <v>0.30416666666666664</v>
      </c>
      <c r="G1319" s="149">
        <v>0.77847222222222223</v>
      </c>
      <c r="H1319" s="147"/>
      <c r="I1319" s="147"/>
      <c r="J1319" s="147"/>
      <c r="K1319" s="279"/>
      <c r="L1319" s="121"/>
      <c r="M1319" s="120" t="str">
        <f>IF(ISERROR(VLOOKUP(C1319,mail!$G$2:$H$65,2,0)),"",VLOOKUP(C1319,mail!$G$2:$H$65,2,0))</f>
        <v/>
      </c>
      <c r="N1319" s="98"/>
      <c r="O1319" s="110">
        <f t="shared" si="213"/>
        <v>0.33333333333333331</v>
      </c>
      <c r="P1319" s="110">
        <f t="shared" si="214"/>
        <v>0.77847222222222223</v>
      </c>
      <c r="Q1319" s="134">
        <f t="shared" si="215"/>
        <v>0.16666666666666669</v>
      </c>
      <c r="R1319" s="111">
        <f t="shared" si="216"/>
        <v>0.21597222222222223</v>
      </c>
      <c r="S1319" s="108">
        <f t="shared" si="217"/>
        <v>0.35416666666666669</v>
      </c>
      <c r="T1319" s="109"/>
      <c r="U1319" s="108"/>
      <c r="V1319" s="108"/>
      <c r="W1319" s="112"/>
      <c r="X1319" s="112"/>
      <c r="Y1319" s="112"/>
      <c r="Z1319" s="176"/>
      <c r="AA1319" s="109"/>
      <c r="AB1319" s="138">
        <f t="shared" si="218"/>
        <v>1</v>
      </c>
      <c r="AC1319" s="112">
        <f t="shared" si="219"/>
        <v>0</v>
      </c>
      <c r="AD1319" s="112">
        <f t="shared" si="220"/>
        <v>0</v>
      </c>
      <c r="AE1319" s="112">
        <f t="shared" si="221"/>
        <v>1</v>
      </c>
    </row>
    <row r="1320" spans="1:31" s="150" customFormat="1">
      <c r="A1320" s="147">
        <v>65</v>
      </c>
      <c r="B1320" s="226" t="s">
        <v>496</v>
      </c>
      <c r="C1320" s="147" t="s">
        <v>219</v>
      </c>
      <c r="D1320" s="147" t="s">
        <v>479</v>
      </c>
      <c r="E1320" s="148">
        <v>42328</v>
      </c>
      <c r="F1320" s="149">
        <v>0.35694444444444445</v>
      </c>
      <c r="G1320" s="149">
        <v>0.8256944444444444</v>
      </c>
      <c r="H1320" s="149">
        <v>0.84166666666666667</v>
      </c>
      <c r="I1320" s="147"/>
      <c r="J1320" s="147"/>
      <c r="K1320" s="279"/>
      <c r="L1320" s="121"/>
      <c r="M1320" s="120" t="str">
        <f>IF(ISERROR(VLOOKUP(C1320,mail!$G$2:$H$65,2,0)),"",VLOOKUP(C1320,mail!$G$2:$H$65,2,0))</f>
        <v/>
      </c>
      <c r="N1320" s="98"/>
      <c r="O1320" s="110">
        <f t="shared" ref="O1320:O1382" si="222">+IF(COUNT(F1320:K1320)=1,0,IF((MAX(F1320:K1320)-MIN(F1320:K1320))&lt;TIMEVALUE("1:00"),0,IF(F1320&lt;TIMEVALUE("8:00"),1/3,MIN(F1320:K1320))))</f>
        <v>0.35694444444444445</v>
      </c>
      <c r="P1320" s="110">
        <f t="shared" ref="P1320:P1382" si="223">+IF(COUNT(F1320:K1320)=1,0,IF((MAX(F1320:K1320)-MIN(F1320:K1320))&lt;TIMEVALUE("1:00"),0,IF(MAX(F1320:K1320)&lt;TIMEVALUE("18:00"),MAX(F1320:K1320),IF(MIN(F1320:K1320)&gt;TIMEVALUE("8:30"),0.75,MAX(F1320:K1320)))))</f>
        <v>0.75</v>
      </c>
      <c r="Q1320" s="134">
        <f t="shared" ref="Q1320:Q1382" si="224">+IF(OR(M1320="KHAC",M1320="PM",O1320=TIMEVALUE("00:00")),0,IF(O1320&gt;TIMEVALUE("10:00"),0,IF(MAX(F1320:K1320)&lt;TIMEVALUE("12:00"),MAX(F1320:K1320)-O1320,TIMEVALUE("12:00")-O1320)))</f>
        <v>0.14305555555555555</v>
      </c>
      <c r="R1320" s="111">
        <f t="shared" ref="R1320:R1382" si="225">+IF(OR(M1320="khac",M1320="pm",P1320=TIMEVALUE("00:00"),MAX(F1320:K1320)&lt;TIMEVALUE("13:30"),MAX(F1320:K1320)&lt;TIMEVALUE("15:30"),MIN(F1320:K1320)&gt;TIMEVALUE("15:30")),0,IF(P1320&lt;=TIMEVALUE("19:30"),P1320-IF(MIN(F1320:K1320)&gt;TIMEVALUE("13:30"),O1320,TIMEVALUE("13:30")),TIMEVALUE("19:30")-IF(MIN(F1320:K1320)&gt;TIMEVALUE("13:30"),O1320,TIMEVALUE("13:30"))))</f>
        <v>0.1875</v>
      </c>
      <c r="S1320" s="108">
        <f t="shared" ref="S1320:S1382" si="226">+IF(AND(M1320="TS",(Q1320+R1320+U1320-V1320)&gt;TIMEVALUE("7:30")),7.5/24,IF((Q1320+R1320+U1320-V1320)&gt;TIMEVALUE("8:30"),8.5/24,(Q1320+R1320+U1320-V1320)))</f>
        <v>0.33055555555555555</v>
      </c>
      <c r="T1320" s="109"/>
      <c r="U1320" s="108"/>
      <c r="V1320" s="108"/>
      <c r="W1320" s="112"/>
      <c r="X1320" s="112"/>
      <c r="Y1320" s="112"/>
      <c r="Z1320" s="176"/>
      <c r="AA1320" s="109"/>
      <c r="AB1320" s="138">
        <f t="shared" ref="AB1320:AB1382" si="227">+S1320/TIMEVALUE("8:30")</f>
        <v>0.93333333333333324</v>
      </c>
      <c r="AC1320" s="112">
        <f t="shared" ref="AC1320:AC1382" si="228">IF(COUNT(F1320:K1320)=0,0,IF(COUNT(F1320:K1320)=1,1,IF((MAX(F1320:K1320)-MIN(F1320:K1320))&lt;TIMEVALUE("1:00"),1,0+Y1320)))</f>
        <v>0</v>
      </c>
      <c r="AD1320" s="112">
        <f t="shared" ref="AD1320:AD1382" si="229">+IF(AND(F1320&gt;TIMEVALUE("8:30"),F1320&lt;TIMEVALUE("10:00")),1,IF(AND(F1320&gt;TIMEVALUE("14:00"),F1320&lt;TIMEVALUE("15:30")),1,0+W1320))</f>
        <v>1</v>
      </c>
      <c r="AE1320" s="112">
        <f t="shared" ref="AE1320:AE1382" si="230">+IF(OR(M1320="Khac",M1320="pm"),0,IF(AND(MAX(F1320:K1320)-MIN(F1320:K1320)&gt;TIMEVALUE("6:00"),AND(MAX(F1320:K1320)&gt;TIMEVALUE("14:00"),MIN(F1320:K1320)&lt;TIMEVALUE("11:30"))),1,0))+X1320</f>
        <v>1</v>
      </c>
    </row>
    <row r="1321" spans="1:31" s="150" customFormat="1">
      <c r="A1321" s="147">
        <v>66</v>
      </c>
      <c r="B1321" s="226" t="s">
        <v>496</v>
      </c>
      <c r="C1321" s="147" t="s">
        <v>219</v>
      </c>
      <c r="D1321" s="147" t="s">
        <v>479</v>
      </c>
      <c r="E1321" s="148">
        <v>42331</v>
      </c>
      <c r="F1321" s="149">
        <v>0.26111111111111113</v>
      </c>
      <c r="G1321" s="149">
        <v>0.79999999999999993</v>
      </c>
      <c r="H1321" s="147"/>
      <c r="I1321" s="147"/>
      <c r="J1321" s="147"/>
      <c r="K1321" s="279"/>
      <c r="L1321" s="121"/>
      <c r="M1321" s="120" t="str">
        <f>IF(ISERROR(VLOOKUP(C1321,mail!$G$2:$H$65,2,0)),"",VLOOKUP(C1321,mail!$G$2:$H$65,2,0))</f>
        <v/>
      </c>
      <c r="N1321" s="98"/>
      <c r="O1321" s="110">
        <f t="shared" si="222"/>
        <v>0.33333333333333331</v>
      </c>
      <c r="P1321" s="110">
        <f t="shared" si="223"/>
        <v>0.79999999999999993</v>
      </c>
      <c r="Q1321" s="134">
        <f t="shared" si="224"/>
        <v>0.16666666666666669</v>
      </c>
      <c r="R1321" s="111">
        <f t="shared" si="225"/>
        <v>0.23749999999999993</v>
      </c>
      <c r="S1321" s="108">
        <f t="shared" si="226"/>
        <v>0.35416666666666669</v>
      </c>
      <c r="T1321" s="109"/>
      <c r="U1321" s="108"/>
      <c r="V1321" s="108"/>
      <c r="W1321" s="112"/>
      <c r="X1321" s="112"/>
      <c r="Y1321" s="112"/>
      <c r="Z1321" s="176"/>
      <c r="AA1321" s="109"/>
      <c r="AB1321" s="138">
        <f t="shared" si="227"/>
        <v>1</v>
      </c>
      <c r="AC1321" s="112">
        <f t="shared" si="228"/>
        <v>0</v>
      </c>
      <c r="AD1321" s="112">
        <f t="shared" si="229"/>
        <v>0</v>
      </c>
      <c r="AE1321" s="112">
        <f t="shared" si="230"/>
        <v>1</v>
      </c>
    </row>
    <row r="1322" spans="1:31" s="150" customFormat="1">
      <c r="A1322" s="147">
        <v>67</v>
      </c>
      <c r="B1322" s="226" t="s">
        <v>496</v>
      </c>
      <c r="C1322" s="147" t="s">
        <v>219</v>
      </c>
      <c r="D1322" s="147" t="s">
        <v>479</v>
      </c>
      <c r="E1322" s="148">
        <v>42332</v>
      </c>
      <c r="F1322" s="149">
        <v>0.34027777777777773</v>
      </c>
      <c r="G1322" s="149">
        <v>0.78125</v>
      </c>
      <c r="H1322" s="147"/>
      <c r="I1322" s="147"/>
      <c r="J1322" s="147"/>
      <c r="K1322" s="279"/>
      <c r="L1322" s="121"/>
      <c r="M1322" s="120" t="str">
        <f>IF(ISERROR(VLOOKUP(C1322,mail!$G$2:$H$65,2,0)),"",VLOOKUP(C1322,mail!$G$2:$H$65,2,0))</f>
        <v/>
      </c>
      <c r="N1322" s="98"/>
      <c r="O1322" s="110">
        <f t="shared" si="222"/>
        <v>0.34027777777777773</v>
      </c>
      <c r="P1322" s="110">
        <f t="shared" si="223"/>
        <v>0.78125</v>
      </c>
      <c r="Q1322" s="134">
        <f t="shared" si="224"/>
        <v>0.15972222222222227</v>
      </c>
      <c r="R1322" s="111">
        <f t="shared" si="225"/>
        <v>0.21875</v>
      </c>
      <c r="S1322" s="108">
        <f t="shared" si="226"/>
        <v>0.35416666666666669</v>
      </c>
      <c r="T1322" s="109"/>
      <c r="U1322" s="108"/>
      <c r="V1322" s="108"/>
      <c r="W1322" s="112"/>
      <c r="X1322" s="112"/>
      <c r="Y1322" s="112"/>
      <c r="Z1322" s="176"/>
      <c r="AA1322" s="109"/>
      <c r="AB1322" s="138">
        <f t="shared" si="227"/>
        <v>1</v>
      </c>
      <c r="AC1322" s="112">
        <f t="shared" si="228"/>
        <v>0</v>
      </c>
      <c r="AD1322" s="112">
        <f t="shared" si="229"/>
        <v>0</v>
      </c>
      <c r="AE1322" s="112">
        <f t="shared" si="230"/>
        <v>1</v>
      </c>
    </row>
    <row r="1323" spans="1:31" s="150" customFormat="1" hidden="1">
      <c r="A1323" s="147">
        <v>68</v>
      </c>
      <c r="B1323" s="226" t="s">
        <v>497</v>
      </c>
      <c r="C1323" s="147" t="s">
        <v>237</v>
      </c>
      <c r="D1323" s="147" t="s">
        <v>479</v>
      </c>
      <c r="E1323" s="148">
        <v>42328</v>
      </c>
      <c r="F1323" s="149">
        <v>0.3520833333333333</v>
      </c>
      <c r="G1323" s="149">
        <v>0.79791666666666661</v>
      </c>
      <c r="H1323" s="147"/>
      <c r="I1323" s="147"/>
      <c r="J1323" s="147"/>
      <c r="K1323" s="279"/>
      <c r="L1323" s="121"/>
      <c r="M1323" s="120" t="str">
        <f>IF(ISERROR(VLOOKUP(C1323,mail!$G$2:$H$65,2,0)),"",VLOOKUP(C1323,mail!$G$2:$H$65,2,0))</f>
        <v/>
      </c>
      <c r="N1323" s="98"/>
      <c r="O1323" s="110">
        <f t="shared" si="222"/>
        <v>0.3520833333333333</v>
      </c>
      <c r="P1323" s="110">
        <f t="shared" si="223"/>
        <v>0.79791666666666661</v>
      </c>
      <c r="Q1323" s="134">
        <f t="shared" si="224"/>
        <v>0.1479166666666667</v>
      </c>
      <c r="R1323" s="111">
        <f t="shared" si="225"/>
        <v>0.23541666666666661</v>
      </c>
      <c r="S1323" s="108">
        <f t="shared" si="226"/>
        <v>0.35416666666666669</v>
      </c>
      <c r="T1323" s="109"/>
      <c r="U1323" s="108"/>
      <c r="V1323" s="108"/>
      <c r="W1323" s="112"/>
      <c r="X1323" s="112"/>
      <c r="Y1323" s="112"/>
      <c r="Z1323" s="176"/>
      <c r="AA1323" s="109"/>
      <c r="AB1323" s="138">
        <f t="shared" si="227"/>
        <v>1</v>
      </c>
      <c r="AC1323" s="112">
        <f t="shared" si="228"/>
        <v>0</v>
      </c>
      <c r="AD1323" s="112">
        <f t="shared" si="229"/>
        <v>0</v>
      </c>
      <c r="AE1323" s="112">
        <f t="shared" si="230"/>
        <v>1</v>
      </c>
    </row>
    <row r="1324" spans="1:31" s="150" customFormat="1" hidden="1">
      <c r="A1324" s="147">
        <v>69</v>
      </c>
      <c r="B1324" s="226" t="s">
        <v>497</v>
      </c>
      <c r="C1324" s="147" t="s">
        <v>237</v>
      </c>
      <c r="D1324" s="147" t="s">
        <v>479</v>
      </c>
      <c r="E1324" s="148">
        <v>42332</v>
      </c>
      <c r="F1324" s="149">
        <v>0.35069444444444442</v>
      </c>
      <c r="G1324" s="149">
        <v>0.77222222222222225</v>
      </c>
      <c r="H1324" s="147"/>
      <c r="I1324" s="147"/>
      <c r="J1324" s="147"/>
      <c r="K1324" s="279"/>
      <c r="L1324" s="121"/>
      <c r="M1324" s="120" t="str">
        <f>IF(ISERROR(VLOOKUP(C1324,mail!$G$2:$H$65,2,0)),"",VLOOKUP(C1324,mail!$G$2:$H$65,2,0))</f>
        <v/>
      </c>
      <c r="N1324" s="98"/>
      <c r="O1324" s="110">
        <f t="shared" si="222"/>
        <v>0.35069444444444442</v>
      </c>
      <c r="P1324" s="110">
        <f t="shared" si="223"/>
        <v>0.77222222222222225</v>
      </c>
      <c r="Q1324" s="134">
        <f t="shared" si="224"/>
        <v>0.14930555555555558</v>
      </c>
      <c r="R1324" s="111">
        <f t="shared" si="225"/>
        <v>0.20972222222222225</v>
      </c>
      <c r="S1324" s="108">
        <f t="shared" si="226"/>
        <v>0.35416666666666669</v>
      </c>
      <c r="T1324" s="109"/>
      <c r="U1324" s="108"/>
      <c r="V1324" s="108"/>
      <c r="W1324" s="112"/>
      <c r="X1324" s="112"/>
      <c r="Y1324" s="112"/>
      <c r="Z1324" s="176"/>
      <c r="AA1324" s="109"/>
      <c r="AB1324" s="138">
        <f t="shared" si="227"/>
        <v>1</v>
      </c>
      <c r="AC1324" s="112">
        <f t="shared" si="228"/>
        <v>0</v>
      </c>
      <c r="AD1324" s="112">
        <f t="shared" si="229"/>
        <v>0</v>
      </c>
      <c r="AE1324" s="112">
        <f t="shared" si="230"/>
        <v>1</v>
      </c>
    </row>
    <row r="1325" spans="1:31" s="150" customFormat="1" hidden="1">
      <c r="A1325" s="147">
        <v>70</v>
      </c>
      <c r="B1325" s="226" t="s">
        <v>253</v>
      </c>
      <c r="C1325" s="147" t="s">
        <v>231</v>
      </c>
      <c r="D1325" s="147" t="s">
        <v>480</v>
      </c>
      <c r="E1325" s="148">
        <v>42328</v>
      </c>
      <c r="F1325" s="149">
        <v>0.34583333333333338</v>
      </c>
      <c r="G1325" s="149">
        <v>0.75694444444444453</v>
      </c>
      <c r="H1325" s="147"/>
      <c r="I1325" s="147"/>
      <c r="J1325" s="147"/>
      <c r="K1325" s="279"/>
      <c r="L1325" s="121"/>
      <c r="M1325" s="120" t="str">
        <f>IF(ISERROR(VLOOKUP(C1325,mail!$G$2:$H$65,2,0)),"",VLOOKUP(C1325,mail!$G$2:$H$65,2,0))</f>
        <v>KHAC</v>
      </c>
      <c r="N1325" s="98"/>
      <c r="O1325" s="110">
        <f t="shared" si="222"/>
        <v>0.34583333333333338</v>
      </c>
      <c r="P1325" s="110">
        <f t="shared" si="223"/>
        <v>0.75694444444444453</v>
      </c>
      <c r="Q1325" s="134">
        <f t="shared" si="224"/>
        <v>0</v>
      </c>
      <c r="R1325" s="111">
        <f t="shared" si="225"/>
        <v>0</v>
      </c>
      <c r="S1325" s="108">
        <f t="shared" si="226"/>
        <v>0</v>
      </c>
      <c r="T1325" s="109"/>
      <c r="U1325" s="108"/>
      <c r="V1325" s="108"/>
      <c r="W1325" s="112"/>
      <c r="X1325" s="112"/>
      <c r="Y1325" s="112"/>
      <c r="Z1325" s="176"/>
      <c r="AA1325" s="109"/>
      <c r="AB1325" s="138">
        <f t="shared" si="227"/>
        <v>0</v>
      </c>
      <c r="AC1325" s="112">
        <f t="shared" si="228"/>
        <v>0</v>
      </c>
      <c r="AD1325" s="112">
        <f t="shared" si="229"/>
        <v>0</v>
      </c>
      <c r="AE1325" s="112">
        <f t="shared" si="230"/>
        <v>0</v>
      </c>
    </row>
    <row r="1326" spans="1:31" s="150" customFormat="1" hidden="1">
      <c r="A1326" s="147">
        <v>71</v>
      </c>
      <c r="B1326" s="226" t="s">
        <v>253</v>
      </c>
      <c r="C1326" s="147" t="s">
        <v>231</v>
      </c>
      <c r="D1326" s="147" t="s">
        <v>480</v>
      </c>
      <c r="E1326" s="148">
        <v>42331</v>
      </c>
      <c r="F1326" s="149">
        <v>0.35347222222222219</v>
      </c>
      <c r="G1326" s="149">
        <v>0.80069444444444438</v>
      </c>
      <c r="H1326" s="149">
        <v>0.8027777777777777</v>
      </c>
      <c r="I1326" s="147"/>
      <c r="J1326" s="147"/>
      <c r="K1326" s="279"/>
      <c r="L1326" s="121"/>
      <c r="M1326" s="120" t="str">
        <f>IF(ISERROR(VLOOKUP(C1326,mail!$G$2:$H$65,2,0)),"",VLOOKUP(C1326,mail!$G$2:$H$65,2,0))</f>
        <v>KHAC</v>
      </c>
      <c r="N1326" s="98"/>
      <c r="O1326" s="110">
        <f t="shared" si="222"/>
        <v>0.35347222222222219</v>
      </c>
      <c r="P1326" s="110">
        <f t="shared" si="223"/>
        <v>0.8027777777777777</v>
      </c>
      <c r="Q1326" s="134">
        <f t="shared" si="224"/>
        <v>0</v>
      </c>
      <c r="R1326" s="111">
        <f t="shared" si="225"/>
        <v>0</v>
      </c>
      <c r="S1326" s="108">
        <f t="shared" si="226"/>
        <v>0</v>
      </c>
      <c r="T1326" s="109"/>
      <c r="U1326" s="108"/>
      <c r="V1326" s="108"/>
      <c r="W1326" s="112"/>
      <c r="X1326" s="112"/>
      <c r="Y1326" s="112"/>
      <c r="Z1326" s="176"/>
      <c r="AA1326" s="109"/>
      <c r="AB1326" s="138">
        <f t="shared" si="227"/>
        <v>0</v>
      </c>
      <c r="AC1326" s="112">
        <f t="shared" si="228"/>
        <v>0</v>
      </c>
      <c r="AD1326" s="112">
        <f t="shared" si="229"/>
        <v>0</v>
      </c>
      <c r="AE1326" s="112">
        <f t="shared" si="230"/>
        <v>0</v>
      </c>
    </row>
    <row r="1327" spans="1:31" s="150" customFormat="1" hidden="1">
      <c r="A1327" s="147">
        <v>72</v>
      </c>
      <c r="B1327" s="226" t="s">
        <v>253</v>
      </c>
      <c r="C1327" s="147" t="s">
        <v>231</v>
      </c>
      <c r="D1327" s="147" t="s">
        <v>480</v>
      </c>
      <c r="E1327" s="148">
        <v>42332</v>
      </c>
      <c r="F1327" s="149">
        <v>0.41736111111111113</v>
      </c>
      <c r="G1327" s="149">
        <v>0.75694444444444453</v>
      </c>
      <c r="H1327" s="147"/>
      <c r="I1327" s="147"/>
      <c r="J1327" s="147"/>
      <c r="K1327" s="279"/>
      <c r="L1327" s="121"/>
      <c r="M1327" s="120" t="str">
        <f>IF(ISERROR(VLOOKUP(C1327,mail!$G$2:$H$65,2,0)),"",VLOOKUP(C1327,mail!$G$2:$H$65,2,0))</f>
        <v>KHAC</v>
      </c>
      <c r="N1327" s="98"/>
      <c r="O1327" s="110">
        <f t="shared" si="222"/>
        <v>0.41736111111111113</v>
      </c>
      <c r="P1327" s="110">
        <f t="shared" si="223"/>
        <v>0.75</v>
      </c>
      <c r="Q1327" s="134">
        <f t="shared" si="224"/>
        <v>0</v>
      </c>
      <c r="R1327" s="111">
        <f t="shared" si="225"/>
        <v>0</v>
      </c>
      <c r="S1327" s="108">
        <f t="shared" si="226"/>
        <v>0</v>
      </c>
      <c r="T1327" s="109"/>
      <c r="U1327" s="108"/>
      <c r="V1327" s="108"/>
      <c r="W1327" s="112"/>
      <c r="X1327" s="112"/>
      <c r="Y1327" s="112"/>
      <c r="Z1327" s="176"/>
      <c r="AA1327" s="109"/>
      <c r="AB1327" s="138">
        <f t="shared" si="227"/>
        <v>0</v>
      </c>
      <c r="AC1327" s="112">
        <f t="shared" si="228"/>
        <v>0</v>
      </c>
      <c r="AD1327" s="112">
        <f t="shared" si="229"/>
        <v>0</v>
      </c>
      <c r="AE1327" s="112">
        <f t="shared" si="230"/>
        <v>0</v>
      </c>
    </row>
    <row r="1328" spans="1:31" s="150" customFormat="1" hidden="1">
      <c r="A1328" s="147">
        <v>73</v>
      </c>
      <c r="B1328" s="226" t="s">
        <v>498</v>
      </c>
      <c r="C1328" s="147" t="s">
        <v>232</v>
      </c>
      <c r="D1328" s="147" t="s">
        <v>479</v>
      </c>
      <c r="E1328" s="148">
        <v>42328</v>
      </c>
      <c r="F1328" s="149">
        <v>0.34861111111111115</v>
      </c>
      <c r="G1328" s="149">
        <v>0.50416666666666665</v>
      </c>
      <c r="H1328" s="147"/>
      <c r="I1328" s="147"/>
      <c r="J1328" s="147"/>
      <c r="K1328" s="279"/>
      <c r="L1328" s="121"/>
      <c r="M1328" s="120" t="str">
        <f>IF(ISERROR(VLOOKUP(C1328,mail!$G$2:$H$65,2,0)),"",VLOOKUP(C1328,mail!$G$2:$H$65,2,0))</f>
        <v/>
      </c>
      <c r="N1328" s="98"/>
      <c r="O1328" s="110">
        <f t="shared" si="222"/>
        <v>0.34861111111111115</v>
      </c>
      <c r="P1328" s="110">
        <f t="shared" si="223"/>
        <v>0.50416666666666665</v>
      </c>
      <c r="Q1328" s="134">
        <f t="shared" si="224"/>
        <v>0.15138888888888885</v>
      </c>
      <c r="R1328" s="111">
        <f t="shared" si="225"/>
        <v>0</v>
      </c>
      <c r="S1328" s="108">
        <f t="shared" si="226"/>
        <v>0.15138888888888885</v>
      </c>
      <c r="T1328" s="109"/>
      <c r="U1328" s="108"/>
      <c r="V1328" s="108"/>
      <c r="W1328" s="112"/>
      <c r="X1328" s="112"/>
      <c r="Y1328" s="112"/>
      <c r="Z1328" s="176"/>
      <c r="AA1328" s="109"/>
      <c r="AB1328" s="138">
        <f t="shared" si="227"/>
        <v>0.42745098039215673</v>
      </c>
      <c r="AC1328" s="112">
        <f t="shared" si="228"/>
        <v>0</v>
      </c>
      <c r="AD1328" s="112">
        <f t="shared" si="229"/>
        <v>0</v>
      </c>
      <c r="AE1328" s="112">
        <f t="shared" si="230"/>
        <v>0</v>
      </c>
    </row>
    <row r="1329" spans="1:31" s="150" customFormat="1" hidden="1">
      <c r="A1329" s="147">
        <v>74</v>
      </c>
      <c r="B1329" s="226" t="s">
        <v>498</v>
      </c>
      <c r="C1329" s="147" t="s">
        <v>232</v>
      </c>
      <c r="D1329" s="147" t="s">
        <v>479</v>
      </c>
      <c r="E1329" s="148">
        <v>42331</v>
      </c>
      <c r="F1329" s="149">
        <v>0.3354166666666667</v>
      </c>
      <c r="G1329" s="149">
        <v>0.77986111111111101</v>
      </c>
      <c r="H1329" s="147"/>
      <c r="I1329" s="147"/>
      <c r="J1329" s="147"/>
      <c r="K1329" s="279"/>
      <c r="L1329" s="121"/>
      <c r="M1329" s="120" t="str">
        <f>IF(ISERROR(VLOOKUP(C1329,mail!$G$2:$H$65,2,0)),"",VLOOKUP(C1329,mail!$G$2:$H$65,2,0))</f>
        <v/>
      </c>
      <c r="N1329" s="98"/>
      <c r="O1329" s="110">
        <f t="shared" si="222"/>
        <v>0.3354166666666667</v>
      </c>
      <c r="P1329" s="110">
        <f t="shared" si="223"/>
        <v>0.77986111111111101</v>
      </c>
      <c r="Q1329" s="134">
        <f t="shared" si="224"/>
        <v>0.1645833333333333</v>
      </c>
      <c r="R1329" s="111">
        <f t="shared" si="225"/>
        <v>0.21736111111111101</v>
      </c>
      <c r="S1329" s="108">
        <f t="shared" si="226"/>
        <v>0.35416666666666669</v>
      </c>
      <c r="T1329" s="109"/>
      <c r="U1329" s="108"/>
      <c r="V1329" s="108"/>
      <c r="W1329" s="112"/>
      <c r="X1329" s="112"/>
      <c r="Y1329" s="112"/>
      <c r="Z1329" s="176"/>
      <c r="AA1329" s="109"/>
      <c r="AB1329" s="138">
        <f t="shared" si="227"/>
        <v>1</v>
      </c>
      <c r="AC1329" s="112">
        <f t="shared" si="228"/>
        <v>0</v>
      </c>
      <c r="AD1329" s="112">
        <f t="shared" si="229"/>
        <v>0</v>
      </c>
      <c r="AE1329" s="112">
        <f t="shared" si="230"/>
        <v>1</v>
      </c>
    </row>
    <row r="1330" spans="1:31" s="150" customFormat="1" hidden="1">
      <c r="A1330" s="147">
        <v>75</v>
      </c>
      <c r="B1330" s="226" t="s">
        <v>498</v>
      </c>
      <c r="C1330" s="147" t="s">
        <v>232</v>
      </c>
      <c r="D1330" s="147" t="s">
        <v>479</v>
      </c>
      <c r="E1330" s="148">
        <v>42332</v>
      </c>
      <c r="F1330" s="149">
        <v>0.34930555555555554</v>
      </c>
      <c r="G1330" s="149">
        <v>0.77847222222222223</v>
      </c>
      <c r="H1330" s="147"/>
      <c r="I1330" s="147"/>
      <c r="J1330" s="147"/>
      <c r="K1330" s="279"/>
      <c r="L1330" s="121"/>
      <c r="M1330" s="120" t="str">
        <f>IF(ISERROR(VLOOKUP(C1330,mail!$G$2:$H$65,2,0)),"",VLOOKUP(C1330,mail!$G$2:$H$65,2,0))</f>
        <v/>
      </c>
      <c r="N1330" s="98"/>
      <c r="O1330" s="110">
        <f t="shared" si="222"/>
        <v>0.34930555555555554</v>
      </c>
      <c r="P1330" s="110">
        <f t="shared" si="223"/>
        <v>0.77847222222222223</v>
      </c>
      <c r="Q1330" s="134">
        <f t="shared" si="224"/>
        <v>0.15069444444444446</v>
      </c>
      <c r="R1330" s="111">
        <f t="shared" si="225"/>
        <v>0.21597222222222223</v>
      </c>
      <c r="S1330" s="108">
        <f t="shared" si="226"/>
        <v>0.35416666666666669</v>
      </c>
      <c r="T1330" s="109"/>
      <c r="U1330" s="108"/>
      <c r="V1330" s="108"/>
      <c r="W1330" s="112"/>
      <c r="X1330" s="112"/>
      <c r="Y1330" s="112"/>
      <c r="Z1330" s="176"/>
      <c r="AA1330" s="109"/>
      <c r="AB1330" s="138">
        <f t="shared" si="227"/>
        <v>1</v>
      </c>
      <c r="AC1330" s="112">
        <f t="shared" si="228"/>
        <v>0</v>
      </c>
      <c r="AD1330" s="112">
        <f t="shared" si="229"/>
        <v>0</v>
      </c>
      <c r="AE1330" s="112">
        <f t="shared" si="230"/>
        <v>1</v>
      </c>
    </row>
    <row r="1331" spans="1:31" s="150" customFormat="1" hidden="1">
      <c r="A1331" s="147">
        <v>76</v>
      </c>
      <c r="B1331" s="226" t="s">
        <v>247</v>
      </c>
      <c r="C1331" s="147" t="s">
        <v>240</v>
      </c>
      <c r="D1331" s="147" t="s">
        <v>479</v>
      </c>
      <c r="E1331" s="148">
        <v>42328</v>
      </c>
      <c r="F1331" s="149">
        <v>0.35138888888888892</v>
      </c>
      <c r="G1331" s="149">
        <v>0.87569444444444444</v>
      </c>
      <c r="H1331" s="147"/>
      <c r="I1331" s="147"/>
      <c r="J1331" s="147"/>
      <c r="K1331" s="279"/>
      <c r="L1331" s="121"/>
      <c r="M1331" s="120" t="str">
        <f>IF(ISERROR(VLOOKUP(C1331,mail!$G$2:$H$65,2,0)),"",VLOOKUP(C1331,mail!$G$2:$H$65,2,0))</f>
        <v>PM</v>
      </c>
      <c r="N1331" s="98"/>
      <c r="O1331" s="110">
        <f t="shared" si="222"/>
        <v>0.35138888888888892</v>
      </c>
      <c r="P1331" s="110">
        <f t="shared" si="223"/>
        <v>0.87569444444444444</v>
      </c>
      <c r="Q1331" s="134">
        <f t="shared" si="224"/>
        <v>0</v>
      </c>
      <c r="R1331" s="111">
        <f t="shared" si="225"/>
        <v>0</v>
      </c>
      <c r="S1331" s="108">
        <f t="shared" si="226"/>
        <v>0</v>
      </c>
      <c r="T1331" s="109"/>
      <c r="U1331" s="108"/>
      <c r="V1331" s="108"/>
      <c r="W1331" s="112"/>
      <c r="X1331" s="112"/>
      <c r="Y1331" s="112"/>
      <c r="Z1331" s="176"/>
      <c r="AA1331" s="109"/>
      <c r="AB1331" s="138">
        <f t="shared" si="227"/>
        <v>0</v>
      </c>
      <c r="AC1331" s="112">
        <f t="shared" si="228"/>
        <v>0</v>
      </c>
      <c r="AD1331" s="112">
        <f t="shared" si="229"/>
        <v>0</v>
      </c>
      <c r="AE1331" s="112">
        <f t="shared" si="230"/>
        <v>0</v>
      </c>
    </row>
    <row r="1332" spans="1:31" s="150" customFormat="1" hidden="1">
      <c r="A1332" s="147">
        <v>77</v>
      </c>
      <c r="B1332" s="226" t="s">
        <v>247</v>
      </c>
      <c r="C1332" s="147" t="s">
        <v>240</v>
      </c>
      <c r="D1332" s="147" t="s">
        <v>479</v>
      </c>
      <c r="E1332" s="148">
        <v>42331</v>
      </c>
      <c r="F1332" s="149">
        <v>0.3520833333333333</v>
      </c>
      <c r="G1332" s="149">
        <v>0.8027777777777777</v>
      </c>
      <c r="H1332" s="147"/>
      <c r="I1332" s="147"/>
      <c r="J1332" s="147"/>
      <c r="K1332" s="279"/>
      <c r="L1332" s="121"/>
      <c r="M1332" s="120" t="str">
        <f>IF(ISERROR(VLOOKUP(C1332,mail!$G$2:$H$65,2,0)),"",VLOOKUP(C1332,mail!$G$2:$H$65,2,0))</f>
        <v>PM</v>
      </c>
      <c r="N1332" s="98"/>
      <c r="O1332" s="110">
        <f t="shared" si="222"/>
        <v>0.3520833333333333</v>
      </c>
      <c r="P1332" s="110">
        <f t="shared" si="223"/>
        <v>0.8027777777777777</v>
      </c>
      <c r="Q1332" s="134">
        <f t="shared" si="224"/>
        <v>0</v>
      </c>
      <c r="R1332" s="111">
        <f t="shared" si="225"/>
        <v>0</v>
      </c>
      <c r="S1332" s="108">
        <f t="shared" si="226"/>
        <v>0</v>
      </c>
      <c r="T1332" s="109"/>
      <c r="U1332" s="108"/>
      <c r="V1332" s="108"/>
      <c r="W1332" s="112"/>
      <c r="X1332" s="112"/>
      <c r="Y1332" s="112"/>
      <c r="Z1332" s="176"/>
      <c r="AA1332" s="109"/>
      <c r="AB1332" s="138">
        <f t="shared" si="227"/>
        <v>0</v>
      </c>
      <c r="AC1332" s="112">
        <f t="shared" si="228"/>
        <v>0</v>
      </c>
      <c r="AD1332" s="112">
        <f t="shared" si="229"/>
        <v>0</v>
      </c>
      <c r="AE1332" s="112">
        <f t="shared" si="230"/>
        <v>0</v>
      </c>
    </row>
    <row r="1333" spans="1:31" s="150" customFormat="1" hidden="1">
      <c r="A1333" s="147">
        <v>78</v>
      </c>
      <c r="B1333" s="226" t="s">
        <v>247</v>
      </c>
      <c r="C1333" s="147" t="s">
        <v>240</v>
      </c>
      <c r="D1333" s="147" t="s">
        <v>479</v>
      </c>
      <c r="E1333" s="148">
        <v>42332</v>
      </c>
      <c r="F1333" s="149">
        <v>0.35069444444444442</v>
      </c>
      <c r="G1333" s="149">
        <v>0.77361111111111114</v>
      </c>
      <c r="H1333" s="147"/>
      <c r="I1333" s="147"/>
      <c r="J1333" s="147"/>
      <c r="K1333" s="279"/>
      <c r="L1333" s="121"/>
      <c r="M1333" s="120" t="str">
        <f>IF(ISERROR(VLOOKUP(C1333,mail!$G$2:$H$65,2,0)),"",VLOOKUP(C1333,mail!$G$2:$H$65,2,0))</f>
        <v>PM</v>
      </c>
      <c r="N1333" s="98"/>
      <c r="O1333" s="110">
        <f t="shared" si="222"/>
        <v>0.35069444444444442</v>
      </c>
      <c r="P1333" s="110">
        <f t="shared" si="223"/>
        <v>0.77361111111111114</v>
      </c>
      <c r="Q1333" s="134">
        <f t="shared" si="224"/>
        <v>0</v>
      </c>
      <c r="R1333" s="111">
        <f t="shared" si="225"/>
        <v>0</v>
      </c>
      <c r="S1333" s="108">
        <f t="shared" si="226"/>
        <v>0</v>
      </c>
      <c r="T1333" s="109"/>
      <c r="U1333" s="108"/>
      <c r="V1333" s="108"/>
      <c r="W1333" s="112"/>
      <c r="X1333" s="112"/>
      <c r="Y1333" s="112"/>
      <c r="Z1333" s="176"/>
      <c r="AA1333" s="109"/>
      <c r="AB1333" s="138">
        <f t="shared" si="227"/>
        <v>0</v>
      </c>
      <c r="AC1333" s="112">
        <f t="shared" si="228"/>
        <v>0</v>
      </c>
      <c r="AD1333" s="112">
        <f t="shared" si="229"/>
        <v>0</v>
      </c>
      <c r="AE1333" s="112">
        <f t="shared" si="230"/>
        <v>0</v>
      </c>
    </row>
    <row r="1334" spans="1:31" s="150" customFormat="1" hidden="1">
      <c r="A1334" s="147">
        <v>79</v>
      </c>
      <c r="B1334" s="226" t="s">
        <v>499</v>
      </c>
      <c r="C1334" s="147" t="s">
        <v>254</v>
      </c>
      <c r="D1334" s="147" t="s">
        <v>479</v>
      </c>
      <c r="E1334" s="148">
        <v>42328</v>
      </c>
      <c r="F1334" s="149">
        <v>0.32013888888888892</v>
      </c>
      <c r="G1334" s="149">
        <v>0.87569444444444444</v>
      </c>
      <c r="H1334" s="147"/>
      <c r="I1334" s="147"/>
      <c r="J1334" s="147"/>
      <c r="K1334" s="279"/>
      <c r="L1334" s="121"/>
      <c r="M1334" s="120" t="str">
        <f>IF(ISERROR(VLOOKUP(C1334,mail!$G$2:$H$65,2,0)),"",VLOOKUP(C1334,mail!$G$2:$H$65,2,0))</f>
        <v/>
      </c>
      <c r="N1334" s="98"/>
      <c r="O1334" s="110">
        <f t="shared" si="222"/>
        <v>0.33333333333333331</v>
      </c>
      <c r="P1334" s="110">
        <f t="shared" si="223"/>
        <v>0.87569444444444444</v>
      </c>
      <c r="Q1334" s="134">
        <f t="shared" si="224"/>
        <v>0.16666666666666669</v>
      </c>
      <c r="R1334" s="111">
        <f t="shared" si="225"/>
        <v>0.25</v>
      </c>
      <c r="S1334" s="108">
        <f t="shared" si="226"/>
        <v>0.35416666666666669</v>
      </c>
      <c r="T1334" s="109"/>
      <c r="U1334" s="108"/>
      <c r="V1334" s="108"/>
      <c r="W1334" s="112"/>
      <c r="X1334" s="112"/>
      <c r="Y1334" s="112"/>
      <c r="Z1334" s="176"/>
      <c r="AA1334" s="109"/>
      <c r="AB1334" s="138">
        <f t="shared" si="227"/>
        <v>1</v>
      </c>
      <c r="AC1334" s="112">
        <f t="shared" si="228"/>
        <v>0</v>
      </c>
      <c r="AD1334" s="112">
        <f t="shared" si="229"/>
        <v>0</v>
      </c>
      <c r="AE1334" s="112">
        <f t="shared" si="230"/>
        <v>1</v>
      </c>
    </row>
    <row r="1335" spans="1:31" s="150" customFormat="1" hidden="1">
      <c r="A1335" s="147">
        <v>80</v>
      </c>
      <c r="B1335" s="226" t="s">
        <v>499</v>
      </c>
      <c r="C1335" s="147" t="s">
        <v>254</v>
      </c>
      <c r="D1335" s="147" t="s">
        <v>479</v>
      </c>
      <c r="E1335" s="148">
        <v>42331</v>
      </c>
      <c r="F1335" s="149">
        <v>0.3263888888888889</v>
      </c>
      <c r="G1335" s="149">
        <v>0.81388888888888899</v>
      </c>
      <c r="H1335" s="147"/>
      <c r="I1335" s="147"/>
      <c r="J1335" s="147"/>
      <c r="K1335" s="279"/>
      <c r="L1335" s="121"/>
      <c r="M1335" s="120" t="str">
        <f>IF(ISERROR(VLOOKUP(C1335,mail!$G$2:$H$65,2,0)),"",VLOOKUP(C1335,mail!$G$2:$H$65,2,0))</f>
        <v/>
      </c>
      <c r="N1335" s="98"/>
      <c r="O1335" s="110">
        <f t="shared" si="222"/>
        <v>0.33333333333333331</v>
      </c>
      <c r="P1335" s="110">
        <f t="shared" si="223"/>
        <v>0.81388888888888899</v>
      </c>
      <c r="Q1335" s="134">
        <f t="shared" si="224"/>
        <v>0.16666666666666669</v>
      </c>
      <c r="R1335" s="111">
        <f t="shared" si="225"/>
        <v>0.25</v>
      </c>
      <c r="S1335" s="108">
        <f t="shared" si="226"/>
        <v>0.35416666666666669</v>
      </c>
      <c r="T1335" s="109"/>
      <c r="U1335" s="108"/>
      <c r="V1335" s="108"/>
      <c r="W1335" s="112"/>
      <c r="X1335" s="112"/>
      <c r="Y1335" s="112"/>
      <c r="Z1335" s="176"/>
      <c r="AA1335" s="109"/>
      <c r="AB1335" s="138">
        <f t="shared" si="227"/>
        <v>1</v>
      </c>
      <c r="AC1335" s="112">
        <f t="shared" si="228"/>
        <v>0</v>
      </c>
      <c r="AD1335" s="112">
        <f t="shared" si="229"/>
        <v>0</v>
      </c>
      <c r="AE1335" s="112">
        <f t="shared" si="230"/>
        <v>1</v>
      </c>
    </row>
    <row r="1336" spans="1:31" s="150" customFormat="1" hidden="1">
      <c r="A1336" s="147">
        <v>81</v>
      </c>
      <c r="B1336" s="226" t="s">
        <v>499</v>
      </c>
      <c r="C1336" s="147" t="s">
        <v>254</v>
      </c>
      <c r="D1336" s="147" t="s">
        <v>479</v>
      </c>
      <c r="E1336" s="148">
        <v>42332</v>
      </c>
      <c r="F1336" s="149">
        <v>0.3347222222222222</v>
      </c>
      <c r="G1336" s="149">
        <v>0.79722222222222217</v>
      </c>
      <c r="H1336" s="149">
        <v>0.8041666666666667</v>
      </c>
      <c r="I1336" s="147"/>
      <c r="J1336" s="147"/>
      <c r="K1336" s="279"/>
      <c r="L1336" s="121"/>
      <c r="M1336" s="120" t="str">
        <f>IF(ISERROR(VLOOKUP(C1336,mail!$G$2:$H$65,2,0)),"",VLOOKUP(C1336,mail!$G$2:$H$65,2,0))</f>
        <v/>
      </c>
      <c r="N1336" s="98"/>
      <c r="O1336" s="110">
        <f t="shared" si="222"/>
        <v>0.3347222222222222</v>
      </c>
      <c r="P1336" s="110">
        <f t="shared" si="223"/>
        <v>0.8041666666666667</v>
      </c>
      <c r="Q1336" s="134">
        <f t="shared" si="224"/>
        <v>0.1652777777777778</v>
      </c>
      <c r="R1336" s="111">
        <f t="shared" si="225"/>
        <v>0.2416666666666667</v>
      </c>
      <c r="S1336" s="108">
        <f t="shared" si="226"/>
        <v>0.35416666666666669</v>
      </c>
      <c r="T1336" s="109"/>
      <c r="U1336" s="108"/>
      <c r="V1336" s="108"/>
      <c r="W1336" s="112"/>
      <c r="X1336" s="112"/>
      <c r="Y1336" s="112"/>
      <c r="Z1336" s="176"/>
      <c r="AA1336" s="109"/>
      <c r="AB1336" s="138">
        <f t="shared" si="227"/>
        <v>1</v>
      </c>
      <c r="AC1336" s="112">
        <f t="shared" si="228"/>
        <v>0</v>
      </c>
      <c r="AD1336" s="112">
        <f t="shared" si="229"/>
        <v>0</v>
      </c>
      <c r="AE1336" s="112">
        <f t="shared" si="230"/>
        <v>1</v>
      </c>
    </row>
    <row r="1337" spans="1:31" s="150" customFormat="1" hidden="1">
      <c r="A1337" s="147">
        <v>82</v>
      </c>
      <c r="B1337" s="226" t="s">
        <v>501</v>
      </c>
      <c r="C1337" s="147" t="s">
        <v>255</v>
      </c>
      <c r="D1337" s="147" t="s">
        <v>479</v>
      </c>
      <c r="E1337" s="148">
        <v>42328</v>
      </c>
      <c r="F1337" s="149">
        <v>0.33680555555555558</v>
      </c>
      <c r="G1337" s="149">
        <v>0.72430555555555554</v>
      </c>
      <c r="H1337" s="147"/>
      <c r="I1337" s="147"/>
      <c r="J1337" s="147"/>
      <c r="K1337" s="279"/>
      <c r="L1337" s="121"/>
      <c r="M1337" s="120" t="str">
        <f>IF(ISERROR(VLOOKUP(C1337,mail!$G$2:$H$65,2,0)),"",VLOOKUP(C1337,mail!$G$2:$H$65,2,0))</f>
        <v/>
      </c>
      <c r="N1337" s="98"/>
      <c r="O1337" s="110">
        <f t="shared" si="222"/>
        <v>0.33680555555555558</v>
      </c>
      <c r="P1337" s="110">
        <f t="shared" si="223"/>
        <v>0.72430555555555554</v>
      </c>
      <c r="Q1337" s="134">
        <f t="shared" si="224"/>
        <v>0.16319444444444442</v>
      </c>
      <c r="R1337" s="111">
        <f t="shared" si="225"/>
        <v>0.16180555555555554</v>
      </c>
      <c r="S1337" s="108">
        <f t="shared" si="226"/>
        <v>0.32499999999999996</v>
      </c>
      <c r="T1337" s="109"/>
      <c r="U1337" s="108"/>
      <c r="V1337" s="108"/>
      <c r="W1337" s="112"/>
      <c r="X1337" s="112"/>
      <c r="Y1337" s="112"/>
      <c r="Z1337" s="176"/>
      <c r="AA1337" s="109"/>
      <c r="AB1337" s="138">
        <f t="shared" si="227"/>
        <v>0.91764705882352926</v>
      </c>
      <c r="AC1337" s="112">
        <f t="shared" si="228"/>
        <v>0</v>
      </c>
      <c r="AD1337" s="112">
        <f t="shared" si="229"/>
        <v>0</v>
      </c>
      <c r="AE1337" s="112">
        <f t="shared" si="230"/>
        <v>1</v>
      </c>
    </row>
    <row r="1338" spans="1:31" s="150" customFormat="1" hidden="1">
      <c r="A1338" s="147">
        <v>83</v>
      </c>
      <c r="B1338" s="226" t="s">
        <v>501</v>
      </c>
      <c r="C1338" s="147" t="s">
        <v>255</v>
      </c>
      <c r="D1338" s="147" t="s">
        <v>479</v>
      </c>
      <c r="E1338" s="148">
        <v>42331</v>
      </c>
      <c r="F1338" s="149">
        <v>0.3430555555555555</v>
      </c>
      <c r="G1338" s="149">
        <v>0.77013888888888893</v>
      </c>
      <c r="H1338" s="147"/>
      <c r="I1338" s="147"/>
      <c r="J1338" s="147"/>
      <c r="K1338" s="279"/>
      <c r="L1338" s="121"/>
      <c r="M1338" s="120" t="str">
        <f>IF(ISERROR(VLOOKUP(C1338,mail!$G$2:$H$65,2,0)),"",VLOOKUP(C1338,mail!$G$2:$H$65,2,0))</f>
        <v/>
      </c>
      <c r="N1338" s="98"/>
      <c r="O1338" s="110">
        <f t="shared" si="222"/>
        <v>0.3430555555555555</v>
      </c>
      <c r="P1338" s="110">
        <f t="shared" si="223"/>
        <v>0.77013888888888893</v>
      </c>
      <c r="Q1338" s="134">
        <f t="shared" si="224"/>
        <v>0.1569444444444445</v>
      </c>
      <c r="R1338" s="111">
        <f t="shared" si="225"/>
        <v>0.20763888888888893</v>
      </c>
      <c r="S1338" s="108">
        <f t="shared" si="226"/>
        <v>0.35416666666666669</v>
      </c>
      <c r="T1338" s="109"/>
      <c r="U1338" s="108"/>
      <c r="V1338" s="108"/>
      <c r="W1338" s="112"/>
      <c r="X1338" s="112"/>
      <c r="Y1338" s="112"/>
      <c r="Z1338" s="176"/>
      <c r="AA1338" s="109"/>
      <c r="AB1338" s="138">
        <f t="shared" si="227"/>
        <v>1</v>
      </c>
      <c r="AC1338" s="112">
        <f t="shared" si="228"/>
        <v>0</v>
      </c>
      <c r="AD1338" s="112">
        <f t="shared" si="229"/>
        <v>0</v>
      </c>
      <c r="AE1338" s="112">
        <f t="shared" si="230"/>
        <v>1</v>
      </c>
    </row>
    <row r="1339" spans="1:31" s="150" customFormat="1" hidden="1">
      <c r="A1339" s="147">
        <v>84</v>
      </c>
      <c r="B1339" s="226" t="s">
        <v>501</v>
      </c>
      <c r="C1339" s="147" t="s">
        <v>255</v>
      </c>
      <c r="D1339" s="147" t="s">
        <v>479</v>
      </c>
      <c r="E1339" s="148">
        <v>42332</v>
      </c>
      <c r="F1339" s="149">
        <v>0.33402777777777781</v>
      </c>
      <c r="G1339" s="149">
        <v>0.7631944444444444</v>
      </c>
      <c r="H1339" s="147"/>
      <c r="I1339" s="147"/>
      <c r="J1339" s="147"/>
      <c r="K1339" s="279"/>
      <c r="L1339" s="121"/>
      <c r="M1339" s="120" t="str">
        <f>IF(ISERROR(VLOOKUP(C1339,mail!$G$2:$H$65,2,0)),"",VLOOKUP(C1339,mail!$G$2:$H$65,2,0))</f>
        <v/>
      </c>
      <c r="N1339" s="98"/>
      <c r="O1339" s="110">
        <f t="shared" si="222"/>
        <v>0.33402777777777781</v>
      </c>
      <c r="P1339" s="110">
        <f t="shared" si="223"/>
        <v>0.7631944444444444</v>
      </c>
      <c r="Q1339" s="134">
        <f t="shared" si="224"/>
        <v>0.16597222222222219</v>
      </c>
      <c r="R1339" s="111">
        <f t="shared" si="225"/>
        <v>0.2006944444444444</v>
      </c>
      <c r="S1339" s="108">
        <f t="shared" si="226"/>
        <v>0.35416666666666669</v>
      </c>
      <c r="T1339" s="109"/>
      <c r="U1339" s="108"/>
      <c r="V1339" s="108"/>
      <c r="W1339" s="112"/>
      <c r="X1339" s="112"/>
      <c r="Y1339" s="112"/>
      <c r="Z1339" s="176"/>
      <c r="AA1339" s="109"/>
      <c r="AB1339" s="138">
        <f t="shared" si="227"/>
        <v>1</v>
      </c>
      <c r="AC1339" s="112">
        <f t="shared" si="228"/>
        <v>0</v>
      </c>
      <c r="AD1339" s="112">
        <f t="shared" si="229"/>
        <v>0</v>
      </c>
      <c r="AE1339" s="112">
        <f t="shared" si="230"/>
        <v>1</v>
      </c>
    </row>
    <row r="1340" spans="1:31" s="150" customFormat="1" hidden="1">
      <c r="A1340" s="147">
        <v>85</v>
      </c>
      <c r="B1340" s="226" t="s">
        <v>502</v>
      </c>
      <c r="C1340" s="147" t="s">
        <v>262</v>
      </c>
      <c r="D1340" s="147" t="s">
        <v>480</v>
      </c>
      <c r="E1340" s="148">
        <v>42328</v>
      </c>
      <c r="F1340" s="149">
        <v>0.3520833333333333</v>
      </c>
      <c r="G1340" s="149">
        <v>0.77500000000000002</v>
      </c>
      <c r="H1340" s="147"/>
      <c r="I1340" s="147"/>
      <c r="J1340" s="147"/>
      <c r="K1340" s="279"/>
      <c r="L1340" s="121"/>
      <c r="M1340" s="120" t="str">
        <f>IF(ISERROR(VLOOKUP(C1340,mail!$G$2:$H$65,2,0)),"",VLOOKUP(C1340,mail!$G$2:$H$65,2,0))</f>
        <v/>
      </c>
      <c r="N1340" s="98"/>
      <c r="O1340" s="110">
        <f t="shared" si="222"/>
        <v>0.3520833333333333</v>
      </c>
      <c r="P1340" s="110">
        <f t="shared" si="223"/>
        <v>0.77500000000000002</v>
      </c>
      <c r="Q1340" s="134">
        <f t="shared" si="224"/>
        <v>0.1479166666666667</v>
      </c>
      <c r="R1340" s="111">
        <f t="shared" si="225"/>
        <v>0.21250000000000002</v>
      </c>
      <c r="S1340" s="108">
        <f t="shared" si="226"/>
        <v>0.35416666666666669</v>
      </c>
      <c r="T1340" s="109"/>
      <c r="U1340" s="108"/>
      <c r="V1340" s="108"/>
      <c r="W1340" s="112"/>
      <c r="X1340" s="112"/>
      <c r="Y1340" s="112"/>
      <c r="Z1340" s="176"/>
      <c r="AA1340" s="109"/>
      <c r="AB1340" s="138">
        <f t="shared" si="227"/>
        <v>1</v>
      </c>
      <c r="AC1340" s="112">
        <f t="shared" si="228"/>
        <v>0</v>
      </c>
      <c r="AD1340" s="112">
        <f t="shared" si="229"/>
        <v>0</v>
      </c>
      <c r="AE1340" s="112">
        <f t="shared" si="230"/>
        <v>1</v>
      </c>
    </row>
    <row r="1341" spans="1:31" s="150" customFormat="1" hidden="1">
      <c r="A1341" s="147">
        <v>86</v>
      </c>
      <c r="B1341" s="226" t="s">
        <v>502</v>
      </c>
      <c r="C1341" s="147" t="s">
        <v>262</v>
      </c>
      <c r="D1341" s="147" t="s">
        <v>480</v>
      </c>
      <c r="E1341" s="148">
        <v>42331</v>
      </c>
      <c r="F1341" s="149">
        <v>0.3444444444444445</v>
      </c>
      <c r="G1341" s="149">
        <v>0.77430555555555547</v>
      </c>
      <c r="H1341" s="147"/>
      <c r="I1341" s="147"/>
      <c r="J1341" s="147"/>
      <c r="K1341" s="279"/>
      <c r="L1341" s="121"/>
      <c r="M1341" s="120" t="str">
        <f>IF(ISERROR(VLOOKUP(C1341,mail!$G$2:$H$65,2,0)),"",VLOOKUP(C1341,mail!$G$2:$H$65,2,0))</f>
        <v/>
      </c>
      <c r="N1341" s="98"/>
      <c r="O1341" s="110">
        <f t="shared" si="222"/>
        <v>0.3444444444444445</v>
      </c>
      <c r="P1341" s="110">
        <f t="shared" si="223"/>
        <v>0.77430555555555547</v>
      </c>
      <c r="Q1341" s="134">
        <f t="shared" si="224"/>
        <v>0.1555555555555555</v>
      </c>
      <c r="R1341" s="111">
        <f t="shared" si="225"/>
        <v>0.21180555555555547</v>
      </c>
      <c r="S1341" s="108">
        <f t="shared" si="226"/>
        <v>0.35416666666666669</v>
      </c>
      <c r="T1341" s="109"/>
      <c r="U1341" s="108"/>
      <c r="V1341" s="108"/>
      <c r="W1341" s="112"/>
      <c r="X1341" s="112"/>
      <c r="Y1341" s="112"/>
      <c r="Z1341" s="176"/>
      <c r="AA1341" s="109"/>
      <c r="AB1341" s="138">
        <f t="shared" si="227"/>
        <v>1</v>
      </c>
      <c r="AC1341" s="112">
        <f t="shared" si="228"/>
        <v>0</v>
      </c>
      <c r="AD1341" s="112">
        <f t="shared" si="229"/>
        <v>0</v>
      </c>
      <c r="AE1341" s="112">
        <f t="shared" si="230"/>
        <v>1</v>
      </c>
    </row>
    <row r="1342" spans="1:31" s="150" customFormat="1" hidden="1">
      <c r="A1342" s="147">
        <v>87</v>
      </c>
      <c r="B1342" s="226" t="s">
        <v>502</v>
      </c>
      <c r="C1342" s="147" t="s">
        <v>262</v>
      </c>
      <c r="D1342" s="147" t="s">
        <v>480</v>
      </c>
      <c r="E1342" s="148">
        <v>42332</v>
      </c>
      <c r="F1342" s="149">
        <v>0.34236111111111112</v>
      </c>
      <c r="G1342" s="149">
        <v>0.76736111111111116</v>
      </c>
      <c r="H1342" s="147"/>
      <c r="I1342" s="147"/>
      <c r="J1342" s="147"/>
      <c r="K1342" s="279"/>
      <c r="L1342" s="121"/>
      <c r="M1342" s="120" t="str">
        <f>IF(ISERROR(VLOOKUP(C1342,mail!$G$2:$H$65,2,0)),"",VLOOKUP(C1342,mail!$G$2:$H$65,2,0))</f>
        <v/>
      </c>
      <c r="N1342" s="98"/>
      <c r="O1342" s="110">
        <f t="shared" si="222"/>
        <v>0.34236111111111112</v>
      </c>
      <c r="P1342" s="110">
        <f t="shared" si="223"/>
        <v>0.76736111111111116</v>
      </c>
      <c r="Q1342" s="134">
        <f t="shared" si="224"/>
        <v>0.15763888888888888</v>
      </c>
      <c r="R1342" s="111">
        <f t="shared" si="225"/>
        <v>0.20486111111111116</v>
      </c>
      <c r="S1342" s="108">
        <f t="shared" si="226"/>
        <v>0.35416666666666669</v>
      </c>
      <c r="T1342" s="109"/>
      <c r="U1342" s="108"/>
      <c r="V1342" s="108"/>
      <c r="W1342" s="112"/>
      <c r="X1342" s="112"/>
      <c r="Y1342" s="112"/>
      <c r="Z1342" s="176"/>
      <c r="AA1342" s="109"/>
      <c r="AB1342" s="138">
        <f t="shared" si="227"/>
        <v>1</v>
      </c>
      <c r="AC1342" s="112">
        <f t="shared" si="228"/>
        <v>0</v>
      </c>
      <c r="AD1342" s="112">
        <f t="shared" si="229"/>
        <v>0</v>
      </c>
      <c r="AE1342" s="112">
        <f t="shared" si="230"/>
        <v>1</v>
      </c>
    </row>
    <row r="1343" spans="1:31" s="150" customFormat="1" hidden="1">
      <c r="A1343" s="147">
        <v>88</v>
      </c>
      <c r="B1343" s="226" t="s">
        <v>503</v>
      </c>
      <c r="C1343" s="147" t="s">
        <v>258</v>
      </c>
      <c r="D1343" s="147" t="s">
        <v>480</v>
      </c>
      <c r="E1343" s="148">
        <v>42328</v>
      </c>
      <c r="F1343" s="149">
        <v>0.34236111111111112</v>
      </c>
      <c r="G1343" s="149">
        <v>0.77708333333333324</v>
      </c>
      <c r="H1343" s="147"/>
      <c r="I1343" s="147"/>
      <c r="J1343" s="147"/>
      <c r="K1343" s="279"/>
      <c r="L1343" s="121"/>
      <c r="M1343" s="120" t="str">
        <f>IF(ISERROR(VLOOKUP(C1343,mail!$G$2:$H$65,2,0)),"",VLOOKUP(C1343,mail!$G$2:$H$65,2,0))</f>
        <v/>
      </c>
      <c r="N1343" s="98"/>
      <c r="O1343" s="110">
        <f t="shared" si="222"/>
        <v>0.34236111111111112</v>
      </c>
      <c r="P1343" s="110">
        <f t="shared" si="223"/>
        <v>0.77708333333333324</v>
      </c>
      <c r="Q1343" s="134">
        <f t="shared" si="224"/>
        <v>0.15763888888888888</v>
      </c>
      <c r="R1343" s="111">
        <f t="shared" si="225"/>
        <v>0.21458333333333324</v>
      </c>
      <c r="S1343" s="108">
        <f t="shared" si="226"/>
        <v>0.35416666666666669</v>
      </c>
      <c r="T1343" s="109"/>
      <c r="U1343" s="108"/>
      <c r="V1343" s="108"/>
      <c r="W1343" s="112"/>
      <c r="X1343" s="112"/>
      <c r="Y1343" s="112"/>
      <c r="Z1343" s="176"/>
      <c r="AA1343" s="109"/>
      <c r="AB1343" s="138">
        <f t="shared" si="227"/>
        <v>1</v>
      </c>
      <c r="AC1343" s="112">
        <f t="shared" si="228"/>
        <v>0</v>
      </c>
      <c r="AD1343" s="112">
        <f t="shared" si="229"/>
        <v>0</v>
      </c>
      <c r="AE1343" s="112">
        <f t="shared" si="230"/>
        <v>1</v>
      </c>
    </row>
    <row r="1344" spans="1:31" s="150" customFormat="1" hidden="1">
      <c r="A1344" s="147">
        <v>89</v>
      </c>
      <c r="B1344" s="226" t="s">
        <v>504</v>
      </c>
      <c r="C1344" s="147" t="s">
        <v>269</v>
      </c>
      <c r="D1344" s="147" t="s">
        <v>505</v>
      </c>
      <c r="E1344" s="148">
        <v>42328</v>
      </c>
      <c r="F1344" s="149">
        <v>0.33749999999999997</v>
      </c>
      <c r="G1344" s="149">
        <v>0.75694444444444453</v>
      </c>
      <c r="H1344" s="147"/>
      <c r="I1344" s="147"/>
      <c r="J1344" s="147"/>
      <c r="K1344" s="279"/>
      <c r="L1344" s="121"/>
      <c r="M1344" s="120" t="str">
        <f>IF(ISERROR(VLOOKUP(C1344,mail!$G$2:$H$65,2,0)),"",VLOOKUP(C1344,mail!$G$2:$H$65,2,0))</f>
        <v/>
      </c>
      <c r="N1344" s="98"/>
      <c r="O1344" s="110">
        <f t="shared" si="222"/>
        <v>0.33749999999999997</v>
      </c>
      <c r="P1344" s="110">
        <f t="shared" si="223"/>
        <v>0.75694444444444453</v>
      </c>
      <c r="Q1344" s="134">
        <f t="shared" si="224"/>
        <v>0.16250000000000003</v>
      </c>
      <c r="R1344" s="111">
        <f t="shared" si="225"/>
        <v>0.19444444444444453</v>
      </c>
      <c r="S1344" s="108">
        <f t="shared" si="226"/>
        <v>0.35416666666666669</v>
      </c>
      <c r="T1344" s="109"/>
      <c r="U1344" s="108"/>
      <c r="V1344" s="108"/>
      <c r="W1344" s="112"/>
      <c r="X1344" s="112"/>
      <c r="Y1344" s="112"/>
      <c r="Z1344" s="176"/>
      <c r="AA1344" s="109"/>
      <c r="AB1344" s="138">
        <f t="shared" si="227"/>
        <v>1</v>
      </c>
      <c r="AC1344" s="112">
        <f t="shared" si="228"/>
        <v>0</v>
      </c>
      <c r="AD1344" s="112">
        <f t="shared" si="229"/>
        <v>0</v>
      </c>
      <c r="AE1344" s="112">
        <f t="shared" si="230"/>
        <v>1</v>
      </c>
    </row>
    <row r="1345" spans="1:31" s="150" customFormat="1" hidden="1">
      <c r="A1345" s="147">
        <v>90</v>
      </c>
      <c r="B1345" s="226" t="s">
        <v>504</v>
      </c>
      <c r="C1345" s="147" t="s">
        <v>269</v>
      </c>
      <c r="D1345" s="147" t="s">
        <v>505</v>
      </c>
      <c r="E1345" s="148">
        <v>42331</v>
      </c>
      <c r="F1345" s="149">
        <v>0.34097222222222223</v>
      </c>
      <c r="G1345" s="149">
        <v>0.77083333333333337</v>
      </c>
      <c r="H1345" s="147"/>
      <c r="I1345" s="147"/>
      <c r="J1345" s="147"/>
      <c r="K1345" s="279"/>
      <c r="L1345" s="121"/>
      <c r="M1345" s="120" t="str">
        <f>IF(ISERROR(VLOOKUP(C1345,mail!$G$2:$H$65,2,0)),"",VLOOKUP(C1345,mail!$G$2:$H$65,2,0))</f>
        <v/>
      </c>
      <c r="N1345" s="98"/>
      <c r="O1345" s="110">
        <f t="shared" si="222"/>
        <v>0.34097222222222223</v>
      </c>
      <c r="P1345" s="110">
        <f t="shared" si="223"/>
        <v>0.77083333333333337</v>
      </c>
      <c r="Q1345" s="134">
        <f t="shared" si="224"/>
        <v>0.15902777777777777</v>
      </c>
      <c r="R1345" s="111">
        <f t="shared" si="225"/>
        <v>0.20833333333333337</v>
      </c>
      <c r="S1345" s="108">
        <f t="shared" si="226"/>
        <v>0.35416666666666669</v>
      </c>
      <c r="T1345" s="109"/>
      <c r="U1345" s="108"/>
      <c r="V1345" s="108"/>
      <c r="W1345" s="112"/>
      <c r="X1345" s="112"/>
      <c r="Y1345" s="112"/>
      <c r="Z1345" s="176"/>
      <c r="AA1345" s="109"/>
      <c r="AB1345" s="138">
        <f t="shared" si="227"/>
        <v>1</v>
      </c>
      <c r="AC1345" s="112">
        <f t="shared" si="228"/>
        <v>0</v>
      </c>
      <c r="AD1345" s="112">
        <f t="shared" si="229"/>
        <v>0</v>
      </c>
      <c r="AE1345" s="112">
        <f t="shared" si="230"/>
        <v>1</v>
      </c>
    </row>
    <row r="1346" spans="1:31" s="150" customFormat="1" hidden="1">
      <c r="A1346" s="147">
        <v>91</v>
      </c>
      <c r="B1346" s="226" t="s">
        <v>504</v>
      </c>
      <c r="C1346" s="147" t="s">
        <v>269</v>
      </c>
      <c r="D1346" s="147" t="s">
        <v>505</v>
      </c>
      <c r="E1346" s="148">
        <v>42332</v>
      </c>
      <c r="F1346" s="149">
        <v>0.35138888888888892</v>
      </c>
      <c r="G1346" s="149">
        <v>0.76874999999999993</v>
      </c>
      <c r="H1346" s="147"/>
      <c r="I1346" s="147"/>
      <c r="J1346" s="147"/>
      <c r="K1346" s="279"/>
      <c r="L1346" s="121"/>
      <c r="M1346" s="120" t="str">
        <f>IF(ISERROR(VLOOKUP(C1346,mail!$G$2:$H$65,2,0)),"",VLOOKUP(C1346,mail!$G$2:$H$65,2,0))</f>
        <v/>
      </c>
      <c r="N1346" s="98"/>
      <c r="O1346" s="110">
        <f t="shared" si="222"/>
        <v>0.35138888888888892</v>
      </c>
      <c r="P1346" s="110">
        <f t="shared" si="223"/>
        <v>0.76874999999999993</v>
      </c>
      <c r="Q1346" s="134">
        <f t="shared" si="224"/>
        <v>0.14861111111111108</v>
      </c>
      <c r="R1346" s="111">
        <f t="shared" si="225"/>
        <v>0.20624999999999993</v>
      </c>
      <c r="S1346" s="108">
        <f t="shared" si="226"/>
        <v>0.35416666666666669</v>
      </c>
      <c r="T1346" s="109"/>
      <c r="U1346" s="108"/>
      <c r="V1346" s="108"/>
      <c r="W1346" s="112"/>
      <c r="X1346" s="112"/>
      <c r="Y1346" s="112"/>
      <c r="Z1346" s="176"/>
      <c r="AA1346" s="109"/>
      <c r="AB1346" s="138">
        <f t="shared" si="227"/>
        <v>1</v>
      </c>
      <c r="AC1346" s="112">
        <f t="shared" si="228"/>
        <v>0</v>
      </c>
      <c r="AD1346" s="112">
        <f t="shared" si="229"/>
        <v>0</v>
      </c>
      <c r="AE1346" s="112">
        <f t="shared" si="230"/>
        <v>1</v>
      </c>
    </row>
    <row r="1347" spans="1:31" s="150" customFormat="1" hidden="1">
      <c r="A1347" s="147">
        <v>92</v>
      </c>
      <c r="B1347" s="226" t="s">
        <v>506</v>
      </c>
      <c r="C1347" s="147" t="s">
        <v>270</v>
      </c>
      <c r="D1347" s="147" t="s">
        <v>505</v>
      </c>
      <c r="E1347" s="148">
        <v>42328</v>
      </c>
      <c r="F1347" s="149">
        <v>0.34652777777777777</v>
      </c>
      <c r="G1347" s="149">
        <v>0.79513888888888884</v>
      </c>
      <c r="H1347" s="149">
        <v>0.79513888888888884</v>
      </c>
      <c r="I1347" s="147"/>
      <c r="J1347" s="147"/>
      <c r="K1347" s="279"/>
      <c r="L1347" s="121"/>
      <c r="M1347" s="120" t="str">
        <f>IF(ISERROR(VLOOKUP(C1347,mail!$G$2:$H$65,2,0)),"",VLOOKUP(C1347,mail!$G$2:$H$65,2,0))</f>
        <v/>
      </c>
      <c r="N1347" s="98"/>
      <c r="O1347" s="110">
        <f t="shared" si="222"/>
        <v>0.34652777777777777</v>
      </c>
      <c r="P1347" s="110">
        <f t="shared" si="223"/>
        <v>0.79513888888888884</v>
      </c>
      <c r="Q1347" s="134">
        <f t="shared" si="224"/>
        <v>0.15347222222222223</v>
      </c>
      <c r="R1347" s="111">
        <f t="shared" si="225"/>
        <v>0.23263888888888884</v>
      </c>
      <c r="S1347" s="108">
        <f t="shared" si="226"/>
        <v>0.35416666666666669</v>
      </c>
      <c r="T1347" s="109"/>
      <c r="U1347" s="108"/>
      <c r="V1347" s="108"/>
      <c r="W1347" s="112"/>
      <c r="X1347" s="112"/>
      <c r="Y1347" s="112"/>
      <c r="Z1347" s="176"/>
      <c r="AA1347" s="109"/>
      <c r="AB1347" s="138">
        <f t="shared" si="227"/>
        <v>1</v>
      </c>
      <c r="AC1347" s="112">
        <f t="shared" si="228"/>
        <v>0</v>
      </c>
      <c r="AD1347" s="112">
        <f t="shared" si="229"/>
        <v>0</v>
      </c>
      <c r="AE1347" s="112">
        <f t="shared" si="230"/>
        <v>1</v>
      </c>
    </row>
    <row r="1348" spans="1:31" s="150" customFormat="1" hidden="1">
      <c r="A1348" s="147">
        <v>93</v>
      </c>
      <c r="B1348" s="226" t="s">
        <v>506</v>
      </c>
      <c r="C1348" s="147" t="s">
        <v>270</v>
      </c>
      <c r="D1348" s="147" t="s">
        <v>505</v>
      </c>
      <c r="E1348" s="148">
        <v>42331</v>
      </c>
      <c r="F1348" s="149">
        <v>0.34791666666666665</v>
      </c>
      <c r="G1348" s="149">
        <v>0.78194444444444444</v>
      </c>
      <c r="H1348" s="149">
        <v>0.78194444444444444</v>
      </c>
      <c r="I1348" s="147"/>
      <c r="J1348" s="147"/>
      <c r="K1348" s="279"/>
      <c r="L1348" s="121"/>
      <c r="M1348" s="120" t="str">
        <f>IF(ISERROR(VLOOKUP(C1348,mail!$G$2:$H$65,2,0)),"",VLOOKUP(C1348,mail!$G$2:$H$65,2,0))</f>
        <v/>
      </c>
      <c r="N1348" s="98"/>
      <c r="O1348" s="110">
        <f t="shared" si="222"/>
        <v>0.34791666666666665</v>
      </c>
      <c r="P1348" s="110">
        <f t="shared" si="223"/>
        <v>0.78194444444444444</v>
      </c>
      <c r="Q1348" s="134">
        <f t="shared" si="224"/>
        <v>0.15208333333333335</v>
      </c>
      <c r="R1348" s="111">
        <f t="shared" si="225"/>
        <v>0.21944444444444444</v>
      </c>
      <c r="S1348" s="108">
        <f t="shared" si="226"/>
        <v>0.35416666666666669</v>
      </c>
      <c r="T1348" s="109"/>
      <c r="U1348" s="108"/>
      <c r="V1348" s="108"/>
      <c r="W1348" s="112"/>
      <c r="X1348" s="112"/>
      <c r="Y1348" s="112"/>
      <c r="Z1348" s="176"/>
      <c r="AA1348" s="109"/>
      <c r="AB1348" s="138">
        <f t="shared" si="227"/>
        <v>1</v>
      </c>
      <c r="AC1348" s="112">
        <f t="shared" si="228"/>
        <v>0</v>
      </c>
      <c r="AD1348" s="112">
        <f t="shared" si="229"/>
        <v>0</v>
      </c>
      <c r="AE1348" s="112">
        <f t="shared" si="230"/>
        <v>1</v>
      </c>
    </row>
    <row r="1349" spans="1:31" s="150" customFormat="1" hidden="1">
      <c r="A1349" s="147">
        <v>94</v>
      </c>
      <c r="B1349" s="226" t="s">
        <v>506</v>
      </c>
      <c r="C1349" s="147" t="s">
        <v>270</v>
      </c>
      <c r="D1349" s="147" t="s">
        <v>505</v>
      </c>
      <c r="E1349" s="148">
        <v>42332</v>
      </c>
      <c r="F1349" s="149">
        <v>0.35000000000000003</v>
      </c>
      <c r="G1349" s="149">
        <v>0.35000000000000003</v>
      </c>
      <c r="H1349" s="149">
        <v>0.77083333333333337</v>
      </c>
      <c r="I1349" s="149">
        <v>0.77083333333333337</v>
      </c>
      <c r="J1349" s="147"/>
      <c r="K1349" s="279"/>
      <c r="L1349" s="121"/>
      <c r="M1349" s="120" t="str">
        <f>IF(ISERROR(VLOOKUP(C1349,mail!$G$2:$H$65,2,0)),"",VLOOKUP(C1349,mail!$G$2:$H$65,2,0))</f>
        <v/>
      </c>
      <c r="N1349" s="98"/>
      <c r="O1349" s="110">
        <f t="shared" si="222"/>
        <v>0.35000000000000003</v>
      </c>
      <c r="P1349" s="110">
        <f t="shared" si="223"/>
        <v>0.77083333333333337</v>
      </c>
      <c r="Q1349" s="134">
        <f t="shared" si="224"/>
        <v>0.14999999999999997</v>
      </c>
      <c r="R1349" s="111">
        <f t="shared" si="225"/>
        <v>0.20833333333333337</v>
      </c>
      <c r="S1349" s="108">
        <f t="shared" si="226"/>
        <v>0.35416666666666669</v>
      </c>
      <c r="T1349" s="109"/>
      <c r="U1349" s="108"/>
      <c r="V1349" s="108"/>
      <c r="W1349" s="112"/>
      <c r="X1349" s="112"/>
      <c r="Y1349" s="112"/>
      <c r="Z1349" s="176"/>
      <c r="AA1349" s="109"/>
      <c r="AB1349" s="138">
        <f t="shared" si="227"/>
        <v>1</v>
      </c>
      <c r="AC1349" s="112">
        <f t="shared" si="228"/>
        <v>0</v>
      </c>
      <c r="AD1349" s="112">
        <f t="shared" si="229"/>
        <v>0</v>
      </c>
      <c r="AE1349" s="112">
        <f t="shared" si="230"/>
        <v>1</v>
      </c>
    </row>
    <row r="1350" spans="1:31" s="150" customFormat="1" hidden="1">
      <c r="A1350" s="147">
        <v>95</v>
      </c>
      <c r="B1350" s="226" t="s">
        <v>507</v>
      </c>
      <c r="C1350" s="147" t="s">
        <v>291</v>
      </c>
      <c r="D1350" s="147" t="s">
        <v>505</v>
      </c>
      <c r="E1350" s="148">
        <v>42328</v>
      </c>
      <c r="F1350" s="149">
        <v>0.32916666666666666</v>
      </c>
      <c r="G1350" s="149">
        <v>0.87013888888888891</v>
      </c>
      <c r="H1350" s="147"/>
      <c r="I1350" s="147"/>
      <c r="J1350" s="147"/>
      <c r="K1350" s="279"/>
      <c r="L1350" s="121"/>
      <c r="M1350" s="120" t="str">
        <f>IF(ISERROR(VLOOKUP(C1350,mail!$G$2:$H$65,2,0)),"",VLOOKUP(C1350,mail!$G$2:$H$65,2,0))</f>
        <v/>
      </c>
      <c r="N1350" s="98"/>
      <c r="O1350" s="110">
        <f t="shared" si="222"/>
        <v>0.33333333333333331</v>
      </c>
      <c r="P1350" s="110">
        <f t="shared" si="223"/>
        <v>0.87013888888888891</v>
      </c>
      <c r="Q1350" s="134">
        <f t="shared" si="224"/>
        <v>0.16666666666666669</v>
      </c>
      <c r="R1350" s="111">
        <f t="shared" si="225"/>
        <v>0.25</v>
      </c>
      <c r="S1350" s="108">
        <f t="shared" si="226"/>
        <v>0.35416666666666669</v>
      </c>
      <c r="T1350" s="109"/>
      <c r="U1350" s="108"/>
      <c r="V1350" s="108"/>
      <c r="W1350" s="112"/>
      <c r="X1350" s="112"/>
      <c r="Y1350" s="112"/>
      <c r="Z1350" s="176"/>
      <c r="AA1350" s="109"/>
      <c r="AB1350" s="138">
        <f t="shared" si="227"/>
        <v>1</v>
      </c>
      <c r="AC1350" s="112">
        <f t="shared" si="228"/>
        <v>0</v>
      </c>
      <c r="AD1350" s="112">
        <f t="shared" si="229"/>
        <v>0</v>
      </c>
      <c r="AE1350" s="112">
        <f t="shared" si="230"/>
        <v>1</v>
      </c>
    </row>
    <row r="1351" spans="1:31" s="150" customFormat="1" hidden="1">
      <c r="A1351" s="147">
        <v>96</v>
      </c>
      <c r="B1351" s="226" t="s">
        <v>507</v>
      </c>
      <c r="C1351" s="147" t="s">
        <v>291</v>
      </c>
      <c r="D1351" s="147" t="s">
        <v>505</v>
      </c>
      <c r="E1351" s="148">
        <v>42331</v>
      </c>
      <c r="F1351" s="149">
        <v>0.33055555555555555</v>
      </c>
      <c r="G1351" s="149">
        <v>0.77638888888888891</v>
      </c>
      <c r="H1351" s="147"/>
      <c r="I1351" s="147"/>
      <c r="J1351" s="147"/>
      <c r="K1351" s="279"/>
      <c r="L1351" s="121"/>
      <c r="M1351" s="120" t="str">
        <f>IF(ISERROR(VLOOKUP(C1351,mail!$G$2:$H$65,2,0)),"",VLOOKUP(C1351,mail!$G$2:$H$65,2,0))</f>
        <v/>
      </c>
      <c r="N1351" s="98"/>
      <c r="O1351" s="110">
        <f t="shared" si="222"/>
        <v>0.33333333333333331</v>
      </c>
      <c r="P1351" s="110">
        <f t="shared" si="223"/>
        <v>0.77638888888888891</v>
      </c>
      <c r="Q1351" s="134">
        <f t="shared" si="224"/>
        <v>0.16666666666666669</v>
      </c>
      <c r="R1351" s="111">
        <f t="shared" si="225"/>
        <v>0.21388888888888891</v>
      </c>
      <c r="S1351" s="108">
        <f t="shared" si="226"/>
        <v>0.35416666666666669</v>
      </c>
      <c r="T1351" s="109"/>
      <c r="U1351" s="108"/>
      <c r="V1351" s="108"/>
      <c r="W1351" s="112"/>
      <c r="X1351" s="112"/>
      <c r="Y1351" s="112"/>
      <c r="Z1351" s="176"/>
      <c r="AA1351" s="109"/>
      <c r="AB1351" s="138">
        <f t="shared" si="227"/>
        <v>1</v>
      </c>
      <c r="AC1351" s="112">
        <f t="shared" si="228"/>
        <v>0</v>
      </c>
      <c r="AD1351" s="112">
        <f t="shared" si="229"/>
        <v>0</v>
      </c>
      <c r="AE1351" s="112">
        <f t="shared" si="230"/>
        <v>1</v>
      </c>
    </row>
    <row r="1352" spans="1:31" s="150" customFormat="1" hidden="1">
      <c r="A1352" s="147">
        <v>97</v>
      </c>
      <c r="B1352" s="226" t="s">
        <v>507</v>
      </c>
      <c r="C1352" s="147" t="s">
        <v>291</v>
      </c>
      <c r="D1352" s="147" t="s">
        <v>505</v>
      </c>
      <c r="E1352" s="148">
        <v>42332</v>
      </c>
      <c r="F1352" s="149">
        <v>0.32777777777777778</v>
      </c>
      <c r="G1352" s="149">
        <v>0.77430555555555547</v>
      </c>
      <c r="H1352" s="147"/>
      <c r="I1352" s="147"/>
      <c r="J1352" s="147"/>
      <c r="K1352" s="279"/>
      <c r="L1352" s="121"/>
      <c r="M1352" s="120" t="str">
        <f>IF(ISERROR(VLOOKUP(C1352,mail!$G$2:$H$65,2,0)),"",VLOOKUP(C1352,mail!$G$2:$H$65,2,0))</f>
        <v/>
      </c>
      <c r="N1352" s="98"/>
      <c r="O1352" s="110">
        <f t="shared" si="222"/>
        <v>0.33333333333333331</v>
      </c>
      <c r="P1352" s="110">
        <f t="shared" si="223"/>
        <v>0.77430555555555547</v>
      </c>
      <c r="Q1352" s="134">
        <f t="shared" si="224"/>
        <v>0.16666666666666669</v>
      </c>
      <c r="R1352" s="111">
        <f t="shared" si="225"/>
        <v>0.21180555555555547</v>
      </c>
      <c r="S1352" s="108">
        <f t="shared" si="226"/>
        <v>0.35416666666666669</v>
      </c>
      <c r="T1352" s="109"/>
      <c r="U1352" s="108"/>
      <c r="V1352" s="108"/>
      <c r="W1352" s="112"/>
      <c r="X1352" s="112"/>
      <c r="Y1352" s="112"/>
      <c r="Z1352" s="176"/>
      <c r="AA1352" s="109"/>
      <c r="AB1352" s="138">
        <f t="shared" si="227"/>
        <v>1</v>
      </c>
      <c r="AC1352" s="112">
        <f t="shared" si="228"/>
        <v>0</v>
      </c>
      <c r="AD1352" s="112">
        <f t="shared" si="229"/>
        <v>0</v>
      </c>
      <c r="AE1352" s="112">
        <f t="shared" si="230"/>
        <v>1</v>
      </c>
    </row>
    <row r="1353" spans="1:31" s="150" customFormat="1" hidden="1">
      <c r="A1353" s="147">
        <v>98</v>
      </c>
      <c r="B1353" s="226" t="s">
        <v>508</v>
      </c>
      <c r="C1353" s="147" t="s">
        <v>284</v>
      </c>
      <c r="D1353" s="147" t="s">
        <v>479</v>
      </c>
      <c r="E1353" s="148">
        <v>42328</v>
      </c>
      <c r="F1353" s="149">
        <v>0.3444444444444445</v>
      </c>
      <c r="G1353" s="149">
        <v>0.79375000000000007</v>
      </c>
      <c r="H1353" s="147"/>
      <c r="I1353" s="147"/>
      <c r="J1353" s="147"/>
      <c r="K1353" s="279"/>
      <c r="L1353" s="121"/>
      <c r="M1353" s="120" t="str">
        <f>IF(ISERROR(VLOOKUP(C1353,mail!$G$2:$H$65,2,0)),"",VLOOKUP(C1353,mail!$G$2:$H$65,2,0))</f>
        <v/>
      </c>
      <c r="N1353" s="98"/>
      <c r="O1353" s="110">
        <f t="shared" si="222"/>
        <v>0.3444444444444445</v>
      </c>
      <c r="P1353" s="110">
        <f t="shared" si="223"/>
        <v>0.79375000000000007</v>
      </c>
      <c r="Q1353" s="134">
        <f t="shared" si="224"/>
        <v>0.1555555555555555</v>
      </c>
      <c r="R1353" s="111">
        <f t="shared" si="225"/>
        <v>0.23125000000000007</v>
      </c>
      <c r="S1353" s="108">
        <f t="shared" si="226"/>
        <v>0.35416666666666669</v>
      </c>
      <c r="T1353" s="109"/>
      <c r="U1353" s="108"/>
      <c r="V1353" s="108"/>
      <c r="W1353" s="112"/>
      <c r="X1353" s="112"/>
      <c r="Y1353" s="112"/>
      <c r="Z1353" s="176"/>
      <c r="AA1353" s="109"/>
      <c r="AB1353" s="138">
        <f t="shared" si="227"/>
        <v>1</v>
      </c>
      <c r="AC1353" s="112">
        <f t="shared" si="228"/>
        <v>0</v>
      </c>
      <c r="AD1353" s="112">
        <f t="shared" si="229"/>
        <v>0</v>
      </c>
      <c r="AE1353" s="112">
        <f t="shared" si="230"/>
        <v>1</v>
      </c>
    </row>
    <row r="1354" spans="1:31" s="150" customFormat="1" hidden="1">
      <c r="A1354" s="147">
        <v>100</v>
      </c>
      <c r="B1354" s="226" t="s">
        <v>508</v>
      </c>
      <c r="C1354" s="147" t="s">
        <v>284</v>
      </c>
      <c r="D1354" s="147" t="s">
        <v>479</v>
      </c>
      <c r="E1354" s="148">
        <v>42331</v>
      </c>
      <c r="F1354" s="149">
        <v>0.34652777777777777</v>
      </c>
      <c r="G1354" s="149">
        <v>0.79236111111111107</v>
      </c>
      <c r="H1354" s="147"/>
      <c r="I1354" s="147"/>
      <c r="J1354" s="147"/>
      <c r="K1354" s="279"/>
      <c r="L1354" s="121"/>
      <c r="M1354" s="120" t="str">
        <f>IF(ISERROR(VLOOKUP(C1354,mail!$G$2:$H$65,2,0)),"",VLOOKUP(C1354,mail!$G$2:$H$65,2,0))</f>
        <v/>
      </c>
      <c r="N1354" s="98"/>
      <c r="O1354" s="110">
        <f t="shared" si="222"/>
        <v>0.34652777777777777</v>
      </c>
      <c r="P1354" s="110">
        <f t="shared" si="223"/>
        <v>0.79236111111111107</v>
      </c>
      <c r="Q1354" s="134">
        <f t="shared" si="224"/>
        <v>0.15347222222222223</v>
      </c>
      <c r="R1354" s="111">
        <f t="shared" si="225"/>
        <v>0.22986111111111107</v>
      </c>
      <c r="S1354" s="108">
        <f t="shared" si="226"/>
        <v>0.35416666666666669</v>
      </c>
      <c r="T1354" s="109"/>
      <c r="U1354" s="108"/>
      <c r="V1354" s="108"/>
      <c r="W1354" s="112"/>
      <c r="X1354" s="112"/>
      <c r="Y1354" s="112"/>
      <c r="Z1354" s="176"/>
      <c r="AA1354" s="109"/>
      <c r="AB1354" s="138">
        <f t="shared" si="227"/>
        <v>1</v>
      </c>
      <c r="AC1354" s="112">
        <f t="shared" si="228"/>
        <v>0</v>
      </c>
      <c r="AD1354" s="112">
        <f t="shared" si="229"/>
        <v>0</v>
      </c>
      <c r="AE1354" s="112">
        <f t="shared" si="230"/>
        <v>1</v>
      </c>
    </row>
    <row r="1355" spans="1:31" s="150" customFormat="1" hidden="1">
      <c r="A1355" s="147">
        <v>101</v>
      </c>
      <c r="B1355" s="226" t="s">
        <v>508</v>
      </c>
      <c r="C1355" s="147" t="s">
        <v>284</v>
      </c>
      <c r="D1355" s="147" t="s">
        <v>479</v>
      </c>
      <c r="E1355" s="148">
        <v>42332</v>
      </c>
      <c r="F1355" s="149">
        <v>0.35416666666666669</v>
      </c>
      <c r="G1355" s="149">
        <v>0.83611111111111114</v>
      </c>
      <c r="H1355" s="147"/>
      <c r="I1355" s="147"/>
      <c r="J1355" s="147"/>
      <c r="K1355" s="279"/>
      <c r="L1355" s="121"/>
      <c r="M1355" s="120" t="str">
        <f>IF(ISERROR(VLOOKUP(C1355,mail!$G$2:$H$65,2,0)),"",VLOOKUP(C1355,mail!$G$2:$H$65,2,0))</f>
        <v/>
      </c>
      <c r="N1355" s="98"/>
      <c r="O1355" s="110">
        <f t="shared" si="222"/>
        <v>0.35416666666666669</v>
      </c>
      <c r="P1355" s="110">
        <f t="shared" si="223"/>
        <v>0.83611111111111114</v>
      </c>
      <c r="Q1355" s="134">
        <f t="shared" si="224"/>
        <v>0.14583333333333331</v>
      </c>
      <c r="R1355" s="111">
        <f t="shared" si="225"/>
        <v>0.25</v>
      </c>
      <c r="S1355" s="108">
        <f t="shared" si="226"/>
        <v>0.35416666666666669</v>
      </c>
      <c r="T1355" s="109"/>
      <c r="U1355" s="108"/>
      <c r="V1355" s="108"/>
      <c r="W1355" s="112"/>
      <c r="X1355" s="112"/>
      <c r="Y1355" s="112"/>
      <c r="Z1355" s="176"/>
      <c r="AA1355" s="109"/>
      <c r="AB1355" s="138">
        <f t="shared" si="227"/>
        <v>1</v>
      </c>
      <c r="AC1355" s="112">
        <f t="shared" si="228"/>
        <v>0</v>
      </c>
      <c r="AD1355" s="112">
        <f t="shared" si="229"/>
        <v>0</v>
      </c>
      <c r="AE1355" s="112">
        <f t="shared" si="230"/>
        <v>1</v>
      </c>
    </row>
    <row r="1356" spans="1:31" s="150" customFormat="1" hidden="1">
      <c r="A1356" s="147">
        <v>102</v>
      </c>
      <c r="B1356" s="226" t="s">
        <v>509</v>
      </c>
      <c r="C1356" s="147" t="s">
        <v>292</v>
      </c>
      <c r="D1356" s="147" t="s">
        <v>479</v>
      </c>
      <c r="E1356" s="148">
        <v>42328</v>
      </c>
      <c r="F1356" s="149">
        <v>0.35555555555555557</v>
      </c>
      <c r="G1356" s="147"/>
      <c r="H1356" s="147"/>
      <c r="I1356" s="147"/>
      <c r="J1356" s="147"/>
      <c r="K1356" s="281">
        <v>0.53055555555555556</v>
      </c>
      <c r="L1356" s="121"/>
      <c r="M1356" s="120" t="str">
        <f>IF(ISERROR(VLOOKUP(C1356,mail!$G$2:$H$65,2,0)),"",VLOOKUP(C1356,mail!$G$2:$H$65,2,0))</f>
        <v/>
      </c>
      <c r="N1356" s="98"/>
      <c r="O1356" s="110">
        <f t="shared" si="222"/>
        <v>0.35555555555555557</v>
      </c>
      <c r="P1356" s="110">
        <f t="shared" si="223"/>
        <v>0.53055555555555556</v>
      </c>
      <c r="Q1356" s="134">
        <f t="shared" si="224"/>
        <v>0.14444444444444443</v>
      </c>
      <c r="R1356" s="111">
        <f t="shared" si="225"/>
        <v>0</v>
      </c>
      <c r="S1356" s="108">
        <f t="shared" si="226"/>
        <v>0.14444444444444443</v>
      </c>
      <c r="T1356" s="109"/>
      <c r="U1356" s="108"/>
      <c r="V1356" s="108"/>
      <c r="W1356" s="112"/>
      <c r="X1356" s="112"/>
      <c r="Y1356" s="112"/>
      <c r="Z1356" s="176"/>
      <c r="AA1356" s="109"/>
      <c r="AB1356" s="138">
        <f t="shared" si="227"/>
        <v>0.4078431372549019</v>
      </c>
      <c r="AC1356" s="112">
        <f t="shared" si="228"/>
        <v>0</v>
      </c>
      <c r="AD1356" s="112">
        <f t="shared" si="229"/>
        <v>1</v>
      </c>
      <c r="AE1356" s="112">
        <f t="shared" si="230"/>
        <v>0</v>
      </c>
    </row>
    <row r="1357" spans="1:31" s="150" customFormat="1" hidden="1">
      <c r="A1357" s="147">
        <v>103</v>
      </c>
      <c r="B1357" s="226" t="s">
        <v>509</v>
      </c>
      <c r="C1357" s="147" t="s">
        <v>292</v>
      </c>
      <c r="D1357" s="147" t="s">
        <v>479</v>
      </c>
      <c r="E1357" s="148">
        <v>42331</v>
      </c>
      <c r="F1357" s="149">
        <v>0.34513888888888888</v>
      </c>
      <c r="G1357" s="149">
        <v>0.78472222222222221</v>
      </c>
      <c r="H1357" s="147"/>
      <c r="I1357" s="147"/>
      <c r="J1357" s="147"/>
      <c r="K1357" s="279"/>
      <c r="L1357" s="121"/>
      <c r="M1357" s="120" t="str">
        <f>IF(ISERROR(VLOOKUP(C1357,mail!$G$2:$H$65,2,0)),"",VLOOKUP(C1357,mail!$G$2:$H$65,2,0))</f>
        <v/>
      </c>
      <c r="N1357" s="98"/>
      <c r="O1357" s="110">
        <f t="shared" si="222"/>
        <v>0.34513888888888888</v>
      </c>
      <c r="P1357" s="110">
        <f t="shared" si="223"/>
        <v>0.78472222222222221</v>
      </c>
      <c r="Q1357" s="134">
        <f t="shared" si="224"/>
        <v>0.15486111111111112</v>
      </c>
      <c r="R1357" s="111">
        <f t="shared" si="225"/>
        <v>0.22222222222222221</v>
      </c>
      <c r="S1357" s="108">
        <f t="shared" si="226"/>
        <v>0.35416666666666669</v>
      </c>
      <c r="T1357" s="109"/>
      <c r="U1357" s="108"/>
      <c r="V1357" s="108"/>
      <c r="W1357" s="112"/>
      <c r="X1357" s="112"/>
      <c r="Y1357" s="112"/>
      <c r="Z1357" s="176"/>
      <c r="AA1357" s="109"/>
      <c r="AB1357" s="138">
        <f t="shared" si="227"/>
        <v>1</v>
      </c>
      <c r="AC1357" s="112">
        <f t="shared" si="228"/>
        <v>0</v>
      </c>
      <c r="AD1357" s="112">
        <f t="shared" si="229"/>
        <v>0</v>
      </c>
      <c r="AE1357" s="112">
        <f t="shared" si="230"/>
        <v>1</v>
      </c>
    </row>
    <row r="1358" spans="1:31" s="150" customFormat="1" hidden="1">
      <c r="A1358" s="147">
        <v>104</v>
      </c>
      <c r="B1358" s="226" t="s">
        <v>509</v>
      </c>
      <c r="C1358" s="147" t="s">
        <v>292</v>
      </c>
      <c r="D1358" s="147" t="s">
        <v>479</v>
      </c>
      <c r="E1358" s="148">
        <v>42332</v>
      </c>
      <c r="F1358" s="149">
        <v>0.34027777777777773</v>
      </c>
      <c r="G1358" s="149">
        <v>0.77916666666666667</v>
      </c>
      <c r="H1358" s="147"/>
      <c r="I1358" s="147"/>
      <c r="J1358" s="147"/>
      <c r="K1358" s="279"/>
      <c r="L1358" s="121"/>
      <c r="M1358" s="120" t="str">
        <f>IF(ISERROR(VLOOKUP(C1358,mail!$G$2:$H$65,2,0)),"",VLOOKUP(C1358,mail!$G$2:$H$65,2,0))</f>
        <v/>
      </c>
      <c r="N1358" s="98"/>
      <c r="O1358" s="110">
        <f t="shared" si="222"/>
        <v>0.34027777777777773</v>
      </c>
      <c r="P1358" s="110">
        <f t="shared" si="223"/>
        <v>0.77916666666666667</v>
      </c>
      <c r="Q1358" s="134">
        <f t="shared" si="224"/>
        <v>0.15972222222222227</v>
      </c>
      <c r="R1358" s="111">
        <f t="shared" si="225"/>
        <v>0.21666666666666667</v>
      </c>
      <c r="S1358" s="108">
        <f t="shared" si="226"/>
        <v>0.35416666666666669</v>
      </c>
      <c r="T1358" s="109"/>
      <c r="U1358" s="108"/>
      <c r="V1358" s="108"/>
      <c r="W1358" s="112"/>
      <c r="X1358" s="112"/>
      <c r="Y1358" s="112"/>
      <c r="Z1358" s="176"/>
      <c r="AA1358" s="109"/>
      <c r="AB1358" s="138">
        <f t="shared" si="227"/>
        <v>1</v>
      </c>
      <c r="AC1358" s="112">
        <f t="shared" si="228"/>
        <v>0</v>
      </c>
      <c r="AD1358" s="112">
        <f t="shared" si="229"/>
        <v>0</v>
      </c>
      <c r="AE1358" s="112">
        <f t="shared" si="230"/>
        <v>1</v>
      </c>
    </row>
    <row r="1359" spans="1:31" s="150" customFormat="1" hidden="1">
      <c r="A1359" s="147">
        <v>105</v>
      </c>
      <c r="B1359" s="226" t="s">
        <v>510</v>
      </c>
      <c r="C1359" s="147" t="s">
        <v>303</v>
      </c>
      <c r="D1359" s="147" t="s">
        <v>479</v>
      </c>
      <c r="E1359" s="148">
        <v>42328</v>
      </c>
      <c r="F1359" s="149">
        <v>0.35486111111111113</v>
      </c>
      <c r="G1359" s="149">
        <v>0.82638888888888884</v>
      </c>
      <c r="H1359" s="147"/>
      <c r="I1359" s="147"/>
      <c r="J1359" s="147"/>
      <c r="K1359" s="279"/>
      <c r="L1359" s="121"/>
      <c r="M1359" s="120" t="str">
        <f>IF(ISERROR(VLOOKUP(C1359,mail!$G$2:$H$65,2,0)),"",VLOOKUP(C1359,mail!$G$2:$H$65,2,0))</f>
        <v/>
      </c>
      <c r="N1359" s="98"/>
      <c r="O1359" s="110">
        <f t="shared" si="222"/>
        <v>0.35486111111111113</v>
      </c>
      <c r="P1359" s="110">
        <f t="shared" si="223"/>
        <v>0.75</v>
      </c>
      <c r="Q1359" s="134">
        <f t="shared" si="224"/>
        <v>0.14513888888888887</v>
      </c>
      <c r="R1359" s="111">
        <f t="shared" si="225"/>
        <v>0.1875</v>
      </c>
      <c r="S1359" s="108">
        <f t="shared" si="226"/>
        <v>0.33263888888888887</v>
      </c>
      <c r="T1359" s="109"/>
      <c r="U1359" s="108"/>
      <c r="V1359" s="108"/>
      <c r="W1359" s="112"/>
      <c r="X1359" s="112"/>
      <c r="Y1359" s="112"/>
      <c r="Z1359" s="176"/>
      <c r="AA1359" s="109"/>
      <c r="AB1359" s="138">
        <f t="shared" si="227"/>
        <v>0.93921568627450969</v>
      </c>
      <c r="AC1359" s="112">
        <f t="shared" si="228"/>
        <v>0</v>
      </c>
      <c r="AD1359" s="112">
        <f t="shared" si="229"/>
        <v>1</v>
      </c>
      <c r="AE1359" s="112">
        <f t="shared" si="230"/>
        <v>1</v>
      </c>
    </row>
    <row r="1360" spans="1:31" s="150" customFormat="1" hidden="1">
      <c r="A1360" s="147">
        <v>106</v>
      </c>
      <c r="B1360" s="226" t="s">
        <v>510</v>
      </c>
      <c r="C1360" s="147" t="s">
        <v>303</v>
      </c>
      <c r="D1360" s="147" t="s">
        <v>479</v>
      </c>
      <c r="E1360" s="148">
        <v>42331</v>
      </c>
      <c r="F1360" s="149">
        <v>0.41597222222222219</v>
      </c>
      <c r="G1360" s="149">
        <v>0.83472222222222225</v>
      </c>
      <c r="H1360" s="147"/>
      <c r="I1360" s="147"/>
      <c r="J1360" s="147"/>
      <c r="K1360" s="279"/>
      <c r="L1360" s="121"/>
      <c r="M1360" s="120" t="str">
        <f>IF(ISERROR(VLOOKUP(C1360,mail!$G$2:$H$65,2,0)),"",VLOOKUP(C1360,mail!$G$2:$H$65,2,0))</f>
        <v/>
      </c>
      <c r="N1360" s="98"/>
      <c r="O1360" s="110">
        <f t="shared" si="222"/>
        <v>0.41597222222222219</v>
      </c>
      <c r="P1360" s="110">
        <f t="shared" si="223"/>
        <v>0.75</v>
      </c>
      <c r="Q1360" s="134">
        <f t="shared" si="224"/>
        <v>8.4027777777777812E-2</v>
      </c>
      <c r="R1360" s="111">
        <f t="shared" si="225"/>
        <v>0.1875</v>
      </c>
      <c r="S1360" s="108">
        <f t="shared" si="226"/>
        <v>0.27152777777777781</v>
      </c>
      <c r="T1360" s="109"/>
      <c r="U1360" s="108"/>
      <c r="V1360" s="108"/>
      <c r="W1360" s="112"/>
      <c r="X1360" s="112"/>
      <c r="Y1360" s="112"/>
      <c r="Z1360" s="176"/>
      <c r="AA1360" s="109"/>
      <c r="AB1360" s="138">
        <f t="shared" si="227"/>
        <v>0.76666666666666672</v>
      </c>
      <c r="AC1360" s="112">
        <f t="shared" si="228"/>
        <v>0</v>
      </c>
      <c r="AD1360" s="112">
        <f t="shared" si="229"/>
        <v>1</v>
      </c>
      <c r="AE1360" s="112">
        <f t="shared" si="230"/>
        <v>1</v>
      </c>
    </row>
    <row r="1361" spans="1:31" s="150" customFormat="1" hidden="1">
      <c r="A1361" s="147">
        <v>107</v>
      </c>
      <c r="B1361" s="226" t="s">
        <v>510</v>
      </c>
      <c r="C1361" s="147" t="s">
        <v>303</v>
      </c>
      <c r="D1361" s="147" t="s">
        <v>479</v>
      </c>
      <c r="E1361" s="148">
        <v>42332</v>
      </c>
      <c r="F1361" s="149">
        <v>0.35555555555555557</v>
      </c>
      <c r="G1361" s="149">
        <v>0.80555555555555547</v>
      </c>
      <c r="H1361" s="147"/>
      <c r="I1361" s="147"/>
      <c r="J1361" s="147"/>
      <c r="K1361" s="279"/>
      <c r="L1361" s="121"/>
      <c r="M1361" s="120" t="str">
        <f>IF(ISERROR(VLOOKUP(C1361,mail!$G$2:$H$65,2,0)),"",VLOOKUP(C1361,mail!$G$2:$H$65,2,0))</f>
        <v/>
      </c>
      <c r="N1361" s="98"/>
      <c r="O1361" s="110">
        <f t="shared" si="222"/>
        <v>0.35555555555555557</v>
      </c>
      <c r="P1361" s="110">
        <f t="shared" si="223"/>
        <v>0.75</v>
      </c>
      <c r="Q1361" s="134">
        <f t="shared" si="224"/>
        <v>0.14444444444444443</v>
      </c>
      <c r="R1361" s="111">
        <f t="shared" si="225"/>
        <v>0.1875</v>
      </c>
      <c r="S1361" s="108">
        <f t="shared" si="226"/>
        <v>0.33194444444444443</v>
      </c>
      <c r="T1361" s="109"/>
      <c r="U1361" s="108"/>
      <c r="V1361" s="108"/>
      <c r="W1361" s="112"/>
      <c r="X1361" s="112"/>
      <c r="Y1361" s="112"/>
      <c r="Z1361" s="176"/>
      <c r="AA1361" s="109"/>
      <c r="AB1361" s="138">
        <f t="shared" si="227"/>
        <v>0.9372549019607842</v>
      </c>
      <c r="AC1361" s="112">
        <f t="shared" si="228"/>
        <v>0</v>
      </c>
      <c r="AD1361" s="112">
        <f t="shared" si="229"/>
        <v>1</v>
      </c>
      <c r="AE1361" s="112">
        <f t="shared" si="230"/>
        <v>1</v>
      </c>
    </row>
    <row r="1362" spans="1:31" s="150" customFormat="1" hidden="1">
      <c r="A1362" s="147">
        <v>108</v>
      </c>
      <c r="B1362" s="226" t="s">
        <v>354</v>
      </c>
      <c r="C1362" s="147" t="s">
        <v>304</v>
      </c>
      <c r="D1362" s="147" t="s">
        <v>505</v>
      </c>
      <c r="E1362" s="148">
        <v>42331</v>
      </c>
      <c r="F1362" s="149">
        <v>0.3444444444444445</v>
      </c>
      <c r="G1362" s="149">
        <v>0.77500000000000002</v>
      </c>
      <c r="H1362" s="147"/>
      <c r="I1362" s="147"/>
      <c r="J1362" s="147"/>
      <c r="K1362" s="279"/>
      <c r="L1362" s="121"/>
      <c r="M1362" s="120" t="str">
        <f>IF(ISERROR(VLOOKUP(C1362,mail!$G$2:$H$65,2,0)),"",VLOOKUP(C1362,mail!$G$2:$H$65,2,0))</f>
        <v>KHAC</v>
      </c>
      <c r="N1362" s="98"/>
      <c r="O1362" s="110">
        <f t="shared" si="222"/>
        <v>0.3444444444444445</v>
      </c>
      <c r="P1362" s="110">
        <f t="shared" si="223"/>
        <v>0.77500000000000002</v>
      </c>
      <c r="Q1362" s="134">
        <f t="shared" si="224"/>
        <v>0</v>
      </c>
      <c r="R1362" s="111">
        <f t="shared" si="225"/>
        <v>0</v>
      </c>
      <c r="S1362" s="108">
        <f t="shared" si="226"/>
        <v>0</v>
      </c>
      <c r="T1362" s="109"/>
      <c r="U1362" s="108"/>
      <c r="V1362" s="108"/>
      <c r="W1362" s="112"/>
      <c r="X1362" s="112"/>
      <c r="Y1362" s="112"/>
      <c r="Z1362" s="176"/>
      <c r="AA1362" s="109"/>
      <c r="AB1362" s="138">
        <f t="shared" si="227"/>
        <v>0</v>
      </c>
      <c r="AC1362" s="112">
        <f t="shared" si="228"/>
        <v>0</v>
      </c>
      <c r="AD1362" s="112">
        <f t="shared" si="229"/>
        <v>0</v>
      </c>
      <c r="AE1362" s="112">
        <f t="shared" si="230"/>
        <v>0</v>
      </c>
    </row>
    <row r="1363" spans="1:31" s="150" customFormat="1" hidden="1">
      <c r="A1363" s="147">
        <v>109</v>
      </c>
      <c r="B1363" s="226" t="s">
        <v>354</v>
      </c>
      <c r="C1363" s="147" t="s">
        <v>304</v>
      </c>
      <c r="D1363" s="147" t="s">
        <v>505</v>
      </c>
      <c r="E1363" s="148">
        <v>42332</v>
      </c>
      <c r="F1363" s="149">
        <v>0.3527777777777778</v>
      </c>
      <c r="G1363" s="149">
        <v>0.76111111111111107</v>
      </c>
      <c r="H1363" s="147"/>
      <c r="I1363" s="147"/>
      <c r="J1363" s="147"/>
      <c r="K1363" s="279"/>
      <c r="L1363" s="121"/>
      <c r="M1363" s="120" t="str">
        <f>IF(ISERROR(VLOOKUP(C1363,mail!$G$2:$H$65,2,0)),"",VLOOKUP(C1363,mail!$G$2:$H$65,2,0))</f>
        <v>KHAC</v>
      </c>
      <c r="N1363" s="98"/>
      <c r="O1363" s="110">
        <f t="shared" si="222"/>
        <v>0.3527777777777778</v>
      </c>
      <c r="P1363" s="110">
        <f t="shared" si="223"/>
        <v>0.76111111111111107</v>
      </c>
      <c r="Q1363" s="134">
        <f t="shared" si="224"/>
        <v>0</v>
      </c>
      <c r="R1363" s="111">
        <f t="shared" si="225"/>
        <v>0</v>
      </c>
      <c r="S1363" s="108">
        <f t="shared" si="226"/>
        <v>0</v>
      </c>
      <c r="T1363" s="109"/>
      <c r="U1363" s="108"/>
      <c r="V1363" s="108"/>
      <c r="W1363" s="112"/>
      <c r="X1363" s="112"/>
      <c r="Y1363" s="112"/>
      <c r="Z1363" s="176"/>
      <c r="AA1363" s="109"/>
      <c r="AB1363" s="138">
        <f t="shared" si="227"/>
        <v>0</v>
      </c>
      <c r="AC1363" s="112">
        <f t="shared" si="228"/>
        <v>0</v>
      </c>
      <c r="AD1363" s="112">
        <f t="shared" si="229"/>
        <v>0</v>
      </c>
      <c r="AE1363" s="112">
        <f t="shared" si="230"/>
        <v>0</v>
      </c>
    </row>
    <row r="1364" spans="1:31" s="150" customFormat="1" hidden="1">
      <c r="A1364" s="147">
        <v>110</v>
      </c>
      <c r="B1364" s="226" t="s">
        <v>511</v>
      </c>
      <c r="C1364" s="147" t="s">
        <v>329</v>
      </c>
      <c r="D1364" s="147" t="s">
        <v>479</v>
      </c>
      <c r="E1364" s="148">
        <v>42328</v>
      </c>
      <c r="F1364" s="149">
        <v>0.34236111111111112</v>
      </c>
      <c r="G1364" s="149">
        <v>0.80347222222222225</v>
      </c>
      <c r="H1364" s="147"/>
      <c r="I1364" s="147"/>
      <c r="J1364" s="147"/>
      <c r="K1364" s="279"/>
      <c r="L1364" s="121"/>
      <c r="M1364" s="120" t="str">
        <f>IF(ISERROR(VLOOKUP(C1364,mail!$G$2:$H$65,2,0)),"",VLOOKUP(C1364,mail!$G$2:$H$65,2,0))</f>
        <v/>
      </c>
      <c r="N1364" s="98"/>
      <c r="O1364" s="110">
        <f t="shared" si="222"/>
        <v>0.34236111111111112</v>
      </c>
      <c r="P1364" s="110">
        <f t="shared" si="223"/>
        <v>0.80347222222222225</v>
      </c>
      <c r="Q1364" s="134">
        <f t="shared" si="224"/>
        <v>0.15763888888888888</v>
      </c>
      <c r="R1364" s="111">
        <f t="shared" si="225"/>
        <v>0.24097222222222225</v>
      </c>
      <c r="S1364" s="108">
        <f t="shared" si="226"/>
        <v>0.35416666666666669</v>
      </c>
      <c r="T1364" s="109"/>
      <c r="U1364" s="108"/>
      <c r="V1364" s="108"/>
      <c r="W1364" s="112"/>
      <c r="X1364" s="112"/>
      <c r="Y1364" s="112"/>
      <c r="Z1364" s="176"/>
      <c r="AA1364" s="109"/>
      <c r="AB1364" s="138">
        <f t="shared" si="227"/>
        <v>1</v>
      </c>
      <c r="AC1364" s="112">
        <f t="shared" si="228"/>
        <v>0</v>
      </c>
      <c r="AD1364" s="112">
        <f t="shared" si="229"/>
        <v>0</v>
      </c>
      <c r="AE1364" s="112">
        <f t="shared" si="230"/>
        <v>1</v>
      </c>
    </row>
    <row r="1365" spans="1:31" s="150" customFormat="1" hidden="1">
      <c r="A1365" s="147">
        <v>111</v>
      </c>
      <c r="B1365" s="226" t="s">
        <v>511</v>
      </c>
      <c r="C1365" s="147" t="s">
        <v>329</v>
      </c>
      <c r="D1365" s="147" t="s">
        <v>479</v>
      </c>
      <c r="E1365" s="148">
        <v>42331</v>
      </c>
      <c r="F1365" s="149">
        <v>0.33819444444444446</v>
      </c>
      <c r="G1365" s="149">
        <v>0.77638888888888891</v>
      </c>
      <c r="H1365" s="147"/>
      <c r="I1365" s="147"/>
      <c r="J1365" s="147"/>
      <c r="K1365" s="279"/>
      <c r="L1365" s="121"/>
      <c r="M1365" s="120" t="str">
        <f>IF(ISERROR(VLOOKUP(C1365,mail!$G$2:$H$65,2,0)),"",VLOOKUP(C1365,mail!$G$2:$H$65,2,0))</f>
        <v/>
      </c>
      <c r="N1365" s="98"/>
      <c r="O1365" s="110">
        <f t="shared" si="222"/>
        <v>0.33819444444444446</v>
      </c>
      <c r="P1365" s="110">
        <f t="shared" si="223"/>
        <v>0.77638888888888891</v>
      </c>
      <c r="Q1365" s="134">
        <f t="shared" si="224"/>
        <v>0.16180555555555554</v>
      </c>
      <c r="R1365" s="111">
        <f t="shared" si="225"/>
        <v>0.21388888888888891</v>
      </c>
      <c r="S1365" s="108">
        <f t="shared" si="226"/>
        <v>0.35416666666666669</v>
      </c>
      <c r="T1365" s="109"/>
      <c r="U1365" s="108"/>
      <c r="V1365" s="108"/>
      <c r="W1365" s="112"/>
      <c r="X1365" s="112"/>
      <c r="Y1365" s="112"/>
      <c r="Z1365" s="176"/>
      <c r="AA1365" s="109"/>
      <c r="AB1365" s="138">
        <f t="shared" si="227"/>
        <v>1</v>
      </c>
      <c r="AC1365" s="112">
        <f t="shared" si="228"/>
        <v>0</v>
      </c>
      <c r="AD1365" s="112">
        <f t="shared" si="229"/>
        <v>0</v>
      </c>
      <c r="AE1365" s="112">
        <f t="shared" si="230"/>
        <v>1</v>
      </c>
    </row>
    <row r="1366" spans="1:31" s="150" customFormat="1" hidden="1">
      <c r="A1366" s="147">
        <v>112</v>
      </c>
      <c r="B1366" s="226" t="s">
        <v>511</v>
      </c>
      <c r="C1366" s="147" t="s">
        <v>329</v>
      </c>
      <c r="D1366" s="147" t="s">
        <v>479</v>
      </c>
      <c r="E1366" s="148">
        <v>42332</v>
      </c>
      <c r="F1366" s="149">
        <v>0.33749999999999997</v>
      </c>
      <c r="G1366" s="149">
        <v>0.77361111111111114</v>
      </c>
      <c r="H1366" s="147"/>
      <c r="I1366" s="147"/>
      <c r="J1366" s="147"/>
      <c r="K1366" s="279"/>
      <c r="L1366" s="121"/>
      <c r="M1366" s="120" t="str">
        <f>IF(ISERROR(VLOOKUP(C1366,mail!$G$2:$H$65,2,0)),"",VLOOKUP(C1366,mail!$G$2:$H$65,2,0))</f>
        <v/>
      </c>
      <c r="N1366" s="98"/>
      <c r="O1366" s="110">
        <f t="shared" si="222"/>
        <v>0.33749999999999997</v>
      </c>
      <c r="P1366" s="110">
        <f t="shared" si="223"/>
        <v>0.77361111111111114</v>
      </c>
      <c r="Q1366" s="134">
        <f t="shared" si="224"/>
        <v>0.16250000000000003</v>
      </c>
      <c r="R1366" s="111">
        <f t="shared" si="225"/>
        <v>0.21111111111111114</v>
      </c>
      <c r="S1366" s="108">
        <f t="shared" si="226"/>
        <v>0.35416666666666669</v>
      </c>
      <c r="T1366" s="109"/>
      <c r="U1366" s="108"/>
      <c r="V1366" s="108"/>
      <c r="W1366" s="112"/>
      <c r="X1366" s="112"/>
      <c r="Y1366" s="112"/>
      <c r="Z1366" s="176"/>
      <c r="AA1366" s="109"/>
      <c r="AB1366" s="138">
        <f t="shared" si="227"/>
        <v>1</v>
      </c>
      <c r="AC1366" s="112">
        <f t="shared" si="228"/>
        <v>0</v>
      </c>
      <c r="AD1366" s="112">
        <f t="shared" si="229"/>
        <v>0</v>
      </c>
      <c r="AE1366" s="112">
        <f t="shared" si="230"/>
        <v>1</v>
      </c>
    </row>
    <row r="1367" spans="1:31" s="150" customFormat="1" hidden="1">
      <c r="A1367" s="147">
        <v>113</v>
      </c>
      <c r="B1367" s="226" t="s">
        <v>512</v>
      </c>
      <c r="C1367" s="147" t="s">
        <v>330</v>
      </c>
      <c r="D1367" s="147" t="s">
        <v>479</v>
      </c>
      <c r="E1367" s="148">
        <v>42328</v>
      </c>
      <c r="F1367" s="149">
        <v>0.34652777777777777</v>
      </c>
      <c r="G1367" s="149">
        <v>0.76874999999999993</v>
      </c>
      <c r="H1367" s="147"/>
      <c r="I1367" s="147"/>
      <c r="J1367" s="147"/>
      <c r="K1367" s="279"/>
      <c r="L1367" s="121"/>
      <c r="M1367" s="120" t="str">
        <f>IF(ISERROR(VLOOKUP(C1367,mail!$G$2:$H$65,2,0)),"",VLOOKUP(C1367,mail!$G$2:$H$65,2,0))</f>
        <v/>
      </c>
      <c r="N1367" s="98"/>
      <c r="O1367" s="110">
        <f t="shared" si="222"/>
        <v>0.34652777777777777</v>
      </c>
      <c r="P1367" s="110">
        <f t="shared" si="223"/>
        <v>0.76874999999999993</v>
      </c>
      <c r="Q1367" s="134">
        <f t="shared" si="224"/>
        <v>0.15347222222222223</v>
      </c>
      <c r="R1367" s="111">
        <f t="shared" si="225"/>
        <v>0.20624999999999993</v>
      </c>
      <c r="S1367" s="108">
        <f t="shared" si="226"/>
        <v>0.35416666666666669</v>
      </c>
      <c r="T1367" s="109"/>
      <c r="U1367" s="108"/>
      <c r="V1367" s="108"/>
      <c r="W1367" s="112"/>
      <c r="X1367" s="112"/>
      <c r="Y1367" s="112"/>
      <c r="Z1367" s="176"/>
      <c r="AA1367" s="109"/>
      <c r="AB1367" s="138">
        <f t="shared" si="227"/>
        <v>1</v>
      </c>
      <c r="AC1367" s="112">
        <f t="shared" si="228"/>
        <v>0</v>
      </c>
      <c r="AD1367" s="112">
        <f t="shared" si="229"/>
        <v>0</v>
      </c>
      <c r="AE1367" s="112">
        <f t="shared" si="230"/>
        <v>1</v>
      </c>
    </row>
    <row r="1368" spans="1:31" s="150" customFormat="1" hidden="1">
      <c r="A1368" s="147">
        <v>114</v>
      </c>
      <c r="B1368" s="226" t="s">
        <v>512</v>
      </c>
      <c r="C1368" s="147" t="s">
        <v>330</v>
      </c>
      <c r="D1368" s="147" t="s">
        <v>479</v>
      </c>
      <c r="E1368" s="148">
        <v>42331</v>
      </c>
      <c r="F1368" s="149">
        <v>0.33819444444444446</v>
      </c>
      <c r="G1368" s="149">
        <v>0.77222222222222225</v>
      </c>
      <c r="H1368" s="147"/>
      <c r="I1368" s="147"/>
      <c r="J1368" s="147"/>
      <c r="K1368" s="279"/>
      <c r="L1368" s="121"/>
      <c r="M1368" s="120" t="str">
        <f>IF(ISERROR(VLOOKUP(C1368,mail!$G$2:$H$65,2,0)),"",VLOOKUP(C1368,mail!$G$2:$H$65,2,0))</f>
        <v/>
      </c>
      <c r="N1368" s="98"/>
      <c r="O1368" s="110">
        <f t="shared" si="222"/>
        <v>0.33819444444444446</v>
      </c>
      <c r="P1368" s="110">
        <f t="shared" si="223"/>
        <v>0.77222222222222225</v>
      </c>
      <c r="Q1368" s="134">
        <f t="shared" si="224"/>
        <v>0.16180555555555554</v>
      </c>
      <c r="R1368" s="111">
        <f t="shared" si="225"/>
        <v>0.20972222222222225</v>
      </c>
      <c r="S1368" s="108">
        <f t="shared" si="226"/>
        <v>0.35416666666666669</v>
      </c>
      <c r="T1368" s="109"/>
      <c r="U1368" s="108"/>
      <c r="V1368" s="108"/>
      <c r="W1368" s="112"/>
      <c r="X1368" s="112"/>
      <c r="Y1368" s="112"/>
      <c r="Z1368" s="176"/>
      <c r="AA1368" s="109"/>
      <c r="AB1368" s="138">
        <f t="shared" si="227"/>
        <v>1</v>
      </c>
      <c r="AC1368" s="112">
        <f t="shared" si="228"/>
        <v>0</v>
      </c>
      <c r="AD1368" s="112">
        <f t="shared" si="229"/>
        <v>0</v>
      </c>
      <c r="AE1368" s="112">
        <f t="shared" si="230"/>
        <v>1</v>
      </c>
    </row>
    <row r="1369" spans="1:31" s="150" customFormat="1" hidden="1">
      <c r="A1369" s="147">
        <v>115</v>
      </c>
      <c r="B1369" s="226" t="s">
        <v>512</v>
      </c>
      <c r="C1369" s="147" t="s">
        <v>330</v>
      </c>
      <c r="D1369" s="147" t="s">
        <v>479</v>
      </c>
      <c r="E1369" s="148">
        <v>42332</v>
      </c>
      <c r="F1369" s="149">
        <v>0.34097222222222223</v>
      </c>
      <c r="G1369" s="149">
        <v>0.76874999999999993</v>
      </c>
      <c r="H1369" s="147"/>
      <c r="I1369" s="147"/>
      <c r="J1369" s="147"/>
      <c r="K1369" s="279"/>
      <c r="L1369" s="121"/>
      <c r="M1369" s="120" t="str">
        <f>IF(ISERROR(VLOOKUP(C1369,mail!$G$2:$H$65,2,0)),"",VLOOKUP(C1369,mail!$G$2:$H$65,2,0))</f>
        <v/>
      </c>
      <c r="N1369" s="98"/>
      <c r="O1369" s="110">
        <f t="shared" si="222"/>
        <v>0.34097222222222223</v>
      </c>
      <c r="P1369" s="110">
        <f t="shared" si="223"/>
        <v>0.76874999999999993</v>
      </c>
      <c r="Q1369" s="134">
        <f t="shared" si="224"/>
        <v>0.15902777777777777</v>
      </c>
      <c r="R1369" s="111">
        <f t="shared" si="225"/>
        <v>0.20624999999999993</v>
      </c>
      <c r="S1369" s="108">
        <f t="shared" si="226"/>
        <v>0.35416666666666669</v>
      </c>
      <c r="T1369" s="109"/>
      <c r="U1369" s="108"/>
      <c r="V1369" s="108"/>
      <c r="W1369" s="112"/>
      <c r="X1369" s="112"/>
      <c r="Y1369" s="112"/>
      <c r="Z1369" s="176"/>
      <c r="AA1369" s="109"/>
      <c r="AB1369" s="138">
        <f t="shared" si="227"/>
        <v>1</v>
      </c>
      <c r="AC1369" s="112">
        <f t="shared" si="228"/>
        <v>0</v>
      </c>
      <c r="AD1369" s="112">
        <f t="shared" si="229"/>
        <v>0</v>
      </c>
      <c r="AE1369" s="112">
        <f t="shared" si="230"/>
        <v>1</v>
      </c>
    </row>
    <row r="1370" spans="1:31" s="150" customFormat="1" hidden="1">
      <c r="A1370" s="147">
        <v>116</v>
      </c>
      <c r="B1370" s="226" t="s">
        <v>513</v>
      </c>
      <c r="C1370" s="147" t="s">
        <v>331</v>
      </c>
      <c r="D1370" s="147" t="s">
        <v>479</v>
      </c>
      <c r="E1370" s="148">
        <v>42328</v>
      </c>
      <c r="F1370" s="149">
        <v>0.34652777777777777</v>
      </c>
      <c r="G1370" s="149">
        <v>0.79375000000000007</v>
      </c>
      <c r="H1370" s="149">
        <v>0.7944444444444444</v>
      </c>
      <c r="I1370" s="147"/>
      <c r="J1370" s="147"/>
      <c r="K1370" s="279"/>
      <c r="L1370" s="121"/>
      <c r="M1370" s="120" t="str">
        <f>IF(ISERROR(VLOOKUP(C1370,mail!$G$2:$H$65,2,0)),"",VLOOKUP(C1370,mail!$G$2:$H$65,2,0))</f>
        <v/>
      </c>
      <c r="N1370" s="98"/>
      <c r="O1370" s="110">
        <f t="shared" si="222"/>
        <v>0.34652777777777777</v>
      </c>
      <c r="P1370" s="110">
        <f t="shared" si="223"/>
        <v>0.7944444444444444</v>
      </c>
      <c r="Q1370" s="134">
        <f t="shared" si="224"/>
        <v>0.15347222222222223</v>
      </c>
      <c r="R1370" s="111">
        <f t="shared" si="225"/>
        <v>0.2319444444444444</v>
      </c>
      <c r="S1370" s="108">
        <f t="shared" si="226"/>
        <v>0.35416666666666669</v>
      </c>
      <c r="T1370" s="109"/>
      <c r="U1370" s="108"/>
      <c r="V1370" s="108"/>
      <c r="W1370" s="112"/>
      <c r="X1370" s="112"/>
      <c r="Y1370" s="112"/>
      <c r="Z1370" s="176"/>
      <c r="AA1370" s="109"/>
      <c r="AB1370" s="138">
        <f t="shared" si="227"/>
        <v>1</v>
      </c>
      <c r="AC1370" s="112">
        <f t="shared" si="228"/>
        <v>0</v>
      </c>
      <c r="AD1370" s="112">
        <f t="shared" si="229"/>
        <v>0</v>
      </c>
      <c r="AE1370" s="112">
        <f t="shared" si="230"/>
        <v>1</v>
      </c>
    </row>
    <row r="1371" spans="1:31" s="150" customFormat="1" hidden="1">
      <c r="A1371" s="147">
        <v>117</v>
      </c>
      <c r="B1371" s="226" t="s">
        <v>513</v>
      </c>
      <c r="C1371" s="147" t="s">
        <v>331</v>
      </c>
      <c r="D1371" s="147" t="s">
        <v>479</v>
      </c>
      <c r="E1371" s="148">
        <v>42331</v>
      </c>
      <c r="F1371" s="149">
        <v>0.34861111111111115</v>
      </c>
      <c r="G1371" s="149">
        <v>0.79027777777777775</v>
      </c>
      <c r="H1371" s="147"/>
      <c r="I1371" s="147"/>
      <c r="J1371" s="147"/>
      <c r="K1371" s="279"/>
      <c r="L1371" s="121"/>
      <c r="M1371" s="120" t="str">
        <f>IF(ISERROR(VLOOKUP(C1371,mail!$G$2:$H$65,2,0)),"",VLOOKUP(C1371,mail!$G$2:$H$65,2,0))</f>
        <v/>
      </c>
      <c r="N1371" s="98"/>
      <c r="O1371" s="110">
        <f t="shared" si="222"/>
        <v>0.34861111111111115</v>
      </c>
      <c r="P1371" s="110">
        <f t="shared" si="223"/>
        <v>0.79027777777777775</v>
      </c>
      <c r="Q1371" s="134">
        <f t="shared" si="224"/>
        <v>0.15138888888888885</v>
      </c>
      <c r="R1371" s="111">
        <f t="shared" si="225"/>
        <v>0.22777777777777775</v>
      </c>
      <c r="S1371" s="108">
        <f t="shared" si="226"/>
        <v>0.35416666666666669</v>
      </c>
      <c r="T1371" s="109"/>
      <c r="U1371" s="108"/>
      <c r="V1371" s="108"/>
      <c r="W1371" s="112"/>
      <c r="X1371" s="112"/>
      <c r="Y1371" s="112"/>
      <c r="Z1371" s="176"/>
      <c r="AA1371" s="109"/>
      <c r="AB1371" s="138">
        <f t="shared" si="227"/>
        <v>1</v>
      </c>
      <c r="AC1371" s="112">
        <f t="shared" si="228"/>
        <v>0</v>
      </c>
      <c r="AD1371" s="112">
        <f t="shared" si="229"/>
        <v>0</v>
      </c>
      <c r="AE1371" s="112">
        <f t="shared" si="230"/>
        <v>1</v>
      </c>
    </row>
    <row r="1372" spans="1:31" s="150" customFormat="1" hidden="1">
      <c r="A1372" s="147">
        <v>118</v>
      </c>
      <c r="B1372" s="226" t="s">
        <v>513</v>
      </c>
      <c r="C1372" s="147" t="s">
        <v>331</v>
      </c>
      <c r="D1372" s="147" t="s">
        <v>479</v>
      </c>
      <c r="E1372" s="148">
        <v>42332</v>
      </c>
      <c r="F1372" s="149">
        <v>0.34930555555555554</v>
      </c>
      <c r="G1372" s="149">
        <v>0.78472222222222221</v>
      </c>
      <c r="H1372" s="147"/>
      <c r="I1372" s="147"/>
      <c r="J1372" s="147"/>
      <c r="K1372" s="279"/>
      <c r="L1372" s="121"/>
      <c r="M1372" s="120" t="str">
        <f>IF(ISERROR(VLOOKUP(C1372,mail!$G$2:$H$65,2,0)),"",VLOOKUP(C1372,mail!$G$2:$H$65,2,0))</f>
        <v/>
      </c>
      <c r="N1372" s="98"/>
      <c r="O1372" s="110">
        <f t="shared" si="222"/>
        <v>0.34930555555555554</v>
      </c>
      <c r="P1372" s="110">
        <f t="shared" si="223"/>
        <v>0.78472222222222221</v>
      </c>
      <c r="Q1372" s="134">
        <f t="shared" si="224"/>
        <v>0.15069444444444446</v>
      </c>
      <c r="R1372" s="111">
        <f t="shared" si="225"/>
        <v>0.22222222222222221</v>
      </c>
      <c r="S1372" s="108">
        <f t="shared" si="226"/>
        <v>0.35416666666666669</v>
      </c>
      <c r="T1372" s="109"/>
      <c r="U1372" s="108"/>
      <c r="V1372" s="108"/>
      <c r="W1372" s="112"/>
      <c r="X1372" s="112"/>
      <c r="Y1372" s="112"/>
      <c r="Z1372" s="176"/>
      <c r="AA1372" s="109"/>
      <c r="AB1372" s="138">
        <f t="shared" si="227"/>
        <v>1</v>
      </c>
      <c r="AC1372" s="112">
        <f t="shared" si="228"/>
        <v>0</v>
      </c>
      <c r="AD1372" s="112">
        <f t="shared" si="229"/>
        <v>0</v>
      </c>
      <c r="AE1372" s="112">
        <f t="shared" si="230"/>
        <v>1</v>
      </c>
    </row>
    <row r="1373" spans="1:31" s="150" customFormat="1" hidden="1">
      <c r="A1373" s="147">
        <v>119</v>
      </c>
      <c r="B1373" s="226" t="s">
        <v>514</v>
      </c>
      <c r="C1373" s="147" t="s">
        <v>332</v>
      </c>
      <c r="D1373" s="147" t="s">
        <v>479</v>
      </c>
      <c r="E1373" s="148">
        <v>42328</v>
      </c>
      <c r="F1373" s="149">
        <v>0.35694444444444445</v>
      </c>
      <c r="G1373" s="149">
        <v>0.83611111111111114</v>
      </c>
      <c r="H1373" s="147"/>
      <c r="I1373" s="147"/>
      <c r="J1373" s="147"/>
      <c r="K1373" s="279"/>
      <c r="L1373" s="121"/>
      <c r="M1373" s="120" t="str">
        <f>IF(ISERROR(VLOOKUP(C1373,mail!$G$2:$H$65,2,0)),"",VLOOKUP(C1373,mail!$G$2:$H$65,2,0))</f>
        <v/>
      </c>
      <c r="N1373" s="98"/>
      <c r="O1373" s="110">
        <f t="shared" si="222"/>
        <v>0.35694444444444445</v>
      </c>
      <c r="P1373" s="110">
        <f t="shared" si="223"/>
        <v>0.75</v>
      </c>
      <c r="Q1373" s="134">
        <f t="shared" si="224"/>
        <v>0.14305555555555555</v>
      </c>
      <c r="R1373" s="111">
        <f t="shared" si="225"/>
        <v>0.1875</v>
      </c>
      <c r="S1373" s="108">
        <f t="shared" si="226"/>
        <v>0.33055555555555555</v>
      </c>
      <c r="T1373" s="109"/>
      <c r="U1373" s="108"/>
      <c r="V1373" s="108"/>
      <c r="W1373" s="112"/>
      <c r="X1373" s="112"/>
      <c r="Y1373" s="112"/>
      <c r="Z1373" s="176"/>
      <c r="AA1373" s="109"/>
      <c r="AB1373" s="138">
        <f t="shared" si="227"/>
        <v>0.93333333333333324</v>
      </c>
      <c r="AC1373" s="112">
        <f t="shared" si="228"/>
        <v>0</v>
      </c>
      <c r="AD1373" s="112">
        <f t="shared" si="229"/>
        <v>1</v>
      </c>
      <c r="AE1373" s="112">
        <f t="shared" si="230"/>
        <v>1</v>
      </c>
    </row>
    <row r="1374" spans="1:31" s="150" customFormat="1" hidden="1">
      <c r="A1374" s="147">
        <v>120</v>
      </c>
      <c r="B1374" s="226" t="s">
        <v>514</v>
      </c>
      <c r="C1374" s="147" t="s">
        <v>332</v>
      </c>
      <c r="D1374" s="147" t="s">
        <v>479</v>
      </c>
      <c r="E1374" s="148">
        <v>42331</v>
      </c>
      <c r="F1374" s="149">
        <v>0.35625000000000001</v>
      </c>
      <c r="G1374" s="149">
        <v>0.82361111111111107</v>
      </c>
      <c r="H1374" s="147"/>
      <c r="I1374" s="147"/>
      <c r="J1374" s="147"/>
      <c r="K1374" s="279"/>
      <c r="L1374" s="121"/>
      <c r="M1374" s="120" t="str">
        <f>IF(ISERROR(VLOOKUP(C1374,mail!$G$2:$H$65,2,0)),"",VLOOKUP(C1374,mail!$G$2:$H$65,2,0))</f>
        <v/>
      </c>
      <c r="N1374" s="98"/>
      <c r="O1374" s="110">
        <f t="shared" si="222"/>
        <v>0.35625000000000001</v>
      </c>
      <c r="P1374" s="110">
        <f t="shared" si="223"/>
        <v>0.75</v>
      </c>
      <c r="Q1374" s="134">
        <f t="shared" si="224"/>
        <v>0.14374999999999999</v>
      </c>
      <c r="R1374" s="111">
        <f t="shared" si="225"/>
        <v>0.1875</v>
      </c>
      <c r="S1374" s="108">
        <f t="shared" si="226"/>
        <v>0.33124999999999999</v>
      </c>
      <c r="T1374" s="109"/>
      <c r="U1374" s="108"/>
      <c r="V1374" s="108"/>
      <c r="W1374" s="112"/>
      <c r="X1374" s="112"/>
      <c r="Y1374" s="112"/>
      <c r="Z1374" s="176"/>
      <c r="AA1374" s="109"/>
      <c r="AB1374" s="138">
        <f t="shared" si="227"/>
        <v>0.93529411764705872</v>
      </c>
      <c r="AC1374" s="112">
        <f t="shared" si="228"/>
        <v>0</v>
      </c>
      <c r="AD1374" s="112">
        <f t="shared" si="229"/>
        <v>1</v>
      </c>
      <c r="AE1374" s="112">
        <f t="shared" si="230"/>
        <v>1</v>
      </c>
    </row>
    <row r="1375" spans="1:31" s="150" customFormat="1" hidden="1">
      <c r="A1375" s="147">
        <v>121</v>
      </c>
      <c r="B1375" s="226" t="s">
        <v>514</v>
      </c>
      <c r="C1375" s="147" t="s">
        <v>332</v>
      </c>
      <c r="D1375" s="147" t="s">
        <v>479</v>
      </c>
      <c r="E1375" s="148">
        <v>42332</v>
      </c>
      <c r="F1375" s="149">
        <v>0.3576388888888889</v>
      </c>
      <c r="G1375" s="149">
        <v>0.77777777777777779</v>
      </c>
      <c r="H1375" s="147"/>
      <c r="I1375" s="147"/>
      <c r="J1375" s="147"/>
      <c r="K1375" s="279"/>
      <c r="L1375" s="121"/>
      <c r="M1375" s="120" t="str">
        <f>IF(ISERROR(VLOOKUP(C1375,mail!$G$2:$H$65,2,0)),"",VLOOKUP(C1375,mail!$G$2:$H$65,2,0))</f>
        <v/>
      </c>
      <c r="N1375" s="98"/>
      <c r="O1375" s="110">
        <f t="shared" si="222"/>
        <v>0.3576388888888889</v>
      </c>
      <c r="P1375" s="110">
        <f t="shared" si="223"/>
        <v>0.75</v>
      </c>
      <c r="Q1375" s="134">
        <f t="shared" si="224"/>
        <v>0.1423611111111111</v>
      </c>
      <c r="R1375" s="111">
        <f t="shared" si="225"/>
        <v>0.1875</v>
      </c>
      <c r="S1375" s="108">
        <f t="shared" si="226"/>
        <v>0.3298611111111111</v>
      </c>
      <c r="T1375" s="109"/>
      <c r="U1375" s="108"/>
      <c r="V1375" s="108"/>
      <c r="W1375" s="112"/>
      <c r="X1375" s="112"/>
      <c r="Y1375" s="112"/>
      <c r="Z1375" s="176"/>
      <c r="AA1375" s="109"/>
      <c r="AB1375" s="138">
        <f t="shared" si="227"/>
        <v>0.93137254901960775</v>
      </c>
      <c r="AC1375" s="112">
        <f t="shared" si="228"/>
        <v>0</v>
      </c>
      <c r="AD1375" s="112">
        <f t="shared" si="229"/>
        <v>1</v>
      </c>
      <c r="AE1375" s="112">
        <f t="shared" si="230"/>
        <v>1</v>
      </c>
    </row>
    <row r="1376" spans="1:31" s="150" customFormat="1" hidden="1">
      <c r="A1376" s="147">
        <v>122</v>
      </c>
      <c r="B1376" s="226" t="s">
        <v>515</v>
      </c>
      <c r="C1376" s="147" t="s">
        <v>333</v>
      </c>
      <c r="D1376" s="147" t="s">
        <v>479</v>
      </c>
      <c r="E1376" s="148">
        <v>42328</v>
      </c>
      <c r="F1376" s="149">
        <v>0.35000000000000003</v>
      </c>
      <c r="G1376" s="149">
        <v>0.77847222222222223</v>
      </c>
      <c r="H1376" s="147"/>
      <c r="I1376" s="147"/>
      <c r="J1376" s="147"/>
      <c r="K1376" s="279"/>
      <c r="L1376" s="121"/>
      <c r="M1376" s="120" t="str">
        <f>IF(ISERROR(VLOOKUP(C1376,mail!$G$2:$H$65,2,0)),"",VLOOKUP(C1376,mail!$G$2:$H$65,2,0))</f>
        <v/>
      </c>
      <c r="N1376" s="98"/>
      <c r="O1376" s="110">
        <f t="shared" si="222"/>
        <v>0.35000000000000003</v>
      </c>
      <c r="P1376" s="110">
        <f t="shared" si="223"/>
        <v>0.77847222222222223</v>
      </c>
      <c r="Q1376" s="134">
        <f t="shared" si="224"/>
        <v>0.14999999999999997</v>
      </c>
      <c r="R1376" s="111">
        <f t="shared" si="225"/>
        <v>0.21597222222222223</v>
      </c>
      <c r="S1376" s="108">
        <f t="shared" si="226"/>
        <v>0.35416666666666669</v>
      </c>
      <c r="T1376" s="109"/>
      <c r="U1376" s="108"/>
      <c r="V1376" s="108"/>
      <c r="W1376" s="112"/>
      <c r="X1376" s="112"/>
      <c r="Y1376" s="112"/>
      <c r="Z1376" s="176"/>
      <c r="AA1376" s="109"/>
      <c r="AB1376" s="138">
        <f t="shared" si="227"/>
        <v>1</v>
      </c>
      <c r="AC1376" s="112">
        <f t="shared" si="228"/>
        <v>0</v>
      </c>
      <c r="AD1376" s="112">
        <f t="shared" si="229"/>
        <v>0</v>
      </c>
      <c r="AE1376" s="112">
        <f t="shared" si="230"/>
        <v>1</v>
      </c>
    </row>
    <row r="1377" spans="1:31" s="150" customFormat="1" hidden="1">
      <c r="A1377" s="147">
        <v>123</v>
      </c>
      <c r="B1377" s="226" t="s">
        <v>515</v>
      </c>
      <c r="C1377" s="147" t="s">
        <v>333</v>
      </c>
      <c r="D1377" s="147" t="s">
        <v>479</v>
      </c>
      <c r="E1377" s="148">
        <v>42332</v>
      </c>
      <c r="F1377" s="149">
        <v>0.34930555555555554</v>
      </c>
      <c r="G1377" s="149">
        <v>0.7715277777777777</v>
      </c>
      <c r="H1377" s="147"/>
      <c r="I1377" s="147"/>
      <c r="J1377" s="147"/>
      <c r="K1377" s="279"/>
      <c r="L1377" s="121"/>
      <c r="M1377" s="120" t="str">
        <f>IF(ISERROR(VLOOKUP(C1377,mail!$G$2:$H$65,2,0)),"",VLOOKUP(C1377,mail!$G$2:$H$65,2,0))</f>
        <v/>
      </c>
      <c r="N1377" s="98"/>
      <c r="O1377" s="110">
        <f t="shared" si="222"/>
        <v>0.34930555555555554</v>
      </c>
      <c r="P1377" s="110">
        <f t="shared" si="223"/>
        <v>0.7715277777777777</v>
      </c>
      <c r="Q1377" s="134">
        <f t="shared" si="224"/>
        <v>0.15069444444444446</v>
      </c>
      <c r="R1377" s="111">
        <f t="shared" si="225"/>
        <v>0.2090277777777777</v>
      </c>
      <c r="S1377" s="108">
        <f t="shared" si="226"/>
        <v>0.35416666666666669</v>
      </c>
      <c r="T1377" s="109"/>
      <c r="U1377" s="108"/>
      <c r="V1377" s="108"/>
      <c r="W1377" s="112"/>
      <c r="X1377" s="112"/>
      <c r="Y1377" s="112"/>
      <c r="Z1377" s="176"/>
      <c r="AA1377" s="109"/>
      <c r="AB1377" s="138">
        <f t="shared" si="227"/>
        <v>1</v>
      </c>
      <c r="AC1377" s="112">
        <f t="shared" si="228"/>
        <v>0</v>
      </c>
      <c r="AD1377" s="112">
        <f t="shared" si="229"/>
        <v>0</v>
      </c>
      <c r="AE1377" s="112">
        <f t="shared" si="230"/>
        <v>1</v>
      </c>
    </row>
    <row r="1378" spans="1:31" s="150" customFormat="1" hidden="1">
      <c r="A1378" s="147">
        <v>124</v>
      </c>
      <c r="B1378" s="226" t="s">
        <v>516</v>
      </c>
      <c r="C1378" s="147" t="s">
        <v>346</v>
      </c>
      <c r="D1378" s="147" t="s">
        <v>479</v>
      </c>
      <c r="E1378" s="148">
        <v>42328</v>
      </c>
      <c r="F1378" s="149">
        <v>0.33680555555555558</v>
      </c>
      <c r="G1378" s="149">
        <v>0.75763888888888886</v>
      </c>
      <c r="H1378" s="147"/>
      <c r="I1378" s="147"/>
      <c r="J1378" s="147"/>
      <c r="K1378" s="279"/>
      <c r="L1378" s="121"/>
      <c r="M1378" s="120" t="str">
        <f>IF(ISERROR(VLOOKUP(C1378,mail!$G$2:$H$65,2,0)),"",VLOOKUP(C1378,mail!$G$2:$H$65,2,0))</f>
        <v/>
      </c>
      <c r="N1378" s="98"/>
      <c r="O1378" s="110">
        <f t="shared" si="222"/>
        <v>0.33680555555555558</v>
      </c>
      <c r="P1378" s="110">
        <f t="shared" si="223"/>
        <v>0.75763888888888886</v>
      </c>
      <c r="Q1378" s="134">
        <f t="shared" si="224"/>
        <v>0.16319444444444442</v>
      </c>
      <c r="R1378" s="111">
        <f t="shared" si="225"/>
        <v>0.19513888888888886</v>
      </c>
      <c r="S1378" s="108">
        <f t="shared" si="226"/>
        <v>0.35416666666666669</v>
      </c>
      <c r="T1378" s="109"/>
      <c r="U1378" s="108"/>
      <c r="V1378" s="108"/>
      <c r="W1378" s="112"/>
      <c r="X1378" s="112"/>
      <c r="Y1378" s="112"/>
      <c r="Z1378" s="176"/>
      <c r="AA1378" s="109"/>
      <c r="AB1378" s="138">
        <f t="shared" si="227"/>
        <v>1</v>
      </c>
      <c r="AC1378" s="112">
        <f t="shared" si="228"/>
        <v>0</v>
      </c>
      <c r="AD1378" s="112">
        <f t="shared" si="229"/>
        <v>0</v>
      </c>
      <c r="AE1378" s="112">
        <f t="shared" si="230"/>
        <v>1</v>
      </c>
    </row>
    <row r="1379" spans="1:31" s="150" customFormat="1" hidden="1">
      <c r="A1379" s="147">
        <v>125</v>
      </c>
      <c r="B1379" s="226" t="s">
        <v>516</v>
      </c>
      <c r="C1379" s="147" t="s">
        <v>346</v>
      </c>
      <c r="D1379" s="147" t="s">
        <v>479</v>
      </c>
      <c r="E1379" s="148">
        <v>42331</v>
      </c>
      <c r="F1379" s="149">
        <v>0.3527777777777778</v>
      </c>
      <c r="G1379" s="149">
        <v>0.77916666666666667</v>
      </c>
      <c r="H1379" s="147"/>
      <c r="I1379" s="147"/>
      <c r="J1379" s="147"/>
      <c r="K1379" s="279"/>
      <c r="L1379" s="121"/>
      <c r="M1379" s="120" t="str">
        <f>IF(ISERROR(VLOOKUP(C1379,mail!$G$2:$H$65,2,0)),"",VLOOKUP(C1379,mail!$G$2:$H$65,2,0))</f>
        <v/>
      </c>
      <c r="N1379" s="98"/>
      <c r="O1379" s="110">
        <f t="shared" si="222"/>
        <v>0.3527777777777778</v>
      </c>
      <c r="P1379" s="110">
        <f t="shared" si="223"/>
        <v>0.77916666666666667</v>
      </c>
      <c r="Q1379" s="134">
        <f t="shared" si="224"/>
        <v>0.1472222222222222</v>
      </c>
      <c r="R1379" s="111">
        <f t="shared" si="225"/>
        <v>0.21666666666666667</v>
      </c>
      <c r="S1379" s="108">
        <f t="shared" si="226"/>
        <v>0.35416666666666669</v>
      </c>
      <c r="T1379" s="109"/>
      <c r="U1379" s="108"/>
      <c r="V1379" s="108"/>
      <c r="W1379" s="112"/>
      <c r="X1379" s="112"/>
      <c r="Y1379" s="112"/>
      <c r="Z1379" s="176"/>
      <c r="AA1379" s="109"/>
      <c r="AB1379" s="138">
        <f t="shared" si="227"/>
        <v>1</v>
      </c>
      <c r="AC1379" s="112">
        <f t="shared" si="228"/>
        <v>0</v>
      </c>
      <c r="AD1379" s="112">
        <f t="shared" si="229"/>
        <v>0</v>
      </c>
      <c r="AE1379" s="112">
        <f t="shared" si="230"/>
        <v>1</v>
      </c>
    </row>
    <row r="1380" spans="1:31" s="150" customFormat="1" hidden="1">
      <c r="A1380" s="147">
        <v>126</v>
      </c>
      <c r="B1380" s="226" t="s">
        <v>516</v>
      </c>
      <c r="C1380" s="147" t="s">
        <v>346</v>
      </c>
      <c r="D1380" s="147" t="s">
        <v>479</v>
      </c>
      <c r="E1380" s="148">
        <v>42332</v>
      </c>
      <c r="F1380" s="149">
        <v>0.3520833333333333</v>
      </c>
      <c r="G1380" s="149">
        <v>0.77361111111111114</v>
      </c>
      <c r="H1380" s="147"/>
      <c r="I1380" s="147"/>
      <c r="J1380" s="147"/>
      <c r="K1380" s="279"/>
      <c r="L1380" s="121"/>
      <c r="M1380" s="120" t="str">
        <f>IF(ISERROR(VLOOKUP(C1380,mail!$G$2:$H$65,2,0)),"",VLOOKUP(C1380,mail!$G$2:$H$65,2,0))</f>
        <v/>
      </c>
      <c r="N1380" s="98"/>
      <c r="O1380" s="110">
        <f t="shared" si="222"/>
        <v>0.3520833333333333</v>
      </c>
      <c r="P1380" s="110">
        <f t="shared" si="223"/>
        <v>0.77361111111111114</v>
      </c>
      <c r="Q1380" s="134">
        <f t="shared" si="224"/>
        <v>0.1479166666666667</v>
      </c>
      <c r="R1380" s="111">
        <f t="shared" si="225"/>
        <v>0.21111111111111114</v>
      </c>
      <c r="S1380" s="108">
        <f t="shared" si="226"/>
        <v>0.35416666666666669</v>
      </c>
      <c r="T1380" s="109"/>
      <c r="U1380" s="108"/>
      <c r="V1380" s="108"/>
      <c r="W1380" s="112"/>
      <c r="X1380" s="112"/>
      <c r="Y1380" s="112"/>
      <c r="Z1380" s="176"/>
      <c r="AA1380" s="109"/>
      <c r="AB1380" s="138">
        <f t="shared" si="227"/>
        <v>1</v>
      </c>
      <c r="AC1380" s="112">
        <f t="shared" si="228"/>
        <v>0</v>
      </c>
      <c r="AD1380" s="112">
        <f t="shared" si="229"/>
        <v>0</v>
      </c>
      <c r="AE1380" s="112">
        <f t="shared" si="230"/>
        <v>1</v>
      </c>
    </row>
    <row r="1381" spans="1:31" s="150" customFormat="1" hidden="1">
      <c r="A1381" s="147">
        <v>127</v>
      </c>
      <c r="B1381" s="226" t="s">
        <v>517</v>
      </c>
      <c r="C1381" s="147" t="s">
        <v>347</v>
      </c>
      <c r="D1381" s="147" t="s">
        <v>479</v>
      </c>
      <c r="E1381" s="148">
        <v>42328</v>
      </c>
      <c r="F1381" s="149">
        <v>0.32916666666666666</v>
      </c>
      <c r="G1381" s="149">
        <v>0.7944444444444444</v>
      </c>
      <c r="H1381" s="147"/>
      <c r="I1381" s="147"/>
      <c r="J1381" s="147"/>
      <c r="K1381" s="279"/>
      <c r="L1381" s="121"/>
      <c r="M1381" s="120" t="str">
        <f>IF(ISERROR(VLOOKUP(C1381,mail!$G$2:$H$65,2,0)),"",VLOOKUP(C1381,mail!$G$2:$H$65,2,0))</f>
        <v/>
      </c>
      <c r="N1381" s="98"/>
      <c r="O1381" s="110">
        <f t="shared" si="222"/>
        <v>0.33333333333333331</v>
      </c>
      <c r="P1381" s="110">
        <f t="shared" si="223"/>
        <v>0.7944444444444444</v>
      </c>
      <c r="Q1381" s="134">
        <f t="shared" si="224"/>
        <v>0.16666666666666669</v>
      </c>
      <c r="R1381" s="111">
        <f t="shared" si="225"/>
        <v>0.2319444444444444</v>
      </c>
      <c r="S1381" s="108">
        <f t="shared" si="226"/>
        <v>0.35416666666666669</v>
      </c>
      <c r="T1381" s="109"/>
      <c r="U1381" s="108"/>
      <c r="V1381" s="108"/>
      <c r="W1381" s="112"/>
      <c r="X1381" s="112"/>
      <c r="Y1381" s="112"/>
      <c r="Z1381" s="176"/>
      <c r="AA1381" s="109"/>
      <c r="AB1381" s="138">
        <f t="shared" si="227"/>
        <v>1</v>
      </c>
      <c r="AC1381" s="112">
        <f t="shared" si="228"/>
        <v>0</v>
      </c>
      <c r="AD1381" s="112">
        <f t="shared" si="229"/>
        <v>0</v>
      </c>
      <c r="AE1381" s="112">
        <f t="shared" si="230"/>
        <v>1</v>
      </c>
    </row>
    <row r="1382" spans="1:31" s="150" customFormat="1" hidden="1">
      <c r="A1382" s="147">
        <v>128</v>
      </c>
      <c r="B1382" s="226" t="s">
        <v>517</v>
      </c>
      <c r="C1382" s="147" t="s">
        <v>347</v>
      </c>
      <c r="D1382" s="147" t="s">
        <v>479</v>
      </c>
      <c r="E1382" s="148">
        <v>42331</v>
      </c>
      <c r="F1382" s="149">
        <v>0.33749999999999997</v>
      </c>
      <c r="G1382" s="149">
        <v>0.80555555555555547</v>
      </c>
      <c r="H1382" s="147"/>
      <c r="I1382" s="147"/>
      <c r="J1382" s="147"/>
      <c r="K1382" s="279"/>
      <c r="L1382" s="121"/>
      <c r="M1382" s="120" t="str">
        <f>IF(ISERROR(VLOOKUP(C1382,mail!$G$2:$H$65,2,0)),"",VLOOKUP(C1382,mail!$G$2:$H$65,2,0))</f>
        <v/>
      </c>
      <c r="N1382" s="98"/>
      <c r="O1382" s="110">
        <f t="shared" si="222"/>
        <v>0.33749999999999997</v>
      </c>
      <c r="P1382" s="110">
        <f t="shared" si="223"/>
        <v>0.80555555555555547</v>
      </c>
      <c r="Q1382" s="134">
        <f t="shared" si="224"/>
        <v>0.16250000000000003</v>
      </c>
      <c r="R1382" s="111">
        <f t="shared" si="225"/>
        <v>0.24305555555555547</v>
      </c>
      <c r="S1382" s="108">
        <f t="shared" si="226"/>
        <v>0.35416666666666669</v>
      </c>
      <c r="T1382" s="109"/>
      <c r="U1382" s="108"/>
      <c r="V1382" s="108"/>
      <c r="W1382" s="112"/>
      <c r="X1382" s="112"/>
      <c r="Y1382" s="112"/>
      <c r="Z1382" s="176"/>
      <c r="AA1382" s="109"/>
      <c r="AB1382" s="138">
        <f t="shared" si="227"/>
        <v>1</v>
      </c>
      <c r="AC1382" s="112">
        <f t="shared" si="228"/>
        <v>0</v>
      </c>
      <c r="AD1382" s="112">
        <f t="shared" si="229"/>
        <v>0</v>
      </c>
      <c r="AE1382" s="112">
        <f t="shared" si="230"/>
        <v>1</v>
      </c>
    </row>
    <row r="1383" spans="1:31" s="150" customFormat="1" hidden="1">
      <c r="A1383" s="147">
        <v>129</v>
      </c>
      <c r="B1383" s="226" t="s">
        <v>517</v>
      </c>
      <c r="C1383" s="147" t="s">
        <v>347</v>
      </c>
      <c r="D1383" s="147" t="s">
        <v>479</v>
      </c>
      <c r="E1383" s="148">
        <v>42332</v>
      </c>
      <c r="F1383" s="149">
        <v>0.3347222222222222</v>
      </c>
      <c r="G1383" s="149">
        <v>0.75416666666666676</v>
      </c>
      <c r="H1383" s="147"/>
      <c r="I1383" s="147"/>
      <c r="J1383" s="147"/>
      <c r="K1383" s="279"/>
      <c r="L1383" s="121"/>
      <c r="M1383" s="120" t="str">
        <f>IF(ISERROR(VLOOKUP(C1383,mail!$G$2:$H$65,2,0)),"",VLOOKUP(C1383,mail!$G$2:$H$65,2,0))</f>
        <v/>
      </c>
      <c r="N1383" s="98"/>
      <c r="O1383" s="110">
        <f t="shared" ref="O1383:O1444" si="231">+IF(COUNT(F1383:K1383)=1,0,IF((MAX(F1383:K1383)-MIN(F1383:K1383))&lt;TIMEVALUE("1:00"),0,IF(F1383&lt;TIMEVALUE("8:00"),1/3,MIN(F1383:K1383))))</f>
        <v>0.3347222222222222</v>
      </c>
      <c r="P1383" s="110">
        <f t="shared" ref="P1383:P1444" si="232">+IF(COUNT(F1383:K1383)=1,0,IF((MAX(F1383:K1383)-MIN(F1383:K1383))&lt;TIMEVALUE("1:00"),0,IF(MAX(F1383:K1383)&lt;TIMEVALUE("18:00"),MAX(F1383:K1383),IF(MIN(F1383:K1383)&gt;TIMEVALUE("8:30"),0.75,MAX(F1383:K1383)))))</f>
        <v>0.75416666666666676</v>
      </c>
      <c r="Q1383" s="134">
        <f t="shared" ref="Q1383:Q1444" si="233">+IF(OR(M1383="KHAC",M1383="PM",O1383=TIMEVALUE("00:00")),0,IF(O1383&gt;TIMEVALUE("10:00"),0,IF(MAX(F1383:K1383)&lt;TIMEVALUE("12:00"),MAX(F1383:K1383)-O1383,TIMEVALUE("12:00")-O1383)))</f>
        <v>0.1652777777777778</v>
      </c>
      <c r="R1383" s="111">
        <f t="shared" ref="R1383:R1444" si="234">+IF(OR(M1383="khac",M1383="pm",P1383=TIMEVALUE("00:00"),MAX(F1383:K1383)&lt;TIMEVALUE("13:30"),MAX(F1383:K1383)&lt;TIMEVALUE("15:30"),MIN(F1383:K1383)&gt;TIMEVALUE("15:30")),0,IF(P1383&lt;=TIMEVALUE("19:30"),P1383-IF(MIN(F1383:K1383)&gt;TIMEVALUE("13:30"),O1383,TIMEVALUE("13:30")),TIMEVALUE("19:30")-IF(MIN(F1383:K1383)&gt;TIMEVALUE("13:30"),O1383,TIMEVALUE("13:30"))))</f>
        <v>0.19166666666666676</v>
      </c>
      <c r="S1383" s="108">
        <f t="shared" ref="S1383:S1444" si="235">+IF(AND(M1383="TS",(Q1383+R1383+U1383-V1383)&gt;TIMEVALUE("7:30")),7.5/24,IF((Q1383+R1383+U1383-V1383)&gt;TIMEVALUE("8:30"),8.5/24,(Q1383+R1383+U1383-V1383)))</f>
        <v>0.35416666666666669</v>
      </c>
      <c r="T1383" s="109"/>
      <c r="U1383" s="108"/>
      <c r="V1383" s="108"/>
      <c r="W1383" s="112"/>
      <c r="X1383" s="112"/>
      <c r="Y1383" s="112"/>
      <c r="Z1383" s="176"/>
      <c r="AA1383" s="109"/>
      <c r="AB1383" s="138">
        <f t="shared" ref="AB1383:AB1444" si="236">+S1383/TIMEVALUE("8:30")</f>
        <v>1</v>
      </c>
      <c r="AC1383" s="112">
        <f t="shared" ref="AC1383:AC1444" si="237">IF(COUNT(F1383:K1383)=0,0,IF(COUNT(F1383:K1383)=1,1,IF((MAX(F1383:K1383)-MIN(F1383:K1383))&lt;TIMEVALUE("1:00"),1,0+Y1383)))</f>
        <v>0</v>
      </c>
      <c r="AD1383" s="112">
        <f t="shared" ref="AD1383:AD1444" si="238">+IF(AND(F1383&gt;TIMEVALUE("8:30"),F1383&lt;TIMEVALUE("10:00")),1,IF(AND(F1383&gt;TIMEVALUE("14:00"),F1383&lt;TIMEVALUE("15:30")),1,0+W1383))</f>
        <v>0</v>
      </c>
      <c r="AE1383" s="112">
        <f t="shared" ref="AE1383:AE1444" si="239">+IF(OR(M1383="Khac",M1383="pm"),0,IF(AND(MAX(F1383:K1383)-MIN(F1383:K1383)&gt;TIMEVALUE("6:00"),AND(MAX(F1383:K1383)&gt;TIMEVALUE("14:00"),MIN(F1383:K1383)&lt;TIMEVALUE("11:30"))),1,0))+X1383</f>
        <v>1</v>
      </c>
    </row>
    <row r="1384" spans="1:31" s="150" customFormat="1" hidden="1">
      <c r="A1384" s="147">
        <v>130</v>
      </c>
      <c r="B1384" s="226" t="s">
        <v>518</v>
      </c>
      <c r="C1384" s="147" t="s">
        <v>371</v>
      </c>
      <c r="D1384" s="147" t="s">
        <v>505</v>
      </c>
      <c r="E1384" s="148">
        <v>42331</v>
      </c>
      <c r="F1384" s="149">
        <v>0.34375</v>
      </c>
      <c r="G1384" s="149">
        <v>0.78888888888888886</v>
      </c>
      <c r="H1384" s="147"/>
      <c r="I1384" s="147"/>
      <c r="J1384" s="147"/>
      <c r="K1384" s="279"/>
      <c r="L1384" s="121"/>
      <c r="M1384" s="120" t="str">
        <f>IF(ISERROR(VLOOKUP(C1384,mail!$G$2:$H$65,2,0)),"",VLOOKUP(C1384,mail!$G$2:$H$65,2,0))</f>
        <v/>
      </c>
      <c r="N1384" s="98"/>
      <c r="O1384" s="110">
        <f t="shared" si="231"/>
        <v>0.34375</v>
      </c>
      <c r="P1384" s="110">
        <f t="shared" si="232"/>
        <v>0.78888888888888886</v>
      </c>
      <c r="Q1384" s="134">
        <f t="shared" si="233"/>
        <v>0.15625</v>
      </c>
      <c r="R1384" s="111">
        <f t="shared" si="234"/>
        <v>0.22638888888888886</v>
      </c>
      <c r="S1384" s="108">
        <f t="shared" si="235"/>
        <v>0.35416666666666669</v>
      </c>
      <c r="T1384" s="109"/>
      <c r="U1384" s="108"/>
      <c r="V1384" s="108"/>
      <c r="W1384" s="112"/>
      <c r="X1384" s="112"/>
      <c r="Y1384" s="112"/>
      <c r="Z1384" s="176"/>
      <c r="AA1384" s="109"/>
      <c r="AB1384" s="138">
        <f t="shared" si="236"/>
        <v>1</v>
      </c>
      <c r="AC1384" s="112">
        <f t="shared" si="237"/>
        <v>0</v>
      </c>
      <c r="AD1384" s="112">
        <f t="shared" si="238"/>
        <v>0</v>
      </c>
      <c r="AE1384" s="112">
        <f t="shared" si="239"/>
        <v>1</v>
      </c>
    </row>
    <row r="1385" spans="1:31" s="150" customFormat="1" hidden="1">
      <c r="A1385" s="147">
        <v>131</v>
      </c>
      <c r="B1385" s="226" t="s">
        <v>518</v>
      </c>
      <c r="C1385" s="147" t="s">
        <v>371</v>
      </c>
      <c r="D1385" s="147" t="s">
        <v>505</v>
      </c>
      <c r="E1385" s="148">
        <v>42332</v>
      </c>
      <c r="F1385" s="149">
        <v>0.32291666666666669</v>
      </c>
      <c r="G1385" s="149">
        <v>0.75624999999999998</v>
      </c>
      <c r="H1385" s="147"/>
      <c r="I1385" s="147"/>
      <c r="J1385" s="147"/>
      <c r="K1385" s="279"/>
      <c r="L1385" s="121"/>
      <c r="M1385" s="120" t="str">
        <f>IF(ISERROR(VLOOKUP(C1385,mail!$G$2:$H$65,2,0)),"",VLOOKUP(C1385,mail!$G$2:$H$65,2,0))</f>
        <v/>
      </c>
      <c r="N1385" s="98"/>
      <c r="O1385" s="110">
        <f t="shared" si="231"/>
        <v>0.33333333333333331</v>
      </c>
      <c r="P1385" s="110">
        <f t="shared" si="232"/>
        <v>0.75624999999999998</v>
      </c>
      <c r="Q1385" s="134">
        <f t="shared" si="233"/>
        <v>0.16666666666666669</v>
      </c>
      <c r="R1385" s="111">
        <f t="shared" si="234"/>
        <v>0.19374999999999998</v>
      </c>
      <c r="S1385" s="108">
        <f t="shared" si="235"/>
        <v>0.35416666666666669</v>
      </c>
      <c r="T1385" s="109"/>
      <c r="U1385" s="108"/>
      <c r="V1385" s="108"/>
      <c r="W1385" s="112"/>
      <c r="X1385" s="112"/>
      <c r="Y1385" s="112"/>
      <c r="Z1385" s="176"/>
      <c r="AA1385" s="109"/>
      <c r="AB1385" s="138">
        <f t="shared" si="236"/>
        <v>1</v>
      </c>
      <c r="AC1385" s="112">
        <f t="shared" si="237"/>
        <v>0</v>
      </c>
      <c r="AD1385" s="112">
        <f t="shared" si="238"/>
        <v>0</v>
      </c>
      <c r="AE1385" s="112">
        <f t="shared" si="239"/>
        <v>1</v>
      </c>
    </row>
    <row r="1386" spans="1:31" s="150" customFormat="1" hidden="1">
      <c r="A1386" s="147">
        <v>132</v>
      </c>
      <c r="B1386" s="226" t="s">
        <v>519</v>
      </c>
      <c r="C1386" s="147" t="s">
        <v>355</v>
      </c>
      <c r="D1386" s="147" t="s">
        <v>479</v>
      </c>
      <c r="E1386" s="148">
        <v>42328</v>
      </c>
      <c r="F1386" s="149">
        <v>0.36319444444444443</v>
      </c>
      <c r="G1386" s="149">
        <v>0.7729166666666667</v>
      </c>
      <c r="H1386" s="149">
        <v>0.79027777777777775</v>
      </c>
      <c r="I1386" s="147"/>
      <c r="J1386" s="147"/>
      <c r="K1386" s="279"/>
      <c r="L1386" s="121"/>
      <c r="M1386" s="120" t="str">
        <f>IF(ISERROR(VLOOKUP(C1386,mail!$G$2:$H$65,2,0)),"",VLOOKUP(C1386,mail!$G$2:$H$65,2,0))</f>
        <v/>
      </c>
      <c r="N1386" s="98"/>
      <c r="O1386" s="110">
        <f t="shared" si="231"/>
        <v>0.36319444444444443</v>
      </c>
      <c r="P1386" s="110">
        <f t="shared" si="232"/>
        <v>0.75</v>
      </c>
      <c r="Q1386" s="134">
        <f t="shared" si="233"/>
        <v>0.13680555555555557</v>
      </c>
      <c r="R1386" s="111">
        <f t="shared" si="234"/>
        <v>0.1875</v>
      </c>
      <c r="S1386" s="108">
        <f t="shared" si="235"/>
        <v>0.32430555555555557</v>
      </c>
      <c r="T1386" s="109"/>
      <c r="U1386" s="108"/>
      <c r="V1386" s="108"/>
      <c r="W1386" s="112"/>
      <c r="X1386" s="112"/>
      <c r="Y1386" s="112"/>
      <c r="Z1386" s="176"/>
      <c r="AA1386" s="109"/>
      <c r="AB1386" s="138">
        <f t="shared" si="236"/>
        <v>0.91568627450980389</v>
      </c>
      <c r="AC1386" s="112">
        <f t="shared" si="237"/>
        <v>0</v>
      </c>
      <c r="AD1386" s="112">
        <f t="shared" si="238"/>
        <v>1</v>
      </c>
      <c r="AE1386" s="112">
        <f t="shared" si="239"/>
        <v>1</v>
      </c>
    </row>
    <row r="1387" spans="1:31" s="150" customFormat="1" hidden="1">
      <c r="A1387" s="147">
        <v>133</v>
      </c>
      <c r="B1387" s="226" t="s">
        <v>519</v>
      </c>
      <c r="C1387" s="147" t="s">
        <v>355</v>
      </c>
      <c r="D1387" s="147" t="s">
        <v>479</v>
      </c>
      <c r="E1387" s="148">
        <v>42331</v>
      </c>
      <c r="F1387" s="149">
        <v>0.48333333333333334</v>
      </c>
      <c r="G1387" s="149">
        <v>0.76666666666666661</v>
      </c>
      <c r="H1387" s="147"/>
      <c r="I1387" s="147"/>
      <c r="J1387" s="147"/>
      <c r="K1387" s="279"/>
      <c r="L1387" s="121"/>
      <c r="M1387" s="120" t="str">
        <f>IF(ISERROR(VLOOKUP(C1387,mail!$G$2:$H$65,2,0)),"",VLOOKUP(C1387,mail!$G$2:$H$65,2,0))</f>
        <v/>
      </c>
      <c r="N1387" s="98"/>
      <c r="O1387" s="110">
        <f t="shared" si="231"/>
        <v>0.48333333333333334</v>
      </c>
      <c r="P1387" s="110">
        <f t="shared" si="232"/>
        <v>0.75</v>
      </c>
      <c r="Q1387" s="134">
        <f t="shared" si="233"/>
        <v>0</v>
      </c>
      <c r="R1387" s="111">
        <f t="shared" si="234"/>
        <v>0.1875</v>
      </c>
      <c r="S1387" s="108">
        <f t="shared" si="235"/>
        <v>0.1875</v>
      </c>
      <c r="T1387" s="109"/>
      <c r="U1387" s="108"/>
      <c r="V1387" s="108"/>
      <c r="W1387" s="112"/>
      <c r="X1387" s="112"/>
      <c r="Y1387" s="112"/>
      <c r="Z1387" s="176"/>
      <c r="AA1387" s="109"/>
      <c r="AB1387" s="138">
        <f t="shared" si="236"/>
        <v>0.52941176470588236</v>
      </c>
      <c r="AC1387" s="112">
        <f t="shared" si="237"/>
        <v>0</v>
      </c>
      <c r="AD1387" s="112">
        <f t="shared" si="238"/>
        <v>0</v>
      </c>
      <c r="AE1387" s="112">
        <f t="shared" si="239"/>
        <v>0</v>
      </c>
    </row>
    <row r="1388" spans="1:31" s="150" customFormat="1" hidden="1">
      <c r="A1388" s="147">
        <v>134</v>
      </c>
      <c r="B1388" s="226" t="s">
        <v>519</v>
      </c>
      <c r="C1388" s="147" t="s">
        <v>355</v>
      </c>
      <c r="D1388" s="147" t="s">
        <v>479</v>
      </c>
      <c r="E1388" s="148">
        <v>42332</v>
      </c>
      <c r="F1388" s="149">
        <v>0.3520833333333333</v>
      </c>
      <c r="G1388" s="149">
        <v>0.77569444444444446</v>
      </c>
      <c r="H1388" s="149">
        <v>0.78541666666666676</v>
      </c>
      <c r="I1388" s="147"/>
      <c r="J1388" s="147"/>
      <c r="K1388" s="279"/>
      <c r="L1388" s="121"/>
      <c r="M1388" s="120" t="str">
        <f>IF(ISERROR(VLOOKUP(C1388,mail!$G$2:$H$65,2,0)),"",VLOOKUP(C1388,mail!$G$2:$H$65,2,0))</f>
        <v/>
      </c>
      <c r="N1388" s="98"/>
      <c r="O1388" s="110">
        <f t="shared" si="231"/>
        <v>0.3520833333333333</v>
      </c>
      <c r="P1388" s="110">
        <f t="shared" si="232"/>
        <v>0.78541666666666676</v>
      </c>
      <c r="Q1388" s="134">
        <f t="shared" si="233"/>
        <v>0.1479166666666667</v>
      </c>
      <c r="R1388" s="111">
        <f t="shared" si="234"/>
        <v>0.22291666666666676</v>
      </c>
      <c r="S1388" s="108">
        <f t="shared" si="235"/>
        <v>0.35416666666666669</v>
      </c>
      <c r="T1388" s="109"/>
      <c r="U1388" s="108"/>
      <c r="V1388" s="108"/>
      <c r="W1388" s="112"/>
      <c r="X1388" s="112"/>
      <c r="Y1388" s="112"/>
      <c r="Z1388" s="176"/>
      <c r="AA1388" s="109"/>
      <c r="AB1388" s="138">
        <f t="shared" si="236"/>
        <v>1</v>
      </c>
      <c r="AC1388" s="112">
        <f t="shared" si="237"/>
        <v>0</v>
      </c>
      <c r="AD1388" s="112">
        <f t="shared" si="238"/>
        <v>0</v>
      </c>
      <c r="AE1388" s="112">
        <f t="shared" si="239"/>
        <v>1</v>
      </c>
    </row>
    <row r="1389" spans="1:31" s="150" customFormat="1" hidden="1">
      <c r="A1389" s="147">
        <v>135</v>
      </c>
      <c r="B1389" s="226" t="s">
        <v>520</v>
      </c>
      <c r="C1389" s="147" t="s">
        <v>356</v>
      </c>
      <c r="D1389" s="147" t="s">
        <v>479</v>
      </c>
      <c r="E1389" s="148">
        <v>42328</v>
      </c>
      <c r="F1389" s="149">
        <v>0.33194444444444443</v>
      </c>
      <c r="G1389" s="149">
        <v>0.76736111111111116</v>
      </c>
      <c r="H1389" s="147"/>
      <c r="I1389" s="147"/>
      <c r="J1389" s="147"/>
      <c r="K1389" s="279"/>
      <c r="L1389" s="121"/>
      <c r="M1389" s="120" t="str">
        <f>IF(ISERROR(VLOOKUP(C1389,mail!$G$2:$H$65,2,0)),"",VLOOKUP(C1389,mail!$G$2:$H$65,2,0))</f>
        <v/>
      </c>
      <c r="N1389" s="98"/>
      <c r="O1389" s="110">
        <f t="shared" si="231"/>
        <v>0.33333333333333331</v>
      </c>
      <c r="P1389" s="110">
        <f t="shared" si="232"/>
        <v>0.76736111111111116</v>
      </c>
      <c r="Q1389" s="134">
        <f t="shared" si="233"/>
        <v>0.16666666666666669</v>
      </c>
      <c r="R1389" s="111">
        <f t="shared" si="234"/>
        <v>0.20486111111111116</v>
      </c>
      <c r="S1389" s="108">
        <f t="shared" si="235"/>
        <v>0.35416666666666669</v>
      </c>
      <c r="T1389" s="109"/>
      <c r="U1389" s="108"/>
      <c r="V1389" s="108"/>
      <c r="W1389" s="112"/>
      <c r="X1389" s="112"/>
      <c r="Y1389" s="112"/>
      <c r="Z1389" s="176"/>
      <c r="AA1389" s="109"/>
      <c r="AB1389" s="138">
        <f t="shared" si="236"/>
        <v>1</v>
      </c>
      <c r="AC1389" s="112">
        <f t="shared" si="237"/>
        <v>0</v>
      </c>
      <c r="AD1389" s="112">
        <f t="shared" si="238"/>
        <v>0</v>
      </c>
      <c r="AE1389" s="112">
        <f t="shared" si="239"/>
        <v>1</v>
      </c>
    </row>
    <row r="1390" spans="1:31" s="150" customFormat="1" hidden="1">
      <c r="A1390" s="147">
        <v>136</v>
      </c>
      <c r="B1390" s="226" t="s">
        <v>520</v>
      </c>
      <c r="C1390" s="147" t="s">
        <v>356</v>
      </c>
      <c r="D1390" s="147" t="s">
        <v>479</v>
      </c>
      <c r="E1390" s="148">
        <v>42331</v>
      </c>
      <c r="F1390" s="149">
        <v>0.33819444444444446</v>
      </c>
      <c r="G1390" s="149">
        <v>0.77430555555555547</v>
      </c>
      <c r="H1390" s="147"/>
      <c r="I1390" s="147"/>
      <c r="J1390" s="147"/>
      <c r="K1390" s="279"/>
      <c r="L1390" s="121"/>
      <c r="M1390" s="120" t="str">
        <f>IF(ISERROR(VLOOKUP(C1390,mail!$G$2:$H$65,2,0)),"",VLOOKUP(C1390,mail!$G$2:$H$65,2,0))</f>
        <v/>
      </c>
      <c r="N1390" s="98"/>
      <c r="O1390" s="110">
        <f t="shared" si="231"/>
        <v>0.33819444444444446</v>
      </c>
      <c r="P1390" s="110">
        <f t="shared" si="232"/>
        <v>0.77430555555555547</v>
      </c>
      <c r="Q1390" s="134">
        <f t="shared" si="233"/>
        <v>0.16180555555555554</v>
      </c>
      <c r="R1390" s="111">
        <f t="shared" si="234"/>
        <v>0.21180555555555547</v>
      </c>
      <c r="S1390" s="108">
        <f t="shared" si="235"/>
        <v>0.35416666666666669</v>
      </c>
      <c r="T1390" s="109"/>
      <c r="U1390" s="108"/>
      <c r="V1390" s="108"/>
      <c r="W1390" s="112"/>
      <c r="X1390" s="112"/>
      <c r="Y1390" s="112"/>
      <c r="Z1390" s="176"/>
      <c r="AA1390" s="109"/>
      <c r="AB1390" s="138">
        <f t="shared" si="236"/>
        <v>1</v>
      </c>
      <c r="AC1390" s="112">
        <f t="shared" si="237"/>
        <v>0</v>
      </c>
      <c r="AD1390" s="112">
        <f t="shared" si="238"/>
        <v>0</v>
      </c>
      <c r="AE1390" s="112">
        <f t="shared" si="239"/>
        <v>1</v>
      </c>
    </row>
    <row r="1391" spans="1:31" s="150" customFormat="1" hidden="1">
      <c r="A1391" s="147">
        <v>137</v>
      </c>
      <c r="B1391" s="226" t="s">
        <v>520</v>
      </c>
      <c r="C1391" s="147" t="s">
        <v>356</v>
      </c>
      <c r="D1391" s="147" t="s">
        <v>479</v>
      </c>
      <c r="E1391" s="148">
        <v>42332</v>
      </c>
      <c r="F1391" s="149">
        <v>0.34375</v>
      </c>
      <c r="G1391" s="149">
        <v>0.76944444444444438</v>
      </c>
      <c r="H1391" s="147"/>
      <c r="I1391" s="147"/>
      <c r="J1391" s="147"/>
      <c r="K1391" s="279"/>
      <c r="L1391" s="121"/>
      <c r="M1391" s="120" t="str">
        <f>IF(ISERROR(VLOOKUP(C1391,mail!$G$2:$H$65,2,0)),"",VLOOKUP(C1391,mail!$G$2:$H$65,2,0))</f>
        <v/>
      </c>
      <c r="N1391" s="98"/>
      <c r="O1391" s="110">
        <f t="shared" si="231"/>
        <v>0.34375</v>
      </c>
      <c r="P1391" s="110">
        <f t="shared" si="232"/>
        <v>0.76944444444444438</v>
      </c>
      <c r="Q1391" s="134">
        <f t="shared" si="233"/>
        <v>0.15625</v>
      </c>
      <c r="R1391" s="111">
        <f t="shared" si="234"/>
        <v>0.20694444444444438</v>
      </c>
      <c r="S1391" s="108">
        <f t="shared" si="235"/>
        <v>0.35416666666666669</v>
      </c>
      <c r="T1391" s="109"/>
      <c r="U1391" s="108"/>
      <c r="V1391" s="108"/>
      <c r="W1391" s="112"/>
      <c r="X1391" s="112"/>
      <c r="Y1391" s="112"/>
      <c r="Z1391" s="176"/>
      <c r="AA1391" s="109"/>
      <c r="AB1391" s="138">
        <f t="shared" si="236"/>
        <v>1</v>
      </c>
      <c r="AC1391" s="112">
        <f t="shared" si="237"/>
        <v>0</v>
      </c>
      <c r="AD1391" s="112">
        <f t="shared" si="238"/>
        <v>0</v>
      </c>
      <c r="AE1391" s="112">
        <f t="shared" si="239"/>
        <v>1</v>
      </c>
    </row>
    <row r="1392" spans="1:31" s="150" customFormat="1" hidden="1">
      <c r="A1392" s="147">
        <v>138</v>
      </c>
      <c r="B1392" s="226" t="s">
        <v>357</v>
      </c>
      <c r="C1392" s="147" t="s">
        <v>358</v>
      </c>
      <c r="D1392" s="147" t="s">
        <v>479</v>
      </c>
      <c r="E1392" s="148">
        <v>42328</v>
      </c>
      <c r="F1392" s="149">
        <v>0.33819444444444446</v>
      </c>
      <c r="G1392" s="149">
        <v>0.77083333333333337</v>
      </c>
      <c r="H1392" s="147"/>
      <c r="I1392" s="147"/>
      <c r="J1392" s="147"/>
      <c r="K1392" s="279"/>
      <c r="L1392" s="121"/>
      <c r="M1392" s="120" t="str">
        <f>IF(ISERROR(VLOOKUP(C1392,mail!$G$2:$H$65,2,0)),"",VLOOKUP(C1392,mail!$G$2:$H$65,2,0))</f>
        <v>PM</v>
      </c>
      <c r="N1392" s="98"/>
      <c r="O1392" s="110">
        <f t="shared" si="231"/>
        <v>0.33819444444444446</v>
      </c>
      <c r="P1392" s="110">
        <f t="shared" si="232"/>
        <v>0.77083333333333337</v>
      </c>
      <c r="Q1392" s="134">
        <f t="shared" si="233"/>
        <v>0</v>
      </c>
      <c r="R1392" s="111">
        <f t="shared" si="234"/>
        <v>0</v>
      </c>
      <c r="S1392" s="108">
        <f t="shared" si="235"/>
        <v>0</v>
      </c>
      <c r="T1392" s="109"/>
      <c r="U1392" s="108"/>
      <c r="V1392" s="108"/>
      <c r="W1392" s="112"/>
      <c r="X1392" s="112"/>
      <c r="Y1392" s="112"/>
      <c r="Z1392" s="176"/>
      <c r="AA1392" s="109"/>
      <c r="AB1392" s="138">
        <f t="shared" si="236"/>
        <v>0</v>
      </c>
      <c r="AC1392" s="112">
        <f t="shared" si="237"/>
        <v>0</v>
      </c>
      <c r="AD1392" s="112">
        <f t="shared" si="238"/>
        <v>0</v>
      </c>
      <c r="AE1392" s="112">
        <f t="shared" si="239"/>
        <v>0</v>
      </c>
    </row>
    <row r="1393" spans="1:31" s="150" customFormat="1" hidden="1">
      <c r="A1393" s="147">
        <v>140</v>
      </c>
      <c r="B1393" s="226" t="s">
        <v>357</v>
      </c>
      <c r="C1393" s="147" t="s">
        <v>358</v>
      </c>
      <c r="D1393" s="147" t="s">
        <v>479</v>
      </c>
      <c r="E1393" s="148">
        <v>42331</v>
      </c>
      <c r="F1393" s="149">
        <v>0.34097222222222223</v>
      </c>
      <c r="G1393" s="149">
        <v>0.94444444444444453</v>
      </c>
      <c r="H1393" s="147"/>
      <c r="I1393" s="147"/>
      <c r="J1393" s="147"/>
      <c r="K1393" s="279"/>
      <c r="L1393" s="121"/>
      <c r="M1393" s="120" t="str">
        <f>IF(ISERROR(VLOOKUP(C1393,mail!$G$2:$H$65,2,0)),"",VLOOKUP(C1393,mail!$G$2:$H$65,2,0))</f>
        <v>PM</v>
      </c>
      <c r="N1393" s="98"/>
      <c r="O1393" s="110">
        <f t="shared" si="231"/>
        <v>0.34097222222222223</v>
      </c>
      <c r="P1393" s="110">
        <f t="shared" si="232"/>
        <v>0.94444444444444453</v>
      </c>
      <c r="Q1393" s="134">
        <f t="shared" si="233"/>
        <v>0</v>
      </c>
      <c r="R1393" s="111">
        <f t="shared" si="234"/>
        <v>0</v>
      </c>
      <c r="S1393" s="108">
        <f t="shared" si="235"/>
        <v>0</v>
      </c>
      <c r="T1393" s="109"/>
      <c r="U1393" s="108"/>
      <c r="V1393" s="108"/>
      <c r="W1393" s="112"/>
      <c r="X1393" s="112"/>
      <c r="Y1393" s="112"/>
      <c r="Z1393" s="176"/>
      <c r="AA1393" s="109"/>
      <c r="AB1393" s="138">
        <f t="shared" si="236"/>
        <v>0</v>
      </c>
      <c r="AC1393" s="112">
        <f t="shared" si="237"/>
        <v>0</v>
      </c>
      <c r="AD1393" s="112">
        <f t="shared" si="238"/>
        <v>0</v>
      </c>
      <c r="AE1393" s="112">
        <f t="shared" si="239"/>
        <v>0</v>
      </c>
    </row>
    <row r="1394" spans="1:31" s="150" customFormat="1" hidden="1">
      <c r="A1394" s="147">
        <v>141</v>
      </c>
      <c r="B1394" s="226" t="s">
        <v>357</v>
      </c>
      <c r="C1394" s="147" t="s">
        <v>358</v>
      </c>
      <c r="D1394" s="147" t="s">
        <v>479</v>
      </c>
      <c r="E1394" s="148">
        <v>42332</v>
      </c>
      <c r="F1394" s="149">
        <v>0.3125</v>
      </c>
      <c r="G1394" s="149">
        <v>0.76736111111111116</v>
      </c>
      <c r="H1394" s="147"/>
      <c r="I1394" s="147"/>
      <c r="J1394" s="147"/>
      <c r="K1394" s="279"/>
      <c r="L1394" s="121"/>
      <c r="M1394" s="120" t="str">
        <f>IF(ISERROR(VLOOKUP(C1394,mail!$G$2:$H$65,2,0)),"",VLOOKUP(C1394,mail!$G$2:$H$65,2,0))</f>
        <v>PM</v>
      </c>
      <c r="N1394" s="98"/>
      <c r="O1394" s="110">
        <f t="shared" si="231"/>
        <v>0.33333333333333331</v>
      </c>
      <c r="P1394" s="110">
        <f t="shared" si="232"/>
        <v>0.76736111111111116</v>
      </c>
      <c r="Q1394" s="134">
        <f t="shared" si="233"/>
        <v>0</v>
      </c>
      <c r="R1394" s="111">
        <f t="shared" si="234"/>
        <v>0</v>
      </c>
      <c r="S1394" s="108">
        <f t="shared" si="235"/>
        <v>0</v>
      </c>
      <c r="T1394" s="109"/>
      <c r="U1394" s="108"/>
      <c r="V1394" s="108"/>
      <c r="W1394" s="112"/>
      <c r="X1394" s="112"/>
      <c r="Y1394" s="112"/>
      <c r="Z1394" s="176"/>
      <c r="AA1394" s="109"/>
      <c r="AB1394" s="138">
        <f t="shared" si="236"/>
        <v>0</v>
      </c>
      <c r="AC1394" s="112">
        <f t="shared" si="237"/>
        <v>0</v>
      </c>
      <c r="AD1394" s="112">
        <f t="shared" si="238"/>
        <v>0</v>
      </c>
      <c r="AE1394" s="112">
        <f t="shared" si="239"/>
        <v>0</v>
      </c>
    </row>
    <row r="1395" spans="1:31" s="150" customFormat="1" hidden="1">
      <c r="A1395" s="147">
        <v>142</v>
      </c>
      <c r="B1395" s="226" t="s">
        <v>521</v>
      </c>
      <c r="C1395" s="147" t="s">
        <v>402</v>
      </c>
      <c r="D1395" s="147" t="s">
        <v>505</v>
      </c>
      <c r="E1395" s="148">
        <v>42328</v>
      </c>
      <c r="F1395" s="149">
        <v>0.35000000000000003</v>
      </c>
      <c r="G1395" s="149">
        <v>0.74375000000000002</v>
      </c>
      <c r="H1395" s="147"/>
      <c r="I1395" s="147"/>
      <c r="J1395" s="147"/>
      <c r="K1395" s="279"/>
      <c r="L1395" s="121"/>
      <c r="M1395" s="120" t="str">
        <f>IF(ISERROR(VLOOKUP(C1395,mail!$G$2:$H$65,2,0)),"",VLOOKUP(C1395,mail!$G$2:$H$65,2,0))</f>
        <v>KHAC</v>
      </c>
      <c r="N1395" s="98"/>
      <c r="O1395" s="110">
        <f t="shared" si="231"/>
        <v>0.35000000000000003</v>
      </c>
      <c r="P1395" s="110">
        <f t="shared" si="232"/>
        <v>0.74375000000000002</v>
      </c>
      <c r="Q1395" s="134">
        <f t="shared" si="233"/>
        <v>0</v>
      </c>
      <c r="R1395" s="111">
        <f t="shared" si="234"/>
        <v>0</v>
      </c>
      <c r="S1395" s="108">
        <f t="shared" si="235"/>
        <v>0</v>
      </c>
      <c r="T1395" s="109"/>
      <c r="U1395" s="108"/>
      <c r="V1395" s="108"/>
      <c r="W1395" s="112"/>
      <c r="X1395" s="112"/>
      <c r="Y1395" s="112"/>
      <c r="Z1395" s="176"/>
      <c r="AA1395" s="109"/>
      <c r="AB1395" s="138">
        <f t="shared" si="236"/>
        <v>0</v>
      </c>
      <c r="AC1395" s="112">
        <f t="shared" si="237"/>
        <v>0</v>
      </c>
      <c r="AD1395" s="112">
        <f t="shared" si="238"/>
        <v>0</v>
      </c>
      <c r="AE1395" s="112">
        <f t="shared" si="239"/>
        <v>0</v>
      </c>
    </row>
    <row r="1396" spans="1:31" s="150" customFormat="1" hidden="1">
      <c r="A1396" s="147">
        <v>143</v>
      </c>
      <c r="B1396" s="226" t="s">
        <v>521</v>
      </c>
      <c r="C1396" s="147" t="s">
        <v>402</v>
      </c>
      <c r="D1396" s="147" t="s">
        <v>505</v>
      </c>
      <c r="E1396" s="148">
        <v>42332</v>
      </c>
      <c r="F1396" s="149">
        <v>0.3611111111111111</v>
      </c>
      <c r="G1396" s="149">
        <v>0.76527777777777783</v>
      </c>
      <c r="H1396" s="147"/>
      <c r="I1396" s="147"/>
      <c r="J1396" s="147"/>
      <c r="K1396" s="279"/>
      <c r="L1396" s="121"/>
      <c r="M1396" s="120" t="str">
        <f>IF(ISERROR(VLOOKUP(C1396,mail!$G$2:$H$65,2,0)),"",VLOOKUP(C1396,mail!$G$2:$H$65,2,0))</f>
        <v>KHAC</v>
      </c>
      <c r="N1396" s="98"/>
      <c r="O1396" s="110">
        <f t="shared" si="231"/>
        <v>0.3611111111111111</v>
      </c>
      <c r="P1396" s="110">
        <f t="shared" si="232"/>
        <v>0.75</v>
      </c>
      <c r="Q1396" s="134">
        <f t="shared" si="233"/>
        <v>0</v>
      </c>
      <c r="R1396" s="111">
        <f t="shared" si="234"/>
        <v>0</v>
      </c>
      <c r="S1396" s="108">
        <f t="shared" si="235"/>
        <v>0</v>
      </c>
      <c r="T1396" s="109"/>
      <c r="U1396" s="108"/>
      <c r="V1396" s="108"/>
      <c r="W1396" s="112"/>
      <c r="X1396" s="112"/>
      <c r="Y1396" s="112"/>
      <c r="Z1396" s="176"/>
      <c r="AA1396" s="109"/>
      <c r="AB1396" s="138">
        <f t="shared" si="236"/>
        <v>0</v>
      </c>
      <c r="AC1396" s="112">
        <f t="shared" si="237"/>
        <v>0</v>
      </c>
      <c r="AD1396" s="112">
        <f t="shared" si="238"/>
        <v>1</v>
      </c>
      <c r="AE1396" s="112">
        <f t="shared" si="239"/>
        <v>0</v>
      </c>
    </row>
    <row r="1397" spans="1:31" s="150" customFormat="1" hidden="1">
      <c r="A1397" s="147">
        <v>144</v>
      </c>
      <c r="B1397" s="226" t="s">
        <v>522</v>
      </c>
      <c r="C1397" s="147" t="s">
        <v>373</v>
      </c>
      <c r="D1397" s="147" t="s">
        <v>479</v>
      </c>
      <c r="E1397" s="148">
        <v>42328</v>
      </c>
      <c r="F1397" s="149">
        <v>0.3576388888888889</v>
      </c>
      <c r="G1397" s="149">
        <v>0.77013888888888893</v>
      </c>
      <c r="H1397" s="147"/>
      <c r="I1397" s="147"/>
      <c r="J1397" s="147"/>
      <c r="K1397" s="279"/>
      <c r="L1397" s="121"/>
      <c r="M1397" s="120" t="str">
        <f>IF(ISERROR(VLOOKUP(C1397,mail!$G$2:$H$65,2,0)),"",VLOOKUP(C1397,mail!$G$2:$H$65,2,0))</f>
        <v/>
      </c>
      <c r="N1397" s="98"/>
      <c r="O1397" s="110">
        <f t="shared" si="231"/>
        <v>0.3576388888888889</v>
      </c>
      <c r="P1397" s="110">
        <f t="shared" si="232"/>
        <v>0.75</v>
      </c>
      <c r="Q1397" s="134">
        <f t="shared" si="233"/>
        <v>0.1423611111111111</v>
      </c>
      <c r="R1397" s="111">
        <f t="shared" si="234"/>
        <v>0.1875</v>
      </c>
      <c r="S1397" s="108">
        <f t="shared" si="235"/>
        <v>0.3298611111111111</v>
      </c>
      <c r="T1397" s="109"/>
      <c r="U1397" s="108"/>
      <c r="V1397" s="108"/>
      <c r="W1397" s="112"/>
      <c r="X1397" s="112"/>
      <c r="Y1397" s="112"/>
      <c r="Z1397" s="176"/>
      <c r="AA1397" s="109"/>
      <c r="AB1397" s="138">
        <f t="shared" si="236"/>
        <v>0.93137254901960775</v>
      </c>
      <c r="AC1397" s="112">
        <f t="shared" si="237"/>
        <v>0</v>
      </c>
      <c r="AD1397" s="112">
        <f t="shared" si="238"/>
        <v>1</v>
      </c>
      <c r="AE1397" s="112">
        <f t="shared" si="239"/>
        <v>1</v>
      </c>
    </row>
    <row r="1398" spans="1:31" s="150" customFormat="1" hidden="1">
      <c r="A1398" s="147">
        <v>145</v>
      </c>
      <c r="B1398" s="226" t="s">
        <v>522</v>
      </c>
      <c r="C1398" s="147" t="s">
        <v>373</v>
      </c>
      <c r="D1398" s="147" t="s">
        <v>479</v>
      </c>
      <c r="E1398" s="148">
        <v>42331</v>
      </c>
      <c r="F1398" s="149">
        <v>0.3576388888888889</v>
      </c>
      <c r="G1398" s="149">
        <v>0.82986111111111116</v>
      </c>
      <c r="H1398" s="147"/>
      <c r="I1398" s="147"/>
      <c r="J1398" s="147"/>
      <c r="K1398" s="279"/>
      <c r="L1398" s="121"/>
      <c r="M1398" s="120" t="str">
        <f>IF(ISERROR(VLOOKUP(C1398,mail!$G$2:$H$65,2,0)),"",VLOOKUP(C1398,mail!$G$2:$H$65,2,0))</f>
        <v/>
      </c>
      <c r="N1398" s="98"/>
      <c r="O1398" s="110">
        <f t="shared" si="231"/>
        <v>0.3576388888888889</v>
      </c>
      <c r="P1398" s="110">
        <f t="shared" si="232"/>
        <v>0.75</v>
      </c>
      <c r="Q1398" s="134">
        <f t="shared" si="233"/>
        <v>0.1423611111111111</v>
      </c>
      <c r="R1398" s="111">
        <f t="shared" si="234"/>
        <v>0.1875</v>
      </c>
      <c r="S1398" s="108">
        <f t="shared" si="235"/>
        <v>0.3298611111111111</v>
      </c>
      <c r="T1398" s="109"/>
      <c r="U1398" s="108"/>
      <c r="V1398" s="108"/>
      <c r="W1398" s="112"/>
      <c r="X1398" s="112"/>
      <c r="Y1398" s="112"/>
      <c r="Z1398" s="176"/>
      <c r="AA1398" s="109"/>
      <c r="AB1398" s="138">
        <f t="shared" si="236"/>
        <v>0.93137254901960775</v>
      </c>
      <c r="AC1398" s="112">
        <f t="shared" si="237"/>
        <v>0</v>
      </c>
      <c r="AD1398" s="112">
        <f t="shared" si="238"/>
        <v>1</v>
      </c>
      <c r="AE1398" s="112">
        <f t="shared" si="239"/>
        <v>1</v>
      </c>
    </row>
    <row r="1399" spans="1:31" s="150" customFormat="1" hidden="1">
      <c r="A1399" s="147">
        <v>146</v>
      </c>
      <c r="B1399" s="226" t="s">
        <v>522</v>
      </c>
      <c r="C1399" s="147" t="s">
        <v>373</v>
      </c>
      <c r="D1399" s="147" t="s">
        <v>479</v>
      </c>
      <c r="E1399" s="148">
        <v>42332</v>
      </c>
      <c r="F1399" s="149">
        <v>0.35138888888888892</v>
      </c>
      <c r="G1399" s="149">
        <v>0.7993055555555556</v>
      </c>
      <c r="H1399" s="147"/>
      <c r="I1399" s="147"/>
      <c r="J1399" s="147"/>
      <c r="K1399" s="279"/>
      <c r="L1399" s="121"/>
      <c r="M1399" s="120" t="str">
        <f>IF(ISERROR(VLOOKUP(C1399,mail!$G$2:$H$65,2,0)),"",VLOOKUP(C1399,mail!$G$2:$H$65,2,0))</f>
        <v/>
      </c>
      <c r="N1399" s="98"/>
      <c r="O1399" s="110">
        <f t="shared" si="231"/>
        <v>0.35138888888888892</v>
      </c>
      <c r="P1399" s="110">
        <f t="shared" si="232"/>
        <v>0.7993055555555556</v>
      </c>
      <c r="Q1399" s="134">
        <f t="shared" si="233"/>
        <v>0.14861111111111108</v>
      </c>
      <c r="R1399" s="111">
        <f t="shared" si="234"/>
        <v>0.2368055555555556</v>
      </c>
      <c r="S1399" s="108">
        <f t="shared" si="235"/>
        <v>0.35416666666666669</v>
      </c>
      <c r="T1399" s="109"/>
      <c r="U1399" s="108"/>
      <c r="V1399" s="108"/>
      <c r="W1399" s="112"/>
      <c r="X1399" s="112"/>
      <c r="Y1399" s="112"/>
      <c r="Z1399" s="176"/>
      <c r="AA1399" s="109"/>
      <c r="AB1399" s="138">
        <f t="shared" si="236"/>
        <v>1</v>
      </c>
      <c r="AC1399" s="112">
        <f t="shared" si="237"/>
        <v>0</v>
      </c>
      <c r="AD1399" s="112">
        <f t="shared" si="238"/>
        <v>0</v>
      </c>
      <c r="AE1399" s="112">
        <f t="shared" si="239"/>
        <v>1</v>
      </c>
    </row>
    <row r="1400" spans="1:31" s="150" customFormat="1" hidden="1">
      <c r="A1400" s="147">
        <v>147</v>
      </c>
      <c r="B1400" s="226" t="s">
        <v>523</v>
      </c>
      <c r="C1400" s="147" t="s">
        <v>374</v>
      </c>
      <c r="D1400" s="147" t="s">
        <v>505</v>
      </c>
      <c r="E1400" s="148">
        <v>42328</v>
      </c>
      <c r="F1400" s="149">
        <v>0.35347222222222219</v>
      </c>
      <c r="G1400" s="149">
        <v>0.8027777777777777</v>
      </c>
      <c r="H1400" s="147"/>
      <c r="I1400" s="147"/>
      <c r="J1400" s="147"/>
      <c r="K1400" s="279"/>
      <c r="L1400" s="121"/>
      <c r="M1400" s="120" t="str">
        <f>IF(ISERROR(VLOOKUP(C1400,mail!$G$2:$H$65,2,0)),"",VLOOKUP(C1400,mail!$G$2:$H$65,2,0))</f>
        <v/>
      </c>
      <c r="N1400" s="98"/>
      <c r="O1400" s="110">
        <f t="shared" si="231"/>
        <v>0.35347222222222219</v>
      </c>
      <c r="P1400" s="110">
        <f t="shared" si="232"/>
        <v>0.8027777777777777</v>
      </c>
      <c r="Q1400" s="134">
        <f t="shared" si="233"/>
        <v>0.14652777777777781</v>
      </c>
      <c r="R1400" s="111">
        <f t="shared" si="234"/>
        <v>0.2402777777777777</v>
      </c>
      <c r="S1400" s="108">
        <f t="shared" si="235"/>
        <v>0.35416666666666669</v>
      </c>
      <c r="T1400" s="109"/>
      <c r="U1400" s="108"/>
      <c r="V1400" s="108"/>
      <c r="W1400" s="112"/>
      <c r="X1400" s="112"/>
      <c r="Y1400" s="112"/>
      <c r="Z1400" s="176"/>
      <c r="AA1400" s="109"/>
      <c r="AB1400" s="138">
        <f t="shared" si="236"/>
        <v>1</v>
      </c>
      <c r="AC1400" s="112">
        <f t="shared" si="237"/>
        <v>0</v>
      </c>
      <c r="AD1400" s="112">
        <f t="shared" si="238"/>
        <v>0</v>
      </c>
      <c r="AE1400" s="112">
        <f t="shared" si="239"/>
        <v>1</v>
      </c>
    </row>
    <row r="1401" spans="1:31" s="150" customFormat="1" hidden="1">
      <c r="A1401" s="147">
        <v>148</v>
      </c>
      <c r="B1401" s="226" t="s">
        <v>523</v>
      </c>
      <c r="C1401" s="147" t="s">
        <v>374</v>
      </c>
      <c r="D1401" s="147" t="s">
        <v>505</v>
      </c>
      <c r="E1401" s="148">
        <v>42331</v>
      </c>
      <c r="F1401" s="149">
        <v>0.35416666666666669</v>
      </c>
      <c r="G1401" s="149">
        <v>0.90277777777777779</v>
      </c>
      <c r="H1401" s="147"/>
      <c r="I1401" s="147"/>
      <c r="J1401" s="147"/>
      <c r="K1401" s="279"/>
      <c r="L1401" s="121"/>
      <c r="M1401" s="120" t="str">
        <f>IF(ISERROR(VLOOKUP(C1401,mail!$G$2:$H$65,2,0)),"",VLOOKUP(C1401,mail!$G$2:$H$65,2,0))</f>
        <v/>
      </c>
      <c r="N1401" s="98"/>
      <c r="O1401" s="110">
        <f t="shared" si="231"/>
        <v>0.35416666666666669</v>
      </c>
      <c r="P1401" s="110">
        <f t="shared" si="232"/>
        <v>0.90277777777777779</v>
      </c>
      <c r="Q1401" s="134">
        <f t="shared" si="233"/>
        <v>0.14583333333333331</v>
      </c>
      <c r="R1401" s="111">
        <f t="shared" si="234"/>
        <v>0.25</v>
      </c>
      <c r="S1401" s="108">
        <f t="shared" si="235"/>
        <v>0.35416666666666669</v>
      </c>
      <c r="T1401" s="109"/>
      <c r="U1401" s="108"/>
      <c r="V1401" s="108"/>
      <c r="W1401" s="112"/>
      <c r="X1401" s="112"/>
      <c r="Y1401" s="112"/>
      <c r="Z1401" s="176"/>
      <c r="AA1401" s="109"/>
      <c r="AB1401" s="138">
        <f t="shared" si="236"/>
        <v>1</v>
      </c>
      <c r="AC1401" s="112">
        <f t="shared" si="237"/>
        <v>0</v>
      </c>
      <c r="AD1401" s="112">
        <f t="shared" si="238"/>
        <v>0</v>
      </c>
      <c r="AE1401" s="112">
        <f t="shared" si="239"/>
        <v>1</v>
      </c>
    </row>
    <row r="1402" spans="1:31" s="150" customFormat="1" hidden="1">
      <c r="A1402" s="147">
        <v>149</v>
      </c>
      <c r="B1402" s="226" t="s">
        <v>523</v>
      </c>
      <c r="C1402" s="147" t="s">
        <v>374</v>
      </c>
      <c r="D1402" s="147" t="s">
        <v>505</v>
      </c>
      <c r="E1402" s="148">
        <v>42332</v>
      </c>
      <c r="F1402" s="149">
        <v>0.3430555555555555</v>
      </c>
      <c r="G1402" s="149">
        <v>0.77847222222222223</v>
      </c>
      <c r="H1402" s="147"/>
      <c r="I1402" s="147"/>
      <c r="J1402" s="147"/>
      <c r="K1402" s="279"/>
      <c r="L1402" s="121"/>
      <c r="M1402" s="120" t="str">
        <f>IF(ISERROR(VLOOKUP(C1402,mail!$G$2:$H$65,2,0)),"",VLOOKUP(C1402,mail!$G$2:$H$65,2,0))</f>
        <v/>
      </c>
      <c r="N1402" s="98"/>
      <c r="O1402" s="110">
        <f t="shared" si="231"/>
        <v>0.3430555555555555</v>
      </c>
      <c r="P1402" s="110">
        <f t="shared" si="232"/>
        <v>0.77847222222222223</v>
      </c>
      <c r="Q1402" s="134">
        <f t="shared" si="233"/>
        <v>0.1569444444444445</v>
      </c>
      <c r="R1402" s="111">
        <f t="shared" si="234"/>
        <v>0.21597222222222223</v>
      </c>
      <c r="S1402" s="108">
        <f t="shared" si="235"/>
        <v>0.35416666666666669</v>
      </c>
      <c r="T1402" s="109"/>
      <c r="U1402" s="108"/>
      <c r="V1402" s="108"/>
      <c r="W1402" s="112"/>
      <c r="X1402" s="112"/>
      <c r="Y1402" s="112"/>
      <c r="Z1402" s="176"/>
      <c r="AA1402" s="109"/>
      <c r="AB1402" s="138">
        <f t="shared" si="236"/>
        <v>1</v>
      </c>
      <c r="AC1402" s="112">
        <f t="shared" si="237"/>
        <v>0</v>
      </c>
      <c r="AD1402" s="112">
        <f t="shared" si="238"/>
        <v>0</v>
      </c>
      <c r="AE1402" s="112">
        <f t="shared" si="239"/>
        <v>1</v>
      </c>
    </row>
    <row r="1403" spans="1:31" s="150" customFormat="1" hidden="1">
      <c r="A1403" s="147">
        <v>150</v>
      </c>
      <c r="B1403" s="226" t="s">
        <v>525</v>
      </c>
      <c r="C1403" s="147" t="s">
        <v>379</v>
      </c>
      <c r="D1403" s="147" t="s">
        <v>505</v>
      </c>
      <c r="E1403" s="148">
        <v>42328</v>
      </c>
      <c r="F1403" s="149">
        <v>0.33819444444444446</v>
      </c>
      <c r="G1403" s="149">
        <v>0.76666666666666661</v>
      </c>
      <c r="H1403" s="147"/>
      <c r="I1403" s="147"/>
      <c r="J1403" s="147"/>
      <c r="K1403" s="279"/>
      <c r="L1403" s="121"/>
      <c r="M1403" s="120" t="str">
        <f>IF(ISERROR(VLOOKUP(C1403,mail!$G$2:$H$65,2,0)),"",VLOOKUP(C1403,mail!$G$2:$H$65,2,0))</f>
        <v/>
      </c>
      <c r="N1403" s="98"/>
      <c r="O1403" s="110">
        <f t="shared" si="231"/>
        <v>0.33819444444444446</v>
      </c>
      <c r="P1403" s="110">
        <f t="shared" si="232"/>
        <v>0.76666666666666661</v>
      </c>
      <c r="Q1403" s="134">
        <f t="shared" si="233"/>
        <v>0.16180555555555554</v>
      </c>
      <c r="R1403" s="111">
        <f t="shared" si="234"/>
        <v>0.20416666666666661</v>
      </c>
      <c r="S1403" s="108">
        <f t="shared" si="235"/>
        <v>0.35416666666666669</v>
      </c>
      <c r="T1403" s="109"/>
      <c r="U1403" s="108"/>
      <c r="V1403" s="108"/>
      <c r="W1403" s="112"/>
      <c r="X1403" s="112"/>
      <c r="Y1403" s="112"/>
      <c r="Z1403" s="176"/>
      <c r="AA1403" s="109"/>
      <c r="AB1403" s="138">
        <f t="shared" si="236"/>
        <v>1</v>
      </c>
      <c r="AC1403" s="112">
        <f t="shared" si="237"/>
        <v>0</v>
      </c>
      <c r="AD1403" s="112">
        <f t="shared" si="238"/>
        <v>0</v>
      </c>
      <c r="AE1403" s="112">
        <f t="shared" si="239"/>
        <v>1</v>
      </c>
    </row>
    <row r="1404" spans="1:31" s="150" customFormat="1" hidden="1">
      <c r="A1404" s="147">
        <v>151</v>
      </c>
      <c r="B1404" s="226" t="s">
        <v>525</v>
      </c>
      <c r="C1404" s="147" t="s">
        <v>379</v>
      </c>
      <c r="D1404" s="147" t="s">
        <v>505</v>
      </c>
      <c r="E1404" s="148">
        <v>42331</v>
      </c>
      <c r="F1404" s="149">
        <v>0.33888888888888885</v>
      </c>
      <c r="G1404" s="149">
        <v>0.76250000000000007</v>
      </c>
      <c r="H1404" s="147"/>
      <c r="I1404" s="147"/>
      <c r="J1404" s="147"/>
      <c r="K1404" s="279"/>
      <c r="L1404" s="121"/>
      <c r="M1404" s="120" t="str">
        <f>IF(ISERROR(VLOOKUP(C1404,mail!$G$2:$H$65,2,0)),"",VLOOKUP(C1404,mail!$G$2:$H$65,2,0))</f>
        <v/>
      </c>
      <c r="N1404" s="98"/>
      <c r="O1404" s="110">
        <f t="shared" si="231"/>
        <v>0.33888888888888885</v>
      </c>
      <c r="P1404" s="110">
        <f t="shared" si="232"/>
        <v>0.76250000000000007</v>
      </c>
      <c r="Q1404" s="134">
        <f t="shared" si="233"/>
        <v>0.16111111111111115</v>
      </c>
      <c r="R1404" s="111">
        <f t="shared" si="234"/>
        <v>0.20000000000000007</v>
      </c>
      <c r="S1404" s="108">
        <f t="shared" si="235"/>
        <v>0.35416666666666669</v>
      </c>
      <c r="T1404" s="109"/>
      <c r="U1404" s="108"/>
      <c r="V1404" s="108"/>
      <c r="W1404" s="112"/>
      <c r="X1404" s="112"/>
      <c r="Y1404" s="112"/>
      <c r="Z1404" s="176"/>
      <c r="AA1404" s="109"/>
      <c r="AB1404" s="138">
        <f t="shared" si="236"/>
        <v>1</v>
      </c>
      <c r="AC1404" s="112">
        <f t="shared" si="237"/>
        <v>0</v>
      </c>
      <c r="AD1404" s="112">
        <f t="shared" si="238"/>
        <v>0</v>
      </c>
      <c r="AE1404" s="112">
        <f t="shared" si="239"/>
        <v>1</v>
      </c>
    </row>
    <row r="1405" spans="1:31" s="150" customFormat="1" hidden="1">
      <c r="A1405" s="147">
        <v>152</v>
      </c>
      <c r="B1405" s="226" t="s">
        <v>525</v>
      </c>
      <c r="C1405" s="147" t="s">
        <v>379</v>
      </c>
      <c r="D1405" s="147" t="s">
        <v>505</v>
      </c>
      <c r="E1405" s="148">
        <v>42332</v>
      </c>
      <c r="F1405" s="149">
        <v>0.34375</v>
      </c>
      <c r="G1405" s="149">
        <v>0.78680555555555554</v>
      </c>
      <c r="H1405" s="147"/>
      <c r="I1405" s="147"/>
      <c r="J1405" s="147"/>
      <c r="K1405" s="279"/>
      <c r="L1405" s="121"/>
      <c r="M1405" s="120" t="str">
        <f>IF(ISERROR(VLOOKUP(C1405,mail!$G$2:$H$65,2,0)),"",VLOOKUP(C1405,mail!$G$2:$H$65,2,0))</f>
        <v/>
      </c>
      <c r="N1405" s="98"/>
      <c r="O1405" s="110">
        <f t="shared" si="231"/>
        <v>0.34375</v>
      </c>
      <c r="P1405" s="110">
        <f t="shared" si="232"/>
        <v>0.78680555555555554</v>
      </c>
      <c r="Q1405" s="134">
        <f t="shared" si="233"/>
        <v>0.15625</v>
      </c>
      <c r="R1405" s="111">
        <f t="shared" si="234"/>
        <v>0.22430555555555554</v>
      </c>
      <c r="S1405" s="108">
        <f t="shared" si="235"/>
        <v>0.35416666666666669</v>
      </c>
      <c r="T1405" s="109"/>
      <c r="U1405" s="108"/>
      <c r="V1405" s="108"/>
      <c r="W1405" s="112"/>
      <c r="X1405" s="112"/>
      <c r="Y1405" s="112"/>
      <c r="Z1405" s="176"/>
      <c r="AA1405" s="109"/>
      <c r="AB1405" s="138">
        <f t="shared" si="236"/>
        <v>1</v>
      </c>
      <c r="AC1405" s="112">
        <f t="shared" si="237"/>
        <v>0</v>
      </c>
      <c r="AD1405" s="112">
        <f t="shared" si="238"/>
        <v>0</v>
      </c>
      <c r="AE1405" s="112">
        <f t="shared" si="239"/>
        <v>1</v>
      </c>
    </row>
    <row r="1406" spans="1:31" s="150" customFormat="1" hidden="1">
      <c r="A1406" s="147">
        <v>153</v>
      </c>
      <c r="B1406" s="226" t="s">
        <v>526</v>
      </c>
      <c r="C1406" s="147" t="s">
        <v>377</v>
      </c>
      <c r="D1406" s="147" t="s">
        <v>505</v>
      </c>
      <c r="E1406" s="148">
        <v>42328</v>
      </c>
      <c r="F1406" s="149">
        <v>0.33888888888888885</v>
      </c>
      <c r="G1406" s="149">
        <v>0.77847222222222223</v>
      </c>
      <c r="H1406" s="147"/>
      <c r="I1406" s="147"/>
      <c r="J1406" s="147"/>
      <c r="K1406" s="279"/>
      <c r="L1406" s="121"/>
      <c r="M1406" s="120" t="str">
        <f>IF(ISERROR(VLOOKUP(C1406,mail!$G$2:$H$65,2,0)),"",VLOOKUP(C1406,mail!$G$2:$H$65,2,0))</f>
        <v/>
      </c>
      <c r="N1406" s="98"/>
      <c r="O1406" s="110">
        <f t="shared" si="231"/>
        <v>0.33888888888888885</v>
      </c>
      <c r="P1406" s="110">
        <f t="shared" si="232"/>
        <v>0.77847222222222223</v>
      </c>
      <c r="Q1406" s="134">
        <f t="shared" si="233"/>
        <v>0.16111111111111115</v>
      </c>
      <c r="R1406" s="111">
        <f t="shared" si="234"/>
        <v>0.21597222222222223</v>
      </c>
      <c r="S1406" s="108">
        <f t="shared" si="235"/>
        <v>0.35416666666666669</v>
      </c>
      <c r="T1406" s="109"/>
      <c r="U1406" s="108"/>
      <c r="V1406" s="108"/>
      <c r="W1406" s="112"/>
      <c r="X1406" s="112"/>
      <c r="Y1406" s="112"/>
      <c r="Z1406" s="176"/>
      <c r="AA1406" s="109"/>
      <c r="AB1406" s="138">
        <f t="shared" si="236"/>
        <v>1</v>
      </c>
      <c r="AC1406" s="112">
        <f t="shared" si="237"/>
        <v>0</v>
      </c>
      <c r="AD1406" s="112">
        <f t="shared" si="238"/>
        <v>0</v>
      </c>
      <c r="AE1406" s="112">
        <f t="shared" si="239"/>
        <v>1</v>
      </c>
    </row>
    <row r="1407" spans="1:31" s="150" customFormat="1" hidden="1">
      <c r="A1407" s="147">
        <v>154</v>
      </c>
      <c r="B1407" s="226" t="s">
        <v>526</v>
      </c>
      <c r="C1407" s="147" t="s">
        <v>377</v>
      </c>
      <c r="D1407" s="147" t="s">
        <v>505</v>
      </c>
      <c r="E1407" s="148">
        <v>42331</v>
      </c>
      <c r="F1407" s="149">
        <v>0.33958333333333335</v>
      </c>
      <c r="G1407" s="149">
        <v>0.78055555555555556</v>
      </c>
      <c r="H1407" s="147"/>
      <c r="I1407" s="147"/>
      <c r="J1407" s="147"/>
      <c r="K1407" s="279"/>
      <c r="L1407" s="121"/>
      <c r="M1407" s="120" t="str">
        <f>IF(ISERROR(VLOOKUP(C1407,mail!$G$2:$H$65,2,0)),"",VLOOKUP(C1407,mail!$G$2:$H$65,2,0))</f>
        <v/>
      </c>
      <c r="N1407" s="98"/>
      <c r="O1407" s="110">
        <f t="shared" si="231"/>
        <v>0.33958333333333335</v>
      </c>
      <c r="P1407" s="110">
        <f t="shared" si="232"/>
        <v>0.78055555555555556</v>
      </c>
      <c r="Q1407" s="134">
        <f t="shared" si="233"/>
        <v>0.16041666666666665</v>
      </c>
      <c r="R1407" s="111">
        <f t="shared" si="234"/>
        <v>0.21805555555555556</v>
      </c>
      <c r="S1407" s="108">
        <f t="shared" si="235"/>
        <v>0.35416666666666669</v>
      </c>
      <c r="T1407" s="109"/>
      <c r="U1407" s="108"/>
      <c r="V1407" s="108"/>
      <c r="W1407" s="112"/>
      <c r="X1407" s="112"/>
      <c r="Y1407" s="112"/>
      <c r="Z1407" s="176"/>
      <c r="AA1407" s="109"/>
      <c r="AB1407" s="138">
        <f t="shared" si="236"/>
        <v>1</v>
      </c>
      <c r="AC1407" s="112">
        <f t="shared" si="237"/>
        <v>0</v>
      </c>
      <c r="AD1407" s="112">
        <f t="shared" si="238"/>
        <v>0</v>
      </c>
      <c r="AE1407" s="112">
        <f t="shared" si="239"/>
        <v>1</v>
      </c>
    </row>
    <row r="1408" spans="1:31" s="150" customFormat="1" hidden="1">
      <c r="A1408" s="147">
        <v>155</v>
      </c>
      <c r="B1408" s="226" t="s">
        <v>526</v>
      </c>
      <c r="C1408" s="147" t="s">
        <v>377</v>
      </c>
      <c r="D1408" s="147" t="s">
        <v>505</v>
      </c>
      <c r="E1408" s="148">
        <v>42332</v>
      </c>
      <c r="F1408" s="149">
        <v>0.33819444444444446</v>
      </c>
      <c r="G1408" s="149">
        <v>0.76180555555555562</v>
      </c>
      <c r="H1408" s="147"/>
      <c r="I1408" s="147"/>
      <c r="J1408" s="147"/>
      <c r="K1408" s="279"/>
      <c r="L1408" s="121"/>
      <c r="M1408" s="120" t="str">
        <f>IF(ISERROR(VLOOKUP(C1408,mail!$G$2:$H$65,2,0)),"",VLOOKUP(C1408,mail!$G$2:$H$65,2,0))</f>
        <v/>
      </c>
      <c r="N1408" s="98"/>
      <c r="O1408" s="110">
        <f t="shared" si="231"/>
        <v>0.33819444444444446</v>
      </c>
      <c r="P1408" s="110">
        <f t="shared" si="232"/>
        <v>0.76180555555555562</v>
      </c>
      <c r="Q1408" s="134">
        <f t="shared" si="233"/>
        <v>0.16180555555555554</v>
      </c>
      <c r="R1408" s="111">
        <f t="shared" si="234"/>
        <v>0.19930555555555562</v>
      </c>
      <c r="S1408" s="108">
        <f t="shared" si="235"/>
        <v>0.35416666666666669</v>
      </c>
      <c r="T1408" s="109"/>
      <c r="U1408" s="108"/>
      <c r="V1408" s="108"/>
      <c r="W1408" s="112"/>
      <c r="X1408" s="112"/>
      <c r="Y1408" s="112"/>
      <c r="Z1408" s="176"/>
      <c r="AA1408" s="109"/>
      <c r="AB1408" s="138">
        <f t="shared" si="236"/>
        <v>1</v>
      </c>
      <c r="AC1408" s="112">
        <f t="shared" si="237"/>
        <v>0</v>
      </c>
      <c r="AD1408" s="112">
        <f t="shared" si="238"/>
        <v>0</v>
      </c>
      <c r="AE1408" s="112">
        <f t="shared" si="239"/>
        <v>1</v>
      </c>
    </row>
    <row r="1409" spans="1:31" s="150" customFormat="1" hidden="1">
      <c r="A1409" s="147">
        <v>156</v>
      </c>
      <c r="B1409" s="226" t="s">
        <v>527</v>
      </c>
      <c r="C1409" s="147" t="s">
        <v>391</v>
      </c>
      <c r="D1409" s="147" t="s">
        <v>505</v>
      </c>
      <c r="E1409" s="148">
        <v>42328</v>
      </c>
      <c r="F1409" s="149">
        <v>0.33888888888888885</v>
      </c>
      <c r="G1409" s="149">
        <v>0.82847222222222217</v>
      </c>
      <c r="H1409" s="147"/>
      <c r="I1409" s="147"/>
      <c r="J1409" s="147"/>
      <c r="K1409" s="279"/>
      <c r="L1409" s="121"/>
      <c r="M1409" s="120" t="str">
        <f>IF(ISERROR(VLOOKUP(C1409,mail!$G$2:$H$65,2,0)),"",VLOOKUP(C1409,mail!$G$2:$H$65,2,0))</f>
        <v/>
      </c>
      <c r="N1409" s="98"/>
      <c r="O1409" s="110">
        <f t="shared" si="231"/>
        <v>0.33888888888888885</v>
      </c>
      <c r="P1409" s="110">
        <f t="shared" si="232"/>
        <v>0.82847222222222217</v>
      </c>
      <c r="Q1409" s="134">
        <f t="shared" si="233"/>
        <v>0.16111111111111115</v>
      </c>
      <c r="R1409" s="111">
        <f t="shared" si="234"/>
        <v>0.25</v>
      </c>
      <c r="S1409" s="108">
        <f t="shared" si="235"/>
        <v>0.35416666666666669</v>
      </c>
      <c r="T1409" s="109"/>
      <c r="U1409" s="108"/>
      <c r="V1409" s="108"/>
      <c r="W1409" s="112"/>
      <c r="X1409" s="112"/>
      <c r="Y1409" s="112"/>
      <c r="Z1409" s="176"/>
      <c r="AA1409" s="109"/>
      <c r="AB1409" s="138">
        <f t="shared" si="236"/>
        <v>1</v>
      </c>
      <c r="AC1409" s="112">
        <f t="shared" si="237"/>
        <v>0</v>
      </c>
      <c r="AD1409" s="112">
        <f t="shared" si="238"/>
        <v>0</v>
      </c>
      <c r="AE1409" s="112">
        <f t="shared" si="239"/>
        <v>1</v>
      </c>
    </row>
    <row r="1410" spans="1:31" s="150" customFormat="1" hidden="1">
      <c r="A1410" s="147">
        <v>157</v>
      </c>
      <c r="B1410" s="226" t="s">
        <v>527</v>
      </c>
      <c r="C1410" s="147" t="s">
        <v>391</v>
      </c>
      <c r="D1410" s="147" t="s">
        <v>505</v>
      </c>
      <c r="E1410" s="148">
        <v>42331</v>
      </c>
      <c r="F1410" s="149">
        <v>0.33958333333333335</v>
      </c>
      <c r="G1410" s="149">
        <v>0.77708333333333324</v>
      </c>
      <c r="H1410" s="147"/>
      <c r="I1410" s="147"/>
      <c r="J1410" s="147"/>
      <c r="K1410" s="279"/>
      <c r="L1410" s="121"/>
      <c r="M1410" s="120" t="str">
        <f>IF(ISERROR(VLOOKUP(C1410,mail!$G$2:$H$65,2,0)),"",VLOOKUP(C1410,mail!$G$2:$H$65,2,0))</f>
        <v/>
      </c>
      <c r="N1410" s="98"/>
      <c r="O1410" s="110">
        <f t="shared" si="231"/>
        <v>0.33958333333333335</v>
      </c>
      <c r="P1410" s="110">
        <f t="shared" si="232"/>
        <v>0.77708333333333324</v>
      </c>
      <c r="Q1410" s="134">
        <f t="shared" si="233"/>
        <v>0.16041666666666665</v>
      </c>
      <c r="R1410" s="111">
        <f t="shared" si="234"/>
        <v>0.21458333333333324</v>
      </c>
      <c r="S1410" s="108">
        <f t="shared" si="235"/>
        <v>0.35416666666666669</v>
      </c>
      <c r="T1410" s="109"/>
      <c r="U1410" s="108"/>
      <c r="V1410" s="108"/>
      <c r="W1410" s="112"/>
      <c r="X1410" s="112"/>
      <c r="Y1410" s="112"/>
      <c r="Z1410" s="176"/>
      <c r="AA1410" s="109"/>
      <c r="AB1410" s="138">
        <f t="shared" si="236"/>
        <v>1</v>
      </c>
      <c r="AC1410" s="112">
        <f t="shared" si="237"/>
        <v>0</v>
      </c>
      <c r="AD1410" s="112">
        <f t="shared" si="238"/>
        <v>0</v>
      </c>
      <c r="AE1410" s="112">
        <f t="shared" si="239"/>
        <v>1</v>
      </c>
    </row>
    <row r="1411" spans="1:31" s="150" customFormat="1" hidden="1">
      <c r="A1411" s="147">
        <v>158</v>
      </c>
      <c r="B1411" s="226" t="s">
        <v>527</v>
      </c>
      <c r="C1411" s="147" t="s">
        <v>391</v>
      </c>
      <c r="D1411" s="147" t="s">
        <v>505</v>
      </c>
      <c r="E1411" s="148">
        <v>42332</v>
      </c>
      <c r="F1411" s="149">
        <v>0.33819444444444446</v>
      </c>
      <c r="G1411" s="149">
        <v>0.77361111111111114</v>
      </c>
      <c r="H1411" s="147"/>
      <c r="I1411" s="147"/>
      <c r="J1411" s="147"/>
      <c r="K1411" s="279"/>
      <c r="L1411" s="121"/>
      <c r="M1411" s="120" t="str">
        <f>IF(ISERROR(VLOOKUP(C1411,mail!$G$2:$H$65,2,0)),"",VLOOKUP(C1411,mail!$G$2:$H$65,2,0))</f>
        <v/>
      </c>
      <c r="N1411" s="98"/>
      <c r="O1411" s="110">
        <f t="shared" si="231"/>
        <v>0.33819444444444446</v>
      </c>
      <c r="P1411" s="110">
        <f t="shared" si="232"/>
        <v>0.77361111111111114</v>
      </c>
      <c r="Q1411" s="134">
        <f t="shared" si="233"/>
        <v>0.16180555555555554</v>
      </c>
      <c r="R1411" s="111">
        <f t="shared" si="234"/>
        <v>0.21111111111111114</v>
      </c>
      <c r="S1411" s="108">
        <f t="shared" si="235"/>
        <v>0.35416666666666669</v>
      </c>
      <c r="T1411" s="109"/>
      <c r="U1411" s="108"/>
      <c r="V1411" s="108"/>
      <c r="W1411" s="112"/>
      <c r="X1411" s="112"/>
      <c r="Y1411" s="112"/>
      <c r="Z1411" s="176"/>
      <c r="AA1411" s="109"/>
      <c r="AB1411" s="138">
        <f t="shared" si="236"/>
        <v>1</v>
      </c>
      <c r="AC1411" s="112">
        <f t="shared" si="237"/>
        <v>0</v>
      </c>
      <c r="AD1411" s="112">
        <f t="shared" si="238"/>
        <v>0</v>
      </c>
      <c r="AE1411" s="112">
        <f t="shared" si="239"/>
        <v>1</v>
      </c>
    </row>
    <row r="1412" spans="1:31" s="150" customFormat="1" hidden="1">
      <c r="A1412" s="147">
        <v>159</v>
      </c>
      <c r="B1412" s="226" t="s">
        <v>528</v>
      </c>
      <c r="C1412" s="147" t="s">
        <v>429</v>
      </c>
      <c r="D1412" s="147" t="s">
        <v>479</v>
      </c>
      <c r="E1412" s="148">
        <v>42328</v>
      </c>
      <c r="F1412" s="149">
        <v>0.32361111111111113</v>
      </c>
      <c r="G1412" s="149">
        <v>0.76736111111111116</v>
      </c>
      <c r="H1412" s="147"/>
      <c r="I1412" s="147"/>
      <c r="J1412" s="147"/>
      <c r="K1412" s="279"/>
      <c r="L1412" s="121"/>
      <c r="M1412" s="120" t="str">
        <f>IF(ISERROR(VLOOKUP(C1412,mail!$G$2:$H$65,2,0)),"",VLOOKUP(C1412,mail!$G$2:$H$65,2,0))</f>
        <v/>
      </c>
      <c r="N1412" s="98"/>
      <c r="O1412" s="110">
        <f t="shared" si="231"/>
        <v>0.33333333333333331</v>
      </c>
      <c r="P1412" s="110">
        <f t="shared" si="232"/>
        <v>0.76736111111111116</v>
      </c>
      <c r="Q1412" s="134">
        <f t="shared" si="233"/>
        <v>0.16666666666666669</v>
      </c>
      <c r="R1412" s="111">
        <f t="shared" si="234"/>
        <v>0.20486111111111116</v>
      </c>
      <c r="S1412" s="108">
        <f t="shared" si="235"/>
        <v>0.35416666666666669</v>
      </c>
      <c r="T1412" s="109"/>
      <c r="U1412" s="108"/>
      <c r="V1412" s="108"/>
      <c r="W1412" s="112"/>
      <c r="X1412" s="112"/>
      <c r="Y1412" s="112"/>
      <c r="Z1412" s="176"/>
      <c r="AA1412" s="109"/>
      <c r="AB1412" s="138">
        <f t="shared" si="236"/>
        <v>1</v>
      </c>
      <c r="AC1412" s="112">
        <f t="shared" si="237"/>
        <v>0</v>
      </c>
      <c r="AD1412" s="112">
        <f t="shared" si="238"/>
        <v>0</v>
      </c>
      <c r="AE1412" s="112">
        <f t="shared" si="239"/>
        <v>1</v>
      </c>
    </row>
    <row r="1413" spans="1:31" s="150" customFormat="1" hidden="1">
      <c r="A1413" s="147">
        <v>160</v>
      </c>
      <c r="B1413" s="226" t="s">
        <v>528</v>
      </c>
      <c r="C1413" s="147" t="s">
        <v>429</v>
      </c>
      <c r="D1413" s="147" t="s">
        <v>479</v>
      </c>
      <c r="E1413" s="148">
        <v>42331</v>
      </c>
      <c r="F1413" s="149">
        <v>0.32916666666666666</v>
      </c>
      <c r="G1413" s="149">
        <v>0.79236111111111107</v>
      </c>
      <c r="H1413" s="147"/>
      <c r="I1413" s="147"/>
      <c r="J1413" s="147"/>
      <c r="K1413" s="279"/>
      <c r="L1413" s="121"/>
      <c r="M1413" s="120" t="str">
        <f>IF(ISERROR(VLOOKUP(C1413,mail!$G$2:$H$65,2,0)),"",VLOOKUP(C1413,mail!$G$2:$H$65,2,0))</f>
        <v/>
      </c>
      <c r="N1413" s="98"/>
      <c r="O1413" s="110">
        <f t="shared" si="231"/>
        <v>0.33333333333333331</v>
      </c>
      <c r="P1413" s="110">
        <f t="shared" si="232"/>
        <v>0.79236111111111107</v>
      </c>
      <c r="Q1413" s="134">
        <f t="shared" si="233"/>
        <v>0.16666666666666669</v>
      </c>
      <c r="R1413" s="111">
        <f t="shared" si="234"/>
        <v>0.22986111111111107</v>
      </c>
      <c r="S1413" s="108">
        <f t="shared" si="235"/>
        <v>0.35416666666666669</v>
      </c>
      <c r="T1413" s="109"/>
      <c r="U1413" s="108"/>
      <c r="V1413" s="108"/>
      <c r="W1413" s="112"/>
      <c r="X1413" s="112"/>
      <c r="Y1413" s="112"/>
      <c r="Z1413" s="176"/>
      <c r="AA1413" s="109"/>
      <c r="AB1413" s="138">
        <f t="shared" si="236"/>
        <v>1</v>
      </c>
      <c r="AC1413" s="112">
        <f t="shared" si="237"/>
        <v>0</v>
      </c>
      <c r="AD1413" s="112">
        <f t="shared" si="238"/>
        <v>0</v>
      </c>
      <c r="AE1413" s="112">
        <f t="shared" si="239"/>
        <v>1</v>
      </c>
    </row>
    <row r="1414" spans="1:31" s="150" customFormat="1" hidden="1">
      <c r="A1414" s="147">
        <v>161</v>
      </c>
      <c r="B1414" s="226" t="s">
        <v>528</v>
      </c>
      <c r="C1414" s="147" t="s">
        <v>429</v>
      </c>
      <c r="D1414" s="147" t="s">
        <v>479</v>
      </c>
      <c r="E1414" s="148">
        <v>42332</v>
      </c>
      <c r="F1414" s="149">
        <v>0.33055555555555555</v>
      </c>
      <c r="G1414" s="149">
        <v>0.77361111111111114</v>
      </c>
      <c r="H1414" s="147"/>
      <c r="I1414" s="147"/>
      <c r="J1414" s="147"/>
      <c r="K1414" s="279"/>
      <c r="L1414" s="121"/>
      <c r="M1414" s="120" t="str">
        <f>IF(ISERROR(VLOOKUP(C1414,mail!$G$2:$H$65,2,0)),"",VLOOKUP(C1414,mail!$G$2:$H$65,2,0))</f>
        <v/>
      </c>
      <c r="N1414" s="98"/>
      <c r="O1414" s="110">
        <f t="shared" si="231"/>
        <v>0.33333333333333331</v>
      </c>
      <c r="P1414" s="110">
        <f t="shared" si="232"/>
        <v>0.77361111111111114</v>
      </c>
      <c r="Q1414" s="134">
        <f t="shared" si="233"/>
        <v>0.16666666666666669</v>
      </c>
      <c r="R1414" s="111">
        <f t="shared" si="234"/>
        <v>0.21111111111111114</v>
      </c>
      <c r="S1414" s="108">
        <f t="shared" si="235"/>
        <v>0.35416666666666669</v>
      </c>
      <c r="T1414" s="109"/>
      <c r="U1414" s="108"/>
      <c r="V1414" s="108"/>
      <c r="W1414" s="112"/>
      <c r="X1414" s="112"/>
      <c r="Y1414" s="112"/>
      <c r="Z1414" s="176"/>
      <c r="AA1414" s="109"/>
      <c r="AB1414" s="138">
        <f t="shared" si="236"/>
        <v>1</v>
      </c>
      <c r="AC1414" s="112">
        <f t="shared" si="237"/>
        <v>0</v>
      </c>
      <c r="AD1414" s="112">
        <f t="shared" si="238"/>
        <v>0</v>
      </c>
      <c r="AE1414" s="112">
        <f t="shared" si="239"/>
        <v>1</v>
      </c>
    </row>
    <row r="1415" spans="1:31" s="150" customFormat="1" hidden="1">
      <c r="A1415" s="147">
        <v>162</v>
      </c>
      <c r="B1415" s="226" t="s">
        <v>529</v>
      </c>
      <c r="C1415" s="147" t="s">
        <v>398</v>
      </c>
      <c r="D1415" s="147" t="s">
        <v>479</v>
      </c>
      <c r="E1415" s="148">
        <v>42328</v>
      </c>
      <c r="F1415" s="149">
        <v>0.34166666666666662</v>
      </c>
      <c r="G1415" s="149">
        <v>0.73472222222222217</v>
      </c>
      <c r="H1415" s="147"/>
      <c r="I1415" s="147"/>
      <c r="J1415" s="147"/>
      <c r="K1415" s="279"/>
      <c r="L1415" s="121"/>
      <c r="M1415" s="120" t="str">
        <f>IF(ISERROR(VLOOKUP(C1415,mail!$G$2:$H$65,2,0)),"",VLOOKUP(C1415,mail!$G$2:$H$65,2,0))</f>
        <v/>
      </c>
      <c r="N1415" s="98"/>
      <c r="O1415" s="110">
        <f t="shared" si="231"/>
        <v>0.34166666666666662</v>
      </c>
      <c r="P1415" s="110">
        <f t="shared" si="232"/>
        <v>0.73472222222222217</v>
      </c>
      <c r="Q1415" s="134">
        <f t="shared" si="233"/>
        <v>0.15833333333333338</v>
      </c>
      <c r="R1415" s="111">
        <f t="shared" si="234"/>
        <v>0.17222222222222217</v>
      </c>
      <c r="S1415" s="108">
        <f t="shared" si="235"/>
        <v>0.33055555555555555</v>
      </c>
      <c r="T1415" s="109"/>
      <c r="U1415" s="108"/>
      <c r="V1415" s="108"/>
      <c r="W1415" s="112"/>
      <c r="X1415" s="112"/>
      <c r="Y1415" s="112"/>
      <c r="Z1415" s="176"/>
      <c r="AA1415" s="109"/>
      <c r="AB1415" s="138">
        <f t="shared" si="236"/>
        <v>0.93333333333333324</v>
      </c>
      <c r="AC1415" s="112">
        <f t="shared" si="237"/>
        <v>0</v>
      </c>
      <c r="AD1415" s="112">
        <f t="shared" si="238"/>
        <v>0</v>
      </c>
      <c r="AE1415" s="112">
        <f t="shared" si="239"/>
        <v>1</v>
      </c>
    </row>
    <row r="1416" spans="1:31" s="150" customFormat="1" hidden="1">
      <c r="A1416" s="147">
        <v>163</v>
      </c>
      <c r="B1416" s="226" t="s">
        <v>529</v>
      </c>
      <c r="C1416" s="147" t="s">
        <v>398</v>
      </c>
      <c r="D1416" s="147" t="s">
        <v>479</v>
      </c>
      <c r="E1416" s="148">
        <v>42331</v>
      </c>
      <c r="F1416" s="149">
        <v>0.34791666666666665</v>
      </c>
      <c r="G1416" s="149">
        <v>0.79583333333333339</v>
      </c>
      <c r="H1416" s="147"/>
      <c r="I1416" s="147"/>
      <c r="J1416" s="147"/>
      <c r="K1416" s="279"/>
      <c r="L1416" s="121"/>
      <c r="M1416" s="120" t="str">
        <f>IF(ISERROR(VLOOKUP(C1416,mail!$G$2:$H$65,2,0)),"",VLOOKUP(C1416,mail!$G$2:$H$65,2,0))</f>
        <v/>
      </c>
      <c r="N1416" s="98"/>
      <c r="O1416" s="110">
        <f t="shared" si="231"/>
        <v>0.34791666666666665</v>
      </c>
      <c r="P1416" s="110">
        <f t="shared" si="232"/>
        <v>0.79583333333333339</v>
      </c>
      <c r="Q1416" s="134">
        <f t="shared" si="233"/>
        <v>0.15208333333333335</v>
      </c>
      <c r="R1416" s="111">
        <f t="shared" si="234"/>
        <v>0.23333333333333339</v>
      </c>
      <c r="S1416" s="108">
        <f t="shared" si="235"/>
        <v>0.35416666666666669</v>
      </c>
      <c r="T1416" s="109"/>
      <c r="U1416" s="108"/>
      <c r="V1416" s="108"/>
      <c r="W1416" s="112"/>
      <c r="X1416" s="112"/>
      <c r="Y1416" s="112"/>
      <c r="Z1416" s="176"/>
      <c r="AA1416" s="109"/>
      <c r="AB1416" s="138">
        <f t="shared" si="236"/>
        <v>1</v>
      </c>
      <c r="AC1416" s="112">
        <f t="shared" si="237"/>
        <v>0</v>
      </c>
      <c r="AD1416" s="112">
        <f t="shared" si="238"/>
        <v>0</v>
      </c>
      <c r="AE1416" s="112">
        <f t="shared" si="239"/>
        <v>1</v>
      </c>
    </row>
    <row r="1417" spans="1:31" s="150" customFormat="1" hidden="1">
      <c r="A1417" s="147">
        <v>164</v>
      </c>
      <c r="B1417" s="226" t="s">
        <v>529</v>
      </c>
      <c r="C1417" s="147" t="s">
        <v>398</v>
      </c>
      <c r="D1417" s="147" t="s">
        <v>479</v>
      </c>
      <c r="E1417" s="148">
        <v>42332</v>
      </c>
      <c r="F1417" s="149">
        <v>0.3444444444444445</v>
      </c>
      <c r="G1417" s="149">
        <v>0.85069444444444453</v>
      </c>
      <c r="H1417" s="147"/>
      <c r="I1417" s="147"/>
      <c r="J1417" s="147"/>
      <c r="K1417" s="279"/>
      <c r="L1417" s="121"/>
      <c r="M1417" s="120" t="str">
        <f>IF(ISERROR(VLOOKUP(C1417,mail!$G$2:$H$65,2,0)),"",VLOOKUP(C1417,mail!$G$2:$H$65,2,0))</f>
        <v/>
      </c>
      <c r="N1417" s="98"/>
      <c r="O1417" s="110">
        <f t="shared" si="231"/>
        <v>0.3444444444444445</v>
      </c>
      <c r="P1417" s="110">
        <f t="shared" si="232"/>
        <v>0.85069444444444453</v>
      </c>
      <c r="Q1417" s="134">
        <f t="shared" si="233"/>
        <v>0.1555555555555555</v>
      </c>
      <c r="R1417" s="111">
        <f t="shared" si="234"/>
        <v>0.25</v>
      </c>
      <c r="S1417" s="108">
        <f t="shared" si="235"/>
        <v>0.35416666666666669</v>
      </c>
      <c r="T1417" s="109"/>
      <c r="U1417" s="108"/>
      <c r="V1417" s="108"/>
      <c r="W1417" s="112"/>
      <c r="X1417" s="112"/>
      <c r="Y1417" s="112"/>
      <c r="Z1417" s="176"/>
      <c r="AA1417" s="109"/>
      <c r="AB1417" s="138">
        <f t="shared" si="236"/>
        <v>1</v>
      </c>
      <c r="AC1417" s="112">
        <f t="shared" si="237"/>
        <v>0</v>
      </c>
      <c r="AD1417" s="112">
        <f t="shared" si="238"/>
        <v>0</v>
      </c>
      <c r="AE1417" s="112">
        <f t="shared" si="239"/>
        <v>1</v>
      </c>
    </row>
    <row r="1418" spans="1:31" s="150" customFormat="1" hidden="1">
      <c r="A1418" s="147">
        <v>165</v>
      </c>
      <c r="B1418" s="226" t="s">
        <v>530</v>
      </c>
      <c r="C1418" s="147" t="s">
        <v>430</v>
      </c>
      <c r="D1418" s="147" t="s">
        <v>479</v>
      </c>
      <c r="E1418" s="148">
        <v>42328</v>
      </c>
      <c r="F1418" s="149">
        <v>0.31319444444444444</v>
      </c>
      <c r="G1418" s="149">
        <v>0.75694444444444453</v>
      </c>
      <c r="H1418" s="147"/>
      <c r="I1418" s="147"/>
      <c r="J1418" s="147"/>
      <c r="K1418" s="279"/>
      <c r="L1418" s="121"/>
      <c r="M1418" s="120" t="str">
        <f>IF(ISERROR(VLOOKUP(C1418,mail!$G$2:$H$65,2,0)),"",VLOOKUP(C1418,mail!$G$2:$H$65,2,0))</f>
        <v/>
      </c>
      <c r="N1418" s="98"/>
      <c r="O1418" s="110">
        <f t="shared" si="231"/>
        <v>0.33333333333333331</v>
      </c>
      <c r="P1418" s="110">
        <f t="shared" si="232"/>
        <v>0.75694444444444453</v>
      </c>
      <c r="Q1418" s="134">
        <f t="shared" si="233"/>
        <v>0.16666666666666669</v>
      </c>
      <c r="R1418" s="111">
        <f t="shared" si="234"/>
        <v>0.19444444444444453</v>
      </c>
      <c r="S1418" s="108">
        <f t="shared" si="235"/>
        <v>0.35416666666666669</v>
      </c>
      <c r="T1418" s="109"/>
      <c r="U1418" s="108"/>
      <c r="V1418" s="108"/>
      <c r="W1418" s="112"/>
      <c r="X1418" s="112"/>
      <c r="Y1418" s="112"/>
      <c r="Z1418" s="176"/>
      <c r="AA1418" s="109"/>
      <c r="AB1418" s="138">
        <f t="shared" si="236"/>
        <v>1</v>
      </c>
      <c r="AC1418" s="112">
        <f t="shared" si="237"/>
        <v>0</v>
      </c>
      <c r="AD1418" s="112">
        <f t="shared" si="238"/>
        <v>0</v>
      </c>
      <c r="AE1418" s="112">
        <f t="shared" si="239"/>
        <v>1</v>
      </c>
    </row>
    <row r="1419" spans="1:31" s="150" customFormat="1" hidden="1">
      <c r="A1419" s="147">
        <v>166</v>
      </c>
      <c r="B1419" s="226" t="s">
        <v>530</v>
      </c>
      <c r="C1419" s="147" t="s">
        <v>430</v>
      </c>
      <c r="D1419" s="147" t="s">
        <v>479</v>
      </c>
      <c r="E1419" s="148">
        <v>42331</v>
      </c>
      <c r="F1419" s="149">
        <v>0.33958333333333335</v>
      </c>
      <c r="G1419" s="149">
        <v>0.76458333333333339</v>
      </c>
      <c r="H1419" s="147"/>
      <c r="I1419" s="147"/>
      <c r="J1419" s="147"/>
      <c r="K1419" s="279"/>
      <c r="L1419" s="121"/>
      <c r="M1419" s="120" t="str">
        <f>IF(ISERROR(VLOOKUP(C1419,mail!$G$2:$H$65,2,0)),"",VLOOKUP(C1419,mail!$G$2:$H$65,2,0))</f>
        <v/>
      </c>
      <c r="N1419" s="98"/>
      <c r="O1419" s="110">
        <f t="shared" si="231"/>
        <v>0.33958333333333335</v>
      </c>
      <c r="P1419" s="110">
        <f t="shared" si="232"/>
        <v>0.76458333333333339</v>
      </c>
      <c r="Q1419" s="134">
        <f t="shared" si="233"/>
        <v>0.16041666666666665</v>
      </c>
      <c r="R1419" s="111">
        <f t="shared" si="234"/>
        <v>0.20208333333333339</v>
      </c>
      <c r="S1419" s="108">
        <f t="shared" si="235"/>
        <v>0.35416666666666669</v>
      </c>
      <c r="T1419" s="109"/>
      <c r="U1419" s="108"/>
      <c r="V1419" s="108"/>
      <c r="W1419" s="112"/>
      <c r="X1419" s="112"/>
      <c r="Y1419" s="112"/>
      <c r="Z1419" s="176"/>
      <c r="AA1419" s="109"/>
      <c r="AB1419" s="138">
        <f t="shared" si="236"/>
        <v>1</v>
      </c>
      <c r="AC1419" s="112">
        <f t="shared" si="237"/>
        <v>0</v>
      </c>
      <c r="AD1419" s="112">
        <f t="shared" si="238"/>
        <v>0</v>
      </c>
      <c r="AE1419" s="112">
        <f t="shared" si="239"/>
        <v>1</v>
      </c>
    </row>
    <row r="1420" spans="1:31" s="150" customFormat="1" hidden="1">
      <c r="A1420" s="147">
        <v>167</v>
      </c>
      <c r="B1420" s="226" t="s">
        <v>530</v>
      </c>
      <c r="C1420" s="147" t="s">
        <v>430</v>
      </c>
      <c r="D1420" s="147" t="s">
        <v>479</v>
      </c>
      <c r="E1420" s="148">
        <v>42332</v>
      </c>
      <c r="F1420" s="149">
        <v>0.34791666666666665</v>
      </c>
      <c r="G1420" s="149">
        <v>0.77430555555555547</v>
      </c>
      <c r="H1420" s="147"/>
      <c r="I1420" s="147"/>
      <c r="J1420" s="147"/>
      <c r="K1420" s="279"/>
      <c r="L1420" s="121"/>
      <c r="M1420" s="120" t="str">
        <f>IF(ISERROR(VLOOKUP(C1420,mail!$G$2:$H$65,2,0)),"",VLOOKUP(C1420,mail!$G$2:$H$65,2,0))</f>
        <v/>
      </c>
      <c r="N1420" s="98"/>
      <c r="O1420" s="110">
        <f t="shared" si="231"/>
        <v>0.34791666666666665</v>
      </c>
      <c r="P1420" s="110">
        <f t="shared" si="232"/>
        <v>0.77430555555555547</v>
      </c>
      <c r="Q1420" s="134">
        <f t="shared" si="233"/>
        <v>0.15208333333333335</v>
      </c>
      <c r="R1420" s="111">
        <f t="shared" si="234"/>
        <v>0.21180555555555547</v>
      </c>
      <c r="S1420" s="108">
        <f t="shared" si="235"/>
        <v>0.35416666666666669</v>
      </c>
      <c r="T1420" s="109"/>
      <c r="U1420" s="108"/>
      <c r="V1420" s="108"/>
      <c r="W1420" s="112"/>
      <c r="X1420" s="112"/>
      <c r="Y1420" s="112"/>
      <c r="Z1420" s="176"/>
      <c r="AA1420" s="109"/>
      <c r="AB1420" s="138">
        <f t="shared" si="236"/>
        <v>1</v>
      </c>
      <c r="AC1420" s="112">
        <f t="shared" si="237"/>
        <v>0</v>
      </c>
      <c r="AD1420" s="112">
        <f t="shared" si="238"/>
        <v>0</v>
      </c>
      <c r="AE1420" s="112">
        <f t="shared" si="239"/>
        <v>1</v>
      </c>
    </row>
    <row r="1421" spans="1:31" s="150" customFormat="1" hidden="1">
      <c r="A1421" s="147">
        <v>168</v>
      </c>
      <c r="B1421" s="226" t="s">
        <v>531</v>
      </c>
      <c r="C1421" s="147" t="s">
        <v>435</v>
      </c>
      <c r="D1421" s="147" t="s">
        <v>479</v>
      </c>
      <c r="E1421" s="148">
        <v>42328</v>
      </c>
      <c r="F1421" s="149">
        <v>0.3444444444444445</v>
      </c>
      <c r="G1421" s="149">
        <v>0.7944444444444444</v>
      </c>
      <c r="H1421" s="147"/>
      <c r="I1421" s="147"/>
      <c r="J1421" s="147"/>
      <c r="K1421" s="279"/>
      <c r="L1421" s="121"/>
      <c r="M1421" s="120" t="str">
        <f>IF(ISERROR(VLOOKUP(C1421,mail!$G$2:$H$65,2,0)),"",VLOOKUP(C1421,mail!$G$2:$H$65,2,0))</f>
        <v/>
      </c>
      <c r="N1421" s="98"/>
      <c r="O1421" s="110">
        <f t="shared" si="231"/>
        <v>0.3444444444444445</v>
      </c>
      <c r="P1421" s="110">
        <f t="shared" si="232"/>
        <v>0.7944444444444444</v>
      </c>
      <c r="Q1421" s="134">
        <f t="shared" si="233"/>
        <v>0.1555555555555555</v>
      </c>
      <c r="R1421" s="111">
        <f t="shared" si="234"/>
        <v>0.2319444444444444</v>
      </c>
      <c r="S1421" s="108">
        <f t="shared" si="235"/>
        <v>0.35416666666666669</v>
      </c>
      <c r="T1421" s="109"/>
      <c r="U1421" s="108"/>
      <c r="V1421" s="108"/>
      <c r="W1421" s="112"/>
      <c r="X1421" s="112"/>
      <c r="Y1421" s="112"/>
      <c r="Z1421" s="176"/>
      <c r="AA1421" s="109"/>
      <c r="AB1421" s="138">
        <f t="shared" si="236"/>
        <v>1</v>
      </c>
      <c r="AC1421" s="112">
        <f t="shared" si="237"/>
        <v>0</v>
      </c>
      <c r="AD1421" s="112">
        <f t="shared" si="238"/>
        <v>0</v>
      </c>
      <c r="AE1421" s="112">
        <f t="shared" si="239"/>
        <v>1</v>
      </c>
    </row>
    <row r="1422" spans="1:31" s="150" customFormat="1" hidden="1">
      <c r="A1422" s="147">
        <v>169</v>
      </c>
      <c r="B1422" s="226" t="s">
        <v>531</v>
      </c>
      <c r="C1422" s="147" t="s">
        <v>435</v>
      </c>
      <c r="D1422" s="147" t="s">
        <v>479</v>
      </c>
      <c r="E1422" s="148">
        <v>42331</v>
      </c>
      <c r="F1422" s="149">
        <v>0.35138888888888892</v>
      </c>
      <c r="G1422" s="149">
        <v>0.82361111111111107</v>
      </c>
      <c r="H1422" s="147"/>
      <c r="I1422" s="147"/>
      <c r="J1422" s="147"/>
      <c r="K1422" s="279"/>
      <c r="L1422" s="121"/>
      <c r="M1422" s="120" t="str">
        <f>IF(ISERROR(VLOOKUP(C1422,mail!$G$2:$H$65,2,0)),"",VLOOKUP(C1422,mail!$G$2:$H$65,2,0))</f>
        <v/>
      </c>
      <c r="N1422" s="98"/>
      <c r="O1422" s="110">
        <f t="shared" si="231"/>
        <v>0.35138888888888892</v>
      </c>
      <c r="P1422" s="110">
        <f t="shared" si="232"/>
        <v>0.82361111111111107</v>
      </c>
      <c r="Q1422" s="134">
        <f t="shared" si="233"/>
        <v>0.14861111111111108</v>
      </c>
      <c r="R1422" s="111">
        <f t="shared" si="234"/>
        <v>0.25</v>
      </c>
      <c r="S1422" s="108">
        <f t="shared" si="235"/>
        <v>0.35416666666666669</v>
      </c>
      <c r="T1422" s="109"/>
      <c r="U1422" s="108"/>
      <c r="V1422" s="108"/>
      <c r="W1422" s="112"/>
      <c r="X1422" s="112"/>
      <c r="Y1422" s="112"/>
      <c r="Z1422" s="176"/>
      <c r="AA1422" s="109"/>
      <c r="AB1422" s="138">
        <f t="shared" si="236"/>
        <v>1</v>
      </c>
      <c r="AC1422" s="112">
        <f t="shared" si="237"/>
        <v>0</v>
      </c>
      <c r="AD1422" s="112">
        <f t="shared" si="238"/>
        <v>0</v>
      </c>
      <c r="AE1422" s="112">
        <f t="shared" si="239"/>
        <v>1</v>
      </c>
    </row>
    <row r="1423" spans="1:31" s="150" customFormat="1" hidden="1">
      <c r="A1423" s="147">
        <v>170</v>
      </c>
      <c r="B1423" s="226" t="s">
        <v>531</v>
      </c>
      <c r="C1423" s="147" t="s">
        <v>435</v>
      </c>
      <c r="D1423" s="147" t="s">
        <v>479</v>
      </c>
      <c r="E1423" s="148">
        <v>42332</v>
      </c>
      <c r="F1423" s="149">
        <v>0.35000000000000003</v>
      </c>
      <c r="G1423" s="149">
        <v>0.77986111111111101</v>
      </c>
      <c r="H1423" s="147"/>
      <c r="I1423" s="147"/>
      <c r="J1423" s="147"/>
      <c r="K1423" s="279"/>
      <c r="L1423" s="121"/>
      <c r="M1423" s="120" t="str">
        <f>IF(ISERROR(VLOOKUP(C1423,mail!$G$2:$H$65,2,0)),"",VLOOKUP(C1423,mail!$G$2:$H$65,2,0))</f>
        <v/>
      </c>
      <c r="N1423" s="98"/>
      <c r="O1423" s="110">
        <f t="shared" si="231"/>
        <v>0.35000000000000003</v>
      </c>
      <c r="P1423" s="110">
        <f t="shared" si="232"/>
        <v>0.77986111111111101</v>
      </c>
      <c r="Q1423" s="134">
        <f t="shared" si="233"/>
        <v>0.14999999999999997</v>
      </c>
      <c r="R1423" s="111">
        <f t="shared" si="234"/>
        <v>0.21736111111111101</v>
      </c>
      <c r="S1423" s="108">
        <f t="shared" si="235"/>
        <v>0.35416666666666669</v>
      </c>
      <c r="T1423" s="109"/>
      <c r="U1423" s="108"/>
      <c r="V1423" s="108"/>
      <c r="W1423" s="112"/>
      <c r="X1423" s="112"/>
      <c r="Y1423" s="112"/>
      <c r="Z1423" s="176"/>
      <c r="AA1423" s="109"/>
      <c r="AB1423" s="138">
        <f t="shared" si="236"/>
        <v>1</v>
      </c>
      <c r="AC1423" s="112">
        <f t="shared" si="237"/>
        <v>0</v>
      </c>
      <c r="AD1423" s="112">
        <f t="shared" si="238"/>
        <v>0</v>
      </c>
      <c r="AE1423" s="112">
        <f t="shared" si="239"/>
        <v>1</v>
      </c>
    </row>
    <row r="1424" spans="1:31" s="150" customFormat="1" hidden="1">
      <c r="A1424" s="147">
        <v>171</v>
      </c>
      <c r="B1424" s="226" t="s">
        <v>532</v>
      </c>
      <c r="C1424" s="147" t="s">
        <v>436</v>
      </c>
      <c r="D1424" s="147" t="s">
        <v>479</v>
      </c>
      <c r="E1424" s="148">
        <v>42328</v>
      </c>
      <c r="F1424" s="149">
        <v>0.26597222222222222</v>
      </c>
      <c r="G1424" s="149">
        <v>0.80625000000000002</v>
      </c>
      <c r="H1424" s="147"/>
      <c r="I1424" s="147"/>
      <c r="J1424" s="147"/>
      <c r="K1424" s="279"/>
      <c r="L1424" s="121"/>
      <c r="M1424" s="120" t="str">
        <f>IF(ISERROR(VLOOKUP(C1424,mail!$G$2:$H$65,2,0)),"",VLOOKUP(C1424,mail!$G$2:$H$65,2,0))</f>
        <v/>
      </c>
      <c r="N1424" s="98"/>
      <c r="O1424" s="110">
        <f t="shared" si="231"/>
        <v>0.33333333333333331</v>
      </c>
      <c r="P1424" s="110">
        <f t="shared" si="232"/>
        <v>0.80625000000000002</v>
      </c>
      <c r="Q1424" s="134">
        <f t="shared" si="233"/>
        <v>0.16666666666666669</v>
      </c>
      <c r="R1424" s="111">
        <f t="shared" si="234"/>
        <v>0.24375000000000002</v>
      </c>
      <c r="S1424" s="108">
        <f t="shared" si="235"/>
        <v>0.35416666666666669</v>
      </c>
      <c r="T1424" s="109"/>
      <c r="U1424" s="108"/>
      <c r="V1424" s="108"/>
      <c r="W1424" s="112"/>
      <c r="X1424" s="112"/>
      <c r="Y1424" s="112"/>
      <c r="Z1424" s="176"/>
      <c r="AA1424" s="109"/>
      <c r="AB1424" s="138">
        <f t="shared" si="236"/>
        <v>1</v>
      </c>
      <c r="AC1424" s="112">
        <f t="shared" si="237"/>
        <v>0</v>
      </c>
      <c r="AD1424" s="112">
        <f t="shared" si="238"/>
        <v>0</v>
      </c>
      <c r="AE1424" s="112">
        <f t="shared" si="239"/>
        <v>1</v>
      </c>
    </row>
    <row r="1425" spans="1:31" s="150" customFormat="1" hidden="1">
      <c r="A1425" s="147">
        <v>172</v>
      </c>
      <c r="B1425" s="226" t="s">
        <v>532</v>
      </c>
      <c r="C1425" s="147" t="s">
        <v>436</v>
      </c>
      <c r="D1425" s="147" t="s">
        <v>479</v>
      </c>
      <c r="E1425" s="148">
        <v>42331</v>
      </c>
      <c r="F1425" s="149">
        <v>0.25763888888888892</v>
      </c>
      <c r="G1425" s="149">
        <v>0.84791666666666676</v>
      </c>
      <c r="H1425" s="147"/>
      <c r="I1425" s="147"/>
      <c r="J1425" s="147"/>
      <c r="K1425" s="279"/>
      <c r="L1425" s="121"/>
      <c r="M1425" s="120" t="str">
        <f>IF(ISERROR(VLOOKUP(C1425,mail!$G$2:$H$65,2,0)),"",VLOOKUP(C1425,mail!$G$2:$H$65,2,0))</f>
        <v/>
      </c>
      <c r="N1425" s="98"/>
      <c r="O1425" s="110">
        <f t="shared" si="231"/>
        <v>0.33333333333333331</v>
      </c>
      <c r="P1425" s="110">
        <f t="shared" si="232"/>
        <v>0.84791666666666676</v>
      </c>
      <c r="Q1425" s="134">
        <f t="shared" si="233"/>
        <v>0.16666666666666669</v>
      </c>
      <c r="R1425" s="111">
        <f t="shared" si="234"/>
        <v>0.25</v>
      </c>
      <c r="S1425" s="108">
        <f t="shared" si="235"/>
        <v>0.35416666666666669</v>
      </c>
      <c r="T1425" s="109"/>
      <c r="U1425" s="108"/>
      <c r="V1425" s="108"/>
      <c r="W1425" s="112"/>
      <c r="X1425" s="112"/>
      <c r="Y1425" s="112"/>
      <c r="Z1425" s="176"/>
      <c r="AA1425" s="109"/>
      <c r="AB1425" s="138">
        <f t="shared" si="236"/>
        <v>1</v>
      </c>
      <c r="AC1425" s="112">
        <f t="shared" si="237"/>
        <v>0</v>
      </c>
      <c r="AD1425" s="112">
        <f t="shared" si="238"/>
        <v>0</v>
      </c>
      <c r="AE1425" s="112">
        <f t="shared" si="239"/>
        <v>1</v>
      </c>
    </row>
    <row r="1426" spans="1:31" s="150" customFormat="1" hidden="1">
      <c r="A1426" s="147">
        <v>173</v>
      </c>
      <c r="B1426" s="226" t="s">
        <v>532</v>
      </c>
      <c r="C1426" s="147" t="s">
        <v>436</v>
      </c>
      <c r="D1426" s="147" t="s">
        <v>479</v>
      </c>
      <c r="E1426" s="148">
        <v>42332</v>
      </c>
      <c r="F1426" s="149">
        <v>0.33055555555555555</v>
      </c>
      <c r="G1426" s="149">
        <v>0.85069444444444453</v>
      </c>
      <c r="H1426" s="147"/>
      <c r="I1426" s="147"/>
      <c r="J1426" s="147"/>
      <c r="K1426" s="279"/>
      <c r="L1426" s="121"/>
      <c r="M1426" s="120" t="str">
        <f>IF(ISERROR(VLOOKUP(C1426,mail!$G$2:$H$65,2,0)),"",VLOOKUP(C1426,mail!$G$2:$H$65,2,0))</f>
        <v/>
      </c>
      <c r="N1426" s="98"/>
      <c r="O1426" s="110">
        <f t="shared" si="231"/>
        <v>0.33333333333333331</v>
      </c>
      <c r="P1426" s="110">
        <f t="shared" si="232"/>
        <v>0.85069444444444453</v>
      </c>
      <c r="Q1426" s="134">
        <f t="shared" si="233"/>
        <v>0.16666666666666669</v>
      </c>
      <c r="R1426" s="111">
        <f t="shared" si="234"/>
        <v>0.25</v>
      </c>
      <c r="S1426" s="108">
        <f t="shared" si="235"/>
        <v>0.35416666666666669</v>
      </c>
      <c r="T1426" s="109"/>
      <c r="U1426" s="108"/>
      <c r="V1426" s="108"/>
      <c r="W1426" s="112"/>
      <c r="X1426" s="112"/>
      <c r="Y1426" s="112"/>
      <c r="Z1426" s="176"/>
      <c r="AA1426" s="109"/>
      <c r="AB1426" s="138">
        <f t="shared" si="236"/>
        <v>1</v>
      </c>
      <c r="AC1426" s="112">
        <f t="shared" si="237"/>
        <v>0</v>
      </c>
      <c r="AD1426" s="112">
        <f t="shared" si="238"/>
        <v>0</v>
      </c>
      <c r="AE1426" s="112">
        <f t="shared" si="239"/>
        <v>1</v>
      </c>
    </row>
    <row r="1427" spans="1:31" s="150" customFormat="1" hidden="1">
      <c r="A1427" s="147">
        <v>174</v>
      </c>
      <c r="B1427" s="226" t="s">
        <v>533</v>
      </c>
      <c r="C1427" s="147" t="s">
        <v>534</v>
      </c>
      <c r="D1427" s="147" t="s">
        <v>479</v>
      </c>
      <c r="E1427" s="148">
        <v>42328</v>
      </c>
      <c r="F1427" s="149">
        <v>0.33819444444444446</v>
      </c>
      <c r="G1427" s="149">
        <v>0.77222222222222225</v>
      </c>
      <c r="H1427" s="149">
        <v>0.7729166666666667</v>
      </c>
      <c r="I1427" s="147"/>
      <c r="J1427" s="147"/>
      <c r="K1427" s="279"/>
      <c r="L1427" s="121"/>
      <c r="M1427" s="120" t="str">
        <f>IF(ISERROR(VLOOKUP(C1427,mail!$G$2:$H$65,2,0)),"",VLOOKUP(C1427,mail!$G$2:$H$65,2,0))</f>
        <v/>
      </c>
      <c r="N1427" s="98"/>
      <c r="O1427" s="110">
        <f t="shared" si="231"/>
        <v>0.33819444444444446</v>
      </c>
      <c r="P1427" s="110">
        <f t="shared" si="232"/>
        <v>0.7729166666666667</v>
      </c>
      <c r="Q1427" s="134">
        <f t="shared" si="233"/>
        <v>0.16180555555555554</v>
      </c>
      <c r="R1427" s="111">
        <f t="shared" si="234"/>
        <v>0.2104166666666667</v>
      </c>
      <c r="S1427" s="108">
        <f t="shared" si="235"/>
        <v>0.35416666666666669</v>
      </c>
      <c r="T1427" s="109"/>
      <c r="U1427" s="108"/>
      <c r="V1427" s="108"/>
      <c r="W1427" s="112"/>
      <c r="X1427" s="112"/>
      <c r="Y1427" s="112"/>
      <c r="Z1427" s="176"/>
      <c r="AA1427" s="109"/>
      <c r="AB1427" s="138">
        <f t="shared" si="236"/>
        <v>1</v>
      </c>
      <c r="AC1427" s="112">
        <f t="shared" si="237"/>
        <v>0</v>
      </c>
      <c r="AD1427" s="112">
        <f t="shared" si="238"/>
        <v>0</v>
      </c>
      <c r="AE1427" s="112">
        <f t="shared" si="239"/>
        <v>1</v>
      </c>
    </row>
    <row r="1428" spans="1:31" s="150" customFormat="1" hidden="1">
      <c r="A1428" s="147">
        <v>175</v>
      </c>
      <c r="B1428" s="226" t="s">
        <v>533</v>
      </c>
      <c r="C1428" s="147" t="s">
        <v>534</v>
      </c>
      <c r="D1428" s="147" t="s">
        <v>479</v>
      </c>
      <c r="E1428" s="148">
        <v>42331</v>
      </c>
      <c r="F1428" s="149">
        <v>0.3347222222222222</v>
      </c>
      <c r="G1428" s="149">
        <v>0.81527777777777777</v>
      </c>
      <c r="H1428" s="147"/>
      <c r="I1428" s="147"/>
      <c r="J1428" s="147"/>
      <c r="K1428" s="279"/>
      <c r="L1428" s="121"/>
      <c r="M1428" s="120" t="str">
        <f>IF(ISERROR(VLOOKUP(C1428,mail!$G$2:$H$65,2,0)),"",VLOOKUP(C1428,mail!$G$2:$H$65,2,0))</f>
        <v/>
      </c>
      <c r="N1428" s="98"/>
      <c r="O1428" s="110">
        <f t="shared" si="231"/>
        <v>0.3347222222222222</v>
      </c>
      <c r="P1428" s="110">
        <f t="shared" si="232"/>
        <v>0.81527777777777777</v>
      </c>
      <c r="Q1428" s="134">
        <f t="shared" si="233"/>
        <v>0.1652777777777778</v>
      </c>
      <c r="R1428" s="111">
        <f t="shared" si="234"/>
        <v>0.25</v>
      </c>
      <c r="S1428" s="108">
        <f t="shared" si="235"/>
        <v>0.35416666666666669</v>
      </c>
      <c r="T1428" s="109"/>
      <c r="U1428" s="108"/>
      <c r="V1428" s="108"/>
      <c r="W1428" s="112"/>
      <c r="X1428" s="112"/>
      <c r="Y1428" s="112"/>
      <c r="Z1428" s="176"/>
      <c r="AA1428" s="109"/>
      <c r="AB1428" s="138">
        <f t="shared" si="236"/>
        <v>1</v>
      </c>
      <c r="AC1428" s="112">
        <f t="shared" si="237"/>
        <v>0</v>
      </c>
      <c r="AD1428" s="112">
        <f t="shared" si="238"/>
        <v>0</v>
      </c>
      <c r="AE1428" s="112">
        <f t="shared" si="239"/>
        <v>1</v>
      </c>
    </row>
    <row r="1429" spans="1:31" s="150" customFormat="1" hidden="1">
      <c r="A1429" s="147">
        <v>176</v>
      </c>
      <c r="B1429" s="226" t="s">
        <v>533</v>
      </c>
      <c r="C1429" s="147" t="s">
        <v>534</v>
      </c>
      <c r="D1429" s="147" t="s">
        <v>479</v>
      </c>
      <c r="E1429" s="148">
        <v>42332</v>
      </c>
      <c r="F1429" s="149">
        <v>0.33819444444444446</v>
      </c>
      <c r="G1429" s="149">
        <v>0.8041666666666667</v>
      </c>
      <c r="H1429" s="147"/>
      <c r="I1429" s="147"/>
      <c r="J1429" s="147"/>
      <c r="K1429" s="279"/>
      <c r="L1429" s="121"/>
      <c r="M1429" s="120" t="str">
        <f>IF(ISERROR(VLOOKUP(C1429,mail!$G$2:$H$65,2,0)),"",VLOOKUP(C1429,mail!$G$2:$H$65,2,0))</f>
        <v/>
      </c>
      <c r="N1429" s="98"/>
      <c r="O1429" s="110">
        <f t="shared" si="231"/>
        <v>0.33819444444444446</v>
      </c>
      <c r="P1429" s="110">
        <f t="shared" si="232"/>
        <v>0.8041666666666667</v>
      </c>
      <c r="Q1429" s="134">
        <f t="shared" si="233"/>
        <v>0.16180555555555554</v>
      </c>
      <c r="R1429" s="111">
        <f t="shared" si="234"/>
        <v>0.2416666666666667</v>
      </c>
      <c r="S1429" s="108">
        <f t="shared" si="235"/>
        <v>0.35416666666666669</v>
      </c>
      <c r="T1429" s="109"/>
      <c r="U1429" s="108"/>
      <c r="V1429" s="108"/>
      <c r="W1429" s="112"/>
      <c r="X1429" s="112"/>
      <c r="Y1429" s="112"/>
      <c r="Z1429" s="176"/>
      <c r="AA1429" s="109"/>
      <c r="AB1429" s="138">
        <f t="shared" si="236"/>
        <v>1</v>
      </c>
      <c r="AC1429" s="112">
        <f t="shared" si="237"/>
        <v>0</v>
      </c>
      <c r="AD1429" s="112">
        <f t="shared" si="238"/>
        <v>0</v>
      </c>
      <c r="AE1429" s="112">
        <f t="shared" si="239"/>
        <v>1</v>
      </c>
    </row>
    <row r="1430" spans="1:31" s="150" customFormat="1" hidden="1">
      <c r="A1430" s="147">
        <v>177</v>
      </c>
      <c r="B1430" s="226" t="s">
        <v>535</v>
      </c>
      <c r="C1430" s="147" t="s">
        <v>445</v>
      </c>
      <c r="D1430" s="147" t="s">
        <v>479</v>
      </c>
      <c r="E1430" s="148">
        <v>42328</v>
      </c>
      <c r="F1430" s="149">
        <v>0.34166666666666662</v>
      </c>
      <c r="G1430" s="149">
        <v>0.34166666666666662</v>
      </c>
      <c r="H1430" s="149">
        <v>0.77013888888888893</v>
      </c>
      <c r="I1430" s="147"/>
      <c r="J1430" s="147"/>
      <c r="K1430" s="279"/>
      <c r="L1430" s="121"/>
      <c r="M1430" s="120" t="str">
        <f>IF(ISERROR(VLOOKUP(C1430,mail!$G$2:$H$65,2,0)),"",VLOOKUP(C1430,mail!$G$2:$H$65,2,0))</f>
        <v/>
      </c>
      <c r="N1430" s="98"/>
      <c r="O1430" s="110">
        <f t="shared" si="231"/>
        <v>0.34166666666666662</v>
      </c>
      <c r="P1430" s="110">
        <f t="shared" si="232"/>
        <v>0.77013888888888893</v>
      </c>
      <c r="Q1430" s="134">
        <f t="shared" si="233"/>
        <v>0.15833333333333338</v>
      </c>
      <c r="R1430" s="111">
        <f t="shared" si="234"/>
        <v>0.20763888888888893</v>
      </c>
      <c r="S1430" s="108">
        <f t="shared" si="235"/>
        <v>0.35416666666666669</v>
      </c>
      <c r="T1430" s="109"/>
      <c r="U1430" s="108"/>
      <c r="V1430" s="108"/>
      <c r="W1430" s="112"/>
      <c r="X1430" s="112"/>
      <c r="Y1430" s="112"/>
      <c r="Z1430" s="176"/>
      <c r="AA1430" s="109"/>
      <c r="AB1430" s="138">
        <f t="shared" si="236"/>
        <v>1</v>
      </c>
      <c r="AC1430" s="112">
        <f t="shared" si="237"/>
        <v>0</v>
      </c>
      <c r="AD1430" s="112">
        <f t="shared" si="238"/>
        <v>0</v>
      </c>
      <c r="AE1430" s="112">
        <f t="shared" si="239"/>
        <v>1</v>
      </c>
    </row>
    <row r="1431" spans="1:31" s="150" customFormat="1" hidden="1">
      <c r="A1431" s="147">
        <v>178</v>
      </c>
      <c r="B1431" s="226" t="s">
        <v>535</v>
      </c>
      <c r="C1431" s="147" t="s">
        <v>445</v>
      </c>
      <c r="D1431" s="147" t="s">
        <v>479</v>
      </c>
      <c r="E1431" s="148">
        <v>42331</v>
      </c>
      <c r="F1431" s="149">
        <v>0.3430555555555555</v>
      </c>
      <c r="G1431" s="149">
        <v>0.76597222222222217</v>
      </c>
      <c r="H1431" s="147"/>
      <c r="I1431" s="147"/>
      <c r="J1431" s="147"/>
      <c r="K1431" s="279"/>
      <c r="L1431" s="121"/>
      <c r="M1431" s="120" t="str">
        <f>IF(ISERROR(VLOOKUP(C1431,mail!$G$2:$H$65,2,0)),"",VLOOKUP(C1431,mail!$G$2:$H$65,2,0))</f>
        <v/>
      </c>
      <c r="N1431" s="98"/>
      <c r="O1431" s="110">
        <f t="shared" si="231"/>
        <v>0.3430555555555555</v>
      </c>
      <c r="P1431" s="110">
        <f t="shared" si="232"/>
        <v>0.76597222222222217</v>
      </c>
      <c r="Q1431" s="134">
        <f t="shared" si="233"/>
        <v>0.1569444444444445</v>
      </c>
      <c r="R1431" s="111">
        <f t="shared" si="234"/>
        <v>0.20347222222222217</v>
      </c>
      <c r="S1431" s="108">
        <f t="shared" si="235"/>
        <v>0.35416666666666669</v>
      </c>
      <c r="T1431" s="109"/>
      <c r="U1431" s="108"/>
      <c r="V1431" s="108"/>
      <c r="W1431" s="112"/>
      <c r="X1431" s="112"/>
      <c r="Y1431" s="112"/>
      <c r="Z1431" s="176"/>
      <c r="AA1431" s="109"/>
      <c r="AB1431" s="138">
        <f t="shared" si="236"/>
        <v>1</v>
      </c>
      <c r="AC1431" s="112">
        <f t="shared" si="237"/>
        <v>0</v>
      </c>
      <c r="AD1431" s="112">
        <f t="shared" si="238"/>
        <v>0</v>
      </c>
      <c r="AE1431" s="112">
        <f t="shared" si="239"/>
        <v>1</v>
      </c>
    </row>
    <row r="1432" spans="1:31" s="150" customFormat="1" hidden="1">
      <c r="A1432" s="147">
        <v>179</v>
      </c>
      <c r="B1432" s="226" t="s">
        <v>535</v>
      </c>
      <c r="C1432" s="147" t="s">
        <v>445</v>
      </c>
      <c r="D1432" s="147" t="s">
        <v>479</v>
      </c>
      <c r="E1432" s="148">
        <v>42332</v>
      </c>
      <c r="F1432" s="149">
        <v>0.33958333333333335</v>
      </c>
      <c r="G1432" s="149">
        <v>0.76597222222222217</v>
      </c>
      <c r="H1432" s="147"/>
      <c r="I1432" s="147"/>
      <c r="J1432" s="147"/>
      <c r="K1432" s="279"/>
      <c r="L1432" s="121"/>
      <c r="M1432" s="120" t="str">
        <f>IF(ISERROR(VLOOKUP(C1432,mail!$G$2:$H$65,2,0)),"",VLOOKUP(C1432,mail!$G$2:$H$65,2,0))</f>
        <v/>
      </c>
      <c r="N1432" s="98"/>
      <c r="O1432" s="110">
        <f t="shared" si="231"/>
        <v>0.33958333333333335</v>
      </c>
      <c r="P1432" s="110">
        <f t="shared" si="232"/>
        <v>0.76597222222222217</v>
      </c>
      <c r="Q1432" s="134">
        <f t="shared" si="233"/>
        <v>0.16041666666666665</v>
      </c>
      <c r="R1432" s="111">
        <f t="shared" si="234"/>
        <v>0.20347222222222217</v>
      </c>
      <c r="S1432" s="108">
        <f t="shared" si="235"/>
        <v>0.35416666666666669</v>
      </c>
      <c r="T1432" s="109"/>
      <c r="U1432" s="108"/>
      <c r="V1432" s="108"/>
      <c r="W1432" s="112"/>
      <c r="X1432" s="112"/>
      <c r="Y1432" s="112"/>
      <c r="Z1432" s="176"/>
      <c r="AA1432" s="109"/>
      <c r="AB1432" s="138">
        <f t="shared" si="236"/>
        <v>1</v>
      </c>
      <c r="AC1432" s="112">
        <f t="shared" si="237"/>
        <v>0</v>
      </c>
      <c r="AD1432" s="112">
        <f t="shared" si="238"/>
        <v>0</v>
      </c>
      <c r="AE1432" s="112">
        <f t="shared" si="239"/>
        <v>1</v>
      </c>
    </row>
    <row r="1433" spans="1:31" s="150" customFormat="1" hidden="1">
      <c r="A1433" s="147">
        <v>180</v>
      </c>
      <c r="B1433" s="226" t="s">
        <v>536</v>
      </c>
      <c r="C1433" s="147" t="s">
        <v>457</v>
      </c>
      <c r="D1433" s="147" t="s">
        <v>537</v>
      </c>
      <c r="E1433" s="148">
        <v>42328</v>
      </c>
      <c r="F1433" s="149">
        <v>0.33680555555555558</v>
      </c>
      <c r="G1433" s="149">
        <v>0.77500000000000002</v>
      </c>
      <c r="H1433" s="147"/>
      <c r="I1433" s="147"/>
      <c r="J1433" s="147"/>
      <c r="K1433" s="279"/>
      <c r="L1433" s="121"/>
      <c r="M1433" s="120" t="str">
        <f>IF(ISERROR(VLOOKUP(C1433,mail!$G$2:$H$65,2,0)),"",VLOOKUP(C1433,mail!$G$2:$H$65,2,0))</f>
        <v/>
      </c>
      <c r="N1433" s="98"/>
      <c r="O1433" s="110">
        <f t="shared" si="231"/>
        <v>0.33680555555555558</v>
      </c>
      <c r="P1433" s="110">
        <f t="shared" si="232"/>
        <v>0.77500000000000002</v>
      </c>
      <c r="Q1433" s="134">
        <f t="shared" si="233"/>
        <v>0.16319444444444442</v>
      </c>
      <c r="R1433" s="111">
        <f t="shared" si="234"/>
        <v>0.21250000000000002</v>
      </c>
      <c r="S1433" s="108">
        <f t="shared" si="235"/>
        <v>0.35416666666666669</v>
      </c>
      <c r="T1433" s="109"/>
      <c r="U1433" s="108"/>
      <c r="V1433" s="108"/>
      <c r="W1433" s="112"/>
      <c r="X1433" s="112"/>
      <c r="Y1433" s="112"/>
      <c r="Z1433" s="176"/>
      <c r="AA1433" s="109"/>
      <c r="AB1433" s="138">
        <f t="shared" si="236"/>
        <v>1</v>
      </c>
      <c r="AC1433" s="112">
        <f t="shared" si="237"/>
        <v>0</v>
      </c>
      <c r="AD1433" s="112">
        <f t="shared" si="238"/>
        <v>0</v>
      </c>
      <c r="AE1433" s="112">
        <f t="shared" si="239"/>
        <v>1</v>
      </c>
    </row>
    <row r="1434" spans="1:31" s="150" customFormat="1" hidden="1">
      <c r="A1434" s="147">
        <v>181</v>
      </c>
      <c r="B1434" s="226" t="s">
        <v>536</v>
      </c>
      <c r="C1434" s="147" t="s">
        <v>457</v>
      </c>
      <c r="D1434" s="147" t="s">
        <v>537</v>
      </c>
      <c r="E1434" s="148">
        <v>42331</v>
      </c>
      <c r="F1434" s="149">
        <v>0.33888888888888885</v>
      </c>
      <c r="G1434" s="149">
        <v>0.77083333333333337</v>
      </c>
      <c r="H1434" s="147"/>
      <c r="I1434" s="147"/>
      <c r="J1434" s="147"/>
      <c r="K1434" s="279"/>
      <c r="L1434" s="121"/>
      <c r="M1434" s="120" t="str">
        <f>IF(ISERROR(VLOOKUP(C1434,mail!$G$2:$H$65,2,0)),"",VLOOKUP(C1434,mail!$G$2:$H$65,2,0))</f>
        <v/>
      </c>
      <c r="N1434" s="98"/>
      <c r="O1434" s="110">
        <f t="shared" si="231"/>
        <v>0.33888888888888885</v>
      </c>
      <c r="P1434" s="110">
        <f t="shared" si="232"/>
        <v>0.77083333333333337</v>
      </c>
      <c r="Q1434" s="134">
        <f t="shared" si="233"/>
        <v>0.16111111111111115</v>
      </c>
      <c r="R1434" s="111">
        <f t="shared" si="234"/>
        <v>0.20833333333333337</v>
      </c>
      <c r="S1434" s="108">
        <f t="shared" si="235"/>
        <v>0.35416666666666669</v>
      </c>
      <c r="T1434" s="109"/>
      <c r="U1434" s="108"/>
      <c r="V1434" s="108"/>
      <c r="W1434" s="112"/>
      <c r="X1434" s="112"/>
      <c r="Y1434" s="112"/>
      <c r="Z1434" s="176"/>
      <c r="AA1434" s="109"/>
      <c r="AB1434" s="138">
        <f t="shared" si="236"/>
        <v>1</v>
      </c>
      <c r="AC1434" s="112">
        <f t="shared" si="237"/>
        <v>0</v>
      </c>
      <c r="AD1434" s="112">
        <f t="shared" si="238"/>
        <v>0</v>
      </c>
      <c r="AE1434" s="112">
        <f t="shared" si="239"/>
        <v>1</v>
      </c>
    </row>
    <row r="1435" spans="1:31" s="150" customFormat="1" hidden="1">
      <c r="A1435" s="147">
        <v>182</v>
      </c>
      <c r="B1435" s="226" t="s">
        <v>536</v>
      </c>
      <c r="C1435" s="147" t="s">
        <v>457</v>
      </c>
      <c r="D1435" s="147" t="s">
        <v>537</v>
      </c>
      <c r="E1435" s="148">
        <v>42332</v>
      </c>
      <c r="F1435" s="149">
        <v>0.33958333333333335</v>
      </c>
      <c r="G1435" s="149">
        <v>0.7680555555555556</v>
      </c>
      <c r="H1435" s="147"/>
      <c r="I1435" s="147"/>
      <c r="J1435" s="147"/>
      <c r="K1435" s="279"/>
      <c r="L1435" s="121"/>
      <c r="M1435" s="120" t="str">
        <f>IF(ISERROR(VLOOKUP(C1435,mail!$G$2:$H$65,2,0)),"",VLOOKUP(C1435,mail!$G$2:$H$65,2,0))</f>
        <v/>
      </c>
      <c r="N1435" s="98"/>
      <c r="O1435" s="110">
        <f t="shared" si="231"/>
        <v>0.33958333333333335</v>
      </c>
      <c r="P1435" s="110">
        <f t="shared" si="232"/>
        <v>0.7680555555555556</v>
      </c>
      <c r="Q1435" s="134">
        <f t="shared" si="233"/>
        <v>0.16041666666666665</v>
      </c>
      <c r="R1435" s="111">
        <f t="shared" si="234"/>
        <v>0.2055555555555556</v>
      </c>
      <c r="S1435" s="108">
        <f t="shared" si="235"/>
        <v>0.35416666666666669</v>
      </c>
      <c r="T1435" s="109"/>
      <c r="U1435" s="108"/>
      <c r="V1435" s="108"/>
      <c r="W1435" s="112"/>
      <c r="X1435" s="112"/>
      <c r="Y1435" s="112"/>
      <c r="Z1435" s="176"/>
      <c r="AA1435" s="109"/>
      <c r="AB1435" s="138">
        <f t="shared" si="236"/>
        <v>1</v>
      </c>
      <c r="AC1435" s="112">
        <f t="shared" si="237"/>
        <v>0</v>
      </c>
      <c r="AD1435" s="112">
        <f t="shared" si="238"/>
        <v>0</v>
      </c>
      <c r="AE1435" s="112">
        <f t="shared" si="239"/>
        <v>1</v>
      </c>
    </row>
    <row r="1436" spans="1:31" s="150" customFormat="1" hidden="1">
      <c r="A1436" s="147">
        <v>183</v>
      </c>
      <c r="B1436" s="226" t="s">
        <v>538</v>
      </c>
      <c r="C1436" s="147" t="s">
        <v>458</v>
      </c>
      <c r="D1436" s="147" t="s">
        <v>479</v>
      </c>
      <c r="E1436" s="148">
        <v>42328</v>
      </c>
      <c r="F1436" s="149">
        <v>0.33402777777777781</v>
      </c>
      <c r="G1436" s="147"/>
      <c r="H1436" s="147"/>
      <c r="I1436" s="147"/>
      <c r="J1436" s="147"/>
      <c r="K1436" s="281">
        <v>0.87222222222222223</v>
      </c>
      <c r="L1436" s="121"/>
      <c r="M1436" s="120" t="str">
        <f>IF(ISERROR(VLOOKUP(C1436,mail!$G$2:$H$65,2,0)),"",VLOOKUP(C1436,mail!$G$2:$H$65,2,0))</f>
        <v/>
      </c>
      <c r="N1436" s="98"/>
      <c r="O1436" s="110">
        <f t="shared" si="231"/>
        <v>0.33402777777777781</v>
      </c>
      <c r="P1436" s="110">
        <f t="shared" si="232"/>
        <v>0.87222222222222223</v>
      </c>
      <c r="Q1436" s="134">
        <f t="shared" si="233"/>
        <v>0.16597222222222219</v>
      </c>
      <c r="R1436" s="111">
        <f t="shared" si="234"/>
        <v>0.25</v>
      </c>
      <c r="S1436" s="108">
        <f t="shared" si="235"/>
        <v>0.35416666666666669</v>
      </c>
      <c r="T1436" s="109"/>
      <c r="U1436" s="108"/>
      <c r="V1436" s="108"/>
      <c r="W1436" s="112"/>
      <c r="X1436" s="112"/>
      <c r="Y1436" s="112"/>
      <c r="Z1436" s="176"/>
      <c r="AA1436" s="109"/>
      <c r="AB1436" s="138">
        <f t="shared" si="236"/>
        <v>1</v>
      </c>
      <c r="AC1436" s="112">
        <f t="shared" si="237"/>
        <v>0</v>
      </c>
      <c r="AD1436" s="112">
        <f t="shared" si="238"/>
        <v>0</v>
      </c>
      <c r="AE1436" s="112">
        <f t="shared" si="239"/>
        <v>1</v>
      </c>
    </row>
    <row r="1437" spans="1:31" s="150" customFormat="1" hidden="1">
      <c r="A1437" s="147">
        <v>184</v>
      </c>
      <c r="B1437" s="226" t="s">
        <v>538</v>
      </c>
      <c r="C1437" s="147" t="s">
        <v>458</v>
      </c>
      <c r="D1437" s="147" t="s">
        <v>479</v>
      </c>
      <c r="E1437" s="148">
        <v>42331</v>
      </c>
      <c r="F1437" s="149">
        <v>0.34722222222222227</v>
      </c>
      <c r="G1437" s="149">
        <v>0.77638888888888891</v>
      </c>
      <c r="H1437" s="147"/>
      <c r="I1437" s="147"/>
      <c r="J1437" s="147"/>
      <c r="K1437" s="279"/>
      <c r="L1437" s="121"/>
      <c r="M1437" s="120" t="str">
        <f>IF(ISERROR(VLOOKUP(C1437,mail!$G$2:$H$65,2,0)),"",VLOOKUP(C1437,mail!$G$2:$H$65,2,0))</f>
        <v/>
      </c>
      <c r="N1437" s="98"/>
      <c r="O1437" s="110">
        <f t="shared" si="231"/>
        <v>0.34722222222222227</v>
      </c>
      <c r="P1437" s="110">
        <f t="shared" si="232"/>
        <v>0.77638888888888891</v>
      </c>
      <c r="Q1437" s="134">
        <f t="shared" si="233"/>
        <v>0.15277777777777773</v>
      </c>
      <c r="R1437" s="111">
        <f t="shared" si="234"/>
        <v>0.21388888888888891</v>
      </c>
      <c r="S1437" s="108">
        <f t="shared" si="235"/>
        <v>0.35416666666666669</v>
      </c>
      <c r="T1437" s="109"/>
      <c r="U1437" s="108"/>
      <c r="V1437" s="108"/>
      <c r="W1437" s="112"/>
      <c r="X1437" s="112"/>
      <c r="Y1437" s="112"/>
      <c r="Z1437" s="176"/>
      <c r="AA1437" s="109"/>
      <c r="AB1437" s="138">
        <f t="shared" si="236"/>
        <v>1</v>
      </c>
      <c r="AC1437" s="112">
        <f t="shared" si="237"/>
        <v>0</v>
      </c>
      <c r="AD1437" s="112">
        <f t="shared" si="238"/>
        <v>0</v>
      </c>
      <c r="AE1437" s="112">
        <f t="shared" si="239"/>
        <v>1</v>
      </c>
    </row>
    <row r="1438" spans="1:31" s="150" customFormat="1" hidden="1">
      <c r="A1438" s="147">
        <v>185</v>
      </c>
      <c r="B1438" s="226" t="s">
        <v>538</v>
      </c>
      <c r="C1438" s="147" t="s">
        <v>458</v>
      </c>
      <c r="D1438" s="147" t="s">
        <v>479</v>
      </c>
      <c r="E1438" s="148">
        <v>42332</v>
      </c>
      <c r="F1438" s="149">
        <v>0.33263888888888887</v>
      </c>
      <c r="G1438" s="149">
        <v>0.78333333333333333</v>
      </c>
      <c r="H1438" s="147"/>
      <c r="I1438" s="147"/>
      <c r="J1438" s="147"/>
      <c r="K1438" s="279"/>
      <c r="L1438" s="121"/>
      <c r="M1438" s="120" t="str">
        <f>IF(ISERROR(VLOOKUP(C1438,mail!$G$2:$H$65,2,0)),"",VLOOKUP(C1438,mail!$G$2:$H$65,2,0))</f>
        <v/>
      </c>
      <c r="N1438" s="98"/>
      <c r="O1438" s="110">
        <f t="shared" si="231"/>
        <v>0.33333333333333331</v>
      </c>
      <c r="P1438" s="110">
        <f t="shared" si="232"/>
        <v>0.78333333333333333</v>
      </c>
      <c r="Q1438" s="134">
        <f t="shared" si="233"/>
        <v>0.16666666666666669</v>
      </c>
      <c r="R1438" s="111">
        <f t="shared" si="234"/>
        <v>0.22083333333333333</v>
      </c>
      <c r="S1438" s="108">
        <f t="shared" si="235"/>
        <v>0.35416666666666669</v>
      </c>
      <c r="T1438" s="109"/>
      <c r="U1438" s="108"/>
      <c r="V1438" s="108"/>
      <c r="W1438" s="112"/>
      <c r="X1438" s="112"/>
      <c r="Y1438" s="112"/>
      <c r="Z1438" s="176"/>
      <c r="AA1438" s="109"/>
      <c r="AB1438" s="138">
        <f t="shared" si="236"/>
        <v>1</v>
      </c>
      <c r="AC1438" s="112">
        <f t="shared" si="237"/>
        <v>0</v>
      </c>
      <c r="AD1438" s="112">
        <f t="shared" si="238"/>
        <v>0</v>
      </c>
      <c r="AE1438" s="112">
        <f t="shared" si="239"/>
        <v>1</v>
      </c>
    </row>
    <row r="1439" spans="1:31" s="150" customFormat="1" hidden="1">
      <c r="A1439" s="147">
        <v>186</v>
      </c>
      <c r="B1439" s="226" t="s">
        <v>539</v>
      </c>
      <c r="C1439" s="147" t="s">
        <v>466</v>
      </c>
      <c r="D1439" s="147" t="s">
        <v>479</v>
      </c>
      <c r="E1439" s="148">
        <v>42328</v>
      </c>
      <c r="F1439" s="149">
        <v>0.3444444444444445</v>
      </c>
      <c r="G1439" s="149">
        <v>0.78472222222222221</v>
      </c>
      <c r="H1439" s="147"/>
      <c r="I1439" s="147"/>
      <c r="J1439" s="147"/>
      <c r="K1439" s="279"/>
      <c r="L1439" s="121"/>
      <c r="M1439" s="120" t="str">
        <f>IF(ISERROR(VLOOKUP(C1439,mail!$G$2:$H$65,2,0)),"",VLOOKUP(C1439,mail!$G$2:$H$65,2,0))</f>
        <v/>
      </c>
      <c r="N1439" s="98"/>
      <c r="O1439" s="110">
        <f t="shared" si="231"/>
        <v>0.3444444444444445</v>
      </c>
      <c r="P1439" s="110">
        <f t="shared" si="232"/>
        <v>0.78472222222222221</v>
      </c>
      <c r="Q1439" s="134">
        <f t="shared" si="233"/>
        <v>0.1555555555555555</v>
      </c>
      <c r="R1439" s="111">
        <f t="shared" si="234"/>
        <v>0.22222222222222221</v>
      </c>
      <c r="S1439" s="108">
        <f t="shared" si="235"/>
        <v>0.35416666666666669</v>
      </c>
      <c r="T1439" s="109"/>
      <c r="U1439" s="108"/>
      <c r="V1439" s="108"/>
      <c r="W1439" s="112"/>
      <c r="X1439" s="112"/>
      <c r="Y1439" s="112"/>
      <c r="Z1439" s="176"/>
      <c r="AA1439" s="109"/>
      <c r="AB1439" s="138">
        <f t="shared" si="236"/>
        <v>1</v>
      </c>
      <c r="AC1439" s="112">
        <f t="shared" si="237"/>
        <v>0</v>
      </c>
      <c r="AD1439" s="112">
        <f t="shared" si="238"/>
        <v>0</v>
      </c>
      <c r="AE1439" s="112">
        <f t="shared" si="239"/>
        <v>1</v>
      </c>
    </row>
    <row r="1440" spans="1:31" s="150" customFormat="1" hidden="1">
      <c r="A1440" s="147">
        <v>188</v>
      </c>
      <c r="B1440" s="226" t="s">
        <v>539</v>
      </c>
      <c r="C1440" s="147" t="s">
        <v>466</v>
      </c>
      <c r="D1440" s="147" t="s">
        <v>479</v>
      </c>
      <c r="E1440" s="148">
        <v>42331</v>
      </c>
      <c r="F1440" s="149">
        <v>0.34375</v>
      </c>
      <c r="G1440" s="149">
        <v>0.94444444444444453</v>
      </c>
      <c r="H1440" s="147"/>
      <c r="I1440" s="147"/>
      <c r="J1440" s="147"/>
      <c r="K1440" s="279"/>
      <c r="L1440" s="121"/>
      <c r="M1440" s="120" t="str">
        <f>IF(ISERROR(VLOOKUP(C1440,mail!$G$2:$H$65,2,0)),"",VLOOKUP(C1440,mail!$G$2:$H$65,2,0))</f>
        <v/>
      </c>
      <c r="N1440" s="98"/>
      <c r="O1440" s="110">
        <f t="shared" si="231"/>
        <v>0.34375</v>
      </c>
      <c r="P1440" s="110">
        <f t="shared" si="232"/>
        <v>0.94444444444444453</v>
      </c>
      <c r="Q1440" s="134">
        <f t="shared" si="233"/>
        <v>0.15625</v>
      </c>
      <c r="R1440" s="111">
        <f t="shared" si="234"/>
        <v>0.25</v>
      </c>
      <c r="S1440" s="108">
        <f t="shared" si="235"/>
        <v>0.35416666666666669</v>
      </c>
      <c r="T1440" s="109"/>
      <c r="U1440" s="108"/>
      <c r="V1440" s="108"/>
      <c r="W1440" s="112"/>
      <c r="X1440" s="112"/>
      <c r="Y1440" s="112"/>
      <c r="Z1440" s="176"/>
      <c r="AA1440" s="109"/>
      <c r="AB1440" s="138">
        <f t="shared" si="236"/>
        <v>1</v>
      </c>
      <c r="AC1440" s="112">
        <f t="shared" si="237"/>
        <v>0</v>
      </c>
      <c r="AD1440" s="112">
        <f t="shared" si="238"/>
        <v>0</v>
      </c>
      <c r="AE1440" s="112">
        <f t="shared" si="239"/>
        <v>1</v>
      </c>
    </row>
    <row r="1441" spans="1:31" s="150" customFormat="1" hidden="1">
      <c r="A1441" s="147">
        <v>189</v>
      </c>
      <c r="B1441" s="226" t="s">
        <v>539</v>
      </c>
      <c r="C1441" s="147" t="s">
        <v>466</v>
      </c>
      <c r="D1441" s="147" t="s">
        <v>479</v>
      </c>
      <c r="E1441" s="148">
        <v>42332</v>
      </c>
      <c r="F1441" s="149">
        <v>0.34652777777777777</v>
      </c>
      <c r="G1441" s="149">
        <v>0.34652777777777777</v>
      </c>
      <c r="H1441" s="149">
        <v>0.76736111111111116</v>
      </c>
      <c r="I1441" s="147"/>
      <c r="J1441" s="147"/>
      <c r="K1441" s="279"/>
      <c r="L1441" s="121"/>
      <c r="M1441" s="120" t="str">
        <f>IF(ISERROR(VLOOKUP(C1441,mail!$G$2:$H$65,2,0)),"",VLOOKUP(C1441,mail!$G$2:$H$65,2,0))</f>
        <v/>
      </c>
      <c r="N1441" s="98"/>
      <c r="O1441" s="110">
        <f t="shared" si="231"/>
        <v>0.34652777777777777</v>
      </c>
      <c r="P1441" s="110">
        <f t="shared" si="232"/>
        <v>0.76736111111111116</v>
      </c>
      <c r="Q1441" s="134">
        <f t="shared" si="233"/>
        <v>0.15347222222222223</v>
      </c>
      <c r="R1441" s="111">
        <f t="shared" si="234"/>
        <v>0.20486111111111116</v>
      </c>
      <c r="S1441" s="108">
        <f t="shared" si="235"/>
        <v>0.35416666666666669</v>
      </c>
      <c r="T1441" s="109"/>
      <c r="U1441" s="108"/>
      <c r="V1441" s="108"/>
      <c r="W1441" s="112"/>
      <c r="X1441" s="112"/>
      <c r="Y1441" s="112"/>
      <c r="Z1441" s="176"/>
      <c r="AA1441" s="109"/>
      <c r="AB1441" s="138">
        <f t="shared" si="236"/>
        <v>1</v>
      </c>
      <c r="AC1441" s="112">
        <f t="shared" si="237"/>
        <v>0</v>
      </c>
      <c r="AD1441" s="112">
        <f t="shared" si="238"/>
        <v>0</v>
      </c>
      <c r="AE1441" s="112">
        <f t="shared" si="239"/>
        <v>1</v>
      </c>
    </row>
    <row r="1442" spans="1:31" s="150" customFormat="1" hidden="1">
      <c r="A1442" s="147">
        <v>190</v>
      </c>
      <c r="B1442" s="226" t="s">
        <v>540</v>
      </c>
      <c r="C1442" s="147" t="s">
        <v>541</v>
      </c>
      <c r="D1442" s="147" t="s">
        <v>479</v>
      </c>
      <c r="E1442" s="148">
        <v>42328</v>
      </c>
      <c r="F1442" s="149">
        <v>0.3263888888888889</v>
      </c>
      <c r="G1442" s="149">
        <v>0.7631944444444444</v>
      </c>
      <c r="H1442" s="147"/>
      <c r="I1442" s="147"/>
      <c r="J1442" s="147"/>
      <c r="K1442" s="279"/>
      <c r="L1442" s="121"/>
      <c r="M1442" s="120" t="str">
        <f>IF(ISERROR(VLOOKUP(C1442,mail!$G$2:$H$65,2,0)),"",VLOOKUP(C1442,mail!$G$2:$H$65,2,0))</f>
        <v/>
      </c>
      <c r="N1442" s="98"/>
      <c r="O1442" s="110">
        <f t="shared" si="231"/>
        <v>0.33333333333333331</v>
      </c>
      <c r="P1442" s="110">
        <f t="shared" si="232"/>
        <v>0.7631944444444444</v>
      </c>
      <c r="Q1442" s="134">
        <f t="shared" si="233"/>
        <v>0.16666666666666669</v>
      </c>
      <c r="R1442" s="111">
        <f t="shared" si="234"/>
        <v>0.2006944444444444</v>
      </c>
      <c r="S1442" s="108">
        <f t="shared" si="235"/>
        <v>0.35416666666666669</v>
      </c>
      <c r="T1442" s="109"/>
      <c r="U1442" s="108"/>
      <c r="V1442" s="108"/>
      <c r="W1442" s="112"/>
      <c r="X1442" s="112"/>
      <c r="Y1442" s="112"/>
      <c r="Z1442" s="176"/>
      <c r="AA1442" s="109"/>
      <c r="AB1442" s="138">
        <f t="shared" si="236"/>
        <v>1</v>
      </c>
      <c r="AC1442" s="112">
        <f t="shared" si="237"/>
        <v>0</v>
      </c>
      <c r="AD1442" s="112">
        <f t="shared" si="238"/>
        <v>0</v>
      </c>
      <c r="AE1442" s="112">
        <f t="shared" si="239"/>
        <v>1</v>
      </c>
    </row>
    <row r="1443" spans="1:31" s="150" customFormat="1" hidden="1">
      <c r="A1443" s="147">
        <v>191</v>
      </c>
      <c r="B1443" s="226" t="s">
        <v>540</v>
      </c>
      <c r="C1443" s="147" t="s">
        <v>541</v>
      </c>
      <c r="D1443" s="147" t="s">
        <v>479</v>
      </c>
      <c r="E1443" s="148">
        <v>42331</v>
      </c>
      <c r="F1443" s="149">
        <v>0.3298611111111111</v>
      </c>
      <c r="G1443" s="149">
        <v>0.49444444444444446</v>
      </c>
      <c r="H1443" s="147"/>
      <c r="I1443" s="147"/>
      <c r="J1443" s="147"/>
      <c r="K1443" s="279"/>
      <c r="L1443" s="121"/>
      <c r="M1443" s="120" t="str">
        <f>IF(ISERROR(VLOOKUP(C1443,mail!$G$2:$H$65,2,0)),"",VLOOKUP(C1443,mail!$G$2:$H$65,2,0))</f>
        <v/>
      </c>
      <c r="N1443" s="98"/>
      <c r="O1443" s="110">
        <f t="shared" si="231"/>
        <v>0.33333333333333331</v>
      </c>
      <c r="P1443" s="110">
        <f t="shared" si="232"/>
        <v>0.49444444444444446</v>
      </c>
      <c r="Q1443" s="134">
        <f t="shared" si="233"/>
        <v>0.16111111111111115</v>
      </c>
      <c r="R1443" s="111">
        <f t="shared" si="234"/>
        <v>0</v>
      </c>
      <c r="S1443" s="108">
        <f t="shared" si="235"/>
        <v>0.16111111111111115</v>
      </c>
      <c r="T1443" s="109"/>
      <c r="U1443" s="108"/>
      <c r="V1443" s="108"/>
      <c r="W1443" s="112"/>
      <c r="X1443" s="112"/>
      <c r="Y1443" s="112"/>
      <c r="Z1443" s="176"/>
      <c r="AA1443" s="109"/>
      <c r="AB1443" s="138">
        <f t="shared" si="236"/>
        <v>0.45490196078431383</v>
      </c>
      <c r="AC1443" s="112">
        <f t="shared" si="237"/>
        <v>0</v>
      </c>
      <c r="AD1443" s="112">
        <f t="shared" si="238"/>
        <v>0</v>
      </c>
      <c r="AE1443" s="112">
        <f t="shared" si="239"/>
        <v>0</v>
      </c>
    </row>
    <row r="1444" spans="1:31" s="150" customFormat="1" hidden="1">
      <c r="A1444" s="147">
        <v>192</v>
      </c>
      <c r="B1444" s="226" t="s">
        <v>542</v>
      </c>
      <c r="C1444" s="147" t="s">
        <v>543</v>
      </c>
      <c r="D1444" s="147" t="s">
        <v>479</v>
      </c>
      <c r="E1444" s="148">
        <v>42328</v>
      </c>
      <c r="F1444" s="149">
        <v>0.35138888888888892</v>
      </c>
      <c r="G1444" s="149">
        <v>0.79583333333333339</v>
      </c>
      <c r="H1444" s="147"/>
      <c r="I1444" s="147"/>
      <c r="J1444" s="147"/>
      <c r="K1444" s="279"/>
      <c r="L1444" s="121"/>
      <c r="M1444" s="120" t="str">
        <f>IF(ISERROR(VLOOKUP(C1444,mail!$G$2:$H$65,2,0)),"",VLOOKUP(C1444,mail!$G$2:$H$65,2,0))</f>
        <v/>
      </c>
      <c r="N1444" s="98"/>
      <c r="O1444" s="110">
        <f t="shared" si="231"/>
        <v>0.35138888888888892</v>
      </c>
      <c r="P1444" s="110">
        <f t="shared" si="232"/>
        <v>0.79583333333333339</v>
      </c>
      <c r="Q1444" s="134">
        <f t="shared" si="233"/>
        <v>0.14861111111111108</v>
      </c>
      <c r="R1444" s="111">
        <f t="shared" si="234"/>
        <v>0.23333333333333339</v>
      </c>
      <c r="S1444" s="108">
        <f t="shared" si="235"/>
        <v>0.35416666666666669</v>
      </c>
      <c r="T1444" s="109"/>
      <c r="U1444" s="108"/>
      <c r="V1444" s="108"/>
      <c r="W1444" s="112"/>
      <c r="X1444" s="112"/>
      <c r="Y1444" s="112"/>
      <c r="Z1444" s="176"/>
      <c r="AA1444" s="109"/>
      <c r="AB1444" s="138">
        <f t="shared" si="236"/>
        <v>1</v>
      </c>
      <c r="AC1444" s="112">
        <f t="shared" si="237"/>
        <v>0</v>
      </c>
      <c r="AD1444" s="112">
        <f t="shared" si="238"/>
        <v>0</v>
      </c>
      <c r="AE1444" s="112">
        <f t="shared" si="239"/>
        <v>1</v>
      </c>
    </row>
    <row r="1445" spans="1:31" s="150" customFormat="1" hidden="1">
      <c r="A1445" s="147">
        <v>193</v>
      </c>
      <c r="B1445" s="226" t="s">
        <v>542</v>
      </c>
      <c r="C1445" s="147" t="s">
        <v>543</v>
      </c>
      <c r="D1445" s="147" t="s">
        <v>479</v>
      </c>
      <c r="E1445" s="148">
        <v>42331</v>
      </c>
      <c r="F1445" s="149">
        <v>0.34583333333333338</v>
      </c>
      <c r="G1445" s="149">
        <v>0.7944444444444444</v>
      </c>
      <c r="H1445" s="147"/>
      <c r="I1445" s="147"/>
      <c r="J1445" s="147"/>
      <c r="K1445" s="279"/>
      <c r="L1445" s="121"/>
      <c r="M1445" s="120" t="str">
        <f>IF(ISERROR(VLOOKUP(C1445,mail!$G$2:$H$65,2,0)),"",VLOOKUP(C1445,mail!$G$2:$H$65,2,0))</f>
        <v/>
      </c>
      <c r="N1445" s="98"/>
      <c r="O1445" s="110">
        <f t="shared" ref="O1445:O1506" si="240">+IF(COUNT(F1445:K1445)=1,0,IF((MAX(F1445:K1445)-MIN(F1445:K1445))&lt;TIMEVALUE("1:00"),0,IF(F1445&lt;TIMEVALUE("8:00"),1/3,MIN(F1445:K1445))))</f>
        <v>0.34583333333333338</v>
      </c>
      <c r="P1445" s="110">
        <f t="shared" ref="P1445:P1506" si="241">+IF(COUNT(F1445:K1445)=1,0,IF((MAX(F1445:K1445)-MIN(F1445:K1445))&lt;TIMEVALUE("1:00"),0,IF(MAX(F1445:K1445)&lt;TIMEVALUE("18:00"),MAX(F1445:K1445),IF(MIN(F1445:K1445)&gt;TIMEVALUE("8:30"),0.75,MAX(F1445:K1445)))))</f>
        <v>0.7944444444444444</v>
      </c>
      <c r="Q1445" s="134">
        <f t="shared" ref="Q1445:Q1506" si="242">+IF(OR(M1445="KHAC",M1445="PM",O1445=TIMEVALUE("00:00")),0,IF(O1445&gt;TIMEVALUE("10:00"),0,IF(MAX(F1445:K1445)&lt;TIMEVALUE("12:00"),MAX(F1445:K1445)-O1445,TIMEVALUE("12:00")-O1445)))</f>
        <v>0.15416666666666662</v>
      </c>
      <c r="R1445" s="111">
        <f t="shared" ref="R1445:R1506" si="243">+IF(OR(M1445="khac",M1445="pm",P1445=TIMEVALUE("00:00"),MAX(F1445:K1445)&lt;TIMEVALUE("13:30"),MAX(F1445:K1445)&lt;TIMEVALUE("15:30"),MIN(F1445:K1445)&gt;TIMEVALUE("15:30")),0,IF(P1445&lt;=TIMEVALUE("19:30"),P1445-IF(MIN(F1445:K1445)&gt;TIMEVALUE("13:30"),O1445,TIMEVALUE("13:30")),TIMEVALUE("19:30")-IF(MIN(F1445:K1445)&gt;TIMEVALUE("13:30"),O1445,TIMEVALUE("13:30"))))</f>
        <v>0.2319444444444444</v>
      </c>
      <c r="S1445" s="108">
        <f t="shared" ref="S1445:S1506" si="244">+IF(AND(M1445="TS",(Q1445+R1445+U1445-V1445)&gt;TIMEVALUE("7:30")),7.5/24,IF((Q1445+R1445+U1445-V1445)&gt;TIMEVALUE("8:30"),8.5/24,(Q1445+R1445+U1445-V1445)))</f>
        <v>0.35416666666666669</v>
      </c>
      <c r="T1445" s="109"/>
      <c r="U1445" s="108"/>
      <c r="V1445" s="108"/>
      <c r="W1445" s="112"/>
      <c r="X1445" s="112"/>
      <c r="Y1445" s="112"/>
      <c r="Z1445" s="176"/>
      <c r="AA1445" s="109"/>
      <c r="AB1445" s="138">
        <f t="shared" ref="AB1445:AB1506" si="245">+S1445/TIMEVALUE("8:30")</f>
        <v>1</v>
      </c>
      <c r="AC1445" s="112">
        <f t="shared" ref="AC1445:AC1506" si="246">IF(COUNT(F1445:K1445)=0,0,IF(COUNT(F1445:K1445)=1,1,IF((MAX(F1445:K1445)-MIN(F1445:K1445))&lt;TIMEVALUE("1:00"),1,0+Y1445)))</f>
        <v>0</v>
      </c>
      <c r="AD1445" s="112">
        <f t="shared" ref="AD1445:AD1506" si="247">+IF(AND(F1445&gt;TIMEVALUE("8:30"),F1445&lt;TIMEVALUE("10:00")),1,IF(AND(F1445&gt;TIMEVALUE("14:00"),F1445&lt;TIMEVALUE("15:30")),1,0+W1445))</f>
        <v>0</v>
      </c>
      <c r="AE1445" s="112">
        <f t="shared" ref="AE1445:AE1506" si="248">+IF(OR(M1445="Khac",M1445="pm"),0,IF(AND(MAX(F1445:K1445)-MIN(F1445:K1445)&gt;TIMEVALUE("6:00"),AND(MAX(F1445:K1445)&gt;TIMEVALUE("14:00"),MIN(F1445:K1445)&lt;TIMEVALUE("11:30"))),1,0))+X1445</f>
        <v>1</v>
      </c>
    </row>
    <row r="1446" spans="1:31" s="150" customFormat="1" hidden="1">
      <c r="A1446" s="147">
        <v>194</v>
      </c>
      <c r="B1446" s="226" t="s">
        <v>542</v>
      </c>
      <c r="C1446" s="147" t="s">
        <v>543</v>
      </c>
      <c r="D1446" s="147" t="s">
        <v>479</v>
      </c>
      <c r="E1446" s="148">
        <v>42332</v>
      </c>
      <c r="F1446" s="149">
        <v>0.34861111111111115</v>
      </c>
      <c r="G1446" s="149">
        <v>0.7680555555555556</v>
      </c>
      <c r="H1446" s="147"/>
      <c r="I1446" s="147"/>
      <c r="J1446" s="147"/>
      <c r="K1446" s="279"/>
      <c r="L1446" s="121"/>
      <c r="M1446" s="120" t="str">
        <f>IF(ISERROR(VLOOKUP(C1446,mail!$G$2:$H$65,2,0)),"",VLOOKUP(C1446,mail!$G$2:$H$65,2,0))</f>
        <v/>
      </c>
      <c r="N1446" s="98"/>
      <c r="O1446" s="110">
        <f t="shared" si="240"/>
        <v>0.34861111111111115</v>
      </c>
      <c r="P1446" s="110">
        <f t="shared" si="241"/>
        <v>0.7680555555555556</v>
      </c>
      <c r="Q1446" s="134">
        <f t="shared" si="242"/>
        <v>0.15138888888888885</v>
      </c>
      <c r="R1446" s="111">
        <f t="shared" si="243"/>
        <v>0.2055555555555556</v>
      </c>
      <c r="S1446" s="108">
        <f t="shared" si="244"/>
        <v>0.35416666666666669</v>
      </c>
      <c r="T1446" s="109"/>
      <c r="U1446" s="108"/>
      <c r="V1446" s="108"/>
      <c r="W1446" s="112"/>
      <c r="X1446" s="112"/>
      <c r="Y1446" s="112"/>
      <c r="Z1446" s="176"/>
      <c r="AA1446" s="109"/>
      <c r="AB1446" s="138">
        <f t="shared" si="245"/>
        <v>1</v>
      </c>
      <c r="AC1446" s="112">
        <f t="shared" si="246"/>
        <v>0</v>
      </c>
      <c r="AD1446" s="112">
        <f t="shared" si="247"/>
        <v>0</v>
      </c>
      <c r="AE1446" s="112">
        <f t="shared" si="248"/>
        <v>1</v>
      </c>
    </row>
    <row r="1447" spans="1:31" s="150" customFormat="1" hidden="1">
      <c r="A1447" s="147">
        <v>195</v>
      </c>
      <c r="B1447" s="226" t="s">
        <v>544</v>
      </c>
      <c r="C1447" s="147" t="s">
        <v>545</v>
      </c>
      <c r="D1447" s="147" t="s">
        <v>479</v>
      </c>
      <c r="E1447" s="148">
        <v>42328</v>
      </c>
      <c r="F1447" s="149">
        <v>0.32013888888888892</v>
      </c>
      <c r="G1447" s="149">
        <v>0.76180555555555562</v>
      </c>
      <c r="H1447" s="147"/>
      <c r="I1447" s="147"/>
      <c r="J1447" s="147"/>
      <c r="K1447" s="279"/>
      <c r="L1447" s="121"/>
      <c r="M1447" s="120" t="str">
        <f>IF(ISERROR(VLOOKUP(C1447,mail!$G$2:$H$65,2,0)),"",VLOOKUP(C1447,mail!$G$2:$H$65,2,0))</f>
        <v/>
      </c>
      <c r="N1447" s="98"/>
      <c r="O1447" s="110">
        <f t="shared" si="240"/>
        <v>0.33333333333333331</v>
      </c>
      <c r="P1447" s="110">
        <f t="shared" si="241"/>
        <v>0.76180555555555562</v>
      </c>
      <c r="Q1447" s="134">
        <f t="shared" si="242"/>
        <v>0.16666666666666669</v>
      </c>
      <c r="R1447" s="111">
        <f t="shared" si="243"/>
        <v>0.19930555555555562</v>
      </c>
      <c r="S1447" s="108">
        <f t="shared" si="244"/>
        <v>0.35416666666666669</v>
      </c>
      <c r="T1447" s="109"/>
      <c r="U1447" s="108"/>
      <c r="V1447" s="108"/>
      <c r="W1447" s="112"/>
      <c r="X1447" s="112"/>
      <c r="Y1447" s="112"/>
      <c r="Z1447" s="176"/>
      <c r="AA1447" s="109"/>
      <c r="AB1447" s="138">
        <f t="shared" si="245"/>
        <v>1</v>
      </c>
      <c r="AC1447" s="112">
        <f t="shared" si="246"/>
        <v>0</v>
      </c>
      <c r="AD1447" s="112">
        <f t="shared" si="247"/>
        <v>0</v>
      </c>
      <c r="AE1447" s="112">
        <f t="shared" si="248"/>
        <v>1</v>
      </c>
    </row>
    <row r="1448" spans="1:31" s="150" customFormat="1" hidden="1">
      <c r="A1448" s="147">
        <v>197</v>
      </c>
      <c r="B1448" s="226" t="s">
        <v>544</v>
      </c>
      <c r="C1448" s="147" t="s">
        <v>545</v>
      </c>
      <c r="D1448" s="147" t="s">
        <v>479</v>
      </c>
      <c r="E1448" s="148">
        <v>42331</v>
      </c>
      <c r="F1448" s="149">
        <v>0.32083333333333336</v>
      </c>
      <c r="G1448" s="149">
        <v>0.79861111111111116</v>
      </c>
      <c r="H1448" s="147"/>
      <c r="I1448" s="147"/>
      <c r="J1448" s="147"/>
      <c r="K1448" s="279"/>
      <c r="L1448" s="121"/>
      <c r="M1448" s="120" t="str">
        <f>IF(ISERROR(VLOOKUP(C1448,mail!$G$2:$H$65,2,0)),"",VLOOKUP(C1448,mail!$G$2:$H$65,2,0))</f>
        <v/>
      </c>
      <c r="N1448" s="98"/>
      <c r="O1448" s="110">
        <f t="shared" si="240"/>
        <v>0.33333333333333331</v>
      </c>
      <c r="P1448" s="110">
        <f t="shared" si="241"/>
        <v>0.79861111111111116</v>
      </c>
      <c r="Q1448" s="134">
        <f t="shared" si="242"/>
        <v>0.16666666666666669</v>
      </c>
      <c r="R1448" s="111">
        <f t="shared" si="243"/>
        <v>0.23611111111111116</v>
      </c>
      <c r="S1448" s="108">
        <f t="shared" si="244"/>
        <v>0.35416666666666669</v>
      </c>
      <c r="T1448" s="109"/>
      <c r="U1448" s="108"/>
      <c r="V1448" s="108"/>
      <c r="W1448" s="112"/>
      <c r="X1448" s="112"/>
      <c r="Y1448" s="112"/>
      <c r="Z1448" s="176"/>
      <c r="AA1448" s="109"/>
      <c r="AB1448" s="138">
        <f t="shared" si="245"/>
        <v>1</v>
      </c>
      <c r="AC1448" s="112">
        <f t="shared" si="246"/>
        <v>0</v>
      </c>
      <c r="AD1448" s="112">
        <f t="shared" si="247"/>
        <v>0</v>
      </c>
      <c r="AE1448" s="112">
        <f t="shared" si="248"/>
        <v>1</v>
      </c>
    </row>
    <row r="1449" spans="1:31" s="150" customFormat="1" hidden="1">
      <c r="A1449" s="147">
        <v>198</v>
      </c>
      <c r="B1449" s="226" t="s">
        <v>544</v>
      </c>
      <c r="C1449" s="147" t="s">
        <v>545</v>
      </c>
      <c r="D1449" s="147" t="s">
        <v>479</v>
      </c>
      <c r="E1449" s="148">
        <v>42332</v>
      </c>
      <c r="F1449" s="149">
        <v>0.32916666666666666</v>
      </c>
      <c r="G1449" s="149">
        <v>0.75347222222222221</v>
      </c>
      <c r="H1449" s="147"/>
      <c r="I1449" s="147"/>
      <c r="J1449" s="147"/>
      <c r="K1449" s="279"/>
      <c r="L1449" s="121"/>
      <c r="M1449" s="120" t="str">
        <f>IF(ISERROR(VLOOKUP(C1449,mail!$G$2:$H$65,2,0)),"",VLOOKUP(C1449,mail!$G$2:$H$65,2,0))</f>
        <v/>
      </c>
      <c r="N1449" s="98"/>
      <c r="O1449" s="110">
        <f t="shared" si="240"/>
        <v>0.33333333333333331</v>
      </c>
      <c r="P1449" s="110">
        <f t="shared" si="241"/>
        <v>0.75347222222222221</v>
      </c>
      <c r="Q1449" s="134">
        <f t="shared" si="242"/>
        <v>0.16666666666666669</v>
      </c>
      <c r="R1449" s="111">
        <f t="shared" si="243"/>
        <v>0.19097222222222221</v>
      </c>
      <c r="S1449" s="108">
        <f t="shared" si="244"/>
        <v>0.35416666666666669</v>
      </c>
      <c r="T1449" s="109"/>
      <c r="U1449" s="108"/>
      <c r="V1449" s="108"/>
      <c r="W1449" s="112"/>
      <c r="X1449" s="112"/>
      <c r="Y1449" s="112"/>
      <c r="Z1449" s="176"/>
      <c r="AA1449" s="109"/>
      <c r="AB1449" s="138">
        <f t="shared" si="245"/>
        <v>1</v>
      </c>
      <c r="AC1449" s="112">
        <f t="shared" si="246"/>
        <v>0</v>
      </c>
      <c r="AD1449" s="112">
        <f t="shared" si="247"/>
        <v>0</v>
      </c>
      <c r="AE1449" s="112">
        <f t="shared" si="248"/>
        <v>1</v>
      </c>
    </row>
    <row r="1450" spans="1:31" s="150" customFormat="1" hidden="1">
      <c r="A1450" s="147">
        <v>199</v>
      </c>
      <c r="B1450" s="226" t="s">
        <v>570</v>
      </c>
      <c r="C1450" s="147" t="s">
        <v>571</v>
      </c>
      <c r="D1450" s="147" t="s">
        <v>505</v>
      </c>
      <c r="E1450" s="148">
        <v>42328</v>
      </c>
      <c r="F1450" s="149">
        <v>0.34652777777777777</v>
      </c>
      <c r="G1450" s="149">
        <v>0.79583333333333339</v>
      </c>
      <c r="H1450" s="147"/>
      <c r="I1450" s="147"/>
      <c r="J1450" s="147"/>
      <c r="K1450" s="279"/>
      <c r="L1450" s="121"/>
      <c r="M1450" s="120" t="str">
        <f>IF(ISERROR(VLOOKUP(C1450,mail!$G$2:$H$65,2,0)),"",VLOOKUP(C1450,mail!$G$2:$H$65,2,0))</f>
        <v/>
      </c>
      <c r="N1450" s="98"/>
      <c r="O1450" s="110">
        <f t="shared" si="240"/>
        <v>0.34652777777777777</v>
      </c>
      <c r="P1450" s="110">
        <f t="shared" si="241"/>
        <v>0.79583333333333339</v>
      </c>
      <c r="Q1450" s="134">
        <f t="shared" si="242"/>
        <v>0.15347222222222223</v>
      </c>
      <c r="R1450" s="111">
        <f t="shared" si="243"/>
        <v>0.23333333333333339</v>
      </c>
      <c r="S1450" s="108">
        <f t="shared" si="244"/>
        <v>0.35416666666666669</v>
      </c>
      <c r="T1450" s="109"/>
      <c r="U1450" s="108"/>
      <c r="V1450" s="108"/>
      <c r="W1450" s="112"/>
      <c r="X1450" s="112"/>
      <c r="Y1450" s="112"/>
      <c r="Z1450" s="176"/>
      <c r="AA1450" s="109"/>
      <c r="AB1450" s="138">
        <f t="shared" si="245"/>
        <v>1</v>
      </c>
      <c r="AC1450" s="112">
        <f t="shared" si="246"/>
        <v>0</v>
      </c>
      <c r="AD1450" s="112">
        <f t="shared" si="247"/>
        <v>0</v>
      </c>
      <c r="AE1450" s="112">
        <f t="shared" si="248"/>
        <v>1</v>
      </c>
    </row>
    <row r="1451" spans="1:31" s="150" customFormat="1" hidden="1">
      <c r="A1451" s="147">
        <v>200</v>
      </c>
      <c r="B1451" s="226" t="s">
        <v>570</v>
      </c>
      <c r="C1451" s="147" t="s">
        <v>571</v>
      </c>
      <c r="D1451" s="147" t="s">
        <v>505</v>
      </c>
      <c r="E1451" s="148">
        <v>42331</v>
      </c>
      <c r="F1451" s="149">
        <v>0.34791666666666665</v>
      </c>
      <c r="G1451" s="149">
        <v>0.7944444444444444</v>
      </c>
      <c r="H1451" s="147"/>
      <c r="I1451" s="147"/>
      <c r="J1451" s="147"/>
      <c r="K1451" s="279"/>
      <c r="L1451" s="121"/>
      <c r="M1451" s="120" t="str">
        <f>IF(ISERROR(VLOOKUP(C1451,mail!$G$2:$H$65,2,0)),"",VLOOKUP(C1451,mail!$G$2:$H$65,2,0))</f>
        <v/>
      </c>
      <c r="N1451" s="98"/>
      <c r="O1451" s="110">
        <f t="shared" si="240"/>
        <v>0.34791666666666665</v>
      </c>
      <c r="P1451" s="110">
        <f t="shared" si="241"/>
        <v>0.7944444444444444</v>
      </c>
      <c r="Q1451" s="134">
        <f t="shared" si="242"/>
        <v>0.15208333333333335</v>
      </c>
      <c r="R1451" s="111">
        <f t="shared" si="243"/>
        <v>0.2319444444444444</v>
      </c>
      <c r="S1451" s="108">
        <f t="shared" si="244"/>
        <v>0.35416666666666669</v>
      </c>
      <c r="T1451" s="109"/>
      <c r="U1451" s="108"/>
      <c r="V1451" s="108"/>
      <c r="W1451" s="112"/>
      <c r="X1451" s="112"/>
      <c r="Y1451" s="112"/>
      <c r="Z1451" s="176"/>
      <c r="AA1451" s="109"/>
      <c r="AB1451" s="138">
        <f t="shared" si="245"/>
        <v>1</v>
      </c>
      <c r="AC1451" s="112">
        <f t="shared" si="246"/>
        <v>0</v>
      </c>
      <c r="AD1451" s="112">
        <f t="shared" si="247"/>
        <v>0</v>
      </c>
      <c r="AE1451" s="112">
        <f t="shared" si="248"/>
        <v>1</v>
      </c>
    </row>
    <row r="1452" spans="1:31" s="150" customFormat="1" hidden="1">
      <c r="A1452" s="147">
        <v>201</v>
      </c>
      <c r="B1452" s="226" t="s">
        <v>570</v>
      </c>
      <c r="C1452" s="147" t="s">
        <v>571</v>
      </c>
      <c r="D1452" s="147" t="s">
        <v>505</v>
      </c>
      <c r="E1452" s="148">
        <v>42332</v>
      </c>
      <c r="F1452" s="149">
        <v>0.33888888888888885</v>
      </c>
      <c r="G1452" s="149">
        <v>0.78333333333333333</v>
      </c>
      <c r="H1452" s="147"/>
      <c r="I1452" s="147"/>
      <c r="J1452" s="147"/>
      <c r="K1452" s="279"/>
      <c r="L1452" s="121"/>
      <c r="M1452" s="120" t="str">
        <f>IF(ISERROR(VLOOKUP(C1452,mail!$G$2:$H$65,2,0)),"",VLOOKUP(C1452,mail!$G$2:$H$65,2,0))</f>
        <v/>
      </c>
      <c r="N1452" s="98"/>
      <c r="O1452" s="110">
        <f t="shared" si="240"/>
        <v>0.33888888888888885</v>
      </c>
      <c r="P1452" s="110">
        <f t="shared" si="241"/>
        <v>0.78333333333333333</v>
      </c>
      <c r="Q1452" s="134">
        <f t="shared" si="242"/>
        <v>0.16111111111111115</v>
      </c>
      <c r="R1452" s="111">
        <f t="shared" si="243"/>
        <v>0.22083333333333333</v>
      </c>
      <c r="S1452" s="108">
        <f t="shared" si="244"/>
        <v>0.35416666666666669</v>
      </c>
      <c r="T1452" s="109"/>
      <c r="U1452" s="108"/>
      <c r="V1452" s="108"/>
      <c r="W1452" s="112"/>
      <c r="X1452" s="112"/>
      <c r="Y1452" s="112"/>
      <c r="Z1452" s="176"/>
      <c r="AA1452" s="109"/>
      <c r="AB1452" s="138">
        <f t="shared" si="245"/>
        <v>1</v>
      </c>
      <c r="AC1452" s="112">
        <f t="shared" si="246"/>
        <v>0</v>
      </c>
      <c r="AD1452" s="112">
        <f t="shared" si="247"/>
        <v>0</v>
      </c>
      <c r="AE1452" s="112">
        <f t="shared" si="248"/>
        <v>1</v>
      </c>
    </row>
    <row r="1453" spans="1:31" s="150" customFormat="1" hidden="1">
      <c r="A1453" s="147">
        <v>202</v>
      </c>
      <c r="B1453" s="226" t="s">
        <v>572</v>
      </c>
      <c r="C1453" s="147" t="s">
        <v>573</v>
      </c>
      <c r="D1453" s="147" t="s">
        <v>505</v>
      </c>
      <c r="E1453" s="148">
        <v>42328</v>
      </c>
      <c r="F1453" s="149">
        <v>0.34027777777777773</v>
      </c>
      <c r="G1453" s="147"/>
      <c r="H1453" s="147"/>
      <c r="I1453" s="147"/>
      <c r="J1453" s="147"/>
      <c r="K1453" s="281">
        <v>0.7631944444444444</v>
      </c>
      <c r="L1453" s="121"/>
      <c r="M1453" s="120" t="str">
        <f>IF(ISERROR(VLOOKUP(C1453,mail!$G$2:$H$65,2,0)),"",VLOOKUP(C1453,mail!$G$2:$H$65,2,0))</f>
        <v/>
      </c>
      <c r="N1453" s="98"/>
      <c r="O1453" s="110">
        <f t="shared" si="240"/>
        <v>0.34027777777777773</v>
      </c>
      <c r="P1453" s="110">
        <f t="shared" si="241"/>
        <v>0.7631944444444444</v>
      </c>
      <c r="Q1453" s="134">
        <f t="shared" si="242"/>
        <v>0.15972222222222227</v>
      </c>
      <c r="R1453" s="111">
        <f t="shared" si="243"/>
        <v>0.2006944444444444</v>
      </c>
      <c r="S1453" s="108">
        <f t="shared" si="244"/>
        <v>0.35416666666666669</v>
      </c>
      <c r="T1453" s="109"/>
      <c r="U1453" s="108"/>
      <c r="V1453" s="108"/>
      <c r="W1453" s="112"/>
      <c r="X1453" s="112"/>
      <c r="Y1453" s="112"/>
      <c r="Z1453" s="176"/>
      <c r="AA1453" s="109"/>
      <c r="AB1453" s="138">
        <f t="shared" si="245"/>
        <v>1</v>
      </c>
      <c r="AC1453" s="112">
        <f t="shared" si="246"/>
        <v>0</v>
      </c>
      <c r="AD1453" s="112">
        <f t="shared" si="247"/>
        <v>0</v>
      </c>
      <c r="AE1453" s="112">
        <f t="shared" si="248"/>
        <v>1</v>
      </c>
    </row>
    <row r="1454" spans="1:31" s="150" customFormat="1" hidden="1">
      <c r="A1454" s="147">
        <v>204</v>
      </c>
      <c r="B1454" s="226" t="s">
        <v>572</v>
      </c>
      <c r="C1454" s="147" t="s">
        <v>573</v>
      </c>
      <c r="D1454" s="147" t="s">
        <v>505</v>
      </c>
      <c r="E1454" s="148">
        <v>42331</v>
      </c>
      <c r="F1454" s="149">
        <v>0.33819444444444446</v>
      </c>
      <c r="G1454" s="149">
        <v>0.76666666666666661</v>
      </c>
      <c r="H1454" s="147"/>
      <c r="I1454" s="147"/>
      <c r="J1454" s="147"/>
      <c r="K1454" s="279"/>
      <c r="L1454" s="121"/>
      <c r="M1454" s="120" t="str">
        <f>IF(ISERROR(VLOOKUP(C1454,mail!$G$2:$H$65,2,0)),"",VLOOKUP(C1454,mail!$G$2:$H$65,2,0))</f>
        <v/>
      </c>
      <c r="N1454" s="98"/>
      <c r="O1454" s="110">
        <f t="shared" si="240"/>
        <v>0.33819444444444446</v>
      </c>
      <c r="P1454" s="110">
        <f t="shared" si="241"/>
        <v>0.76666666666666661</v>
      </c>
      <c r="Q1454" s="134">
        <f t="shared" si="242"/>
        <v>0.16180555555555554</v>
      </c>
      <c r="R1454" s="111">
        <f t="shared" si="243"/>
        <v>0.20416666666666661</v>
      </c>
      <c r="S1454" s="108">
        <f t="shared" si="244"/>
        <v>0.35416666666666669</v>
      </c>
      <c r="T1454" s="109"/>
      <c r="U1454" s="108"/>
      <c r="V1454" s="108"/>
      <c r="W1454" s="112"/>
      <c r="X1454" s="112"/>
      <c r="Y1454" s="112"/>
      <c r="Z1454" s="176"/>
      <c r="AA1454" s="109"/>
      <c r="AB1454" s="138">
        <f t="shared" si="245"/>
        <v>1</v>
      </c>
      <c r="AC1454" s="112">
        <f t="shared" si="246"/>
        <v>0</v>
      </c>
      <c r="AD1454" s="112">
        <f t="shared" si="247"/>
        <v>0</v>
      </c>
      <c r="AE1454" s="112">
        <f t="shared" si="248"/>
        <v>1</v>
      </c>
    </row>
    <row r="1455" spans="1:31" s="150" customFormat="1" hidden="1">
      <c r="A1455" s="147">
        <v>205</v>
      </c>
      <c r="B1455" s="226" t="s">
        <v>572</v>
      </c>
      <c r="C1455" s="147" t="s">
        <v>573</v>
      </c>
      <c r="D1455" s="147" t="s">
        <v>505</v>
      </c>
      <c r="E1455" s="148">
        <v>42332</v>
      </c>
      <c r="F1455" s="149">
        <v>0.34236111111111112</v>
      </c>
      <c r="G1455" s="149">
        <v>0.76388888888888884</v>
      </c>
      <c r="H1455" s="147"/>
      <c r="I1455" s="147"/>
      <c r="J1455" s="147"/>
      <c r="K1455" s="279"/>
      <c r="L1455" s="121"/>
      <c r="M1455" s="120" t="str">
        <f>IF(ISERROR(VLOOKUP(C1455,mail!$G$2:$H$65,2,0)),"",VLOOKUP(C1455,mail!$G$2:$H$65,2,0))</f>
        <v/>
      </c>
      <c r="N1455" s="98"/>
      <c r="O1455" s="110">
        <f t="shared" si="240"/>
        <v>0.34236111111111112</v>
      </c>
      <c r="P1455" s="110">
        <f t="shared" si="241"/>
        <v>0.76388888888888884</v>
      </c>
      <c r="Q1455" s="134">
        <f t="shared" si="242"/>
        <v>0.15763888888888888</v>
      </c>
      <c r="R1455" s="111">
        <f t="shared" si="243"/>
        <v>0.20138888888888884</v>
      </c>
      <c r="S1455" s="108">
        <f t="shared" si="244"/>
        <v>0.35416666666666669</v>
      </c>
      <c r="T1455" s="109"/>
      <c r="U1455" s="108"/>
      <c r="V1455" s="108"/>
      <c r="W1455" s="112"/>
      <c r="X1455" s="112"/>
      <c r="Y1455" s="112"/>
      <c r="Z1455" s="176"/>
      <c r="AA1455" s="109"/>
      <c r="AB1455" s="138">
        <f t="shared" si="245"/>
        <v>1</v>
      </c>
      <c r="AC1455" s="112">
        <f t="shared" si="246"/>
        <v>0</v>
      </c>
      <c r="AD1455" s="112">
        <f t="shared" si="247"/>
        <v>0</v>
      </c>
      <c r="AE1455" s="112">
        <f t="shared" si="248"/>
        <v>1</v>
      </c>
    </row>
    <row r="1456" spans="1:31" s="150" customFormat="1" hidden="1">
      <c r="A1456" s="147">
        <v>206</v>
      </c>
      <c r="B1456" s="226" t="s">
        <v>574</v>
      </c>
      <c r="C1456" s="147" t="s">
        <v>575</v>
      </c>
      <c r="D1456" s="147" t="s">
        <v>505</v>
      </c>
      <c r="E1456" s="148">
        <v>42328</v>
      </c>
      <c r="F1456" s="149">
        <v>0.32916666666666666</v>
      </c>
      <c r="G1456" s="149">
        <v>0.76874999999999993</v>
      </c>
      <c r="H1456" s="147"/>
      <c r="I1456" s="147"/>
      <c r="J1456" s="147"/>
      <c r="K1456" s="279"/>
      <c r="L1456" s="121"/>
      <c r="M1456" s="120" t="str">
        <f>IF(ISERROR(VLOOKUP(C1456,mail!$G$2:$H$65,2,0)),"",VLOOKUP(C1456,mail!$G$2:$H$65,2,0))</f>
        <v/>
      </c>
      <c r="N1456" s="98"/>
      <c r="O1456" s="110">
        <f t="shared" si="240"/>
        <v>0.33333333333333331</v>
      </c>
      <c r="P1456" s="110">
        <f t="shared" si="241"/>
        <v>0.76874999999999993</v>
      </c>
      <c r="Q1456" s="134">
        <f t="shared" si="242"/>
        <v>0.16666666666666669</v>
      </c>
      <c r="R1456" s="111">
        <f t="shared" si="243"/>
        <v>0.20624999999999993</v>
      </c>
      <c r="S1456" s="108">
        <f t="shared" si="244"/>
        <v>0.35416666666666669</v>
      </c>
      <c r="T1456" s="109"/>
      <c r="U1456" s="108"/>
      <c r="V1456" s="108"/>
      <c r="W1456" s="112"/>
      <c r="X1456" s="112"/>
      <c r="Y1456" s="112"/>
      <c r="Z1456" s="176"/>
      <c r="AA1456" s="109"/>
      <c r="AB1456" s="138">
        <f t="shared" si="245"/>
        <v>1</v>
      </c>
      <c r="AC1456" s="112">
        <f t="shared" si="246"/>
        <v>0</v>
      </c>
      <c r="AD1456" s="112">
        <f t="shared" si="247"/>
        <v>0</v>
      </c>
      <c r="AE1456" s="112">
        <f t="shared" si="248"/>
        <v>1</v>
      </c>
    </row>
    <row r="1457" spans="1:31" s="150" customFormat="1" hidden="1">
      <c r="A1457" s="147">
        <v>207</v>
      </c>
      <c r="B1457" s="226" t="s">
        <v>574</v>
      </c>
      <c r="C1457" s="147" t="s">
        <v>575</v>
      </c>
      <c r="D1457" s="147" t="s">
        <v>505</v>
      </c>
      <c r="E1457" s="148">
        <v>42331</v>
      </c>
      <c r="F1457" s="149">
        <v>0.33611111111111108</v>
      </c>
      <c r="G1457" s="149">
        <v>0.76527777777777783</v>
      </c>
      <c r="H1457" s="147"/>
      <c r="I1457" s="147"/>
      <c r="J1457" s="147"/>
      <c r="K1457" s="279"/>
      <c r="L1457" s="121"/>
      <c r="M1457" s="120" t="str">
        <f>IF(ISERROR(VLOOKUP(C1457,mail!$G$2:$H$65,2,0)),"",VLOOKUP(C1457,mail!$G$2:$H$65,2,0))</f>
        <v/>
      </c>
      <c r="N1457" s="98"/>
      <c r="O1457" s="110">
        <f t="shared" si="240"/>
        <v>0.33611111111111108</v>
      </c>
      <c r="P1457" s="110">
        <f t="shared" si="241"/>
        <v>0.76527777777777783</v>
      </c>
      <c r="Q1457" s="134">
        <f t="shared" si="242"/>
        <v>0.16388888888888892</v>
      </c>
      <c r="R1457" s="111">
        <f t="shared" si="243"/>
        <v>0.20277777777777783</v>
      </c>
      <c r="S1457" s="108">
        <f t="shared" si="244"/>
        <v>0.35416666666666669</v>
      </c>
      <c r="T1457" s="109"/>
      <c r="U1457" s="108"/>
      <c r="V1457" s="108"/>
      <c r="W1457" s="112"/>
      <c r="X1457" s="112"/>
      <c r="Y1457" s="112"/>
      <c r="Z1457" s="176"/>
      <c r="AA1457" s="109"/>
      <c r="AB1457" s="138">
        <f t="shared" si="245"/>
        <v>1</v>
      </c>
      <c r="AC1457" s="112">
        <f t="shared" si="246"/>
        <v>0</v>
      </c>
      <c r="AD1457" s="112">
        <f t="shared" si="247"/>
        <v>0</v>
      </c>
      <c r="AE1457" s="112">
        <f t="shared" si="248"/>
        <v>1</v>
      </c>
    </row>
    <row r="1458" spans="1:31" s="150" customFormat="1" hidden="1">
      <c r="A1458" s="147">
        <v>208</v>
      </c>
      <c r="B1458" s="226" t="s">
        <v>574</v>
      </c>
      <c r="C1458" s="147" t="s">
        <v>575</v>
      </c>
      <c r="D1458" s="147" t="s">
        <v>505</v>
      </c>
      <c r="E1458" s="148">
        <v>42332</v>
      </c>
      <c r="F1458" s="149">
        <v>0.33819444444444446</v>
      </c>
      <c r="G1458" s="149">
        <v>0.76736111111111116</v>
      </c>
      <c r="H1458" s="147"/>
      <c r="I1458" s="147"/>
      <c r="J1458" s="147"/>
      <c r="K1458" s="279"/>
      <c r="L1458" s="121"/>
      <c r="M1458" s="120" t="str">
        <f>IF(ISERROR(VLOOKUP(C1458,mail!$G$2:$H$65,2,0)),"",VLOOKUP(C1458,mail!$G$2:$H$65,2,0))</f>
        <v/>
      </c>
      <c r="N1458" s="98"/>
      <c r="O1458" s="110">
        <f t="shared" si="240"/>
        <v>0.33819444444444446</v>
      </c>
      <c r="P1458" s="110">
        <f t="shared" si="241"/>
        <v>0.76736111111111116</v>
      </c>
      <c r="Q1458" s="134">
        <f t="shared" si="242"/>
        <v>0.16180555555555554</v>
      </c>
      <c r="R1458" s="111">
        <f t="shared" si="243"/>
        <v>0.20486111111111116</v>
      </c>
      <c r="S1458" s="108">
        <f t="shared" si="244"/>
        <v>0.35416666666666669</v>
      </c>
      <c r="T1458" s="109"/>
      <c r="U1458" s="108"/>
      <c r="V1458" s="108"/>
      <c r="W1458" s="112"/>
      <c r="X1458" s="112"/>
      <c r="Y1458" s="112"/>
      <c r="Z1458" s="176"/>
      <c r="AA1458" s="109"/>
      <c r="AB1458" s="138">
        <f t="shared" si="245"/>
        <v>1</v>
      </c>
      <c r="AC1458" s="112">
        <f t="shared" si="246"/>
        <v>0</v>
      </c>
      <c r="AD1458" s="112">
        <f t="shared" si="247"/>
        <v>0</v>
      </c>
      <c r="AE1458" s="112">
        <f t="shared" si="248"/>
        <v>1</v>
      </c>
    </row>
    <row r="1459" spans="1:31" s="150" customFormat="1" hidden="1">
      <c r="A1459" s="147">
        <v>209</v>
      </c>
      <c r="B1459" s="226" t="s">
        <v>576</v>
      </c>
      <c r="C1459" s="147" t="s">
        <v>577</v>
      </c>
      <c r="D1459" s="147" t="s">
        <v>505</v>
      </c>
      <c r="E1459" s="148">
        <v>42328</v>
      </c>
      <c r="F1459" s="149">
        <v>0.33680555555555558</v>
      </c>
      <c r="G1459" s="149">
        <v>0.76874999999999993</v>
      </c>
      <c r="H1459" s="147"/>
      <c r="I1459" s="147"/>
      <c r="J1459" s="147"/>
      <c r="K1459" s="279"/>
      <c r="L1459" s="121"/>
      <c r="M1459" s="120" t="str">
        <f>IF(ISERROR(VLOOKUP(C1459,mail!$G$2:$H$65,2,0)),"",VLOOKUP(C1459,mail!$G$2:$H$65,2,0))</f>
        <v/>
      </c>
      <c r="N1459" s="98"/>
      <c r="O1459" s="110">
        <f t="shared" si="240"/>
        <v>0.33680555555555558</v>
      </c>
      <c r="P1459" s="110">
        <f t="shared" si="241"/>
        <v>0.76874999999999993</v>
      </c>
      <c r="Q1459" s="134">
        <f t="shared" si="242"/>
        <v>0.16319444444444442</v>
      </c>
      <c r="R1459" s="111">
        <f t="shared" si="243"/>
        <v>0.20624999999999993</v>
      </c>
      <c r="S1459" s="108">
        <f t="shared" si="244"/>
        <v>0.35416666666666669</v>
      </c>
      <c r="T1459" s="109"/>
      <c r="U1459" s="108"/>
      <c r="V1459" s="108"/>
      <c r="W1459" s="112"/>
      <c r="X1459" s="112"/>
      <c r="Y1459" s="112"/>
      <c r="Z1459" s="176"/>
      <c r="AA1459" s="109"/>
      <c r="AB1459" s="138">
        <f t="shared" si="245"/>
        <v>1</v>
      </c>
      <c r="AC1459" s="112">
        <f t="shared" si="246"/>
        <v>0</v>
      </c>
      <c r="AD1459" s="112">
        <f t="shared" si="247"/>
        <v>0</v>
      </c>
      <c r="AE1459" s="112">
        <f t="shared" si="248"/>
        <v>1</v>
      </c>
    </row>
    <row r="1460" spans="1:31" s="150" customFormat="1" hidden="1">
      <c r="A1460" s="147">
        <v>210</v>
      </c>
      <c r="B1460" s="226" t="s">
        <v>576</v>
      </c>
      <c r="C1460" s="147" t="s">
        <v>577</v>
      </c>
      <c r="D1460" s="147" t="s">
        <v>505</v>
      </c>
      <c r="E1460" s="148">
        <v>42331</v>
      </c>
      <c r="F1460" s="149">
        <v>0.34027777777777773</v>
      </c>
      <c r="G1460" s="149">
        <v>0.7597222222222223</v>
      </c>
      <c r="H1460" s="147"/>
      <c r="I1460" s="147"/>
      <c r="J1460" s="147"/>
      <c r="K1460" s="279"/>
      <c r="L1460" s="121"/>
      <c r="M1460" s="120" t="str">
        <f>IF(ISERROR(VLOOKUP(C1460,mail!$G$2:$H$65,2,0)),"",VLOOKUP(C1460,mail!$G$2:$H$65,2,0))</f>
        <v/>
      </c>
      <c r="N1460" s="98"/>
      <c r="O1460" s="110">
        <f t="shared" si="240"/>
        <v>0.34027777777777773</v>
      </c>
      <c r="P1460" s="110">
        <f t="shared" si="241"/>
        <v>0.7597222222222223</v>
      </c>
      <c r="Q1460" s="134">
        <f t="shared" si="242"/>
        <v>0.15972222222222227</v>
      </c>
      <c r="R1460" s="111">
        <f t="shared" si="243"/>
        <v>0.1972222222222223</v>
      </c>
      <c r="S1460" s="108">
        <f t="shared" si="244"/>
        <v>0.35416666666666669</v>
      </c>
      <c r="T1460" s="109"/>
      <c r="U1460" s="108"/>
      <c r="V1460" s="108"/>
      <c r="W1460" s="112"/>
      <c r="X1460" s="112"/>
      <c r="Y1460" s="112"/>
      <c r="Z1460" s="176"/>
      <c r="AA1460" s="109"/>
      <c r="AB1460" s="138">
        <f t="shared" si="245"/>
        <v>1</v>
      </c>
      <c r="AC1460" s="112">
        <f t="shared" si="246"/>
        <v>0</v>
      </c>
      <c r="AD1460" s="112">
        <f t="shared" si="247"/>
        <v>0</v>
      </c>
      <c r="AE1460" s="112">
        <f t="shared" si="248"/>
        <v>1</v>
      </c>
    </row>
    <row r="1461" spans="1:31" s="150" customFormat="1" hidden="1">
      <c r="A1461" s="147">
        <v>211</v>
      </c>
      <c r="B1461" s="226" t="s">
        <v>576</v>
      </c>
      <c r="C1461" s="147" t="s">
        <v>577</v>
      </c>
      <c r="D1461" s="147" t="s">
        <v>505</v>
      </c>
      <c r="E1461" s="148">
        <v>42332</v>
      </c>
      <c r="F1461" s="149">
        <v>0.34027777777777773</v>
      </c>
      <c r="G1461" s="149">
        <v>0.76736111111111116</v>
      </c>
      <c r="H1461" s="147"/>
      <c r="I1461" s="147"/>
      <c r="J1461" s="147"/>
      <c r="K1461" s="279"/>
      <c r="L1461" s="121"/>
      <c r="M1461" s="120" t="str">
        <f>IF(ISERROR(VLOOKUP(C1461,mail!$G$2:$H$65,2,0)),"",VLOOKUP(C1461,mail!$G$2:$H$65,2,0))</f>
        <v/>
      </c>
      <c r="N1461" s="98"/>
      <c r="O1461" s="110">
        <f t="shared" si="240"/>
        <v>0.34027777777777773</v>
      </c>
      <c r="P1461" s="110">
        <f t="shared" si="241"/>
        <v>0.76736111111111116</v>
      </c>
      <c r="Q1461" s="134">
        <f t="shared" si="242"/>
        <v>0.15972222222222227</v>
      </c>
      <c r="R1461" s="111">
        <f t="shared" si="243"/>
        <v>0.20486111111111116</v>
      </c>
      <c r="S1461" s="108">
        <f t="shared" si="244"/>
        <v>0.35416666666666669</v>
      </c>
      <c r="T1461" s="109"/>
      <c r="U1461" s="108"/>
      <c r="V1461" s="108"/>
      <c r="W1461" s="112"/>
      <c r="X1461" s="112"/>
      <c r="Y1461" s="112"/>
      <c r="Z1461" s="176"/>
      <c r="AA1461" s="109"/>
      <c r="AB1461" s="138">
        <f t="shared" si="245"/>
        <v>1</v>
      </c>
      <c r="AC1461" s="112">
        <f t="shared" si="246"/>
        <v>0</v>
      </c>
      <c r="AD1461" s="112">
        <f t="shared" si="247"/>
        <v>0</v>
      </c>
      <c r="AE1461" s="112">
        <f t="shared" si="248"/>
        <v>1</v>
      </c>
    </row>
    <row r="1462" spans="1:31" s="150" customFormat="1" hidden="1">
      <c r="A1462" s="147">
        <v>2</v>
      </c>
      <c r="B1462" s="226" t="s">
        <v>474</v>
      </c>
      <c r="C1462" s="147" t="s">
        <v>0</v>
      </c>
      <c r="D1462" s="147" t="s">
        <v>475</v>
      </c>
      <c r="E1462" s="148">
        <v>42333</v>
      </c>
      <c r="F1462" s="149">
        <v>0.35138888888888892</v>
      </c>
      <c r="G1462" s="149">
        <v>0.72916666666666663</v>
      </c>
      <c r="H1462" s="149">
        <v>0.77569444444444446</v>
      </c>
      <c r="I1462" s="147"/>
      <c r="J1462" s="147"/>
      <c r="K1462" s="279"/>
      <c r="L1462" s="121"/>
      <c r="M1462" s="120" t="str">
        <f>IF(ISERROR(VLOOKUP(C1462,mail!$G$2:$H$65,2,0)),"",VLOOKUP(C1462,mail!$G$2:$H$65,2,0))</f>
        <v/>
      </c>
      <c r="N1462" s="98"/>
      <c r="O1462" s="110">
        <f t="shared" si="240"/>
        <v>0.35138888888888892</v>
      </c>
      <c r="P1462" s="110">
        <f t="shared" si="241"/>
        <v>0.77569444444444446</v>
      </c>
      <c r="Q1462" s="134">
        <f t="shared" si="242"/>
        <v>0.14861111111111108</v>
      </c>
      <c r="R1462" s="111">
        <f t="shared" si="243"/>
        <v>0.21319444444444446</v>
      </c>
      <c r="S1462" s="108">
        <f t="shared" si="244"/>
        <v>0.35416666666666669</v>
      </c>
      <c r="T1462" s="109"/>
      <c r="U1462" s="108"/>
      <c r="V1462" s="108"/>
      <c r="W1462" s="112"/>
      <c r="X1462" s="112"/>
      <c r="Y1462" s="112"/>
      <c r="Z1462" s="176"/>
      <c r="AA1462" s="109"/>
      <c r="AB1462" s="138">
        <f t="shared" si="245"/>
        <v>1</v>
      </c>
      <c r="AC1462" s="112">
        <f t="shared" si="246"/>
        <v>0</v>
      </c>
      <c r="AD1462" s="112">
        <f t="shared" si="247"/>
        <v>0</v>
      </c>
      <c r="AE1462" s="112">
        <f t="shared" si="248"/>
        <v>1</v>
      </c>
    </row>
    <row r="1463" spans="1:31" s="150" customFormat="1" hidden="1">
      <c r="A1463" s="147">
        <v>3</v>
      </c>
      <c r="B1463" s="226" t="s">
        <v>476</v>
      </c>
      <c r="C1463" s="147" t="s">
        <v>2</v>
      </c>
      <c r="D1463" s="147" t="s">
        <v>475</v>
      </c>
      <c r="E1463" s="148">
        <v>42333</v>
      </c>
      <c r="F1463" s="149">
        <v>0.40902777777777777</v>
      </c>
      <c r="G1463" s="149">
        <v>0.75694444444444453</v>
      </c>
      <c r="H1463" s="147"/>
      <c r="I1463" s="147"/>
      <c r="J1463" s="147"/>
      <c r="K1463" s="281">
        <v>0.33333333333333331</v>
      </c>
      <c r="L1463" s="121"/>
      <c r="M1463" s="120" t="str">
        <f>IF(ISERROR(VLOOKUP(C1463,mail!$G$2:$H$65,2,0)),"",VLOOKUP(C1463,mail!$G$2:$H$65,2,0))</f>
        <v/>
      </c>
      <c r="N1463" s="98"/>
      <c r="O1463" s="110">
        <f t="shared" si="240"/>
        <v>0.33333333333333331</v>
      </c>
      <c r="P1463" s="110">
        <f t="shared" si="241"/>
        <v>0.75694444444444453</v>
      </c>
      <c r="Q1463" s="134">
        <f t="shared" si="242"/>
        <v>0.16666666666666669</v>
      </c>
      <c r="R1463" s="111">
        <f t="shared" si="243"/>
        <v>0.19444444444444453</v>
      </c>
      <c r="S1463" s="108">
        <f t="shared" si="244"/>
        <v>0.35416666666666669</v>
      </c>
      <c r="T1463" s="109"/>
      <c r="U1463" s="108"/>
      <c r="V1463" s="108"/>
      <c r="W1463" s="112"/>
      <c r="X1463" s="112"/>
      <c r="Y1463" s="112"/>
      <c r="Z1463" s="176"/>
      <c r="AA1463" s="109"/>
      <c r="AB1463" s="138">
        <f t="shared" si="245"/>
        <v>1</v>
      </c>
      <c r="AC1463" s="112">
        <f t="shared" si="246"/>
        <v>0</v>
      </c>
      <c r="AD1463" s="112">
        <f t="shared" si="247"/>
        <v>1</v>
      </c>
      <c r="AE1463" s="112">
        <f t="shared" si="248"/>
        <v>1</v>
      </c>
    </row>
    <row r="1464" spans="1:31" s="150" customFormat="1" hidden="1">
      <c r="A1464" s="147">
        <v>4</v>
      </c>
      <c r="B1464" s="226" t="s">
        <v>477</v>
      </c>
      <c r="C1464" s="147" t="s">
        <v>3</v>
      </c>
      <c r="D1464" s="147" t="s">
        <v>475</v>
      </c>
      <c r="E1464" s="148">
        <v>42333</v>
      </c>
      <c r="F1464" s="149">
        <v>0.33611111111111108</v>
      </c>
      <c r="G1464" s="149">
        <v>0.75624999999999998</v>
      </c>
      <c r="H1464" s="147"/>
      <c r="I1464" s="147"/>
      <c r="J1464" s="147"/>
      <c r="K1464" s="279"/>
      <c r="L1464" s="121"/>
      <c r="M1464" s="120" t="str">
        <f>IF(ISERROR(VLOOKUP(C1464,mail!$G$2:$H$65,2,0)),"",VLOOKUP(C1464,mail!$G$2:$H$65,2,0))</f>
        <v/>
      </c>
      <c r="N1464" s="98"/>
      <c r="O1464" s="110">
        <f t="shared" si="240"/>
        <v>0.33611111111111108</v>
      </c>
      <c r="P1464" s="110">
        <f t="shared" si="241"/>
        <v>0.75624999999999998</v>
      </c>
      <c r="Q1464" s="134">
        <f t="shared" si="242"/>
        <v>0.16388888888888892</v>
      </c>
      <c r="R1464" s="111">
        <f t="shared" si="243"/>
        <v>0.19374999999999998</v>
      </c>
      <c r="S1464" s="108">
        <f t="shared" si="244"/>
        <v>0.35416666666666669</v>
      </c>
      <c r="T1464" s="109"/>
      <c r="U1464" s="108"/>
      <c r="V1464" s="108"/>
      <c r="W1464" s="112"/>
      <c r="X1464" s="112"/>
      <c r="Y1464" s="112"/>
      <c r="Z1464" s="176"/>
      <c r="AA1464" s="109"/>
      <c r="AB1464" s="138">
        <f t="shared" si="245"/>
        <v>1</v>
      </c>
      <c r="AC1464" s="112">
        <f t="shared" si="246"/>
        <v>0</v>
      </c>
      <c r="AD1464" s="112">
        <f t="shared" si="247"/>
        <v>0</v>
      </c>
      <c r="AE1464" s="112">
        <f t="shared" si="248"/>
        <v>1</v>
      </c>
    </row>
    <row r="1465" spans="1:31" s="150" customFormat="1" hidden="1">
      <c r="A1465" s="147">
        <v>5</v>
      </c>
      <c r="B1465" s="226" t="s">
        <v>478</v>
      </c>
      <c r="C1465" s="147" t="s">
        <v>4</v>
      </c>
      <c r="D1465" s="147" t="s">
        <v>479</v>
      </c>
      <c r="E1465" s="148">
        <v>42333</v>
      </c>
      <c r="F1465" s="149">
        <v>0.34930555555555554</v>
      </c>
      <c r="G1465" s="149">
        <v>0.77013888888888893</v>
      </c>
      <c r="H1465" s="147"/>
      <c r="I1465" s="147"/>
      <c r="J1465" s="147"/>
      <c r="K1465" s="279"/>
      <c r="L1465" s="121"/>
      <c r="M1465" s="120" t="str">
        <f>IF(ISERROR(VLOOKUP(C1465,mail!$G$2:$H$65,2,0)),"",VLOOKUP(C1465,mail!$G$2:$H$65,2,0))</f>
        <v/>
      </c>
      <c r="N1465" s="98"/>
      <c r="O1465" s="110">
        <f t="shared" si="240"/>
        <v>0.34930555555555554</v>
      </c>
      <c r="P1465" s="110">
        <f t="shared" si="241"/>
        <v>0.77013888888888893</v>
      </c>
      <c r="Q1465" s="134">
        <f t="shared" si="242"/>
        <v>0.15069444444444446</v>
      </c>
      <c r="R1465" s="111">
        <f t="shared" si="243"/>
        <v>0.20763888888888893</v>
      </c>
      <c r="S1465" s="108">
        <f t="shared" si="244"/>
        <v>0.35416666666666669</v>
      </c>
      <c r="T1465" s="109"/>
      <c r="U1465" s="108"/>
      <c r="V1465" s="108"/>
      <c r="W1465" s="112"/>
      <c r="X1465" s="112"/>
      <c r="Y1465" s="112"/>
      <c r="Z1465" s="176"/>
      <c r="AA1465" s="109"/>
      <c r="AB1465" s="138">
        <f t="shared" si="245"/>
        <v>1</v>
      </c>
      <c r="AC1465" s="112">
        <f t="shared" si="246"/>
        <v>0</v>
      </c>
      <c r="AD1465" s="112">
        <f t="shared" si="247"/>
        <v>0</v>
      </c>
      <c r="AE1465" s="112">
        <f t="shared" si="248"/>
        <v>1</v>
      </c>
    </row>
    <row r="1466" spans="1:31" s="150" customFormat="1" hidden="1">
      <c r="A1466" s="147">
        <v>6</v>
      </c>
      <c r="B1466" s="226" t="s">
        <v>252</v>
      </c>
      <c r="C1466" s="147" t="s">
        <v>7</v>
      </c>
      <c r="D1466" s="147" t="s">
        <v>480</v>
      </c>
      <c r="E1466" s="148">
        <v>42333</v>
      </c>
      <c r="F1466" s="149">
        <v>0.36041666666666666</v>
      </c>
      <c r="G1466" s="149">
        <v>0.75902777777777775</v>
      </c>
      <c r="H1466" s="149">
        <v>0.7597222222222223</v>
      </c>
      <c r="I1466" s="147"/>
      <c r="J1466" s="147"/>
      <c r="K1466" s="279"/>
      <c r="L1466" s="121"/>
      <c r="M1466" s="120" t="str">
        <f>IF(ISERROR(VLOOKUP(C1466,mail!$G$2:$H$65,2,0)),"",VLOOKUP(C1466,mail!$G$2:$H$65,2,0))</f>
        <v>KHAC</v>
      </c>
      <c r="N1466" s="98"/>
      <c r="O1466" s="110">
        <f t="shared" si="240"/>
        <v>0.36041666666666666</v>
      </c>
      <c r="P1466" s="110">
        <f t="shared" si="241"/>
        <v>0.75</v>
      </c>
      <c r="Q1466" s="134">
        <f t="shared" si="242"/>
        <v>0</v>
      </c>
      <c r="R1466" s="111">
        <f t="shared" si="243"/>
        <v>0</v>
      </c>
      <c r="S1466" s="108">
        <f t="shared" si="244"/>
        <v>0</v>
      </c>
      <c r="T1466" s="109"/>
      <c r="U1466" s="108"/>
      <c r="V1466" s="108"/>
      <c r="W1466" s="112"/>
      <c r="X1466" s="112"/>
      <c r="Y1466" s="112"/>
      <c r="Z1466" s="176"/>
      <c r="AA1466" s="109"/>
      <c r="AB1466" s="138">
        <f t="shared" si="245"/>
        <v>0</v>
      </c>
      <c r="AC1466" s="112">
        <f t="shared" si="246"/>
        <v>0</v>
      </c>
      <c r="AD1466" s="112">
        <f t="shared" si="247"/>
        <v>1</v>
      </c>
      <c r="AE1466" s="112">
        <f t="shared" si="248"/>
        <v>0</v>
      </c>
    </row>
    <row r="1467" spans="1:31" s="150" customFormat="1" hidden="1">
      <c r="A1467" s="147">
        <v>7</v>
      </c>
      <c r="B1467" s="226" t="s">
        <v>8</v>
      </c>
      <c r="C1467" s="147" t="s">
        <v>9</v>
      </c>
      <c r="D1467" s="147" t="s">
        <v>479</v>
      </c>
      <c r="E1467" s="148">
        <v>42333</v>
      </c>
      <c r="F1467" s="149">
        <v>0.53333333333333333</v>
      </c>
      <c r="G1467" s="147"/>
      <c r="H1467" s="147"/>
      <c r="I1467" s="147"/>
      <c r="J1467" s="147"/>
      <c r="K1467" s="279"/>
      <c r="L1467" s="121"/>
      <c r="M1467" s="120" t="str">
        <f>IF(ISERROR(VLOOKUP(C1467,mail!$G$2:$H$65,2,0)),"",VLOOKUP(C1467,mail!$G$2:$H$65,2,0))</f>
        <v>PM</v>
      </c>
      <c r="N1467" s="98"/>
      <c r="O1467" s="110">
        <f t="shared" si="240"/>
        <v>0</v>
      </c>
      <c r="P1467" s="110">
        <f t="shared" si="241"/>
        <v>0</v>
      </c>
      <c r="Q1467" s="134">
        <f t="shared" si="242"/>
        <v>0</v>
      </c>
      <c r="R1467" s="111">
        <f t="shared" si="243"/>
        <v>0</v>
      </c>
      <c r="S1467" s="108">
        <f t="shared" si="244"/>
        <v>0</v>
      </c>
      <c r="T1467" s="109"/>
      <c r="U1467" s="108"/>
      <c r="V1467" s="108"/>
      <c r="W1467" s="112"/>
      <c r="X1467" s="112"/>
      <c r="Y1467" s="112"/>
      <c r="Z1467" s="176"/>
      <c r="AA1467" s="109"/>
      <c r="AB1467" s="138">
        <f t="shared" si="245"/>
        <v>0</v>
      </c>
      <c r="AC1467" s="112">
        <f t="shared" si="246"/>
        <v>1</v>
      </c>
      <c r="AD1467" s="112">
        <f t="shared" si="247"/>
        <v>0</v>
      </c>
      <c r="AE1467" s="112">
        <f t="shared" si="248"/>
        <v>0</v>
      </c>
    </row>
    <row r="1468" spans="1:31" s="150" customFormat="1" hidden="1">
      <c r="A1468" s="147">
        <v>8</v>
      </c>
      <c r="B1468" s="226" t="s">
        <v>481</v>
      </c>
      <c r="C1468" s="147" t="s">
        <v>10</v>
      </c>
      <c r="D1468" s="147" t="s">
        <v>479</v>
      </c>
      <c r="E1468" s="148">
        <v>42333</v>
      </c>
      <c r="F1468" s="149">
        <v>0.35138888888888892</v>
      </c>
      <c r="G1468" s="149">
        <v>0.78749999999999998</v>
      </c>
      <c r="H1468" s="147"/>
      <c r="I1468" s="147"/>
      <c r="J1468" s="147"/>
      <c r="K1468" s="279"/>
      <c r="L1468" s="121"/>
      <c r="M1468" s="120" t="str">
        <f>IF(ISERROR(VLOOKUP(C1468,mail!$G$2:$H$65,2,0)),"",VLOOKUP(C1468,mail!$G$2:$H$65,2,0))</f>
        <v>PM</v>
      </c>
      <c r="N1468" s="98"/>
      <c r="O1468" s="110">
        <f t="shared" si="240"/>
        <v>0.35138888888888892</v>
      </c>
      <c r="P1468" s="110">
        <f t="shared" si="241"/>
        <v>0.78749999999999998</v>
      </c>
      <c r="Q1468" s="134">
        <f t="shared" si="242"/>
        <v>0</v>
      </c>
      <c r="R1468" s="111">
        <f t="shared" si="243"/>
        <v>0</v>
      </c>
      <c r="S1468" s="108">
        <f t="shared" si="244"/>
        <v>0</v>
      </c>
      <c r="T1468" s="109"/>
      <c r="U1468" s="108"/>
      <c r="V1468" s="108"/>
      <c r="W1468" s="112"/>
      <c r="X1468" s="112"/>
      <c r="Y1468" s="112"/>
      <c r="Z1468" s="176"/>
      <c r="AA1468" s="109"/>
      <c r="AB1468" s="138">
        <f t="shared" si="245"/>
        <v>0</v>
      </c>
      <c r="AC1468" s="112">
        <f t="shared" si="246"/>
        <v>0</v>
      </c>
      <c r="AD1468" s="112">
        <f t="shared" si="247"/>
        <v>0</v>
      </c>
      <c r="AE1468" s="112">
        <f t="shared" si="248"/>
        <v>0</v>
      </c>
    </row>
    <row r="1469" spans="1:31" s="150" customFormat="1" hidden="1">
      <c r="A1469" s="147">
        <v>9</v>
      </c>
      <c r="B1469" s="226" t="s">
        <v>482</v>
      </c>
      <c r="C1469" s="147" t="s">
        <v>11</v>
      </c>
      <c r="D1469" s="147" t="s">
        <v>483</v>
      </c>
      <c r="E1469" s="148">
        <v>42333</v>
      </c>
      <c r="F1469" s="149">
        <v>0.34166666666666662</v>
      </c>
      <c r="G1469" s="149">
        <v>0.75416666666666676</v>
      </c>
      <c r="H1469" s="147"/>
      <c r="I1469" s="147"/>
      <c r="J1469" s="147"/>
      <c r="K1469" s="279"/>
      <c r="L1469" s="121"/>
      <c r="M1469" s="120" t="str">
        <f>IF(ISERROR(VLOOKUP(C1469,mail!$G$2:$H$65,2,0)),"",VLOOKUP(C1469,mail!$G$2:$H$65,2,0))</f>
        <v/>
      </c>
      <c r="N1469" s="98"/>
      <c r="O1469" s="110">
        <f t="shared" si="240"/>
        <v>0.34166666666666662</v>
      </c>
      <c r="P1469" s="110">
        <f t="shared" si="241"/>
        <v>0.75416666666666676</v>
      </c>
      <c r="Q1469" s="134">
        <f t="shared" si="242"/>
        <v>0.15833333333333338</v>
      </c>
      <c r="R1469" s="111">
        <f t="shared" si="243"/>
        <v>0.19166666666666676</v>
      </c>
      <c r="S1469" s="108">
        <f t="shared" si="244"/>
        <v>0.35000000000000014</v>
      </c>
      <c r="T1469" s="109"/>
      <c r="U1469" s="108"/>
      <c r="V1469" s="108"/>
      <c r="W1469" s="112"/>
      <c r="X1469" s="112"/>
      <c r="Y1469" s="112"/>
      <c r="Z1469" s="176"/>
      <c r="AA1469" s="109"/>
      <c r="AB1469" s="138">
        <f t="shared" si="245"/>
        <v>0.98823529411764743</v>
      </c>
      <c r="AC1469" s="112">
        <f t="shared" si="246"/>
        <v>0</v>
      </c>
      <c r="AD1469" s="112">
        <f t="shared" si="247"/>
        <v>0</v>
      </c>
      <c r="AE1469" s="112">
        <f t="shared" si="248"/>
        <v>1</v>
      </c>
    </row>
    <row r="1470" spans="1:31" s="150" customFormat="1" hidden="1">
      <c r="A1470" s="147">
        <v>10</v>
      </c>
      <c r="B1470" s="226" t="s">
        <v>484</v>
      </c>
      <c r="C1470" s="147" t="s">
        <v>14</v>
      </c>
      <c r="D1470" s="147" t="s">
        <v>479</v>
      </c>
      <c r="E1470" s="148">
        <v>42333</v>
      </c>
      <c r="F1470" s="149">
        <v>0.34375</v>
      </c>
      <c r="G1470" s="149">
        <v>0.77361111111111114</v>
      </c>
      <c r="H1470" s="149">
        <v>0.77500000000000002</v>
      </c>
      <c r="I1470" s="147"/>
      <c r="J1470" s="147"/>
      <c r="K1470" s="279"/>
      <c r="L1470" s="121"/>
      <c r="M1470" s="120" t="str">
        <f>IF(ISERROR(VLOOKUP(C1470,mail!$G$2:$H$65,2,0)),"",VLOOKUP(C1470,mail!$G$2:$H$65,2,0))</f>
        <v/>
      </c>
      <c r="N1470" s="98"/>
      <c r="O1470" s="110">
        <f t="shared" si="240"/>
        <v>0.34375</v>
      </c>
      <c r="P1470" s="110">
        <f t="shared" si="241"/>
        <v>0.77500000000000002</v>
      </c>
      <c r="Q1470" s="134">
        <f t="shared" si="242"/>
        <v>0.15625</v>
      </c>
      <c r="R1470" s="111">
        <f t="shared" si="243"/>
        <v>0.21250000000000002</v>
      </c>
      <c r="S1470" s="108">
        <f t="shared" si="244"/>
        <v>0.35416666666666669</v>
      </c>
      <c r="T1470" s="109"/>
      <c r="U1470" s="108"/>
      <c r="V1470" s="108"/>
      <c r="W1470" s="112"/>
      <c r="X1470" s="112"/>
      <c r="Y1470" s="112"/>
      <c r="Z1470" s="176"/>
      <c r="AA1470" s="109"/>
      <c r="AB1470" s="138">
        <f t="shared" si="245"/>
        <v>1</v>
      </c>
      <c r="AC1470" s="112">
        <f t="shared" si="246"/>
        <v>0</v>
      </c>
      <c r="AD1470" s="112">
        <f t="shared" si="247"/>
        <v>0</v>
      </c>
      <c r="AE1470" s="112">
        <f t="shared" si="248"/>
        <v>1</v>
      </c>
    </row>
    <row r="1471" spans="1:31" s="150" customFormat="1" hidden="1">
      <c r="A1471" s="147">
        <v>11</v>
      </c>
      <c r="B1471" s="226" t="s">
        <v>485</v>
      </c>
      <c r="C1471" s="147" t="s">
        <v>15</v>
      </c>
      <c r="D1471" s="147" t="s">
        <v>479</v>
      </c>
      <c r="E1471" s="148">
        <v>42333</v>
      </c>
      <c r="F1471" s="149">
        <v>0.3520833333333333</v>
      </c>
      <c r="G1471" s="149">
        <v>0.78055555555555556</v>
      </c>
      <c r="H1471" s="149">
        <v>0.78125</v>
      </c>
      <c r="I1471" s="147"/>
      <c r="J1471" s="147"/>
      <c r="K1471" s="279"/>
      <c r="L1471" s="121"/>
      <c r="M1471" s="120" t="str">
        <f>IF(ISERROR(VLOOKUP(C1471,mail!$G$2:$H$65,2,0)),"",VLOOKUP(C1471,mail!$G$2:$H$65,2,0))</f>
        <v/>
      </c>
      <c r="N1471" s="98"/>
      <c r="O1471" s="110">
        <f t="shared" si="240"/>
        <v>0.3520833333333333</v>
      </c>
      <c r="P1471" s="110">
        <f t="shared" si="241"/>
        <v>0.78125</v>
      </c>
      <c r="Q1471" s="134">
        <f t="shared" si="242"/>
        <v>0.1479166666666667</v>
      </c>
      <c r="R1471" s="111">
        <f t="shared" si="243"/>
        <v>0.21875</v>
      </c>
      <c r="S1471" s="108">
        <f t="shared" si="244"/>
        <v>0.35416666666666669</v>
      </c>
      <c r="T1471" s="109"/>
      <c r="U1471" s="108"/>
      <c r="V1471" s="108"/>
      <c r="W1471" s="112"/>
      <c r="X1471" s="112"/>
      <c r="Y1471" s="112"/>
      <c r="Z1471" s="176"/>
      <c r="AA1471" s="109"/>
      <c r="AB1471" s="138">
        <f t="shared" si="245"/>
        <v>1</v>
      </c>
      <c r="AC1471" s="112">
        <f t="shared" si="246"/>
        <v>0</v>
      </c>
      <c r="AD1471" s="112">
        <f t="shared" si="247"/>
        <v>0</v>
      </c>
      <c r="AE1471" s="112">
        <f t="shared" si="248"/>
        <v>1</v>
      </c>
    </row>
    <row r="1472" spans="1:31" s="150" customFormat="1" hidden="1">
      <c r="A1472" s="147">
        <v>12</v>
      </c>
      <c r="B1472" s="226" t="s">
        <v>486</v>
      </c>
      <c r="C1472" s="147" t="s">
        <v>369</v>
      </c>
      <c r="D1472" s="147" t="s">
        <v>479</v>
      </c>
      <c r="E1472" s="148">
        <v>42333</v>
      </c>
      <c r="F1472" s="149">
        <v>0.35000000000000003</v>
      </c>
      <c r="G1472" s="149">
        <v>0.78819444444444453</v>
      </c>
      <c r="H1472" s="147"/>
      <c r="I1472" s="147"/>
      <c r="J1472" s="147"/>
      <c r="K1472" s="279"/>
      <c r="L1472" s="121"/>
      <c r="M1472" s="120" t="str">
        <f>IF(ISERROR(VLOOKUP(C1472,mail!$G$2:$H$65,2,0)),"",VLOOKUP(C1472,mail!$G$2:$H$65,2,0))</f>
        <v/>
      </c>
      <c r="N1472" s="98"/>
      <c r="O1472" s="110">
        <f t="shared" si="240"/>
        <v>0.35000000000000003</v>
      </c>
      <c r="P1472" s="110">
        <f t="shared" si="241"/>
        <v>0.78819444444444453</v>
      </c>
      <c r="Q1472" s="134">
        <f t="shared" si="242"/>
        <v>0.14999999999999997</v>
      </c>
      <c r="R1472" s="111">
        <f t="shared" si="243"/>
        <v>0.22569444444444453</v>
      </c>
      <c r="S1472" s="108">
        <f t="shared" si="244"/>
        <v>0.35416666666666669</v>
      </c>
      <c r="T1472" s="109"/>
      <c r="U1472" s="108"/>
      <c r="V1472" s="108"/>
      <c r="W1472" s="112"/>
      <c r="X1472" s="112"/>
      <c r="Y1472" s="112"/>
      <c r="Z1472" s="176"/>
      <c r="AA1472" s="109"/>
      <c r="AB1472" s="138">
        <f t="shared" si="245"/>
        <v>1</v>
      </c>
      <c r="AC1472" s="112">
        <f t="shared" si="246"/>
        <v>0</v>
      </c>
      <c r="AD1472" s="112">
        <f t="shared" si="247"/>
        <v>0</v>
      </c>
      <c r="AE1472" s="112">
        <f t="shared" si="248"/>
        <v>1</v>
      </c>
    </row>
    <row r="1473" spans="1:31" s="150" customFormat="1" hidden="1">
      <c r="A1473" s="147">
        <v>13</v>
      </c>
      <c r="B1473" s="226" t="s">
        <v>487</v>
      </c>
      <c r="C1473" s="147" t="s">
        <v>16</v>
      </c>
      <c r="D1473" s="147" t="s">
        <v>475</v>
      </c>
      <c r="E1473" s="148">
        <v>42333</v>
      </c>
      <c r="F1473" s="149">
        <v>0.36527777777777781</v>
      </c>
      <c r="G1473" s="149">
        <v>0.75694444444444453</v>
      </c>
      <c r="H1473" s="147"/>
      <c r="I1473" s="147"/>
      <c r="J1473" s="147"/>
      <c r="K1473" s="279"/>
      <c r="L1473" s="121"/>
      <c r="M1473" s="120" t="str">
        <f>IF(ISERROR(VLOOKUP(C1473,mail!$G$2:$H$65,2,0)),"",VLOOKUP(C1473,mail!$G$2:$H$65,2,0))</f>
        <v/>
      </c>
      <c r="N1473" s="98"/>
      <c r="O1473" s="110">
        <f t="shared" si="240"/>
        <v>0.36527777777777781</v>
      </c>
      <c r="P1473" s="110">
        <f t="shared" si="241"/>
        <v>0.75</v>
      </c>
      <c r="Q1473" s="134">
        <f t="shared" si="242"/>
        <v>0.13472222222222219</v>
      </c>
      <c r="R1473" s="111">
        <f t="shared" si="243"/>
        <v>0.1875</v>
      </c>
      <c r="S1473" s="108">
        <f t="shared" si="244"/>
        <v>0.32222222222222219</v>
      </c>
      <c r="T1473" s="109"/>
      <c r="U1473" s="108"/>
      <c r="V1473" s="108"/>
      <c r="W1473" s="112"/>
      <c r="X1473" s="112"/>
      <c r="Y1473" s="112"/>
      <c r="Z1473" s="176"/>
      <c r="AA1473" s="109"/>
      <c r="AB1473" s="138">
        <f t="shared" si="245"/>
        <v>0.90980392156862733</v>
      </c>
      <c r="AC1473" s="112">
        <f t="shared" si="246"/>
        <v>0</v>
      </c>
      <c r="AD1473" s="112">
        <f t="shared" si="247"/>
        <v>1</v>
      </c>
      <c r="AE1473" s="112">
        <f t="shared" si="248"/>
        <v>1</v>
      </c>
    </row>
    <row r="1474" spans="1:31" s="150" customFormat="1" hidden="1">
      <c r="A1474" s="147">
        <v>14</v>
      </c>
      <c r="B1474" s="226" t="s">
        <v>488</v>
      </c>
      <c r="C1474" s="147" t="s">
        <v>18</v>
      </c>
      <c r="D1474" s="147" t="s">
        <v>475</v>
      </c>
      <c r="E1474" s="148">
        <v>42333</v>
      </c>
      <c r="F1474" s="149">
        <v>0.34513888888888888</v>
      </c>
      <c r="G1474" s="149">
        <v>0.83611111111111114</v>
      </c>
      <c r="H1474" s="147"/>
      <c r="I1474" s="147"/>
      <c r="J1474" s="147"/>
      <c r="K1474" s="279"/>
      <c r="L1474" s="121"/>
      <c r="M1474" s="120" t="str">
        <f>IF(ISERROR(VLOOKUP(C1474,mail!$G$2:$H$65,2,0)),"",VLOOKUP(C1474,mail!$G$2:$H$65,2,0))</f>
        <v/>
      </c>
      <c r="N1474" s="98"/>
      <c r="O1474" s="110">
        <f t="shared" si="240"/>
        <v>0.34513888888888888</v>
      </c>
      <c r="P1474" s="110">
        <f t="shared" si="241"/>
        <v>0.83611111111111114</v>
      </c>
      <c r="Q1474" s="134">
        <f t="shared" si="242"/>
        <v>0.15486111111111112</v>
      </c>
      <c r="R1474" s="111">
        <f t="shared" si="243"/>
        <v>0.25</v>
      </c>
      <c r="S1474" s="108">
        <f t="shared" si="244"/>
        <v>0.35416666666666669</v>
      </c>
      <c r="T1474" s="109"/>
      <c r="U1474" s="108"/>
      <c r="V1474" s="108"/>
      <c r="W1474" s="112"/>
      <c r="X1474" s="112"/>
      <c r="Y1474" s="112"/>
      <c r="Z1474" s="176"/>
      <c r="AA1474" s="109"/>
      <c r="AB1474" s="138">
        <f t="shared" si="245"/>
        <v>1</v>
      </c>
      <c r="AC1474" s="112">
        <f t="shared" si="246"/>
        <v>0</v>
      </c>
      <c r="AD1474" s="112">
        <f t="shared" si="247"/>
        <v>0</v>
      </c>
      <c r="AE1474" s="112">
        <f t="shared" si="248"/>
        <v>1</v>
      </c>
    </row>
    <row r="1475" spans="1:31" s="150" customFormat="1" hidden="1">
      <c r="A1475" s="147">
        <v>15</v>
      </c>
      <c r="B1475" s="226" t="s">
        <v>489</v>
      </c>
      <c r="C1475" s="147" t="s">
        <v>19</v>
      </c>
      <c r="D1475" s="147" t="s">
        <v>479</v>
      </c>
      <c r="E1475" s="148">
        <v>42333</v>
      </c>
      <c r="F1475" s="149">
        <v>0.33888888888888885</v>
      </c>
      <c r="G1475" s="149">
        <v>0.76597222222222217</v>
      </c>
      <c r="H1475" s="149">
        <v>0.76874999999999993</v>
      </c>
      <c r="I1475" s="147"/>
      <c r="J1475" s="147"/>
      <c r="K1475" s="279"/>
      <c r="L1475" s="121"/>
      <c r="M1475" s="120" t="str">
        <f>IF(ISERROR(VLOOKUP(C1475,mail!$G$2:$H$65,2,0)),"",VLOOKUP(C1475,mail!$G$2:$H$65,2,0))</f>
        <v/>
      </c>
      <c r="N1475" s="98"/>
      <c r="O1475" s="110">
        <f t="shared" si="240"/>
        <v>0.33888888888888885</v>
      </c>
      <c r="P1475" s="110">
        <f t="shared" si="241"/>
        <v>0.76874999999999993</v>
      </c>
      <c r="Q1475" s="134">
        <f t="shared" si="242"/>
        <v>0.16111111111111115</v>
      </c>
      <c r="R1475" s="111">
        <f t="shared" si="243"/>
        <v>0.20624999999999993</v>
      </c>
      <c r="S1475" s="108">
        <f t="shared" si="244"/>
        <v>0.35416666666666669</v>
      </c>
      <c r="T1475" s="109"/>
      <c r="U1475" s="108"/>
      <c r="V1475" s="108"/>
      <c r="W1475" s="112"/>
      <c r="X1475" s="112"/>
      <c r="Y1475" s="112"/>
      <c r="Z1475" s="176"/>
      <c r="AA1475" s="109"/>
      <c r="AB1475" s="138">
        <f t="shared" si="245"/>
        <v>1</v>
      </c>
      <c r="AC1475" s="112">
        <f t="shared" si="246"/>
        <v>0</v>
      </c>
      <c r="AD1475" s="112">
        <f t="shared" si="247"/>
        <v>0</v>
      </c>
      <c r="AE1475" s="112">
        <f t="shared" si="248"/>
        <v>1</v>
      </c>
    </row>
    <row r="1476" spans="1:31" s="150" customFormat="1" hidden="1">
      <c r="A1476" s="147">
        <v>16</v>
      </c>
      <c r="B1476" s="226" t="s">
        <v>490</v>
      </c>
      <c r="C1476" s="147" t="s">
        <v>456</v>
      </c>
      <c r="D1476" s="147" t="s">
        <v>483</v>
      </c>
      <c r="E1476" s="148">
        <v>42333</v>
      </c>
      <c r="F1476" s="149">
        <v>0.3444444444444445</v>
      </c>
      <c r="G1476" s="149">
        <v>0.7715277777777777</v>
      </c>
      <c r="H1476" s="147"/>
      <c r="I1476" s="147"/>
      <c r="J1476" s="147"/>
      <c r="K1476" s="279"/>
      <c r="L1476" s="121"/>
      <c r="M1476" s="120" t="str">
        <f>IF(ISERROR(VLOOKUP(C1476,mail!$G$2:$H$65,2,0)),"",VLOOKUP(C1476,mail!$G$2:$H$65,2,0))</f>
        <v/>
      </c>
      <c r="N1476" s="98"/>
      <c r="O1476" s="110">
        <f t="shared" si="240"/>
        <v>0.3444444444444445</v>
      </c>
      <c r="P1476" s="110">
        <f t="shared" si="241"/>
        <v>0.7715277777777777</v>
      </c>
      <c r="Q1476" s="134">
        <f t="shared" si="242"/>
        <v>0.1555555555555555</v>
      </c>
      <c r="R1476" s="111">
        <f t="shared" si="243"/>
        <v>0.2090277777777777</v>
      </c>
      <c r="S1476" s="108">
        <f t="shared" si="244"/>
        <v>0.35416666666666669</v>
      </c>
      <c r="T1476" s="109"/>
      <c r="U1476" s="108"/>
      <c r="V1476" s="108"/>
      <c r="W1476" s="112"/>
      <c r="X1476" s="112"/>
      <c r="Y1476" s="112"/>
      <c r="Z1476" s="176"/>
      <c r="AA1476" s="109"/>
      <c r="AB1476" s="138">
        <f t="shared" si="245"/>
        <v>1</v>
      </c>
      <c r="AC1476" s="112">
        <f t="shared" si="246"/>
        <v>0</v>
      </c>
      <c r="AD1476" s="112">
        <f t="shared" si="247"/>
        <v>0</v>
      </c>
      <c r="AE1476" s="112">
        <f t="shared" si="248"/>
        <v>1</v>
      </c>
    </row>
    <row r="1477" spans="1:31" s="150" customFormat="1" hidden="1">
      <c r="A1477" s="147">
        <v>17</v>
      </c>
      <c r="B1477" s="226" t="s">
        <v>491</v>
      </c>
      <c r="C1477" s="147" t="s">
        <v>185</v>
      </c>
      <c r="D1477" s="147" t="s">
        <v>475</v>
      </c>
      <c r="E1477" s="148">
        <v>42333</v>
      </c>
      <c r="F1477" s="149">
        <v>0.35138888888888892</v>
      </c>
      <c r="G1477" s="149">
        <v>0.75486111111111109</v>
      </c>
      <c r="H1477" s="147"/>
      <c r="I1477" s="147"/>
      <c r="J1477" s="147"/>
      <c r="K1477" s="278">
        <v>0.33333333333333331</v>
      </c>
      <c r="L1477" s="121"/>
      <c r="M1477" s="120" t="str">
        <f>IF(ISERROR(VLOOKUP(C1477,mail!$G$2:$H$65,2,0)),"",VLOOKUP(C1477,mail!$G$2:$H$65,2,0))</f>
        <v/>
      </c>
      <c r="N1477" s="98"/>
      <c r="O1477" s="110">
        <f t="shared" si="240"/>
        <v>0.33333333333333331</v>
      </c>
      <c r="P1477" s="110">
        <f t="shared" si="241"/>
        <v>0.75486111111111109</v>
      </c>
      <c r="Q1477" s="134">
        <f t="shared" si="242"/>
        <v>0.16666666666666669</v>
      </c>
      <c r="R1477" s="111">
        <f t="shared" si="243"/>
        <v>0.19236111111111109</v>
      </c>
      <c r="S1477" s="108">
        <f t="shared" si="244"/>
        <v>0.35416666666666669</v>
      </c>
      <c r="T1477" s="109"/>
      <c r="U1477" s="108"/>
      <c r="V1477" s="108"/>
      <c r="W1477" s="112"/>
      <c r="X1477" s="112"/>
      <c r="Y1477" s="112"/>
      <c r="Z1477" s="176"/>
      <c r="AA1477" s="109"/>
      <c r="AB1477" s="138">
        <f t="shared" si="245"/>
        <v>1</v>
      </c>
      <c r="AC1477" s="112">
        <f t="shared" si="246"/>
        <v>0</v>
      </c>
      <c r="AD1477" s="112">
        <f t="shared" si="247"/>
        <v>0</v>
      </c>
      <c r="AE1477" s="112">
        <f t="shared" si="248"/>
        <v>1</v>
      </c>
    </row>
    <row r="1478" spans="1:31" s="150" customFormat="1" hidden="1">
      <c r="A1478" s="147">
        <v>18</v>
      </c>
      <c r="B1478" s="226" t="s">
        <v>492</v>
      </c>
      <c r="C1478" s="147" t="s">
        <v>190</v>
      </c>
      <c r="D1478" s="147" t="s">
        <v>483</v>
      </c>
      <c r="E1478" s="148">
        <v>42333</v>
      </c>
      <c r="F1478" s="149">
        <v>0.35555555555555557</v>
      </c>
      <c r="G1478" s="149">
        <v>0.7715277777777777</v>
      </c>
      <c r="H1478" s="147"/>
      <c r="I1478" s="147"/>
      <c r="J1478" s="147"/>
      <c r="K1478" s="279"/>
      <c r="L1478" s="121"/>
      <c r="M1478" s="120" t="str">
        <f>IF(ISERROR(VLOOKUP(C1478,mail!$G$2:$H$65,2,0)),"",VLOOKUP(C1478,mail!$G$2:$H$65,2,0))</f>
        <v/>
      </c>
      <c r="N1478" s="98"/>
      <c r="O1478" s="110">
        <f t="shared" si="240"/>
        <v>0.35555555555555557</v>
      </c>
      <c r="P1478" s="110">
        <f t="shared" si="241"/>
        <v>0.75</v>
      </c>
      <c r="Q1478" s="134">
        <f t="shared" si="242"/>
        <v>0.14444444444444443</v>
      </c>
      <c r="R1478" s="111">
        <f t="shared" si="243"/>
        <v>0.1875</v>
      </c>
      <c r="S1478" s="108">
        <f t="shared" si="244"/>
        <v>0.33194444444444443</v>
      </c>
      <c r="T1478" s="109"/>
      <c r="U1478" s="108"/>
      <c r="V1478" s="108"/>
      <c r="W1478" s="112"/>
      <c r="X1478" s="112"/>
      <c r="Y1478" s="112"/>
      <c r="Z1478" s="176"/>
      <c r="AA1478" s="109"/>
      <c r="AB1478" s="138">
        <f t="shared" si="245"/>
        <v>0.9372549019607842</v>
      </c>
      <c r="AC1478" s="112">
        <f t="shared" si="246"/>
        <v>0</v>
      </c>
      <c r="AD1478" s="112">
        <f t="shared" si="247"/>
        <v>1</v>
      </c>
      <c r="AE1478" s="112">
        <f t="shared" si="248"/>
        <v>1</v>
      </c>
    </row>
    <row r="1479" spans="1:31" s="150" customFormat="1" hidden="1">
      <c r="A1479" s="147">
        <v>19</v>
      </c>
      <c r="B1479" s="226" t="s">
        <v>370</v>
      </c>
      <c r="C1479" s="147" t="s">
        <v>201</v>
      </c>
      <c r="D1479" s="147" t="s">
        <v>479</v>
      </c>
      <c r="E1479" s="148">
        <v>42333</v>
      </c>
      <c r="F1479" s="149">
        <v>0.36805555555555558</v>
      </c>
      <c r="G1479" s="149">
        <v>0.77569444444444446</v>
      </c>
      <c r="H1479" s="147"/>
      <c r="I1479" s="147"/>
      <c r="J1479" s="147"/>
      <c r="K1479" s="279"/>
      <c r="L1479" s="121"/>
      <c r="M1479" s="120" t="str">
        <f>IF(ISERROR(VLOOKUP(C1479,mail!$G$2:$H$65,2,0)),"",VLOOKUP(C1479,mail!$G$2:$H$65,2,0))</f>
        <v>PM</v>
      </c>
      <c r="N1479" s="98"/>
      <c r="O1479" s="110">
        <f t="shared" si="240"/>
        <v>0.36805555555555558</v>
      </c>
      <c r="P1479" s="110">
        <f t="shared" si="241"/>
        <v>0.75</v>
      </c>
      <c r="Q1479" s="134">
        <f t="shared" si="242"/>
        <v>0</v>
      </c>
      <c r="R1479" s="111">
        <f t="shared" si="243"/>
        <v>0</v>
      </c>
      <c r="S1479" s="108">
        <f t="shared" si="244"/>
        <v>0</v>
      </c>
      <c r="T1479" s="109"/>
      <c r="U1479" s="108"/>
      <c r="V1479" s="108"/>
      <c r="W1479" s="112"/>
      <c r="X1479" s="112"/>
      <c r="Y1479" s="112"/>
      <c r="Z1479" s="176"/>
      <c r="AA1479" s="109"/>
      <c r="AB1479" s="138">
        <f t="shared" si="245"/>
        <v>0</v>
      </c>
      <c r="AC1479" s="112">
        <f t="shared" si="246"/>
        <v>0</v>
      </c>
      <c r="AD1479" s="112">
        <f t="shared" si="247"/>
        <v>1</v>
      </c>
      <c r="AE1479" s="112">
        <f t="shared" si="248"/>
        <v>0</v>
      </c>
    </row>
    <row r="1480" spans="1:31" s="150" customFormat="1" hidden="1">
      <c r="A1480" s="147">
        <v>20</v>
      </c>
      <c r="B1480" s="226" t="s">
        <v>568</v>
      </c>
      <c r="C1480" s="147" t="s">
        <v>569</v>
      </c>
      <c r="D1480" s="147" t="s">
        <v>475</v>
      </c>
      <c r="E1480" s="148">
        <v>42333</v>
      </c>
      <c r="F1480" s="149">
        <v>0.25555555555555559</v>
      </c>
      <c r="G1480" s="149">
        <v>0.4777777777777778</v>
      </c>
      <c r="H1480" s="147"/>
      <c r="I1480" s="147"/>
      <c r="J1480" s="147"/>
      <c r="K1480" s="279"/>
      <c r="L1480" s="121"/>
      <c r="M1480" s="120" t="str">
        <f>IF(ISERROR(VLOOKUP(C1480,mail!$G$2:$H$65,2,0)),"",VLOOKUP(C1480,mail!$G$2:$H$65,2,0))</f>
        <v/>
      </c>
      <c r="N1480" s="98"/>
      <c r="O1480" s="110">
        <f t="shared" si="240"/>
        <v>0.33333333333333331</v>
      </c>
      <c r="P1480" s="110">
        <f t="shared" si="241"/>
        <v>0.4777777777777778</v>
      </c>
      <c r="Q1480" s="134">
        <f t="shared" si="242"/>
        <v>0.14444444444444449</v>
      </c>
      <c r="R1480" s="111">
        <f t="shared" si="243"/>
        <v>0</v>
      </c>
      <c r="S1480" s="108">
        <f t="shared" si="244"/>
        <v>0.14444444444444449</v>
      </c>
      <c r="T1480" s="109"/>
      <c r="U1480" s="108"/>
      <c r="V1480" s="108"/>
      <c r="W1480" s="112"/>
      <c r="X1480" s="112"/>
      <c r="Y1480" s="112"/>
      <c r="Z1480" s="176"/>
      <c r="AA1480" s="109"/>
      <c r="AB1480" s="138">
        <f t="shared" si="245"/>
        <v>0.40784313725490207</v>
      </c>
      <c r="AC1480" s="112">
        <f t="shared" si="246"/>
        <v>0</v>
      </c>
      <c r="AD1480" s="112">
        <f t="shared" si="247"/>
        <v>0</v>
      </c>
      <c r="AE1480" s="112">
        <f t="shared" si="248"/>
        <v>0</v>
      </c>
    </row>
    <row r="1481" spans="1:31" s="150" customFormat="1" hidden="1">
      <c r="A1481" s="147">
        <v>21</v>
      </c>
      <c r="B1481" s="226" t="s">
        <v>493</v>
      </c>
      <c r="C1481" s="147" t="s">
        <v>227</v>
      </c>
      <c r="D1481" s="147" t="s">
        <v>479</v>
      </c>
      <c r="E1481" s="148">
        <v>42333</v>
      </c>
      <c r="F1481" s="149">
        <v>0.3527777777777778</v>
      </c>
      <c r="G1481" s="149">
        <v>0.77013888888888893</v>
      </c>
      <c r="H1481" s="147"/>
      <c r="I1481" s="147"/>
      <c r="J1481" s="147"/>
      <c r="K1481" s="279"/>
      <c r="L1481" s="121"/>
      <c r="M1481" s="120" t="str">
        <f>IF(ISERROR(VLOOKUP(C1481,mail!$G$2:$H$65,2,0)),"",VLOOKUP(C1481,mail!$G$2:$H$65,2,0))</f>
        <v/>
      </c>
      <c r="N1481" s="98"/>
      <c r="O1481" s="110">
        <f t="shared" si="240"/>
        <v>0.3527777777777778</v>
      </c>
      <c r="P1481" s="110">
        <f t="shared" si="241"/>
        <v>0.77013888888888893</v>
      </c>
      <c r="Q1481" s="134">
        <f t="shared" si="242"/>
        <v>0.1472222222222222</v>
      </c>
      <c r="R1481" s="111">
        <f t="shared" si="243"/>
        <v>0.20763888888888893</v>
      </c>
      <c r="S1481" s="108">
        <f t="shared" si="244"/>
        <v>0.35416666666666669</v>
      </c>
      <c r="T1481" s="109"/>
      <c r="U1481" s="108"/>
      <c r="V1481" s="108"/>
      <c r="W1481" s="112"/>
      <c r="X1481" s="112"/>
      <c r="Y1481" s="112"/>
      <c r="Z1481" s="176"/>
      <c r="AA1481" s="109"/>
      <c r="AB1481" s="138">
        <f t="shared" si="245"/>
        <v>1</v>
      </c>
      <c r="AC1481" s="112">
        <f t="shared" si="246"/>
        <v>0</v>
      </c>
      <c r="AD1481" s="112">
        <f t="shared" si="247"/>
        <v>0</v>
      </c>
      <c r="AE1481" s="112">
        <f t="shared" si="248"/>
        <v>1</v>
      </c>
    </row>
    <row r="1482" spans="1:31" s="150" customFormat="1" hidden="1">
      <c r="A1482" s="147">
        <v>22</v>
      </c>
      <c r="B1482" s="226" t="s">
        <v>494</v>
      </c>
      <c r="C1482" s="147" t="s">
        <v>216</v>
      </c>
      <c r="D1482" s="147" t="s">
        <v>479</v>
      </c>
      <c r="E1482" s="148">
        <v>42333</v>
      </c>
      <c r="F1482" s="149">
        <v>0.35416666666666669</v>
      </c>
      <c r="G1482" s="149">
        <v>0.77638888888888891</v>
      </c>
      <c r="H1482" s="147"/>
      <c r="I1482" s="147"/>
      <c r="J1482" s="147"/>
      <c r="K1482" s="279"/>
      <c r="L1482" s="121"/>
      <c r="M1482" s="120" t="str">
        <f>IF(ISERROR(VLOOKUP(C1482,mail!$G$2:$H$65,2,0)),"",VLOOKUP(C1482,mail!$G$2:$H$65,2,0))</f>
        <v/>
      </c>
      <c r="N1482" s="98"/>
      <c r="O1482" s="110">
        <f t="shared" si="240"/>
        <v>0.35416666666666669</v>
      </c>
      <c r="P1482" s="110">
        <f t="shared" si="241"/>
        <v>0.77638888888888891</v>
      </c>
      <c r="Q1482" s="134">
        <f t="shared" si="242"/>
        <v>0.14583333333333331</v>
      </c>
      <c r="R1482" s="111">
        <f t="shared" si="243"/>
        <v>0.21388888888888891</v>
      </c>
      <c r="S1482" s="108">
        <f t="shared" si="244"/>
        <v>0.35416666666666669</v>
      </c>
      <c r="T1482" s="109"/>
      <c r="U1482" s="108"/>
      <c r="V1482" s="108"/>
      <c r="W1482" s="112"/>
      <c r="X1482" s="112"/>
      <c r="Y1482" s="112"/>
      <c r="Z1482" s="176"/>
      <c r="AA1482" s="109"/>
      <c r="AB1482" s="138">
        <f t="shared" si="245"/>
        <v>1</v>
      </c>
      <c r="AC1482" s="112">
        <f t="shared" si="246"/>
        <v>0</v>
      </c>
      <c r="AD1482" s="112">
        <f t="shared" si="247"/>
        <v>0</v>
      </c>
      <c r="AE1482" s="112">
        <f t="shared" si="248"/>
        <v>1</v>
      </c>
    </row>
    <row r="1483" spans="1:31" s="150" customFormat="1" hidden="1">
      <c r="A1483" s="147">
        <v>23</v>
      </c>
      <c r="B1483" s="226" t="s">
        <v>495</v>
      </c>
      <c r="C1483" s="147" t="s">
        <v>218</v>
      </c>
      <c r="D1483" s="147" t="s">
        <v>479</v>
      </c>
      <c r="E1483" s="148">
        <v>42333</v>
      </c>
      <c r="F1483" s="149">
        <v>0.58333333333333337</v>
      </c>
      <c r="G1483" s="149">
        <v>0.77500000000000002</v>
      </c>
      <c r="H1483" s="147"/>
      <c r="I1483" s="147"/>
      <c r="J1483" s="147"/>
      <c r="K1483" s="279"/>
      <c r="L1483" s="121"/>
      <c r="M1483" s="120" t="str">
        <f>IF(ISERROR(VLOOKUP(C1483,mail!$G$2:$H$65,2,0)),"",VLOOKUP(C1483,mail!$G$2:$H$65,2,0))</f>
        <v/>
      </c>
      <c r="N1483" s="98"/>
      <c r="O1483" s="110">
        <f t="shared" si="240"/>
        <v>0.58333333333333337</v>
      </c>
      <c r="P1483" s="110">
        <f t="shared" si="241"/>
        <v>0.75</v>
      </c>
      <c r="Q1483" s="134">
        <f t="shared" si="242"/>
        <v>0</v>
      </c>
      <c r="R1483" s="111">
        <f t="shared" si="243"/>
        <v>0.16666666666666663</v>
      </c>
      <c r="S1483" s="108">
        <f t="shared" si="244"/>
        <v>0.16666666666666663</v>
      </c>
      <c r="T1483" s="109"/>
      <c r="U1483" s="108"/>
      <c r="V1483" s="108"/>
      <c r="W1483" s="112"/>
      <c r="X1483" s="112"/>
      <c r="Y1483" s="112"/>
      <c r="Z1483" s="176"/>
      <c r="AA1483" s="109"/>
      <c r="AB1483" s="138">
        <f t="shared" si="245"/>
        <v>0.47058823529411753</v>
      </c>
      <c r="AC1483" s="112">
        <f t="shared" si="246"/>
        <v>0</v>
      </c>
      <c r="AD1483" s="112">
        <f t="shared" si="247"/>
        <v>0</v>
      </c>
      <c r="AE1483" s="112">
        <f t="shared" si="248"/>
        <v>0</v>
      </c>
    </row>
    <row r="1484" spans="1:31" s="150" customFormat="1">
      <c r="A1484" s="147">
        <v>24</v>
      </c>
      <c r="B1484" s="226" t="s">
        <v>496</v>
      </c>
      <c r="C1484" s="147" t="s">
        <v>219</v>
      </c>
      <c r="D1484" s="147" t="s">
        <v>479</v>
      </c>
      <c r="E1484" s="148">
        <v>42333</v>
      </c>
      <c r="F1484" s="149">
        <v>0.25833333333333336</v>
      </c>
      <c r="G1484" s="149">
        <v>0.78680555555555554</v>
      </c>
      <c r="H1484" s="149">
        <v>0.79583333333333339</v>
      </c>
      <c r="I1484" s="147"/>
      <c r="J1484" s="147"/>
      <c r="K1484" s="279"/>
      <c r="L1484" s="121"/>
      <c r="M1484" s="120" t="str">
        <f>IF(ISERROR(VLOOKUP(C1484,mail!$G$2:$H$65,2,0)),"",VLOOKUP(C1484,mail!$G$2:$H$65,2,0))</f>
        <v/>
      </c>
      <c r="N1484" s="98"/>
      <c r="O1484" s="110">
        <f t="shared" si="240"/>
        <v>0.33333333333333331</v>
      </c>
      <c r="P1484" s="110">
        <f t="shared" si="241"/>
        <v>0.79583333333333339</v>
      </c>
      <c r="Q1484" s="134">
        <f t="shared" si="242"/>
        <v>0.16666666666666669</v>
      </c>
      <c r="R1484" s="111">
        <f t="shared" si="243"/>
        <v>0.23333333333333339</v>
      </c>
      <c r="S1484" s="108">
        <f t="shared" si="244"/>
        <v>0.35416666666666669</v>
      </c>
      <c r="T1484" s="109"/>
      <c r="U1484" s="108"/>
      <c r="V1484" s="108"/>
      <c r="W1484" s="112"/>
      <c r="X1484" s="112"/>
      <c r="Y1484" s="112"/>
      <c r="Z1484" s="176"/>
      <c r="AA1484" s="109"/>
      <c r="AB1484" s="138">
        <f t="shared" si="245"/>
        <v>1</v>
      </c>
      <c r="AC1484" s="112">
        <f t="shared" si="246"/>
        <v>0</v>
      </c>
      <c r="AD1484" s="112">
        <f t="shared" si="247"/>
        <v>0</v>
      </c>
      <c r="AE1484" s="112">
        <f t="shared" si="248"/>
        <v>1</v>
      </c>
    </row>
    <row r="1485" spans="1:31" s="150" customFormat="1" hidden="1">
      <c r="A1485" s="147">
        <v>25</v>
      </c>
      <c r="B1485" s="226" t="s">
        <v>497</v>
      </c>
      <c r="C1485" s="147" t="s">
        <v>237</v>
      </c>
      <c r="D1485" s="147" t="s">
        <v>479</v>
      </c>
      <c r="E1485" s="148">
        <v>42333</v>
      </c>
      <c r="F1485" s="149">
        <v>0.3520833333333333</v>
      </c>
      <c r="G1485" s="149">
        <v>0.7715277777777777</v>
      </c>
      <c r="H1485" s="147"/>
      <c r="I1485" s="147"/>
      <c r="J1485" s="147"/>
      <c r="K1485" s="279"/>
      <c r="L1485" s="121"/>
      <c r="M1485" s="120" t="str">
        <f>IF(ISERROR(VLOOKUP(C1485,mail!$G$2:$H$65,2,0)),"",VLOOKUP(C1485,mail!$G$2:$H$65,2,0))</f>
        <v/>
      </c>
      <c r="N1485" s="98"/>
      <c r="O1485" s="110">
        <f t="shared" si="240"/>
        <v>0.3520833333333333</v>
      </c>
      <c r="P1485" s="110">
        <f t="shared" si="241"/>
        <v>0.7715277777777777</v>
      </c>
      <c r="Q1485" s="134">
        <f t="shared" si="242"/>
        <v>0.1479166666666667</v>
      </c>
      <c r="R1485" s="111">
        <f t="shared" si="243"/>
        <v>0.2090277777777777</v>
      </c>
      <c r="S1485" s="108">
        <f t="shared" si="244"/>
        <v>0.35416666666666669</v>
      </c>
      <c r="T1485" s="109"/>
      <c r="U1485" s="108"/>
      <c r="V1485" s="108"/>
      <c r="W1485" s="112"/>
      <c r="X1485" s="112"/>
      <c r="Y1485" s="112"/>
      <c r="Z1485" s="176"/>
      <c r="AA1485" s="109"/>
      <c r="AB1485" s="138">
        <f t="shared" si="245"/>
        <v>1</v>
      </c>
      <c r="AC1485" s="112">
        <f t="shared" si="246"/>
        <v>0</v>
      </c>
      <c r="AD1485" s="112">
        <f t="shared" si="247"/>
        <v>0</v>
      </c>
      <c r="AE1485" s="112">
        <f t="shared" si="248"/>
        <v>1</v>
      </c>
    </row>
    <row r="1486" spans="1:31" s="150" customFormat="1" hidden="1">
      <c r="A1486" s="147">
        <v>26</v>
      </c>
      <c r="B1486" s="226" t="s">
        <v>253</v>
      </c>
      <c r="C1486" s="147" t="s">
        <v>231</v>
      </c>
      <c r="D1486" s="147" t="s">
        <v>480</v>
      </c>
      <c r="E1486" s="148">
        <v>42333</v>
      </c>
      <c r="F1486" s="149">
        <v>0.35069444444444442</v>
      </c>
      <c r="G1486" s="149">
        <v>0.75763888888888886</v>
      </c>
      <c r="H1486" s="147"/>
      <c r="I1486" s="147"/>
      <c r="J1486" s="147"/>
      <c r="K1486" s="279"/>
      <c r="L1486" s="121"/>
      <c r="M1486" s="120" t="str">
        <f>IF(ISERROR(VLOOKUP(C1486,mail!$G$2:$H$65,2,0)),"",VLOOKUP(C1486,mail!$G$2:$H$65,2,0))</f>
        <v>KHAC</v>
      </c>
      <c r="N1486" s="98"/>
      <c r="O1486" s="110">
        <f t="shared" si="240"/>
        <v>0.35069444444444442</v>
      </c>
      <c r="P1486" s="110">
        <f t="shared" si="241"/>
        <v>0.75763888888888886</v>
      </c>
      <c r="Q1486" s="134">
        <f t="shared" si="242"/>
        <v>0</v>
      </c>
      <c r="R1486" s="111">
        <f t="shared" si="243"/>
        <v>0</v>
      </c>
      <c r="S1486" s="108">
        <f t="shared" si="244"/>
        <v>0</v>
      </c>
      <c r="T1486" s="109"/>
      <c r="U1486" s="108"/>
      <c r="V1486" s="108"/>
      <c r="W1486" s="112"/>
      <c r="X1486" s="112"/>
      <c r="Y1486" s="112"/>
      <c r="Z1486" s="176"/>
      <c r="AA1486" s="109"/>
      <c r="AB1486" s="138">
        <f t="shared" si="245"/>
        <v>0</v>
      </c>
      <c r="AC1486" s="112">
        <f t="shared" si="246"/>
        <v>0</v>
      </c>
      <c r="AD1486" s="112">
        <f t="shared" si="247"/>
        <v>0</v>
      </c>
      <c r="AE1486" s="112">
        <f t="shared" si="248"/>
        <v>0</v>
      </c>
    </row>
    <row r="1487" spans="1:31" s="150" customFormat="1" hidden="1">
      <c r="A1487" s="147">
        <v>27</v>
      </c>
      <c r="B1487" s="226" t="s">
        <v>498</v>
      </c>
      <c r="C1487" s="147" t="s">
        <v>232</v>
      </c>
      <c r="D1487" s="147" t="s">
        <v>479</v>
      </c>
      <c r="E1487" s="148">
        <v>42333</v>
      </c>
      <c r="F1487" s="149">
        <v>0.35416666666666669</v>
      </c>
      <c r="G1487" s="149">
        <v>0.77500000000000002</v>
      </c>
      <c r="H1487" s="147"/>
      <c r="I1487" s="147"/>
      <c r="J1487" s="147"/>
      <c r="K1487" s="279"/>
      <c r="L1487" s="121"/>
      <c r="M1487" s="120" t="str">
        <f>IF(ISERROR(VLOOKUP(C1487,mail!$G$2:$H$65,2,0)),"",VLOOKUP(C1487,mail!$G$2:$H$65,2,0))</f>
        <v/>
      </c>
      <c r="N1487" s="98"/>
      <c r="O1487" s="110">
        <f t="shared" si="240"/>
        <v>0.35416666666666669</v>
      </c>
      <c r="P1487" s="110">
        <f t="shared" si="241"/>
        <v>0.77500000000000002</v>
      </c>
      <c r="Q1487" s="134">
        <f t="shared" si="242"/>
        <v>0.14583333333333331</v>
      </c>
      <c r="R1487" s="111">
        <f t="shared" si="243"/>
        <v>0.21250000000000002</v>
      </c>
      <c r="S1487" s="108">
        <f t="shared" si="244"/>
        <v>0.35416666666666669</v>
      </c>
      <c r="T1487" s="109"/>
      <c r="U1487" s="108"/>
      <c r="V1487" s="108"/>
      <c r="W1487" s="112"/>
      <c r="X1487" s="112"/>
      <c r="Y1487" s="112"/>
      <c r="Z1487" s="176"/>
      <c r="AA1487" s="109"/>
      <c r="AB1487" s="138">
        <f t="shared" si="245"/>
        <v>1</v>
      </c>
      <c r="AC1487" s="112">
        <f t="shared" si="246"/>
        <v>0</v>
      </c>
      <c r="AD1487" s="112">
        <f t="shared" si="247"/>
        <v>0</v>
      </c>
      <c r="AE1487" s="112">
        <f t="shared" si="248"/>
        <v>1</v>
      </c>
    </row>
    <row r="1488" spans="1:31" s="150" customFormat="1" hidden="1">
      <c r="A1488" s="147">
        <v>28</v>
      </c>
      <c r="B1488" s="226" t="s">
        <v>247</v>
      </c>
      <c r="C1488" s="147" t="s">
        <v>240</v>
      </c>
      <c r="D1488" s="147" t="s">
        <v>479</v>
      </c>
      <c r="E1488" s="148">
        <v>42333</v>
      </c>
      <c r="F1488" s="149">
        <v>0.35069444444444442</v>
      </c>
      <c r="G1488" s="149">
        <v>0.7680555555555556</v>
      </c>
      <c r="H1488" s="147"/>
      <c r="I1488" s="147"/>
      <c r="J1488" s="147"/>
      <c r="K1488" s="279"/>
      <c r="L1488" s="121"/>
      <c r="M1488" s="120" t="str">
        <f>IF(ISERROR(VLOOKUP(C1488,mail!$G$2:$H$65,2,0)),"",VLOOKUP(C1488,mail!$G$2:$H$65,2,0))</f>
        <v>PM</v>
      </c>
      <c r="N1488" s="98"/>
      <c r="O1488" s="110">
        <f t="shared" si="240"/>
        <v>0.35069444444444442</v>
      </c>
      <c r="P1488" s="110">
        <f t="shared" si="241"/>
        <v>0.7680555555555556</v>
      </c>
      <c r="Q1488" s="134">
        <f t="shared" si="242"/>
        <v>0</v>
      </c>
      <c r="R1488" s="111">
        <f t="shared" si="243"/>
        <v>0</v>
      </c>
      <c r="S1488" s="108">
        <f t="shared" si="244"/>
        <v>0</v>
      </c>
      <c r="T1488" s="109"/>
      <c r="U1488" s="108"/>
      <c r="V1488" s="108"/>
      <c r="W1488" s="112"/>
      <c r="X1488" s="112"/>
      <c r="Y1488" s="112"/>
      <c r="Z1488" s="176"/>
      <c r="AA1488" s="109"/>
      <c r="AB1488" s="138">
        <f t="shared" si="245"/>
        <v>0</v>
      </c>
      <c r="AC1488" s="112">
        <f t="shared" si="246"/>
        <v>0</v>
      </c>
      <c r="AD1488" s="112">
        <f t="shared" si="247"/>
        <v>0</v>
      </c>
      <c r="AE1488" s="112">
        <f t="shared" si="248"/>
        <v>0</v>
      </c>
    </row>
    <row r="1489" spans="1:31" s="150" customFormat="1" hidden="1">
      <c r="A1489" s="147">
        <v>29</v>
      </c>
      <c r="B1489" s="226" t="s">
        <v>499</v>
      </c>
      <c r="C1489" s="147" t="s">
        <v>254</v>
      </c>
      <c r="D1489" s="147" t="s">
        <v>479</v>
      </c>
      <c r="E1489" s="148">
        <v>42333</v>
      </c>
      <c r="F1489" s="149">
        <v>0.3354166666666667</v>
      </c>
      <c r="G1489" s="149">
        <v>0.3430555555555555</v>
      </c>
      <c r="H1489" s="149">
        <v>0.34375</v>
      </c>
      <c r="I1489" s="149">
        <v>0.85069444444444453</v>
      </c>
      <c r="J1489" s="147"/>
      <c r="K1489" s="279"/>
      <c r="L1489" s="121"/>
      <c r="M1489" s="120" t="str">
        <f>IF(ISERROR(VLOOKUP(C1489,mail!$G$2:$H$65,2,0)),"",VLOOKUP(C1489,mail!$G$2:$H$65,2,0))</f>
        <v/>
      </c>
      <c r="N1489" s="98"/>
      <c r="O1489" s="110">
        <f t="shared" si="240"/>
        <v>0.3354166666666667</v>
      </c>
      <c r="P1489" s="110">
        <f t="shared" si="241"/>
        <v>0.85069444444444453</v>
      </c>
      <c r="Q1489" s="134">
        <f t="shared" si="242"/>
        <v>0.1645833333333333</v>
      </c>
      <c r="R1489" s="111">
        <f t="shared" si="243"/>
        <v>0.25</v>
      </c>
      <c r="S1489" s="108">
        <f t="shared" si="244"/>
        <v>0.35416666666666669</v>
      </c>
      <c r="T1489" s="109"/>
      <c r="U1489" s="108"/>
      <c r="V1489" s="108"/>
      <c r="W1489" s="112"/>
      <c r="X1489" s="112"/>
      <c r="Y1489" s="112"/>
      <c r="Z1489" s="176"/>
      <c r="AA1489" s="109"/>
      <c r="AB1489" s="138">
        <f t="shared" si="245"/>
        <v>1</v>
      </c>
      <c r="AC1489" s="112">
        <f t="shared" si="246"/>
        <v>0</v>
      </c>
      <c r="AD1489" s="112">
        <f t="shared" si="247"/>
        <v>0</v>
      </c>
      <c r="AE1489" s="112">
        <f t="shared" si="248"/>
        <v>1</v>
      </c>
    </row>
    <row r="1490" spans="1:31" s="150" customFormat="1" hidden="1">
      <c r="A1490" s="147">
        <v>30</v>
      </c>
      <c r="B1490" s="226" t="s">
        <v>501</v>
      </c>
      <c r="C1490" s="147" t="s">
        <v>255</v>
      </c>
      <c r="D1490" s="147" t="s">
        <v>479</v>
      </c>
      <c r="E1490" s="148">
        <v>42333</v>
      </c>
      <c r="F1490" s="149">
        <v>0.3444444444444445</v>
      </c>
      <c r="G1490" s="149">
        <v>0.7729166666666667</v>
      </c>
      <c r="H1490" s="147"/>
      <c r="I1490" s="147"/>
      <c r="J1490" s="147"/>
      <c r="K1490" s="279"/>
      <c r="L1490" s="121"/>
      <c r="M1490" s="120" t="str">
        <f>IF(ISERROR(VLOOKUP(C1490,mail!$G$2:$H$65,2,0)),"",VLOOKUP(C1490,mail!$G$2:$H$65,2,0))</f>
        <v/>
      </c>
      <c r="N1490" s="98"/>
      <c r="O1490" s="110">
        <f t="shared" si="240"/>
        <v>0.3444444444444445</v>
      </c>
      <c r="P1490" s="110">
        <f t="shared" si="241"/>
        <v>0.7729166666666667</v>
      </c>
      <c r="Q1490" s="134">
        <f t="shared" si="242"/>
        <v>0.1555555555555555</v>
      </c>
      <c r="R1490" s="111">
        <f t="shared" si="243"/>
        <v>0.2104166666666667</v>
      </c>
      <c r="S1490" s="108">
        <f t="shared" si="244"/>
        <v>0.35416666666666669</v>
      </c>
      <c r="T1490" s="109"/>
      <c r="U1490" s="108"/>
      <c r="V1490" s="108"/>
      <c r="W1490" s="112"/>
      <c r="X1490" s="112"/>
      <c r="Y1490" s="112"/>
      <c r="Z1490" s="176"/>
      <c r="AA1490" s="109"/>
      <c r="AB1490" s="138">
        <f t="shared" si="245"/>
        <v>1</v>
      </c>
      <c r="AC1490" s="112">
        <f t="shared" si="246"/>
        <v>0</v>
      </c>
      <c r="AD1490" s="112">
        <f t="shared" si="247"/>
        <v>0</v>
      </c>
      <c r="AE1490" s="112">
        <f t="shared" si="248"/>
        <v>1</v>
      </c>
    </row>
    <row r="1491" spans="1:31" s="150" customFormat="1" hidden="1">
      <c r="A1491" s="147">
        <v>31</v>
      </c>
      <c r="B1491" s="226" t="s">
        <v>502</v>
      </c>
      <c r="C1491" s="147" t="s">
        <v>262</v>
      </c>
      <c r="D1491" s="147" t="s">
        <v>480</v>
      </c>
      <c r="E1491" s="148">
        <v>42333</v>
      </c>
      <c r="F1491" s="149">
        <v>0.36041666666666666</v>
      </c>
      <c r="G1491" s="149">
        <v>0.77013888888888893</v>
      </c>
      <c r="H1491" s="147"/>
      <c r="I1491" s="147"/>
      <c r="J1491" s="147"/>
      <c r="K1491" s="279"/>
      <c r="L1491" s="121"/>
      <c r="M1491" s="120" t="str">
        <f>IF(ISERROR(VLOOKUP(C1491,mail!$G$2:$H$65,2,0)),"",VLOOKUP(C1491,mail!$G$2:$H$65,2,0))</f>
        <v/>
      </c>
      <c r="N1491" s="98"/>
      <c r="O1491" s="110">
        <f t="shared" si="240"/>
        <v>0.36041666666666666</v>
      </c>
      <c r="P1491" s="110">
        <f t="shared" si="241"/>
        <v>0.75</v>
      </c>
      <c r="Q1491" s="134">
        <f t="shared" si="242"/>
        <v>0.13958333333333334</v>
      </c>
      <c r="R1491" s="111">
        <f t="shared" si="243"/>
        <v>0.1875</v>
      </c>
      <c r="S1491" s="108">
        <f t="shared" si="244"/>
        <v>0.32708333333333334</v>
      </c>
      <c r="T1491" s="109"/>
      <c r="U1491" s="108"/>
      <c r="V1491" s="108"/>
      <c r="W1491" s="112"/>
      <c r="X1491" s="112"/>
      <c r="Y1491" s="112"/>
      <c r="Z1491" s="176"/>
      <c r="AA1491" s="109"/>
      <c r="AB1491" s="138">
        <f t="shared" si="245"/>
        <v>0.92352941176470582</v>
      </c>
      <c r="AC1491" s="112">
        <f t="shared" si="246"/>
        <v>0</v>
      </c>
      <c r="AD1491" s="112">
        <f t="shared" si="247"/>
        <v>1</v>
      </c>
      <c r="AE1491" s="112">
        <f t="shared" si="248"/>
        <v>1</v>
      </c>
    </row>
    <row r="1492" spans="1:31" s="150" customFormat="1" hidden="1">
      <c r="A1492" s="147">
        <v>32</v>
      </c>
      <c r="B1492" s="226" t="s">
        <v>504</v>
      </c>
      <c r="C1492" s="147" t="s">
        <v>269</v>
      </c>
      <c r="D1492" s="147" t="s">
        <v>505</v>
      </c>
      <c r="E1492" s="148">
        <v>42333</v>
      </c>
      <c r="F1492" s="149">
        <v>0.34583333333333338</v>
      </c>
      <c r="G1492" s="149">
        <v>0.76527777777777783</v>
      </c>
      <c r="H1492" s="147"/>
      <c r="I1492" s="147"/>
      <c r="J1492" s="147"/>
      <c r="K1492" s="279"/>
      <c r="L1492" s="121"/>
      <c r="M1492" s="120" t="str">
        <f>IF(ISERROR(VLOOKUP(C1492,mail!$G$2:$H$65,2,0)),"",VLOOKUP(C1492,mail!$G$2:$H$65,2,0))</f>
        <v/>
      </c>
      <c r="N1492" s="98"/>
      <c r="O1492" s="110">
        <f t="shared" si="240"/>
        <v>0.34583333333333338</v>
      </c>
      <c r="P1492" s="110">
        <f t="shared" si="241"/>
        <v>0.76527777777777783</v>
      </c>
      <c r="Q1492" s="134">
        <f t="shared" si="242"/>
        <v>0.15416666666666662</v>
      </c>
      <c r="R1492" s="111">
        <f t="shared" si="243"/>
        <v>0.20277777777777783</v>
      </c>
      <c r="S1492" s="108">
        <f t="shared" si="244"/>
        <v>0.35416666666666669</v>
      </c>
      <c r="T1492" s="109"/>
      <c r="U1492" s="108"/>
      <c r="V1492" s="108"/>
      <c r="W1492" s="112"/>
      <c r="X1492" s="112"/>
      <c r="Y1492" s="112"/>
      <c r="Z1492" s="176"/>
      <c r="AA1492" s="109"/>
      <c r="AB1492" s="138">
        <f t="shared" si="245"/>
        <v>1</v>
      </c>
      <c r="AC1492" s="112">
        <f t="shared" si="246"/>
        <v>0</v>
      </c>
      <c r="AD1492" s="112">
        <f t="shared" si="247"/>
        <v>0</v>
      </c>
      <c r="AE1492" s="112">
        <f t="shared" si="248"/>
        <v>1</v>
      </c>
    </row>
    <row r="1493" spans="1:31" s="150" customFormat="1" hidden="1">
      <c r="A1493" s="147">
        <v>33</v>
      </c>
      <c r="B1493" s="226" t="s">
        <v>506</v>
      </c>
      <c r="C1493" s="147" t="s">
        <v>270</v>
      </c>
      <c r="D1493" s="147" t="s">
        <v>505</v>
      </c>
      <c r="E1493" s="148">
        <v>42333</v>
      </c>
      <c r="F1493" s="149">
        <v>0.34861111111111115</v>
      </c>
      <c r="G1493" s="149">
        <v>0.76944444444444438</v>
      </c>
      <c r="H1493" s="149">
        <v>0.76944444444444438</v>
      </c>
      <c r="I1493" s="147"/>
      <c r="J1493" s="147"/>
      <c r="K1493" s="279"/>
      <c r="L1493" s="121"/>
      <c r="M1493" s="120" t="str">
        <f>IF(ISERROR(VLOOKUP(C1493,mail!$G$2:$H$65,2,0)),"",VLOOKUP(C1493,mail!$G$2:$H$65,2,0))</f>
        <v/>
      </c>
      <c r="N1493" s="98"/>
      <c r="O1493" s="110">
        <f t="shared" si="240"/>
        <v>0.34861111111111115</v>
      </c>
      <c r="P1493" s="110">
        <f t="shared" si="241"/>
        <v>0.76944444444444438</v>
      </c>
      <c r="Q1493" s="134">
        <f t="shared" si="242"/>
        <v>0.15138888888888885</v>
      </c>
      <c r="R1493" s="111">
        <f t="shared" si="243"/>
        <v>0.20694444444444438</v>
      </c>
      <c r="S1493" s="108">
        <f t="shared" si="244"/>
        <v>0.35416666666666669</v>
      </c>
      <c r="T1493" s="109"/>
      <c r="U1493" s="108"/>
      <c r="V1493" s="108"/>
      <c r="W1493" s="112"/>
      <c r="X1493" s="112"/>
      <c r="Y1493" s="112"/>
      <c r="Z1493" s="176"/>
      <c r="AA1493" s="109"/>
      <c r="AB1493" s="138">
        <f t="shared" si="245"/>
        <v>1</v>
      </c>
      <c r="AC1493" s="112">
        <f t="shared" si="246"/>
        <v>0</v>
      </c>
      <c r="AD1493" s="112">
        <f t="shared" si="247"/>
        <v>0</v>
      </c>
      <c r="AE1493" s="112">
        <f t="shared" si="248"/>
        <v>1</v>
      </c>
    </row>
    <row r="1494" spans="1:31" s="150" customFormat="1" hidden="1">
      <c r="A1494" s="147">
        <v>34</v>
      </c>
      <c r="B1494" s="226" t="s">
        <v>508</v>
      </c>
      <c r="C1494" s="147" t="s">
        <v>284</v>
      </c>
      <c r="D1494" s="147" t="s">
        <v>479</v>
      </c>
      <c r="E1494" s="148">
        <v>42333</v>
      </c>
      <c r="F1494" s="149">
        <v>0.35347222222222219</v>
      </c>
      <c r="G1494" s="149">
        <v>0.7715277777777777</v>
      </c>
      <c r="H1494" s="147"/>
      <c r="I1494" s="147"/>
      <c r="J1494" s="147"/>
      <c r="K1494" s="279"/>
      <c r="L1494" s="121"/>
      <c r="M1494" s="120" t="str">
        <f>IF(ISERROR(VLOOKUP(C1494,mail!$G$2:$H$65,2,0)),"",VLOOKUP(C1494,mail!$G$2:$H$65,2,0))</f>
        <v/>
      </c>
      <c r="N1494" s="98"/>
      <c r="O1494" s="110">
        <f t="shared" si="240"/>
        <v>0.35347222222222219</v>
      </c>
      <c r="P1494" s="110">
        <f t="shared" si="241"/>
        <v>0.7715277777777777</v>
      </c>
      <c r="Q1494" s="134">
        <f t="shared" si="242"/>
        <v>0.14652777777777781</v>
      </c>
      <c r="R1494" s="111">
        <f t="shared" si="243"/>
        <v>0.2090277777777777</v>
      </c>
      <c r="S1494" s="108">
        <f t="shared" si="244"/>
        <v>0.35416666666666669</v>
      </c>
      <c r="T1494" s="109"/>
      <c r="U1494" s="108"/>
      <c r="V1494" s="108"/>
      <c r="W1494" s="112"/>
      <c r="X1494" s="112"/>
      <c r="Y1494" s="112"/>
      <c r="Z1494" s="176"/>
      <c r="AA1494" s="109"/>
      <c r="AB1494" s="138">
        <f t="shared" si="245"/>
        <v>1</v>
      </c>
      <c r="AC1494" s="112">
        <f t="shared" si="246"/>
        <v>0</v>
      </c>
      <c r="AD1494" s="112">
        <f t="shared" si="247"/>
        <v>0</v>
      </c>
      <c r="AE1494" s="112">
        <f t="shared" si="248"/>
        <v>1</v>
      </c>
    </row>
    <row r="1495" spans="1:31" s="150" customFormat="1" hidden="1">
      <c r="A1495" s="147">
        <v>35</v>
      </c>
      <c r="B1495" s="226" t="s">
        <v>509</v>
      </c>
      <c r="C1495" s="147" t="s">
        <v>292</v>
      </c>
      <c r="D1495" s="147" t="s">
        <v>479</v>
      </c>
      <c r="E1495" s="148">
        <v>42333</v>
      </c>
      <c r="F1495" s="149">
        <v>0.34513888888888888</v>
      </c>
      <c r="G1495" s="149">
        <v>0.7729166666666667</v>
      </c>
      <c r="H1495" s="147"/>
      <c r="I1495" s="147"/>
      <c r="J1495" s="147"/>
      <c r="K1495" s="279"/>
      <c r="L1495" s="121"/>
      <c r="M1495" s="120" t="str">
        <f>IF(ISERROR(VLOOKUP(C1495,mail!$G$2:$H$65,2,0)),"",VLOOKUP(C1495,mail!$G$2:$H$65,2,0))</f>
        <v/>
      </c>
      <c r="N1495" s="98"/>
      <c r="O1495" s="110">
        <f t="shared" si="240"/>
        <v>0.34513888888888888</v>
      </c>
      <c r="P1495" s="110">
        <f t="shared" si="241"/>
        <v>0.7729166666666667</v>
      </c>
      <c r="Q1495" s="134">
        <f t="shared" si="242"/>
        <v>0.15486111111111112</v>
      </c>
      <c r="R1495" s="111">
        <f t="shared" si="243"/>
        <v>0.2104166666666667</v>
      </c>
      <c r="S1495" s="108">
        <f t="shared" si="244"/>
        <v>0.35416666666666669</v>
      </c>
      <c r="T1495" s="109"/>
      <c r="U1495" s="108"/>
      <c r="V1495" s="108"/>
      <c r="W1495" s="112"/>
      <c r="X1495" s="112"/>
      <c r="Y1495" s="112"/>
      <c r="Z1495" s="176"/>
      <c r="AA1495" s="109"/>
      <c r="AB1495" s="138">
        <f t="shared" si="245"/>
        <v>1</v>
      </c>
      <c r="AC1495" s="112">
        <f t="shared" si="246"/>
        <v>0</v>
      </c>
      <c r="AD1495" s="112">
        <f t="shared" si="247"/>
        <v>0</v>
      </c>
      <c r="AE1495" s="112">
        <f t="shared" si="248"/>
        <v>1</v>
      </c>
    </row>
    <row r="1496" spans="1:31" s="150" customFormat="1" hidden="1">
      <c r="A1496" s="147">
        <v>36</v>
      </c>
      <c r="B1496" s="226" t="s">
        <v>510</v>
      </c>
      <c r="C1496" s="147" t="s">
        <v>303</v>
      </c>
      <c r="D1496" s="147" t="s">
        <v>479</v>
      </c>
      <c r="E1496" s="148">
        <v>42333</v>
      </c>
      <c r="F1496" s="149">
        <v>0.35555555555555557</v>
      </c>
      <c r="G1496" s="149">
        <v>0.83750000000000002</v>
      </c>
      <c r="H1496" s="147"/>
      <c r="I1496" s="147"/>
      <c r="J1496" s="147"/>
      <c r="K1496" s="279"/>
      <c r="L1496" s="121"/>
      <c r="M1496" s="120" t="str">
        <f>IF(ISERROR(VLOOKUP(C1496,mail!$G$2:$H$65,2,0)),"",VLOOKUP(C1496,mail!$G$2:$H$65,2,0))</f>
        <v/>
      </c>
      <c r="N1496" s="98"/>
      <c r="O1496" s="110">
        <f t="shared" si="240"/>
        <v>0.35555555555555557</v>
      </c>
      <c r="P1496" s="110">
        <f t="shared" si="241"/>
        <v>0.75</v>
      </c>
      <c r="Q1496" s="134">
        <f t="shared" si="242"/>
        <v>0.14444444444444443</v>
      </c>
      <c r="R1496" s="111">
        <f t="shared" si="243"/>
        <v>0.1875</v>
      </c>
      <c r="S1496" s="108">
        <f t="shared" si="244"/>
        <v>0.33194444444444443</v>
      </c>
      <c r="T1496" s="109"/>
      <c r="U1496" s="108"/>
      <c r="V1496" s="108"/>
      <c r="W1496" s="112"/>
      <c r="X1496" s="112"/>
      <c r="Y1496" s="112"/>
      <c r="Z1496" s="176"/>
      <c r="AA1496" s="109"/>
      <c r="AB1496" s="138">
        <f t="shared" si="245"/>
        <v>0.9372549019607842</v>
      </c>
      <c r="AC1496" s="112">
        <f t="shared" si="246"/>
        <v>0</v>
      </c>
      <c r="AD1496" s="112">
        <f t="shared" si="247"/>
        <v>1</v>
      </c>
      <c r="AE1496" s="112">
        <f t="shared" si="248"/>
        <v>1</v>
      </c>
    </row>
    <row r="1497" spans="1:31" s="150" customFormat="1" hidden="1">
      <c r="A1497" s="147">
        <v>37</v>
      </c>
      <c r="B1497" s="226" t="s">
        <v>354</v>
      </c>
      <c r="C1497" s="147" t="s">
        <v>304</v>
      </c>
      <c r="D1497" s="147" t="s">
        <v>505</v>
      </c>
      <c r="E1497" s="148">
        <v>42333</v>
      </c>
      <c r="F1497" s="149">
        <v>0.35069444444444442</v>
      </c>
      <c r="G1497" s="149">
        <v>0.76041666666666663</v>
      </c>
      <c r="H1497" s="147"/>
      <c r="I1497" s="147"/>
      <c r="J1497" s="147"/>
      <c r="K1497" s="279"/>
      <c r="L1497" s="121"/>
      <c r="M1497" s="120" t="str">
        <f>IF(ISERROR(VLOOKUP(C1497,mail!$G$2:$H$65,2,0)),"",VLOOKUP(C1497,mail!$G$2:$H$65,2,0))</f>
        <v>KHAC</v>
      </c>
      <c r="N1497" s="98"/>
      <c r="O1497" s="110">
        <f t="shared" si="240"/>
        <v>0.35069444444444442</v>
      </c>
      <c r="P1497" s="110">
        <f t="shared" si="241"/>
        <v>0.76041666666666663</v>
      </c>
      <c r="Q1497" s="134">
        <f t="shared" si="242"/>
        <v>0</v>
      </c>
      <c r="R1497" s="111">
        <f t="shared" si="243"/>
        <v>0</v>
      </c>
      <c r="S1497" s="108">
        <f t="shared" si="244"/>
        <v>0</v>
      </c>
      <c r="T1497" s="109"/>
      <c r="U1497" s="108"/>
      <c r="V1497" s="108"/>
      <c r="W1497" s="112"/>
      <c r="X1497" s="112"/>
      <c r="Y1497" s="112"/>
      <c r="Z1497" s="176"/>
      <c r="AA1497" s="109"/>
      <c r="AB1497" s="138">
        <f t="shared" si="245"/>
        <v>0</v>
      </c>
      <c r="AC1497" s="112">
        <f t="shared" si="246"/>
        <v>0</v>
      </c>
      <c r="AD1497" s="112">
        <f t="shared" si="247"/>
        <v>0</v>
      </c>
      <c r="AE1497" s="112">
        <f t="shared" si="248"/>
        <v>0</v>
      </c>
    </row>
    <row r="1498" spans="1:31" s="150" customFormat="1" hidden="1">
      <c r="A1498" s="147">
        <v>38</v>
      </c>
      <c r="B1498" s="226" t="s">
        <v>511</v>
      </c>
      <c r="C1498" s="147" t="s">
        <v>329</v>
      </c>
      <c r="D1498" s="147" t="s">
        <v>479</v>
      </c>
      <c r="E1498" s="148">
        <v>42333</v>
      </c>
      <c r="F1498" s="149">
        <v>0.33888888888888885</v>
      </c>
      <c r="G1498" s="149">
        <v>0.76874999999999993</v>
      </c>
      <c r="H1498" s="147"/>
      <c r="I1498" s="147"/>
      <c r="J1498" s="147"/>
      <c r="K1498" s="279"/>
      <c r="L1498" s="121"/>
      <c r="M1498" s="120" t="str">
        <f>IF(ISERROR(VLOOKUP(C1498,mail!$G$2:$H$65,2,0)),"",VLOOKUP(C1498,mail!$G$2:$H$65,2,0))</f>
        <v/>
      </c>
      <c r="N1498" s="98"/>
      <c r="O1498" s="110">
        <f t="shared" si="240"/>
        <v>0.33888888888888885</v>
      </c>
      <c r="P1498" s="110">
        <f t="shared" si="241"/>
        <v>0.76874999999999993</v>
      </c>
      <c r="Q1498" s="134">
        <f t="shared" si="242"/>
        <v>0.16111111111111115</v>
      </c>
      <c r="R1498" s="111">
        <f t="shared" si="243"/>
        <v>0.20624999999999993</v>
      </c>
      <c r="S1498" s="108">
        <f t="shared" si="244"/>
        <v>0.35416666666666669</v>
      </c>
      <c r="T1498" s="109"/>
      <c r="U1498" s="108"/>
      <c r="V1498" s="108"/>
      <c r="W1498" s="112"/>
      <c r="X1498" s="112"/>
      <c r="Y1498" s="112"/>
      <c r="Z1498" s="176"/>
      <c r="AA1498" s="109"/>
      <c r="AB1498" s="138">
        <f t="shared" si="245"/>
        <v>1</v>
      </c>
      <c r="AC1498" s="112">
        <f t="shared" si="246"/>
        <v>0</v>
      </c>
      <c r="AD1498" s="112">
        <f t="shared" si="247"/>
        <v>0</v>
      </c>
      <c r="AE1498" s="112">
        <f t="shared" si="248"/>
        <v>1</v>
      </c>
    </row>
    <row r="1499" spans="1:31" s="150" customFormat="1" hidden="1">
      <c r="A1499" s="147">
        <v>39</v>
      </c>
      <c r="B1499" s="226" t="s">
        <v>512</v>
      </c>
      <c r="C1499" s="147" t="s">
        <v>330</v>
      </c>
      <c r="D1499" s="147" t="s">
        <v>479</v>
      </c>
      <c r="E1499" s="148">
        <v>42333</v>
      </c>
      <c r="F1499" s="149">
        <v>0.33749999999999997</v>
      </c>
      <c r="G1499" s="149">
        <v>0.76666666666666661</v>
      </c>
      <c r="H1499" s="147"/>
      <c r="I1499" s="147"/>
      <c r="J1499" s="147"/>
      <c r="K1499" s="279"/>
      <c r="L1499" s="121"/>
      <c r="M1499" s="120" t="str">
        <f>IF(ISERROR(VLOOKUP(C1499,mail!$G$2:$H$65,2,0)),"",VLOOKUP(C1499,mail!$G$2:$H$65,2,0))</f>
        <v/>
      </c>
      <c r="N1499" s="98"/>
      <c r="O1499" s="110">
        <f t="shared" si="240"/>
        <v>0.33749999999999997</v>
      </c>
      <c r="P1499" s="110">
        <f t="shared" si="241"/>
        <v>0.76666666666666661</v>
      </c>
      <c r="Q1499" s="134">
        <f t="shared" si="242"/>
        <v>0.16250000000000003</v>
      </c>
      <c r="R1499" s="111">
        <f t="shared" si="243"/>
        <v>0.20416666666666661</v>
      </c>
      <c r="S1499" s="108">
        <f t="shared" si="244"/>
        <v>0.35416666666666669</v>
      </c>
      <c r="T1499" s="109"/>
      <c r="U1499" s="108"/>
      <c r="V1499" s="108"/>
      <c r="W1499" s="112"/>
      <c r="X1499" s="112"/>
      <c r="Y1499" s="112"/>
      <c r="Z1499" s="176"/>
      <c r="AA1499" s="109"/>
      <c r="AB1499" s="138">
        <f t="shared" si="245"/>
        <v>1</v>
      </c>
      <c r="AC1499" s="112">
        <f t="shared" si="246"/>
        <v>0</v>
      </c>
      <c r="AD1499" s="112">
        <f t="shared" si="247"/>
        <v>0</v>
      </c>
      <c r="AE1499" s="112">
        <f t="shared" si="248"/>
        <v>1</v>
      </c>
    </row>
    <row r="1500" spans="1:31" s="150" customFormat="1" hidden="1">
      <c r="A1500" s="147">
        <v>40</v>
      </c>
      <c r="B1500" s="226" t="s">
        <v>513</v>
      </c>
      <c r="C1500" s="147" t="s">
        <v>331</v>
      </c>
      <c r="D1500" s="147" t="s">
        <v>479</v>
      </c>
      <c r="E1500" s="148">
        <v>42333</v>
      </c>
      <c r="F1500" s="149">
        <v>0.38958333333333334</v>
      </c>
      <c r="G1500" s="149">
        <v>0.7715277777777777</v>
      </c>
      <c r="H1500" s="147"/>
      <c r="I1500" s="147"/>
      <c r="J1500" s="147"/>
      <c r="K1500" s="279"/>
      <c r="L1500" s="121"/>
      <c r="M1500" s="120" t="str">
        <f>IF(ISERROR(VLOOKUP(C1500,mail!$G$2:$H$65,2,0)),"",VLOOKUP(C1500,mail!$G$2:$H$65,2,0))</f>
        <v/>
      </c>
      <c r="N1500" s="98"/>
      <c r="O1500" s="110">
        <f t="shared" si="240"/>
        <v>0.38958333333333334</v>
      </c>
      <c r="P1500" s="110">
        <f t="shared" si="241"/>
        <v>0.75</v>
      </c>
      <c r="Q1500" s="134">
        <f t="shared" si="242"/>
        <v>0.11041666666666666</v>
      </c>
      <c r="R1500" s="111">
        <f t="shared" si="243"/>
        <v>0.1875</v>
      </c>
      <c r="S1500" s="108">
        <f t="shared" si="244"/>
        <v>0.29791666666666666</v>
      </c>
      <c r="T1500" s="109"/>
      <c r="U1500" s="108"/>
      <c r="V1500" s="108"/>
      <c r="W1500" s="112"/>
      <c r="X1500" s="112"/>
      <c r="Y1500" s="112"/>
      <c r="Z1500" s="176"/>
      <c r="AA1500" s="109"/>
      <c r="AB1500" s="138">
        <f t="shared" si="245"/>
        <v>0.84117647058823519</v>
      </c>
      <c r="AC1500" s="112">
        <f t="shared" si="246"/>
        <v>0</v>
      </c>
      <c r="AD1500" s="112">
        <f t="shared" si="247"/>
        <v>1</v>
      </c>
      <c r="AE1500" s="112">
        <f t="shared" si="248"/>
        <v>1</v>
      </c>
    </row>
    <row r="1501" spans="1:31" s="150" customFormat="1" hidden="1">
      <c r="A1501" s="147">
        <v>41</v>
      </c>
      <c r="B1501" s="226" t="s">
        <v>514</v>
      </c>
      <c r="C1501" s="147" t="s">
        <v>332</v>
      </c>
      <c r="D1501" s="147" t="s">
        <v>479</v>
      </c>
      <c r="E1501" s="148">
        <v>42333</v>
      </c>
      <c r="F1501" s="149">
        <v>0.35555555555555557</v>
      </c>
      <c r="G1501" s="149">
        <v>0.77500000000000002</v>
      </c>
      <c r="H1501" s="147"/>
      <c r="I1501" s="147"/>
      <c r="J1501" s="147"/>
      <c r="K1501" s="279"/>
      <c r="L1501" s="121"/>
      <c r="M1501" s="120" t="str">
        <f>IF(ISERROR(VLOOKUP(C1501,mail!$G$2:$H$65,2,0)),"",VLOOKUP(C1501,mail!$G$2:$H$65,2,0))</f>
        <v/>
      </c>
      <c r="N1501" s="98"/>
      <c r="O1501" s="110">
        <f t="shared" si="240"/>
        <v>0.35555555555555557</v>
      </c>
      <c r="P1501" s="110">
        <f t="shared" si="241"/>
        <v>0.75</v>
      </c>
      <c r="Q1501" s="134">
        <f t="shared" si="242"/>
        <v>0.14444444444444443</v>
      </c>
      <c r="R1501" s="111">
        <f t="shared" si="243"/>
        <v>0.1875</v>
      </c>
      <c r="S1501" s="108">
        <f t="shared" si="244"/>
        <v>0.33194444444444443</v>
      </c>
      <c r="T1501" s="109"/>
      <c r="U1501" s="108"/>
      <c r="V1501" s="108"/>
      <c r="W1501" s="112"/>
      <c r="X1501" s="112"/>
      <c r="Y1501" s="112"/>
      <c r="Z1501" s="176"/>
      <c r="AA1501" s="109"/>
      <c r="AB1501" s="138">
        <f t="shared" si="245"/>
        <v>0.9372549019607842</v>
      </c>
      <c r="AC1501" s="112">
        <f t="shared" si="246"/>
        <v>0</v>
      </c>
      <c r="AD1501" s="112">
        <f t="shared" si="247"/>
        <v>1</v>
      </c>
      <c r="AE1501" s="112">
        <f t="shared" si="248"/>
        <v>1</v>
      </c>
    </row>
    <row r="1502" spans="1:31" s="150" customFormat="1" hidden="1">
      <c r="A1502" s="147">
        <v>42</v>
      </c>
      <c r="B1502" s="226" t="s">
        <v>515</v>
      </c>
      <c r="C1502" s="147" t="s">
        <v>333</v>
      </c>
      <c r="D1502" s="147" t="s">
        <v>479</v>
      </c>
      <c r="E1502" s="148">
        <v>42333</v>
      </c>
      <c r="F1502" s="149">
        <v>0.34930555555555554</v>
      </c>
      <c r="G1502" s="149">
        <v>0.77013888888888893</v>
      </c>
      <c r="H1502" s="147"/>
      <c r="I1502" s="147"/>
      <c r="J1502" s="147"/>
      <c r="K1502" s="279"/>
      <c r="L1502" s="121"/>
      <c r="M1502" s="120" t="str">
        <f>IF(ISERROR(VLOOKUP(C1502,mail!$G$2:$H$65,2,0)),"",VLOOKUP(C1502,mail!$G$2:$H$65,2,0))</f>
        <v/>
      </c>
      <c r="N1502" s="98"/>
      <c r="O1502" s="110">
        <f t="shared" si="240"/>
        <v>0.34930555555555554</v>
      </c>
      <c r="P1502" s="110">
        <f t="shared" si="241"/>
        <v>0.77013888888888893</v>
      </c>
      <c r="Q1502" s="134">
        <f t="shared" si="242"/>
        <v>0.15069444444444446</v>
      </c>
      <c r="R1502" s="111">
        <f t="shared" si="243"/>
        <v>0.20763888888888893</v>
      </c>
      <c r="S1502" s="108">
        <f t="shared" si="244"/>
        <v>0.35416666666666669</v>
      </c>
      <c r="T1502" s="109"/>
      <c r="U1502" s="108"/>
      <c r="V1502" s="108"/>
      <c r="W1502" s="112"/>
      <c r="X1502" s="112"/>
      <c r="Y1502" s="112"/>
      <c r="Z1502" s="176"/>
      <c r="AA1502" s="109"/>
      <c r="AB1502" s="138">
        <f t="shared" si="245"/>
        <v>1</v>
      </c>
      <c r="AC1502" s="112">
        <f t="shared" si="246"/>
        <v>0</v>
      </c>
      <c r="AD1502" s="112">
        <f t="shared" si="247"/>
        <v>0</v>
      </c>
      <c r="AE1502" s="112">
        <f t="shared" si="248"/>
        <v>1</v>
      </c>
    </row>
    <row r="1503" spans="1:31" s="150" customFormat="1" hidden="1">
      <c r="A1503" s="147">
        <v>43</v>
      </c>
      <c r="B1503" s="226" t="s">
        <v>516</v>
      </c>
      <c r="C1503" s="147" t="s">
        <v>346</v>
      </c>
      <c r="D1503" s="147" t="s">
        <v>479</v>
      </c>
      <c r="E1503" s="148">
        <v>42333</v>
      </c>
      <c r="F1503" s="149">
        <v>0.35347222222222219</v>
      </c>
      <c r="G1503" s="149">
        <v>0.7715277777777777</v>
      </c>
      <c r="H1503" s="147"/>
      <c r="I1503" s="147"/>
      <c r="J1503" s="147"/>
      <c r="K1503" s="279"/>
      <c r="L1503" s="121"/>
      <c r="M1503" s="120" t="str">
        <f>IF(ISERROR(VLOOKUP(C1503,mail!$G$2:$H$65,2,0)),"",VLOOKUP(C1503,mail!$G$2:$H$65,2,0))</f>
        <v/>
      </c>
      <c r="N1503" s="98"/>
      <c r="O1503" s="110">
        <f t="shared" si="240"/>
        <v>0.35347222222222219</v>
      </c>
      <c r="P1503" s="110">
        <f t="shared" si="241"/>
        <v>0.7715277777777777</v>
      </c>
      <c r="Q1503" s="134">
        <f t="shared" si="242"/>
        <v>0.14652777777777781</v>
      </c>
      <c r="R1503" s="111">
        <f t="shared" si="243"/>
        <v>0.2090277777777777</v>
      </c>
      <c r="S1503" s="108">
        <f t="shared" si="244"/>
        <v>0.35416666666666669</v>
      </c>
      <c r="T1503" s="109"/>
      <c r="U1503" s="108"/>
      <c r="V1503" s="108"/>
      <c r="W1503" s="112"/>
      <c r="X1503" s="112"/>
      <c r="Y1503" s="112"/>
      <c r="Z1503" s="176"/>
      <c r="AA1503" s="109"/>
      <c r="AB1503" s="138">
        <f t="shared" si="245"/>
        <v>1</v>
      </c>
      <c r="AC1503" s="112">
        <f t="shared" si="246"/>
        <v>0</v>
      </c>
      <c r="AD1503" s="112">
        <f t="shared" si="247"/>
        <v>0</v>
      </c>
      <c r="AE1503" s="112">
        <f t="shared" si="248"/>
        <v>1</v>
      </c>
    </row>
    <row r="1504" spans="1:31" s="150" customFormat="1" hidden="1">
      <c r="A1504" s="147">
        <v>44</v>
      </c>
      <c r="B1504" s="226" t="s">
        <v>517</v>
      </c>
      <c r="C1504" s="147" t="s">
        <v>347</v>
      </c>
      <c r="D1504" s="147" t="s">
        <v>479</v>
      </c>
      <c r="E1504" s="148">
        <v>42333</v>
      </c>
      <c r="F1504" s="149">
        <v>0.33402777777777781</v>
      </c>
      <c r="G1504" s="149">
        <v>0.77083333333333337</v>
      </c>
      <c r="H1504" s="147"/>
      <c r="I1504" s="147"/>
      <c r="J1504" s="147"/>
      <c r="K1504" s="279"/>
      <c r="L1504" s="121"/>
      <c r="M1504" s="120" t="str">
        <f>IF(ISERROR(VLOOKUP(C1504,mail!$G$2:$H$65,2,0)),"",VLOOKUP(C1504,mail!$G$2:$H$65,2,0))</f>
        <v/>
      </c>
      <c r="N1504" s="98"/>
      <c r="O1504" s="110">
        <f t="shared" si="240"/>
        <v>0.33402777777777781</v>
      </c>
      <c r="P1504" s="110">
        <f t="shared" si="241"/>
        <v>0.77083333333333337</v>
      </c>
      <c r="Q1504" s="134">
        <f t="shared" si="242"/>
        <v>0.16597222222222219</v>
      </c>
      <c r="R1504" s="111">
        <f t="shared" si="243"/>
        <v>0.20833333333333337</v>
      </c>
      <c r="S1504" s="108">
        <f t="shared" si="244"/>
        <v>0.35416666666666669</v>
      </c>
      <c r="T1504" s="109"/>
      <c r="U1504" s="108"/>
      <c r="V1504" s="108"/>
      <c r="W1504" s="112"/>
      <c r="X1504" s="112"/>
      <c r="Y1504" s="112"/>
      <c r="Z1504" s="176"/>
      <c r="AA1504" s="109"/>
      <c r="AB1504" s="138">
        <f t="shared" si="245"/>
        <v>1</v>
      </c>
      <c r="AC1504" s="112">
        <f t="shared" si="246"/>
        <v>0</v>
      </c>
      <c r="AD1504" s="112">
        <f t="shared" si="247"/>
        <v>0</v>
      </c>
      <c r="AE1504" s="112">
        <f t="shared" si="248"/>
        <v>1</v>
      </c>
    </row>
    <row r="1505" spans="1:31" s="150" customFormat="1" hidden="1">
      <c r="A1505" s="147">
        <v>45</v>
      </c>
      <c r="B1505" s="226" t="s">
        <v>518</v>
      </c>
      <c r="C1505" s="147" t="s">
        <v>371</v>
      </c>
      <c r="D1505" s="147" t="s">
        <v>505</v>
      </c>
      <c r="E1505" s="148">
        <v>42333</v>
      </c>
      <c r="F1505" s="149">
        <v>0.83124999999999993</v>
      </c>
      <c r="G1505" s="147"/>
      <c r="H1505" s="147"/>
      <c r="I1505" s="147"/>
      <c r="J1505" s="147"/>
      <c r="K1505" s="281">
        <v>0.3444444444444445</v>
      </c>
      <c r="L1505" s="121"/>
      <c r="M1505" s="120" t="str">
        <f>IF(ISERROR(VLOOKUP(C1505,mail!$G$2:$H$65,2,0)),"",VLOOKUP(C1505,mail!$G$2:$H$65,2,0))</f>
        <v/>
      </c>
      <c r="N1505" s="98"/>
      <c r="O1505" s="110">
        <f t="shared" si="240"/>
        <v>0.3444444444444445</v>
      </c>
      <c r="P1505" s="110">
        <f t="shared" si="241"/>
        <v>0.83124999999999993</v>
      </c>
      <c r="Q1505" s="134">
        <f t="shared" si="242"/>
        <v>0.1555555555555555</v>
      </c>
      <c r="R1505" s="111">
        <f t="shared" si="243"/>
        <v>0.25</v>
      </c>
      <c r="S1505" s="108">
        <f t="shared" si="244"/>
        <v>0.35416666666666669</v>
      </c>
      <c r="T1505" s="109"/>
      <c r="U1505" s="108"/>
      <c r="V1505" s="108"/>
      <c r="W1505" s="112"/>
      <c r="X1505" s="112"/>
      <c r="Y1505" s="112"/>
      <c r="Z1505" s="176"/>
      <c r="AA1505" s="109"/>
      <c r="AB1505" s="138">
        <f t="shared" si="245"/>
        <v>1</v>
      </c>
      <c r="AC1505" s="112">
        <f t="shared" si="246"/>
        <v>0</v>
      </c>
      <c r="AD1505" s="112">
        <f t="shared" si="247"/>
        <v>0</v>
      </c>
      <c r="AE1505" s="112">
        <f t="shared" si="248"/>
        <v>1</v>
      </c>
    </row>
    <row r="1506" spans="1:31" s="150" customFormat="1" hidden="1">
      <c r="A1506" s="147">
        <v>46</v>
      </c>
      <c r="B1506" s="226" t="s">
        <v>519</v>
      </c>
      <c r="C1506" s="147" t="s">
        <v>355</v>
      </c>
      <c r="D1506" s="147" t="s">
        <v>479</v>
      </c>
      <c r="E1506" s="148">
        <v>42333</v>
      </c>
      <c r="F1506" s="149">
        <v>0.34930555555555554</v>
      </c>
      <c r="G1506" s="149">
        <v>0.77500000000000002</v>
      </c>
      <c r="H1506" s="147"/>
      <c r="I1506" s="147"/>
      <c r="J1506" s="147"/>
      <c r="K1506" s="279"/>
      <c r="L1506" s="121"/>
      <c r="M1506" s="120" t="str">
        <f>IF(ISERROR(VLOOKUP(C1506,mail!$G$2:$H$65,2,0)),"",VLOOKUP(C1506,mail!$G$2:$H$65,2,0))</f>
        <v/>
      </c>
      <c r="N1506" s="98"/>
      <c r="O1506" s="110">
        <f t="shared" si="240"/>
        <v>0.34930555555555554</v>
      </c>
      <c r="P1506" s="110">
        <f t="shared" si="241"/>
        <v>0.77500000000000002</v>
      </c>
      <c r="Q1506" s="134">
        <f t="shared" si="242"/>
        <v>0.15069444444444446</v>
      </c>
      <c r="R1506" s="111">
        <f t="shared" si="243"/>
        <v>0.21250000000000002</v>
      </c>
      <c r="S1506" s="108">
        <f t="shared" si="244"/>
        <v>0.35416666666666669</v>
      </c>
      <c r="T1506" s="109"/>
      <c r="U1506" s="108"/>
      <c r="V1506" s="108"/>
      <c r="W1506" s="112"/>
      <c r="X1506" s="112"/>
      <c r="Y1506" s="112"/>
      <c r="Z1506" s="176"/>
      <c r="AA1506" s="109"/>
      <c r="AB1506" s="138">
        <f t="shared" si="245"/>
        <v>1</v>
      </c>
      <c r="AC1506" s="112">
        <f t="shared" si="246"/>
        <v>0</v>
      </c>
      <c r="AD1506" s="112">
        <f t="shared" si="247"/>
        <v>0</v>
      </c>
      <c r="AE1506" s="112">
        <f t="shared" si="248"/>
        <v>1</v>
      </c>
    </row>
    <row r="1507" spans="1:31" s="150" customFormat="1" hidden="1">
      <c r="A1507" s="147">
        <v>47</v>
      </c>
      <c r="B1507" s="226" t="s">
        <v>520</v>
      </c>
      <c r="C1507" s="147" t="s">
        <v>356</v>
      </c>
      <c r="D1507" s="147" t="s">
        <v>479</v>
      </c>
      <c r="E1507" s="148">
        <v>42333</v>
      </c>
      <c r="F1507" s="149">
        <v>0.33958333333333335</v>
      </c>
      <c r="G1507" s="149">
        <v>0.76111111111111107</v>
      </c>
      <c r="H1507" s="147"/>
      <c r="I1507" s="147"/>
      <c r="J1507" s="147"/>
      <c r="K1507" s="279"/>
      <c r="L1507" s="121"/>
      <c r="M1507" s="120" t="str">
        <f>IF(ISERROR(VLOOKUP(C1507,mail!$G$2:$H$65,2,0)),"",VLOOKUP(C1507,mail!$G$2:$H$65,2,0))</f>
        <v/>
      </c>
      <c r="N1507" s="98"/>
      <c r="O1507" s="110">
        <f t="shared" ref="O1507:O1542" si="249">+IF(COUNT(F1507:K1507)=1,0,IF((MAX(F1507:K1507)-MIN(F1507:K1507))&lt;TIMEVALUE("1:00"),0,IF(F1507&lt;TIMEVALUE("8:00"),1/3,MIN(F1507:K1507))))</f>
        <v>0.33958333333333335</v>
      </c>
      <c r="P1507" s="110">
        <f t="shared" ref="P1507:P1542" si="250">+IF(COUNT(F1507:K1507)=1,0,IF((MAX(F1507:K1507)-MIN(F1507:K1507))&lt;TIMEVALUE("1:00"),0,IF(MAX(F1507:K1507)&lt;TIMEVALUE("18:00"),MAX(F1507:K1507),IF(MIN(F1507:K1507)&gt;TIMEVALUE("8:30"),0.75,MAX(F1507:K1507)))))</f>
        <v>0.76111111111111107</v>
      </c>
      <c r="Q1507" s="134">
        <f t="shared" ref="Q1507:Q1542" si="251">+IF(OR(M1507="KHAC",M1507="PM",O1507=TIMEVALUE("00:00")),0,IF(O1507&gt;TIMEVALUE("10:00"),0,IF(MAX(F1507:K1507)&lt;TIMEVALUE("12:00"),MAX(F1507:K1507)-O1507,TIMEVALUE("12:00")-O1507)))</f>
        <v>0.16041666666666665</v>
      </c>
      <c r="R1507" s="111">
        <f t="shared" ref="R1507:R1542" si="252">+IF(OR(M1507="khac",M1507="pm",P1507=TIMEVALUE("00:00"),MAX(F1507:K1507)&lt;TIMEVALUE("13:30"),MAX(F1507:K1507)&lt;TIMEVALUE("15:30"),MIN(F1507:K1507)&gt;TIMEVALUE("15:30")),0,IF(P1507&lt;=TIMEVALUE("19:30"),P1507-IF(MIN(F1507:K1507)&gt;TIMEVALUE("13:30"),O1507,TIMEVALUE("13:30")),TIMEVALUE("19:30")-IF(MIN(F1507:K1507)&gt;TIMEVALUE("13:30"),O1507,TIMEVALUE("13:30"))))</f>
        <v>0.19861111111111107</v>
      </c>
      <c r="S1507" s="108">
        <f t="shared" ref="S1507:S1542" si="253">+IF(AND(M1507="TS",(Q1507+R1507+U1507-V1507)&gt;TIMEVALUE("7:30")),7.5/24,IF((Q1507+R1507+U1507-V1507)&gt;TIMEVALUE("8:30"),8.5/24,(Q1507+R1507+U1507-V1507)))</f>
        <v>0.35416666666666669</v>
      </c>
      <c r="T1507" s="109"/>
      <c r="U1507" s="108"/>
      <c r="V1507" s="108"/>
      <c r="W1507" s="112"/>
      <c r="X1507" s="112"/>
      <c r="Y1507" s="112"/>
      <c r="Z1507" s="176"/>
      <c r="AA1507" s="109"/>
      <c r="AB1507" s="138">
        <f t="shared" ref="AB1507" si="254">+S1507/TIMEVALUE("8:30")</f>
        <v>1</v>
      </c>
      <c r="AC1507" s="112">
        <f t="shared" ref="AC1507" si="255">IF(COUNT(F1507:K1507)=0,0,IF(COUNT(F1507:K1507)=1,1,IF((MAX(F1507:K1507)-MIN(F1507:K1507))&lt;TIMEVALUE("1:00"),1,0+Y1507)))</f>
        <v>0</v>
      </c>
      <c r="AD1507" s="112">
        <f t="shared" ref="AD1507" si="256">+IF(AND(F1507&gt;TIMEVALUE("8:30"),F1507&lt;TIMEVALUE("10:00")),1,IF(AND(F1507&gt;TIMEVALUE("14:00"),F1507&lt;TIMEVALUE("15:30")),1,0+W1507))</f>
        <v>0</v>
      </c>
      <c r="AE1507" s="112">
        <f t="shared" ref="AE1507" si="257">+IF(OR(M1507="Khac",M1507="pm"),0,IF(AND(MAX(F1507:K1507)-MIN(F1507:K1507)&gt;TIMEVALUE("6:00"),AND(MAX(F1507:K1507)&gt;TIMEVALUE("14:00"),MIN(F1507:K1507)&lt;TIMEVALUE("11:30"))),1,0))+X1507</f>
        <v>1</v>
      </c>
    </row>
    <row r="1508" spans="1:31" s="150" customFormat="1" hidden="1">
      <c r="A1508" s="147">
        <v>48</v>
      </c>
      <c r="B1508" s="226" t="s">
        <v>357</v>
      </c>
      <c r="C1508" s="147" t="s">
        <v>358</v>
      </c>
      <c r="D1508" s="147" t="s">
        <v>479</v>
      </c>
      <c r="E1508" s="148">
        <v>42333</v>
      </c>
      <c r="F1508" s="149">
        <v>0.35000000000000003</v>
      </c>
      <c r="G1508" s="149">
        <v>0.76944444444444438</v>
      </c>
      <c r="H1508" s="147"/>
      <c r="I1508" s="147"/>
      <c r="J1508" s="147"/>
      <c r="K1508" s="279"/>
      <c r="L1508" s="121"/>
      <c r="M1508" s="120" t="str">
        <f>IF(ISERROR(VLOOKUP(C1508,mail!$G$2:$H$65,2,0)),"",VLOOKUP(C1508,mail!$G$2:$H$65,2,0))</f>
        <v>PM</v>
      </c>
      <c r="N1508" s="98"/>
      <c r="O1508" s="110">
        <f t="shared" si="249"/>
        <v>0.35000000000000003</v>
      </c>
      <c r="P1508" s="110">
        <f t="shared" si="250"/>
        <v>0.76944444444444438</v>
      </c>
      <c r="Q1508" s="134">
        <f t="shared" si="251"/>
        <v>0</v>
      </c>
      <c r="R1508" s="111">
        <f t="shared" si="252"/>
        <v>0</v>
      </c>
      <c r="S1508" s="108">
        <f t="shared" si="253"/>
        <v>0</v>
      </c>
      <c r="T1508" s="109"/>
      <c r="U1508" s="108"/>
      <c r="V1508" s="108"/>
      <c r="W1508" s="112"/>
      <c r="X1508" s="112"/>
      <c r="Y1508" s="112"/>
      <c r="Z1508" s="176"/>
      <c r="AA1508" s="109"/>
      <c r="AB1508" s="138">
        <f t="shared" ref="AB1508:AB1526" si="258">+S1508/TIMEVALUE("8:30")</f>
        <v>0</v>
      </c>
      <c r="AC1508" s="112">
        <f t="shared" ref="AC1508:AC1526" si="259">IF(COUNT(F1508:K1508)=0,0,IF(COUNT(F1508:K1508)=1,1,IF((MAX(F1508:K1508)-MIN(F1508:K1508))&lt;TIMEVALUE("1:00"),1,0+Y1508)))</f>
        <v>0</v>
      </c>
      <c r="AD1508" s="112">
        <f t="shared" ref="AD1508:AD1526" si="260">+IF(AND(F1508&gt;TIMEVALUE("8:30"),F1508&lt;TIMEVALUE("10:00")),1,IF(AND(F1508&gt;TIMEVALUE("14:00"),F1508&lt;TIMEVALUE("15:30")),1,0+W1508))</f>
        <v>0</v>
      </c>
      <c r="AE1508" s="112">
        <f t="shared" ref="AE1508:AE1526" si="261">+IF(OR(M1508="Khac",M1508="pm"),0,IF(AND(MAX(F1508:K1508)-MIN(F1508:K1508)&gt;TIMEVALUE("6:00"),AND(MAX(F1508:K1508)&gt;TIMEVALUE("14:00"),MIN(F1508:K1508)&lt;TIMEVALUE("11:30"))),1,0))+X1508</f>
        <v>0</v>
      </c>
    </row>
    <row r="1509" spans="1:31" s="150" customFormat="1" hidden="1">
      <c r="A1509" s="147">
        <v>49</v>
      </c>
      <c r="B1509" s="226" t="s">
        <v>521</v>
      </c>
      <c r="C1509" s="147" t="s">
        <v>402</v>
      </c>
      <c r="D1509" s="147" t="s">
        <v>505</v>
      </c>
      <c r="E1509" s="148">
        <v>42333</v>
      </c>
      <c r="F1509" s="149">
        <v>0.3527777777777778</v>
      </c>
      <c r="G1509" s="149">
        <v>0.76041666666666663</v>
      </c>
      <c r="H1509" s="147"/>
      <c r="I1509" s="147"/>
      <c r="J1509" s="147"/>
      <c r="K1509" s="279"/>
      <c r="L1509" s="121"/>
      <c r="M1509" s="120" t="str">
        <f>IF(ISERROR(VLOOKUP(C1509,mail!$G$2:$H$65,2,0)),"",VLOOKUP(C1509,mail!$G$2:$H$65,2,0))</f>
        <v>KHAC</v>
      </c>
      <c r="N1509" s="98"/>
      <c r="O1509" s="110">
        <f t="shared" si="249"/>
        <v>0.3527777777777778</v>
      </c>
      <c r="P1509" s="110">
        <f t="shared" si="250"/>
        <v>0.76041666666666663</v>
      </c>
      <c r="Q1509" s="134">
        <f t="shared" si="251"/>
        <v>0</v>
      </c>
      <c r="R1509" s="111">
        <f t="shared" si="252"/>
        <v>0</v>
      </c>
      <c r="S1509" s="108">
        <f t="shared" si="253"/>
        <v>0</v>
      </c>
      <c r="T1509" s="109"/>
      <c r="U1509" s="108"/>
      <c r="V1509" s="108"/>
      <c r="W1509" s="112"/>
      <c r="X1509" s="112"/>
      <c r="Y1509" s="112"/>
      <c r="Z1509" s="176"/>
      <c r="AA1509" s="109"/>
      <c r="AB1509" s="138">
        <f t="shared" si="258"/>
        <v>0</v>
      </c>
      <c r="AC1509" s="112">
        <f t="shared" si="259"/>
        <v>0</v>
      </c>
      <c r="AD1509" s="112">
        <f t="shared" si="260"/>
        <v>0</v>
      </c>
      <c r="AE1509" s="112">
        <f t="shared" si="261"/>
        <v>0</v>
      </c>
    </row>
    <row r="1510" spans="1:31" s="150" customFormat="1" hidden="1">
      <c r="A1510" s="147">
        <v>50</v>
      </c>
      <c r="B1510" s="226" t="s">
        <v>522</v>
      </c>
      <c r="C1510" s="147" t="s">
        <v>373</v>
      </c>
      <c r="D1510" s="147" t="s">
        <v>479</v>
      </c>
      <c r="E1510" s="148">
        <v>42333</v>
      </c>
      <c r="F1510" s="149">
        <v>0.34861111111111115</v>
      </c>
      <c r="G1510" s="149">
        <v>0.80069444444444438</v>
      </c>
      <c r="H1510" s="147"/>
      <c r="I1510" s="147"/>
      <c r="J1510" s="147"/>
      <c r="K1510" s="279"/>
      <c r="L1510" s="121"/>
      <c r="M1510" s="120" t="str">
        <f>IF(ISERROR(VLOOKUP(C1510,mail!$G$2:$H$65,2,0)),"",VLOOKUP(C1510,mail!$G$2:$H$65,2,0))</f>
        <v/>
      </c>
      <c r="N1510" s="98"/>
      <c r="O1510" s="110">
        <f t="shared" si="249"/>
        <v>0.34861111111111115</v>
      </c>
      <c r="P1510" s="110">
        <f t="shared" si="250"/>
        <v>0.80069444444444438</v>
      </c>
      <c r="Q1510" s="134">
        <f t="shared" si="251"/>
        <v>0.15138888888888885</v>
      </c>
      <c r="R1510" s="111">
        <f t="shared" si="252"/>
        <v>0.23819444444444438</v>
      </c>
      <c r="S1510" s="108">
        <f t="shared" si="253"/>
        <v>0.35416666666666669</v>
      </c>
      <c r="T1510" s="109"/>
      <c r="U1510" s="108"/>
      <c r="V1510" s="108"/>
      <c r="W1510" s="112"/>
      <c r="X1510" s="112"/>
      <c r="Y1510" s="112"/>
      <c r="Z1510" s="176"/>
      <c r="AA1510" s="109"/>
      <c r="AB1510" s="138">
        <f t="shared" si="258"/>
        <v>1</v>
      </c>
      <c r="AC1510" s="112">
        <f t="shared" si="259"/>
        <v>0</v>
      </c>
      <c r="AD1510" s="112">
        <f t="shared" si="260"/>
        <v>0</v>
      </c>
      <c r="AE1510" s="112">
        <f t="shared" si="261"/>
        <v>1</v>
      </c>
    </row>
    <row r="1511" spans="1:31" s="150" customFormat="1" hidden="1">
      <c r="A1511" s="147">
        <v>51</v>
      </c>
      <c r="B1511" s="226" t="s">
        <v>523</v>
      </c>
      <c r="C1511" s="147" t="s">
        <v>374</v>
      </c>
      <c r="D1511" s="147" t="s">
        <v>505</v>
      </c>
      <c r="E1511" s="148">
        <v>42333</v>
      </c>
      <c r="F1511" s="149">
        <v>0.35347222222222219</v>
      </c>
      <c r="G1511" s="147"/>
      <c r="H1511" s="147"/>
      <c r="I1511" s="147"/>
      <c r="J1511" s="147"/>
      <c r="K1511" s="281">
        <v>0.76458333333333339</v>
      </c>
      <c r="L1511" s="121"/>
      <c r="M1511" s="120" t="str">
        <f>IF(ISERROR(VLOOKUP(C1511,mail!$G$2:$H$65,2,0)),"",VLOOKUP(C1511,mail!$G$2:$H$65,2,0))</f>
        <v/>
      </c>
      <c r="N1511" s="98"/>
      <c r="O1511" s="110">
        <f t="shared" si="249"/>
        <v>0.35347222222222219</v>
      </c>
      <c r="P1511" s="110">
        <f t="shared" si="250"/>
        <v>0.76458333333333339</v>
      </c>
      <c r="Q1511" s="134">
        <f t="shared" si="251"/>
        <v>0.14652777777777781</v>
      </c>
      <c r="R1511" s="111">
        <f t="shared" si="252"/>
        <v>0.20208333333333339</v>
      </c>
      <c r="S1511" s="108">
        <f t="shared" si="253"/>
        <v>0.3486111111111112</v>
      </c>
      <c r="T1511" s="109"/>
      <c r="U1511" s="108"/>
      <c r="V1511" s="108"/>
      <c r="W1511" s="112"/>
      <c r="X1511" s="112"/>
      <c r="Y1511" s="112"/>
      <c r="Z1511" s="176"/>
      <c r="AA1511" s="109"/>
      <c r="AB1511" s="138">
        <f t="shared" si="258"/>
        <v>0.98431372549019625</v>
      </c>
      <c r="AC1511" s="112">
        <f t="shared" si="259"/>
        <v>0</v>
      </c>
      <c r="AD1511" s="112">
        <f t="shared" si="260"/>
        <v>0</v>
      </c>
      <c r="AE1511" s="112">
        <f t="shared" si="261"/>
        <v>1</v>
      </c>
    </row>
    <row r="1512" spans="1:31" s="150" customFormat="1" hidden="1">
      <c r="A1512" s="147">
        <v>52</v>
      </c>
      <c r="B1512" s="226" t="s">
        <v>525</v>
      </c>
      <c r="C1512" s="147" t="s">
        <v>379</v>
      </c>
      <c r="D1512" s="147" t="s">
        <v>505</v>
      </c>
      <c r="E1512" s="148">
        <v>42333</v>
      </c>
      <c r="F1512" s="149">
        <v>0.34375</v>
      </c>
      <c r="G1512" s="149">
        <v>0.76944444444444438</v>
      </c>
      <c r="H1512" s="147"/>
      <c r="I1512" s="147"/>
      <c r="J1512" s="147"/>
      <c r="K1512" s="279"/>
      <c r="L1512" s="121"/>
      <c r="M1512" s="120" t="str">
        <f>IF(ISERROR(VLOOKUP(C1512,mail!$G$2:$H$65,2,0)),"",VLOOKUP(C1512,mail!$G$2:$H$65,2,0))</f>
        <v/>
      </c>
      <c r="N1512" s="98"/>
      <c r="O1512" s="110">
        <f t="shared" si="249"/>
        <v>0.34375</v>
      </c>
      <c r="P1512" s="110">
        <f t="shared" si="250"/>
        <v>0.76944444444444438</v>
      </c>
      <c r="Q1512" s="134">
        <f t="shared" si="251"/>
        <v>0.15625</v>
      </c>
      <c r="R1512" s="111">
        <f t="shared" si="252"/>
        <v>0.20694444444444438</v>
      </c>
      <c r="S1512" s="108">
        <f t="shared" si="253"/>
        <v>0.35416666666666669</v>
      </c>
      <c r="T1512" s="109"/>
      <c r="U1512" s="108"/>
      <c r="V1512" s="108"/>
      <c r="W1512" s="112"/>
      <c r="X1512" s="112"/>
      <c r="Y1512" s="112"/>
      <c r="Z1512" s="176"/>
      <c r="AA1512" s="109"/>
      <c r="AB1512" s="138">
        <f t="shared" si="258"/>
        <v>1</v>
      </c>
      <c r="AC1512" s="112">
        <f t="shared" si="259"/>
        <v>0</v>
      </c>
      <c r="AD1512" s="112">
        <f t="shared" si="260"/>
        <v>0</v>
      </c>
      <c r="AE1512" s="112">
        <f t="shared" si="261"/>
        <v>1</v>
      </c>
    </row>
    <row r="1513" spans="1:31" s="150" customFormat="1" hidden="1">
      <c r="A1513" s="147">
        <v>53</v>
      </c>
      <c r="B1513" s="226" t="s">
        <v>526</v>
      </c>
      <c r="C1513" s="147" t="s">
        <v>377</v>
      </c>
      <c r="D1513" s="147" t="s">
        <v>505</v>
      </c>
      <c r="E1513" s="148">
        <v>42333</v>
      </c>
      <c r="F1513" s="149">
        <v>0.34375</v>
      </c>
      <c r="G1513" s="149">
        <v>0.77500000000000002</v>
      </c>
      <c r="H1513" s="147"/>
      <c r="I1513" s="147"/>
      <c r="J1513" s="147"/>
      <c r="K1513" s="279"/>
      <c r="L1513" s="121"/>
      <c r="M1513" s="120" t="str">
        <f>IF(ISERROR(VLOOKUP(C1513,mail!$G$2:$H$65,2,0)),"",VLOOKUP(C1513,mail!$G$2:$H$65,2,0))</f>
        <v/>
      </c>
      <c r="N1513" s="98"/>
      <c r="O1513" s="110">
        <f t="shared" si="249"/>
        <v>0.34375</v>
      </c>
      <c r="P1513" s="110">
        <f t="shared" si="250"/>
        <v>0.77500000000000002</v>
      </c>
      <c r="Q1513" s="134">
        <f t="shared" si="251"/>
        <v>0.15625</v>
      </c>
      <c r="R1513" s="111">
        <f t="shared" si="252"/>
        <v>0.21250000000000002</v>
      </c>
      <c r="S1513" s="108">
        <f t="shared" si="253"/>
        <v>0.35416666666666669</v>
      </c>
      <c r="T1513" s="109"/>
      <c r="U1513" s="108"/>
      <c r="V1513" s="108"/>
      <c r="W1513" s="112"/>
      <c r="X1513" s="112"/>
      <c r="Y1513" s="112"/>
      <c r="Z1513" s="176"/>
      <c r="AA1513" s="109"/>
      <c r="AB1513" s="138">
        <f t="shared" si="258"/>
        <v>1</v>
      </c>
      <c r="AC1513" s="112">
        <f t="shared" si="259"/>
        <v>0</v>
      </c>
      <c r="AD1513" s="112">
        <f t="shared" si="260"/>
        <v>0</v>
      </c>
      <c r="AE1513" s="112">
        <f t="shared" si="261"/>
        <v>1</v>
      </c>
    </row>
    <row r="1514" spans="1:31" s="150" customFormat="1" hidden="1">
      <c r="A1514" s="147">
        <v>54</v>
      </c>
      <c r="B1514" s="226" t="s">
        <v>527</v>
      </c>
      <c r="C1514" s="147" t="s">
        <v>391</v>
      </c>
      <c r="D1514" s="147" t="s">
        <v>505</v>
      </c>
      <c r="E1514" s="148">
        <v>42333</v>
      </c>
      <c r="F1514" s="149">
        <v>0.34375</v>
      </c>
      <c r="G1514" s="149">
        <v>0.77569444444444446</v>
      </c>
      <c r="H1514" s="147"/>
      <c r="I1514" s="147"/>
      <c r="J1514" s="147"/>
      <c r="K1514" s="279"/>
      <c r="L1514" s="121"/>
      <c r="M1514" s="120" t="str">
        <f>IF(ISERROR(VLOOKUP(C1514,mail!$G$2:$H$65,2,0)),"",VLOOKUP(C1514,mail!$G$2:$H$65,2,0))</f>
        <v/>
      </c>
      <c r="N1514" s="98"/>
      <c r="O1514" s="110">
        <f t="shared" si="249"/>
        <v>0.34375</v>
      </c>
      <c r="P1514" s="110">
        <f t="shared" si="250"/>
        <v>0.77569444444444446</v>
      </c>
      <c r="Q1514" s="134">
        <f t="shared" si="251"/>
        <v>0.15625</v>
      </c>
      <c r="R1514" s="111">
        <f t="shared" si="252"/>
        <v>0.21319444444444446</v>
      </c>
      <c r="S1514" s="108">
        <f t="shared" si="253"/>
        <v>0.35416666666666669</v>
      </c>
      <c r="T1514" s="109"/>
      <c r="U1514" s="108"/>
      <c r="V1514" s="108"/>
      <c r="W1514" s="112"/>
      <c r="X1514" s="112"/>
      <c r="Y1514" s="112"/>
      <c r="Z1514" s="176"/>
      <c r="AA1514" s="109"/>
      <c r="AB1514" s="138">
        <f t="shared" si="258"/>
        <v>1</v>
      </c>
      <c r="AC1514" s="112">
        <f t="shared" si="259"/>
        <v>0</v>
      </c>
      <c r="AD1514" s="112">
        <f t="shared" si="260"/>
        <v>0</v>
      </c>
      <c r="AE1514" s="112">
        <f t="shared" si="261"/>
        <v>1</v>
      </c>
    </row>
    <row r="1515" spans="1:31" s="150" customFormat="1" hidden="1">
      <c r="A1515" s="147">
        <v>55</v>
      </c>
      <c r="B1515" s="226" t="s">
        <v>528</v>
      </c>
      <c r="C1515" s="147" t="s">
        <v>429</v>
      </c>
      <c r="D1515" s="147" t="s">
        <v>479</v>
      </c>
      <c r="E1515" s="148">
        <v>42333</v>
      </c>
      <c r="F1515" s="149">
        <v>0.3298611111111111</v>
      </c>
      <c r="G1515" s="149">
        <v>0.77013888888888893</v>
      </c>
      <c r="H1515" s="147"/>
      <c r="I1515" s="147"/>
      <c r="J1515" s="147"/>
      <c r="K1515" s="279"/>
      <c r="L1515" s="121"/>
      <c r="M1515" s="120" t="str">
        <f>IF(ISERROR(VLOOKUP(C1515,mail!$G$2:$H$65,2,0)),"",VLOOKUP(C1515,mail!$G$2:$H$65,2,0))</f>
        <v/>
      </c>
      <c r="N1515" s="98"/>
      <c r="O1515" s="110">
        <f t="shared" si="249"/>
        <v>0.33333333333333331</v>
      </c>
      <c r="P1515" s="110">
        <f t="shared" si="250"/>
        <v>0.77013888888888893</v>
      </c>
      <c r="Q1515" s="134">
        <f t="shared" si="251"/>
        <v>0.16666666666666669</v>
      </c>
      <c r="R1515" s="111">
        <f t="shared" si="252"/>
        <v>0.20763888888888893</v>
      </c>
      <c r="S1515" s="108">
        <f t="shared" si="253"/>
        <v>0.35416666666666669</v>
      </c>
      <c r="T1515" s="109"/>
      <c r="U1515" s="108"/>
      <c r="V1515" s="108"/>
      <c r="W1515" s="112"/>
      <c r="X1515" s="112"/>
      <c r="Y1515" s="112"/>
      <c r="Z1515" s="176"/>
      <c r="AA1515" s="109"/>
      <c r="AB1515" s="138">
        <f t="shared" si="258"/>
        <v>1</v>
      </c>
      <c r="AC1515" s="112">
        <f t="shared" si="259"/>
        <v>0</v>
      </c>
      <c r="AD1515" s="112">
        <f t="shared" si="260"/>
        <v>0</v>
      </c>
      <c r="AE1515" s="112">
        <f t="shared" si="261"/>
        <v>1</v>
      </c>
    </row>
    <row r="1516" spans="1:31" s="150" customFormat="1" hidden="1">
      <c r="A1516" s="147">
        <v>56</v>
      </c>
      <c r="B1516" s="226" t="s">
        <v>529</v>
      </c>
      <c r="C1516" s="147" t="s">
        <v>398</v>
      </c>
      <c r="D1516" s="147" t="s">
        <v>479</v>
      </c>
      <c r="E1516" s="148">
        <v>42333</v>
      </c>
      <c r="F1516" s="149">
        <v>0.34791666666666665</v>
      </c>
      <c r="G1516" s="149">
        <v>0.77638888888888891</v>
      </c>
      <c r="H1516" s="147"/>
      <c r="I1516" s="147"/>
      <c r="J1516" s="147"/>
      <c r="K1516" s="279"/>
      <c r="L1516" s="121"/>
      <c r="M1516" s="120" t="str">
        <f>IF(ISERROR(VLOOKUP(C1516,mail!$G$2:$H$65,2,0)),"",VLOOKUP(C1516,mail!$G$2:$H$65,2,0))</f>
        <v/>
      </c>
      <c r="N1516" s="98"/>
      <c r="O1516" s="110">
        <f t="shared" si="249"/>
        <v>0.34791666666666665</v>
      </c>
      <c r="P1516" s="110">
        <f t="shared" si="250"/>
        <v>0.77638888888888891</v>
      </c>
      <c r="Q1516" s="134">
        <f t="shared" si="251"/>
        <v>0.15208333333333335</v>
      </c>
      <c r="R1516" s="111">
        <f t="shared" si="252"/>
        <v>0.21388888888888891</v>
      </c>
      <c r="S1516" s="108">
        <f t="shared" si="253"/>
        <v>0.35416666666666669</v>
      </c>
      <c r="T1516" s="109"/>
      <c r="U1516" s="108"/>
      <c r="V1516" s="108"/>
      <c r="W1516" s="112"/>
      <c r="X1516" s="112"/>
      <c r="Y1516" s="112"/>
      <c r="Z1516" s="176"/>
      <c r="AA1516" s="109"/>
      <c r="AB1516" s="138">
        <f t="shared" si="258"/>
        <v>1</v>
      </c>
      <c r="AC1516" s="112">
        <f t="shared" si="259"/>
        <v>0</v>
      </c>
      <c r="AD1516" s="112">
        <f t="shared" si="260"/>
        <v>0</v>
      </c>
      <c r="AE1516" s="112">
        <f t="shared" si="261"/>
        <v>1</v>
      </c>
    </row>
    <row r="1517" spans="1:31" s="150" customFormat="1" hidden="1">
      <c r="A1517" s="147">
        <v>57</v>
      </c>
      <c r="B1517" s="226" t="s">
        <v>530</v>
      </c>
      <c r="C1517" s="147" t="s">
        <v>430</v>
      </c>
      <c r="D1517" s="147" t="s">
        <v>479</v>
      </c>
      <c r="E1517" s="148">
        <v>42333</v>
      </c>
      <c r="F1517" s="149">
        <v>0.33819444444444446</v>
      </c>
      <c r="G1517" s="149">
        <v>0.77569444444444446</v>
      </c>
      <c r="H1517" s="147"/>
      <c r="I1517" s="147"/>
      <c r="J1517" s="147"/>
      <c r="K1517" s="279"/>
      <c r="L1517" s="121"/>
      <c r="M1517" s="120" t="str">
        <f>IF(ISERROR(VLOOKUP(C1517,mail!$G$2:$H$65,2,0)),"",VLOOKUP(C1517,mail!$G$2:$H$65,2,0))</f>
        <v/>
      </c>
      <c r="N1517" s="98"/>
      <c r="O1517" s="110">
        <f t="shared" si="249"/>
        <v>0.33819444444444446</v>
      </c>
      <c r="P1517" s="110">
        <f t="shared" si="250"/>
        <v>0.77569444444444446</v>
      </c>
      <c r="Q1517" s="134">
        <f t="shared" si="251"/>
        <v>0.16180555555555554</v>
      </c>
      <c r="R1517" s="111">
        <f t="shared" si="252"/>
        <v>0.21319444444444446</v>
      </c>
      <c r="S1517" s="108">
        <f t="shared" si="253"/>
        <v>0.35416666666666669</v>
      </c>
      <c r="T1517" s="109"/>
      <c r="U1517" s="108"/>
      <c r="V1517" s="108"/>
      <c r="W1517" s="112"/>
      <c r="X1517" s="112"/>
      <c r="Y1517" s="112"/>
      <c r="Z1517" s="176"/>
      <c r="AA1517" s="109"/>
      <c r="AB1517" s="138">
        <f t="shared" si="258"/>
        <v>1</v>
      </c>
      <c r="AC1517" s="112">
        <f t="shared" si="259"/>
        <v>0</v>
      </c>
      <c r="AD1517" s="112">
        <f t="shared" si="260"/>
        <v>0</v>
      </c>
      <c r="AE1517" s="112">
        <f t="shared" si="261"/>
        <v>1</v>
      </c>
    </row>
    <row r="1518" spans="1:31" s="150" customFormat="1" hidden="1">
      <c r="A1518" s="147">
        <v>58</v>
      </c>
      <c r="B1518" s="226" t="s">
        <v>531</v>
      </c>
      <c r="C1518" s="147" t="s">
        <v>435</v>
      </c>
      <c r="D1518" s="147" t="s">
        <v>479</v>
      </c>
      <c r="E1518" s="148">
        <v>42333</v>
      </c>
      <c r="F1518" s="149">
        <v>0.34861111111111115</v>
      </c>
      <c r="G1518" s="149">
        <v>0.77361111111111114</v>
      </c>
      <c r="H1518" s="147"/>
      <c r="I1518" s="147"/>
      <c r="J1518" s="147"/>
      <c r="K1518" s="279"/>
      <c r="L1518" s="121"/>
      <c r="M1518" s="120" t="str">
        <f>IF(ISERROR(VLOOKUP(C1518,mail!$G$2:$H$65,2,0)),"",VLOOKUP(C1518,mail!$G$2:$H$65,2,0))</f>
        <v/>
      </c>
      <c r="N1518" s="98"/>
      <c r="O1518" s="110">
        <f t="shared" si="249"/>
        <v>0.34861111111111115</v>
      </c>
      <c r="P1518" s="110">
        <f t="shared" si="250"/>
        <v>0.77361111111111114</v>
      </c>
      <c r="Q1518" s="134">
        <f t="shared" si="251"/>
        <v>0.15138888888888885</v>
      </c>
      <c r="R1518" s="111">
        <f t="shared" si="252"/>
        <v>0.21111111111111114</v>
      </c>
      <c r="S1518" s="108">
        <f t="shared" si="253"/>
        <v>0.35416666666666669</v>
      </c>
      <c r="T1518" s="109"/>
      <c r="U1518" s="108"/>
      <c r="V1518" s="108"/>
      <c r="W1518" s="112"/>
      <c r="X1518" s="112"/>
      <c r="Y1518" s="112"/>
      <c r="Z1518" s="176"/>
      <c r="AA1518" s="109"/>
      <c r="AB1518" s="138">
        <f t="shared" si="258"/>
        <v>1</v>
      </c>
      <c r="AC1518" s="112">
        <f t="shared" si="259"/>
        <v>0</v>
      </c>
      <c r="AD1518" s="112">
        <f t="shared" si="260"/>
        <v>0</v>
      </c>
      <c r="AE1518" s="112">
        <f t="shared" si="261"/>
        <v>1</v>
      </c>
    </row>
    <row r="1519" spans="1:31" s="150" customFormat="1" hidden="1">
      <c r="A1519" s="147">
        <v>59</v>
      </c>
      <c r="B1519" s="226" t="s">
        <v>532</v>
      </c>
      <c r="C1519" s="147" t="s">
        <v>436</v>
      </c>
      <c r="D1519" s="147" t="s">
        <v>479</v>
      </c>
      <c r="E1519" s="148">
        <v>42333</v>
      </c>
      <c r="F1519" s="149">
        <v>0.25069444444444444</v>
      </c>
      <c r="G1519" s="149">
        <v>0.77500000000000002</v>
      </c>
      <c r="H1519" s="147"/>
      <c r="I1519" s="147"/>
      <c r="J1519" s="147"/>
      <c r="K1519" s="279"/>
      <c r="L1519" s="121"/>
      <c r="M1519" s="120" t="str">
        <f>IF(ISERROR(VLOOKUP(C1519,mail!$G$2:$H$65,2,0)),"",VLOOKUP(C1519,mail!$G$2:$H$65,2,0))</f>
        <v/>
      </c>
      <c r="N1519" s="98"/>
      <c r="O1519" s="110">
        <f t="shared" si="249"/>
        <v>0.33333333333333331</v>
      </c>
      <c r="P1519" s="110">
        <f t="shared" si="250"/>
        <v>0.77500000000000002</v>
      </c>
      <c r="Q1519" s="134">
        <f t="shared" si="251"/>
        <v>0.16666666666666669</v>
      </c>
      <c r="R1519" s="111">
        <f t="shared" si="252"/>
        <v>0.21250000000000002</v>
      </c>
      <c r="S1519" s="108">
        <f t="shared" si="253"/>
        <v>0.35416666666666669</v>
      </c>
      <c r="T1519" s="109"/>
      <c r="U1519" s="108"/>
      <c r="V1519" s="108"/>
      <c r="W1519" s="112"/>
      <c r="X1519" s="112"/>
      <c r="Y1519" s="112"/>
      <c r="Z1519" s="176"/>
      <c r="AA1519" s="109"/>
      <c r="AB1519" s="138">
        <f t="shared" si="258"/>
        <v>1</v>
      </c>
      <c r="AC1519" s="112">
        <f t="shared" si="259"/>
        <v>0</v>
      </c>
      <c r="AD1519" s="112">
        <f t="shared" si="260"/>
        <v>0</v>
      </c>
      <c r="AE1519" s="112">
        <f t="shared" si="261"/>
        <v>1</v>
      </c>
    </row>
    <row r="1520" spans="1:31" s="150" customFormat="1" hidden="1">
      <c r="A1520" s="147">
        <v>60</v>
      </c>
      <c r="B1520" s="226" t="s">
        <v>533</v>
      </c>
      <c r="C1520" s="147" t="s">
        <v>534</v>
      </c>
      <c r="D1520" s="147" t="s">
        <v>479</v>
      </c>
      <c r="E1520" s="148">
        <v>42333</v>
      </c>
      <c r="F1520" s="149">
        <v>0.33680555555555558</v>
      </c>
      <c r="G1520" s="149">
        <v>0.77500000000000002</v>
      </c>
      <c r="H1520" s="147"/>
      <c r="I1520" s="147"/>
      <c r="J1520" s="147"/>
      <c r="K1520" s="279"/>
      <c r="L1520" s="121"/>
      <c r="M1520" s="120" t="str">
        <f>IF(ISERROR(VLOOKUP(C1520,mail!$G$2:$H$65,2,0)),"",VLOOKUP(C1520,mail!$G$2:$H$65,2,0))</f>
        <v/>
      </c>
      <c r="N1520" s="98"/>
      <c r="O1520" s="110">
        <f t="shared" si="249"/>
        <v>0.33680555555555558</v>
      </c>
      <c r="P1520" s="110">
        <f t="shared" si="250"/>
        <v>0.77500000000000002</v>
      </c>
      <c r="Q1520" s="134">
        <f t="shared" si="251"/>
        <v>0.16319444444444442</v>
      </c>
      <c r="R1520" s="111">
        <f t="shared" si="252"/>
        <v>0.21250000000000002</v>
      </c>
      <c r="S1520" s="108">
        <f t="shared" si="253"/>
        <v>0.35416666666666669</v>
      </c>
      <c r="T1520" s="109"/>
      <c r="U1520" s="108"/>
      <c r="V1520" s="108"/>
      <c r="W1520" s="112"/>
      <c r="X1520" s="112"/>
      <c r="Y1520" s="112"/>
      <c r="Z1520" s="176"/>
      <c r="AA1520" s="109"/>
      <c r="AB1520" s="138">
        <f t="shared" si="258"/>
        <v>1</v>
      </c>
      <c r="AC1520" s="112">
        <f t="shared" si="259"/>
        <v>0</v>
      </c>
      <c r="AD1520" s="112">
        <f t="shared" si="260"/>
        <v>0</v>
      </c>
      <c r="AE1520" s="112">
        <f t="shared" si="261"/>
        <v>1</v>
      </c>
    </row>
    <row r="1521" spans="1:31" s="150" customFormat="1" hidden="1">
      <c r="A1521" s="147">
        <v>61</v>
      </c>
      <c r="B1521" s="226" t="s">
        <v>535</v>
      </c>
      <c r="C1521" s="147" t="s">
        <v>445</v>
      </c>
      <c r="D1521" s="147" t="s">
        <v>479</v>
      </c>
      <c r="E1521" s="148">
        <v>42333</v>
      </c>
      <c r="F1521" s="149">
        <v>0.34097222222222223</v>
      </c>
      <c r="G1521" s="149">
        <v>0.77222222222222225</v>
      </c>
      <c r="H1521" s="147"/>
      <c r="I1521" s="147"/>
      <c r="J1521" s="147"/>
      <c r="K1521" s="279"/>
      <c r="L1521" s="121"/>
      <c r="M1521" s="120" t="str">
        <f>IF(ISERROR(VLOOKUP(C1521,mail!$G$2:$H$65,2,0)),"",VLOOKUP(C1521,mail!$G$2:$H$65,2,0))</f>
        <v/>
      </c>
      <c r="N1521" s="98"/>
      <c r="O1521" s="110">
        <f t="shared" si="249"/>
        <v>0.34097222222222223</v>
      </c>
      <c r="P1521" s="110">
        <f t="shared" si="250"/>
        <v>0.77222222222222225</v>
      </c>
      <c r="Q1521" s="134">
        <f t="shared" si="251"/>
        <v>0.15902777777777777</v>
      </c>
      <c r="R1521" s="111">
        <f t="shared" si="252"/>
        <v>0.20972222222222225</v>
      </c>
      <c r="S1521" s="108">
        <f t="shared" si="253"/>
        <v>0.35416666666666669</v>
      </c>
      <c r="T1521" s="109"/>
      <c r="U1521" s="108"/>
      <c r="V1521" s="108"/>
      <c r="W1521" s="112"/>
      <c r="X1521" s="112"/>
      <c r="Y1521" s="112"/>
      <c r="Z1521" s="176"/>
      <c r="AA1521" s="109"/>
      <c r="AB1521" s="138">
        <f t="shared" si="258"/>
        <v>1</v>
      </c>
      <c r="AC1521" s="112">
        <f t="shared" si="259"/>
        <v>0</v>
      </c>
      <c r="AD1521" s="112">
        <f t="shared" si="260"/>
        <v>0</v>
      </c>
      <c r="AE1521" s="112">
        <f t="shared" si="261"/>
        <v>1</v>
      </c>
    </row>
    <row r="1522" spans="1:31" s="150" customFormat="1" hidden="1">
      <c r="A1522" s="147">
        <v>62</v>
      </c>
      <c r="B1522" s="226" t="s">
        <v>536</v>
      </c>
      <c r="C1522" s="147" t="s">
        <v>457</v>
      </c>
      <c r="D1522" s="147" t="s">
        <v>537</v>
      </c>
      <c r="E1522" s="148">
        <v>42333</v>
      </c>
      <c r="F1522" s="149">
        <v>0.3354166666666667</v>
      </c>
      <c r="G1522" s="147"/>
      <c r="H1522" s="147"/>
      <c r="I1522" s="147"/>
      <c r="J1522" s="147"/>
      <c r="K1522" s="281">
        <v>0.7680555555555556</v>
      </c>
      <c r="L1522" s="121"/>
      <c r="M1522" s="120" t="str">
        <f>IF(ISERROR(VLOOKUP(C1522,mail!$G$2:$H$65,2,0)),"",VLOOKUP(C1522,mail!$G$2:$H$65,2,0))</f>
        <v/>
      </c>
      <c r="N1522" s="98"/>
      <c r="O1522" s="110">
        <f t="shared" si="249"/>
        <v>0.3354166666666667</v>
      </c>
      <c r="P1522" s="110">
        <f t="shared" si="250"/>
        <v>0.7680555555555556</v>
      </c>
      <c r="Q1522" s="134">
        <f t="shared" si="251"/>
        <v>0.1645833333333333</v>
      </c>
      <c r="R1522" s="111">
        <f t="shared" si="252"/>
        <v>0.2055555555555556</v>
      </c>
      <c r="S1522" s="108">
        <f t="shared" si="253"/>
        <v>0.35416666666666669</v>
      </c>
      <c r="T1522" s="109"/>
      <c r="U1522" s="108"/>
      <c r="V1522" s="108"/>
      <c r="W1522" s="112"/>
      <c r="X1522" s="112"/>
      <c r="Y1522" s="112"/>
      <c r="Z1522" s="176"/>
      <c r="AA1522" s="109"/>
      <c r="AB1522" s="138">
        <f t="shared" si="258"/>
        <v>1</v>
      </c>
      <c r="AC1522" s="112">
        <f t="shared" si="259"/>
        <v>0</v>
      </c>
      <c r="AD1522" s="112">
        <f t="shared" si="260"/>
        <v>0</v>
      </c>
      <c r="AE1522" s="112">
        <f t="shared" si="261"/>
        <v>1</v>
      </c>
    </row>
    <row r="1523" spans="1:31" s="150" customFormat="1" hidden="1">
      <c r="A1523" s="147">
        <v>63</v>
      </c>
      <c r="B1523" s="226" t="s">
        <v>538</v>
      </c>
      <c r="C1523" s="147" t="s">
        <v>458</v>
      </c>
      <c r="D1523" s="147" t="s">
        <v>479</v>
      </c>
      <c r="E1523" s="148">
        <v>42333</v>
      </c>
      <c r="F1523" s="149">
        <v>0.34861111111111115</v>
      </c>
      <c r="G1523" s="149">
        <v>0.77083333333333337</v>
      </c>
      <c r="H1523" s="147"/>
      <c r="I1523" s="147"/>
      <c r="J1523" s="147"/>
      <c r="K1523" s="279"/>
      <c r="L1523" s="121"/>
      <c r="M1523" s="120" t="str">
        <f>IF(ISERROR(VLOOKUP(C1523,mail!$G$2:$H$65,2,0)),"",VLOOKUP(C1523,mail!$G$2:$H$65,2,0))</f>
        <v/>
      </c>
      <c r="N1523" s="98"/>
      <c r="O1523" s="110">
        <f t="shared" si="249"/>
        <v>0.34861111111111115</v>
      </c>
      <c r="P1523" s="110">
        <f t="shared" si="250"/>
        <v>0.77083333333333337</v>
      </c>
      <c r="Q1523" s="134">
        <f t="shared" si="251"/>
        <v>0.15138888888888885</v>
      </c>
      <c r="R1523" s="111">
        <f t="shared" si="252"/>
        <v>0.20833333333333337</v>
      </c>
      <c r="S1523" s="108">
        <f t="shared" si="253"/>
        <v>0.35416666666666669</v>
      </c>
      <c r="T1523" s="109"/>
      <c r="U1523" s="108"/>
      <c r="V1523" s="108"/>
      <c r="W1523" s="112"/>
      <c r="X1523" s="112"/>
      <c r="Y1523" s="112"/>
      <c r="Z1523" s="176"/>
      <c r="AA1523" s="109"/>
      <c r="AB1523" s="138">
        <f t="shared" si="258"/>
        <v>1</v>
      </c>
      <c r="AC1523" s="112">
        <f t="shared" si="259"/>
        <v>0</v>
      </c>
      <c r="AD1523" s="112">
        <f t="shared" si="260"/>
        <v>0</v>
      </c>
      <c r="AE1523" s="112">
        <f t="shared" si="261"/>
        <v>1</v>
      </c>
    </row>
    <row r="1524" spans="1:31" s="150" customFormat="1" hidden="1">
      <c r="A1524" s="147">
        <v>64</v>
      </c>
      <c r="B1524" s="226" t="s">
        <v>539</v>
      </c>
      <c r="C1524" s="147" t="s">
        <v>466</v>
      </c>
      <c r="D1524" s="147" t="s">
        <v>479</v>
      </c>
      <c r="E1524" s="148">
        <v>42333</v>
      </c>
      <c r="F1524" s="149">
        <v>0.34861111111111115</v>
      </c>
      <c r="G1524" s="149">
        <v>0.77222222222222225</v>
      </c>
      <c r="H1524" s="147"/>
      <c r="I1524" s="147"/>
      <c r="J1524" s="147"/>
      <c r="K1524" s="279"/>
      <c r="L1524" s="121"/>
      <c r="M1524" s="120" t="str">
        <f>IF(ISERROR(VLOOKUP(C1524,mail!$G$2:$H$65,2,0)),"",VLOOKUP(C1524,mail!$G$2:$H$65,2,0))</f>
        <v/>
      </c>
      <c r="N1524" s="98"/>
      <c r="O1524" s="110">
        <f t="shared" si="249"/>
        <v>0.34861111111111115</v>
      </c>
      <c r="P1524" s="110">
        <f t="shared" si="250"/>
        <v>0.77222222222222225</v>
      </c>
      <c r="Q1524" s="134">
        <f t="shared" si="251"/>
        <v>0.15138888888888885</v>
      </c>
      <c r="R1524" s="111">
        <f t="shared" si="252"/>
        <v>0.20972222222222225</v>
      </c>
      <c r="S1524" s="108">
        <f t="shared" si="253"/>
        <v>0.35416666666666669</v>
      </c>
      <c r="T1524" s="109"/>
      <c r="U1524" s="108"/>
      <c r="V1524" s="108"/>
      <c r="W1524" s="112"/>
      <c r="X1524" s="112"/>
      <c r="Y1524" s="112"/>
      <c r="Z1524" s="176"/>
      <c r="AA1524" s="109"/>
      <c r="AB1524" s="138">
        <f t="shared" si="258"/>
        <v>1</v>
      </c>
      <c r="AC1524" s="112">
        <f t="shared" si="259"/>
        <v>0</v>
      </c>
      <c r="AD1524" s="112">
        <f t="shared" si="260"/>
        <v>0</v>
      </c>
      <c r="AE1524" s="112">
        <f t="shared" si="261"/>
        <v>1</v>
      </c>
    </row>
    <row r="1525" spans="1:31" s="150" customFormat="1" hidden="1">
      <c r="A1525" s="147">
        <v>65</v>
      </c>
      <c r="B1525" s="226" t="s">
        <v>542</v>
      </c>
      <c r="C1525" s="147" t="s">
        <v>543</v>
      </c>
      <c r="D1525" s="147" t="s">
        <v>479</v>
      </c>
      <c r="E1525" s="148">
        <v>42333</v>
      </c>
      <c r="F1525" s="149">
        <v>0.34930555555555554</v>
      </c>
      <c r="G1525" s="149">
        <v>0.77569444444444446</v>
      </c>
      <c r="H1525" s="147"/>
      <c r="I1525" s="147"/>
      <c r="J1525" s="147"/>
      <c r="K1525" s="279"/>
      <c r="L1525" s="121"/>
      <c r="M1525" s="120" t="str">
        <f>IF(ISERROR(VLOOKUP(C1525,mail!$G$2:$H$65,2,0)),"",VLOOKUP(C1525,mail!$G$2:$H$65,2,0))</f>
        <v/>
      </c>
      <c r="N1525" s="98"/>
      <c r="O1525" s="110">
        <f t="shared" si="249"/>
        <v>0.34930555555555554</v>
      </c>
      <c r="P1525" s="110">
        <f t="shared" si="250"/>
        <v>0.77569444444444446</v>
      </c>
      <c r="Q1525" s="134">
        <f t="shared" si="251"/>
        <v>0.15069444444444446</v>
      </c>
      <c r="R1525" s="111">
        <f t="shared" si="252"/>
        <v>0.21319444444444446</v>
      </c>
      <c r="S1525" s="108">
        <f t="shared" si="253"/>
        <v>0.35416666666666669</v>
      </c>
      <c r="T1525" s="109"/>
      <c r="U1525" s="108"/>
      <c r="V1525" s="108"/>
      <c r="W1525" s="112"/>
      <c r="X1525" s="112"/>
      <c r="Y1525" s="112"/>
      <c r="Z1525" s="176"/>
      <c r="AA1525" s="109"/>
      <c r="AB1525" s="138">
        <f t="shared" si="258"/>
        <v>1</v>
      </c>
      <c r="AC1525" s="112">
        <f t="shared" si="259"/>
        <v>0</v>
      </c>
      <c r="AD1525" s="112">
        <f t="shared" si="260"/>
        <v>0</v>
      </c>
      <c r="AE1525" s="112">
        <f t="shared" si="261"/>
        <v>1</v>
      </c>
    </row>
    <row r="1526" spans="1:31" s="150" customFormat="1" hidden="1">
      <c r="A1526" s="147">
        <v>66</v>
      </c>
      <c r="B1526" s="226" t="s">
        <v>544</v>
      </c>
      <c r="C1526" s="147" t="s">
        <v>545</v>
      </c>
      <c r="D1526" s="147" t="s">
        <v>479</v>
      </c>
      <c r="E1526" s="148">
        <v>42333</v>
      </c>
      <c r="F1526" s="149">
        <v>0.34027777777777773</v>
      </c>
      <c r="G1526" s="149">
        <v>0.7631944444444444</v>
      </c>
      <c r="H1526" s="147"/>
      <c r="I1526" s="147"/>
      <c r="J1526" s="147"/>
      <c r="K1526" s="279"/>
      <c r="L1526" s="121"/>
      <c r="M1526" s="120" t="str">
        <f>IF(ISERROR(VLOOKUP(C1526,mail!$G$2:$H$65,2,0)),"",VLOOKUP(C1526,mail!$G$2:$H$65,2,0))</f>
        <v/>
      </c>
      <c r="N1526" s="98"/>
      <c r="O1526" s="110">
        <f t="shared" si="249"/>
        <v>0.34027777777777773</v>
      </c>
      <c r="P1526" s="110">
        <f t="shared" si="250"/>
        <v>0.7631944444444444</v>
      </c>
      <c r="Q1526" s="134">
        <f t="shared" si="251"/>
        <v>0.15972222222222227</v>
      </c>
      <c r="R1526" s="111">
        <f t="shared" si="252"/>
        <v>0.2006944444444444</v>
      </c>
      <c r="S1526" s="108">
        <f t="shared" si="253"/>
        <v>0.35416666666666669</v>
      </c>
      <c r="T1526" s="109"/>
      <c r="U1526" s="108"/>
      <c r="V1526" s="108"/>
      <c r="W1526" s="112"/>
      <c r="X1526" s="112"/>
      <c r="Y1526" s="112"/>
      <c r="Z1526" s="176"/>
      <c r="AA1526" s="109"/>
      <c r="AB1526" s="138">
        <f t="shared" si="258"/>
        <v>1</v>
      </c>
      <c r="AC1526" s="112">
        <f t="shared" si="259"/>
        <v>0</v>
      </c>
      <c r="AD1526" s="112">
        <f t="shared" si="260"/>
        <v>0</v>
      </c>
      <c r="AE1526" s="112">
        <f t="shared" si="261"/>
        <v>1</v>
      </c>
    </row>
    <row r="1527" spans="1:31" s="150" customFormat="1" hidden="1">
      <c r="A1527" s="147">
        <v>67</v>
      </c>
      <c r="B1527" s="226" t="s">
        <v>570</v>
      </c>
      <c r="C1527" s="147" t="s">
        <v>571</v>
      </c>
      <c r="D1527" s="147" t="s">
        <v>505</v>
      </c>
      <c r="E1527" s="148">
        <v>42333</v>
      </c>
      <c r="F1527" s="149">
        <v>0.3430555555555555</v>
      </c>
      <c r="G1527" s="149">
        <v>0.77083333333333337</v>
      </c>
      <c r="H1527" s="147"/>
      <c r="I1527" s="147"/>
      <c r="J1527" s="147"/>
      <c r="K1527" s="279"/>
      <c r="L1527" s="121"/>
      <c r="M1527" s="120" t="str">
        <f>IF(ISERROR(VLOOKUP(C1527,mail!$G$2:$H$65,2,0)),"",VLOOKUP(C1527,mail!$G$2:$H$65,2,0))</f>
        <v/>
      </c>
      <c r="N1527" s="98"/>
      <c r="O1527" s="110">
        <f t="shared" si="249"/>
        <v>0.3430555555555555</v>
      </c>
      <c r="P1527" s="110">
        <f t="shared" si="250"/>
        <v>0.77083333333333337</v>
      </c>
      <c r="Q1527" s="134">
        <f t="shared" si="251"/>
        <v>0.1569444444444445</v>
      </c>
      <c r="R1527" s="111">
        <f t="shared" si="252"/>
        <v>0.20833333333333337</v>
      </c>
      <c r="S1527" s="108">
        <f t="shared" si="253"/>
        <v>0.35416666666666669</v>
      </c>
      <c r="T1527" s="109"/>
      <c r="U1527" s="108"/>
      <c r="V1527" s="108"/>
      <c r="W1527" s="112"/>
      <c r="X1527" s="112"/>
      <c r="Y1527" s="112"/>
      <c r="Z1527" s="176"/>
      <c r="AA1527" s="109"/>
      <c r="AB1527" s="138">
        <f t="shared" ref="AB1527:AB1542" si="262">+S1527/TIMEVALUE("8:30")</f>
        <v>1</v>
      </c>
      <c r="AC1527" s="112">
        <f t="shared" ref="AC1527:AC1542" si="263">IF(COUNT(F1527:K1527)=0,0,IF(COUNT(F1527:K1527)=1,1,IF((MAX(F1527:K1527)-MIN(F1527:K1527))&lt;TIMEVALUE("1:00"),1,0+Y1527)))</f>
        <v>0</v>
      </c>
      <c r="AD1527" s="112">
        <f t="shared" ref="AD1527:AD1542" si="264">+IF(AND(F1527&gt;TIMEVALUE("8:30"),F1527&lt;TIMEVALUE("10:00")),1,IF(AND(F1527&gt;TIMEVALUE("14:00"),F1527&lt;TIMEVALUE("15:30")),1,0+W1527))</f>
        <v>0</v>
      </c>
      <c r="AE1527" s="112">
        <f t="shared" ref="AE1527:AE1542" si="265">+IF(OR(M1527="Khac",M1527="pm"),0,IF(AND(MAX(F1527:K1527)-MIN(F1527:K1527)&gt;TIMEVALUE("6:00"),AND(MAX(F1527:K1527)&gt;TIMEVALUE("14:00"),MIN(F1527:K1527)&lt;TIMEVALUE("11:30"))),1,0))+X1527</f>
        <v>1</v>
      </c>
    </row>
    <row r="1528" spans="1:31" s="150" customFormat="1" hidden="1">
      <c r="A1528" s="147">
        <v>68</v>
      </c>
      <c r="B1528" s="226" t="s">
        <v>572</v>
      </c>
      <c r="C1528" s="147" t="s">
        <v>573</v>
      </c>
      <c r="D1528" s="147" t="s">
        <v>505</v>
      </c>
      <c r="E1528" s="148">
        <v>42333</v>
      </c>
      <c r="F1528" s="149">
        <v>0.35000000000000003</v>
      </c>
      <c r="G1528" s="149">
        <v>0.76944444444444438</v>
      </c>
      <c r="H1528" s="147"/>
      <c r="I1528" s="147"/>
      <c r="J1528" s="147"/>
      <c r="K1528" s="279"/>
      <c r="L1528" s="121"/>
      <c r="M1528" s="120" t="str">
        <f>IF(ISERROR(VLOOKUP(C1528,mail!$G$2:$H$65,2,0)),"",VLOOKUP(C1528,mail!$G$2:$H$65,2,0))</f>
        <v/>
      </c>
      <c r="N1528" s="98"/>
      <c r="O1528" s="110">
        <f t="shared" si="249"/>
        <v>0.35000000000000003</v>
      </c>
      <c r="P1528" s="110">
        <f t="shared" si="250"/>
        <v>0.76944444444444438</v>
      </c>
      <c r="Q1528" s="134">
        <f t="shared" si="251"/>
        <v>0.14999999999999997</v>
      </c>
      <c r="R1528" s="111">
        <f t="shared" si="252"/>
        <v>0.20694444444444438</v>
      </c>
      <c r="S1528" s="108">
        <f t="shared" si="253"/>
        <v>0.35416666666666669</v>
      </c>
      <c r="T1528" s="109"/>
      <c r="U1528" s="108"/>
      <c r="V1528" s="108"/>
      <c r="W1528" s="112"/>
      <c r="X1528" s="112"/>
      <c r="Y1528" s="112"/>
      <c r="Z1528" s="176"/>
      <c r="AA1528" s="109"/>
      <c r="AB1528" s="138">
        <f t="shared" si="262"/>
        <v>1</v>
      </c>
      <c r="AC1528" s="112">
        <f t="shared" si="263"/>
        <v>0</v>
      </c>
      <c r="AD1528" s="112">
        <f t="shared" si="264"/>
        <v>0</v>
      </c>
      <c r="AE1528" s="112">
        <f t="shared" si="265"/>
        <v>1</v>
      </c>
    </row>
    <row r="1529" spans="1:31" s="150" customFormat="1" hidden="1">
      <c r="A1529" s="147">
        <v>69</v>
      </c>
      <c r="B1529" s="226" t="s">
        <v>574</v>
      </c>
      <c r="C1529" s="147" t="s">
        <v>575</v>
      </c>
      <c r="D1529" s="147" t="s">
        <v>505</v>
      </c>
      <c r="E1529" s="148">
        <v>42333</v>
      </c>
      <c r="F1529" s="149">
        <v>0.3354166666666667</v>
      </c>
      <c r="G1529" s="149">
        <v>0.76874999999999993</v>
      </c>
      <c r="H1529" s="147"/>
      <c r="I1529" s="147"/>
      <c r="J1529" s="147"/>
      <c r="K1529" s="279"/>
      <c r="L1529" s="121"/>
      <c r="M1529" s="120" t="str">
        <f>IF(ISERROR(VLOOKUP(C1529,mail!$G$2:$H$65,2,0)),"",VLOOKUP(C1529,mail!$G$2:$H$65,2,0))</f>
        <v/>
      </c>
      <c r="N1529" s="98"/>
      <c r="O1529" s="110">
        <f t="shared" si="249"/>
        <v>0.3354166666666667</v>
      </c>
      <c r="P1529" s="110">
        <f t="shared" si="250"/>
        <v>0.76874999999999993</v>
      </c>
      <c r="Q1529" s="134">
        <f t="shared" si="251"/>
        <v>0.1645833333333333</v>
      </c>
      <c r="R1529" s="111">
        <f t="shared" si="252"/>
        <v>0.20624999999999993</v>
      </c>
      <c r="S1529" s="108">
        <f t="shared" si="253"/>
        <v>0.35416666666666669</v>
      </c>
      <c r="T1529" s="109"/>
      <c r="U1529" s="108"/>
      <c r="V1529" s="108"/>
      <c r="W1529" s="112"/>
      <c r="X1529" s="112"/>
      <c r="Y1529" s="112"/>
      <c r="Z1529" s="176"/>
      <c r="AA1529" s="109"/>
      <c r="AB1529" s="138">
        <f t="shared" si="262"/>
        <v>1</v>
      </c>
      <c r="AC1529" s="112">
        <f t="shared" si="263"/>
        <v>0</v>
      </c>
      <c r="AD1529" s="112">
        <f t="shared" si="264"/>
        <v>0</v>
      </c>
      <c r="AE1529" s="112">
        <f t="shared" si="265"/>
        <v>1</v>
      </c>
    </row>
    <row r="1530" spans="1:31" s="150" customFormat="1" hidden="1">
      <c r="A1530" s="147"/>
      <c r="B1530" s="226"/>
      <c r="C1530" s="147" t="s">
        <v>223</v>
      </c>
      <c r="D1530" s="147"/>
      <c r="E1530" s="148">
        <v>42310</v>
      </c>
      <c r="F1530" s="149">
        <v>0.39027777777777778</v>
      </c>
      <c r="G1530" s="149"/>
      <c r="H1530" s="147"/>
      <c r="I1530" s="147"/>
      <c r="J1530" s="147"/>
      <c r="K1530" s="281">
        <v>0.77777777777777779</v>
      </c>
      <c r="L1530" s="121"/>
      <c r="M1530" s="120" t="str">
        <f>IF(ISERROR(VLOOKUP(C1530,mail!$G$2:$H$65,2,0)),"",VLOOKUP(C1530,mail!$G$2:$H$65,2,0))</f>
        <v/>
      </c>
      <c r="N1530" s="98"/>
      <c r="O1530" s="110">
        <f t="shared" ref="O1530:O1541" si="266">+IF(COUNT(F1530:K1530)=1,0,IF((MAX(F1530:K1530)-MIN(F1530:K1530))&lt;TIMEVALUE("1:00"),0,IF(F1530&lt;TIMEVALUE("8:00"),1/3,MIN(F1530:K1530))))</f>
        <v>0.39027777777777778</v>
      </c>
      <c r="P1530" s="110">
        <f t="shared" ref="P1530:P1541" si="267">+IF(COUNT(F1530:K1530)=1,0,IF((MAX(F1530:K1530)-MIN(F1530:K1530))&lt;TIMEVALUE("1:00"),0,IF(MAX(F1530:K1530)&lt;TIMEVALUE("18:00"),MAX(F1530:K1530),IF(MIN(F1530:K1530)&gt;TIMEVALUE("8:30"),0.75,MAX(F1530:K1530)))))</f>
        <v>0.75</v>
      </c>
      <c r="Q1530" s="134">
        <f t="shared" ref="Q1530:Q1541" si="268">+IF(OR(M1530="KHAC",M1530="PM",O1530=TIMEVALUE("00:00")),0,IF(O1530&gt;TIMEVALUE("10:00"),0,IF(MAX(F1530:K1530)&lt;TIMEVALUE("12:00"),MAX(F1530:K1530)-O1530,TIMEVALUE("12:00")-O1530)))</f>
        <v>0.10972222222222222</v>
      </c>
      <c r="R1530" s="111">
        <f t="shared" ref="R1530:R1541" si="269">+IF(OR(M1530="khac",M1530="pm",P1530=TIMEVALUE("00:00"),MAX(F1530:K1530)&lt;TIMEVALUE("13:30"),MAX(F1530:K1530)&lt;TIMEVALUE("15:30"),MIN(F1530:K1530)&gt;TIMEVALUE("15:30")),0,IF(P1530&lt;=TIMEVALUE("19:30"),P1530-IF(MIN(F1530:K1530)&gt;TIMEVALUE("13:30"),O1530,TIMEVALUE("13:30")),TIMEVALUE("19:30")-IF(MIN(F1530:K1530)&gt;TIMEVALUE("13:30"),O1530,TIMEVALUE("13:30"))))</f>
        <v>0.1875</v>
      </c>
      <c r="S1530" s="108">
        <f t="shared" ref="S1530:S1541" si="270">+IF(AND(M1530="TS",(Q1530+R1530+U1530-V1530)&gt;TIMEVALUE("7:30")),7.5/24,IF((Q1530+R1530+U1530-V1530)&gt;TIMEVALUE("8:30"),8.5/24,(Q1530+R1530+U1530-V1530)))</f>
        <v>0.29722222222222222</v>
      </c>
      <c r="T1530" s="109"/>
      <c r="U1530" s="108"/>
      <c r="V1530" s="108"/>
      <c r="W1530" s="112"/>
      <c r="X1530" s="112"/>
      <c r="Y1530" s="112"/>
      <c r="Z1530" s="176"/>
      <c r="AA1530" s="109"/>
      <c r="AB1530" s="138">
        <f t="shared" ref="AB1530:AB1541" si="271">+S1530/TIMEVALUE("8:30")</f>
        <v>0.83921568627450971</v>
      </c>
      <c r="AC1530" s="112">
        <f t="shared" ref="AC1530:AC1541" si="272">IF(COUNT(F1530:K1530)=0,0,IF(COUNT(F1530:K1530)=1,1,IF((MAX(F1530:K1530)-MIN(F1530:K1530))&lt;TIMEVALUE("1:00"),1,0+Y1530)))</f>
        <v>0</v>
      </c>
      <c r="AD1530" s="112">
        <f t="shared" ref="AD1530:AD1541" si="273">+IF(AND(F1530&gt;TIMEVALUE("8:30"),F1530&lt;TIMEVALUE("10:00")),1,IF(AND(F1530&gt;TIMEVALUE("14:00"),F1530&lt;TIMEVALUE("15:30")),1,0+W1530))</f>
        <v>1</v>
      </c>
      <c r="AE1530" s="112">
        <f t="shared" ref="AE1530:AE1541" si="274">+IF(OR(M1530="Khac",M1530="pm"),0,IF(AND(MAX(F1530:K1530)-MIN(F1530:K1530)&gt;TIMEVALUE("6:00"),AND(MAX(F1530:K1530)&gt;TIMEVALUE("14:00"),MIN(F1530:K1530)&lt;TIMEVALUE("11:30"))),1,0))+X1530</f>
        <v>1</v>
      </c>
    </row>
    <row r="1531" spans="1:31" s="150" customFormat="1" hidden="1">
      <c r="A1531" s="147"/>
      <c r="B1531" s="226"/>
      <c r="C1531" s="147"/>
      <c r="D1531" s="147"/>
      <c r="E1531" s="148"/>
      <c r="F1531" s="149"/>
      <c r="G1531" s="149"/>
      <c r="H1531" s="147"/>
      <c r="I1531" s="147"/>
      <c r="J1531" s="147"/>
      <c r="K1531" s="279"/>
      <c r="L1531" s="121"/>
      <c r="M1531" s="120" t="str">
        <f>IF(ISERROR(VLOOKUP(C1531,mail!$G$2:$H$65,2,0)),"",VLOOKUP(C1531,mail!$G$2:$H$65,2,0))</f>
        <v/>
      </c>
      <c r="N1531" s="98"/>
      <c r="O1531" s="110">
        <f t="shared" si="266"/>
        <v>0</v>
      </c>
      <c r="P1531" s="110">
        <f t="shared" si="267"/>
        <v>0</v>
      </c>
      <c r="Q1531" s="134">
        <f t="shared" si="268"/>
        <v>0</v>
      </c>
      <c r="R1531" s="111">
        <f t="shared" si="269"/>
        <v>0</v>
      </c>
      <c r="S1531" s="108">
        <f t="shared" si="270"/>
        <v>0</v>
      </c>
      <c r="T1531" s="109"/>
      <c r="U1531" s="108"/>
      <c r="V1531" s="108"/>
      <c r="W1531" s="112"/>
      <c r="X1531" s="112"/>
      <c r="Y1531" s="112"/>
      <c r="Z1531" s="176"/>
      <c r="AA1531" s="109"/>
      <c r="AB1531" s="138">
        <f t="shared" si="271"/>
        <v>0</v>
      </c>
      <c r="AC1531" s="112">
        <f t="shared" si="272"/>
        <v>0</v>
      </c>
      <c r="AD1531" s="112">
        <f t="shared" si="273"/>
        <v>0</v>
      </c>
      <c r="AE1531" s="112">
        <f t="shared" si="274"/>
        <v>0</v>
      </c>
    </row>
    <row r="1532" spans="1:31" s="150" customFormat="1" hidden="1">
      <c r="A1532" s="147"/>
      <c r="B1532" s="226"/>
      <c r="C1532" s="147"/>
      <c r="D1532" s="147"/>
      <c r="E1532" s="148"/>
      <c r="F1532" s="149"/>
      <c r="G1532" s="149"/>
      <c r="H1532" s="147"/>
      <c r="I1532" s="147"/>
      <c r="J1532" s="147"/>
      <c r="K1532" s="279"/>
      <c r="L1532" s="121"/>
      <c r="M1532" s="120" t="str">
        <f>IF(ISERROR(VLOOKUP(C1532,mail!$G$2:$H$65,2,0)),"",VLOOKUP(C1532,mail!$G$2:$H$65,2,0))</f>
        <v/>
      </c>
      <c r="N1532" s="98"/>
      <c r="O1532" s="110">
        <f t="shared" si="266"/>
        <v>0</v>
      </c>
      <c r="P1532" s="110">
        <f t="shared" si="267"/>
        <v>0</v>
      </c>
      <c r="Q1532" s="134">
        <f t="shared" si="268"/>
        <v>0</v>
      </c>
      <c r="R1532" s="111">
        <f t="shared" si="269"/>
        <v>0</v>
      </c>
      <c r="S1532" s="108">
        <f t="shared" si="270"/>
        <v>0</v>
      </c>
      <c r="T1532" s="109"/>
      <c r="U1532" s="108"/>
      <c r="V1532" s="108"/>
      <c r="W1532" s="112"/>
      <c r="X1532" s="112"/>
      <c r="Y1532" s="112"/>
      <c r="Z1532" s="176"/>
      <c r="AA1532" s="109"/>
      <c r="AB1532" s="138">
        <f t="shared" si="271"/>
        <v>0</v>
      </c>
      <c r="AC1532" s="112">
        <f t="shared" si="272"/>
        <v>0</v>
      </c>
      <c r="AD1532" s="112">
        <f t="shared" si="273"/>
        <v>0</v>
      </c>
      <c r="AE1532" s="112">
        <f t="shared" si="274"/>
        <v>0</v>
      </c>
    </row>
    <row r="1533" spans="1:31" s="150" customFormat="1" hidden="1">
      <c r="A1533" s="147"/>
      <c r="B1533" s="226"/>
      <c r="C1533" s="147"/>
      <c r="D1533" s="147"/>
      <c r="E1533" s="148"/>
      <c r="F1533" s="149"/>
      <c r="G1533" s="149"/>
      <c r="H1533" s="147"/>
      <c r="I1533" s="147"/>
      <c r="J1533" s="147"/>
      <c r="K1533" s="279"/>
      <c r="L1533" s="121"/>
      <c r="M1533" s="120" t="str">
        <f>IF(ISERROR(VLOOKUP(C1533,mail!$G$2:$H$65,2,0)),"",VLOOKUP(C1533,mail!$G$2:$H$65,2,0))</f>
        <v/>
      </c>
      <c r="N1533" s="98"/>
      <c r="O1533" s="110">
        <f t="shared" si="266"/>
        <v>0</v>
      </c>
      <c r="P1533" s="110">
        <f t="shared" si="267"/>
        <v>0</v>
      </c>
      <c r="Q1533" s="134">
        <f t="shared" si="268"/>
        <v>0</v>
      </c>
      <c r="R1533" s="111">
        <f t="shared" si="269"/>
        <v>0</v>
      </c>
      <c r="S1533" s="108">
        <f t="shared" si="270"/>
        <v>0</v>
      </c>
      <c r="T1533" s="109"/>
      <c r="U1533" s="108"/>
      <c r="V1533" s="108"/>
      <c r="W1533" s="112"/>
      <c r="X1533" s="112"/>
      <c r="Y1533" s="112"/>
      <c r="Z1533" s="176"/>
      <c r="AA1533" s="109"/>
      <c r="AB1533" s="138">
        <f t="shared" si="271"/>
        <v>0</v>
      </c>
      <c r="AC1533" s="112">
        <f t="shared" si="272"/>
        <v>0</v>
      </c>
      <c r="AD1533" s="112">
        <f t="shared" si="273"/>
        <v>0</v>
      </c>
      <c r="AE1533" s="112">
        <f t="shared" si="274"/>
        <v>0</v>
      </c>
    </row>
    <row r="1534" spans="1:31" s="150" customFormat="1" hidden="1">
      <c r="A1534" s="147"/>
      <c r="B1534" s="226"/>
      <c r="C1534" s="147"/>
      <c r="D1534" s="147"/>
      <c r="E1534" s="148"/>
      <c r="F1534" s="149"/>
      <c r="G1534" s="149"/>
      <c r="H1534" s="147"/>
      <c r="I1534" s="147"/>
      <c r="J1534" s="147"/>
      <c r="K1534" s="279"/>
      <c r="L1534" s="121"/>
      <c r="M1534" s="120" t="str">
        <f>IF(ISERROR(VLOOKUP(C1534,mail!$G$2:$H$65,2,0)),"",VLOOKUP(C1534,mail!$G$2:$H$65,2,0))</f>
        <v/>
      </c>
      <c r="N1534" s="98"/>
      <c r="O1534" s="110">
        <f t="shared" si="266"/>
        <v>0</v>
      </c>
      <c r="P1534" s="110">
        <f t="shared" si="267"/>
        <v>0</v>
      </c>
      <c r="Q1534" s="134">
        <f t="shared" si="268"/>
        <v>0</v>
      </c>
      <c r="R1534" s="111">
        <f t="shared" si="269"/>
        <v>0</v>
      </c>
      <c r="S1534" s="108">
        <f t="shared" si="270"/>
        <v>0</v>
      </c>
      <c r="T1534" s="109"/>
      <c r="U1534" s="108"/>
      <c r="V1534" s="108"/>
      <c r="W1534" s="112"/>
      <c r="X1534" s="112"/>
      <c r="Y1534" s="112"/>
      <c r="Z1534" s="176"/>
      <c r="AA1534" s="109"/>
      <c r="AB1534" s="138">
        <f t="shared" si="271"/>
        <v>0</v>
      </c>
      <c r="AC1534" s="112">
        <f t="shared" si="272"/>
        <v>0</v>
      </c>
      <c r="AD1534" s="112">
        <f t="shared" si="273"/>
        <v>0</v>
      </c>
      <c r="AE1534" s="112">
        <f t="shared" si="274"/>
        <v>0</v>
      </c>
    </row>
    <row r="1535" spans="1:31" s="150" customFormat="1" hidden="1">
      <c r="A1535" s="147"/>
      <c r="B1535" s="226"/>
      <c r="C1535" s="147"/>
      <c r="D1535" s="147"/>
      <c r="E1535" s="148"/>
      <c r="F1535" s="149"/>
      <c r="G1535" s="149"/>
      <c r="H1535" s="147"/>
      <c r="I1535" s="147"/>
      <c r="J1535" s="147"/>
      <c r="K1535" s="279"/>
      <c r="L1535" s="121"/>
      <c r="M1535" s="120" t="str">
        <f>IF(ISERROR(VLOOKUP(C1535,mail!$G$2:$H$65,2,0)),"",VLOOKUP(C1535,mail!$G$2:$H$65,2,0))</f>
        <v/>
      </c>
      <c r="N1535" s="98"/>
      <c r="O1535" s="110">
        <f t="shared" si="266"/>
        <v>0</v>
      </c>
      <c r="P1535" s="110">
        <f t="shared" si="267"/>
        <v>0</v>
      </c>
      <c r="Q1535" s="134">
        <f t="shared" si="268"/>
        <v>0</v>
      </c>
      <c r="R1535" s="111">
        <f t="shared" si="269"/>
        <v>0</v>
      </c>
      <c r="S1535" s="108">
        <f t="shared" si="270"/>
        <v>0</v>
      </c>
      <c r="T1535" s="109"/>
      <c r="U1535" s="108"/>
      <c r="V1535" s="108"/>
      <c r="W1535" s="112"/>
      <c r="X1535" s="112"/>
      <c r="Y1535" s="112"/>
      <c r="Z1535" s="176"/>
      <c r="AA1535" s="109"/>
      <c r="AB1535" s="138">
        <f t="shared" si="271"/>
        <v>0</v>
      </c>
      <c r="AC1535" s="112">
        <f t="shared" si="272"/>
        <v>0</v>
      </c>
      <c r="AD1535" s="112">
        <f t="shared" si="273"/>
        <v>0</v>
      </c>
      <c r="AE1535" s="112">
        <f t="shared" si="274"/>
        <v>0</v>
      </c>
    </row>
    <row r="1536" spans="1:31" s="150" customFormat="1" hidden="1">
      <c r="A1536" s="147"/>
      <c r="B1536" s="226"/>
      <c r="C1536" s="147"/>
      <c r="D1536" s="147"/>
      <c r="E1536" s="148"/>
      <c r="F1536" s="149"/>
      <c r="G1536" s="149"/>
      <c r="H1536" s="147"/>
      <c r="I1536" s="147"/>
      <c r="J1536" s="147"/>
      <c r="K1536" s="279"/>
      <c r="L1536" s="121"/>
      <c r="M1536" s="120" t="str">
        <f>IF(ISERROR(VLOOKUP(C1536,mail!$G$2:$H$65,2,0)),"",VLOOKUP(C1536,mail!$G$2:$H$65,2,0))</f>
        <v/>
      </c>
      <c r="N1536" s="98"/>
      <c r="O1536" s="110">
        <f t="shared" si="266"/>
        <v>0</v>
      </c>
      <c r="P1536" s="110">
        <f t="shared" si="267"/>
        <v>0</v>
      </c>
      <c r="Q1536" s="134">
        <f t="shared" si="268"/>
        <v>0</v>
      </c>
      <c r="R1536" s="111">
        <f t="shared" si="269"/>
        <v>0</v>
      </c>
      <c r="S1536" s="108">
        <f t="shared" si="270"/>
        <v>0</v>
      </c>
      <c r="T1536" s="109"/>
      <c r="U1536" s="108"/>
      <c r="V1536" s="108"/>
      <c r="W1536" s="112"/>
      <c r="X1536" s="112"/>
      <c r="Y1536" s="112"/>
      <c r="Z1536" s="176"/>
      <c r="AA1536" s="109"/>
      <c r="AB1536" s="138">
        <f t="shared" si="271"/>
        <v>0</v>
      </c>
      <c r="AC1536" s="112">
        <f t="shared" si="272"/>
        <v>0</v>
      </c>
      <c r="AD1536" s="112">
        <f t="shared" si="273"/>
        <v>0</v>
      </c>
      <c r="AE1536" s="112">
        <f t="shared" si="274"/>
        <v>0</v>
      </c>
    </row>
    <row r="1537" spans="1:31" s="150" customFormat="1" hidden="1">
      <c r="A1537" s="147"/>
      <c r="B1537" s="226"/>
      <c r="C1537" s="147"/>
      <c r="D1537" s="147"/>
      <c r="E1537" s="148"/>
      <c r="F1537" s="149"/>
      <c r="G1537" s="149"/>
      <c r="H1537" s="147"/>
      <c r="I1537" s="147"/>
      <c r="J1537" s="147"/>
      <c r="K1537" s="279"/>
      <c r="L1537" s="121"/>
      <c r="M1537" s="120" t="str">
        <f>IF(ISERROR(VLOOKUP(C1537,mail!$G$2:$H$65,2,0)),"",VLOOKUP(C1537,mail!$G$2:$H$65,2,0))</f>
        <v/>
      </c>
      <c r="N1537" s="98"/>
      <c r="O1537" s="110">
        <f t="shared" si="266"/>
        <v>0</v>
      </c>
      <c r="P1537" s="110">
        <f t="shared" si="267"/>
        <v>0</v>
      </c>
      <c r="Q1537" s="134">
        <f t="shared" si="268"/>
        <v>0</v>
      </c>
      <c r="R1537" s="111">
        <f t="shared" si="269"/>
        <v>0</v>
      </c>
      <c r="S1537" s="108">
        <f t="shared" si="270"/>
        <v>0</v>
      </c>
      <c r="T1537" s="109"/>
      <c r="U1537" s="108"/>
      <c r="V1537" s="108"/>
      <c r="W1537" s="112"/>
      <c r="X1537" s="112"/>
      <c r="Y1537" s="112"/>
      <c r="Z1537" s="176"/>
      <c r="AA1537" s="109"/>
      <c r="AB1537" s="138">
        <f t="shared" si="271"/>
        <v>0</v>
      </c>
      <c r="AC1537" s="112">
        <f t="shared" si="272"/>
        <v>0</v>
      </c>
      <c r="AD1537" s="112">
        <f t="shared" si="273"/>
        <v>0</v>
      </c>
      <c r="AE1537" s="112">
        <f t="shared" si="274"/>
        <v>0</v>
      </c>
    </row>
    <row r="1538" spans="1:31" s="150" customFormat="1" hidden="1">
      <c r="A1538" s="147"/>
      <c r="B1538" s="226"/>
      <c r="C1538" s="147"/>
      <c r="D1538" s="147"/>
      <c r="E1538" s="148"/>
      <c r="F1538" s="149"/>
      <c r="G1538" s="149"/>
      <c r="H1538" s="147"/>
      <c r="I1538" s="147"/>
      <c r="J1538" s="147"/>
      <c r="K1538" s="279"/>
      <c r="L1538" s="121"/>
      <c r="M1538" s="120" t="str">
        <f>IF(ISERROR(VLOOKUP(C1538,mail!$G$2:$H$65,2,0)),"",VLOOKUP(C1538,mail!$G$2:$H$65,2,0))</f>
        <v/>
      </c>
      <c r="N1538" s="98"/>
      <c r="O1538" s="110">
        <f t="shared" si="266"/>
        <v>0</v>
      </c>
      <c r="P1538" s="110">
        <f t="shared" si="267"/>
        <v>0</v>
      </c>
      <c r="Q1538" s="134">
        <f t="shared" si="268"/>
        <v>0</v>
      </c>
      <c r="R1538" s="111">
        <f t="shared" si="269"/>
        <v>0</v>
      </c>
      <c r="S1538" s="108">
        <f t="shared" si="270"/>
        <v>0</v>
      </c>
      <c r="T1538" s="109"/>
      <c r="U1538" s="108"/>
      <c r="V1538" s="108"/>
      <c r="W1538" s="112"/>
      <c r="X1538" s="112"/>
      <c r="Y1538" s="112"/>
      <c r="Z1538" s="176"/>
      <c r="AA1538" s="109"/>
      <c r="AB1538" s="138">
        <f t="shared" si="271"/>
        <v>0</v>
      </c>
      <c r="AC1538" s="112">
        <f t="shared" si="272"/>
        <v>0</v>
      </c>
      <c r="AD1538" s="112">
        <f t="shared" si="273"/>
        <v>0</v>
      </c>
      <c r="AE1538" s="112">
        <f t="shared" si="274"/>
        <v>0</v>
      </c>
    </row>
    <row r="1539" spans="1:31" s="150" customFormat="1" hidden="1">
      <c r="A1539" s="147"/>
      <c r="B1539" s="226"/>
      <c r="C1539" s="147"/>
      <c r="D1539" s="147"/>
      <c r="E1539" s="148"/>
      <c r="F1539" s="149"/>
      <c r="G1539" s="149"/>
      <c r="H1539" s="147"/>
      <c r="I1539" s="147"/>
      <c r="J1539" s="147"/>
      <c r="K1539" s="279"/>
      <c r="L1539" s="121"/>
      <c r="M1539" s="120" t="str">
        <f>IF(ISERROR(VLOOKUP(C1539,mail!$G$2:$H$65,2,0)),"",VLOOKUP(C1539,mail!$G$2:$H$65,2,0))</f>
        <v/>
      </c>
      <c r="N1539" s="98"/>
      <c r="O1539" s="110">
        <f t="shared" si="266"/>
        <v>0</v>
      </c>
      <c r="P1539" s="110">
        <f t="shared" si="267"/>
        <v>0</v>
      </c>
      <c r="Q1539" s="134">
        <f t="shared" si="268"/>
        <v>0</v>
      </c>
      <c r="R1539" s="111">
        <f t="shared" si="269"/>
        <v>0</v>
      </c>
      <c r="S1539" s="108">
        <f t="shared" si="270"/>
        <v>0</v>
      </c>
      <c r="T1539" s="109"/>
      <c r="U1539" s="108"/>
      <c r="V1539" s="108"/>
      <c r="W1539" s="112"/>
      <c r="X1539" s="112"/>
      <c r="Y1539" s="112"/>
      <c r="Z1539" s="176"/>
      <c r="AA1539" s="109"/>
      <c r="AB1539" s="138">
        <f t="shared" si="271"/>
        <v>0</v>
      </c>
      <c r="AC1539" s="112">
        <f t="shared" si="272"/>
        <v>0</v>
      </c>
      <c r="AD1539" s="112">
        <f t="shared" si="273"/>
        <v>0</v>
      </c>
      <c r="AE1539" s="112">
        <f t="shared" si="274"/>
        <v>0</v>
      </c>
    </row>
    <row r="1540" spans="1:31" s="150" customFormat="1" hidden="1">
      <c r="A1540" s="147"/>
      <c r="B1540" s="226"/>
      <c r="C1540" s="147"/>
      <c r="D1540" s="147"/>
      <c r="E1540" s="148"/>
      <c r="F1540" s="149"/>
      <c r="G1540" s="149"/>
      <c r="H1540" s="147"/>
      <c r="I1540" s="147"/>
      <c r="J1540" s="147"/>
      <c r="K1540" s="279"/>
      <c r="L1540" s="121"/>
      <c r="M1540" s="120" t="str">
        <f>IF(ISERROR(VLOOKUP(C1540,mail!$G$2:$H$65,2,0)),"",VLOOKUP(C1540,mail!$G$2:$H$65,2,0))</f>
        <v/>
      </c>
      <c r="N1540" s="98"/>
      <c r="O1540" s="110">
        <f t="shared" si="266"/>
        <v>0</v>
      </c>
      <c r="P1540" s="110">
        <f t="shared" si="267"/>
        <v>0</v>
      </c>
      <c r="Q1540" s="134">
        <f t="shared" si="268"/>
        <v>0</v>
      </c>
      <c r="R1540" s="111">
        <f t="shared" si="269"/>
        <v>0</v>
      </c>
      <c r="S1540" s="108">
        <f t="shared" si="270"/>
        <v>0</v>
      </c>
      <c r="T1540" s="109"/>
      <c r="U1540" s="108"/>
      <c r="V1540" s="108"/>
      <c r="W1540" s="112"/>
      <c r="X1540" s="112"/>
      <c r="Y1540" s="112"/>
      <c r="Z1540" s="176"/>
      <c r="AA1540" s="109"/>
      <c r="AB1540" s="138">
        <f t="shared" si="271"/>
        <v>0</v>
      </c>
      <c r="AC1540" s="112">
        <f t="shared" si="272"/>
        <v>0</v>
      </c>
      <c r="AD1540" s="112">
        <f t="shared" si="273"/>
        <v>0</v>
      </c>
      <c r="AE1540" s="112">
        <f t="shared" si="274"/>
        <v>0</v>
      </c>
    </row>
    <row r="1541" spans="1:31" s="150" customFormat="1" hidden="1">
      <c r="A1541" s="147"/>
      <c r="B1541" s="226"/>
      <c r="C1541" s="147"/>
      <c r="D1541" s="147"/>
      <c r="E1541" s="148"/>
      <c r="F1541" s="149"/>
      <c r="G1541" s="149"/>
      <c r="H1541" s="147"/>
      <c r="I1541" s="147"/>
      <c r="J1541" s="147"/>
      <c r="K1541" s="279"/>
      <c r="L1541" s="121"/>
      <c r="M1541" s="120" t="str">
        <f>IF(ISERROR(VLOOKUP(C1541,mail!$G$2:$H$65,2,0)),"",VLOOKUP(C1541,mail!$G$2:$H$65,2,0))</f>
        <v/>
      </c>
      <c r="N1541" s="98"/>
      <c r="O1541" s="110">
        <f t="shared" si="266"/>
        <v>0</v>
      </c>
      <c r="P1541" s="110">
        <f t="shared" si="267"/>
        <v>0</v>
      </c>
      <c r="Q1541" s="134">
        <f t="shared" si="268"/>
        <v>0</v>
      </c>
      <c r="R1541" s="111">
        <f t="shared" si="269"/>
        <v>0</v>
      </c>
      <c r="S1541" s="108">
        <f t="shared" si="270"/>
        <v>0</v>
      </c>
      <c r="T1541" s="109"/>
      <c r="U1541" s="108"/>
      <c r="V1541" s="108"/>
      <c r="W1541" s="112"/>
      <c r="X1541" s="112"/>
      <c r="Y1541" s="112"/>
      <c r="Z1541" s="176"/>
      <c r="AA1541" s="109"/>
      <c r="AB1541" s="138">
        <f t="shared" si="271"/>
        <v>0</v>
      </c>
      <c r="AC1541" s="112">
        <f t="shared" si="272"/>
        <v>0</v>
      </c>
      <c r="AD1541" s="112">
        <f t="shared" si="273"/>
        <v>0</v>
      </c>
      <c r="AE1541" s="112">
        <f t="shared" si="274"/>
        <v>0</v>
      </c>
    </row>
    <row r="1542" spans="1:31" s="150" customFormat="1" hidden="1">
      <c r="A1542" s="147">
        <v>70</v>
      </c>
      <c r="B1542" s="226" t="s">
        <v>576</v>
      </c>
      <c r="C1542" s="147" t="s">
        <v>577</v>
      </c>
      <c r="D1542" s="147" t="s">
        <v>505</v>
      </c>
      <c r="E1542" s="148">
        <v>42333</v>
      </c>
      <c r="F1542" s="149">
        <v>0.34236111111111112</v>
      </c>
      <c r="G1542" s="149">
        <v>0.76874999999999993</v>
      </c>
      <c r="H1542" s="147"/>
      <c r="I1542" s="147"/>
      <c r="J1542" s="147"/>
      <c r="K1542" s="279"/>
      <c r="L1542" s="121"/>
      <c r="M1542" s="120" t="str">
        <f>IF(ISERROR(VLOOKUP(C1542,mail!$G$2:$H$65,2,0)),"",VLOOKUP(C1542,mail!$G$2:$H$65,2,0))</f>
        <v/>
      </c>
      <c r="N1542" s="98"/>
      <c r="O1542" s="110">
        <f t="shared" si="249"/>
        <v>0.34236111111111112</v>
      </c>
      <c r="P1542" s="110">
        <f t="shared" si="250"/>
        <v>0.76874999999999993</v>
      </c>
      <c r="Q1542" s="134">
        <f t="shared" si="251"/>
        <v>0.15763888888888888</v>
      </c>
      <c r="R1542" s="111">
        <f t="shared" si="252"/>
        <v>0.20624999999999993</v>
      </c>
      <c r="S1542" s="108">
        <f t="shared" si="253"/>
        <v>0.35416666666666669</v>
      </c>
      <c r="T1542" s="109"/>
      <c r="U1542" s="108"/>
      <c r="V1542" s="108"/>
      <c r="W1542" s="112"/>
      <c r="X1542" s="112"/>
      <c r="Y1542" s="112"/>
      <c r="Z1542" s="176"/>
      <c r="AA1542" s="109"/>
      <c r="AB1542" s="138">
        <f t="shared" si="262"/>
        <v>1</v>
      </c>
      <c r="AC1542" s="112">
        <f t="shared" si="263"/>
        <v>0</v>
      </c>
      <c r="AD1542" s="112">
        <f t="shared" si="264"/>
        <v>0</v>
      </c>
      <c r="AE1542" s="112">
        <f t="shared" si="265"/>
        <v>1</v>
      </c>
    </row>
    <row r="1543" spans="1:31" hidden="1">
      <c r="AB1543" s="136">
        <f>+SUM(AB8:AB1542)</f>
        <v>1282.8431372549028</v>
      </c>
      <c r="AE1543" s="128">
        <f>+SUM(AE8:AE1542)</f>
        <v>1263</v>
      </c>
    </row>
    <row r="1544" spans="1:31">
      <c r="AE1544" s="128"/>
    </row>
  </sheetData>
  <autoFilter ref="A7:AE1543">
    <filterColumn colId="2">
      <filters>
        <filter val="Ngô Quốc Thái"/>
      </filters>
    </filterColumn>
    <filterColumn colId="3"/>
    <filterColumn colId="4"/>
    <filterColumn colId="6"/>
    <filterColumn colId="10"/>
    <filterColumn colId="12"/>
    <filterColumn colId="23"/>
    <filterColumn colId="25"/>
    <filterColumn colId="27"/>
    <filterColumn colId="28"/>
    <filterColumn colId="29"/>
    <filterColumn colId="30"/>
    <sortState ref="A8:AO1576">
      <sortCondition ref="E7:E1576"/>
    </sortState>
  </autoFilter>
  <sortState ref="A8:AR1565">
    <sortCondition ref="B8:B1565"/>
    <sortCondition ref="E8:E1565"/>
  </sortState>
  <mergeCells count="3">
    <mergeCell ref="A1:D1"/>
    <mergeCell ref="A2:D2"/>
    <mergeCell ref="U5:Z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tabColor rgb="FF92D050"/>
  </sheetPr>
  <dimension ref="A1:DK226"/>
  <sheetViews>
    <sheetView showGridLines="0" view="pageBreakPreview" zoomScale="70" zoomScaleNormal="70" zoomScaleSheetLayoutView="70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AH13" sqref="AH13"/>
    </sheetView>
  </sheetViews>
  <sheetFormatPr defaultRowHeight="12.75"/>
  <cols>
    <col min="1" max="1" width="6" style="6" customWidth="1"/>
    <col min="2" max="2" width="27.7109375" style="6" customWidth="1"/>
    <col min="3" max="3" width="13.28515625" style="71" customWidth="1"/>
    <col min="4" max="5" width="8.7109375" style="6" customWidth="1"/>
    <col min="6" max="8" width="7.28515625" style="6" customWidth="1"/>
    <col min="9" max="9" width="7.28515625" style="70" customWidth="1"/>
    <col min="10" max="12" width="7.28515625" style="6" customWidth="1"/>
    <col min="13" max="13" width="7.5703125" style="6" customWidth="1"/>
    <col min="14" max="15" width="7.28515625" style="6" customWidth="1"/>
    <col min="16" max="16" width="7.28515625" style="70" customWidth="1"/>
    <col min="17" max="22" width="7.28515625" style="6" customWidth="1"/>
    <col min="23" max="23" width="7.28515625" style="70" customWidth="1"/>
    <col min="24" max="25" width="7.28515625" style="6" customWidth="1"/>
    <col min="26" max="26" width="7.5703125" style="6" customWidth="1"/>
    <col min="27" max="29" width="7.28515625" style="6" customWidth="1"/>
    <col min="30" max="30" width="7.28515625" style="39" customWidth="1"/>
    <col min="31" max="34" width="7.28515625" style="6" customWidth="1"/>
    <col min="35" max="35" width="14.5703125" style="72" customWidth="1"/>
    <col min="36" max="36" width="19.85546875" style="67" customWidth="1"/>
    <col min="37" max="37" width="11.5703125" style="2" customWidth="1"/>
    <col min="38" max="38" width="12.28515625" style="2" customWidth="1"/>
    <col min="39" max="40" width="12.140625" style="58" customWidth="1"/>
    <col min="41" max="41" width="12.5703125" style="4" customWidth="1"/>
    <col min="42" max="42" width="11.42578125" style="73" customWidth="1"/>
    <col min="43" max="43" width="9.5703125" style="163" bestFit="1" customWidth="1"/>
    <col min="44" max="44" width="31.140625" style="6" customWidth="1"/>
    <col min="45" max="256" width="9.140625" style="6"/>
    <col min="257" max="257" width="5" style="6" customWidth="1"/>
    <col min="258" max="258" width="24.28515625" style="6" customWidth="1"/>
    <col min="259" max="259" width="11.28515625" style="6" customWidth="1"/>
    <col min="260" max="260" width="5.140625" style="6" customWidth="1"/>
    <col min="261" max="261" width="5.85546875" style="6" customWidth="1"/>
    <col min="262" max="262" width="9.28515625" style="6" customWidth="1"/>
    <col min="263" max="263" width="5.7109375" style="6" customWidth="1"/>
    <col min="264" max="264" width="6.140625" style="6" customWidth="1"/>
    <col min="265" max="265" width="5.7109375" style="6" customWidth="1"/>
    <col min="266" max="266" width="6.140625" style="6" customWidth="1"/>
    <col min="267" max="267" width="5.5703125" style="6" customWidth="1"/>
    <col min="268" max="269" width="6" style="6" customWidth="1"/>
    <col min="270" max="272" width="5.85546875" style="6" customWidth="1"/>
    <col min="273" max="273" width="5.5703125" style="6" customWidth="1"/>
    <col min="274" max="275" width="5.85546875" style="6" customWidth="1"/>
    <col min="276" max="276" width="5.5703125" style="6" customWidth="1"/>
    <col min="277" max="279" width="5.85546875" style="6" customWidth="1"/>
    <col min="280" max="280" width="6.28515625" style="6" customWidth="1"/>
    <col min="281" max="283" width="5.85546875" style="6" customWidth="1"/>
    <col min="284" max="284" width="5.42578125" style="6" customWidth="1"/>
    <col min="285" max="285" width="5.7109375" style="6" customWidth="1"/>
    <col min="286" max="286" width="5.85546875" style="6" customWidth="1"/>
    <col min="287" max="287" width="5.5703125" style="6" customWidth="1"/>
    <col min="288" max="288" width="5.28515625" style="6" customWidth="1"/>
    <col min="289" max="290" width="5.5703125" style="6" customWidth="1"/>
    <col min="291" max="291" width="14.7109375" style="6" customWidth="1"/>
    <col min="292" max="292" width="14.140625" style="6" customWidth="1"/>
    <col min="293" max="293" width="9.7109375" style="6" customWidth="1"/>
    <col min="294" max="294" width="12.28515625" style="6" customWidth="1"/>
    <col min="295" max="295" width="12.140625" style="6" customWidth="1"/>
    <col min="296" max="296" width="11.7109375" style="6" customWidth="1"/>
    <col min="297" max="297" width="12.5703125" style="6" customWidth="1"/>
    <col min="298" max="298" width="11.42578125" style="6" customWidth="1"/>
    <col min="299" max="299" width="8.7109375" style="6" customWidth="1"/>
    <col min="300" max="300" width="31.140625" style="6" customWidth="1"/>
    <col min="301" max="512" width="9.140625" style="6"/>
    <col min="513" max="513" width="5" style="6" customWidth="1"/>
    <col min="514" max="514" width="24.28515625" style="6" customWidth="1"/>
    <col min="515" max="515" width="11.28515625" style="6" customWidth="1"/>
    <col min="516" max="516" width="5.140625" style="6" customWidth="1"/>
    <col min="517" max="517" width="5.85546875" style="6" customWidth="1"/>
    <col min="518" max="518" width="9.28515625" style="6" customWidth="1"/>
    <col min="519" max="519" width="5.7109375" style="6" customWidth="1"/>
    <col min="520" max="520" width="6.140625" style="6" customWidth="1"/>
    <col min="521" max="521" width="5.7109375" style="6" customWidth="1"/>
    <col min="522" max="522" width="6.140625" style="6" customWidth="1"/>
    <col min="523" max="523" width="5.5703125" style="6" customWidth="1"/>
    <col min="524" max="525" width="6" style="6" customWidth="1"/>
    <col min="526" max="528" width="5.85546875" style="6" customWidth="1"/>
    <col min="529" max="529" width="5.5703125" style="6" customWidth="1"/>
    <col min="530" max="531" width="5.85546875" style="6" customWidth="1"/>
    <col min="532" max="532" width="5.5703125" style="6" customWidth="1"/>
    <col min="533" max="535" width="5.85546875" style="6" customWidth="1"/>
    <col min="536" max="536" width="6.28515625" style="6" customWidth="1"/>
    <col min="537" max="539" width="5.85546875" style="6" customWidth="1"/>
    <col min="540" max="540" width="5.42578125" style="6" customWidth="1"/>
    <col min="541" max="541" width="5.7109375" style="6" customWidth="1"/>
    <col min="542" max="542" width="5.85546875" style="6" customWidth="1"/>
    <col min="543" max="543" width="5.5703125" style="6" customWidth="1"/>
    <col min="544" max="544" width="5.28515625" style="6" customWidth="1"/>
    <col min="545" max="546" width="5.5703125" style="6" customWidth="1"/>
    <col min="547" max="547" width="14.7109375" style="6" customWidth="1"/>
    <col min="548" max="548" width="14.140625" style="6" customWidth="1"/>
    <col min="549" max="549" width="9.7109375" style="6" customWidth="1"/>
    <col min="550" max="550" width="12.28515625" style="6" customWidth="1"/>
    <col min="551" max="551" width="12.140625" style="6" customWidth="1"/>
    <col min="552" max="552" width="11.7109375" style="6" customWidth="1"/>
    <col min="553" max="553" width="12.5703125" style="6" customWidth="1"/>
    <col min="554" max="554" width="11.42578125" style="6" customWidth="1"/>
    <col min="555" max="555" width="8.7109375" style="6" customWidth="1"/>
    <col min="556" max="556" width="31.140625" style="6" customWidth="1"/>
    <col min="557" max="768" width="9.140625" style="6"/>
    <col min="769" max="769" width="5" style="6" customWidth="1"/>
    <col min="770" max="770" width="24.28515625" style="6" customWidth="1"/>
    <col min="771" max="771" width="11.28515625" style="6" customWidth="1"/>
    <col min="772" max="772" width="5.140625" style="6" customWidth="1"/>
    <col min="773" max="773" width="5.85546875" style="6" customWidth="1"/>
    <col min="774" max="774" width="9.28515625" style="6" customWidth="1"/>
    <col min="775" max="775" width="5.7109375" style="6" customWidth="1"/>
    <col min="776" max="776" width="6.140625" style="6" customWidth="1"/>
    <col min="777" max="777" width="5.7109375" style="6" customWidth="1"/>
    <col min="778" max="778" width="6.140625" style="6" customWidth="1"/>
    <col min="779" max="779" width="5.5703125" style="6" customWidth="1"/>
    <col min="780" max="781" width="6" style="6" customWidth="1"/>
    <col min="782" max="784" width="5.85546875" style="6" customWidth="1"/>
    <col min="785" max="785" width="5.5703125" style="6" customWidth="1"/>
    <col min="786" max="787" width="5.85546875" style="6" customWidth="1"/>
    <col min="788" max="788" width="5.5703125" style="6" customWidth="1"/>
    <col min="789" max="791" width="5.85546875" style="6" customWidth="1"/>
    <col min="792" max="792" width="6.28515625" style="6" customWidth="1"/>
    <col min="793" max="795" width="5.85546875" style="6" customWidth="1"/>
    <col min="796" max="796" width="5.42578125" style="6" customWidth="1"/>
    <col min="797" max="797" width="5.7109375" style="6" customWidth="1"/>
    <col min="798" max="798" width="5.85546875" style="6" customWidth="1"/>
    <col min="799" max="799" width="5.5703125" style="6" customWidth="1"/>
    <col min="800" max="800" width="5.28515625" style="6" customWidth="1"/>
    <col min="801" max="802" width="5.5703125" style="6" customWidth="1"/>
    <col min="803" max="803" width="14.7109375" style="6" customWidth="1"/>
    <col min="804" max="804" width="14.140625" style="6" customWidth="1"/>
    <col min="805" max="805" width="9.7109375" style="6" customWidth="1"/>
    <col min="806" max="806" width="12.28515625" style="6" customWidth="1"/>
    <col min="807" max="807" width="12.140625" style="6" customWidth="1"/>
    <col min="808" max="808" width="11.7109375" style="6" customWidth="1"/>
    <col min="809" max="809" width="12.5703125" style="6" customWidth="1"/>
    <col min="810" max="810" width="11.42578125" style="6" customWidth="1"/>
    <col min="811" max="811" width="8.7109375" style="6" customWidth="1"/>
    <col min="812" max="812" width="31.140625" style="6" customWidth="1"/>
    <col min="813" max="1024" width="9.140625" style="6"/>
    <col min="1025" max="1025" width="5" style="6" customWidth="1"/>
    <col min="1026" max="1026" width="24.28515625" style="6" customWidth="1"/>
    <col min="1027" max="1027" width="11.28515625" style="6" customWidth="1"/>
    <col min="1028" max="1028" width="5.140625" style="6" customWidth="1"/>
    <col min="1029" max="1029" width="5.85546875" style="6" customWidth="1"/>
    <col min="1030" max="1030" width="9.28515625" style="6" customWidth="1"/>
    <col min="1031" max="1031" width="5.7109375" style="6" customWidth="1"/>
    <col min="1032" max="1032" width="6.140625" style="6" customWidth="1"/>
    <col min="1033" max="1033" width="5.7109375" style="6" customWidth="1"/>
    <col min="1034" max="1034" width="6.140625" style="6" customWidth="1"/>
    <col min="1035" max="1035" width="5.5703125" style="6" customWidth="1"/>
    <col min="1036" max="1037" width="6" style="6" customWidth="1"/>
    <col min="1038" max="1040" width="5.85546875" style="6" customWidth="1"/>
    <col min="1041" max="1041" width="5.5703125" style="6" customWidth="1"/>
    <col min="1042" max="1043" width="5.85546875" style="6" customWidth="1"/>
    <col min="1044" max="1044" width="5.5703125" style="6" customWidth="1"/>
    <col min="1045" max="1047" width="5.85546875" style="6" customWidth="1"/>
    <col min="1048" max="1048" width="6.28515625" style="6" customWidth="1"/>
    <col min="1049" max="1051" width="5.85546875" style="6" customWidth="1"/>
    <col min="1052" max="1052" width="5.42578125" style="6" customWidth="1"/>
    <col min="1053" max="1053" width="5.7109375" style="6" customWidth="1"/>
    <col min="1054" max="1054" width="5.85546875" style="6" customWidth="1"/>
    <col min="1055" max="1055" width="5.5703125" style="6" customWidth="1"/>
    <col min="1056" max="1056" width="5.28515625" style="6" customWidth="1"/>
    <col min="1057" max="1058" width="5.5703125" style="6" customWidth="1"/>
    <col min="1059" max="1059" width="14.7109375" style="6" customWidth="1"/>
    <col min="1060" max="1060" width="14.140625" style="6" customWidth="1"/>
    <col min="1061" max="1061" width="9.7109375" style="6" customWidth="1"/>
    <col min="1062" max="1062" width="12.28515625" style="6" customWidth="1"/>
    <col min="1063" max="1063" width="12.140625" style="6" customWidth="1"/>
    <col min="1064" max="1064" width="11.7109375" style="6" customWidth="1"/>
    <col min="1065" max="1065" width="12.5703125" style="6" customWidth="1"/>
    <col min="1066" max="1066" width="11.42578125" style="6" customWidth="1"/>
    <col min="1067" max="1067" width="8.7109375" style="6" customWidth="1"/>
    <col min="1068" max="1068" width="31.140625" style="6" customWidth="1"/>
    <col min="1069" max="1280" width="9.140625" style="6"/>
    <col min="1281" max="1281" width="5" style="6" customWidth="1"/>
    <col min="1282" max="1282" width="24.28515625" style="6" customWidth="1"/>
    <col min="1283" max="1283" width="11.28515625" style="6" customWidth="1"/>
    <col min="1284" max="1284" width="5.140625" style="6" customWidth="1"/>
    <col min="1285" max="1285" width="5.85546875" style="6" customWidth="1"/>
    <col min="1286" max="1286" width="9.28515625" style="6" customWidth="1"/>
    <col min="1287" max="1287" width="5.7109375" style="6" customWidth="1"/>
    <col min="1288" max="1288" width="6.140625" style="6" customWidth="1"/>
    <col min="1289" max="1289" width="5.7109375" style="6" customWidth="1"/>
    <col min="1290" max="1290" width="6.140625" style="6" customWidth="1"/>
    <col min="1291" max="1291" width="5.5703125" style="6" customWidth="1"/>
    <col min="1292" max="1293" width="6" style="6" customWidth="1"/>
    <col min="1294" max="1296" width="5.85546875" style="6" customWidth="1"/>
    <col min="1297" max="1297" width="5.5703125" style="6" customWidth="1"/>
    <col min="1298" max="1299" width="5.85546875" style="6" customWidth="1"/>
    <col min="1300" max="1300" width="5.5703125" style="6" customWidth="1"/>
    <col min="1301" max="1303" width="5.85546875" style="6" customWidth="1"/>
    <col min="1304" max="1304" width="6.28515625" style="6" customWidth="1"/>
    <col min="1305" max="1307" width="5.85546875" style="6" customWidth="1"/>
    <col min="1308" max="1308" width="5.42578125" style="6" customWidth="1"/>
    <col min="1309" max="1309" width="5.7109375" style="6" customWidth="1"/>
    <col min="1310" max="1310" width="5.85546875" style="6" customWidth="1"/>
    <col min="1311" max="1311" width="5.5703125" style="6" customWidth="1"/>
    <col min="1312" max="1312" width="5.28515625" style="6" customWidth="1"/>
    <col min="1313" max="1314" width="5.5703125" style="6" customWidth="1"/>
    <col min="1315" max="1315" width="14.7109375" style="6" customWidth="1"/>
    <col min="1316" max="1316" width="14.140625" style="6" customWidth="1"/>
    <col min="1317" max="1317" width="9.7109375" style="6" customWidth="1"/>
    <col min="1318" max="1318" width="12.28515625" style="6" customWidth="1"/>
    <col min="1319" max="1319" width="12.140625" style="6" customWidth="1"/>
    <col min="1320" max="1320" width="11.7109375" style="6" customWidth="1"/>
    <col min="1321" max="1321" width="12.5703125" style="6" customWidth="1"/>
    <col min="1322" max="1322" width="11.42578125" style="6" customWidth="1"/>
    <col min="1323" max="1323" width="8.7109375" style="6" customWidth="1"/>
    <col min="1324" max="1324" width="31.140625" style="6" customWidth="1"/>
    <col min="1325" max="1536" width="9.140625" style="6"/>
    <col min="1537" max="1537" width="5" style="6" customWidth="1"/>
    <col min="1538" max="1538" width="24.28515625" style="6" customWidth="1"/>
    <col min="1539" max="1539" width="11.28515625" style="6" customWidth="1"/>
    <col min="1540" max="1540" width="5.140625" style="6" customWidth="1"/>
    <col min="1541" max="1541" width="5.85546875" style="6" customWidth="1"/>
    <col min="1542" max="1542" width="9.28515625" style="6" customWidth="1"/>
    <col min="1543" max="1543" width="5.7109375" style="6" customWidth="1"/>
    <col min="1544" max="1544" width="6.140625" style="6" customWidth="1"/>
    <col min="1545" max="1545" width="5.7109375" style="6" customWidth="1"/>
    <col min="1546" max="1546" width="6.140625" style="6" customWidth="1"/>
    <col min="1547" max="1547" width="5.5703125" style="6" customWidth="1"/>
    <col min="1548" max="1549" width="6" style="6" customWidth="1"/>
    <col min="1550" max="1552" width="5.85546875" style="6" customWidth="1"/>
    <col min="1553" max="1553" width="5.5703125" style="6" customWidth="1"/>
    <col min="1554" max="1555" width="5.85546875" style="6" customWidth="1"/>
    <col min="1556" max="1556" width="5.5703125" style="6" customWidth="1"/>
    <col min="1557" max="1559" width="5.85546875" style="6" customWidth="1"/>
    <col min="1560" max="1560" width="6.28515625" style="6" customWidth="1"/>
    <col min="1561" max="1563" width="5.85546875" style="6" customWidth="1"/>
    <col min="1564" max="1564" width="5.42578125" style="6" customWidth="1"/>
    <col min="1565" max="1565" width="5.7109375" style="6" customWidth="1"/>
    <col min="1566" max="1566" width="5.85546875" style="6" customWidth="1"/>
    <col min="1567" max="1567" width="5.5703125" style="6" customWidth="1"/>
    <col min="1568" max="1568" width="5.28515625" style="6" customWidth="1"/>
    <col min="1569" max="1570" width="5.5703125" style="6" customWidth="1"/>
    <col min="1571" max="1571" width="14.7109375" style="6" customWidth="1"/>
    <col min="1572" max="1572" width="14.140625" style="6" customWidth="1"/>
    <col min="1573" max="1573" width="9.7109375" style="6" customWidth="1"/>
    <col min="1574" max="1574" width="12.28515625" style="6" customWidth="1"/>
    <col min="1575" max="1575" width="12.140625" style="6" customWidth="1"/>
    <col min="1576" max="1576" width="11.7109375" style="6" customWidth="1"/>
    <col min="1577" max="1577" width="12.5703125" style="6" customWidth="1"/>
    <col min="1578" max="1578" width="11.42578125" style="6" customWidth="1"/>
    <col min="1579" max="1579" width="8.7109375" style="6" customWidth="1"/>
    <col min="1580" max="1580" width="31.140625" style="6" customWidth="1"/>
    <col min="1581" max="1792" width="9.140625" style="6"/>
    <col min="1793" max="1793" width="5" style="6" customWidth="1"/>
    <col min="1794" max="1794" width="24.28515625" style="6" customWidth="1"/>
    <col min="1795" max="1795" width="11.28515625" style="6" customWidth="1"/>
    <col min="1796" max="1796" width="5.140625" style="6" customWidth="1"/>
    <col min="1797" max="1797" width="5.85546875" style="6" customWidth="1"/>
    <col min="1798" max="1798" width="9.28515625" style="6" customWidth="1"/>
    <col min="1799" max="1799" width="5.7109375" style="6" customWidth="1"/>
    <col min="1800" max="1800" width="6.140625" style="6" customWidth="1"/>
    <col min="1801" max="1801" width="5.7109375" style="6" customWidth="1"/>
    <col min="1802" max="1802" width="6.140625" style="6" customWidth="1"/>
    <col min="1803" max="1803" width="5.5703125" style="6" customWidth="1"/>
    <col min="1804" max="1805" width="6" style="6" customWidth="1"/>
    <col min="1806" max="1808" width="5.85546875" style="6" customWidth="1"/>
    <col min="1809" max="1809" width="5.5703125" style="6" customWidth="1"/>
    <col min="1810" max="1811" width="5.85546875" style="6" customWidth="1"/>
    <col min="1812" max="1812" width="5.5703125" style="6" customWidth="1"/>
    <col min="1813" max="1815" width="5.85546875" style="6" customWidth="1"/>
    <col min="1816" max="1816" width="6.28515625" style="6" customWidth="1"/>
    <col min="1817" max="1819" width="5.85546875" style="6" customWidth="1"/>
    <col min="1820" max="1820" width="5.42578125" style="6" customWidth="1"/>
    <col min="1821" max="1821" width="5.7109375" style="6" customWidth="1"/>
    <col min="1822" max="1822" width="5.85546875" style="6" customWidth="1"/>
    <col min="1823" max="1823" width="5.5703125" style="6" customWidth="1"/>
    <col min="1824" max="1824" width="5.28515625" style="6" customWidth="1"/>
    <col min="1825" max="1826" width="5.5703125" style="6" customWidth="1"/>
    <col min="1827" max="1827" width="14.7109375" style="6" customWidth="1"/>
    <col min="1828" max="1828" width="14.140625" style="6" customWidth="1"/>
    <col min="1829" max="1829" width="9.7109375" style="6" customWidth="1"/>
    <col min="1830" max="1830" width="12.28515625" style="6" customWidth="1"/>
    <col min="1831" max="1831" width="12.140625" style="6" customWidth="1"/>
    <col min="1832" max="1832" width="11.7109375" style="6" customWidth="1"/>
    <col min="1833" max="1833" width="12.5703125" style="6" customWidth="1"/>
    <col min="1834" max="1834" width="11.42578125" style="6" customWidth="1"/>
    <col min="1835" max="1835" width="8.7109375" style="6" customWidth="1"/>
    <col min="1836" max="1836" width="31.140625" style="6" customWidth="1"/>
    <col min="1837" max="2048" width="9.140625" style="6"/>
    <col min="2049" max="2049" width="5" style="6" customWidth="1"/>
    <col min="2050" max="2050" width="24.28515625" style="6" customWidth="1"/>
    <col min="2051" max="2051" width="11.28515625" style="6" customWidth="1"/>
    <col min="2052" max="2052" width="5.140625" style="6" customWidth="1"/>
    <col min="2053" max="2053" width="5.85546875" style="6" customWidth="1"/>
    <col min="2054" max="2054" width="9.28515625" style="6" customWidth="1"/>
    <col min="2055" max="2055" width="5.7109375" style="6" customWidth="1"/>
    <col min="2056" max="2056" width="6.140625" style="6" customWidth="1"/>
    <col min="2057" max="2057" width="5.7109375" style="6" customWidth="1"/>
    <col min="2058" max="2058" width="6.140625" style="6" customWidth="1"/>
    <col min="2059" max="2059" width="5.5703125" style="6" customWidth="1"/>
    <col min="2060" max="2061" width="6" style="6" customWidth="1"/>
    <col min="2062" max="2064" width="5.85546875" style="6" customWidth="1"/>
    <col min="2065" max="2065" width="5.5703125" style="6" customWidth="1"/>
    <col min="2066" max="2067" width="5.85546875" style="6" customWidth="1"/>
    <col min="2068" max="2068" width="5.5703125" style="6" customWidth="1"/>
    <col min="2069" max="2071" width="5.85546875" style="6" customWidth="1"/>
    <col min="2072" max="2072" width="6.28515625" style="6" customWidth="1"/>
    <col min="2073" max="2075" width="5.85546875" style="6" customWidth="1"/>
    <col min="2076" max="2076" width="5.42578125" style="6" customWidth="1"/>
    <col min="2077" max="2077" width="5.7109375" style="6" customWidth="1"/>
    <col min="2078" max="2078" width="5.85546875" style="6" customWidth="1"/>
    <col min="2079" max="2079" width="5.5703125" style="6" customWidth="1"/>
    <col min="2080" max="2080" width="5.28515625" style="6" customWidth="1"/>
    <col min="2081" max="2082" width="5.5703125" style="6" customWidth="1"/>
    <col min="2083" max="2083" width="14.7109375" style="6" customWidth="1"/>
    <col min="2084" max="2084" width="14.140625" style="6" customWidth="1"/>
    <col min="2085" max="2085" width="9.7109375" style="6" customWidth="1"/>
    <col min="2086" max="2086" width="12.28515625" style="6" customWidth="1"/>
    <col min="2087" max="2087" width="12.140625" style="6" customWidth="1"/>
    <col min="2088" max="2088" width="11.7109375" style="6" customWidth="1"/>
    <col min="2089" max="2089" width="12.5703125" style="6" customWidth="1"/>
    <col min="2090" max="2090" width="11.42578125" style="6" customWidth="1"/>
    <col min="2091" max="2091" width="8.7109375" style="6" customWidth="1"/>
    <col min="2092" max="2092" width="31.140625" style="6" customWidth="1"/>
    <col min="2093" max="2304" width="9.140625" style="6"/>
    <col min="2305" max="2305" width="5" style="6" customWidth="1"/>
    <col min="2306" max="2306" width="24.28515625" style="6" customWidth="1"/>
    <col min="2307" max="2307" width="11.28515625" style="6" customWidth="1"/>
    <col min="2308" max="2308" width="5.140625" style="6" customWidth="1"/>
    <col min="2309" max="2309" width="5.85546875" style="6" customWidth="1"/>
    <col min="2310" max="2310" width="9.28515625" style="6" customWidth="1"/>
    <col min="2311" max="2311" width="5.7109375" style="6" customWidth="1"/>
    <col min="2312" max="2312" width="6.140625" style="6" customWidth="1"/>
    <col min="2313" max="2313" width="5.7109375" style="6" customWidth="1"/>
    <col min="2314" max="2314" width="6.140625" style="6" customWidth="1"/>
    <col min="2315" max="2315" width="5.5703125" style="6" customWidth="1"/>
    <col min="2316" max="2317" width="6" style="6" customWidth="1"/>
    <col min="2318" max="2320" width="5.85546875" style="6" customWidth="1"/>
    <col min="2321" max="2321" width="5.5703125" style="6" customWidth="1"/>
    <col min="2322" max="2323" width="5.85546875" style="6" customWidth="1"/>
    <col min="2324" max="2324" width="5.5703125" style="6" customWidth="1"/>
    <col min="2325" max="2327" width="5.85546875" style="6" customWidth="1"/>
    <col min="2328" max="2328" width="6.28515625" style="6" customWidth="1"/>
    <col min="2329" max="2331" width="5.85546875" style="6" customWidth="1"/>
    <col min="2332" max="2332" width="5.42578125" style="6" customWidth="1"/>
    <col min="2333" max="2333" width="5.7109375" style="6" customWidth="1"/>
    <col min="2334" max="2334" width="5.85546875" style="6" customWidth="1"/>
    <col min="2335" max="2335" width="5.5703125" style="6" customWidth="1"/>
    <col min="2336" max="2336" width="5.28515625" style="6" customWidth="1"/>
    <col min="2337" max="2338" width="5.5703125" style="6" customWidth="1"/>
    <col min="2339" max="2339" width="14.7109375" style="6" customWidth="1"/>
    <col min="2340" max="2340" width="14.140625" style="6" customWidth="1"/>
    <col min="2341" max="2341" width="9.7109375" style="6" customWidth="1"/>
    <col min="2342" max="2342" width="12.28515625" style="6" customWidth="1"/>
    <col min="2343" max="2343" width="12.140625" style="6" customWidth="1"/>
    <col min="2344" max="2344" width="11.7109375" style="6" customWidth="1"/>
    <col min="2345" max="2345" width="12.5703125" style="6" customWidth="1"/>
    <col min="2346" max="2346" width="11.42578125" style="6" customWidth="1"/>
    <col min="2347" max="2347" width="8.7109375" style="6" customWidth="1"/>
    <col min="2348" max="2348" width="31.140625" style="6" customWidth="1"/>
    <col min="2349" max="2560" width="9.140625" style="6"/>
    <col min="2561" max="2561" width="5" style="6" customWidth="1"/>
    <col min="2562" max="2562" width="24.28515625" style="6" customWidth="1"/>
    <col min="2563" max="2563" width="11.28515625" style="6" customWidth="1"/>
    <col min="2564" max="2564" width="5.140625" style="6" customWidth="1"/>
    <col min="2565" max="2565" width="5.85546875" style="6" customWidth="1"/>
    <col min="2566" max="2566" width="9.28515625" style="6" customWidth="1"/>
    <col min="2567" max="2567" width="5.7109375" style="6" customWidth="1"/>
    <col min="2568" max="2568" width="6.140625" style="6" customWidth="1"/>
    <col min="2569" max="2569" width="5.7109375" style="6" customWidth="1"/>
    <col min="2570" max="2570" width="6.140625" style="6" customWidth="1"/>
    <col min="2571" max="2571" width="5.5703125" style="6" customWidth="1"/>
    <col min="2572" max="2573" width="6" style="6" customWidth="1"/>
    <col min="2574" max="2576" width="5.85546875" style="6" customWidth="1"/>
    <col min="2577" max="2577" width="5.5703125" style="6" customWidth="1"/>
    <col min="2578" max="2579" width="5.85546875" style="6" customWidth="1"/>
    <col min="2580" max="2580" width="5.5703125" style="6" customWidth="1"/>
    <col min="2581" max="2583" width="5.85546875" style="6" customWidth="1"/>
    <col min="2584" max="2584" width="6.28515625" style="6" customWidth="1"/>
    <col min="2585" max="2587" width="5.85546875" style="6" customWidth="1"/>
    <col min="2588" max="2588" width="5.42578125" style="6" customWidth="1"/>
    <col min="2589" max="2589" width="5.7109375" style="6" customWidth="1"/>
    <col min="2590" max="2590" width="5.85546875" style="6" customWidth="1"/>
    <col min="2591" max="2591" width="5.5703125" style="6" customWidth="1"/>
    <col min="2592" max="2592" width="5.28515625" style="6" customWidth="1"/>
    <col min="2593" max="2594" width="5.5703125" style="6" customWidth="1"/>
    <col min="2595" max="2595" width="14.7109375" style="6" customWidth="1"/>
    <col min="2596" max="2596" width="14.140625" style="6" customWidth="1"/>
    <col min="2597" max="2597" width="9.7109375" style="6" customWidth="1"/>
    <col min="2598" max="2598" width="12.28515625" style="6" customWidth="1"/>
    <col min="2599" max="2599" width="12.140625" style="6" customWidth="1"/>
    <col min="2600" max="2600" width="11.7109375" style="6" customWidth="1"/>
    <col min="2601" max="2601" width="12.5703125" style="6" customWidth="1"/>
    <col min="2602" max="2602" width="11.42578125" style="6" customWidth="1"/>
    <col min="2603" max="2603" width="8.7109375" style="6" customWidth="1"/>
    <col min="2604" max="2604" width="31.140625" style="6" customWidth="1"/>
    <col min="2605" max="2816" width="9.140625" style="6"/>
    <col min="2817" max="2817" width="5" style="6" customWidth="1"/>
    <col min="2818" max="2818" width="24.28515625" style="6" customWidth="1"/>
    <col min="2819" max="2819" width="11.28515625" style="6" customWidth="1"/>
    <col min="2820" max="2820" width="5.140625" style="6" customWidth="1"/>
    <col min="2821" max="2821" width="5.85546875" style="6" customWidth="1"/>
    <col min="2822" max="2822" width="9.28515625" style="6" customWidth="1"/>
    <col min="2823" max="2823" width="5.7109375" style="6" customWidth="1"/>
    <col min="2824" max="2824" width="6.140625" style="6" customWidth="1"/>
    <col min="2825" max="2825" width="5.7109375" style="6" customWidth="1"/>
    <col min="2826" max="2826" width="6.140625" style="6" customWidth="1"/>
    <col min="2827" max="2827" width="5.5703125" style="6" customWidth="1"/>
    <col min="2828" max="2829" width="6" style="6" customWidth="1"/>
    <col min="2830" max="2832" width="5.85546875" style="6" customWidth="1"/>
    <col min="2833" max="2833" width="5.5703125" style="6" customWidth="1"/>
    <col min="2834" max="2835" width="5.85546875" style="6" customWidth="1"/>
    <col min="2836" max="2836" width="5.5703125" style="6" customWidth="1"/>
    <col min="2837" max="2839" width="5.85546875" style="6" customWidth="1"/>
    <col min="2840" max="2840" width="6.28515625" style="6" customWidth="1"/>
    <col min="2841" max="2843" width="5.85546875" style="6" customWidth="1"/>
    <col min="2844" max="2844" width="5.42578125" style="6" customWidth="1"/>
    <col min="2845" max="2845" width="5.7109375" style="6" customWidth="1"/>
    <col min="2846" max="2846" width="5.85546875" style="6" customWidth="1"/>
    <col min="2847" max="2847" width="5.5703125" style="6" customWidth="1"/>
    <col min="2848" max="2848" width="5.28515625" style="6" customWidth="1"/>
    <col min="2849" max="2850" width="5.5703125" style="6" customWidth="1"/>
    <col min="2851" max="2851" width="14.7109375" style="6" customWidth="1"/>
    <col min="2852" max="2852" width="14.140625" style="6" customWidth="1"/>
    <col min="2853" max="2853" width="9.7109375" style="6" customWidth="1"/>
    <col min="2854" max="2854" width="12.28515625" style="6" customWidth="1"/>
    <col min="2855" max="2855" width="12.140625" style="6" customWidth="1"/>
    <col min="2856" max="2856" width="11.7109375" style="6" customWidth="1"/>
    <col min="2857" max="2857" width="12.5703125" style="6" customWidth="1"/>
    <col min="2858" max="2858" width="11.42578125" style="6" customWidth="1"/>
    <col min="2859" max="2859" width="8.7109375" style="6" customWidth="1"/>
    <col min="2860" max="2860" width="31.140625" style="6" customWidth="1"/>
    <col min="2861" max="3072" width="9.140625" style="6"/>
    <col min="3073" max="3073" width="5" style="6" customWidth="1"/>
    <col min="3074" max="3074" width="24.28515625" style="6" customWidth="1"/>
    <col min="3075" max="3075" width="11.28515625" style="6" customWidth="1"/>
    <col min="3076" max="3076" width="5.140625" style="6" customWidth="1"/>
    <col min="3077" max="3077" width="5.85546875" style="6" customWidth="1"/>
    <col min="3078" max="3078" width="9.28515625" style="6" customWidth="1"/>
    <col min="3079" max="3079" width="5.7109375" style="6" customWidth="1"/>
    <col min="3080" max="3080" width="6.140625" style="6" customWidth="1"/>
    <col min="3081" max="3081" width="5.7109375" style="6" customWidth="1"/>
    <col min="3082" max="3082" width="6.140625" style="6" customWidth="1"/>
    <col min="3083" max="3083" width="5.5703125" style="6" customWidth="1"/>
    <col min="3084" max="3085" width="6" style="6" customWidth="1"/>
    <col min="3086" max="3088" width="5.85546875" style="6" customWidth="1"/>
    <col min="3089" max="3089" width="5.5703125" style="6" customWidth="1"/>
    <col min="3090" max="3091" width="5.85546875" style="6" customWidth="1"/>
    <col min="3092" max="3092" width="5.5703125" style="6" customWidth="1"/>
    <col min="3093" max="3095" width="5.85546875" style="6" customWidth="1"/>
    <col min="3096" max="3096" width="6.28515625" style="6" customWidth="1"/>
    <col min="3097" max="3099" width="5.85546875" style="6" customWidth="1"/>
    <col min="3100" max="3100" width="5.42578125" style="6" customWidth="1"/>
    <col min="3101" max="3101" width="5.7109375" style="6" customWidth="1"/>
    <col min="3102" max="3102" width="5.85546875" style="6" customWidth="1"/>
    <col min="3103" max="3103" width="5.5703125" style="6" customWidth="1"/>
    <col min="3104" max="3104" width="5.28515625" style="6" customWidth="1"/>
    <col min="3105" max="3106" width="5.5703125" style="6" customWidth="1"/>
    <col min="3107" max="3107" width="14.7109375" style="6" customWidth="1"/>
    <col min="3108" max="3108" width="14.140625" style="6" customWidth="1"/>
    <col min="3109" max="3109" width="9.7109375" style="6" customWidth="1"/>
    <col min="3110" max="3110" width="12.28515625" style="6" customWidth="1"/>
    <col min="3111" max="3111" width="12.140625" style="6" customWidth="1"/>
    <col min="3112" max="3112" width="11.7109375" style="6" customWidth="1"/>
    <col min="3113" max="3113" width="12.5703125" style="6" customWidth="1"/>
    <col min="3114" max="3114" width="11.42578125" style="6" customWidth="1"/>
    <col min="3115" max="3115" width="8.7109375" style="6" customWidth="1"/>
    <col min="3116" max="3116" width="31.140625" style="6" customWidth="1"/>
    <col min="3117" max="3328" width="9.140625" style="6"/>
    <col min="3329" max="3329" width="5" style="6" customWidth="1"/>
    <col min="3330" max="3330" width="24.28515625" style="6" customWidth="1"/>
    <col min="3331" max="3331" width="11.28515625" style="6" customWidth="1"/>
    <col min="3332" max="3332" width="5.140625" style="6" customWidth="1"/>
    <col min="3333" max="3333" width="5.85546875" style="6" customWidth="1"/>
    <col min="3334" max="3334" width="9.28515625" style="6" customWidth="1"/>
    <col min="3335" max="3335" width="5.7109375" style="6" customWidth="1"/>
    <col min="3336" max="3336" width="6.140625" style="6" customWidth="1"/>
    <col min="3337" max="3337" width="5.7109375" style="6" customWidth="1"/>
    <col min="3338" max="3338" width="6.140625" style="6" customWidth="1"/>
    <col min="3339" max="3339" width="5.5703125" style="6" customWidth="1"/>
    <col min="3340" max="3341" width="6" style="6" customWidth="1"/>
    <col min="3342" max="3344" width="5.85546875" style="6" customWidth="1"/>
    <col min="3345" max="3345" width="5.5703125" style="6" customWidth="1"/>
    <col min="3346" max="3347" width="5.85546875" style="6" customWidth="1"/>
    <col min="3348" max="3348" width="5.5703125" style="6" customWidth="1"/>
    <col min="3349" max="3351" width="5.85546875" style="6" customWidth="1"/>
    <col min="3352" max="3352" width="6.28515625" style="6" customWidth="1"/>
    <col min="3353" max="3355" width="5.85546875" style="6" customWidth="1"/>
    <col min="3356" max="3356" width="5.42578125" style="6" customWidth="1"/>
    <col min="3357" max="3357" width="5.7109375" style="6" customWidth="1"/>
    <col min="3358" max="3358" width="5.85546875" style="6" customWidth="1"/>
    <col min="3359" max="3359" width="5.5703125" style="6" customWidth="1"/>
    <col min="3360" max="3360" width="5.28515625" style="6" customWidth="1"/>
    <col min="3361" max="3362" width="5.5703125" style="6" customWidth="1"/>
    <col min="3363" max="3363" width="14.7109375" style="6" customWidth="1"/>
    <col min="3364" max="3364" width="14.140625" style="6" customWidth="1"/>
    <col min="3365" max="3365" width="9.7109375" style="6" customWidth="1"/>
    <col min="3366" max="3366" width="12.28515625" style="6" customWidth="1"/>
    <col min="3367" max="3367" width="12.140625" style="6" customWidth="1"/>
    <col min="3368" max="3368" width="11.7109375" style="6" customWidth="1"/>
    <col min="3369" max="3369" width="12.5703125" style="6" customWidth="1"/>
    <col min="3370" max="3370" width="11.42578125" style="6" customWidth="1"/>
    <col min="3371" max="3371" width="8.7109375" style="6" customWidth="1"/>
    <col min="3372" max="3372" width="31.140625" style="6" customWidth="1"/>
    <col min="3373" max="3584" width="9.140625" style="6"/>
    <col min="3585" max="3585" width="5" style="6" customWidth="1"/>
    <col min="3586" max="3586" width="24.28515625" style="6" customWidth="1"/>
    <col min="3587" max="3587" width="11.28515625" style="6" customWidth="1"/>
    <col min="3588" max="3588" width="5.140625" style="6" customWidth="1"/>
    <col min="3589" max="3589" width="5.85546875" style="6" customWidth="1"/>
    <col min="3590" max="3590" width="9.28515625" style="6" customWidth="1"/>
    <col min="3591" max="3591" width="5.7109375" style="6" customWidth="1"/>
    <col min="3592" max="3592" width="6.140625" style="6" customWidth="1"/>
    <col min="3593" max="3593" width="5.7109375" style="6" customWidth="1"/>
    <col min="3594" max="3594" width="6.140625" style="6" customWidth="1"/>
    <col min="3595" max="3595" width="5.5703125" style="6" customWidth="1"/>
    <col min="3596" max="3597" width="6" style="6" customWidth="1"/>
    <col min="3598" max="3600" width="5.85546875" style="6" customWidth="1"/>
    <col min="3601" max="3601" width="5.5703125" style="6" customWidth="1"/>
    <col min="3602" max="3603" width="5.85546875" style="6" customWidth="1"/>
    <col min="3604" max="3604" width="5.5703125" style="6" customWidth="1"/>
    <col min="3605" max="3607" width="5.85546875" style="6" customWidth="1"/>
    <col min="3608" max="3608" width="6.28515625" style="6" customWidth="1"/>
    <col min="3609" max="3611" width="5.85546875" style="6" customWidth="1"/>
    <col min="3612" max="3612" width="5.42578125" style="6" customWidth="1"/>
    <col min="3613" max="3613" width="5.7109375" style="6" customWidth="1"/>
    <col min="3614" max="3614" width="5.85546875" style="6" customWidth="1"/>
    <col min="3615" max="3615" width="5.5703125" style="6" customWidth="1"/>
    <col min="3616" max="3616" width="5.28515625" style="6" customWidth="1"/>
    <col min="3617" max="3618" width="5.5703125" style="6" customWidth="1"/>
    <col min="3619" max="3619" width="14.7109375" style="6" customWidth="1"/>
    <col min="3620" max="3620" width="14.140625" style="6" customWidth="1"/>
    <col min="3621" max="3621" width="9.7109375" style="6" customWidth="1"/>
    <col min="3622" max="3622" width="12.28515625" style="6" customWidth="1"/>
    <col min="3623" max="3623" width="12.140625" style="6" customWidth="1"/>
    <col min="3624" max="3624" width="11.7109375" style="6" customWidth="1"/>
    <col min="3625" max="3625" width="12.5703125" style="6" customWidth="1"/>
    <col min="3626" max="3626" width="11.42578125" style="6" customWidth="1"/>
    <col min="3627" max="3627" width="8.7109375" style="6" customWidth="1"/>
    <col min="3628" max="3628" width="31.140625" style="6" customWidth="1"/>
    <col min="3629" max="3840" width="9.140625" style="6"/>
    <col min="3841" max="3841" width="5" style="6" customWidth="1"/>
    <col min="3842" max="3842" width="24.28515625" style="6" customWidth="1"/>
    <col min="3843" max="3843" width="11.28515625" style="6" customWidth="1"/>
    <col min="3844" max="3844" width="5.140625" style="6" customWidth="1"/>
    <col min="3845" max="3845" width="5.85546875" style="6" customWidth="1"/>
    <col min="3846" max="3846" width="9.28515625" style="6" customWidth="1"/>
    <col min="3847" max="3847" width="5.7109375" style="6" customWidth="1"/>
    <col min="3848" max="3848" width="6.140625" style="6" customWidth="1"/>
    <col min="3849" max="3849" width="5.7109375" style="6" customWidth="1"/>
    <col min="3850" max="3850" width="6.140625" style="6" customWidth="1"/>
    <col min="3851" max="3851" width="5.5703125" style="6" customWidth="1"/>
    <col min="3852" max="3853" width="6" style="6" customWidth="1"/>
    <col min="3854" max="3856" width="5.85546875" style="6" customWidth="1"/>
    <col min="3857" max="3857" width="5.5703125" style="6" customWidth="1"/>
    <col min="3858" max="3859" width="5.85546875" style="6" customWidth="1"/>
    <col min="3860" max="3860" width="5.5703125" style="6" customWidth="1"/>
    <col min="3861" max="3863" width="5.85546875" style="6" customWidth="1"/>
    <col min="3864" max="3864" width="6.28515625" style="6" customWidth="1"/>
    <col min="3865" max="3867" width="5.85546875" style="6" customWidth="1"/>
    <col min="3868" max="3868" width="5.42578125" style="6" customWidth="1"/>
    <col min="3869" max="3869" width="5.7109375" style="6" customWidth="1"/>
    <col min="3870" max="3870" width="5.85546875" style="6" customWidth="1"/>
    <col min="3871" max="3871" width="5.5703125" style="6" customWidth="1"/>
    <col min="3872" max="3872" width="5.28515625" style="6" customWidth="1"/>
    <col min="3873" max="3874" width="5.5703125" style="6" customWidth="1"/>
    <col min="3875" max="3875" width="14.7109375" style="6" customWidth="1"/>
    <col min="3876" max="3876" width="14.140625" style="6" customWidth="1"/>
    <col min="3877" max="3877" width="9.7109375" style="6" customWidth="1"/>
    <col min="3878" max="3878" width="12.28515625" style="6" customWidth="1"/>
    <col min="3879" max="3879" width="12.140625" style="6" customWidth="1"/>
    <col min="3880" max="3880" width="11.7109375" style="6" customWidth="1"/>
    <col min="3881" max="3881" width="12.5703125" style="6" customWidth="1"/>
    <col min="3882" max="3882" width="11.42578125" style="6" customWidth="1"/>
    <col min="3883" max="3883" width="8.7109375" style="6" customWidth="1"/>
    <col min="3884" max="3884" width="31.140625" style="6" customWidth="1"/>
    <col min="3885" max="4096" width="9.140625" style="6"/>
    <col min="4097" max="4097" width="5" style="6" customWidth="1"/>
    <col min="4098" max="4098" width="24.28515625" style="6" customWidth="1"/>
    <col min="4099" max="4099" width="11.28515625" style="6" customWidth="1"/>
    <col min="4100" max="4100" width="5.140625" style="6" customWidth="1"/>
    <col min="4101" max="4101" width="5.85546875" style="6" customWidth="1"/>
    <col min="4102" max="4102" width="9.28515625" style="6" customWidth="1"/>
    <col min="4103" max="4103" width="5.7109375" style="6" customWidth="1"/>
    <col min="4104" max="4104" width="6.140625" style="6" customWidth="1"/>
    <col min="4105" max="4105" width="5.7109375" style="6" customWidth="1"/>
    <col min="4106" max="4106" width="6.140625" style="6" customWidth="1"/>
    <col min="4107" max="4107" width="5.5703125" style="6" customWidth="1"/>
    <col min="4108" max="4109" width="6" style="6" customWidth="1"/>
    <col min="4110" max="4112" width="5.85546875" style="6" customWidth="1"/>
    <col min="4113" max="4113" width="5.5703125" style="6" customWidth="1"/>
    <col min="4114" max="4115" width="5.85546875" style="6" customWidth="1"/>
    <col min="4116" max="4116" width="5.5703125" style="6" customWidth="1"/>
    <col min="4117" max="4119" width="5.85546875" style="6" customWidth="1"/>
    <col min="4120" max="4120" width="6.28515625" style="6" customWidth="1"/>
    <col min="4121" max="4123" width="5.85546875" style="6" customWidth="1"/>
    <col min="4124" max="4124" width="5.42578125" style="6" customWidth="1"/>
    <col min="4125" max="4125" width="5.7109375" style="6" customWidth="1"/>
    <col min="4126" max="4126" width="5.85546875" style="6" customWidth="1"/>
    <col min="4127" max="4127" width="5.5703125" style="6" customWidth="1"/>
    <col min="4128" max="4128" width="5.28515625" style="6" customWidth="1"/>
    <col min="4129" max="4130" width="5.5703125" style="6" customWidth="1"/>
    <col min="4131" max="4131" width="14.7109375" style="6" customWidth="1"/>
    <col min="4132" max="4132" width="14.140625" style="6" customWidth="1"/>
    <col min="4133" max="4133" width="9.7109375" style="6" customWidth="1"/>
    <col min="4134" max="4134" width="12.28515625" style="6" customWidth="1"/>
    <col min="4135" max="4135" width="12.140625" style="6" customWidth="1"/>
    <col min="4136" max="4136" width="11.7109375" style="6" customWidth="1"/>
    <col min="4137" max="4137" width="12.5703125" style="6" customWidth="1"/>
    <col min="4138" max="4138" width="11.42578125" style="6" customWidth="1"/>
    <col min="4139" max="4139" width="8.7109375" style="6" customWidth="1"/>
    <col min="4140" max="4140" width="31.140625" style="6" customWidth="1"/>
    <col min="4141" max="4352" width="9.140625" style="6"/>
    <col min="4353" max="4353" width="5" style="6" customWidth="1"/>
    <col min="4354" max="4354" width="24.28515625" style="6" customWidth="1"/>
    <col min="4355" max="4355" width="11.28515625" style="6" customWidth="1"/>
    <col min="4356" max="4356" width="5.140625" style="6" customWidth="1"/>
    <col min="4357" max="4357" width="5.85546875" style="6" customWidth="1"/>
    <col min="4358" max="4358" width="9.28515625" style="6" customWidth="1"/>
    <col min="4359" max="4359" width="5.7109375" style="6" customWidth="1"/>
    <col min="4360" max="4360" width="6.140625" style="6" customWidth="1"/>
    <col min="4361" max="4361" width="5.7109375" style="6" customWidth="1"/>
    <col min="4362" max="4362" width="6.140625" style="6" customWidth="1"/>
    <col min="4363" max="4363" width="5.5703125" style="6" customWidth="1"/>
    <col min="4364" max="4365" width="6" style="6" customWidth="1"/>
    <col min="4366" max="4368" width="5.85546875" style="6" customWidth="1"/>
    <col min="4369" max="4369" width="5.5703125" style="6" customWidth="1"/>
    <col min="4370" max="4371" width="5.85546875" style="6" customWidth="1"/>
    <col min="4372" max="4372" width="5.5703125" style="6" customWidth="1"/>
    <col min="4373" max="4375" width="5.85546875" style="6" customWidth="1"/>
    <col min="4376" max="4376" width="6.28515625" style="6" customWidth="1"/>
    <col min="4377" max="4379" width="5.85546875" style="6" customWidth="1"/>
    <col min="4380" max="4380" width="5.42578125" style="6" customWidth="1"/>
    <col min="4381" max="4381" width="5.7109375" style="6" customWidth="1"/>
    <col min="4382" max="4382" width="5.85546875" style="6" customWidth="1"/>
    <col min="4383" max="4383" width="5.5703125" style="6" customWidth="1"/>
    <col min="4384" max="4384" width="5.28515625" style="6" customWidth="1"/>
    <col min="4385" max="4386" width="5.5703125" style="6" customWidth="1"/>
    <col min="4387" max="4387" width="14.7109375" style="6" customWidth="1"/>
    <col min="4388" max="4388" width="14.140625" style="6" customWidth="1"/>
    <col min="4389" max="4389" width="9.7109375" style="6" customWidth="1"/>
    <col min="4390" max="4390" width="12.28515625" style="6" customWidth="1"/>
    <col min="4391" max="4391" width="12.140625" style="6" customWidth="1"/>
    <col min="4392" max="4392" width="11.7109375" style="6" customWidth="1"/>
    <col min="4393" max="4393" width="12.5703125" style="6" customWidth="1"/>
    <col min="4394" max="4394" width="11.42578125" style="6" customWidth="1"/>
    <col min="4395" max="4395" width="8.7109375" style="6" customWidth="1"/>
    <col min="4396" max="4396" width="31.140625" style="6" customWidth="1"/>
    <col min="4397" max="4608" width="9.140625" style="6"/>
    <col min="4609" max="4609" width="5" style="6" customWidth="1"/>
    <col min="4610" max="4610" width="24.28515625" style="6" customWidth="1"/>
    <col min="4611" max="4611" width="11.28515625" style="6" customWidth="1"/>
    <col min="4612" max="4612" width="5.140625" style="6" customWidth="1"/>
    <col min="4613" max="4613" width="5.85546875" style="6" customWidth="1"/>
    <col min="4614" max="4614" width="9.28515625" style="6" customWidth="1"/>
    <col min="4615" max="4615" width="5.7109375" style="6" customWidth="1"/>
    <col min="4616" max="4616" width="6.140625" style="6" customWidth="1"/>
    <col min="4617" max="4617" width="5.7109375" style="6" customWidth="1"/>
    <col min="4618" max="4618" width="6.140625" style="6" customWidth="1"/>
    <col min="4619" max="4619" width="5.5703125" style="6" customWidth="1"/>
    <col min="4620" max="4621" width="6" style="6" customWidth="1"/>
    <col min="4622" max="4624" width="5.85546875" style="6" customWidth="1"/>
    <col min="4625" max="4625" width="5.5703125" style="6" customWidth="1"/>
    <col min="4626" max="4627" width="5.85546875" style="6" customWidth="1"/>
    <col min="4628" max="4628" width="5.5703125" style="6" customWidth="1"/>
    <col min="4629" max="4631" width="5.85546875" style="6" customWidth="1"/>
    <col min="4632" max="4632" width="6.28515625" style="6" customWidth="1"/>
    <col min="4633" max="4635" width="5.85546875" style="6" customWidth="1"/>
    <col min="4636" max="4636" width="5.42578125" style="6" customWidth="1"/>
    <col min="4637" max="4637" width="5.7109375" style="6" customWidth="1"/>
    <col min="4638" max="4638" width="5.85546875" style="6" customWidth="1"/>
    <col min="4639" max="4639" width="5.5703125" style="6" customWidth="1"/>
    <col min="4640" max="4640" width="5.28515625" style="6" customWidth="1"/>
    <col min="4641" max="4642" width="5.5703125" style="6" customWidth="1"/>
    <col min="4643" max="4643" width="14.7109375" style="6" customWidth="1"/>
    <col min="4644" max="4644" width="14.140625" style="6" customWidth="1"/>
    <col min="4645" max="4645" width="9.7109375" style="6" customWidth="1"/>
    <col min="4646" max="4646" width="12.28515625" style="6" customWidth="1"/>
    <col min="4647" max="4647" width="12.140625" style="6" customWidth="1"/>
    <col min="4648" max="4648" width="11.7109375" style="6" customWidth="1"/>
    <col min="4649" max="4649" width="12.5703125" style="6" customWidth="1"/>
    <col min="4650" max="4650" width="11.42578125" style="6" customWidth="1"/>
    <col min="4651" max="4651" width="8.7109375" style="6" customWidth="1"/>
    <col min="4652" max="4652" width="31.140625" style="6" customWidth="1"/>
    <col min="4653" max="4864" width="9.140625" style="6"/>
    <col min="4865" max="4865" width="5" style="6" customWidth="1"/>
    <col min="4866" max="4866" width="24.28515625" style="6" customWidth="1"/>
    <col min="4867" max="4867" width="11.28515625" style="6" customWidth="1"/>
    <col min="4868" max="4868" width="5.140625" style="6" customWidth="1"/>
    <col min="4869" max="4869" width="5.85546875" style="6" customWidth="1"/>
    <col min="4870" max="4870" width="9.28515625" style="6" customWidth="1"/>
    <col min="4871" max="4871" width="5.7109375" style="6" customWidth="1"/>
    <col min="4872" max="4872" width="6.140625" style="6" customWidth="1"/>
    <col min="4873" max="4873" width="5.7109375" style="6" customWidth="1"/>
    <col min="4874" max="4874" width="6.140625" style="6" customWidth="1"/>
    <col min="4875" max="4875" width="5.5703125" style="6" customWidth="1"/>
    <col min="4876" max="4877" width="6" style="6" customWidth="1"/>
    <col min="4878" max="4880" width="5.85546875" style="6" customWidth="1"/>
    <col min="4881" max="4881" width="5.5703125" style="6" customWidth="1"/>
    <col min="4882" max="4883" width="5.85546875" style="6" customWidth="1"/>
    <col min="4884" max="4884" width="5.5703125" style="6" customWidth="1"/>
    <col min="4885" max="4887" width="5.85546875" style="6" customWidth="1"/>
    <col min="4888" max="4888" width="6.28515625" style="6" customWidth="1"/>
    <col min="4889" max="4891" width="5.85546875" style="6" customWidth="1"/>
    <col min="4892" max="4892" width="5.42578125" style="6" customWidth="1"/>
    <col min="4893" max="4893" width="5.7109375" style="6" customWidth="1"/>
    <col min="4894" max="4894" width="5.85546875" style="6" customWidth="1"/>
    <col min="4895" max="4895" width="5.5703125" style="6" customWidth="1"/>
    <col min="4896" max="4896" width="5.28515625" style="6" customWidth="1"/>
    <col min="4897" max="4898" width="5.5703125" style="6" customWidth="1"/>
    <col min="4899" max="4899" width="14.7109375" style="6" customWidth="1"/>
    <col min="4900" max="4900" width="14.140625" style="6" customWidth="1"/>
    <col min="4901" max="4901" width="9.7109375" style="6" customWidth="1"/>
    <col min="4902" max="4902" width="12.28515625" style="6" customWidth="1"/>
    <col min="4903" max="4903" width="12.140625" style="6" customWidth="1"/>
    <col min="4904" max="4904" width="11.7109375" style="6" customWidth="1"/>
    <col min="4905" max="4905" width="12.5703125" style="6" customWidth="1"/>
    <col min="4906" max="4906" width="11.42578125" style="6" customWidth="1"/>
    <col min="4907" max="4907" width="8.7109375" style="6" customWidth="1"/>
    <col min="4908" max="4908" width="31.140625" style="6" customWidth="1"/>
    <col min="4909" max="5120" width="9.140625" style="6"/>
    <col min="5121" max="5121" width="5" style="6" customWidth="1"/>
    <col min="5122" max="5122" width="24.28515625" style="6" customWidth="1"/>
    <col min="5123" max="5123" width="11.28515625" style="6" customWidth="1"/>
    <col min="5124" max="5124" width="5.140625" style="6" customWidth="1"/>
    <col min="5125" max="5125" width="5.85546875" style="6" customWidth="1"/>
    <col min="5126" max="5126" width="9.28515625" style="6" customWidth="1"/>
    <col min="5127" max="5127" width="5.7109375" style="6" customWidth="1"/>
    <col min="5128" max="5128" width="6.140625" style="6" customWidth="1"/>
    <col min="5129" max="5129" width="5.7109375" style="6" customWidth="1"/>
    <col min="5130" max="5130" width="6.140625" style="6" customWidth="1"/>
    <col min="5131" max="5131" width="5.5703125" style="6" customWidth="1"/>
    <col min="5132" max="5133" width="6" style="6" customWidth="1"/>
    <col min="5134" max="5136" width="5.85546875" style="6" customWidth="1"/>
    <col min="5137" max="5137" width="5.5703125" style="6" customWidth="1"/>
    <col min="5138" max="5139" width="5.85546875" style="6" customWidth="1"/>
    <col min="5140" max="5140" width="5.5703125" style="6" customWidth="1"/>
    <col min="5141" max="5143" width="5.85546875" style="6" customWidth="1"/>
    <col min="5144" max="5144" width="6.28515625" style="6" customWidth="1"/>
    <col min="5145" max="5147" width="5.85546875" style="6" customWidth="1"/>
    <col min="5148" max="5148" width="5.42578125" style="6" customWidth="1"/>
    <col min="5149" max="5149" width="5.7109375" style="6" customWidth="1"/>
    <col min="5150" max="5150" width="5.85546875" style="6" customWidth="1"/>
    <col min="5151" max="5151" width="5.5703125" style="6" customWidth="1"/>
    <col min="5152" max="5152" width="5.28515625" style="6" customWidth="1"/>
    <col min="5153" max="5154" width="5.5703125" style="6" customWidth="1"/>
    <col min="5155" max="5155" width="14.7109375" style="6" customWidth="1"/>
    <col min="5156" max="5156" width="14.140625" style="6" customWidth="1"/>
    <col min="5157" max="5157" width="9.7109375" style="6" customWidth="1"/>
    <col min="5158" max="5158" width="12.28515625" style="6" customWidth="1"/>
    <col min="5159" max="5159" width="12.140625" style="6" customWidth="1"/>
    <col min="5160" max="5160" width="11.7109375" style="6" customWidth="1"/>
    <col min="5161" max="5161" width="12.5703125" style="6" customWidth="1"/>
    <col min="5162" max="5162" width="11.42578125" style="6" customWidth="1"/>
    <col min="5163" max="5163" width="8.7109375" style="6" customWidth="1"/>
    <col min="5164" max="5164" width="31.140625" style="6" customWidth="1"/>
    <col min="5165" max="5376" width="9.140625" style="6"/>
    <col min="5377" max="5377" width="5" style="6" customWidth="1"/>
    <col min="5378" max="5378" width="24.28515625" style="6" customWidth="1"/>
    <col min="5379" max="5379" width="11.28515625" style="6" customWidth="1"/>
    <col min="5380" max="5380" width="5.140625" style="6" customWidth="1"/>
    <col min="5381" max="5381" width="5.85546875" style="6" customWidth="1"/>
    <col min="5382" max="5382" width="9.28515625" style="6" customWidth="1"/>
    <col min="5383" max="5383" width="5.7109375" style="6" customWidth="1"/>
    <col min="5384" max="5384" width="6.140625" style="6" customWidth="1"/>
    <col min="5385" max="5385" width="5.7109375" style="6" customWidth="1"/>
    <col min="5386" max="5386" width="6.140625" style="6" customWidth="1"/>
    <col min="5387" max="5387" width="5.5703125" style="6" customWidth="1"/>
    <col min="5388" max="5389" width="6" style="6" customWidth="1"/>
    <col min="5390" max="5392" width="5.85546875" style="6" customWidth="1"/>
    <col min="5393" max="5393" width="5.5703125" style="6" customWidth="1"/>
    <col min="5394" max="5395" width="5.85546875" style="6" customWidth="1"/>
    <col min="5396" max="5396" width="5.5703125" style="6" customWidth="1"/>
    <col min="5397" max="5399" width="5.85546875" style="6" customWidth="1"/>
    <col min="5400" max="5400" width="6.28515625" style="6" customWidth="1"/>
    <col min="5401" max="5403" width="5.85546875" style="6" customWidth="1"/>
    <col min="5404" max="5404" width="5.42578125" style="6" customWidth="1"/>
    <col min="5405" max="5405" width="5.7109375" style="6" customWidth="1"/>
    <col min="5406" max="5406" width="5.85546875" style="6" customWidth="1"/>
    <col min="5407" max="5407" width="5.5703125" style="6" customWidth="1"/>
    <col min="5408" max="5408" width="5.28515625" style="6" customWidth="1"/>
    <col min="5409" max="5410" width="5.5703125" style="6" customWidth="1"/>
    <col min="5411" max="5411" width="14.7109375" style="6" customWidth="1"/>
    <col min="5412" max="5412" width="14.140625" style="6" customWidth="1"/>
    <col min="5413" max="5413" width="9.7109375" style="6" customWidth="1"/>
    <col min="5414" max="5414" width="12.28515625" style="6" customWidth="1"/>
    <col min="5415" max="5415" width="12.140625" style="6" customWidth="1"/>
    <col min="5416" max="5416" width="11.7109375" style="6" customWidth="1"/>
    <col min="5417" max="5417" width="12.5703125" style="6" customWidth="1"/>
    <col min="5418" max="5418" width="11.42578125" style="6" customWidth="1"/>
    <col min="5419" max="5419" width="8.7109375" style="6" customWidth="1"/>
    <col min="5420" max="5420" width="31.140625" style="6" customWidth="1"/>
    <col min="5421" max="5632" width="9.140625" style="6"/>
    <col min="5633" max="5633" width="5" style="6" customWidth="1"/>
    <col min="5634" max="5634" width="24.28515625" style="6" customWidth="1"/>
    <col min="5635" max="5635" width="11.28515625" style="6" customWidth="1"/>
    <col min="5636" max="5636" width="5.140625" style="6" customWidth="1"/>
    <col min="5637" max="5637" width="5.85546875" style="6" customWidth="1"/>
    <col min="5638" max="5638" width="9.28515625" style="6" customWidth="1"/>
    <col min="5639" max="5639" width="5.7109375" style="6" customWidth="1"/>
    <col min="5640" max="5640" width="6.140625" style="6" customWidth="1"/>
    <col min="5641" max="5641" width="5.7109375" style="6" customWidth="1"/>
    <col min="5642" max="5642" width="6.140625" style="6" customWidth="1"/>
    <col min="5643" max="5643" width="5.5703125" style="6" customWidth="1"/>
    <col min="5644" max="5645" width="6" style="6" customWidth="1"/>
    <col min="5646" max="5648" width="5.85546875" style="6" customWidth="1"/>
    <col min="5649" max="5649" width="5.5703125" style="6" customWidth="1"/>
    <col min="5650" max="5651" width="5.85546875" style="6" customWidth="1"/>
    <col min="5652" max="5652" width="5.5703125" style="6" customWidth="1"/>
    <col min="5653" max="5655" width="5.85546875" style="6" customWidth="1"/>
    <col min="5656" max="5656" width="6.28515625" style="6" customWidth="1"/>
    <col min="5657" max="5659" width="5.85546875" style="6" customWidth="1"/>
    <col min="5660" max="5660" width="5.42578125" style="6" customWidth="1"/>
    <col min="5661" max="5661" width="5.7109375" style="6" customWidth="1"/>
    <col min="5662" max="5662" width="5.85546875" style="6" customWidth="1"/>
    <col min="5663" max="5663" width="5.5703125" style="6" customWidth="1"/>
    <col min="5664" max="5664" width="5.28515625" style="6" customWidth="1"/>
    <col min="5665" max="5666" width="5.5703125" style="6" customWidth="1"/>
    <col min="5667" max="5667" width="14.7109375" style="6" customWidth="1"/>
    <col min="5668" max="5668" width="14.140625" style="6" customWidth="1"/>
    <col min="5669" max="5669" width="9.7109375" style="6" customWidth="1"/>
    <col min="5670" max="5670" width="12.28515625" style="6" customWidth="1"/>
    <col min="5671" max="5671" width="12.140625" style="6" customWidth="1"/>
    <col min="5672" max="5672" width="11.7109375" style="6" customWidth="1"/>
    <col min="5673" max="5673" width="12.5703125" style="6" customWidth="1"/>
    <col min="5674" max="5674" width="11.42578125" style="6" customWidth="1"/>
    <col min="5675" max="5675" width="8.7109375" style="6" customWidth="1"/>
    <col min="5676" max="5676" width="31.140625" style="6" customWidth="1"/>
    <col min="5677" max="5888" width="9.140625" style="6"/>
    <col min="5889" max="5889" width="5" style="6" customWidth="1"/>
    <col min="5890" max="5890" width="24.28515625" style="6" customWidth="1"/>
    <col min="5891" max="5891" width="11.28515625" style="6" customWidth="1"/>
    <col min="5892" max="5892" width="5.140625" style="6" customWidth="1"/>
    <col min="5893" max="5893" width="5.85546875" style="6" customWidth="1"/>
    <col min="5894" max="5894" width="9.28515625" style="6" customWidth="1"/>
    <col min="5895" max="5895" width="5.7109375" style="6" customWidth="1"/>
    <col min="5896" max="5896" width="6.140625" style="6" customWidth="1"/>
    <col min="5897" max="5897" width="5.7109375" style="6" customWidth="1"/>
    <col min="5898" max="5898" width="6.140625" style="6" customWidth="1"/>
    <col min="5899" max="5899" width="5.5703125" style="6" customWidth="1"/>
    <col min="5900" max="5901" width="6" style="6" customWidth="1"/>
    <col min="5902" max="5904" width="5.85546875" style="6" customWidth="1"/>
    <col min="5905" max="5905" width="5.5703125" style="6" customWidth="1"/>
    <col min="5906" max="5907" width="5.85546875" style="6" customWidth="1"/>
    <col min="5908" max="5908" width="5.5703125" style="6" customWidth="1"/>
    <col min="5909" max="5911" width="5.85546875" style="6" customWidth="1"/>
    <col min="5912" max="5912" width="6.28515625" style="6" customWidth="1"/>
    <col min="5913" max="5915" width="5.85546875" style="6" customWidth="1"/>
    <col min="5916" max="5916" width="5.42578125" style="6" customWidth="1"/>
    <col min="5917" max="5917" width="5.7109375" style="6" customWidth="1"/>
    <col min="5918" max="5918" width="5.85546875" style="6" customWidth="1"/>
    <col min="5919" max="5919" width="5.5703125" style="6" customWidth="1"/>
    <col min="5920" max="5920" width="5.28515625" style="6" customWidth="1"/>
    <col min="5921" max="5922" width="5.5703125" style="6" customWidth="1"/>
    <col min="5923" max="5923" width="14.7109375" style="6" customWidth="1"/>
    <col min="5924" max="5924" width="14.140625" style="6" customWidth="1"/>
    <col min="5925" max="5925" width="9.7109375" style="6" customWidth="1"/>
    <col min="5926" max="5926" width="12.28515625" style="6" customWidth="1"/>
    <col min="5927" max="5927" width="12.140625" style="6" customWidth="1"/>
    <col min="5928" max="5928" width="11.7109375" style="6" customWidth="1"/>
    <col min="5929" max="5929" width="12.5703125" style="6" customWidth="1"/>
    <col min="5930" max="5930" width="11.42578125" style="6" customWidth="1"/>
    <col min="5931" max="5931" width="8.7109375" style="6" customWidth="1"/>
    <col min="5932" max="5932" width="31.140625" style="6" customWidth="1"/>
    <col min="5933" max="6144" width="9.140625" style="6"/>
    <col min="6145" max="6145" width="5" style="6" customWidth="1"/>
    <col min="6146" max="6146" width="24.28515625" style="6" customWidth="1"/>
    <col min="6147" max="6147" width="11.28515625" style="6" customWidth="1"/>
    <col min="6148" max="6148" width="5.140625" style="6" customWidth="1"/>
    <col min="6149" max="6149" width="5.85546875" style="6" customWidth="1"/>
    <col min="6150" max="6150" width="9.28515625" style="6" customWidth="1"/>
    <col min="6151" max="6151" width="5.7109375" style="6" customWidth="1"/>
    <col min="6152" max="6152" width="6.140625" style="6" customWidth="1"/>
    <col min="6153" max="6153" width="5.7109375" style="6" customWidth="1"/>
    <col min="6154" max="6154" width="6.140625" style="6" customWidth="1"/>
    <col min="6155" max="6155" width="5.5703125" style="6" customWidth="1"/>
    <col min="6156" max="6157" width="6" style="6" customWidth="1"/>
    <col min="6158" max="6160" width="5.85546875" style="6" customWidth="1"/>
    <col min="6161" max="6161" width="5.5703125" style="6" customWidth="1"/>
    <col min="6162" max="6163" width="5.85546875" style="6" customWidth="1"/>
    <col min="6164" max="6164" width="5.5703125" style="6" customWidth="1"/>
    <col min="6165" max="6167" width="5.85546875" style="6" customWidth="1"/>
    <col min="6168" max="6168" width="6.28515625" style="6" customWidth="1"/>
    <col min="6169" max="6171" width="5.85546875" style="6" customWidth="1"/>
    <col min="6172" max="6172" width="5.42578125" style="6" customWidth="1"/>
    <col min="6173" max="6173" width="5.7109375" style="6" customWidth="1"/>
    <col min="6174" max="6174" width="5.85546875" style="6" customWidth="1"/>
    <col min="6175" max="6175" width="5.5703125" style="6" customWidth="1"/>
    <col min="6176" max="6176" width="5.28515625" style="6" customWidth="1"/>
    <col min="6177" max="6178" width="5.5703125" style="6" customWidth="1"/>
    <col min="6179" max="6179" width="14.7109375" style="6" customWidth="1"/>
    <col min="6180" max="6180" width="14.140625" style="6" customWidth="1"/>
    <col min="6181" max="6181" width="9.7109375" style="6" customWidth="1"/>
    <col min="6182" max="6182" width="12.28515625" style="6" customWidth="1"/>
    <col min="6183" max="6183" width="12.140625" style="6" customWidth="1"/>
    <col min="6184" max="6184" width="11.7109375" style="6" customWidth="1"/>
    <col min="6185" max="6185" width="12.5703125" style="6" customWidth="1"/>
    <col min="6186" max="6186" width="11.42578125" style="6" customWidth="1"/>
    <col min="6187" max="6187" width="8.7109375" style="6" customWidth="1"/>
    <col min="6188" max="6188" width="31.140625" style="6" customWidth="1"/>
    <col min="6189" max="6400" width="9.140625" style="6"/>
    <col min="6401" max="6401" width="5" style="6" customWidth="1"/>
    <col min="6402" max="6402" width="24.28515625" style="6" customWidth="1"/>
    <col min="6403" max="6403" width="11.28515625" style="6" customWidth="1"/>
    <col min="6404" max="6404" width="5.140625" style="6" customWidth="1"/>
    <col min="6405" max="6405" width="5.85546875" style="6" customWidth="1"/>
    <col min="6406" max="6406" width="9.28515625" style="6" customWidth="1"/>
    <col min="6407" max="6407" width="5.7109375" style="6" customWidth="1"/>
    <col min="6408" max="6408" width="6.140625" style="6" customWidth="1"/>
    <col min="6409" max="6409" width="5.7109375" style="6" customWidth="1"/>
    <col min="6410" max="6410" width="6.140625" style="6" customWidth="1"/>
    <col min="6411" max="6411" width="5.5703125" style="6" customWidth="1"/>
    <col min="6412" max="6413" width="6" style="6" customWidth="1"/>
    <col min="6414" max="6416" width="5.85546875" style="6" customWidth="1"/>
    <col min="6417" max="6417" width="5.5703125" style="6" customWidth="1"/>
    <col min="6418" max="6419" width="5.85546875" style="6" customWidth="1"/>
    <col min="6420" max="6420" width="5.5703125" style="6" customWidth="1"/>
    <col min="6421" max="6423" width="5.85546875" style="6" customWidth="1"/>
    <col min="6424" max="6424" width="6.28515625" style="6" customWidth="1"/>
    <col min="6425" max="6427" width="5.85546875" style="6" customWidth="1"/>
    <col min="6428" max="6428" width="5.42578125" style="6" customWidth="1"/>
    <col min="6429" max="6429" width="5.7109375" style="6" customWidth="1"/>
    <col min="6430" max="6430" width="5.85546875" style="6" customWidth="1"/>
    <col min="6431" max="6431" width="5.5703125" style="6" customWidth="1"/>
    <col min="6432" max="6432" width="5.28515625" style="6" customWidth="1"/>
    <col min="6433" max="6434" width="5.5703125" style="6" customWidth="1"/>
    <col min="6435" max="6435" width="14.7109375" style="6" customWidth="1"/>
    <col min="6436" max="6436" width="14.140625" style="6" customWidth="1"/>
    <col min="6437" max="6437" width="9.7109375" style="6" customWidth="1"/>
    <col min="6438" max="6438" width="12.28515625" style="6" customWidth="1"/>
    <col min="6439" max="6439" width="12.140625" style="6" customWidth="1"/>
    <col min="6440" max="6440" width="11.7109375" style="6" customWidth="1"/>
    <col min="6441" max="6441" width="12.5703125" style="6" customWidth="1"/>
    <col min="6442" max="6442" width="11.42578125" style="6" customWidth="1"/>
    <col min="6443" max="6443" width="8.7109375" style="6" customWidth="1"/>
    <col min="6444" max="6444" width="31.140625" style="6" customWidth="1"/>
    <col min="6445" max="6656" width="9.140625" style="6"/>
    <col min="6657" max="6657" width="5" style="6" customWidth="1"/>
    <col min="6658" max="6658" width="24.28515625" style="6" customWidth="1"/>
    <col min="6659" max="6659" width="11.28515625" style="6" customWidth="1"/>
    <col min="6660" max="6660" width="5.140625" style="6" customWidth="1"/>
    <col min="6661" max="6661" width="5.85546875" style="6" customWidth="1"/>
    <col min="6662" max="6662" width="9.28515625" style="6" customWidth="1"/>
    <col min="6663" max="6663" width="5.7109375" style="6" customWidth="1"/>
    <col min="6664" max="6664" width="6.140625" style="6" customWidth="1"/>
    <col min="6665" max="6665" width="5.7109375" style="6" customWidth="1"/>
    <col min="6666" max="6666" width="6.140625" style="6" customWidth="1"/>
    <col min="6667" max="6667" width="5.5703125" style="6" customWidth="1"/>
    <col min="6668" max="6669" width="6" style="6" customWidth="1"/>
    <col min="6670" max="6672" width="5.85546875" style="6" customWidth="1"/>
    <col min="6673" max="6673" width="5.5703125" style="6" customWidth="1"/>
    <col min="6674" max="6675" width="5.85546875" style="6" customWidth="1"/>
    <col min="6676" max="6676" width="5.5703125" style="6" customWidth="1"/>
    <col min="6677" max="6679" width="5.85546875" style="6" customWidth="1"/>
    <col min="6680" max="6680" width="6.28515625" style="6" customWidth="1"/>
    <col min="6681" max="6683" width="5.85546875" style="6" customWidth="1"/>
    <col min="6684" max="6684" width="5.42578125" style="6" customWidth="1"/>
    <col min="6685" max="6685" width="5.7109375" style="6" customWidth="1"/>
    <col min="6686" max="6686" width="5.85546875" style="6" customWidth="1"/>
    <col min="6687" max="6687" width="5.5703125" style="6" customWidth="1"/>
    <col min="6688" max="6688" width="5.28515625" style="6" customWidth="1"/>
    <col min="6689" max="6690" width="5.5703125" style="6" customWidth="1"/>
    <col min="6691" max="6691" width="14.7109375" style="6" customWidth="1"/>
    <col min="6692" max="6692" width="14.140625" style="6" customWidth="1"/>
    <col min="6693" max="6693" width="9.7109375" style="6" customWidth="1"/>
    <col min="6694" max="6694" width="12.28515625" style="6" customWidth="1"/>
    <col min="6695" max="6695" width="12.140625" style="6" customWidth="1"/>
    <col min="6696" max="6696" width="11.7109375" style="6" customWidth="1"/>
    <col min="6697" max="6697" width="12.5703125" style="6" customWidth="1"/>
    <col min="6698" max="6698" width="11.42578125" style="6" customWidth="1"/>
    <col min="6699" max="6699" width="8.7109375" style="6" customWidth="1"/>
    <col min="6700" max="6700" width="31.140625" style="6" customWidth="1"/>
    <col min="6701" max="6912" width="9.140625" style="6"/>
    <col min="6913" max="6913" width="5" style="6" customWidth="1"/>
    <col min="6914" max="6914" width="24.28515625" style="6" customWidth="1"/>
    <col min="6915" max="6915" width="11.28515625" style="6" customWidth="1"/>
    <col min="6916" max="6916" width="5.140625" style="6" customWidth="1"/>
    <col min="6917" max="6917" width="5.85546875" style="6" customWidth="1"/>
    <col min="6918" max="6918" width="9.28515625" style="6" customWidth="1"/>
    <col min="6919" max="6919" width="5.7109375" style="6" customWidth="1"/>
    <col min="6920" max="6920" width="6.140625" style="6" customWidth="1"/>
    <col min="6921" max="6921" width="5.7109375" style="6" customWidth="1"/>
    <col min="6922" max="6922" width="6.140625" style="6" customWidth="1"/>
    <col min="6923" max="6923" width="5.5703125" style="6" customWidth="1"/>
    <col min="6924" max="6925" width="6" style="6" customWidth="1"/>
    <col min="6926" max="6928" width="5.85546875" style="6" customWidth="1"/>
    <col min="6929" max="6929" width="5.5703125" style="6" customWidth="1"/>
    <col min="6930" max="6931" width="5.85546875" style="6" customWidth="1"/>
    <col min="6932" max="6932" width="5.5703125" style="6" customWidth="1"/>
    <col min="6933" max="6935" width="5.85546875" style="6" customWidth="1"/>
    <col min="6936" max="6936" width="6.28515625" style="6" customWidth="1"/>
    <col min="6937" max="6939" width="5.85546875" style="6" customWidth="1"/>
    <col min="6940" max="6940" width="5.42578125" style="6" customWidth="1"/>
    <col min="6941" max="6941" width="5.7109375" style="6" customWidth="1"/>
    <col min="6942" max="6942" width="5.85546875" style="6" customWidth="1"/>
    <col min="6943" max="6943" width="5.5703125" style="6" customWidth="1"/>
    <col min="6944" max="6944" width="5.28515625" style="6" customWidth="1"/>
    <col min="6945" max="6946" width="5.5703125" style="6" customWidth="1"/>
    <col min="6947" max="6947" width="14.7109375" style="6" customWidth="1"/>
    <col min="6948" max="6948" width="14.140625" style="6" customWidth="1"/>
    <col min="6949" max="6949" width="9.7109375" style="6" customWidth="1"/>
    <col min="6950" max="6950" width="12.28515625" style="6" customWidth="1"/>
    <col min="6951" max="6951" width="12.140625" style="6" customWidth="1"/>
    <col min="6952" max="6952" width="11.7109375" style="6" customWidth="1"/>
    <col min="6953" max="6953" width="12.5703125" style="6" customWidth="1"/>
    <col min="6954" max="6954" width="11.42578125" style="6" customWidth="1"/>
    <col min="6955" max="6955" width="8.7109375" style="6" customWidth="1"/>
    <col min="6956" max="6956" width="31.140625" style="6" customWidth="1"/>
    <col min="6957" max="7168" width="9.140625" style="6"/>
    <col min="7169" max="7169" width="5" style="6" customWidth="1"/>
    <col min="7170" max="7170" width="24.28515625" style="6" customWidth="1"/>
    <col min="7171" max="7171" width="11.28515625" style="6" customWidth="1"/>
    <col min="7172" max="7172" width="5.140625" style="6" customWidth="1"/>
    <col min="7173" max="7173" width="5.85546875" style="6" customWidth="1"/>
    <col min="7174" max="7174" width="9.28515625" style="6" customWidth="1"/>
    <col min="7175" max="7175" width="5.7109375" style="6" customWidth="1"/>
    <col min="7176" max="7176" width="6.140625" style="6" customWidth="1"/>
    <col min="7177" max="7177" width="5.7109375" style="6" customWidth="1"/>
    <col min="7178" max="7178" width="6.140625" style="6" customWidth="1"/>
    <col min="7179" max="7179" width="5.5703125" style="6" customWidth="1"/>
    <col min="7180" max="7181" width="6" style="6" customWidth="1"/>
    <col min="7182" max="7184" width="5.85546875" style="6" customWidth="1"/>
    <col min="7185" max="7185" width="5.5703125" style="6" customWidth="1"/>
    <col min="7186" max="7187" width="5.85546875" style="6" customWidth="1"/>
    <col min="7188" max="7188" width="5.5703125" style="6" customWidth="1"/>
    <col min="7189" max="7191" width="5.85546875" style="6" customWidth="1"/>
    <col min="7192" max="7192" width="6.28515625" style="6" customWidth="1"/>
    <col min="7193" max="7195" width="5.85546875" style="6" customWidth="1"/>
    <col min="7196" max="7196" width="5.42578125" style="6" customWidth="1"/>
    <col min="7197" max="7197" width="5.7109375" style="6" customWidth="1"/>
    <col min="7198" max="7198" width="5.85546875" style="6" customWidth="1"/>
    <col min="7199" max="7199" width="5.5703125" style="6" customWidth="1"/>
    <col min="7200" max="7200" width="5.28515625" style="6" customWidth="1"/>
    <col min="7201" max="7202" width="5.5703125" style="6" customWidth="1"/>
    <col min="7203" max="7203" width="14.7109375" style="6" customWidth="1"/>
    <col min="7204" max="7204" width="14.140625" style="6" customWidth="1"/>
    <col min="7205" max="7205" width="9.7109375" style="6" customWidth="1"/>
    <col min="7206" max="7206" width="12.28515625" style="6" customWidth="1"/>
    <col min="7207" max="7207" width="12.140625" style="6" customWidth="1"/>
    <col min="7208" max="7208" width="11.7109375" style="6" customWidth="1"/>
    <col min="7209" max="7209" width="12.5703125" style="6" customWidth="1"/>
    <col min="7210" max="7210" width="11.42578125" style="6" customWidth="1"/>
    <col min="7211" max="7211" width="8.7109375" style="6" customWidth="1"/>
    <col min="7212" max="7212" width="31.140625" style="6" customWidth="1"/>
    <col min="7213" max="7424" width="9.140625" style="6"/>
    <col min="7425" max="7425" width="5" style="6" customWidth="1"/>
    <col min="7426" max="7426" width="24.28515625" style="6" customWidth="1"/>
    <col min="7427" max="7427" width="11.28515625" style="6" customWidth="1"/>
    <col min="7428" max="7428" width="5.140625" style="6" customWidth="1"/>
    <col min="7429" max="7429" width="5.85546875" style="6" customWidth="1"/>
    <col min="7430" max="7430" width="9.28515625" style="6" customWidth="1"/>
    <col min="7431" max="7431" width="5.7109375" style="6" customWidth="1"/>
    <col min="7432" max="7432" width="6.140625" style="6" customWidth="1"/>
    <col min="7433" max="7433" width="5.7109375" style="6" customWidth="1"/>
    <col min="7434" max="7434" width="6.140625" style="6" customWidth="1"/>
    <col min="7435" max="7435" width="5.5703125" style="6" customWidth="1"/>
    <col min="7436" max="7437" width="6" style="6" customWidth="1"/>
    <col min="7438" max="7440" width="5.85546875" style="6" customWidth="1"/>
    <col min="7441" max="7441" width="5.5703125" style="6" customWidth="1"/>
    <col min="7442" max="7443" width="5.85546875" style="6" customWidth="1"/>
    <col min="7444" max="7444" width="5.5703125" style="6" customWidth="1"/>
    <col min="7445" max="7447" width="5.85546875" style="6" customWidth="1"/>
    <col min="7448" max="7448" width="6.28515625" style="6" customWidth="1"/>
    <col min="7449" max="7451" width="5.85546875" style="6" customWidth="1"/>
    <col min="7452" max="7452" width="5.42578125" style="6" customWidth="1"/>
    <col min="7453" max="7453" width="5.7109375" style="6" customWidth="1"/>
    <col min="7454" max="7454" width="5.85546875" style="6" customWidth="1"/>
    <col min="7455" max="7455" width="5.5703125" style="6" customWidth="1"/>
    <col min="7456" max="7456" width="5.28515625" style="6" customWidth="1"/>
    <col min="7457" max="7458" width="5.5703125" style="6" customWidth="1"/>
    <col min="7459" max="7459" width="14.7109375" style="6" customWidth="1"/>
    <col min="7460" max="7460" width="14.140625" style="6" customWidth="1"/>
    <col min="7461" max="7461" width="9.7109375" style="6" customWidth="1"/>
    <col min="7462" max="7462" width="12.28515625" style="6" customWidth="1"/>
    <col min="7463" max="7463" width="12.140625" style="6" customWidth="1"/>
    <col min="7464" max="7464" width="11.7109375" style="6" customWidth="1"/>
    <col min="7465" max="7465" width="12.5703125" style="6" customWidth="1"/>
    <col min="7466" max="7466" width="11.42578125" style="6" customWidth="1"/>
    <col min="7467" max="7467" width="8.7109375" style="6" customWidth="1"/>
    <col min="7468" max="7468" width="31.140625" style="6" customWidth="1"/>
    <col min="7469" max="7680" width="9.140625" style="6"/>
    <col min="7681" max="7681" width="5" style="6" customWidth="1"/>
    <col min="7682" max="7682" width="24.28515625" style="6" customWidth="1"/>
    <col min="7683" max="7683" width="11.28515625" style="6" customWidth="1"/>
    <col min="7684" max="7684" width="5.140625" style="6" customWidth="1"/>
    <col min="7685" max="7685" width="5.85546875" style="6" customWidth="1"/>
    <col min="7686" max="7686" width="9.28515625" style="6" customWidth="1"/>
    <col min="7687" max="7687" width="5.7109375" style="6" customWidth="1"/>
    <col min="7688" max="7688" width="6.140625" style="6" customWidth="1"/>
    <col min="7689" max="7689" width="5.7109375" style="6" customWidth="1"/>
    <col min="7690" max="7690" width="6.140625" style="6" customWidth="1"/>
    <col min="7691" max="7691" width="5.5703125" style="6" customWidth="1"/>
    <col min="7692" max="7693" width="6" style="6" customWidth="1"/>
    <col min="7694" max="7696" width="5.85546875" style="6" customWidth="1"/>
    <col min="7697" max="7697" width="5.5703125" style="6" customWidth="1"/>
    <col min="7698" max="7699" width="5.85546875" style="6" customWidth="1"/>
    <col min="7700" max="7700" width="5.5703125" style="6" customWidth="1"/>
    <col min="7701" max="7703" width="5.85546875" style="6" customWidth="1"/>
    <col min="7704" max="7704" width="6.28515625" style="6" customWidth="1"/>
    <col min="7705" max="7707" width="5.85546875" style="6" customWidth="1"/>
    <col min="7708" max="7708" width="5.42578125" style="6" customWidth="1"/>
    <col min="7709" max="7709" width="5.7109375" style="6" customWidth="1"/>
    <col min="7710" max="7710" width="5.85546875" style="6" customWidth="1"/>
    <col min="7711" max="7711" width="5.5703125" style="6" customWidth="1"/>
    <col min="7712" max="7712" width="5.28515625" style="6" customWidth="1"/>
    <col min="7713" max="7714" width="5.5703125" style="6" customWidth="1"/>
    <col min="7715" max="7715" width="14.7109375" style="6" customWidth="1"/>
    <col min="7716" max="7716" width="14.140625" style="6" customWidth="1"/>
    <col min="7717" max="7717" width="9.7109375" style="6" customWidth="1"/>
    <col min="7718" max="7718" width="12.28515625" style="6" customWidth="1"/>
    <col min="7719" max="7719" width="12.140625" style="6" customWidth="1"/>
    <col min="7720" max="7720" width="11.7109375" style="6" customWidth="1"/>
    <col min="7721" max="7721" width="12.5703125" style="6" customWidth="1"/>
    <col min="7722" max="7722" width="11.42578125" style="6" customWidth="1"/>
    <col min="7723" max="7723" width="8.7109375" style="6" customWidth="1"/>
    <col min="7724" max="7724" width="31.140625" style="6" customWidth="1"/>
    <col min="7725" max="7936" width="9.140625" style="6"/>
    <col min="7937" max="7937" width="5" style="6" customWidth="1"/>
    <col min="7938" max="7938" width="24.28515625" style="6" customWidth="1"/>
    <col min="7939" max="7939" width="11.28515625" style="6" customWidth="1"/>
    <col min="7940" max="7940" width="5.140625" style="6" customWidth="1"/>
    <col min="7941" max="7941" width="5.85546875" style="6" customWidth="1"/>
    <col min="7942" max="7942" width="9.28515625" style="6" customWidth="1"/>
    <col min="7943" max="7943" width="5.7109375" style="6" customWidth="1"/>
    <col min="7944" max="7944" width="6.140625" style="6" customWidth="1"/>
    <col min="7945" max="7945" width="5.7109375" style="6" customWidth="1"/>
    <col min="7946" max="7946" width="6.140625" style="6" customWidth="1"/>
    <col min="7947" max="7947" width="5.5703125" style="6" customWidth="1"/>
    <col min="7948" max="7949" width="6" style="6" customWidth="1"/>
    <col min="7950" max="7952" width="5.85546875" style="6" customWidth="1"/>
    <col min="7953" max="7953" width="5.5703125" style="6" customWidth="1"/>
    <col min="7954" max="7955" width="5.85546875" style="6" customWidth="1"/>
    <col min="7956" max="7956" width="5.5703125" style="6" customWidth="1"/>
    <col min="7957" max="7959" width="5.85546875" style="6" customWidth="1"/>
    <col min="7960" max="7960" width="6.28515625" style="6" customWidth="1"/>
    <col min="7961" max="7963" width="5.85546875" style="6" customWidth="1"/>
    <col min="7964" max="7964" width="5.42578125" style="6" customWidth="1"/>
    <col min="7965" max="7965" width="5.7109375" style="6" customWidth="1"/>
    <col min="7966" max="7966" width="5.85546875" style="6" customWidth="1"/>
    <col min="7967" max="7967" width="5.5703125" style="6" customWidth="1"/>
    <col min="7968" max="7968" width="5.28515625" style="6" customWidth="1"/>
    <col min="7969" max="7970" width="5.5703125" style="6" customWidth="1"/>
    <col min="7971" max="7971" width="14.7109375" style="6" customWidth="1"/>
    <col min="7972" max="7972" width="14.140625" style="6" customWidth="1"/>
    <col min="7973" max="7973" width="9.7109375" style="6" customWidth="1"/>
    <col min="7974" max="7974" width="12.28515625" style="6" customWidth="1"/>
    <col min="7975" max="7975" width="12.140625" style="6" customWidth="1"/>
    <col min="7976" max="7976" width="11.7109375" style="6" customWidth="1"/>
    <col min="7977" max="7977" width="12.5703125" style="6" customWidth="1"/>
    <col min="7978" max="7978" width="11.42578125" style="6" customWidth="1"/>
    <col min="7979" max="7979" width="8.7109375" style="6" customWidth="1"/>
    <col min="7980" max="7980" width="31.140625" style="6" customWidth="1"/>
    <col min="7981" max="8192" width="9.140625" style="6"/>
    <col min="8193" max="8193" width="5" style="6" customWidth="1"/>
    <col min="8194" max="8194" width="24.28515625" style="6" customWidth="1"/>
    <col min="8195" max="8195" width="11.28515625" style="6" customWidth="1"/>
    <col min="8196" max="8196" width="5.140625" style="6" customWidth="1"/>
    <col min="8197" max="8197" width="5.85546875" style="6" customWidth="1"/>
    <col min="8198" max="8198" width="9.28515625" style="6" customWidth="1"/>
    <col min="8199" max="8199" width="5.7109375" style="6" customWidth="1"/>
    <col min="8200" max="8200" width="6.140625" style="6" customWidth="1"/>
    <col min="8201" max="8201" width="5.7109375" style="6" customWidth="1"/>
    <col min="8202" max="8202" width="6.140625" style="6" customWidth="1"/>
    <col min="8203" max="8203" width="5.5703125" style="6" customWidth="1"/>
    <col min="8204" max="8205" width="6" style="6" customWidth="1"/>
    <col min="8206" max="8208" width="5.85546875" style="6" customWidth="1"/>
    <col min="8209" max="8209" width="5.5703125" style="6" customWidth="1"/>
    <col min="8210" max="8211" width="5.85546875" style="6" customWidth="1"/>
    <col min="8212" max="8212" width="5.5703125" style="6" customWidth="1"/>
    <col min="8213" max="8215" width="5.85546875" style="6" customWidth="1"/>
    <col min="8216" max="8216" width="6.28515625" style="6" customWidth="1"/>
    <col min="8217" max="8219" width="5.85546875" style="6" customWidth="1"/>
    <col min="8220" max="8220" width="5.42578125" style="6" customWidth="1"/>
    <col min="8221" max="8221" width="5.7109375" style="6" customWidth="1"/>
    <col min="8222" max="8222" width="5.85546875" style="6" customWidth="1"/>
    <col min="8223" max="8223" width="5.5703125" style="6" customWidth="1"/>
    <col min="8224" max="8224" width="5.28515625" style="6" customWidth="1"/>
    <col min="8225" max="8226" width="5.5703125" style="6" customWidth="1"/>
    <col min="8227" max="8227" width="14.7109375" style="6" customWidth="1"/>
    <col min="8228" max="8228" width="14.140625" style="6" customWidth="1"/>
    <col min="8229" max="8229" width="9.7109375" style="6" customWidth="1"/>
    <col min="8230" max="8230" width="12.28515625" style="6" customWidth="1"/>
    <col min="8231" max="8231" width="12.140625" style="6" customWidth="1"/>
    <col min="8232" max="8232" width="11.7109375" style="6" customWidth="1"/>
    <col min="8233" max="8233" width="12.5703125" style="6" customWidth="1"/>
    <col min="8234" max="8234" width="11.42578125" style="6" customWidth="1"/>
    <col min="8235" max="8235" width="8.7109375" style="6" customWidth="1"/>
    <col min="8236" max="8236" width="31.140625" style="6" customWidth="1"/>
    <col min="8237" max="8448" width="9.140625" style="6"/>
    <col min="8449" max="8449" width="5" style="6" customWidth="1"/>
    <col min="8450" max="8450" width="24.28515625" style="6" customWidth="1"/>
    <col min="8451" max="8451" width="11.28515625" style="6" customWidth="1"/>
    <col min="8452" max="8452" width="5.140625" style="6" customWidth="1"/>
    <col min="8453" max="8453" width="5.85546875" style="6" customWidth="1"/>
    <col min="8454" max="8454" width="9.28515625" style="6" customWidth="1"/>
    <col min="8455" max="8455" width="5.7109375" style="6" customWidth="1"/>
    <col min="8456" max="8456" width="6.140625" style="6" customWidth="1"/>
    <col min="8457" max="8457" width="5.7109375" style="6" customWidth="1"/>
    <col min="8458" max="8458" width="6.140625" style="6" customWidth="1"/>
    <col min="8459" max="8459" width="5.5703125" style="6" customWidth="1"/>
    <col min="8460" max="8461" width="6" style="6" customWidth="1"/>
    <col min="8462" max="8464" width="5.85546875" style="6" customWidth="1"/>
    <col min="8465" max="8465" width="5.5703125" style="6" customWidth="1"/>
    <col min="8466" max="8467" width="5.85546875" style="6" customWidth="1"/>
    <col min="8468" max="8468" width="5.5703125" style="6" customWidth="1"/>
    <col min="8469" max="8471" width="5.85546875" style="6" customWidth="1"/>
    <col min="8472" max="8472" width="6.28515625" style="6" customWidth="1"/>
    <col min="8473" max="8475" width="5.85546875" style="6" customWidth="1"/>
    <col min="8476" max="8476" width="5.42578125" style="6" customWidth="1"/>
    <col min="8477" max="8477" width="5.7109375" style="6" customWidth="1"/>
    <col min="8478" max="8478" width="5.85546875" style="6" customWidth="1"/>
    <col min="8479" max="8479" width="5.5703125" style="6" customWidth="1"/>
    <col min="8480" max="8480" width="5.28515625" style="6" customWidth="1"/>
    <col min="8481" max="8482" width="5.5703125" style="6" customWidth="1"/>
    <col min="8483" max="8483" width="14.7109375" style="6" customWidth="1"/>
    <col min="8484" max="8484" width="14.140625" style="6" customWidth="1"/>
    <col min="8485" max="8485" width="9.7109375" style="6" customWidth="1"/>
    <col min="8486" max="8486" width="12.28515625" style="6" customWidth="1"/>
    <col min="8487" max="8487" width="12.140625" style="6" customWidth="1"/>
    <col min="8488" max="8488" width="11.7109375" style="6" customWidth="1"/>
    <col min="8489" max="8489" width="12.5703125" style="6" customWidth="1"/>
    <col min="8490" max="8490" width="11.42578125" style="6" customWidth="1"/>
    <col min="8491" max="8491" width="8.7109375" style="6" customWidth="1"/>
    <col min="8492" max="8492" width="31.140625" style="6" customWidth="1"/>
    <col min="8493" max="8704" width="9.140625" style="6"/>
    <col min="8705" max="8705" width="5" style="6" customWidth="1"/>
    <col min="8706" max="8706" width="24.28515625" style="6" customWidth="1"/>
    <col min="8707" max="8707" width="11.28515625" style="6" customWidth="1"/>
    <col min="8708" max="8708" width="5.140625" style="6" customWidth="1"/>
    <col min="8709" max="8709" width="5.85546875" style="6" customWidth="1"/>
    <col min="8710" max="8710" width="9.28515625" style="6" customWidth="1"/>
    <col min="8711" max="8711" width="5.7109375" style="6" customWidth="1"/>
    <col min="8712" max="8712" width="6.140625" style="6" customWidth="1"/>
    <col min="8713" max="8713" width="5.7109375" style="6" customWidth="1"/>
    <col min="8714" max="8714" width="6.140625" style="6" customWidth="1"/>
    <col min="8715" max="8715" width="5.5703125" style="6" customWidth="1"/>
    <col min="8716" max="8717" width="6" style="6" customWidth="1"/>
    <col min="8718" max="8720" width="5.85546875" style="6" customWidth="1"/>
    <col min="8721" max="8721" width="5.5703125" style="6" customWidth="1"/>
    <col min="8722" max="8723" width="5.85546875" style="6" customWidth="1"/>
    <col min="8724" max="8724" width="5.5703125" style="6" customWidth="1"/>
    <col min="8725" max="8727" width="5.85546875" style="6" customWidth="1"/>
    <col min="8728" max="8728" width="6.28515625" style="6" customWidth="1"/>
    <col min="8729" max="8731" width="5.85546875" style="6" customWidth="1"/>
    <col min="8732" max="8732" width="5.42578125" style="6" customWidth="1"/>
    <col min="8733" max="8733" width="5.7109375" style="6" customWidth="1"/>
    <col min="8734" max="8734" width="5.85546875" style="6" customWidth="1"/>
    <col min="8735" max="8735" width="5.5703125" style="6" customWidth="1"/>
    <col min="8736" max="8736" width="5.28515625" style="6" customWidth="1"/>
    <col min="8737" max="8738" width="5.5703125" style="6" customWidth="1"/>
    <col min="8739" max="8739" width="14.7109375" style="6" customWidth="1"/>
    <col min="8740" max="8740" width="14.140625" style="6" customWidth="1"/>
    <col min="8741" max="8741" width="9.7109375" style="6" customWidth="1"/>
    <col min="8742" max="8742" width="12.28515625" style="6" customWidth="1"/>
    <col min="8743" max="8743" width="12.140625" style="6" customWidth="1"/>
    <col min="8744" max="8744" width="11.7109375" style="6" customWidth="1"/>
    <col min="8745" max="8745" width="12.5703125" style="6" customWidth="1"/>
    <col min="8746" max="8746" width="11.42578125" style="6" customWidth="1"/>
    <col min="8747" max="8747" width="8.7109375" style="6" customWidth="1"/>
    <col min="8748" max="8748" width="31.140625" style="6" customWidth="1"/>
    <col min="8749" max="8960" width="9.140625" style="6"/>
    <col min="8961" max="8961" width="5" style="6" customWidth="1"/>
    <col min="8962" max="8962" width="24.28515625" style="6" customWidth="1"/>
    <col min="8963" max="8963" width="11.28515625" style="6" customWidth="1"/>
    <col min="8964" max="8964" width="5.140625" style="6" customWidth="1"/>
    <col min="8965" max="8965" width="5.85546875" style="6" customWidth="1"/>
    <col min="8966" max="8966" width="9.28515625" style="6" customWidth="1"/>
    <col min="8967" max="8967" width="5.7109375" style="6" customWidth="1"/>
    <col min="8968" max="8968" width="6.140625" style="6" customWidth="1"/>
    <col min="8969" max="8969" width="5.7109375" style="6" customWidth="1"/>
    <col min="8970" max="8970" width="6.140625" style="6" customWidth="1"/>
    <col min="8971" max="8971" width="5.5703125" style="6" customWidth="1"/>
    <col min="8972" max="8973" width="6" style="6" customWidth="1"/>
    <col min="8974" max="8976" width="5.85546875" style="6" customWidth="1"/>
    <col min="8977" max="8977" width="5.5703125" style="6" customWidth="1"/>
    <col min="8978" max="8979" width="5.85546875" style="6" customWidth="1"/>
    <col min="8980" max="8980" width="5.5703125" style="6" customWidth="1"/>
    <col min="8981" max="8983" width="5.85546875" style="6" customWidth="1"/>
    <col min="8984" max="8984" width="6.28515625" style="6" customWidth="1"/>
    <col min="8985" max="8987" width="5.85546875" style="6" customWidth="1"/>
    <col min="8988" max="8988" width="5.42578125" style="6" customWidth="1"/>
    <col min="8989" max="8989" width="5.7109375" style="6" customWidth="1"/>
    <col min="8990" max="8990" width="5.85546875" style="6" customWidth="1"/>
    <col min="8991" max="8991" width="5.5703125" style="6" customWidth="1"/>
    <col min="8992" max="8992" width="5.28515625" style="6" customWidth="1"/>
    <col min="8993" max="8994" width="5.5703125" style="6" customWidth="1"/>
    <col min="8995" max="8995" width="14.7109375" style="6" customWidth="1"/>
    <col min="8996" max="8996" width="14.140625" style="6" customWidth="1"/>
    <col min="8997" max="8997" width="9.7109375" style="6" customWidth="1"/>
    <col min="8998" max="8998" width="12.28515625" style="6" customWidth="1"/>
    <col min="8999" max="8999" width="12.140625" style="6" customWidth="1"/>
    <col min="9000" max="9000" width="11.7109375" style="6" customWidth="1"/>
    <col min="9001" max="9001" width="12.5703125" style="6" customWidth="1"/>
    <col min="9002" max="9002" width="11.42578125" style="6" customWidth="1"/>
    <col min="9003" max="9003" width="8.7109375" style="6" customWidth="1"/>
    <col min="9004" max="9004" width="31.140625" style="6" customWidth="1"/>
    <col min="9005" max="9216" width="9.140625" style="6"/>
    <col min="9217" max="9217" width="5" style="6" customWidth="1"/>
    <col min="9218" max="9218" width="24.28515625" style="6" customWidth="1"/>
    <col min="9219" max="9219" width="11.28515625" style="6" customWidth="1"/>
    <col min="9220" max="9220" width="5.140625" style="6" customWidth="1"/>
    <col min="9221" max="9221" width="5.85546875" style="6" customWidth="1"/>
    <col min="9222" max="9222" width="9.28515625" style="6" customWidth="1"/>
    <col min="9223" max="9223" width="5.7109375" style="6" customWidth="1"/>
    <col min="9224" max="9224" width="6.140625" style="6" customWidth="1"/>
    <col min="9225" max="9225" width="5.7109375" style="6" customWidth="1"/>
    <col min="9226" max="9226" width="6.140625" style="6" customWidth="1"/>
    <col min="9227" max="9227" width="5.5703125" style="6" customWidth="1"/>
    <col min="9228" max="9229" width="6" style="6" customWidth="1"/>
    <col min="9230" max="9232" width="5.85546875" style="6" customWidth="1"/>
    <col min="9233" max="9233" width="5.5703125" style="6" customWidth="1"/>
    <col min="9234" max="9235" width="5.85546875" style="6" customWidth="1"/>
    <col min="9236" max="9236" width="5.5703125" style="6" customWidth="1"/>
    <col min="9237" max="9239" width="5.85546875" style="6" customWidth="1"/>
    <col min="9240" max="9240" width="6.28515625" style="6" customWidth="1"/>
    <col min="9241" max="9243" width="5.85546875" style="6" customWidth="1"/>
    <col min="9244" max="9244" width="5.42578125" style="6" customWidth="1"/>
    <col min="9245" max="9245" width="5.7109375" style="6" customWidth="1"/>
    <col min="9246" max="9246" width="5.85546875" style="6" customWidth="1"/>
    <col min="9247" max="9247" width="5.5703125" style="6" customWidth="1"/>
    <col min="9248" max="9248" width="5.28515625" style="6" customWidth="1"/>
    <col min="9249" max="9250" width="5.5703125" style="6" customWidth="1"/>
    <col min="9251" max="9251" width="14.7109375" style="6" customWidth="1"/>
    <col min="9252" max="9252" width="14.140625" style="6" customWidth="1"/>
    <col min="9253" max="9253" width="9.7109375" style="6" customWidth="1"/>
    <col min="9254" max="9254" width="12.28515625" style="6" customWidth="1"/>
    <col min="9255" max="9255" width="12.140625" style="6" customWidth="1"/>
    <col min="9256" max="9256" width="11.7109375" style="6" customWidth="1"/>
    <col min="9257" max="9257" width="12.5703125" style="6" customWidth="1"/>
    <col min="9258" max="9258" width="11.42578125" style="6" customWidth="1"/>
    <col min="9259" max="9259" width="8.7109375" style="6" customWidth="1"/>
    <col min="9260" max="9260" width="31.140625" style="6" customWidth="1"/>
    <col min="9261" max="9472" width="9.140625" style="6"/>
    <col min="9473" max="9473" width="5" style="6" customWidth="1"/>
    <col min="9474" max="9474" width="24.28515625" style="6" customWidth="1"/>
    <col min="9475" max="9475" width="11.28515625" style="6" customWidth="1"/>
    <col min="9476" max="9476" width="5.140625" style="6" customWidth="1"/>
    <col min="9477" max="9477" width="5.85546875" style="6" customWidth="1"/>
    <col min="9478" max="9478" width="9.28515625" style="6" customWidth="1"/>
    <col min="9479" max="9479" width="5.7109375" style="6" customWidth="1"/>
    <col min="9480" max="9480" width="6.140625" style="6" customWidth="1"/>
    <col min="9481" max="9481" width="5.7109375" style="6" customWidth="1"/>
    <col min="9482" max="9482" width="6.140625" style="6" customWidth="1"/>
    <col min="9483" max="9483" width="5.5703125" style="6" customWidth="1"/>
    <col min="9484" max="9485" width="6" style="6" customWidth="1"/>
    <col min="9486" max="9488" width="5.85546875" style="6" customWidth="1"/>
    <col min="9489" max="9489" width="5.5703125" style="6" customWidth="1"/>
    <col min="9490" max="9491" width="5.85546875" style="6" customWidth="1"/>
    <col min="9492" max="9492" width="5.5703125" style="6" customWidth="1"/>
    <col min="9493" max="9495" width="5.85546875" style="6" customWidth="1"/>
    <col min="9496" max="9496" width="6.28515625" style="6" customWidth="1"/>
    <col min="9497" max="9499" width="5.85546875" style="6" customWidth="1"/>
    <col min="9500" max="9500" width="5.42578125" style="6" customWidth="1"/>
    <col min="9501" max="9501" width="5.7109375" style="6" customWidth="1"/>
    <col min="9502" max="9502" width="5.85546875" style="6" customWidth="1"/>
    <col min="9503" max="9503" width="5.5703125" style="6" customWidth="1"/>
    <col min="9504" max="9504" width="5.28515625" style="6" customWidth="1"/>
    <col min="9505" max="9506" width="5.5703125" style="6" customWidth="1"/>
    <col min="9507" max="9507" width="14.7109375" style="6" customWidth="1"/>
    <col min="9508" max="9508" width="14.140625" style="6" customWidth="1"/>
    <col min="9509" max="9509" width="9.7109375" style="6" customWidth="1"/>
    <col min="9510" max="9510" width="12.28515625" style="6" customWidth="1"/>
    <col min="9511" max="9511" width="12.140625" style="6" customWidth="1"/>
    <col min="9512" max="9512" width="11.7109375" style="6" customWidth="1"/>
    <col min="9513" max="9513" width="12.5703125" style="6" customWidth="1"/>
    <col min="9514" max="9514" width="11.42578125" style="6" customWidth="1"/>
    <col min="9515" max="9515" width="8.7109375" style="6" customWidth="1"/>
    <col min="9516" max="9516" width="31.140625" style="6" customWidth="1"/>
    <col min="9517" max="9728" width="9.140625" style="6"/>
    <col min="9729" max="9729" width="5" style="6" customWidth="1"/>
    <col min="9730" max="9730" width="24.28515625" style="6" customWidth="1"/>
    <col min="9731" max="9731" width="11.28515625" style="6" customWidth="1"/>
    <col min="9732" max="9732" width="5.140625" style="6" customWidth="1"/>
    <col min="9733" max="9733" width="5.85546875" style="6" customWidth="1"/>
    <col min="9734" max="9734" width="9.28515625" style="6" customWidth="1"/>
    <col min="9735" max="9735" width="5.7109375" style="6" customWidth="1"/>
    <col min="9736" max="9736" width="6.140625" style="6" customWidth="1"/>
    <col min="9737" max="9737" width="5.7109375" style="6" customWidth="1"/>
    <col min="9738" max="9738" width="6.140625" style="6" customWidth="1"/>
    <col min="9739" max="9739" width="5.5703125" style="6" customWidth="1"/>
    <col min="9740" max="9741" width="6" style="6" customWidth="1"/>
    <col min="9742" max="9744" width="5.85546875" style="6" customWidth="1"/>
    <col min="9745" max="9745" width="5.5703125" style="6" customWidth="1"/>
    <col min="9746" max="9747" width="5.85546875" style="6" customWidth="1"/>
    <col min="9748" max="9748" width="5.5703125" style="6" customWidth="1"/>
    <col min="9749" max="9751" width="5.85546875" style="6" customWidth="1"/>
    <col min="9752" max="9752" width="6.28515625" style="6" customWidth="1"/>
    <col min="9753" max="9755" width="5.85546875" style="6" customWidth="1"/>
    <col min="9756" max="9756" width="5.42578125" style="6" customWidth="1"/>
    <col min="9757" max="9757" width="5.7109375" style="6" customWidth="1"/>
    <col min="9758" max="9758" width="5.85546875" style="6" customWidth="1"/>
    <col min="9759" max="9759" width="5.5703125" style="6" customWidth="1"/>
    <col min="9760" max="9760" width="5.28515625" style="6" customWidth="1"/>
    <col min="9761" max="9762" width="5.5703125" style="6" customWidth="1"/>
    <col min="9763" max="9763" width="14.7109375" style="6" customWidth="1"/>
    <col min="9764" max="9764" width="14.140625" style="6" customWidth="1"/>
    <col min="9765" max="9765" width="9.7109375" style="6" customWidth="1"/>
    <col min="9766" max="9766" width="12.28515625" style="6" customWidth="1"/>
    <col min="9767" max="9767" width="12.140625" style="6" customWidth="1"/>
    <col min="9768" max="9768" width="11.7109375" style="6" customWidth="1"/>
    <col min="9769" max="9769" width="12.5703125" style="6" customWidth="1"/>
    <col min="9770" max="9770" width="11.42578125" style="6" customWidth="1"/>
    <col min="9771" max="9771" width="8.7109375" style="6" customWidth="1"/>
    <col min="9772" max="9772" width="31.140625" style="6" customWidth="1"/>
    <col min="9773" max="9984" width="9.140625" style="6"/>
    <col min="9985" max="9985" width="5" style="6" customWidth="1"/>
    <col min="9986" max="9986" width="24.28515625" style="6" customWidth="1"/>
    <col min="9987" max="9987" width="11.28515625" style="6" customWidth="1"/>
    <col min="9988" max="9988" width="5.140625" style="6" customWidth="1"/>
    <col min="9989" max="9989" width="5.85546875" style="6" customWidth="1"/>
    <col min="9990" max="9990" width="9.28515625" style="6" customWidth="1"/>
    <col min="9991" max="9991" width="5.7109375" style="6" customWidth="1"/>
    <col min="9992" max="9992" width="6.140625" style="6" customWidth="1"/>
    <col min="9993" max="9993" width="5.7109375" style="6" customWidth="1"/>
    <col min="9994" max="9994" width="6.140625" style="6" customWidth="1"/>
    <col min="9995" max="9995" width="5.5703125" style="6" customWidth="1"/>
    <col min="9996" max="9997" width="6" style="6" customWidth="1"/>
    <col min="9998" max="10000" width="5.85546875" style="6" customWidth="1"/>
    <col min="10001" max="10001" width="5.5703125" style="6" customWidth="1"/>
    <col min="10002" max="10003" width="5.85546875" style="6" customWidth="1"/>
    <col min="10004" max="10004" width="5.5703125" style="6" customWidth="1"/>
    <col min="10005" max="10007" width="5.85546875" style="6" customWidth="1"/>
    <col min="10008" max="10008" width="6.28515625" style="6" customWidth="1"/>
    <col min="10009" max="10011" width="5.85546875" style="6" customWidth="1"/>
    <col min="10012" max="10012" width="5.42578125" style="6" customWidth="1"/>
    <col min="10013" max="10013" width="5.7109375" style="6" customWidth="1"/>
    <col min="10014" max="10014" width="5.85546875" style="6" customWidth="1"/>
    <col min="10015" max="10015" width="5.5703125" style="6" customWidth="1"/>
    <col min="10016" max="10016" width="5.28515625" style="6" customWidth="1"/>
    <col min="10017" max="10018" width="5.5703125" style="6" customWidth="1"/>
    <col min="10019" max="10019" width="14.7109375" style="6" customWidth="1"/>
    <col min="10020" max="10020" width="14.140625" style="6" customWidth="1"/>
    <col min="10021" max="10021" width="9.7109375" style="6" customWidth="1"/>
    <col min="10022" max="10022" width="12.28515625" style="6" customWidth="1"/>
    <col min="10023" max="10023" width="12.140625" style="6" customWidth="1"/>
    <col min="10024" max="10024" width="11.7109375" style="6" customWidth="1"/>
    <col min="10025" max="10025" width="12.5703125" style="6" customWidth="1"/>
    <col min="10026" max="10026" width="11.42578125" style="6" customWidth="1"/>
    <col min="10027" max="10027" width="8.7109375" style="6" customWidth="1"/>
    <col min="10028" max="10028" width="31.140625" style="6" customWidth="1"/>
    <col min="10029" max="10240" width="9.140625" style="6"/>
    <col min="10241" max="10241" width="5" style="6" customWidth="1"/>
    <col min="10242" max="10242" width="24.28515625" style="6" customWidth="1"/>
    <col min="10243" max="10243" width="11.28515625" style="6" customWidth="1"/>
    <col min="10244" max="10244" width="5.140625" style="6" customWidth="1"/>
    <col min="10245" max="10245" width="5.85546875" style="6" customWidth="1"/>
    <col min="10246" max="10246" width="9.28515625" style="6" customWidth="1"/>
    <col min="10247" max="10247" width="5.7109375" style="6" customWidth="1"/>
    <col min="10248" max="10248" width="6.140625" style="6" customWidth="1"/>
    <col min="10249" max="10249" width="5.7109375" style="6" customWidth="1"/>
    <col min="10250" max="10250" width="6.140625" style="6" customWidth="1"/>
    <col min="10251" max="10251" width="5.5703125" style="6" customWidth="1"/>
    <col min="10252" max="10253" width="6" style="6" customWidth="1"/>
    <col min="10254" max="10256" width="5.85546875" style="6" customWidth="1"/>
    <col min="10257" max="10257" width="5.5703125" style="6" customWidth="1"/>
    <col min="10258" max="10259" width="5.85546875" style="6" customWidth="1"/>
    <col min="10260" max="10260" width="5.5703125" style="6" customWidth="1"/>
    <col min="10261" max="10263" width="5.85546875" style="6" customWidth="1"/>
    <col min="10264" max="10264" width="6.28515625" style="6" customWidth="1"/>
    <col min="10265" max="10267" width="5.85546875" style="6" customWidth="1"/>
    <col min="10268" max="10268" width="5.42578125" style="6" customWidth="1"/>
    <col min="10269" max="10269" width="5.7109375" style="6" customWidth="1"/>
    <col min="10270" max="10270" width="5.85546875" style="6" customWidth="1"/>
    <col min="10271" max="10271" width="5.5703125" style="6" customWidth="1"/>
    <col min="10272" max="10272" width="5.28515625" style="6" customWidth="1"/>
    <col min="10273" max="10274" width="5.5703125" style="6" customWidth="1"/>
    <col min="10275" max="10275" width="14.7109375" style="6" customWidth="1"/>
    <col min="10276" max="10276" width="14.140625" style="6" customWidth="1"/>
    <col min="10277" max="10277" width="9.7109375" style="6" customWidth="1"/>
    <col min="10278" max="10278" width="12.28515625" style="6" customWidth="1"/>
    <col min="10279" max="10279" width="12.140625" style="6" customWidth="1"/>
    <col min="10280" max="10280" width="11.7109375" style="6" customWidth="1"/>
    <col min="10281" max="10281" width="12.5703125" style="6" customWidth="1"/>
    <col min="10282" max="10282" width="11.42578125" style="6" customWidth="1"/>
    <col min="10283" max="10283" width="8.7109375" style="6" customWidth="1"/>
    <col min="10284" max="10284" width="31.140625" style="6" customWidth="1"/>
    <col min="10285" max="10496" width="9.140625" style="6"/>
    <col min="10497" max="10497" width="5" style="6" customWidth="1"/>
    <col min="10498" max="10498" width="24.28515625" style="6" customWidth="1"/>
    <col min="10499" max="10499" width="11.28515625" style="6" customWidth="1"/>
    <col min="10500" max="10500" width="5.140625" style="6" customWidth="1"/>
    <col min="10501" max="10501" width="5.85546875" style="6" customWidth="1"/>
    <col min="10502" max="10502" width="9.28515625" style="6" customWidth="1"/>
    <col min="10503" max="10503" width="5.7109375" style="6" customWidth="1"/>
    <col min="10504" max="10504" width="6.140625" style="6" customWidth="1"/>
    <col min="10505" max="10505" width="5.7109375" style="6" customWidth="1"/>
    <col min="10506" max="10506" width="6.140625" style="6" customWidth="1"/>
    <col min="10507" max="10507" width="5.5703125" style="6" customWidth="1"/>
    <col min="10508" max="10509" width="6" style="6" customWidth="1"/>
    <col min="10510" max="10512" width="5.85546875" style="6" customWidth="1"/>
    <col min="10513" max="10513" width="5.5703125" style="6" customWidth="1"/>
    <col min="10514" max="10515" width="5.85546875" style="6" customWidth="1"/>
    <col min="10516" max="10516" width="5.5703125" style="6" customWidth="1"/>
    <col min="10517" max="10519" width="5.85546875" style="6" customWidth="1"/>
    <col min="10520" max="10520" width="6.28515625" style="6" customWidth="1"/>
    <col min="10521" max="10523" width="5.85546875" style="6" customWidth="1"/>
    <col min="10524" max="10524" width="5.42578125" style="6" customWidth="1"/>
    <col min="10525" max="10525" width="5.7109375" style="6" customWidth="1"/>
    <col min="10526" max="10526" width="5.85546875" style="6" customWidth="1"/>
    <col min="10527" max="10527" width="5.5703125" style="6" customWidth="1"/>
    <col min="10528" max="10528" width="5.28515625" style="6" customWidth="1"/>
    <col min="10529" max="10530" width="5.5703125" style="6" customWidth="1"/>
    <col min="10531" max="10531" width="14.7109375" style="6" customWidth="1"/>
    <col min="10532" max="10532" width="14.140625" style="6" customWidth="1"/>
    <col min="10533" max="10533" width="9.7109375" style="6" customWidth="1"/>
    <col min="10534" max="10534" width="12.28515625" style="6" customWidth="1"/>
    <col min="10535" max="10535" width="12.140625" style="6" customWidth="1"/>
    <col min="10536" max="10536" width="11.7109375" style="6" customWidth="1"/>
    <col min="10537" max="10537" width="12.5703125" style="6" customWidth="1"/>
    <col min="10538" max="10538" width="11.42578125" style="6" customWidth="1"/>
    <col min="10539" max="10539" width="8.7109375" style="6" customWidth="1"/>
    <col min="10540" max="10540" width="31.140625" style="6" customWidth="1"/>
    <col min="10541" max="10752" width="9.140625" style="6"/>
    <col min="10753" max="10753" width="5" style="6" customWidth="1"/>
    <col min="10754" max="10754" width="24.28515625" style="6" customWidth="1"/>
    <col min="10755" max="10755" width="11.28515625" style="6" customWidth="1"/>
    <col min="10756" max="10756" width="5.140625" style="6" customWidth="1"/>
    <col min="10757" max="10757" width="5.85546875" style="6" customWidth="1"/>
    <col min="10758" max="10758" width="9.28515625" style="6" customWidth="1"/>
    <col min="10759" max="10759" width="5.7109375" style="6" customWidth="1"/>
    <col min="10760" max="10760" width="6.140625" style="6" customWidth="1"/>
    <col min="10761" max="10761" width="5.7109375" style="6" customWidth="1"/>
    <col min="10762" max="10762" width="6.140625" style="6" customWidth="1"/>
    <col min="10763" max="10763" width="5.5703125" style="6" customWidth="1"/>
    <col min="10764" max="10765" width="6" style="6" customWidth="1"/>
    <col min="10766" max="10768" width="5.85546875" style="6" customWidth="1"/>
    <col min="10769" max="10769" width="5.5703125" style="6" customWidth="1"/>
    <col min="10770" max="10771" width="5.85546875" style="6" customWidth="1"/>
    <col min="10772" max="10772" width="5.5703125" style="6" customWidth="1"/>
    <col min="10773" max="10775" width="5.85546875" style="6" customWidth="1"/>
    <col min="10776" max="10776" width="6.28515625" style="6" customWidth="1"/>
    <col min="10777" max="10779" width="5.85546875" style="6" customWidth="1"/>
    <col min="10780" max="10780" width="5.42578125" style="6" customWidth="1"/>
    <col min="10781" max="10781" width="5.7109375" style="6" customWidth="1"/>
    <col min="10782" max="10782" width="5.85546875" style="6" customWidth="1"/>
    <col min="10783" max="10783" width="5.5703125" style="6" customWidth="1"/>
    <col min="10784" max="10784" width="5.28515625" style="6" customWidth="1"/>
    <col min="10785" max="10786" width="5.5703125" style="6" customWidth="1"/>
    <col min="10787" max="10787" width="14.7109375" style="6" customWidth="1"/>
    <col min="10788" max="10788" width="14.140625" style="6" customWidth="1"/>
    <col min="10789" max="10789" width="9.7109375" style="6" customWidth="1"/>
    <col min="10790" max="10790" width="12.28515625" style="6" customWidth="1"/>
    <col min="10791" max="10791" width="12.140625" style="6" customWidth="1"/>
    <col min="10792" max="10792" width="11.7109375" style="6" customWidth="1"/>
    <col min="10793" max="10793" width="12.5703125" style="6" customWidth="1"/>
    <col min="10794" max="10794" width="11.42578125" style="6" customWidth="1"/>
    <col min="10795" max="10795" width="8.7109375" style="6" customWidth="1"/>
    <col min="10796" max="10796" width="31.140625" style="6" customWidth="1"/>
    <col min="10797" max="11008" width="9.140625" style="6"/>
    <col min="11009" max="11009" width="5" style="6" customWidth="1"/>
    <col min="11010" max="11010" width="24.28515625" style="6" customWidth="1"/>
    <col min="11011" max="11011" width="11.28515625" style="6" customWidth="1"/>
    <col min="11012" max="11012" width="5.140625" style="6" customWidth="1"/>
    <col min="11013" max="11013" width="5.85546875" style="6" customWidth="1"/>
    <col min="11014" max="11014" width="9.28515625" style="6" customWidth="1"/>
    <col min="11015" max="11015" width="5.7109375" style="6" customWidth="1"/>
    <col min="11016" max="11016" width="6.140625" style="6" customWidth="1"/>
    <col min="11017" max="11017" width="5.7109375" style="6" customWidth="1"/>
    <col min="11018" max="11018" width="6.140625" style="6" customWidth="1"/>
    <col min="11019" max="11019" width="5.5703125" style="6" customWidth="1"/>
    <col min="11020" max="11021" width="6" style="6" customWidth="1"/>
    <col min="11022" max="11024" width="5.85546875" style="6" customWidth="1"/>
    <col min="11025" max="11025" width="5.5703125" style="6" customWidth="1"/>
    <col min="11026" max="11027" width="5.85546875" style="6" customWidth="1"/>
    <col min="11028" max="11028" width="5.5703125" style="6" customWidth="1"/>
    <col min="11029" max="11031" width="5.85546875" style="6" customWidth="1"/>
    <col min="11032" max="11032" width="6.28515625" style="6" customWidth="1"/>
    <col min="11033" max="11035" width="5.85546875" style="6" customWidth="1"/>
    <col min="11036" max="11036" width="5.42578125" style="6" customWidth="1"/>
    <col min="11037" max="11037" width="5.7109375" style="6" customWidth="1"/>
    <col min="11038" max="11038" width="5.85546875" style="6" customWidth="1"/>
    <col min="11039" max="11039" width="5.5703125" style="6" customWidth="1"/>
    <col min="11040" max="11040" width="5.28515625" style="6" customWidth="1"/>
    <col min="11041" max="11042" width="5.5703125" style="6" customWidth="1"/>
    <col min="11043" max="11043" width="14.7109375" style="6" customWidth="1"/>
    <col min="11044" max="11044" width="14.140625" style="6" customWidth="1"/>
    <col min="11045" max="11045" width="9.7109375" style="6" customWidth="1"/>
    <col min="11046" max="11046" width="12.28515625" style="6" customWidth="1"/>
    <col min="11047" max="11047" width="12.140625" style="6" customWidth="1"/>
    <col min="11048" max="11048" width="11.7109375" style="6" customWidth="1"/>
    <col min="11049" max="11049" width="12.5703125" style="6" customWidth="1"/>
    <col min="11050" max="11050" width="11.42578125" style="6" customWidth="1"/>
    <col min="11051" max="11051" width="8.7109375" style="6" customWidth="1"/>
    <col min="11052" max="11052" width="31.140625" style="6" customWidth="1"/>
    <col min="11053" max="11264" width="9.140625" style="6"/>
    <col min="11265" max="11265" width="5" style="6" customWidth="1"/>
    <col min="11266" max="11266" width="24.28515625" style="6" customWidth="1"/>
    <col min="11267" max="11267" width="11.28515625" style="6" customWidth="1"/>
    <col min="11268" max="11268" width="5.140625" style="6" customWidth="1"/>
    <col min="11269" max="11269" width="5.85546875" style="6" customWidth="1"/>
    <col min="11270" max="11270" width="9.28515625" style="6" customWidth="1"/>
    <col min="11271" max="11271" width="5.7109375" style="6" customWidth="1"/>
    <col min="11272" max="11272" width="6.140625" style="6" customWidth="1"/>
    <col min="11273" max="11273" width="5.7109375" style="6" customWidth="1"/>
    <col min="11274" max="11274" width="6.140625" style="6" customWidth="1"/>
    <col min="11275" max="11275" width="5.5703125" style="6" customWidth="1"/>
    <col min="11276" max="11277" width="6" style="6" customWidth="1"/>
    <col min="11278" max="11280" width="5.85546875" style="6" customWidth="1"/>
    <col min="11281" max="11281" width="5.5703125" style="6" customWidth="1"/>
    <col min="11282" max="11283" width="5.85546875" style="6" customWidth="1"/>
    <col min="11284" max="11284" width="5.5703125" style="6" customWidth="1"/>
    <col min="11285" max="11287" width="5.85546875" style="6" customWidth="1"/>
    <col min="11288" max="11288" width="6.28515625" style="6" customWidth="1"/>
    <col min="11289" max="11291" width="5.85546875" style="6" customWidth="1"/>
    <col min="11292" max="11292" width="5.42578125" style="6" customWidth="1"/>
    <col min="11293" max="11293" width="5.7109375" style="6" customWidth="1"/>
    <col min="11294" max="11294" width="5.85546875" style="6" customWidth="1"/>
    <col min="11295" max="11295" width="5.5703125" style="6" customWidth="1"/>
    <col min="11296" max="11296" width="5.28515625" style="6" customWidth="1"/>
    <col min="11297" max="11298" width="5.5703125" style="6" customWidth="1"/>
    <col min="11299" max="11299" width="14.7109375" style="6" customWidth="1"/>
    <col min="11300" max="11300" width="14.140625" style="6" customWidth="1"/>
    <col min="11301" max="11301" width="9.7109375" style="6" customWidth="1"/>
    <col min="11302" max="11302" width="12.28515625" style="6" customWidth="1"/>
    <col min="11303" max="11303" width="12.140625" style="6" customWidth="1"/>
    <col min="11304" max="11304" width="11.7109375" style="6" customWidth="1"/>
    <col min="11305" max="11305" width="12.5703125" style="6" customWidth="1"/>
    <col min="11306" max="11306" width="11.42578125" style="6" customWidth="1"/>
    <col min="11307" max="11307" width="8.7109375" style="6" customWidth="1"/>
    <col min="11308" max="11308" width="31.140625" style="6" customWidth="1"/>
    <col min="11309" max="11520" width="9.140625" style="6"/>
    <col min="11521" max="11521" width="5" style="6" customWidth="1"/>
    <col min="11522" max="11522" width="24.28515625" style="6" customWidth="1"/>
    <col min="11523" max="11523" width="11.28515625" style="6" customWidth="1"/>
    <col min="11524" max="11524" width="5.140625" style="6" customWidth="1"/>
    <col min="11525" max="11525" width="5.85546875" style="6" customWidth="1"/>
    <col min="11526" max="11526" width="9.28515625" style="6" customWidth="1"/>
    <col min="11527" max="11527" width="5.7109375" style="6" customWidth="1"/>
    <col min="11528" max="11528" width="6.140625" style="6" customWidth="1"/>
    <col min="11529" max="11529" width="5.7109375" style="6" customWidth="1"/>
    <col min="11530" max="11530" width="6.140625" style="6" customWidth="1"/>
    <col min="11531" max="11531" width="5.5703125" style="6" customWidth="1"/>
    <col min="11532" max="11533" width="6" style="6" customWidth="1"/>
    <col min="11534" max="11536" width="5.85546875" style="6" customWidth="1"/>
    <col min="11537" max="11537" width="5.5703125" style="6" customWidth="1"/>
    <col min="11538" max="11539" width="5.85546875" style="6" customWidth="1"/>
    <col min="11540" max="11540" width="5.5703125" style="6" customWidth="1"/>
    <col min="11541" max="11543" width="5.85546875" style="6" customWidth="1"/>
    <col min="11544" max="11544" width="6.28515625" style="6" customWidth="1"/>
    <col min="11545" max="11547" width="5.85546875" style="6" customWidth="1"/>
    <col min="11548" max="11548" width="5.42578125" style="6" customWidth="1"/>
    <col min="11549" max="11549" width="5.7109375" style="6" customWidth="1"/>
    <col min="11550" max="11550" width="5.85546875" style="6" customWidth="1"/>
    <col min="11551" max="11551" width="5.5703125" style="6" customWidth="1"/>
    <col min="11552" max="11552" width="5.28515625" style="6" customWidth="1"/>
    <col min="11553" max="11554" width="5.5703125" style="6" customWidth="1"/>
    <col min="11555" max="11555" width="14.7109375" style="6" customWidth="1"/>
    <col min="11556" max="11556" width="14.140625" style="6" customWidth="1"/>
    <col min="11557" max="11557" width="9.7109375" style="6" customWidth="1"/>
    <col min="11558" max="11558" width="12.28515625" style="6" customWidth="1"/>
    <col min="11559" max="11559" width="12.140625" style="6" customWidth="1"/>
    <col min="11560" max="11560" width="11.7109375" style="6" customWidth="1"/>
    <col min="11561" max="11561" width="12.5703125" style="6" customWidth="1"/>
    <col min="11562" max="11562" width="11.42578125" style="6" customWidth="1"/>
    <col min="11563" max="11563" width="8.7109375" style="6" customWidth="1"/>
    <col min="11564" max="11564" width="31.140625" style="6" customWidth="1"/>
    <col min="11565" max="11776" width="9.140625" style="6"/>
    <col min="11777" max="11777" width="5" style="6" customWidth="1"/>
    <col min="11778" max="11778" width="24.28515625" style="6" customWidth="1"/>
    <col min="11779" max="11779" width="11.28515625" style="6" customWidth="1"/>
    <col min="11780" max="11780" width="5.140625" style="6" customWidth="1"/>
    <col min="11781" max="11781" width="5.85546875" style="6" customWidth="1"/>
    <col min="11782" max="11782" width="9.28515625" style="6" customWidth="1"/>
    <col min="11783" max="11783" width="5.7109375" style="6" customWidth="1"/>
    <col min="11784" max="11784" width="6.140625" style="6" customWidth="1"/>
    <col min="11785" max="11785" width="5.7109375" style="6" customWidth="1"/>
    <col min="11786" max="11786" width="6.140625" style="6" customWidth="1"/>
    <col min="11787" max="11787" width="5.5703125" style="6" customWidth="1"/>
    <col min="11788" max="11789" width="6" style="6" customWidth="1"/>
    <col min="11790" max="11792" width="5.85546875" style="6" customWidth="1"/>
    <col min="11793" max="11793" width="5.5703125" style="6" customWidth="1"/>
    <col min="11794" max="11795" width="5.85546875" style="6" customWidth="1"/>
    <col min="11796" max="11796" width="5.5703125" style="6" customWidth="1"/>
    <col min="11797" max="11799" width="5.85546875" style="6" customWidth="1"/>
    <col min="11800" max="11800" width="6.28515625" style="6" customWidth="1"/>
    <col min="11801" max="11803" width="5.85546875" style="6" customWidth="1"/>
    <col min="11804" max="11804" width="5.42578125" style="6" customWidth="1"/>
    <col min="11805" max="11805" width="5.7109375" style="6" customWidth="1"/>
    <col min="11806" max="11806" width="5.85546875" style="6" customWidth="1"/>
    <col min="11807" max="11807" width="5.5703125" style="6" customWidth="1"/>
    <col min="11808" max="11808" width="5.28515625" style="6" customWidth="1"/>
    <col min="11809" max="11810" width="5.5703125" style="6" customWidth="1"/>
    <col min="11811" max="11811" width="14.7109375" style="6" customWidth="1"/>
    <col min="11812" max="11812" width="14.140625" style="6" customWidth="1"/>
    <col min="11813" max="11813" width="9.7109375" style="6" customWidth="1"/>
    <col min="11814" max="11814" width="12.28515625" style="6" customWidth="1"/>
    <col min="11815" max="11815" width="12.140625" style="6" customWidth="1"/>
    <col min="11816" max="11816" width="11.7109375" style="6" customWidth="1"/>
    <col min="11817" max="11817" width="12.5703125" style="6" customWidth="1"/>
    <col min="11818" max="11818" width="11.42578125" style="6" customWidth="1"/>
    <col min="11819" max="11819" width="8.7109375" style="6" customWidth="1"/>
    <col min="11820" max="11820" width="31.140625" style="6" customWidth="1"/>
    <col min="11821" max="12032" width="9.140625" style="6"/>
    <col min="12033" max="12033" width="5" style="6" customWidth="1"/>
    <col min="12034" max="12034" width="24.28515625" style="6" customWidth="1"/>
    <col min="12035" max="12035" width="11.28515625" style="6" customWidth="1"/>
    <col min="12036" max="12036" width="5.140625" style="6" customWidth="1"/>
    <col min="12037" max="12037" width="5.85546875" style="6" customWidth="1"/>
    <col min="12038" max="12038" width="9.28515625" style="6" customWidth="1"/>
    <col min="12039" max="12039" width="5.7109375" style="6" customWidth="1"/>
    <col min="12040" max="12040" width="6.140625" style="6" customWidth="1"/>
    <col min="12041" max="12041" width="5.7109375" style="6" customWidth="1"/>
    <col min="12042" max="12042" width="6.140625" style="6" customWidth="1"/>
    <col min="12043" max="12043" width="5.5703125" style="6" customWidth="1"/>
    <col min="12044" max="12045" width="6" style="6" customWidth="1"/>
    <col min="12046" max="12048" width="5.85546875" style="6" customWidth="1"/>
    <col min="12049" max="12049" width="5.5703125" style="6" customWidth="1"/>
    <col min="12050" max="12051" width="5.85546875" style="6" customWidth="1"/>
    <col min="12052" max="12052" width="5.5703125" style="6" customWidth="1"/>
    <col min="12053" max="12055" width="5.85546875" style="6" customWidth="1"/>
    <col min="12056" max="12056" width="6.28515625" style="6" customWidth="1"/>
    <col min="12057" max="12059" width="5.85546875" style="6" customWidth="1"/>
    <col min="12060" max="12060" width="5.42578125" style="6" customWidth="1"/>
    <col min="12061" max="12061" width="5.7109375" style="6" customWidth="1"/>
    <col min="12062" max="12062" width="5.85546875" style="6" customWidth="1"/>
    <col min="12063" max="12063" width="5.5703125" style="6" customWidth="1"/>
    <col min="12064" max="12064" width="5.28515625" style="6" customWidth="1"/>
    <col min="12065" max="12066" width="5.5703125" style="6" customWidth="1"/>
    <col min="12067" max="12067" width="14.7109375" style="6" customWidth="1"/>
    <col min="12068" max="12068" width="14.140625" style="6" customWidth="1"/>
    <col min="12069" max="12069" width="9.7109375" style="6" customWidth="1"/>
    <col min="12070" max="12070" width="12.28515625" style="6" customWidth="1"/>
    <col min="12071" max="12071" width="12.140625" style="6" customWidth="1"/>
    <col min="12072" max="12072" width="11.7109375" style="6" customWidth="1"/>
    <col min="12073" max="12073" width="12.5703125" style="6" customWidth="1"/>
    <col min="12074" max="12074" width="11.42578125" style="6" customWidth="1"/>
    <col min="12075" max="12075" width="8.7109375" style="6" customWidth="1"/>
    <col min="12076" max="12076" width="31.140625" style="6" customWidth="1"/>
    <col min="12077" max="12288" width="9.140625" style="6"/>
    <col min="12289" max="12289" width="5" style="6" customWidth="1"/>
    <col min="12290" max="12290" width="24.28515625" style="6" customWidth="1"/>
    <col min="12291" max="12291" width="11.28515625" style="6" customWidth="1"/>
    <col min="12292" max="12292" width="5.140625" style="6" customWidth="1"/>
    <col min="12293" max="12293" width="5.85546875" style="6" customWidth="1"/>
    <col min="12294" max="12294" width="9.28515625" style="6" customWidth="1"/>
    <col min="12295" max="12295" width="5.7109375" style="6" customWidth="1"/>
    <col min="12296" max="12296" width="6.140625" style="6" customWidth="1"/>
    <col min="12297" max="12297" width="5.7109375" style="6" customWidth="1"/>
    <col min="12298" max="12298" width="6.140625" style="6" customWidth="1"/>
    <col min="12299" max="12299" width="5.5703125" style="6" customWidth="1"/>
    <col min="12300" max="12301" width="6" style="6" customWidth="1"/>
    <col min="12302" max="12304" width="5.85546875" style="6" customWidth="1"/>
    <col min="12305" max="12305" width="5.5703125" style="6" customWidth="1"/>
    <col min="12306" max="12307" width="5.85546875" style="6" customWidth="1"/>
    <col min="12308" max="12308" width="5.5703125" style="6" customWidth="1"/>
    <col min="12309" max="12311" width="5.85546875" style="6" customWidth="1"/>
    <col min="12312" max="12312" width="6.28515625" style="6" customWidth="1"/>
    <col min="12313" max="12315" width="5.85546875" style="6" customWidth="1"/>
    <col min="12316" max="12316" width="5.42578125" style="6" customWidth="1"/>
    <col min="12317" max="12317" width="5.7109375" style="6" customWidth="1"/>
    <col min="12318" max="12318" width="5.85546875" style="6" customWidth="1"/>
    <col min="12319" max="12319" width="5.5703125" style="6" customWidth="1"/>
    <col min="12320" max="12320" width="5.28515625" style="6" customWidth="1"/>
    <col min="12321" max="12322" width="5.5703125" style="6" customWidth="1"/>
    <col min="12323" max="12323" width="14.7109375" style="6" customWidth="1"/>
    <col min="12324" max="12324" width="14.140625" style="6" customWidth="1"/>
    <col min="12325" max="12325" width="9.7109375" style="6" customWidth="1"/>
    <col min="12326" max="12326" width="12.28515625" style="6" customWidth="1"/>
    <col min="12327" max="12327" width="12.140625" style="6" customWidth="1"/>
    <col min="12328" max="12328" width="11.7109375" style="6" customWidth="1"/>
    <col min="12329" max="12329" width="12.5703125" style="6" customWidth="1"/>
    <col min="12330" max="12330" width="11.42578125" style="6" customWidth="1"/>
    <col min="12331" max="12331" width="8.7109375" style="6" customWidth="1"/>
    <col min="12332" max="12332" width="31.140625" style="6" customWidth="1"/>
    <col min="12333" max="12544" width="9.140625" style="6"/>
    <col min="12545" max="12545" width="5" style="6" customWidth="1"/>
    <col min="12546" max="12546" width="24.28515625" style="6" customWidth="1"/>
    <col min="12547" max="12547" width="11.28515625" style="6" customWidth="1"/>
    <col min="12548" max="12548" width="5.140625" style="6" customWidth="1"/>
    <col min="12549" max="12549" width="5.85546875" style="6" customWidth="1"/>
    <col min="12550" max="12550" width="9.28515625" style="6" customWidth="1"/>
    <col min="12551" max="12551" width="5.7109375" style="6" customWidth="1"/>
    <col min="12552" max="12552" width="6.140625" style="6" customWidth="1"/>
    <col min="12553" max="12553" width="5.7109375" style="6" customWidth="1"/>
    <col min="12554" max="12554" width="6.140625" style="6" customWidth="1"/>
    <col min="12555" max="12555" width="5.5703125" style="6" customWidth="1"/>
    <col min="12556" max="12557" width="6" style="6" customWidth="1"/>
    <col min="12558" max="12560" width="5.85546875" style="6" customWidth="1"/>
    <col min="12561" max="12561" width="5.5703125" style="6" customWidth="1"/>
    <col min="12562" max="12563" width="5.85546875" style="6" customWidth="1"/>
    <col min="12564" max="12564" width="5.5703125" style="6" customWidth="1"/>
    <col min="12565" max="12567" width="5.85546875" style="6" customWidth="1"/>
    <col min="12568" max="12568" width="6.28515625" style="6" customWidth="1"/>
    <col min="12569" max="12571" width="5.85546875" style="6" customWidth="1"/>
    <col min="12572" max="12572" width="5.42578125" style="6" customWidth="1"/>
    <col min="12573" max="12573" width="5.7109375" style="6" customWidth="1"/>
    <col min="12574" max="12574" width="5.85546875" style="6" customWidth="1"/>
    <col min="12575" max="12575" width="5.5703125" style="6" customWidth="1"/>
    <col min="12576" max="12576" width="5.28515625" style="6" customWidth="1"/>
    <col min="12577" max="12578" width="5.5703125" style="6" customWidth="1"/>
    <col min="12579" max="12579" width="14.7109375" style="6" customWidth="1"/>
    <col min="12580" max="12580" width="14.140625" style="6" customWidth="1"/>
    <col min="12581" max="12581" width="9.7109375" style="6" customWidth="1"/>
    <col min="12582" max="12582" width="12.28515625" style="6" customWidth="1"/>
    <col min="12583" max="12583" width="12.140625" style="6" customWidth="1"/>
    <col min="12584" max="12584" width="11.7109375" style="6" customWidth="1"/>
    <col min="12585" max="12585" width="12.5703125" style="6" customWidth="1"/>
    <col min="12586" max="12586" width="11.42578125" style="6" customWidth="1"/>
    <col min="12587" max="12587" width="8.7109375" style="6" customWidth="1"/>
    <col min="12588" max="12588" width="31.140625" style="6" customWidth="1"/>
    <col min="12589" max="12800" width="9.140625" style="6"/>
    <col min="12801" max="12801" width="5" style="6" customWidth="1"/>
    <col min="12802" max="12802" width="24.28515625" style="6" customWidth="1"/>
    <col min="12803" max="12803" width="11.28515625" style="6" customWidth="1"/>
    <col min="12804" max="12804" width="5.140625" style="6" customWidth="1"/>
    <col min="12805" max="12805" width="5.85546875" style="6" customWidth="1"/>
    <col min="12806" max="12806" width="9.28515625" style="6" customWidth="1"/>
    <col min="12807" max="12807" width="5.7109375" style="6" customWidth="1"/>
    <col min="12808" max="12808" width="6.140625" style="6" customWidth="1"/>
    <col min="12809" max="12809" width="5.7109375" style="6" customWidth="1"/>
    <col min="12810" max="12810" width="6.140625" style="6" customWidth="1"/>
    <col min="12811" max="12811" width="5.5703125" style="6" customWidth="1"/>
    <col min="12812" max="12813" width="6" style="6" customWidth="1"/>
    <col min="12814" max="12816" width="5.85546875" style="6" customWidth="1"/>
    <col min="12817" max="12817" width="5.5703125" style="6" customWidth="1"/>
    <col min="12818" max="12819" width="5.85546875" style="6" customWidth="1"/>
    <col min="12820" max="12820" width="5.5703125" style="6" customWidth="1"/>
    <col min="12821" max="12823" width="5.85546875" style="6" customWidth="1"/>
    <col min="12824" max="12824" width="6.28515625" style="6" customWidth="1"/>
    <col min="12825" max="12827" width="5.85546875" style="6" customWidth="1"/>
    <col min="12828" max="12828" width="5.42578125" style="6" customWidth="1"/>
    <col min="12829" max="12829" width="5.7109375" style="6" customWidth="1"/>
    <col min="12830" max="12830" width="5.85546875" style="6" customWidth="1"/>
    <col min="12831" max="12831" width="5.5703125" style="6" customWidth="1"/>
    <col min="12832" max="12832" width="5.28515625" style="6" customWidth="1"/>
    <col min="12833" max="12834" width="5.5703125" style="6" customWidth="1"/>
    <col min="12835" max="12835" width="14.7109375" style="6" customWidth="1"/>
    <col min="12836" max="12836" width="14.140625" style="6" customWidth="1"/>
    <col min="12837" max="12837" width="9.7109375" style="6" customWidth="1"/>
    <col min="12838" max="12838" width="12.28515625" style="6" customWidth="1"/>
    <col min="12839" max="12839" width="12.140625" style="6" customWidth="1"/>
    <col min="12840" max="12840" width="11.7109375" style="6" customWidth="1"/>
    <col min="12841" max="12841" width="12.5703125" style="6" customWidth="1"/>
    <col min="12842" max="12842" width="11.42578125" style="6" customWidth="1"/>
    <col min="12843" max="12843" width="8.7109375" style="6" customWidth="1"/>
    <col min="12844" max="12844" width="31.140625" style="6" customWidth="1"/>
    <col min="12845" max="13056" width="9.140625" style="6"/>
    <col min="13057" max="13057" width="5" style="6" customWidth="1"/>
    <col min="13058" max="13058" width="24.28515625" style="6" customWidth="1"/>
    <col min="13059" max="13059" width="11.28515625" style="6" customWidth="1"/>
    <col min="13060" max="13060" width="5.140625" style="6" customWidth="1"/>
    <col min="13061" max="13061" width="5.85546875" style="6" customWidth="1"/>
    <col min="13062" max="13062" width="9.28515625" style="6" customWidth="1"/>
    <col min="13063" max="13063" width="5.7109375" style="6" customWidth="1"/>
    <col min="13064" max="13064" width="6.140625" style="6" customWidth="1"/>
    <col min="13065" max="13065" width="5.7109375" style="6" customWidth="1"/>
    <col min="13066" max="13066" width="6.140625" style="6" customWidth="1"/>
    <col min="13067" max="13067" width="5.5703125" style="6" customWidth="1"/>
    <col min="13068" max="13069" width="6" style="6" customWidth="1"/>
    <col min="13070" max="13072" width="5.85546875" style="6" customWidth="1"/>
    <col min="13073" max="13073" width="5.5703125" style="6" customWidth="1"/>
    <col min="13074" max="13075" width="5.85546875" style="6" customWidth="1"/>
    <col min="13076" max="13076" width="5.5703125" style="6" customWidth="1"/>
    <col min="13077" max="13079" width="5.85546875" style="6" customWidth="1"/>
    <col min="13080" max="13080" width="6.28515625" style="6" customWidth="1"/>
    <col min="13081" max="13083" width="5.85546875" style="6" customWidth="1"/>
    <col min="13084" max="13084" width="5.42578125" style="6" customWidth="1"/>
    <col min="13085" max="13085" width="5.7109375" style="6" customWidth="1"/>
    <col min="13086" max="13086" width="5.85546875" style="6" customWidth="1"/>
    <col min="13087" max="13087" width="5.5703125" style="6" customWidth="1"/>
    <col min="13088" max="13088" width="5.28515625" style="6" customWidth="1"/>
    <col min="13089" max="13090" width="5.5703125" style="6" customWidth="1"/>
    <col min="13091" max="13091" width="14.7109375" style="6" customWidth="1"/>
    <col min="13092" max="13092" width="14.140625" style="6" customWidth="1"/>
    <col min="13093" max="13093" width="9.7109375" style="6" customWidth="1"/>
    <col min="13094" max="13094" width="12.28515625" style="6" customWidth="1"/>
    <col min="13095" max="13095" width="12.140625" style="6" customWidth="1"/>
    <col min="13096" max="13096" width="11.7109375" style="6" customWidth="1"/>
    <col min="13097" max="13097" width="12.5703125" style="6" customWidth="1"/>
    <col min="13098" max="13098" width="11.42578125" style="6" customWidth="1"/>
    <col min="13099" max="13099" width="8.7109375" style="6" customWidth="1"/>
    <col min="13100" max="13100" width="31.140625" style="6" customWidth="1"/>
    <col min="13101" max="13312" width="9.140625" style="6"/>
    <col min="13313" max="13313" width="5" style="6" customWidth="1"/>
    <col min="13314" max="13314" width="24.28515625" style="6" customWidth="1"/>
    <col min="13315" max="13315" width="11.28515625" style="6" customWidth="1"/>
    <col min="13316" max="13316" width="5.140625" style="6" customWidth="1"/>
    <col min="13317" max="13317" width="5.85546875" style="6" customWidth="1"/>
    <col min="13318" max="13318" width="9.28515625" style="6" customWidth="1"/>
    <col min="13319" max="13319" width="5.7109375" style="6" customWidth="1"/>
    <col min="13320" max="13320" width="6.140625" style="6" customWidth="1"/>
    <col min="13321" max="13321" width="5.7109375" style="6" customWidth="1"/>
    <col min="13322" max="13322" width="6.140625" style="6" customWidth="1"/>
    <col min="13323" max="13323" width="5.5703125" style="6" customWidth="1"/>
    <col min="13324" max="13325" width="6" style="6" customWidth="1"/>
    <col min="13326" max="13328" width="5.85546875" style="6" customWidth="1"/>
    <col min="13329" max="13329" width="5.5703125" style="6" customWidth="1"/>
    <col min="13330" max="13331" width="5.85546875" style="6" customWidth="1"/>
    <col min="13332" max="13332" width="5.5703125" style="6" customWidth="1"/>
    <col min="13333" max="13335" width="5.85546875" style="6" customWidth="1"/>
    <col min="13336" max="13336" width="6.28515625" style="6" customWidth="1"/>
    <col min="13337" max="13339" width="5.85546875" style="6" customWidth="1"/>
    <col min="13340" max="13340" width="5.42578125" style="6" customWidth="1"/>
    <col min="13341" max="13341" width="5.7109375" style="6" customWidth="1"/>
    <col min="13342" max="13342" width="5.85546875" style="6" customWidth="1"/>
    <col min="13343" max="13343" width="5.5703125" style="6" customWidth="1"/>
    <col min="13344" max="13344" width="5.28515625" style="6" customWidth="1"/>
    <col min="13345" max="13346" width="5.5703125" style="6" customWidth="1"/>
    <col min="13347" max="13347" width="14.7109375" style="6" customWidth="1"/>
    <col min="13348" max="13348" width="14.140625" style="6" customWidth="1"/>
    <col min="13349" max="13349" width="9.7109375" style="6" customWidth="1"/>
    <col min="13350" max="13350" width="12.28515625" style="6" customWidth="1"/>
    <col min="13351" max="13351" width="12.140625" style="6" customWidth="1"/>
    <col min="13352" max="13352" width="11.7109375" style="6" customWidth="1"/>
    <col min="13353" max="13353" width="12.5703125" style="6" customWidth="1"/>
    <col min="13354" max="13354" width="11.42578125" style="6" customWidth="1"/>
    <col min="13355" max="13355" width="8.7109375" style="6" customWidth="1"/>
    <col min="13356" max="13356" width="31.140625" style="6" customWidth="1"/>
    <col min="13357" max="13568" width="9.140625" style="6"/>
    <col min="13569" max="13569" width="5" style="6" customWidth="1"/>
    <col min="13570" max="13570" width="24.28515625" style="6" customWidth="1"/>
    <col min="13571" max="13571" width="11.28515625" style="6" customWidth="1"/>
    <col min="13572" max="13572" width="5.140625" style="6" customWidth="1"/>
    <col min="13573" max="13573" width="5.85546875" style="6" customWidth="1"/>
    <col min="13574" max="13574" width="9.28515625" style="6" customWidth="1"/>
    <col min="13575" max="13575" width="5.7109375" style="6" customWidth="1"/>
    <col min="13576" max="13576" width="6.140625" style="6" customWidth="1"/>
    <col min="13577" max="13577" width="5.7109375" style="6" customWidth="1"/>
    <col min="13578" max="13578" width="6.140625" style="6" customWidth="1"/>
    <col min="13579" max="13579" width="5.5703125" style="6" customWidth="1"/>
    <col min="13580" max="13581" width="6" style="6" customWidth="1"/>
    <col min="13582" max="13584" width="5.85546875" style="6" customWidth="1"/>
    <col min="13585" max="13585" width="5.5703125" style="6" customWidth="1"/>
    <col min="13586" max="13587" width="5.85546875" style="6" customWidth="1"/>
    <col min="13588" max="13588" width="5.5703125" style="6" customWidth="1"/>
    <col min="13589" max="13591" width="5.85546875" style="6" customWidth="1"/>
    <col min="13592" max="13592" width="6.28515625" style="6" customWidth="1"/>
    <col min="13593" max="13595" width="5.85546875" style="6" customWidth="1"/>
    <col min="13596" max="13596" width="5.42578125" style="6" customWidth="1"/>
    <col min="13597" max="13597" width="5.7109375" style="6" customWidth="1"/>
    <col min="13598" max="13598" width="5.85546875" style="6" customWidth="1"/>
    <col min="13599" max="13599" width="5.5703125" style="6" customWidth="1"/>
    <col min="13600" max="13600" width="5.28515625" style="6" customWidth="1"/>
    <col min="13601" max="13602" width="5.5703125" style="6" customWidth="1"/>
    <col min="13603" max="13603" width="14.7109375" style="6" customWidth="1"/>
    <col min="13604" max="13604" width="14.140625" style="6" customWidth="1"/>
    <col min="13605" max="13605" width="9.7109375" style="6" customWidth="1"/>
    <col min="13606" max="13606" width="12.28515625" style="6" customWidth="1"/>
    <col min="13607" max="13607" width="12.140625" style="6" customWidth="1"/>
    <col min="13608" max="13608" width="11.7109375" style="6" customWidth="1"/>
    <col min="13609" max="13609" width="12.5703125" style="6" customWidth="1"/>
    <col min="13610" max="13610" width="11.42578125" style="6" customWidth="1"/>
    <col min="13611" max="13611" width="8.7109375" style="6" customWidth="1"/>
    <col min="13612" max="13612" width="31.140625" style="6" customWidth="1"/>
    <col min="13613" max="13824" width="9.140625" style="6"/>
    <col min="13825" max="13825" width="5" style="6" customWidth="1"/>
    <col min="13826" max="13826" width="24.28515625" style="6" customWidth="1"/>
    <col min="13827" max="13827" width="11.28515625" style="6" customWidth="1"/>
    <col min="13828" max="13828" width="5.140625" style="6" customWidth="1"/>
    <col min="13829" max="13829" width="5.85546875" style="6" customWidth="1"/>
    <col min="13830" max="13830" width="9.28515625" style="6" customWidth="1"/>
    <col min="13831" max="13831" width="5.7109375" style="6" customWidth="1"/>
    <col min="13832" max="13832" width="6.140625" style="6" customWidth="1"/>
    <col min="13833" max="13833" width="5.7109375" style="6" customWidth="1"/>
    <col min="13834" max="13834" width="6.140625" style="6" customWidth="1"/>
    <col min="13835" max="13835" width="5.5703125" style="6" customWidth="1"/>
    <col min="13836" max="13837" width="6" style="6" customWidth="1"/>
    <col min="13838" max="13840" width="5.85546875" style="6" customWidth="1"/>
    <col min="13841" max="13841" width="5.5703125" style="6" customWidth="1"/>
    <col min="13842" max="13843" width="5.85546875" style="6" customWidth="1"/>
    <col min="13844" max="13844" width="5.5703125" style="6" customWidth="1"/>
    <col min="13845" max="13847" width="5.85546875" style="6" customWidth="1"/>
    <col min="13848" max="13848" width="6.28515625" style="6" customWidth="1"/>
    <col min="13849" max="13851" width="5.85546875" style="6" customWidth="1"/>
    <col min="13852" max="13852" width="5.42578125" style="6" customWidth="1"/>
    <col min="13853" max="13853" width="5.7109375" style="6" customWidth="1"/>
    <col min="13854" max="13854" width="5.85546875" style="6" customWidth="1"/>
    <col min="13855" max="13855" width="5.5703125" style="6" customWidth="1"/>
    <col min="13856" max="13856" width="5.28515625" style="6" customWidth="1"/>
    <col min="13857" max="13858" width="5.5703125" style="6" customWidth="1"/>
    <col min="13859" max="13859" width="14.7109375" style="6" customWidth="1"/>
    <col min="13860" max="13860" width="14.140625" style="6" customWidth="1"/>
    <col min="13861" max="13861" width="9.7109375" style="6" customWidth="1"/>
    <col min="13862" max="13862" width="12.28515625" style="6" customWidth="1"/>
    <col min="13863" max="13863" width="12.140625" style="6" customWidth="1"/>
    <col min="13864" max="13864" width="11.7109375" style="6" customWidth="1"/>
    <col min="13865" max="13865" width="12.5703125" style="6" customWidth="1"/>
    <col min="13866" max="13866" width="11.42578125" style="6" customWidth="1"/>
    <col min="13867" max="13867" width="8.7109375" style="6" customWidth="1"/>
    <col min="13868" max="13868" width="31.140625" style="6" customWidth="1"/>
    <col min="13869" max="14080" width="9.140625" style="6"/>
    <col min="14081" max="14081" width="5" style="6" customWidth="1"/>
    <col min="14082" max="14082" width="24.28515625" style="6" customWidth="1"/>
    <col min="14083" max="14083" width="11.28515625" style="6" customWidth="1"/>
    <col min="14084" max="14084" width="5.140625" style="6" customWidth="1"/>
    <col min="14085" max="14085" width="5.85546875" style="6" customWidth="1"/>
    <col min="14086" max="14086" width="9.28515625" style="6" customWidth="1"/>
    <col min="14087" max="14087" width="5.7109375" style="6" customWidth="1"/>
    <col min="14088" max="14088" width="6.140625" style="6" customWidth="1"/>
    <col min="14089" max="14089" width="5.7109375" style="6" customWidth="1"/>
    <col min="14090" max="14090" width="6.140625" style="6" customWidth="1"/>
    <col min="14091" max="14091" width="5.5703125" style="6" customWidth="1"/>
    <col min="14092" max="14093" width="6" style="6" customWidth="1"/>
    <col min="14094" max="14096" width="5.85546875" style="6" customWidth="1"/>
    <col min="14097" max="14097" width="5.5703125" style="6" customWidth="1"/>
    <col min="14098" max="14099" width="5.85546875" style="6" customWidth="1"/>
    <col min="14100" max="14100" width="5.5703125" style="6" customWidth="1"/>
    <col min="14101" max="14103" width="5.85546875" style="6" customWidth="1"/>
    <col min="14104" max="14104" width="6.28515625" style="6" customWidth="1"/>
    <col min="14105" max="14107" width="5.85546875" style="6" customWidth="1"/>
    <col min="14108" max="14108" width="5.42578125" style="6" customWidth="1"/>
    <col min="14109" max="14109" width="5.7109375" style="6" customWidth="1"/>
    <col min="14110" max="14110" width="5.85546875" style="6" customWidth="1"/>
    <col min="14111" max="14111" width="5.5703125" style="6" customWidth="1"/>
    <col min="14112" max="14112" width="5.28515625" style="6" customWidth="1"/>
    <col min="14113" max="14114" width="5.5703125" style="6" customWidth="1"/>
    <col min="14115" max="14115" width="14.7109375" style="6" customWidth="1"/>
    <col min="14116" max="14116" width="14.140625" style="6" customWidth="1"/>
    <col min="14117" max="14117" width="9.7109375" style="6" customWidth="1"/>
    <col min="14118" max="14118" width="12.28515625" style="6" customWidth="1"/>
    <col min="14119" max="14119" width="12.140625" style="6" customWidth="1"/>
    <col min="14120" max="14120" width="11.7109375" style="6" customWidth="1"/>
    <col min="14121" max="14121" width="12.5703125" style="6" customWidth="1"/>
    <col min="14122" max="14122" width="11.42578125" style="6" customWidth="1"/>
    <col min="14123" max="14123" width="8.7109375" style="6" customWidth="1"/>
    <col min="14124" max="14124" width="31.140625" style="6" customWidth="1"/>
    <col min="14125" max="14336" width="9.140625" style="6"/>
    <col min="14337" max="14337" width="5" style="6" customWidth="1"/>
    <col min="14338" max="14338" width="24.28515625" style="6" customWidth="1"/>
    <col min="14339" max="14339" width="11.28515625" style="6" customWidth="1"/>
    <col min="14340" max="14340" width="5.140625" style="6" customWidth="1"/>
    <col min="14341" max="14341" width="5.85546875" style="6" customWidth="1"/>
    <col min="14342" max="14342" width="9.28515625" style="6" customWidth="1"/>
    <col min="14343" max="14343" width="5.7109375" style="6" customWidth="1"/>
    <col min="14344" max="14344" width="6.140625" style="6" customWidth="1"/>
    <col min="14345" max="14345" width="5.7109375" style="6" customWidth="1"/>
    <col min="14346" max="14346" width="6.140625" style="6" customWidth="1"/>
    <col min="14347" max="14347" width="5.5703125" style="6" customWidth="1"/>
    <col min="14348" max="14349" width="6" style="6" customWidth="1"/>
    <col min="14350" max="14352" width="5.85546875" style="6" customWidth="1"/>
    <col min="14353" max="14353" width="5.5703125" style="6" customWidth="1"/>
    <col min="14354" max="14355" width="5.85546875" style="6" customWidth="1"/>
    <col min="14356" max="14356" width="5.5703125" style="6" customWidth="1"/>
    <col min="14357" max="14359" width="5.85546875" style="6" customWidth="1"/>
    <col min="14360" max="14360" width="6.28515625" style="6" customWidth="1"/>
    <col min="14361" max="14363" width="5.85546875" style="6" customWidth="1"/>
    <col min="14364" max="14364" width="5.42578125" style="6" customWidth="1"/>
    <col min="14365" max="14365" width="5.7109375" style="6" customWidth="1"/>
    <col min="14366" max="14366" width="5.85546875" style="6" customWidth="1"/>
    <col min="14367" max="14367" width="5.5703125" style="6" customWidth="1"/>
    <col min="14368" max="14368" width="5.28515625" style="6" customWidth="1"/>
    <col min="14369" max="14370" width="5.5703125" style="6" customWidth="1"/>
    <col min="14371" max="14371" width="14.7109375" style="6" customWidth="1"/>
    <col min="14372" max="14372" width="14.140625" style="6" customWidth="1"/>
    <col min="14373" max="14373" width="9.7109375" style="6" customWidth="1"/>
    <col min="14374" max="14374" width="12.28515625" style="6" customWidth="1"/>
    <col min="14375" max="14375" width="12.140625" style="6" customWidth="1"/>
    <col min="14376" max="14376" width="11.7109375" style="6" customWidth="1"/>
    <col min="14377" max="14377" width="12.5703125" style="6" customWidth="1"/>
    <col min="14378" max="14378" width="11.42578125" style="6" customWidth="1"/>
    <col min="14379" max="14379" width="8.7109375" style="6" customWidth="1"/>
    <col min="14380" max="14380" width="31.140625" style="6" customWidth="1"/>
    <col min="14381" max="14592" width="9.140625" style="6"/>
    <col min="14593" max="14593" width="5" style="6" customWidth="1"/>
    <col min="14594" max="14594" width="24.28515625" style="6" customWidth="1"/>
    <col min="14595" max="14595" width="11.28515625" style="6" customWidth="1"/>
    <col min="14596" max="14596" width="5.140625" style="6" customWidth="1"/>
    <col min="14597" max="14597" width="5.85546875" style="6" customWidth="1"/>
    <col min="14598" max="14598" width="9.28515625" style="6" customWidth="1"/>
    <col min="14599" max="14599" width="5.7109375" style="6" customWidth="1"/>
    <col min="14600" max="14600" width="6.140625" style="6" customWidth="1"/>
    <col min="14601" max="14601" width="5.7109375" style="6" customWidth="1"/>
    <col min="14602" max="14602" width="6.140625" style="6" customWidth="1"/>
    <col min="14603" max="14603" width="5.5703125" style="6" customWidth="1"/>
    <col min="14604" max="14605" width="6" style="6" customWidth="1"/>
    <col min="14606" max="14608" width="5.85546875" style="6" customWidth="1"/>
    <col min="14609" max="14609" width="5.5703125" style="6" customWidth="1"/>
    <col min="14610" max="14611" width="5.85546875" style="6" customWidth="1"/>
    <col min="14612" max="14612" width="5.5703125" style="6" customWidth="1"/>
    <col min="14613" max="14615" width="5.85546875" style="6" customWidth="1"/>
    <col min="14616" max="14616" width="6.28515625" style="6" customWidth="1"/>
    <col min="14617" max="14619" width="5.85546875" style="6" customWidth="1"/>
    <col min="14620" max="14620" width="5.42578125" style="6" customWidth="1"/>
    <col min="14621" max="14621" width="5.7109375" style="6" customWidth="1"/>
    <col min="14622" max="14622" width="5.85546875" style="6" customWidth="1"/>
    <col min="14623" max="14623" width="5.5703125" style="6" customWidth="1"/>
    <col min="14624" max="14624" width="5.28515625" style="6" customWidth="1"/>
    <col min="14625" max="14626" width="5.5703125" style="6" customWidth="1"/>
    <col min="14627" max="14627" width="14.7109375" style="6" customWidth="1"/>
    <col min="14628" max="14628" width="14.140625" style="6" customWidth="1"/>
    <col min="14629" max="14629" width="9.7109375" style="6" customWidth="1"/>
    <col min="14630" max="14630" width="12.28515625" style="6" customWidth="1"/>
    <col min="14631" max="14631" width="12.140625" style="6" customWidth="1"/>
    <col min="14632" max="14632" width="11.7109375" style="6" customWidth="1"/>
    <col min="14633" max="14633" width="12.5703125" style="6" customWidth="1"/>
    <col min="14634" max="14634" width="11.42578125" style="6" customWidth="1"/>
    <col min="14635" max="14635" width="8.7109375" style="6" customWidth="1"/>
    <col min="14636" max="14636" width="31.140625" style="6" customWidth="1"/>
    <col min="14637" max="14848" width="9.140625" style="6"/>
    <col min="14849" max="14849" width="5" style="6" customWidth="1"/>
    <col min="14850" max="14850" width="24.28515625" style="6" customWidth="1"/>
    <col min="14851" max="14851" width="11.28515625" style="6" customWidth="1"/>
    <col min="14852" max="14852" width="5.140625" style="6" customWidth="1"/>
    <col min="14853" max="14853" width="5.85546875" style="6" customWidth="1"/>
    <col min="14854" max="14854" width="9.28515625" style="6" customWidth="1"/>
    <col min="14855" max="14855" width="5.7109375" style="6" customWidth="1"/>
    <col min="14856" max="14856" width="6.140625" style="6" customWidth="1"/>
    <col min="14857" max="14857" width="5.7109375" style="6" customWidth="1"/>
    <col min="14858" max="14858" width="6.140625" style="6" customWidth="1"/>
    <col min="14859" max="14859" width="5.5703125" style="6" customWidth="1"/>
    <col min="14860" max="14861" width="6" style="6" customWidth="1"/>
    <col min="14862" max="14864" width="5.85546875" style="6" customWidth="1"/>
    <col min="14865" max="14865" width="5.5703125" style="6" customWidth="1"/>
    <col min="14866" max="14867" width="5.85546875" style="6" customWidth="1"/>
    <col min="14868" max="14868" width="5.5703125" style="6" customWidth="1"/>
    <col min="14869" max="14871" width="5.85546875" style="6" customWidth="1"/>
    <col min="14872" max="14872" width="6.28515625" style="6" customWidth="1"/>
    <col min="14873" max="14875" width="5.85546875" style="6" customWidth="1"/>
    <col min="14876" max="14876" width="5.42578125" style="6" customWidth="1"/>
    <col min="14877" max="14877" width="5.7109375" style="6" customWidth="1"/>
    <col min="14878" max="14878" width="5.85546875" style="6" customWidth="1"/>
    <col min="14879" max="14879" width="5.5703125" style="6" customWidth="1"/>
    <col min="14880" max="14880" width="5.28515625" style="6" customWidth="1"/>
    <col min="14881" max="14882" width="5.5703125" style="6" customWidth="1"/>
    <col min="14883" max="14883" width="14.7109375" style="6" customWidth="1"/>
    <col min="14884" max="14884" width="14.140625" style="6" customWidth="1"/>
    <col min="14885" max="14885" width="9.7109375" style="6" customWidth="1"/>
    <col min="14886" max="14886" width="12.28515625" style="6" customWidth="1"/>
    <col min="14887" max="14887" width="12.140625" style="6" customWidth="1"/>
    <col min="14888" max="14888" width="11.7109375" style="6" customWidth="1"/>
    <col min="14889" max="14889" width="12.5703125" style="6" customWidth="1"/>
    <col min="14890" max="14890" width="11.42578125" style="6" customWidth="1"/>
    <col min="14891" max="14891" width="8.7109375" style="6" customWidth="1"/>
    <col min="14892" max="14892" width="31.140625" style="6" customWidth="1"/>
    <col min="14893" max="15104" width="9.140625" style="6"/>
    <col min="15105" max="15105" width="5" style="6" customWidth="1"/>
    <col min="15106" max="15106" width="24.28515625" style="6" customWidth="1"/>
    <col min="15107" max="15107" width="11.28515625" style="6" customWidth="1"/>
    <col min="15108" max="15108" width="5.140625" style="6" customWidth="1"/>
    <col min="15109" max="15109" width="5.85546875" style="6" customWidth="1"/>
    <col min="15110" max="15110" width="9.28515625" style="6" customWidth="1"/>
    <col min="15111" max="15111" width="5.7109375" style="6" customWidth="1"/>
    <col min="15112" max="15112" width="6.140625" style="6" customWidth="1"/>
    <col min="15113" max="15113" width="5.7109375" style="6" customWidth="1"/>
    <col min="15114" max="15114" width="6.140625" style="6" customWidth="1"/>
    <col min="15115" max="15115" width="5.5703125" style="6" customWidth="1"/>
    <col min="15116" max="15117" width="6" style="6" customWidth="1"/>
    <col min="15118" max="15120" width="5.85546875" style="6" customWidth="1"/>
    <col min="15121" max="15121" width="5.5703125" style="6" customWidth="1"/>
    <col min="15122" max="15123" width="5.85546875" style="6" customWidth="1"/>
    <col min="15124" max="15124" width="5.5703125" style="6" customWidth="1"/>
    <col min="15125" max="15127" width="5.85546875" style="6" customWidth="1"/>
    <col min="15128" max="15128" width="6.28515625" style="6" customWidth="1"/>
    <col min="15129" max="15131" width="5.85546875" style="6" customWidth="1"/>
    <col min="15132" max="15132" width="5.42578125" style="6" customWidth="1"/>
    <col min="15133" max="15133" width="5.7109375" style="6" customWidth="1"/>
    <col min="15134" max="15134" width="5.85546875" style="6" customWidth="1"/>
    <col min="15135" max="15135" width="5.5703125" style="6" customWidth="1"/>
    <col min="15136" max="15136" width="5.28515625" style="6" customWidth="1"/>
    <col min="15137" max="15138" width="5.5703125" style="6" customWidth="1"/>
    <col min="15139" max="15139" width="14.7109375" style="6" customWidth="1"/>
    <col min="15140" max="15140" width="14.140625" style="6" customWidth="1"/>
    <col min="15141" max="15141" width="9.7109375" style="6" customWidth="1"/>
    <col min="15142" max="15142" width="12.28515625" style="6" customWidth="1"/>
    <col min="15143" max="15143" width="12.140625" style="6" customWidth="1"/>
    <col min="15144" max="15144" width="11.7109375" style="6" customWidth="1"/>
    <col min="15145" max="15145" width="12.5703125" style="6" customWidth="1"/>
    <col min="15146" max="15146" width="11.42578125" style="6" customWidth="1"/>
    <col min="15147" max="15147" width="8.7109375" style="6" customWidth="1"/>
    <col min="15148" max="15148" width="31.140625" style="6" customWidth="1"/>
    <col min="15149" max="15360" width="9.140625" style="6"/>
    <col min="15361" max="15361" width="5" style="6" customWidth="1"/>
    <col min="15362" max="15362" width="24.28515625" style="6" customWidth="1"/>
    <col min="15363" max="15363" width="11.28515625" style="6" customWidth="1"/>
    <col min="15364" max="15364" width="5.140625" style="6" customWidth="1"/>
    <col min="15365" max="15365" width="5.85546875" style="6" customWidth="1"/>
    <col min="15366" max="15366" width="9.28515625" style="6" customWidth="1"/>
    <col min="15367" max="15367" width="5.7109375" style="6" customWidth="1"/>
    <col min="15368" max="15368" width="6.140625" style="6" customWidth="1"/>
    <col min="15369" max="15369" width="5.7109375" style="6" customWidth="1"/>
    <col min="15370" max="15370" width="6.140625" style="6" customWidth="1"/>
    <col min="15371" max="15371" width="5.5703125" style="6" customWidth="1"/>
    <col min="15372" max="15373" width="6" style="6" customWidth="1"/>
    <col min="15374" max="15376" width="5.85546875" style="6" customWidth="1"/>
    <col min="15377" max="15377" width="5.5703125" style="6" customWidth="1"/>
    <col min="15378" max="15379" width="5.85546875" style="6" customWidth="1"/>
    <col min="15380" max="15380" width="5.5703125" style="6" customWidth="1"/>
    <col min="15381" max="15383" width="5.85546875" style="6" customWidth="1"/>
    <col min="15384" max="15384" width="6.28515625" style="6" customWidth="1"/>
    <col min="15385" max="15387" width="5.85546875" style="6" customWidth="1"/>
    <col min="15388" max="15388" width="5.42578125" style="6" customWidth="1"/>
    <col min="15389" max="15389" width="5.7109375" style="6" customWidth="1"/>
    <col min="15390" max="15390" width="5.85546875" style="6" customWidth="1"/>
    <col min="15391" max="15391" width="5.5703125" style="6" customWidth="1"/>
    <col min="15392" max="15392" width="5.28515625" style="6" customWidth="1"/>
    <col min="15393" max="15394" width="5.5703125" style="6" customWidth="1"/>
    <col min="15395" max="15395" width="14.7109375" style="6" customWidth="1"/>
    <col min="15396" max="15396" width="14.140625" style="6" customWidth="1"/>
    <col min="15397" max="15397" width="9.7109375" style="6" customWidth="1"/>
    <col min="15398" max="15398" width="12.28515625" style="6" customWidth="1"/>
    <col min="15399" max="15399" width="12.140625" style="6" customWidth="1"/>
    <col min="15400" max="15400" width="11.7109375" style="6" customWidth="1"/>
    <col min="15401" max="15401" width="12.5703125" style="6" customWidth="1"/>
    <col min="15402" max="15402" width="11.42578125" style="6" customWidth="1"/>
    <col min="15403" max="15403" width="8.7109375" style="6" customWidth="1"/>
    <col min="15404" max="15404" width="31.140625" style="6" customWidth="1"/>
    <col min="15405" max="15616" width="9.140625" style="6"/>
    <col min="15617" max="15617" width="5" style="6" customWidth="1"/>
    <col min="15618" max="15618" width="24.28515625" style="6" customWidth="1"/>
    <col min="15619" max="15619" width="11.28515625" style="6" customWidth="1"/>
    <col min="15620" max="15620" width="5.140625" style="6" customWidth="1"/>
    <col min="15621" max="15621" width="5.85546875" style="6" customWidth="1"/>
    <col min="15622" max="15622" width="9.28515625" style="6" customWidth="1"/>
    <col min="15623" max="15623" width="5.7109375" style="6" customWidth="1"/>
    <col min="15624" max="15624" width="6.140625" style="6" customWidth="1"/>
    <col min="15625" max="15625" width="5.7109375" style="6" customWidth="1"/>
    <col min="15626" max="15626" width="6.140625" style="6" customWidth="1"/>
    <col min="15627" max="15627" width="5.5703125" style="6" customWidth="1"/>
    <col min="15628" max="15629" width="6" style="6" customWidth="1"/>
    <col min="15630" max="15632" width="5.85546875" style="6" customWidth="1"/>
    <col min="15633" max="15633" width="5.5703125" style="6" customWidth="1"/>
    <col min="15634" max="15635" width="5.85546875" style="6" customWidth="1"/>
    <col min="15636" max="15636" width="5.5703125" style="6" customWidth="1"/>
    <col min="15637" max="15639" width="5.85546875" style="6" customWidth="1"/>
    <col min="15640" max="15640" width="6.28515625" style="6" customWidth="1"/>
    <col min="15641" max="15643" width="5.85546875" style="6" customWidth="1"/>
    <col min="15644" max="15644" width="5.42578125" style="6" customWidth="1"/>
    <col min="15645" max="15645" width="5.7109375" style="6" customWidth="1"/>
    <col min="15646" max="15646" width="5.85546875" style="6" customWidth="1"/>
    <col min="15647" max="15647" width="5.5703125" style="6" customWidth="1"/>
    <col min="15648" max="15648" width="5.28515625" style="6" customWidth="1"/>
    <col min="15649" max="15650" width="5.5703125" style="6" customWidth="1"/>
    <col min="15651" max="15651" width="14.7109375" style="6" customWidth="1"/>
    <col min="15652" max="15652" width="14.140625" style="6" customWidth="1"/>
    <col min="15653" max="15653" width="9.7109375" style="6" customWidth="1"/>
    <col min="15654" max="15654" width="12.28515625" style="6" customWidth="1"/>
    <col min="15655" max="15655" width="12.140625" style="6" customWidth="1"/>
    <col min="15656" max="15656" width="11.7109375" style="6" customWidth="1"/>
    <col min="15657" max="15657" width="12.5703125" style="6" customWidth="1"/>
    <col min="15658" max="15658" width="11.42578125" style="6" customWidth="1"/>
    <col min="15659" max="15659" width="8.7109375" style="6" customWidth="1"/>
    <col min="15660" max="15660" width="31.140625" style="6" customWidth="1"/>
    <col min="15661" max="15872" width="9.140625" style="6"/>
    <col min="15873" max="15873" width="5" style="6" customWidth="1"/>
    <col min="15874" max="15874" width="24.28515625" style="6" customWidth="1"/>
    <col min="15875" max="15875" width="11.28515625" style="6" customWidth="1"/>
    <col min="15876" max="15876" width="5.140625" style="6" customWidth="1"/>
    <col min="15877" max="15877" width="5.85546875" style="6" customWidth="1"/>
    <col min="15878" max="15878" width="9.28515625" style="6" customWidth="1"/>
    <col min="15879" max="15879" width="5.7109375" style="6" customWidth="1"/>
    <col min="15880" max="15880" width="6.140625" style="6" customWidth="1"/>
    <col min="15881" max="15881" width="5.7109375" style="6" customWidth="1"/>
    <col min="15882" max="15882" width="6.140625" style="6" customWidth="1"/>
    <col min="15883" max="15883" width="5.5703125" style="6" customWidth="1"/>
    <col min="15884" max="15885" width="6" style="6" customWidth="1"/>
    <col min="15886" max="15888" width="5.85546875" style="6" customWidth="1"/>
    <col min="15889" max="15889" width="5.5703125" style="6" customWidth="1"/>
    <col min="15890" max="15891" width="5.85546875" style="6" customWidth="1"/>
    <col min="15892" max="15892" width="5.5703125" style="6" customWidth="1"/>
    <col min="15893" max="15895" width="5.85546875" style="6" customWidth="1"/>
    <col min="15896" max="15896" width="6.28515625" style="6" customWidth="1"/>
    <col min="15897" max="15899" width="5.85546875" style="6" customWidth="1"/>
    <col min="15900" max="15900" width="5.42578125" style="6" customWidth="1"/>
    <col min="15901" max="15901" width="5.7109375" style="6" customWidth="1"/>
    <col min="15902" max="15902" width="5.85546875" style="6" customWidth="1"/>
    <col min="15903" max="15903" width="5.5703125" style="6" customWidth="1"/>
    <col min="15904" max="15904" width="5.28515625" style="6" customWidth="1"/>
    <col min="15905" max="15906" width="5.5703125" style="6" customWidth="1"/>
    <col min="15907" max="15907" width="14.7109375" style="6" customWidth="1"/>
    <col min="15908" max="15908" width="14.140625" style="6" customWidth="1"/>
    <col min="15909" max="15909" width="9.7109375" style="6" customWidth="1"/>
    <col min="15910" max="15910" width="12.28515625" style="6" customWidth="1"/>
    <col min="15911" max="15911" width="12.140625" style="6" customWidth="1"/>
    <col min="15912" max="15912" width="11.7109375" style="6" customWidth="1"/>
    <col min="15913" max="15913" width="12.5703125" style="6" customWidth="1"/>
    <col min="15914" max="15914" width="11.42578125" style="6" customWidth="1"/>
    <col min="15915" max="15915" width="8.7109375" style="6" customWidth="1"/>
    <col min="15916" max="15916" width="31.140625" style="6" customWidth="1"/>
    <col min="15917" max="16128" width="9.140625" style="6"/>
    <col min="16129" max="16129" width="5" style="6" customWidth="1"/>
    <col min="16130" max="16130" width="24.28515625" style="6" customWidth="1"/>
    <col min="16131" max="16131" width="11.28515625" style="6" customWidth="1"/>
    <col min="16132" max="16132" width="5.140625" style="6" customWidth="1"/>
    <col min="16133" max="16133" width="5.85546875" style="6" customWidth="1"/>
    <col min="16134" max="16134" width="9.28515625" style="6" customWidth="1"/>
    <col min="16135" max="16135" width="5.7109375" style="6" customWidth="1"/>
    <col min="16136" max="16136" width="6.140625" style="6" customWidth="1"/>
    <col min="16137" max="16137" width="5.7109375" style="6" customWidth="1"/>
    <col min="16138" max="16138" width="6.140625" style="6" customWidth="1"/>
    <col min="16139" max="16139" width="5.5703125" style="6" customWidth="1"/>
    <col min="16140" max="16141" width="6" style="6" customWidth="1"/>
    <col min="16142" max="16144" width="5.85546875" style="6" customWidth="1"/>
    <col min="16145" max="16145" width="5.5703125" style="6" customWidth="1"/>
    <col min="16146" max="16147" width="5.85546875" style="6" customWidth="1"/>
    <col min="16148" max="16148" width="5.5703125" style="6" customWidth="1"/>
    <col min="16149" max="16151" width="5.85546875" style="6" customWidth="1"/>
    <col min="16152" max="16152" width="6.28515625" style="6" customWidth="1"/>
    <col min="16153" max="16155" width="5.85546875" style="6" customWidth="1"/>
    <col min="16156" max="16156" width="5.42578125" style="6" customWidth="1"/>
    <col min="16157" max="16157" width="5.7109375" style="6" customWidth="1"/>
    <col min="16158" max="16158" width="5.85546875" style="6" customWidth="1"/>
    <col min="16159" max="16159" width="5.5703125" style="6" customWidth="1"/>
    <col min="16160" max="16160" width="5.28515625" style="6" customWidth="1"/>
    <col min="16161" max="16162" width="5.5703125" style="6" customWidth="1"/>
    <col min="16163" max="16163" width="14.7109375" style="6" customWidth="1"/>
    <col min="16164" max="16164" width="14.140625" style="6" customWidth="1"/>
    <col min="16165" max="16165" width="9.7109375" style="6" customWidth="1"/>
    <col min="16166" max="16166" width="12.28515625" style="6" customWidth="1"/>
    <col min="16167" max="16167" width="12.140625" style="6" customWidth="1"/>
    <col min="16168" max="16168" width="11.7109375" style="6" customWidth="1"/>
    <col min="16169" max="16169" width="12.5703125" style="6" customWidth="1"/>
    <col min="16170" max="16170" width="11.42578125" style="6" customWidth="1"/>
    <col min="16171" max="16171" width="8.7109375" style="6" customWidth="1"/>
    <col min="16172" max="16172" width="31.140625" style="6" customWidth="1"/>
    <col min="16173" max="16384" width="9.140625" style="6"/>
  </cols>
  <sheetData>
    <row r="1" spans="1:115" ht="22.5" customHeight="1">
      <c r="A1" s="294" t="s">
        <v>469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M1" s="3" t="s">
        <v>42</v>
      </c>
      <c r="AN1" s="3"/>
      <c r="AP1" s="3"/>
      <c r="AQ1" s="157"/>
      <c r="AR1" s="5"/>
    </row>
    <row r="2" spans="1:115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9"/>
      <c r="AE2" s="7"/>
      <c r="AF2" s="7"/>
      <c r="AG2" s="7"/>
      <c r="AH2" s="7"/>
      <c r="AI2" s="10"/>
      <c r="AJ2" s="7"/>
      <c r="AM2" s="11" t="s">
        <v>43</v>
      </c>
      <c r="AN2" s="11"/>
      <c r="AP2" s="11"/>
      <c r="AQ2" s="157"/>
      <c r="AR2" s="12"/>
    </row>
    <row r="3" spans="1:115" ht="24.95" customHeight="1">
      <c r="A3" s="13"/>
      <c r="B3" s="13"/>
      <c r="C3" s="14"/>
      <c r="D3" s="15">
        <v>42303</v>
      </c>
      <c r="E3" s="15">
        <f t="shared" ref="E3:X3" si="0">+D3+1</f>
        <v>42304</v>
      </c>
      <c r="F3" s="15">
        <f>+E3+1</f>
        <v>42305</v>
      </c>
      <c r="G3" s="15">
        <f t="shared" si="0"/>
        <v>42306</v>
      </c>
      <c r="H3" s="15">
        <f t="shared" si="0"/>
        <v>42307</v>
      </c>
      <c r="I3" s="15">
        <f t="shared" si="0"/>
        <v>42308</v>
      </c>
      <c r="J3" s="15">
        <f t="shared" si="0"/>
        <v>42309</v>
      </c>
      <c r="K3" s="15">
        <f t="shared" si="0"/>
        <v>42310</v>
      </c>
      <c r="L3" s="15">
        <f t="shared" si="0"/>
        <v>42311</v>
      </c>
      <c r="M3" s="15">
        <f t="shared" si="0"/>
        <v>42312</v>
      </c>
      <c r="N3" s="15">
        <f t="shared" si="0"/>
        <v>42313</v>
      </c>
      <c r="O3" s="15">
        <f t="shared" si="0"/>
        <v>42314</v>
      </c>
      <c r="P3" s="15">
        <f t="shared" si="0"/>
        <v>42315</v>
      </c>
      <c r="Q3" s="15">
        <f t="shared" si="0"/>
        <v>42316</v>
      </c>
      <c r="R3" s="15">
        <f t="shared" si="0"/>
        <v>42317</v>
      </c>
      <c r="S3" s="15">
        <f t="shared" si="0"/>
        <v>42318</v>
      </c>
      <c r="T3" s="15">
        <f t="shared" si="0"/>
        <v>42319</v>
      </c>
      <c r="U3" s="15">
        <f t="shared" si="0"/>
        <v>42320</v>
      </c>
      <c r="V3" s="15">
        <f>+U3+1</f>
        <v>42321</v>
      </c>
      <c r="W3" s="15">
        <f t="shared" si="0"/>
        <v>42322</v>
      </c>
      <c r="X3" s="15">
        <f t="shared" si="0"/>
        <v>42323</v>
      </c>
      <c r="Y3" s="15">
        <f t="shared" ref="Y3:AH3" si="1">+X3+1</f>
        <v>42324</v>
      </c>
      <c r="Z3" s="15">
        <f t="shared" si="1"/>
        <v>42325</v>
      </c>
      <c r="AA3" s="15">
        <f t="shared" si="1"/>
        <v>42326</v>
      </c>
      <c r="AB3" s="15">
        <f>+AA3+1</f>
        <v>42327</v>
      </c>
      <c r="AC3" s="15">
        <f t="shared" si="1"/>
        <v>42328</v>
      </c>
      <c r="AD3" s="15">
        <f>+AC3+1</f>
        <v>42329</v>
      </c>
      <c r="AE3" s="15">
        <f t="shared" si="1"/>
        <v>42330</v>
      </c>
      <c r="AF3" s="15">
        <f t="shared" si="1"/>
        <v>42331</v>
      </c>
      <c r="AG3" s="15">
        <f t="shared" si="1"/>
        <v>42332</v>
      </c>
      <c r="AH3" s="15">
        <f t="shared" si="1"/>
        <v>42333</v>
      </c>
      <c r="AI3" s="155"/>
      <c r="AJ3" s="154"/>
      <c r="AK3" s="16"/>
      <c r="AL3" s="16"/>
      <c r="AM3" s="17"/>
      <c r="AN3" s="17"/>
      <c r="AO3" s="18"/>
      <c r="AP3" s="293" t="s">
        <v>46</v>
      </c>
      <c r="AQ3" s="295" t="s">
        <v>47</v>
      </c>
      <c r="AR3" s="293" t="s">
        <v>48</v>
      </c>
    </row>
    <row r="4" spans="1:115" ht="30" customHeight="1">
      <c r="A4" s="19" t="s">
        <v>49</v>
      </c>
      <c r="B4" s="20" t="s">
        <v>50</v>
      </c>
      <c r="C4" s="20" t="s">
        <v>51</v>
      </c>
      <c r="D4" s="15" t="str">
        <f>TEXT(D3,"DDD")</f>
        <v>Mon</v>
      </c>
      <c r="E4" s="15" t="str">
        <f>TEXT(E3,"DDD")</f>
        <v>Tue</v>
      </c>
      <c r="F4" s="15" t="str">
        <f>TEXT(F3,"DDD")</f>
        <v>Wed</v>
      </c>
      <c r="G4" s="15" t="str">
        <f t="shared" ref="G4:AG4" si="2">TEXT(G3,"DDD")</f>
        <v>Thu</v>
      </c>
      <c r="H4" s="15" t="str">
        <f t="shared" si="2"/>
        <v>Fri</v>
      </c>
      <c r="I4" s="15" t="str">
        <f>TEXT(I3,"DDD")</f>
        <v>Sat</v>
      </c>
      <c r="J4" s="15" t="str">
        <f t="shared" si="2"/>
        <v>Sun</v>
      </c>
      <c r="K4" s="15" t="str">
        <f t="shared" si="2"/>
        <v>Mon</v>
      </c>
      <c r="L4" s="15" t="str">
        <f t="shared" si="2"/>
        <v>Tue</v>
      </c>
      <c r="M4" s="15" t="str">
        <f>TEXT(M3,"DDD")</f>
        <v>Wed</v>
      </c>
      <c r="N4" s="15" t="str">
        <f t="shared" si="2"/>
        <v>Thu</v>
      </c>
      <c r="O4" s="22" t="str">
        <f t="shared" si="2"/>
        <v>Fri</v>
      </c>
      <c r="P4" s="22" t="str">
        <f>TEXT(P3,"DDD")</f>
        <v>Sat</v>
      </c>
      <c r="Q4" s="15" t="str">
        <f t="shared" si="2"/>
        <v>Sun</v>
      </c>
      <c r="R4" s="15" t="str">
        <f t="shared" si="2"/>
        <v>Mon</v>
      </c>
      <c r="S4" s="15" t="str">
        <f t="shared" si="2"/>
        <v>Tue</v>
      </c>
      <c r="T4" s="15" t="str">
        <f t="shared" si="2"/>
        <v>Wed</v>
      </c>
      <c r="U4" s="15" t="str">
        <f t="shared" si="2"/>
        <v>Thu</v>
      </c>
      <c r="V4" s="15" t="str">
        <f t="shared" si="2"/>
        <v>Fri</v>
      </c>
      <c r="W4" s="15" t="str">
        <f t="shared" si="2"/>
        <v>Sat</v>
      </c>
      <c r="X4" s="15" t="str">
        <f t="shared" si="2"/>
        <v>Sun</v>
      </c>
      <c r="Y4" s="15" t="str">
        <f t="shared" si="2"/>
        <v>Mon</v>
      </c>
      <c r="Z4" s="15" t="str">
        <f t="shared" si="2"/>
        <v>Tue</v>
      </c>
      <c r="AA4" s="15" t="str">
        <f t="shared" si="2"/>
        <v>Wed</v>
      </c>
      <c r="AB4" s="15" t="str">
        <f t="shared" si="2"/>
        <v>Thu</v>
      </c>
      <c r="AC4" s="15" t="str">
        <f t="shared" si="2"/>
        <v>Fri</v>
      </c>
      <c r="AD4" s="21" t="str">
        <f>TEXT(AD3,"DDD")</f>
        <v>Sat</v>
      </c>
      <c r="AE4" s="15" t="str">
        <f t="shared" si="2"/>
        <v>Sun</v>
      </c>
      <c r="AF4" s="15" t="str">
        <f t="shared" si="2"/>
        <v>Mon</v>
      </c>
      <c r="AG4" s="15" t="str">
        <f t="shared" si="2"/>
        <v>Tue</v>
      </c>
      <c r="AH4" s="15" t="str">
        <f>TEXT(AH3,"DDD")</f>
        <v>Wed</v>
      </c>
      <c r="AI4" s="155" t="s">
        <v>44</v>
      </c>
      <c r="AJ4" s="154" t="s">
        <v>45</v>
      </c>
      <c r="AK4" s="16" t="s">
        <v>52</v>
      </c>
      <c r="AL4" s="16" t="s">
        <v>53</v>
      </c>
      <c r="AM4" s="17" t="s">
        <v>54</v>
      </c>
      <c r="AN4" s="18" t="s">
        <v>55</v>
      </c>
      <c r="AO4" s="18" t="s">
        <v>56</v>
      </c>
      <c r="AP4" s="293"/>
      <c r="AQ4" s="296"/>
      <c r="AR4" s="293"/>
    </row>
    <row r="5" spans="1:115" s="32" customFormat="1" ht="30" customHeight="1">
      <c r="A5" s="23">
        <v>1</v>
      </c>
      <c r="B5" s="24" t="s">
        <v>57</v>
      </c>
      <c r="C5" s="25" t="s">
        <v>58</v>
      </c>
      <c r="D5" s="26">
        <v>1</v>
      </c>
      <c r="E5" s="26">
        <v>1</v>
      </c>
      <c r="F5" s="26">
        <v>1</v>
      </c>
      <c r="G5" s="26">
        <v>1</v>
      </c>
      <c r="H5" s="26">
        <v>1</v>
      </c>
      <c r="I5" s="26"/>
      <c r="J5" s="26"/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/>
      <c r="Q5" s="26"/>
      <c r="R5" s="26">
        <v>1</v>
      </c>
      <c r="S5" s="26">
        <v>1</v>
      </c>
      <c r="T5" s="26">
        <v>1</v>
      </c>
      <c r="U5" s="26">
        <v>1</v>
      </c>
      <c r="V5" s="26">
        <v>1</v>
      </c>
      <c r="W5" s="26"/>
      <c r="X5" s="26"/>
      <c r="Y5" s="26">
        <v>1</v>
      </c>
      <c r="Z5" s="26">
        <v>1</v>
      </c>
      <c r="AA5" s="26">
        <v>1</v>
      </c>
      <c r="AB5" s="26">
        <v>1</v>
      </c>
      <c r="AC5" s="26">
        <v>1</v>
      </c>
      <c r="AD5" s="26"/>
      <c r="AE5" s="26"/>
      <c r="AF5" s="26">
        <v>1</v>
      </c>
      <c r="AG5" s="26">
        <v>1</v>
      </c>
      <c r="AH5" s="26">
        <v>1</v>
      </c>
      <c r="AI5" s="29">
        <f>COUNTIF(D5:AH5,"CĐ")+COUNTIF(D5:AH5,"NL")+COUNTIF(D5:AH5,"B")+COUNTIF(D5:AH5,"CT")+SUM(D5:AH5)</f>
        <v>23</v>
      </c>
      <c r="AJ5" s="229">
        <f>+COUNTIF(D5:AH5,1)</f>
        <v>23</v>
      </c>
      <c r="AK5" s="16">
        <f t="shared" ref="AK5:AK15" si="3">COUNTIFS(D5:AH5,"&gt;0",D5:AH5,"&lt;0.625")</f>
        <v>0</v>
      </c>
      <c r="AL5" s="16">
        <f t="shared" ref="AL5:AL15" si="4">COUNTIF(D5:AH5,"0")</f>
        <v>0</v>
      </c>
      <c r="AM5" s="17">
        <f>AL5*1+AK5*0.5</f>
        <v>0</v>
      </c>
      <c r="AN5" s="17">
        <f ca="1">SUMIF(DonNghiphep!B:C,Cham_cong!B5,DonNghiphep!C:C)</f>
        <v>0</v>
      </c>
      <c r="AO5" s="18">
        <f ca="1">AM5-AN5</f>
        <v>0</v>
      </c>
      <c r="AP5" s="200"/>
      <c r="AQ5" s="158"/>
      <c r="AR5" s="31"/>
      <c r="AS5" s="186"/>
      <c r="AT5" s="187"/>
    </row>
    <row r="6" spans="1:115" s="32" customFormat="1" ht="30" customHeight="1">
      <c r="A6" s="23">
        <v>2</v>
      </c>
      <c r="B6" s="24" t="s">
        <v>61</v>
      </c>
      <c r="C6" s="25" t="s">
        <v>62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/>
      <c r="J6" s="26"/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/>
      <c r="Q6" s="26"/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/>
      <c r="X6" s="26"/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/>
      <c r="AE6" s="26"/>
      <c r="AF6" s="26">
        <v>1</v>
      </c>
      <c r="AG6" s="26">
        <v>1</v>
      </c>
      <c r="AH6" s="26">
        <v>1</v>
      </c>
      <c r="AI6" s="29">
        <f t="shared" ref="AI6:AI14" si="5">COUNTIF(D6:AH6,"CĐ")+COUNTIF(D6:AH6,"NL")+COUNTIF(D6:AH6,"B")+COUNTIF(D6:AH6,"CT")+SUM(D6:AH6)</f>
        <v>23</v>
      </c>
      <c r="AJ6" s="229">
        <f t="shared" ref="AJ6" si="6">+COUNTIF(D6:AH6,1)</f>
        <v>23</v>
      </c>
      <c r="AK6" s="16">
        <f t="shared" si="3"/>
        <v>0</v>
      </c>
      <c r="AL6" s="16">
        <f t="shared" si="4"/>
        <v>0</v>
      </c>
      <c r="AM6" s="17">
        <f t="shared" ref="AM6:AM16" si="7">AL6*1+AK6*0.5</f>
        <v>0</v>
      </c>
      <c r="AN6" s="17">
        <f ca="1">SUMIF(DonNghiphep!B:C,Cham_cong!B6,DonNghiphep!C:C)</f>
        <v>0</v>
      </c>
      <c r="AO6" s="18">
        <f t="shared" ref="AO6:AO17" ca="1" si="8">AM6-AN6</f>
        <v>0</v>
      </c>
      <c r="AP6" s="200"/>
      <c r="AQ6" s="158"/>
      <c r="AR6" s="31"/>
      <c r="AS6" s="186"/>
      <c r="AT6" s="187"/>
    </row>
    <row r="7" spans="1:115" s="32" customFormat="1" ht="30" customHeight="1">
      <c r="A7" s="23">
        <v>3</v>
      </c>
      <c r="B7" s="24" t="s">
        <v>63</v>
      </c>
      <c r="C7" s="25" t="s">
        <v>62</v>
      </c>
      <c r="D7" s="26">
        <v>1</v>
      </c>
      <c r="E7" s="26">
        <v>1</v>
      </c>
      <c r="F7" s="26">
        <v>1</v>
      </c>
      <c r="G7" s="26">
        <v>1</v>
      </c>
      <c r="H7" s="26">
        <v>1</v>
      </c>
      <c r="I7" s="26"/>
      <c r="J7" s="26"/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/>
      <c r="Q7" s="26"/>
      <c r="R7" s="26">
        <v>1</v>
      </c>
      <c r="S7" s="26">
        <v>1</v>
      </c>
      <c r="T7" s="26">
        <v>1</v>
      </c>
      <c r="U7" s="26">
        <v>1</v>
      </c>
      <c r="V7" s="26">
        <v>1</v>
      </c>
      <c r="W7" s="26"/>
      <c r="X7" s="26"/>
      <c r="Y7" s="26">
        <v>1</v>
      </c>
      <c r="Z7" s="26">
        <v>1</v>
      </c>
      <c r="AA7" s="26">
        <v>1</v>
      </c>
      <c r="AB7" s="26">
        <v>1</v>
      </c>
      <c r="AC7" s="26">
        <v>1</v>
      </c>
      <c r="AD7" s="26"/>
      <c r="AE7" s="26"/>
      <c r="AF7" s="26">
        <v>1</v>
      </c>
      <c r="AG7" s="26">
        <v>1</v>
      </c>
      <c r="AH7" s="26">
        <v>1</v>
      </c>
      <c r="AI7" s="29">
        <f t="shared" ref="AI7:AI12" si="9">COUNTIF(D7:AH7,"CĐ")+COUNTIF(D7:AH7,"NL")+COUNTIF(D7:AH7,"B")+COUNTIF(D7:AH7,"CT")+SUM(D7:AH7)</f>
        <v>23</v>
      </c>
      <c r="AJ7" s="229">
        <f>+COUNTIF(D7:AH7,1)</f>
        <v>23</v>
      </c>
      <c r="AK7" s="16">
        <f t="shared" si="3"/>
        <v>0</v>
      </c>
      <c r="AL7" s="16">
        <f t="shared" si="4"/>
        <v>0</v>
      </c>
      <c r="AM7" s="17">
        <f t="shared" si="7"/>
        <v>0</v>
      </c>
      <c r="AN7" s="17">
        <f ca="1">SUMIF(DonNghiphep!B:C,Cham_cong!B7,DonNghiphep!C:C)</f>
        <v>0</v>
      </c>
      <c r="AO7" s="18">
        <f t="shared" ca="1" si="8"/>
        <v>0</v>
      </c>
      <c r="AP7" s="200"/>
      <c r="AQ7" s="158"/>
      <c r="AR7" s="31"/>
      <c r="AS7" s="186"/>
      <c r="AT7" s="187"/>
    </row>
    <row r="8" spans="1:115" s="32" customFormat="1" ht="30" customHeight="1">
      <c r="A8" s="23">
        <v>4</v>
      </c>
      <c r="B8" s="24" t="s">
        <v>64</v>
      </c>
      <c r="C8" s="25" t="s">
        <v>67</v>
      </c>
      <c r="D8" s="26">
        <f>SUMIFS(Data!$AB$8:$AB$1542,Data!$C$8:$C$1542," "&amp;Cham_cong!$B8,Data!$E$8:$E$1542,Cham_cong!D$3)+SUMIFS(DonNghiphep!$D$4:$D$85,DonNghiphep!$F$4:$F$85,Cham_cong!D$3,DonNghiphep!$B$4:$B$85,Cham_cong!$B8)+SUMIFS(Data_khac!$AC$8:$AC$1504,Data_khac!$C$8:$C$1504," "&amp;Cham_cong!$B8,Data_khac!$E$8:$E$1504,Cham_cong!D$3)</f>
        <v>0</v>
      </c>
      <c r="E8" s="26">
        <f>SUMIFS(Data!$AB$8:$AB$1542,Data!$C$8:$C$1542," "&amp;Cham_cong!$B8,Data!$E$8:$E$1542,Cham_cong!E$3)+SUMIFS(DonNghiphep!$D$4:$D$85,DonNghiphep!$F$4:$F$85,Cham_cong!E$3,DonNghiphep!$B$4:$B$85,Cham_cong!$B8)+SUMIFS(Data_khac!$AC$8:$AC$1504,Data_khac!$C$8:$C$1504," "&amp;Cham_cong!$B8,Data_khac!$E$8:$E$1504,Cham_cong!E$3)</f>
        <v>1</v>
      </c>
      <c r="F8" s="26">
        <f>SUMIFS(Data!$AB$8:$AB$1542,Data!$C$8:$C$1542," "&amp;Cham_cong!$B8,Data!$E$8:$E$1542,Cham_cong!F$3)+SUMIFS(DonNghiphep!$D$4:$D$85,DonNghiphep!$F$4:$F$85,Cham_cong!F$3,DonNghiphep!$B$4:$B$85,Cham_cong!$B8)+SUMIFS(Data_khac!$AC$8:$AC$1504,Data_khac!$C$8:$C$1504," "&amp;Cham_cong!$B8,Data_khac!$E$8:$E$1504,Cham_cong!F$3)</f>
        <v>1</v>
      </c>
      <c r="G8" s="26">
        <f>SUMIFS(Data!$AB$8:$AB$1542,Data!$C$8:$C$1542," "&amp;Cham_cong!$B8,Data!$E$8:$E$1542,Cham_cong!G$3)+SUMIFS(DonNghiphep!$D$4:$D$85,DonNghiphep!$F$4:$F$85,Cham_cong!G$3,DonNghiphep!$B$4:$B$85,Cham_cong!$B8)+SUMIFS(Data_khac!$AC$8:$AC$1504,Data_khac!$C$8:$C$1504," "&amp;Cham_cong!$B8,Data_khac!$E$8:$E$1504,Cham_cong!G$3)</f>
        <v>1</v>
      </c>
      <c r="H8" s="26">
        <f>SUMIFS(Data!$AB$8:$AB$1542,Data!$C$8:$C$1542," "&amp;Cham_cong!$B8,Data!$E$8:$E$1542,Cham_cong!H$3)+SUMIFS(DonNghiphep!$D$4:$D$85,DonNghiphep!$F$4:$F$85,Cham_cong!H$3,DonNghiphep!$B$4:$B$85,Cham_cong!$B8)+SUMIFS(Data_khac!$AC$8:$AC$1504,Data_khac!$C$8:$C$1504," "&amp;Cham_cong!$B8,Data_khac!$E$8:$E$1504,Cham_cong!H$3)</f>
        <v>1</v>
      </c>
      <c r="I8" s="26"/>
      <c r="J8" s="26"/>
      <c r="K8" s="26">
        <f>SUMIFS(Data!$AB$8:$AB$1542,Data!$C$8:$C$1542," "&amp;Cham_cong!$B8,Data!$E$8:$E$1542,Cham_cong!K$3)+SUMIFS(DonNghiphep!$D$4:$D$85,DonNghiphep!$F$4:$F$85,Cham_cong!K$3,DonNghiphep!$B$4:$B$85,Cham_cong!$B8)+SUMIFS(Data_khac!$AC$8:$AC$1504,Data_khac!$C$8:$C$1504," "&amp;Cham_cong!$B8,Data_khac!$E$8:$E$1504,Cham_cong!K$3)</f>
        <v>0.97254901960784323</v>
      </c>
      <c r="L8" s="26">
        <f>SUMIFS(Data!$AB$8:$AB$1542,Data!$C$8:$C$1542," "&amp;Cham_cong!$B8,Data!$E$8:$E$1542,Cham_cong!L$3)+SUMIFS(DonNghiphep!$D$4:$D$85,DonNghiphep!$F$4:$F$85,Cham_cong!L$3,DonNghiphep!$B$4:$B$85,Cham_cong!$B8)+SUMIFS(Data_khac!$AC$8:$AC$1504,Data_khac!$C$8:$C$1504," "&amp;Cham_cong!$B8,Data_khac!$E$8:$E$1504,Cham_cong!L$3)</f>
        <v>1</v>
      </c>
      <c r="M8" s="26">
        <f>SUMIFS(Data!$AB$8:$AB$1542,Data!$C$8:$C$1542," "&amp;Cham_cong!$B8,Data!$E$8:$E$1542,Cham_cong!M$3)+SUMIFS(DonNghiphep!$D$4:$D$85,DonNghiphep!$F$4:$F$85,Cham_cong!M$3,DonNghiphep!$B$4:$B$85,Cham_cong!$B8)+SUMIFS(Data_khac!$AC$8:$AC$1504,Data_khac!$C$8:$C$1504," "&amp;Cham_cong!$B8,Data_khac!$E$8:$E$1504,Cham_cong!M$3)</f>
        <v>1</v>
      </c>
      <c r="N8" s="26">
        <f>SUMIFS(Data!$AB$8:$AB$1542,Data!$C$8:$C$1542," "&amp;Cham_cong!$B8,Data!$E$8:$E$1542,Cham_cong!N$3)+SUMIFS(DonNghiphep!$D$4:$D$85,DonNghiphep!$F$4:$F$85,Cham_cong!N$3,DonNghiphep!$B$4:$B$85,Cham_cong!$B8)+SUMIFS(Data_khac!$AC$8:$AC$1504,Data_khac!$C$8:$C$1504," "&amp;Cham_cong!$B8,Data_khac!$E$8:$E$1504,Cham_cong!N$3)</f>
        <v>1</v>
      </c>
      <c r="O8" s="26">
        <f>SUMIFS(Data!$AB$8:$AB$1542,Data!$C$8:$C$1542," "&amp;Cham_cong!$B8,Data!$E$8:$E$1542,Cham_cong!O$3)+SUMIFS(DonNghiphep!$D$4:$D$85,DonNghiphep!$F$4:$F$85,Cham_cong!O$3,DonNghiphep!$B$4:$B$85,Cham_cong!$B8)+SUMIFS(Data_khac!$AC$8:$AC$1504,Data_khac!$C$8:$C$1504," "&amp;Cham_cong!$B8,Data_khac!$E$8:$E$1504,Cham_cong!O$3)</f>
        <v>1</v>
      </c>
      <c r="P8" s="26"/>
      <c r="Q8" s="26"/>
      <c r="R8" s="26">
        <f>SUMIFS(Data!$AB$8:$AB$1542,Data!$C$8:$C$1542," "&amp;Cham_cong!$B8,Data!$E$8:$E$1542,Cham_cong!R$3)+SUMIFS(DonNghiphep!$D$4:$D$85,DonNghiphep!$F$4:$F$85,Cham_cong!R$3,DonNghiphep!$B$4:$B$85,Cham_cong!$B8)+SUMIFS(Data_khac!$AC$8:$AC$1504,Data_khac!$C$8:$C$1504," "&amp;Cham_cong!$B8,Data_khac!$E$8:$E$1504,Cham_cong!R$3)</f>
        <v>0.9137254901960784</v>
      </c>
      <c r="S8" s="26">
        <f>SUMIFS(Data!$AB$8:$AB$1542,Data!$C$8:$C$1542," "&amp;Cham_cong!$B8,Data!$E$8:$E$1542,Cham_cong!S$3)+SUMIFS(DonNghiphep!$D$4:$D$85,DonNghiphep!$F$4:$F$85,Cham_cong!S$3,DonNghiphep!$B$4:$B$85,Cham_cong!$B8)+SUMIFS(Data_khac!$AC$8:$AC$1504,Data_khac!$C$8:$C$1504," "&amp;Cham_cong!$B8,Data_khac!$E$8:$E$1504,Cham_cong!S$3)</f>
        <v>1</v>
      </c>
      <c r="T8" s="26">
        <f>SUMIFS(Data!$AB$8:$AB$1542,Data!$C$8:$C$1542," "&amp;Cham_cong!$B8,Data!$E$8:$E$1542,Cham_cong!T$3)+SUMIFS(DonNghiphep!$D$4:$D$85,DonNghiphep!$F$4:$F$85,Cham_cong!T$3,DonNghiphep!$B$4:$B$85,Cham_cong!$B8)+SUMIFS(Data_khac!$AC$8:$AC$1504,Data_khac!$C$8:$C$1504," "&amp;Cham_cong!$B8,Data_khac!$E$8:$E$1504,Cham_cong!T$3)</f>
        <v>1</v>
      </c>
      <c r="U8" s="26">
        <f>SUMIFS(Data!$AB$8:$AB$1542,Data!$C$8:$C$1542," "&amp;Cham_cong!$B8,Data!$E$8:$E$1542,Cham_cong!U$3)+SUMIFS(DonNghiphep!$D$4:$D$85,DonNghiphep!$F$4:$F$85,Cham_cong!U$3,DonNghiphep!$B$4:$B$85,Cham_cong!$B8)+SUMIFS(Data_khac!$AC$8:$AC$1504,Data_khac!$C$8:$C$1504," "&amp;Cham_cong!$B8,Data_khac!$E$8:$E$1504,Cham_cong!U$3)</f>
        <v>1</v>
      </c>
      <c r="V8" s="26">
        <f>SUMIFS(Data!$AB$8:$AB$1542,Data!$C$8:$C$1542," "&amp;Cham_cong!$B8,Data!$E$8:$E$1542,Cham_cong!V$3)+SUMIFS(DonNghiphep!$D$4:$D$85,DonNghiphep!$F$4:$F$85,Cham_cong!V$3,DonNghiphep!$B$4:$B$85,Cham_cong!$B8)+SUMIFS(Data_khac!$AC$8:$AC$1504,Data_khac!$C$8:$C$1504," "&amp;Cham_cong!$B8,Data_khac!$E$8:$E$1504,Cham_cong!V$3)</f>
        <v>0.92941176470588227</v>
      </c>
      <c r="W8" s="26"/>
      <c r="X8" s="26"/>
      <c r="Y8" s="26">
        <f>SUMIFS(Data!$AB$8:$AB$1542,Data!$C$8:$C$1542," "&amp;Cham_cong!$B8,Data!$E$8:$E$1542,Cham_cong!Y$3)+SUMIFS(DonNghiphep!$D$4:$D$85,DonNghiphep!$F$4:$F$85,Cham_cong!Y$3,DonNghiphep!$B$4:$B$85,Cham_cong!$B8)+SUMIFS(Data_khac!$AC$8:$AC$1504,Data_khac!$C$8:$C$1504," "&amp;Cham_cong!$B8,Data_khac!$E$8:$E$1504,Cham_cong!Y$3)</f>
        <v>1</v>
      </c>
      <c r="Z8" s="26">
        <f>SUMIFS(Data!$AB$8:$AB$1542,Data!$C$8:$C$1542," "&amp;Cham_cong!$B8,Data!$E$8:$E$1542,Cham_cong!Z$3)+SUMIFS(DonNghiphep!$D$4:$D$85,DonNghiphep!$F$4:$F$85,Cham_cong!Z$3,DonNghiphep!$B$4:$B$85,Cham_cong!$B8)+SUMIFS(Data_khac!$AC$8:$AC$1504,Data_khac!$C$8:$C$1504," "&amp;Cham_cong!$B8,Data_khac!$E$8:$E$1504,Cham_cong!Z$3)</f>
        <v>1</v>
      </c>
      <c r="AA8" s="26">
        <f>SUMIFS(Data!$AB$8:$AB$1542,Data!$C$8:$C$1542," "&amp;Cham_cong!$B8,Data!$E$8:$E$1542,Cham_cong!AA$3)+SUMIFS(DonNghiphep!$D$4:$D$85,DonNghiphep!$F$4:$F$85,Cham_cong!AA$3,DonNghiphep!$B$4:$B$85,Cham_cong!$B8)+SUMIFS(Data_khac!$AC$8:$AC$1504,Data_khac!$C$8:$C$1504," "&amp;Cham_cong!$B8,Data_khac!$E$8:$E$1504,Cham_cong!AA$3)</f>
        <v>1</v>
      </c>
      <c r="AB8" s="26">
        <f>SUMIFS(Data!$AB$8:$AB$1542,Data!$C$8:$C$1542," "&amp;Cham_cong!$B8,Data!$E$8:$E$1542,Cham_cong!AB$3)+SUMIFS(DonNghiphep!$D$4:$D$85,DonNghiphep!$F$4:$F$85,Cham_cong!AB$3,DonNghiphep!$B$4:$B$85,Cham_cong!$B8)+SUMIFS(Data_khac!$AC$8:$AC$1504,Data_khac!$C$8:$C$1504," "&amp;Cham_cong!$B8,Data_khac!$E$8:$E$1504,Cham_cong!AB$3)</f>
        <v>1</v>
      </c>
      <c r="AC8" s="26">
        <f>SUMIFS(Data!$AB$8:$AB$1542,Data!$C$8:$C$1542," "&amp;Cham_cong!$B8,Data!$E$8:$E$1542,Cham_cong!AC$3)+SUMIFS(DonNghiphep!$D$4:$D$85,DonNghiphep!$F$4:$F$85,Cham_cong!AC$3,DonNghiphep!$B$4:$B$85,Cham_cong!$B8)+SUMIFS(Data_khac!$AC$8:$AC$1504,Data_khac!$C$8:$C$1504," "&amp;Cham_cong!$B8,Data_khac!$E$8:$E$1504,Cham_cong!AC$3)</f>
        <v>0.88627450980392153</v>
      </c>
      <c r="AD8" s="26"/>
      <c r="AE8" s="26"/>
      <c r="AF8" s="26">
        <f>SUMIFS(Data!$AB$8:$AB$1542,Data!$C$8:$C$1542," "&amp;Cham_cong!$B8,Data!$E$8:$E$1542,Cham_cong!AF$3)+SUMIFS(DonNghiphep!$D$4:$D$85,DonNghiphep!$F$4:$F$85,Cham_cong!AF$3,DonNghiphep!$B$4:$B$85,Cham_cong!$B8)+SUMIFS(Data_khac!$AC$8:$AC$1504,Data_khac!$C$8:$C$1504," "&amp;Cham_cong!$B8,Data_khac!$E$8:$E$1504,Cham_cong!AF$3)</f>
        <v>1</v>
      </c>
      <c r="AG8" s="26">
        <f>SUMIFS(Data!$AB$8:$AB$1542,Data!$C$8:$C$1542," "&amp;Cham_cong!$B8,Data!$E$8:$E$1542,Cham_cong!AG$3)+SUMIFS(DonNghiphep!$D$4:$D$85,DonNghiphep!$F$4:$F$85,Cham_cong!AG$3,DonNghiphep!$B$4:$B$85,Cham_cong!$B8)+SUMIFS(Data_khac!$AC$8:$AC$1504,Data_khac!$C$8:$C$1504," "&amp;Cham_cong!$B8,Data_khac!$E$8:$E$1504,Cham_cong!AG$3)</f>
        <v>1</v>
      </c>
      <c r="AH8" s="26">
        <f>SUMIFS(Data!$AB$8:$AB$1542,Data!$C$8:$C$1542," "&amp;Cham_cong!$B8,Data!$E$8:$E$1542,Cham_cong!AH$3)+SUMIFS(DonNghiphep!$D$4:$D$85,DonNghiphep!$F$4:$F$85,Cham_cong!AH$3,DonNghiphep!$B$4:$B$85,Cham_cong!$B8)+SUMIFS(Data_khac!$AC$8:$AC$1504,Data_khac!$C$8:$C$1504," "&amp;Cham_cong!$B8,Data_khac!$E$8:$E$1504,Cham_cong!AH$3)</f>
        <v>1</v>
      </c>
      <c r="AI8" s="29">
        <f t="shared" si="9"/>
        <v>21.701960784313727</v>
      </c>
      <c r="AJ8" s="230">
        <f>SUMIFS(Data!$AE$8:$AE$1707,Data!$C$8:$C$1707," "&amp;Cham_cong!B8)+SUMIFS(Data_khac!$AF$8:$AF$1504,Data_khac!$C$8:$C$1504," "&amp;Cham_cong!$B8)+SUMIFS(DonNghiphep!$E$4:$E$85,DonNghiphep!$B$4:$B$85,Cham_cong!$B8)</f>
        <v>22</v>
      </c>
      <c r="AK8" s="16">
        <f>COUNTIFS(D8:AH8,"&gt;0",D8:AH8,"&lt;0.625")</f>
        <v>0</v>
      </c>
      <c r="AL8" s="16">
        <f>COUNTIF(D8:AH8,"0")</f>
        <v>1</v>
      </c>
      <c r="AM8" s="17">
        <f>AL8*1+AK8*0.5</f>
        <v>1</v>
      </c>
      <c r="AN8" s="17">
        <f ca="1">SUMIF(DonNghiphep!B:C,Cham_cong!B8,DonNghiphep!C:C)</f>
        <v>1</v>
      </c>
      <c r="AO8" s="18">
        <f ca="1">AM8-AN8</f>
        <v>0</v>
      </c>
      <c r="AP8" s="200"/>
      <c r="AQ8" s="158"/>
      <c r="AR8" s="31"/>
      <c r="AS8" s="186"/>
      <c r="AT8" s="187"/>
    </row>
    <row r="9" spans="1:115" s="32" customFormat="1" ht="30" customHeight="1">
      <c r="A9" s="23">
        <v>5</v>
      </c>
      <c r="B9" s="24" t="s">
        <v>65</v>
      </c>
      <c r="C9" s="25" t="s">
        <v>314</v>
      </c>
      <c r="D9" s="26">
        <f>SUMIFS(Data!$AB$8:$AB$1542,Data!$C$8:$C$1542," "&amp;Cham_cong!$B9,Data!$E$8:$E$1542,Cham_cong!D$3)+SUMIFS(DonNghiphep!$D$4:$D$85,DonNghiphep!$F$4:$F$85,Cham_cong!D$3,DonNghiphep!$B$4:$B$85,Cham_cong!$B9)+SUMIFS(Data_khac!$AC$8:$AC$1504,Data_khac!$C$8:$C$1504," "&amp;Cham_cong!$B9,Data_khac!$E$8:$E$1504,Cham_cong!D$3)</f>
        <v>1</v>
      </c>
      <c r="E9" s="26">
        <f>SUMIFS(Data!$AB$8:$AB$1542,Data!$C$8:$C$1542," "&amp;Cham_cong!$B9,Data!$E$8:$E$1542,Cham_cong!E$3)+SUMIFS(DonNghiphep!$D$4:$D$85,DonNghiphep!$F$4:$F$85,Cham_cong!E$3,DonNghiphep!$B$4:$B$85,Cham_cong!$B9)+SUMIFS(Data_khac!$AC$8:$AC$1504,Data_khac!$C$8:$C$1504," "&amp;Cham_cong!$B9,Data_khac!$E$8:$E$1504,Cham_cong!E$3)</f>
        <v>1</v>
      </c>
      <c r="F9" s="26">
        <f>SUMIFS(Data!$AB$8:$AB$1542,Data!$C$8:$C$1542," "&amp;Cham_cong!$B9,Data!$E$8:$E$1542,Cham_cong!F$3)+SUMIFS(DonNghiphep!$D$4:$D$85,DonNghiphep!$F$4:$F$85,Cham_cong!F$3,DonNghiphep!$B$4:$B$85,Cham_cong!$B9)+SUMIFS(Data_khac!$AC$8:$AC$1504,Data_khac!$C$8:$C$1504," "&amp;Cham_cong!$B9,Data_khac!$E$8:$E$1504,Cham_cong!F$3)</f>
        <v>1</v>
      </c>
      <c r="G9" s="26">
        <f>SUMIFS(Data!$AB$8:$AB$1542,Data!$C$8:$C$1542," "&amp;Cham_cong!$B9,Data!$E$8:$E$1542,Cham_cong!G$3)+SUMIFS(DonNghiphep!$D$4:$D$85,DonNghiphep!$F$4:$F$85,Cham_cong!G$3,DonNghiphep!$B$4:$B$85,Cham_cong!$B9)+SUMIFS(Data_khac!$AC$8:$AC$1504,Data_khac!$C$8:$C$1504," "&amp;Cham_cong!$B9,Data_khac!$E$8:$E$1504,Cham_cong!G$3)</f>
        <v>1</v>
      </c>
      <c r="H9" s="26">
        <f>SUMIFS(Data!$AB$8:$AB$1542,Data!$C$8:$C$1542," "&amp;Cham_cong!$B9,Data!$E$8:$E$1542,Cham_cong!H$3)+SUMIFS(DonNghiphep!$D$4:$D$85,DonNghiphep!$F$4:$F$85,Cham_cong!H$3,DonNghiphep!$B$4:$B$85,Cham_cong!$B9)+SUMIFS(Data_khac!$AC$8:$AC$1504,Data_khac!$C$8:$C$1504," "&amp;Cham_cong!$B9,Data_khac!$E$8:$E$1504,Cham_cong!H$3)</f>
        <v>0</v>
      </c>
      <c r="I9" s="26"/>
      <c r="J9" s="26"/>
      <c r="K9" s="26">
        <f>SUMIFS(Data!$AB$8:$AB$1542,Data!$C$8:$C$1542," "&amp;Cham_cong!$B9,Data!$E$8:$E$1542,Cham_cong!K$3)+SUMIFS(DonNghiphep!$D$4:$D$85,DonNghiphep!$F$4:$F$85,Cham_cong!K$3,DonNghiphep!$B$4:$B$85,Cham_cong!$B9)+SUMIFS(Data_khac!$AC$8:$AC$1504,Data_khac!$C$8:$C$1504," "&amp;Cham_cong!$B9,Data_khac!$E$8:$E$1504,Cham_cong!K$3)</f>
        <v>1</v>
      </c>
      <c r="L9" s="26">
        <f>SUMIFS(Data!$AB$8:$AB$1542,Data!$C$8:$C$1542," "&amp;Cham_cong!$B9,Data!$E$8:$E$1542,Cham_cong!L$3)+SUMIFS(DonNghiphep!$D$4:$D$85,DonNghiphep!$F$4:$F$85,Cham_cong!L$3,DonNghiphep!$B$4:$B$85,Cham_cong!$B9)+SUMIFS(Data_khac!$AC$8:$AC$1504,Data_khac!$C$8:$C$1504," "&amp;Cham_cong!$B9,Data_khac!$E$8:$E$1504,Cham_cong!L$3)</f>
        <v>0.99999999999999967</v>
      </c>
      <c r="M9" s="26">
        <f>SUMIFS(Data!$AB$8:$AB$1542,Data!$C$8:$C$1542," "&amp;Cham_cong!$B9,Data!$E$8:$E$1542,Cham_cong!M$3)+SUMIFS(DonNghiphep!$D$4:$D$85,DonNghiphep!$F$4:$F$85,Cham_cong!M$3,DonNghiphep!$B$4:$B$85,Cham_cong!$B9)+SUMIFS(Data_khac!$AC$8:$AC$1504,Data_khac!$C$8:$C$1504," "&amp;Cham_cong!$B9,Data_khac!$E$8:$E$1504,Cham_cong!M$3)</f>
        <v>0.99999999999999989</v>
      </c>
      <c r="N9" s="26">
        <f>SUMIFS(Data!$AB$8:$AB$1542,Data!$C$8:$C$1542," "&amp;Cham_cong!$B9,Data!$E$8:$E$1542,Cham_cong!N$3)+SUMIFS(DonNghiphep!$D$4:$D$85,DonNghiphep!$F$4:$F$85,Cham_cong!N$3,DonNghiphep!$B$4:$B$85,Cham_cong!$B9)+SUMIFS(Data_khac!$AC$8:$AC$1504,Data_khac!$C$8:$C$1504," "&amp;Cham_cong!$B9,Data_khac!$E$8:$E$1504,Cham_cong!N$3)</f>
        <v>1</v>
      </c>
      <c r="O9" s="26">
        <f>SUMIFS(Data!$AB$8:$AB$1542,Data!$C$8:$C$1542," "&amp;Cham_cong!$B9,Data!$E$8:$E$1542,Cham_cong!O$3)+SUMIFS(DonNghiphep!$D$4:$D$85,DonNghiphep!$F$4:$F$85,Cham_cong!O$3,DonNghiphep!$B$4:$B$85,Cham_cong!$B9)+SUMIFS(Data_khac!$AC$8:$AC$1504,Data_khac!$C$8:$C$1504," "&amp;Cham_cong!$B9,Data_khac!$E$8:$E$1504,Cham_cong!O$3)</f>
        <v>1</v>
      </c>
      <c r="P9" s="26"/>
      <c r="Q9" s="26"/>
      <c r="R9" s="26">
        <f>SUMIFS(Data!$AB$8:$AB$1542,Data!$C$8:$C$1542," "&amp;Cham_cong!$B9,Data!$E$8:$E$1542,Cham_cong!R$3)+SUMIFS(DonNghiphep!$D$4:$D$85,DonNghiphep!$F$4:$F$85,Cham_cong!R$3,DonNghiphep!$B$4:$B$85,Cham_cong!$B9)+SUMIFS(Data_khac!$AC$8:$AC$1504,Data_khac!$C$8:$C$1504," "&amp;Cham_cong!$B9,Data_khac!$E$8:$E$1504,Cham_cong!R$3)</f>
        <v>1</v>
      </c>
      <c r="S9" s="26">
        <f>SUMIFS(Data!$AB$8:$AB$1542,Data!$C$8:$C$1542," "&amp;Cham_cong!$B9,Data!$E$8:$E$1542,Cham_cong!S$3)+SUMIFS(DonNghiphep!$D$4:$D$85,DonNghiphep!$F$4:$F$85,Cham_cong!S$3,DonNghiphep!$B$4:$B$85,Cham_cong!$B9)+SUMIFS(Data_khac!$AC$8:$AC$1504,Data_khac!$C$8:$C$1504," "&amp;Cham_cong!$B9,Data_khac!$E$8:$E$1504,Cham_cong!S$3)</f>
        <v>1</v>
      </c>
      <c r="T9" s="26">
        <f>SUMIFS(Data!$AB$8:$AB$1542,Data!$C$8:$C$1542," "&amp;Cham_cong!$B9,Data!$E$8:$E$1542,Cham_cong!T$3)+SUMIFS(DonNghiphep!$D$4:$D$85,DonNghiphep!$F$4:$F$85,Cham_cong!T$3,DonNghiphep!$B$4:$B$85,Cham_cong!$B9)+SUMIFS(Data_khac!$AC$8:$AC$1504,Data_khac!$C$8:$C$1504," "&amp;Cham_cong!$B9,Data_khac!$E$8:$E$1504,Cham_cong!T$3)</f>
        <v>1</v>
      </c>
      <c r="U9" s="26">
        <f>SUMIFS(Data!$AB$8:$AB$1542,Data!$C$8:$C$1542," "&amp;Cham_cong!$B9,Data!$E$8:$E$1542,Cham_cong!U$3)+SUMIFS(DonNghiphep!$D$4:$D$85,DonNghiphep!$F$4:$F$85,Cham_cong!U$3,DonNghiphep!$B$4:$B$85,Cham_cong!$B9)+SUMIFS(Data_khac!$AC$8:$AC$1504,Data_khac!$C$8:$C$1504," "&amp;Cham_cong!$B9,Data_khac!$E$8:$E$1504,Cham_cong!U$3)</f>
        <v>1</v>
      </c>
      <c r="V9" s="26">
        <f>SUMIFS(Data!$AB$8:$AB$1542,Data!$C$8:$C$1542," "&amp;Cham_cong!$B9,Data!$E$8:$E$1542,Cham_cong!V$3)+SUMIFS(DonNghiphep!$D$4:$D$85,DonNghiphep!$F$4:$F$85,Cham_cong!V$3,DonNghiphep!$B$4:$B$85,Cham_cong!$B9)+SUMIFS(Data_khac!$AC$8:$AC$1504,Data_khac!$C$8:$C$1504," "&amp;Cham_cong!$B9,Data_khac!$E$8:$E$1504,Cham_cong!V$3)</f>
        <v>1</v>
      </c>
      <c r="W9" s="26"/>
      <c r="X9" s="26"/>
      <c r="Y9" s="26">
        <f>SUMIFS(Data!$AB$8:$AB$1542,Data!$C$8:$C$1542," "&amp;Cham_cong!$B9,Data!$E$8:$E$1542,Cham_cong!Y$3)+SUMIFS(DonNghiphep!$D$4:$D$85,DonNghiphep!$F$4:$F$85,Cham_cong!Y$3,DonNghiphep!$B$4:$B$85,Cham_cong!$B9)+SUMIFS(Data_khac!$AC$8:$AC$1504,Data_khac!$C$8:$C$1504," "&amp;Cham_cong!$B9,Data_khac!$E$8:$E$1504,Cham_cong!Y$3)</f>
        <v>1</v>
      </c>
      <c r="Z9" s="26">
        <f>SUMIFS(Data!$AB$8:$AB$1542,Data!$C$8:$C$1542," "&amp;Cham_cong!$B9,Data!$E$8:$E$1542,Cham_cong!Z$3)+SUMIFS(DonNghiphep!$D$4:$D$85,DonNghiphep!$F$4:$F$85,Cham_cong!Z$3,DonNghiphep!$B$4:$B$85,Cham_cong!$B9)+SUMIFS(Data_khac!$AC$8:$AC$1504,Data_khac!$C$8:$C$1504," "&amp;Cham_cong!$B9,Data_khac!$E$8:$E$1504,Cham_cong!Z$3)</f>
        <v>0.52941176470588236</v>
      </c>
      <c r="AA9" s="26">
        <f>SUMIFS(Data!$AB$8:$AB$1542,Data!$C$8:$C$1542," "&amp;Cham_cong!$B9,Data!$E$8:$E$1542,Cham_cong!AA$3)+SUMIFS(DonNghiphep!$D$4:$D$85,DonNghiphep!$F$4:$F$85,Cham_cong!AA$3,DonNghiphep!$B$4:$B$85,Cham_cong!$B9)+SUMIFS(Data_khac!$AC$8:$AC$1504,Data_khac!$C$8:$C$1504," "&amp;Cham_cong!$B9,Data_khac!$E$8:$E$1504,Cham_cong!AA$3)</f>
        <v>1</v>
      </c>
      <c r="AB9" s="26">
        <f>SUMIFS(Data!$AB$8:$AB$1542,Data!$C$8:$C$1542," "&amp;Cham_cong!$B9,Data!$E$8:$E$1542,Cham_cong!AB$3)+SUMIFS(DonNghiphep!$D$4:$D$85,DonNghiphep!$F$4:$F$85,Cham_cong!AB$3,DonNghiphep!$B$4:$B$85,Cham_cong!$B9)+SUMIFS(Data_khac!$AC$8:$AC$1504,Data_khac!$C$8:$C$1504," "&amp;Cham_cong!$B9,Data_khac!$E$8:$E$1504,Cham_cong!AB$3)</f>
        <v>1</v>
      </c>
      <c r="AC9" s="26">
        <f>SUMIFS(Data!$AB$8:$AB$1542,Data!$C$8:$C$1542," "&amp;Cham_cong!$B9,Data!$E$8:$E$1542,Cham_cong!AC$3)+SUMIFS(DonNghiphep!$D$4:$D$85,DonNghiphep!$F$4:$F$85,Cham_cong!AC$3,DonNghiphep!$B$4:$B$85,Cham_cong!$B9)+SUMIFS(Data_khac!$AC$8:$AC$1504,Data_khac!$C$8:$C$1504," "&amp;Cham_cong!$B9,Data_khac!$E$8:$E$1504,Cham_cong!AC$3)</f>
        <v>1</v>
      </c>
      <c r="AD9" s="26"/>
      <c r="AE9" s="26"/>
      <c r="AF9" s="26">
        <f>SUMIFS(Data!$AB$8:$AB$1542,Data!$C$8:$C$1542," "&amp;Cham_cong!$B9,Data!$E$8:$E$1542,Cham_cong!AF$3)+SUMIFS(DonNghiphep!$D$4:$D$85,DonNghiphep!$F$4:$F$85,Cham_cong!AF$3,DonNghiphep!$B$4:$B$85,Cham_cong!$B9)+SUMIFS(Data_khac!$AC$8:$AC$1504,Data_khac!$C$8:$C$1504," "&amp;Cham_cong!$B9,Data_khac!$E$8:$E$1504,Cham_cong!AF$3)</f>
        <v>1</v>
      </c>
      <c r="AG9" s="26">
        <f>SUMIFS(Data!$AB$8:$AB$1542,Data!$C$8:$C$1542," "&amp;Cham_cong!$B9,Data!$E$8:$E$1542,Cham_cong!AG$3)+SUMIFS(DonNghiphep!$D$4:$D$85,DonNghiphep!$F$4:$F$85,Cham_cong!AG$3,DonNghiphep!$B$4:$B$85,Cham_cong!$B9)+SUMIFS(Data_khac!$AC$8:$AC$1504,Data_khac!$C$8:$C$1504," "&amp;Cham_cong!$B9,Data_khac!$E$8:$E$1504,Cham_cong!AG$3)</f>
        <v>1.0000000000000002</v>
      </c>
      <c r="AH9" s="26">
        <f>SUMIFS(Data!$AB$8:$AB$1542,Data!$C$8:$C$1542," "&amp;Cham_cong!$B9,Data!$E$8:$E$1542,Cham_cong!AH$3)+SUMIFS(DonNghiphep!$D$4:$D$85,DonNghiphep!$F$4:$F$85,Cham_cong!AH$3,DonNghiphep!$B$4:$B$85,Cham_cong!$B9)+SUMIFS(Data_khac!$AC$8:$AC$1504,Data_khac!$C$8:$C$1504," "&amp;Cham_cong!$B9,Data_khac!$E$8:$E$1504,Cham_cong!AH$3)</f>
        <v>1</v>
      </c>
      <c r="AI9" s="29">
        <f t="shared" si="9"/>
        <v>21.529411764705884</v>
      </c>
      <c r="AJ9" s="230">
        <f>SUMIFS(Data!$AE$8:$AE$1707,Data!$C$8:$C$1707," "&amp;Cham_cong!B9)+SUMIFS(Data_khac!$AF$8:$AF$1504,Data_khac!$C$8:$C$1504," "&amp;Cham_cong!$B9)+SUMIFS(DonNghiphep!$E$4:$E$85,DonNghiphep!$B$4:$B$85,Cham_cong!$B9)</f>
        <v>21</v>
      </c>
      <c r="AK9" s="16">
        <f t="shared" si="3"/>
        <v>1</v>
      </c>
      <c r="AL9" s="16">
        <f t="shared" si="4"/>
        <v>1</v>
      </c>
      <c r="AM9" s="17">
        <f>AL9*1+AK9*0.5</f>
        <v>1.5</v>
      </c>
      <c r="AN9" s="17">
        <f ca="1">SUMIF(DonNghiphep!B:C,Cham_cong!B9,DonNghiphep!C:C)</f>
        <v>0.5</v>
      </c>
      <c r="AO9" s="18">
        <f ca="1">AM9-AN9</f>
        <v>1</v>
      </c>
      <c r="AP9" s="200"/>
      <c r="AQ9" s="158"/>
      <c r="AR9" s="31"/>
      <c r="AS9" s="186"/>
      <c r="AT9" s="187"/>
    </row>
    <row r="10" spans="1:115" s="32" customFormat="1" ht="30" customHeight="1">
      <c r="A10" s="23">
        <v>6</v>
      </c>
      <c r="B10" s="24" t="s">
        <v>66</v>
      </c>
      <c r="C10" s="25" t="s">
        <v>315</v>
      </c>
      <c r="D10" s="26">
        <f>SUMIFS(Data!$AB$8:$AB$1542,Data!$C$8:$C$1542," "&amp;Cham_cong!$B10,Data!$E$8:$E$1542,Cham_cong!D$3)+SUMIFS(DonNghiphep!$D$4:$D$85,DonNghiphep!$F$4:$F$85,Cham_cong!D$3,DonNghiphep!$B$4:$B$85,Cham_cong!$B10)+SUMIFS(Data_khac!$AC$8:$AC$1504,Data_khac!$C$8:$C$1504," "&amp;Cham_cong!$B10,Data_khac!$E$8:$E$1504,Cham_cong!D$3)</f>
        <v>1</v>
      </c>
      <c r="E10" s="26">
        <f>SUMIFS(Data!$AB$8:$AB$1542,Data!$C$8:$C$1542," "&amp;Cham_cong!$B10,Data!$E$8:$E$1542,Cham_cong!E$3)+SUMIFS(DonNghiphep!$D$4:$D$85,DonNghiphep!$F$4:$F$85,Cham_cong!E$3,DonNghiphep!$B$4:$B$85,Cham_cong!$B10)+SUMIFS(Data_khac!$AC$8:$AC$1504,Data_khac!$C$8:$C$1504," "&amp;Cham_cong!$B10,Data_khac!$E$8:$E$1504,Cham_cong!E$3)</f>
        <v>1</v>
      </c>
      <c r="F10" s="26">
        <f>SUMIFS(Data!$AB$8:$AB$1542,Data!$C$8:$C$1542," "&amp;Cham_cong!$B10,Data!$E$8:$E$1542,Cham_cong!F$3)+SUMIFS(DonNghiphep!$D$4:$D$85,DonNghiphep!$F$4:$F$85,Cham_cong!F$3,DonNghiphep!$B$4:$B$85,Cham_cong!$B10)+SUMIFS(Data_khac!$AC$8:$AC$1504,Data_khac!$C$8:$C$1504," "&amp;Cham_cong!$B10,Data_khac!$E$8:$E$1504,Cham_cong!F$3)</f>
        <v>1</v>
      </c>
      <c r="G10" s="26">
        <f>SUMIFS(Data!$AB$8:$AB$1542,Data!$C$8:$C$1542," "&amp;Cham_cong!$B10,Data!$E$8:$E$1542,Cham_cong!G$3)+SUMIFS(DonNghiphep!$D$4:$D$85,DonNghiphep!$F$4:$F$85,Cham_cong!G$3,DonNghiphep!$B$4:$B$85,Cham_cong!$B10)+SUMIFS(Data_khac!$AC$8:$AC$1504,Data_khac!$C$8:$C$1504," "&amp;Cham_cong!$B10,Data_khac!$E$8:$E$1504,Cham_cong!G$3)</f>
        <v>1</v>
      </c>
      <c r="H10" s="26">
        <f>SUMIFS(Data!$AB$8:$AB$1542,Data!$C$8:$C$1542," "&amp;Cham_cong!$B10,Data!$E$8:$E$1542,Cham_cong!H$3)+SUMIFS(DonNghiphep!$D$4:$D$85,DonNghiphep!$F$4:$F$85,Cham_cong!H$3,DonNghiphep!$B$4:$B$85,Cham_cong!$B10)+SUMIFS(Data_khac!$AC$8:$AC$1504,Data_khac!$C$8:$C$1504," "&amp;Cham_cong!$B10,Data_khac!$E$8:$E$1504,Cham_cong!H$3)</f>
        <v>1</v>
      </c>
      <c r="I10" s="26"/>
      <c r="J10" s="26"/>
      <c r="K10" s="26">
        <f>SUMIFS(Data!$AB$8:$AB$1542,Data!$C$8:$C$1542," "&amp;Cham_cong!$B10,Data!$E$8:$E$1542,Cham_cong!K$3)+SUMIFS(DonNghiphep!$D$4:$D$85,DonNghiphep!$F$4:$F$85,Cham_cong!K$3,DonNghiphep!$B$4:$B$85,Cham_cong!$B10)+SUMIFS(Data_khac!$AC$8:$AC$1504,Data_khac!$C$8:$C$1504," "&amp;Cham_cong!$B10,Data_khac!$E$8:$E$1504,Cham_cong!K$3)</f>
        <v>1</v>
      </c>
      <c r="L10" s="26">
        <f>SUMIFS(Data!$AB$8:$AB$1542,Data!$C$8:$C$1542," "&amp;Cham_cong!$B10,Data!$E$8:$E$1542,Cham_cong!L$3)+SUMIFS(DonNghiphep!$D$4:$D$85,DonNghiphep!$F$4:$F$85,Cham_cong!L$3,DonNghiphep!$B$4:$B$85,Cham_cong!$B10)+SUMIFS(Data_khac!$AC$8:$AC$1504,Data_khac!$C$8:$C$1504," "&amp;Cham_cong!$B10,Data_khac!$E$8:$E$1504,Cham_cong!L$3)</f>
        <v>0.72549019607843146</v>
      </c>
      <c r="M10" s="26">
        <f>SUMIFS(Data!$AB$8:$AB$1542,Data!$C$8:$C$1542," "&amp;Cham_cong!$B10,Data!$E$8:$E$1542,Cham_cong!M$3)+SUMIFS(DonNghiphep!$D$4:$D$85,DonNghiphep!$F$4:$F$85,Cham_cong!M$3,DonNghiphep!$B$4:$B$85,Cham_cong!$B10)+SUMIFS(Data_khac!$AC$8:$AC$1504,Data_khac!$C$8:$C$1504," "&amp;Cham_cong!$B10,Data_khac!$E$8:$E$1504,Cham_cong!M$3)</f>
        <v>0.87058823529411766</v>
      </c>
      <c r="N10" s="26">
        <f>SUMIFS(Data!$AB$8:$AB$1542,Data!$C$8:$C$1542," "&amp;Cham_cong!$B10,Data!$E$8:$E$1542,Cham_cong!N$3)+SUMIFS(DonNghiphep!$D$4:$D$85,DonNghiphep!$F$4:$F$85,Cham_cong!N$3,DonNghiphep!$B$4:$B$85,Cham_cong!$B10)+SUMIFS(Data_khac!$AC$8:$AC$1504,Data_khac!$C$8:$C$1504," "&amp;Cham_cong!$B10,Data_khac!$E$8:$E$1504,Cham_cong!N$3)</f>
        <v>1</v>
      </c>
      <c r="O10" s="26">
        <f>SUMIFS(Data!$AB$8:$AB$1542,Data!$C$8:$C$1542," "&amp;Cham_cong!$B10,Data!$E$8:$E$1542,Cham_cong!O$3)+SUMIFS(DonNghiphep!$D$4:$D$85,DonNghiphep!$F$4:$F$85,Cham_cong!O$3,DonNghiphep!$B$4:$B$85,Cham_cong!$B10)+SUMIFS(Data_khac!$AC$8:$AC$1504,Data_khac!$C$8:$C$1504," "&amp;Cham_cong!$B10,Data_khac!$E$8:$E$1504,Cham_cong!O$3)</f>
        <v>0.99999999999999989</v>
      </c>
      <c r="P10" s="26"/>
      <c r="Q10" s="26"/>
      <c r="R10" s="26">
        <f>SUMIFS(Data!$AB$8:$AB$1542,Data!$C$8:$C$1542," "&amp;Cham_cong!$B10,Data!$E$8:$E$1542,Cham_cong!R$3)+SUMIFS(DonNghiphep!$D$4:$D$85,DonNghiphep!$F$4:$F$85,Cham_cong!R$3,DonNghiphep!$B$4:$B$85,Cham_cong!$B10)+SUMIFS(Data_khac!$AC$8:$AC$1504,Data_khac!$C$8:$C$1504," "&amp;Cham_cong!$B10,Data_khac!$E$8:$E$1504,Cham_cong!R$3)</f>
        <v>1</v>
      </c>
      <c r="S10" s="26">
        <f>SUMIFS(Data!$AB$8:$AB$1542,Data!$C$8:$C$1542," "&amp;Cham_cong!$B10,Data!$E$8:$E$1542,Cham_cong!S$3)+SUMIFS(DonNghiphep!$D$4:$D$85,DonNghiphep!$F$4:$F$85,Cham_cong!S$3,DonNghiphep!$B$4:$B$85,Cham_cong!$B10)+SUMIFS(Data_khac!$AC$8:$AC$1504,Data_khac!$C$8:$C$1504," "&amp;Cham_cong!$B10,Data_khac!$E$8:$E$1504,Cham_cong!S$3)</f>
        <v>1</v>
      </c>
      <c r="T10" s="26">
        <f>SUMIFS(Data!$AB$8:$AB$1542,Data!$C$8:$C$1542," "&amp;Cham_cong!$B10,Data!$E$8:$E$1542,Cham_cong!T$3)+SUMIFS(DonNghiphep!$D$4:$D$85,DonNghiphep!$F$4:$F$85,Cham_cong!T$3,DonNghiphep!$B$4:$B$85,Cham_cong!$B10)+SUMIFS(Data_khac!$AC$8:$AC$1504,Data_khac!$C$8:$C$1504," "&amp;Cham_cong!$B10,Data_khac!$E$8:$E$1504,Cham_cong!T$3)</f>
        <v>0.75294117647058789</v>
      </c>
      <c r="U10" s="26">
        <f>SUMIFS(Data!$AB$8:$AB$1542,Data!$C$8:$C$1542," "&amp;Cham_cong!$B10,Data!$E$8:$E$1542,Cham_cong!U$3)+SUMIFS(DonNghiphep!$D$4:$D$85,DonNghiphep!$F$4:$F$85,Cham_cong!U$3,DonNghiphep!$B$4:$B$85,Cham_cong!$B10)+SUMIFS(Data_khac!$AC$8:$AC$1504,Data_khac!$C$8:$C$1504," "&amp;Cham_cong!$B10,Data_khac!$E$8:$E$1504,Cham_cong!U$3)</f>
        <v>0</v>
      </c>
      <c r="V10" s="26">
        <f>SUMIFS(Data!$AB$8:$AB$1542,Data!$C$8:$C$1542," "&amp;Cham_cong!$B10,Data!$E$8:$E$1542,Cham_cong!V$3)+SUMIFS(DonNghiphep!$D$4:$D$85,DonNghiphep!$F$4:$F$85,Cham_cong!V$3,DonNghiphep!$B$4:$B$85,Cham_cong!$B10)+SUMIFS(Data_khac!$AC$8:$AC$1504,Data_khac!$C$8:$C$1504," "&amp;Cham_cong!$B10,Data_khac!$E$8:$E$1504,Cham_cong!V$3)</f>
        <v>0.99803921568627452</v>
      </c>
      <c r="W10" s="26"/>
      <c r="X10" s="26"/>
      <c r="Y10" s="26">
        <f>SUMIFS(Data!$AB$8:$AB$1542,Data!$C$8:$C$1542," "&amp;Cham_cong!$B10,Data!$E$8:$E$1542,Cham_cong!Y$3)+SUMIFS(DonNghiphep!$D$4:$D$85,DonNghiphep!$F$4:$F$85,Cham_cong!Y$3,DonNghiphep!$B$4:$B$85,Cham_cong!$B10)+SUMIFS(Data_khac!$AC$8:$AC$1504,Data_khac!$C$8:$C$1504," "&amp;Cham_cong!$B10,Data_khac!$E$8:$E$1504,Cham_cong!Y$3)</f>
        <v>1</v>
      </c>
      <c r="Z10" s="26">
        <f>SUMIFS(Data!$AB$8:$AB$1542,Data!$C$8:$C$1542," "&amp;Cham_cong!$B10,Data!$E$8:$E$1542,Cham_cong!Z$3)+SUMIFS(DonNghiphep!$D$4:$D$85,DonNghiphep!$F$4:$F$85,Cham_cong!Z$3,DonNghiphep!$B$4:$B$85,Cham_cong!$B10)+SUMIFS(Data_khac!$AC$8:$AC$1504,Data_khac!$C$8:$C$1504," "&amp;Cham_cong!$B10,Data_khac!$E$8:$E$1504,Cham_cong!Z$3)</f>
        <v>0.76078431372549016</v>
      </c>
      <c r="AA10" s="26">
        <f>SUMIFS(Data!$AB$8:$AB$1542,Data!$C$8:$C$1542," "&amp;Cham_cong!$B10,Data!$E$8:$E$1542,Cham_cong!AA$3)+SUMIFS(DonNghiphep!$D$4:$D$85,DonNghiphep!$F$4:$F$85,Cham_cong!AA$3,DonNghiphep!$B$4:$B$85,Cham_cong!$B10)+SUMIFS(Data_khac!$AC$8:$AC$1504,Data_khac!$C$8:$C$1504," "&amp;Cham_cong!$B10,Data_khac!$E$8:$E$1504,Cham_cong!AA$3)</f>
        <v>1</v>
      </c>
      <c r="AB10" s="26">
        <f>SUMIFS(Data!$AB$8:$AB$1542,Data!$C$8:$C$1542," "&amp;Cham_cong!$B10,Data!$E$8:$E$1542,Cham_cong!AB$3)+SUMIFS(DonNghiphep!$D$4:$D$85,DonNghiphep!$F$4:$F$85,Cham_cong!AB$3,DonNghiphep!$B$4:$B$85,Cham_cong!$B10)+SUMIFS(Data_khac!$AC$8:$AC$1504,Data_khac!$C$8:$C$1504," "&amp;Cham_cong!$B10,Data_khac!$E$8:$E$1504,Cham_cong!AB$3)</f>
        <v>1</v>
      </c>
      <c r="AC10" s="26">
        <f>SUMIFS(Data!$AB$8:$AB$1542,Data!$C$8:$C$1542," "&amp;Cham_cong!$B10,Data!$E$8:$E$1542,Cham_cong!AC$3)+SUMIFS(DonNghiphep!$D$4:$D$85,DonNghiphep!$F$4:$F$85,Cham_cong!AC$3,DonNghiphep!$B$4:$B$85,Cham_cong!$B10)+SUMIFS(Data_khac!$AC$8:$AC$1504,Data_khac!$C$8:$C$1504," "&amp;Cham_cong!$B10,Data_khac!$E$8:$E$1504,Cham_cong!AC$3)</f>
        <v>1</v>
      </c>
      <c r="AD10" s="26"/>
      <c r="AE10" s="26"/>
      <c r="AF10" s="26">
        <f>SUMIFS(Data!$AB$8:$AB$1542,Data!$C$8:$C$1542," "&amp;Cham_cong!$B10,Data!$E$8:$E$1542,Cham_cong!AF$3)+SUMIFS(DonNghiphep!$D$4:$D$85,DonNghiphep!$F$4:$F$85,Cham_cong!AF$3,DonNghiphep!$B$4:$B$85,Cham_cong!$B10)+SUMIFS(Data_khac!$AC$8:$AC$1504,Data_khac!$C$8:$C$1504," "&amp;Cham_cong!$B10,Data_khac!$E$8:$E$1504,Cham_cong!AF$3)</f>
        <v>1</v>
      </c>
      <c r="AG10" s="26">
        <f>SUMIFS(Data!$AB$8:$AB$1542,Data!$C$8:$C$1542," "&amp;Cham_cong!$B10,Data!$E$8:$E$1542,Cham_cong!AG$3)+SUMIFS(DonNghiphep!$D$4:$D$85,DonNghiphep!$F$4:$F$85,Cham_cong!AG$3,DonNghiphep!$B$4:$B$85,Cham_cong!$B10)+SUMIFS(Data_khac!$AC$8:$AC$1504,Data_khac!$C$8:$C$1504," "&amp;Cham_cong!$B10,Data_khac!$E$8:$E$1504,Cham_cong!AG$3)</f>
        <v>0.99999999999999989</v>
      </c>
      <c r="AH10" s="26">
        <f>SUMIFS(Data!$AB$8:$AB$1542,Data!$C$8:$C$1542," "&amp;Cham_cong!$B10,Data!$E$8:$E$1542,Cham_cong!AH$3)+SUMIFS(DonNghiphep!$D$4:$D$85,DonNghiphep!$F$4:$F$85,Cham_cong!AH$3,DonNghiphep!$B$4:$B$85,Cham_cong!$B10)+SUMIFS(Data_khac!$AC$8:$AC$1504,Data_khac!$C$8:$C$1504," "&amp;Cham_cong!$B10,Data_khac!$E$8:$E$1504,Cham_cong!AH$3)</f>
        <v>1</v>
      </c>
      <c r="AI10" s="29">
        <f t="shared" si="9"/>
        <v>21.1078431372549</v>
      </c>
      <c r="AJ10" s="230">
        <f>SUMIFS(Data!$AE$8:$AE$1707,Data!$C$8:$C$1707," "&amp;Cham_cong!B10)+SUMIFS(Data_khac!$AF$8:$AF$1504,Data_khac!$C$8:$C$1504," "&amp;Cham_cong!$B10)+SUMIFS(DonNghiphep!$E$4:$E$85,DonNghiphep!$B$4:$B$85,Cham_cong!$B10)</f>
        <v>22</v>
      </c>
      <c r="AK10" s="16">
        <f t="shared" si="3"/>
        <v>0</v>
      </c>
      <c r="AL10" s="16">
        <f t="shared" si="4"/>
        <v>1</v>
      </c>
      <c r="AM10" s="17">
        <f t="shared" si="7"/>
        <v>1</v>
      </c>
      <c r="AN10" s="17">
        <f ca="1">SUMIF(DonNghiphep!B:C,Cham_cong!B10,DonNghiphep!C:C)</f>
        <v>1</v>
      </c>
      <c r="AO10" s="18">
        <f t="shared" ca="1" si="8"/>
        <v>0</v>
      </c>
      <c r="AP10" s="200"/>
      <c r="AQ10" s="200"/>
      <c r="AR10" s="33"/>
      <c r="AS10" s="186"/>
      <c r="AT10" s="187"/>
    </row>
    <row r="11" spans="1:115" s="32" customFormat="1" ht="30" customHeight="1">
      <c r="A11" s="23">
        <v>7</v>
      </c>
      <c r="B11" s="24" t="s">
        <v>68</v>
      </c>
      <c r="C11" s="25" t="s">
        <v>311</v>
      </c>
      <c r="D11" s="26">
        <f>SUMIFS(Data!$AB$8:$AB$1542,Data!$C$8:$C$1542," "&amp;Cham_cong!$B11,Data!$E$8:$E$1542,Cham_cong!D$3)+SUMIFS(DonNghiphep!$D$4:$D$85,DonNghiphep!$F$4:$F$85,Cham_cong!D$3,DonNghiphep!$B$4:$B$85,Cham_cong!$B11)+SUMIFS(Data_khac!$AC$8:$AC$1504,Data_khac!$C$8:$C$1504," "&amp;Cham_cong!$B11,Data_khac!$E$8:$E$1504,Cham_cong!D$3)</f>
        <v>0.93921568627450969</v>
      </c>
      <c r="E11" s="26">
        <f>SUMIFS(Data!$AB$8:$AB$1542,Data!$C$8:$C$1542," "&amp;Cham_cong!$B11,Data!$E$8:$E$1542,Cham_cong!E$3)+SUMIFS(DonNghiphep!$D$4:$D$85,DonNghiphep!$F$4:$F$85,Cham_cong!E$3,DonNghiphep!$B$4:$B$85,Cham_cong!$B11)+SUMIFS(Data_khac!$AC$8:$AC$1504,Data_khac!$C$8:$C$1504," "&amp;Cham_cong!$B11,Data_khac!$E$8:$E$1504,Cham_cong!E$3)</f>
        <v>1</v>
      </c>
      <c r="F11" s="26">
        <f>SUMIFS(Data!$AB$8:$AB$1542,Data!$C$8:$C$1542," "&amp;Cham_cong!$B11,Data!$E$8:$E$1542,Cham_cong!F$3)+SUMIFS(DonNghiphep!$D$4:$D$85,DonNghiphep!$F$4:$F$85,Cham_cong!F$3,DonNghiphep!$B$4:$B$85,Cham_cong!$B11)+SUMIFS(Data_khac!$AC$8:$AC$1504,Data_khac!$C$8:$C$1504," "&amp;Cham_cong!$B11,Data_khac!$E$8:$E$1504,Cham_cong!F$3)</f>
        <v>1</v>
      </c>
      <c r="G11" s="26">
        <f>SUMIFS(Data!$AB$8:$AB$1542,Data!$C$8:$C$1542," "&amp;Cham_cong!$B11,Data!$E$8:$E$1542,Cham_cong!G$3)+SUMIFS(DonNghiphep!$D$4:$D$85,DonNghiphep!$F$4:$F$85,Cham_cong!G$3,DonNghiphep!$B$4:$B$85,Cham_cong!$B11)+SUMIFS(Data_khac!$AC$8:$AC$1504,Data_khac!$C$8:$C$1504," "&amp;Cham_cong!$B11,Data_khac!$E$8:$E$1504,Cham_cong!G$3)</f>
        <v>0.9372549019607842</v>
      </c>
      <c r="H11" s="26">
        <f>SUMIFS(Data!$AB$8:$AB$1542,Data!$C$8:$C$1542," "&amp;Cham_cong!$B11,Data!$E$8:$E$1542,Cham_cong!H$3)+SUMIFS(DonNghiphep!$D$4:$D$85,DonNghiphep!$F$4:$F$85,Cham_cong!H$3,DonNghiphep!$B$4:$B$85,Cham_cong!$B11)+SUMIFS(Data_khac!$AC$8:$AC$1504,Data_khac!$C$8:$C$1504," "&amp;Cham_cong!$B11,Data_khac!$E$8:$E$1504,Cham_cong!H$3)</f>
        <v>1</v>
      </c>
      <c r="I11" s="26"/>
      <c r="J11" s="26"/>
      <c r="K11" s="26">
        <f>SUMIFS(Data!$AB$8:$AB$1542,Data!$C$8:$C$1542," "&amp;Cham_cong!$B11,Data!$E$8:$E$1542,Cham_cong!K$3)+SUMIFS(DonNghiphep!$D$4:$D$85,DonNghiphep!$F$4:$F$85,Cham_cong!K$3,DonNghiphep!$B$4:$B$85,Cham_cong!$B11)+SUMIFS(Data_khac!$AC$8:$AC$1504,Data_khac!$C$8:$C$1504," "&amp;Cham_cong!$B11,Data_khac!$E$8:$E$1504,Cham_cong!K$3)</f>
        <v>1</v>
      </c>
      <c r="L11" s="26">
        <f>SUMIFS(Data!$AB$8:$AB$1542,Data!$C$8:$C$1542," "&amp;Cham_cong!$B11,Data!$E$8:$E$1542,Cham_cong!L$3)+SUMIFS(DonNghiphep!$D$4:$D$85,DonNghiphep!$F$4:$F$85,Cham_cong!L$3,DonNghiphep!$B$4:$B$85,Cham_cong!$B11)+SUMIFS(Data_khac!$AC$8:$AC$1504,Data_khac!$C$8:$C$1504," "&amp;Cham_cong!$B11,Data_khac!$E$8:$E$1504,Cham_cong!L$3)</f>
        <v>0.9372549019607842</v>
      </c>
      <c r="M11" s="26">
        <f>SUMIFS(Data!$AB$8:$AB$1542,Data!$C$8:$C$1542," "&amp;Cham_cong!$B11,Data!$E$8:$E$1542,Cham_cong!M$3)+SUMIFS(DonNghiphep!$D$4:$D$85,DonNghiphep!$F$4:$F$85,Cham_cong!M$3,DonNghiphep!$B$4:$B$85,Cham_cong!$B11)+SUMIFS(Data_khac!$AC$8:$AC$1504,Data_khac!$C$8:$C$1504," "&amp;Cham_cong!$B11,Data_khac!$E$8:$E$1504,Cham_cong!M$3)</f>
        <v>1</v>
      </c>
      <c r="N11" s="26">
        <f>SUMIFS(Data!$AB$8:$AB$1542,Data!$C$8:$C$1542," "&amp;Cham_cong!$B11,Data!$E$8:$E$1542,Cham_cong!N$3)+SUMIFS(DonNghiphep!$D$4:$D$85,DonNghiphep!$F$4:$F$85,Cham_cong!N$3,DonNghiphep!$B$4:$B$85,Cham_cong!$B11)+SUMIFS(Data_khac!$AC$8:$AC$1504,Data_khac!$C$8:$C$1504," "&amp;Cham_cong!$B11,Data_khac!$E$8:$E$1504,Cham_cong!N$3)</f>
        <v>1</v>
      </c>
      <c r="O11" s="26">
        <f>SUMIFS(Data!$AB$8:$AB$1542,Data!$C$8:$C$1542," "&amp;Cham_cong!$B11,Data!$E$8:$E$1542,Cham_cong!O$3)+SUMIFS(DonNghiphep!$D$4:$D$85,DonNghiphep!$F$4:$F$85,Cham_cong!O$3,DonNghiphep!$B$4:$B$85,Cham_cong!$B11)+SUMIFS(Data_khac!$AC$8:$AC$1504,Data_khac!$C$8:$C$1504," "&amp;Cham_cong!$B11,Data_khac!$E$8:$E$1504,Cham_cong!O$3)</f>
        <v>0.91764705882352937</v>
      </c>
      <c r="P11" s="26"/>
      <c r="Q11" s="26"/>
      <c r="R11" s="26">
        <f>SUMIFS(Data!$AB$8:$AB$1542,Data!$C$8:$C$1542," "&amp;Cham_cong!$B11,Data!$E$8:$E$1542,Cham_cong!R$3)+SUMIFS(DonNghiphep!$D$4:$D$85,DonNghiphep!$F$4:$F$85,Cham_cong!R$3,DonNghiphep!$B$4:$B$85,Cham_cong!$B11)+SUMIFS(Data_khac!$AC$8:$AC$1504,Data_khac!$C$8:$C$1504," "&amp;Cham_cong!$B11,Data_khac!$E$8:$E$1504,Cham_cong!R$3)</f>
        <v>0.90980392156862733</v>
      </c>
      <c r="S11" s="26">
        <f>SUMIFS(Data!$AB$8:$AB$1542,Data!$C$8:$C$1542," "&amp;Cham_cong!$B11,Data!$E$8:$E$1542,Cham_cong!S$3)+SUMIFS(DonNghiphep!$D$4:$D$85,DonNghiphep!$F$4:$F$85,Cham_cong!S$3,DonNghiphep!$B$4:$B$85,Cham_cong!$B11)+SUMIFS(Data_khac!$AC$8:$AC$1504,Data_khac!$C$8:$C$1504," "&amp;Cham_cong!$B11,Data_khac!$E$8:$E$1504,Cham_cong!S$3)</f>
        <v>1</v>
      </c>
      <c r="T11" s="26">
        <f>SUMIFS(Data!$AB$8:$AB$1542,Data!$C$8:$C$1542," "&amp;Cham_cong!$B11,Data!$E$8:$E$1542,Cham_cong!T$3)+SUMIFS(DonNghiphep!$D$4:$D$85,DonNghiphep!$F$4:$F$85,Cham_cong!T$3,DonNghiphep!$B$4:$B$85,Cham_cong!$B11)+SUMIFS(Data_khac!$AC$8:$AC$1504,Data_khac!$C$8:$C$1504," "&amp;Cham_cong!$B11,Data_khac!$E$8:$E$1504,Cham_cong!T$3)</f>
        <v>1</v>
      </c>
      <c r="U11" s="26">
        <f>SUMIFS(Data!$AB$8:$AB$1542,Data!$C$8:$C$1542," "&amp;Cham_cong!$B11,Data!$E$8:$E$1542,Cham_cong!U$3)+SUMIFS(DonNghiphep!$D$4:$D$85,DonNghiphep!$F$4:$F$85,Cham_cong!U$3,DonNghiphep!$B$4:$B$85,Cham_cong!$B11)+SUMIFS(Data_khac!$AC$8:$AC$1504,Data_khac!$C$8:$C$1504," "&amp;Cham_cong!$B11,Data_khac!$E$8:$E$1504,Cham_cong!U$3)</f>
        <v>0.93333333333333324</v>
      </c>
      <c r="V11" s="26">
        <f>SUMIFS(Data!$AB$8:$AB$1542,Data!$C$8:$C$1542," "&amp;Cham_cong!$B11,Data!$E$8:$E$1542,Cham_cong!V$3)+SUMIFS(DonNghiphep!$D$4:$D$85,DonNghiphep!$F$4:$F$85,Cham_cong!V$3,DonNghiphep!$B$4:$B$85,Cham_cong!$B11)+SUMIFS(Data_khac!$AC$8:$AC$1504,Data_khac!$C$8:$C$1504," "&amp;Cham_cong!$B11,Data_khac!$E$8:$E$1504,Cham_cong!V$3)</f>
        <v>0.93921568627450969</v>
      </c>
      <c r="W11" s="26"/>
      <c r="X11" s="26"/>
      <c r="Y11" s="26">
        <f>SUMIFS(Data!$AB$8:$AB$1542,Data!$C$8:$C$1542," "&amp;Cham_cong!$B11,Data!$E$8:$E$1542,Cham_cong!Y$3)+SUMIFS(DonNghiphep!$D$4:$D$85,DonNghiphep!$F$4:$F$85,Cham_cong!Y$3,DonNghiphep!$B$4:$B$85,Cham_cong!$B11)+SUMIFS(Data_khac!$AC$8:$AC$1504,Data_khac!$C$8:$C$1504," "&amp;Cham_cong!$B11,Data_khac!$E$8:$E$1504,Cham_cong!Y$3)</f>
        <v>1</v>
      </c>
      <c r="Z11" s="26">
        <f>SUMIFS(Data!$AB$8:$AB$1542,Data!$C$8:$C$1542," "&amp;Cham_cong!$B11,Data!$E$8:$E$1542,Cham_cong!Z$3)+SUMIFS(DonNghiphep!$D$4:$D$85,DonNghiphep!$F$4:$F$85,Cham_cong!Z$3,DonNghiphep!$B$4:$B$85,Cham_cong!$B11)+SUMIFS(Data_khac!$AC$8:$AC$1504,Data_khac!$C$8:$C$1504," "&amp;Cham_cong!$B11,Data_khac!$E$8:$E$1504,Cham_cong!Z$3)</f>
        <v>0.9372549019607842</v>
      </c>
      <c r="AA11" s="26">
        <f>SUMIFS(Data!$AB$8:$AB$1542,Data!$C$8:$C$1542," "&amp;Cham_cong!$B11,Data!$E$8:$E$1542,Cham_cong!AA$3)+SUMIFS(DonNghiphep!$D$4:$D$85,DonNghiphep!$F$4:$F$85,Cham_cong!AA$3,DonNghiphep!$B$4:$B$85,Cham_cong!$B11)+SUMIFS(Data_khac!$AC$8:$AC$1504,Data_khac!$C$8:$C$1504," "&amp;Cham_cong!$B11,Data_khac!$E$8:$E$1504,Cham_cong!AA$3)</f>
        <v>0.93921568627450969</v>
      </c>
      <c r="AB11" s="26">
        <f>SUMIFS(Data!$AB$8:$AB$1542,Data!$C$8:$C$1542," "&amp;Cham_cong!$B11,Data!$E$8:$E$1542,Cham_cong!AB$3)+SUMIFS(DonNghiphep!$D$4:$D$85,DonNghiphep!$F$4:$F$85,Cham_cong!AB$3,DonNghiphep!$B$4:$B$85,Cham_cong!$B11)+SUMIFS(Data_khac!$AC$8:$AC$1504,Data_khac!$C$8:$C$1504," "&amp;Cham_cong!$B11,Data_khac!$E$8:$E$1504,Cham_cong!AB$3)</f>
        <v>1</v>
      </c>
      <c r="AC11" s="26">
        <f>SUMIFS(Data!$AB$8:$AB$1542,Data!$C$8:$C$1542," "&amp;Cham_cong!$B11,Data!$E$8:$E$1542,Cham_cong!AC$3)+SUMIFS(DonNghiphep!$D$4:$D$85,DonNghiphep!$F$4:$F$85,Cham_cong!AC$3,DonNghiphep!$B$4:$B$85,Cham_cong!$B11)+SUMIFS(Data_khac!$AC$8:$AC$1504,Data_khac!$C$8:$C$1504," "&amp;Cham_cong!$B11,Data_khac!$E$8:$E$1504,Cham_cong!AC$3)</f>
        <v>1</v>
      </c>
      <c r="AD11" s="26"/>
      <c r="AE11" s="26"/>
      <c r="AF11" s="26">
        <f>SUMIFS(Data!$AB$8:$AB$1542,Data!$C$8:$C$1542," "&amp;Cham_cong!$B11,Data!$E$8:$E$1542,Cham_cong!AF$3)+SUMIFS(DonNghiphep!$D$4:$D$85,DonNghiphep!$F$4:$F$85,Cham_cong!AF$3,DonNghiphep!$B$4:$B$85,Cham_cong!$B11)+SUMIFS(Data_khac!$AC$8:$AC$1504,Data_khac!$C$8:$C$1504," "&amp;Cham_cong!$B11,Data_khac!$E$8:$E$1504,Cham_cong!AF$3)</f>
        <v>1</v>
      </c>
      <c r="AG11" s="26">
        <f>SUMIFS(Data!$AB$8:$AB$1542,Data!$C$8:$C$1542," "&amp;Cham_cong!$B11,Data!$E$8:$E$1542,Cham_cong!AG$3)+SUMIFS(DonNghiphep!$D$4:$D$85,DonNghiphep!$F$4:$F$85,Cham_cong!AG$3,DonNghiphep!$B$4:$B$85,Cham_cong!$B11)+SUMIFS(Data_khac!$AC$8:$AC$1504,Data_khac!$C$8:$C$1504," "&amp;Cham_cong!$B11,Data_khac!$E$8:$E$1504,Cham_cong!AG$3)</f>
        <v>1</v>
      </c>
      <c r="AH11" s="26">
        <f>SUMIFS(Data!$AB$8:$AB$1542,Data!$C$8:$C$1542," "&amp;Cham_cong!$B11,Data!$E$8:$E$1542,Cham_cong!AH$3)+SUMIFS(DonNghiphep!$D$4:$D$85,DonNghiphep!$F$4:$F$85,Cham_cong!AH$3,DonNghiphep!$B$4:$B$85,Cham_cong!$B11)+SUMIFS(Data_khac!$AC$8:$AC$1504,Data_khac!$C$8:$C$1504," "&amp;Cham_cong!$B11,Data_khac!$E$8:$E$1504,Cham_cong!AH$3)</f>
        <v>0.92352941176470582</v>
      </c>
      <c r="AI11" s="29">
        <f t="shared" si="9"/>
        <v>22.313725490196074</v>
      </c>
      <c r="AJ11" s="230">
        <f>SUMIFS(Data!$AE$8:$AE$1707,Data!$C$8:$C$1707," "&amp;Cham_cong!B11)+SUMIFS(Data_khac!$AF$8:$AF$1504,Data_khac!$C$8:$C$1504," "&amp;Cham_cong!$B11)+SUMIFS(DonNghiphep!$E$4:$E$85,DonNghiphep!$B$4:$B$85,Cham_cong!$B11)</f>
        <v>23</v>
      </c>
      <c r="AK11" s="16">
        <f t="shared" si="3"/>
        <v>0</v>
      </c>
      <c r="AL11" s="16">
        <f t="shared" si="4"/>
        <v>0</v>
      </c>
      <c r="AM11" s="17">
        <f>AL11*1+AK11*0.5</f>
        <v>0</v>
      </c>
      <c r="AN11" s="17">
        <f ca="1">SUMIF(DonNghiphep!B:C,Cham_cong!B11,DonNghiphep!C:C)</f>
        <v>0</v>
      </c>
      <c r="AO11" s="18">
        <f t="shared" ca="1" si="8"/>
        <v>0</v>
      </c>
      <c r="AP11" s="200"/>
      <c r="AQ11" s="158"/>
      <c r="AR11" s="31"/>
      <c r="AS11" s="186"/>
      <c r="AT11" s="187"/>
    </row>
    <row r="12" spans="1:115" s="32" customFormat="1" ht="30" customHeight="1">
      <c r="A12" s="23">
        <v>8</v>
      </c>
      <c r="B12" s="24" t="s">
        <v>69</v>
      </c>
      <c r="C12" s="25" t="s">
        <v>322</v>
      </c>
      <c r="D12" s="26">
        <f>SUMIFS(Data!$AB$8:$AB$1542,Data!$C$8:$C$1542," "&amp;Cham_cong!$B12,Data!$E$8:$E$1542,Cham_cong!D$3)+SUMIFS(DonNghiphep!$D$4:$D$85,DonNghiphep!$F$4:$F$85,Cham_cong!D$3,DonNghiphep!$B$4:$B$85,Cham_cong!$B12)+SUMIFS(Data_khac!$AC$8:$AC$1504,Data_khac!$C$8:$C$1504," "&amp;Cham_cong!$B12,Data_khac!$E$8:$E$1504,Cham_cong!D$3)</f>
        <v>1</v>
      </c>
      <c r="E12" s="26">
        <f>SUMIFS(Data!$AB$8:$AB$1542,Data!$C$8:$C$1542," "&amp;Cham_cong!$B12,Data!$E$8:$E$1542,Cham_cong!E$3)+SUMIFS(DonNghiphep!$D$4:$D$85,DonNghiphep!$F$4:$F$85,Cham_cong!E$3,DonNghiphep!$B$4:$B$85,Cham_cong!$B12)+SUMIFS(Data_khac!$AC$8:$AC$1504,Data_khac!$C$8:$C$1504," "&amp;Cham_cong!$B12,Data_khac!$E$8:$E$1504,Cham_cong!E$3)</f>
        <v>1</v>
      </c>
      <c r="F12" s="26">
        <f>SUMIFS(Data!$AB$8:$AB$1542,Data!$C$8:$C$1542," "&amp;Cham_cong!$B12,Data!$E$8:$E$1542,Cham_cong!F$3)+SUMIFS(DonNghiphep!$D$4:$D$85,DonNghiphep!$F$4:$F$85,Cham_cong!F$3,DonNghiphep!$B$4:$B$85,Cham_cong!$B12)+SUMIFS(Data_khac!$AC$8:$AC$1504,Data_khac!$C$8:$C$1504," "&amp;Cham_cong!$B12,Data_khac!$E$8:$E$1504,Cham_cong!F$3)</f>
        <v>1</v>
      </c>
      <c r="G12" s="26">
        <f>SUMIFS(Data!$AB$8:$AB$1542,Data!$C$8:$C$1542," "&amp;Cham_cong!$B12,Data!$E$8:$E$1542,Cham_cong!G$3)+SUMIFS(DonNghiphep!$D$4:$D$85,DonNghiphep!$F$4:$F$85,Cham_cong!G$3,DonNghiphep!$B$4:$B$85,Cham_cong!$B12)+SUMIFS(Data_khac!$AC$8:$AC$1504,Data_khac!$C$8:$C$1504," "&amp;Cham_cong!$B12,Data_khac!$E$8:$E$1504,Cham_cong!G$3)</f>
        <v>1</v>
      </c>
      <c r="H12" s="26">
        <f>SUMIFS(Data!$AB$8:$AB$1542,Data!$C$8:$C$1542," "&amp;Cham_cong!$B12,Data!$E$8:$E$1542,Cham_cong!H$3)+SUMIFS(DonNghiphep!$D$4:$D$85,DonNghiphep!$F$4:$F$85,Cham_cong!H$3,DonNghiphep!$B$4:$B$85,Cham_cong!$B12)+SUMIFS(Data_khac!$AC$8:$AC$1504,Data_khac!$C$8:$C$1504," "&amp;Cham_cong!$B12,Data_khac!$E$8:$E$1504,Cham_cong!H$3)</f>
        <v>1</v>
      </c>
      <c r="I12" s="26"/>
      <c r="J12" s="26"/>
      <c r="K12" s="26">
        <f>SUMIFS(Data!$AB$8:$AB$1542,Data!$C$8:$C$1542," "&amp;Cham_cong!$B12,Data!$E$8:$E$1542,Cham_cong!K$3)+SUMIFS(DonNghiphep!$D$4:$D$85,DonNghiphep!$F$4:$F$85,Cham_cong!K$3,DonNghiphep!$B$4:$B$85,Cham_cong!$B12)+SUMIFS(Data_khac!$AC$8:$AC$1504,Data_khac!$C$8:$C$1504," "&amp;Cham_cong!$B12,Data_khac!$E$8:$E$1504,Cham_cong!K$3)</f>
        <v>1</v>
      </c>
      <c r="L12" s="26">
        <f>SUMIFS(Data!$AB$8:$AB$1542,Data!$C$8:$C$1542," "&amp;Cham_cong!$B12,Data!$E$8:$E$1542,Cham_cong!L$3)+SUMIFS(DonNghiphep!$D$4:$D$85,DonNghiphep!$F$4:$F$85,Cham_cong!L$3,DonNghiphep!$B$4:$B$85,Cham_cong!$B12)+SUMIFS(Data_khac!$AC$8:$AC$1504,Data_khac!$C$8:$C$1504," "&amp;Cham_cong!$B12,Data_khac!$E$8:$E$1504,Cham_cong!L$3)</f>
        <v>1</v>
      </c>
      <c r="M12" s="26">
        <f>SUMIFS(Data!$AB$8:$AB$1542,Data!$C$8:$C$1542," "&amp;Cham_cong!$B12,Data!$E$8:$E$1542,Cham_cong!M$3)+SUMIFS(DonNghiphep!$D$4:$D$85,DonNghiphep!$F$4:$F$85,Cham_cong!M$3,DonNghiphep!$B$4:$B$85,Cham_cong!$B12)+SUMIFS(Data_khac!$AC$8:$AC$1504,Data_khac!$C$8:$C$1504," "&amp;Cham_cong!$B12,Data_khac!$E$8:$E$1504,Cham_cong!M$3)</f>
        <v>1</v>
      </c>
      <c r="N12" s="26">
        <f>SUMIFS(Data!$AB$8:$AB$1542,Data!$C$8:$C$1542," "&amp;Cham_cong!$B12,Data!$E$8:$E$1542,Cham_cong!N$3)+SUMIFS(DonNghiphep!$D$4:$D$85,DonNghiphep!$F$4:$F$85,Cham_cong!N$3,DonNghiphep!$B$4:$B$85,Cham_cong!$B12)+SUMIFS(Data_khac!$AC$8:$AC$1504,Data_khac!$C$8:$C$1504," "&amp;Cham_cong!$B12,Data_khac!$E$8:$E$1504,Cham_cong!N$3)</f>
        <v>0</v>
      </c>
      <c r="O12" s="26">
        <f>SUMIFS(Data!$AB$8:$AB$1542,Data!$C$8:$C$1542," "&amp;Cham_cong!$B12,Data!$E$8:$E$1542,Cham_cong!O$3)+SUMIFS(DonNghiphep!$D$4:$D$85,DonNghiphep!$F$4:$F$85,Cham_cong!O$3,DonNghiphep!$B$4:$B$85,Cham_cong!$B12)+SUMIFS(Data_khac!$AC$8:$AC$1504,Data_khac!$C$8:$C$1504," "&amp;Cham_cong!$B12,Data_khac!$E$8:$E$1504,Cham_cong!O$3)</f>
        <v>1</v>
      </c>
      <c r="P12" s="26"/>
      <c r="Q12" s="26"/>
      <c r="R12" s="26">
        <f>SUMIFS(Data!$AB$8:$AB$1542,Data!$C$8:$C$1542," "&amp;Cham_cong!$B12,Data!$E$8:$E$1542,Cham_cong!R$3)+SUMIFS(DonNghiphep!$D$4:$D$85,DonNghiphep!$F$4:$F$85,Cham_cong!R$3,DonNghiphep!$B$4:$B$85,Cham_cong!$B12)+SUMIFS(Data_khac!$AC$8:$AC$1504,Data_khac!$C$8:$C$1504," "&amp;Cham_cong!$B12,Data_khac!$E$8:$E$1504,Cham_cong!R$3)</f>
        <v>1</v>
      </c>
      <c r="S12" s="26">
        <f>SUMIFS(Data!$AB$8:$AB$1542,Data!$C$8:$C$1542," "&amp;Cham_cong!$B12,Data!$E$8:$E$1542,Cham_cong!S$3)+SUMIFS(DonNghiphep!$D$4:$D$85,DonNghiphep!$F$4:$F$85,Cham_cong!S$3,DonNghiphep!$B$4:$B$85,Cham_cong!$B12)+SUMIFS(Data_khac!$AC$8:$AC$1504,Data_khac!$C$8:$C$1504," "&amp;Cham_cong!$B12,Data_khac!$E$8:$E$1504,Cham_cong!S$3)</f>
        <v>1</v>
      </c>
      <c r="T12" s="26">
        <f>SUMIFS(Data!$AB$8:$AB$1542,Data!$C$8:$C$1542," "&amp;Cham_cong!$B12,Data!$E$8:$E$1542,Cham_cong!T$3)+SUMIFS(DonNghiphep!$D$4:$D$85,DonNghiphep!$F$4:$F$85,Cham_cong!T$3,DonNghiphep!$B$4:$B$85,Cham_cong!$B12)+SUMIFS(Data_khac!$AC$8:$AC$1504,Data_khac!$C$8:$C$1504," "&amp;Cham_cong!$B12,Data_khac!$E$8:$E$1504,Cham_cong!T$3)</f>
        <v>1</v>
      </c>
      <c r="U12" s="26">
        <f>SUMIFS(Data!$AB$8:$AB$1542,Data!$C$8:$C$1542," "&amp;Cham_cong!$B12,Data!$E$8:$E$1542,Cham_cong!U$3)+SUMIFS(DonNghiphep!$D$4:$D$85,DonNghiphep!$F$4:$F$85,Cham_cong!U$3,DonNghiphep!$B$4:$B$85,Cham_cong!$B12)+SUMIFS(Data_khac!$AC$8:$AC$1504,Data_khac!$C$8:$C$1504," "&amp;Cham_cong!$B12,Data_khac!$E$8:$E$1504,Cham_cong!U$3)</f>
        <v>1</v>
      </c>
      <c r="V12" s="26">
        <f>SUMIFS(Data!$AB$8:$AB$1542,Data!$C$8:$C$1542," "&amp;Cham_cong!$B12,Data!$E$8:$E$1542,Cham_cong!V$3)+SUMIFS(DonNghiphep!$D$4:$D$85,DonNghiphep!$F$4:$F$85,Cham_cong!V$3,DonNghiphep!$B$4:$B$85,Cham_cong!$B12)+SUMIFS(Data_khac!$AC$8:$AC$1504,Data_khac!$C$8:$C$1504," "&amp;Cham_cong!$B12,Data_khac!$E$8:$E$1504,Cham_cong!V$3)</f>
        <v>1</v>
      </c>
      <c r="W12" s="26"/>
      <c r="X12" s="26"/>
      <c r="Y12" s="26">
        <f>SUMIFS(Data!$AB$8:$AB$1542,Data!$C$8:$C$1542," "&amp;Cham_cong!$B12,Data!$E$8:$E$1542,Cham_cong!Y$3)+SUMIFS(DonNghiphep!$D$4:$D$85,DonNghiphep!$F$4:$F$85,Cham_cong!Y$3,DonNghiphep!$B$4:$B$85,Cham_cong!$B12)+SUMIFS(Data_khac!$AC$8:$AC$1504,Data_khac!$C$8:$C$1504," "&amp;Cham_cong!$B12,Data_khac!$E$8:$E$1504,Cham_cong!Y$3)</f>
        <v>1</v>
      </c>
      <c r="Z12" s="26">
        <f>SUMIFS(Data!$AB$8:$AB$1542,Data!$C$8:$C$1542," "&amp;Cham_cong!$B12,Data!$E$8:$E$1542,Cham_cong!Z$3)+SUMIFS(DonNghiphep!$D$4:$D$85,DonNghiphep!$F$4:$F$85,Cham_cong!Z$3,DonNghiphep!$B$4:$B$85,Cham_cong!$B12)+SUMIFS(Data_khac!$AC$8:$AC$1504,Data_khac!$C$8:$C$1504," "&amp;Cham_cong!$B12,Data_khac!$E$8:$E$1504,Cham_cong!Z$3)</f>
        <v>1</v>
      </c>
      <c r="AA12" s="26">
        <f>SUMIFS(Data!$AB$8:$AB$1542,Data!$C$8:$C$1542," "&amp;Cham_cong!$B12,Data!$E$8:$E$1542,Cham_cong!AA$3)+SUMIFS(DonNghiphep!$D$4:$D$85,DonNghiphep!$F$4:$F$85,Cham_cong!AA$3,DonNghiphep!$B$4:$B$85,Cham_cong!$B12)+SUMIFS(Data_khac!$AC$8:$AC$1504,Data_khac!$C$8:$C$1504," "&amp;Cham_cong!$B12,Data_khac!$E$8:$E$1504,Cham_cong!AA$3)</f>
        <v>1</v>
      </c>
      <c r="AB12" s="26">
        <f>SUMIFS(Data!$AB$8:$AB$1542,Data!$C$8:$C$1542," "&amp;Cham_cong!$B12,Data!$E$8:$E$1542,Cham_cong!AB$3)+SUMIFS(DonNghiphep!$D$4:$D$85,DonNghiphep!$F$4:$F$85,Cham_cong!AB$3,DonNghiphep!$B$4:$B$85,Cham_cong!$B12)+SUMIFS(Data_khac!$AC$8:$AC$1504,Data_khac!$C$8:$C$1504," "&amp;Cham_cong!$B12,Data_khac!$E$8:$E$1504,Cham_cong!AB$3)</f>
        <v>1</v>
      </c>
      <c r="AC12" s="26">
        <f>SUMIFS(Data!$AB$8:$AB$1542,Data!$C$8:$C$1542," "&amp;Cham_cong!$B12,Data!$E$8:$E$1542,Cham_cong!AC$3)+SUMIFS(DonNghiphep!$D$4:$D$85,DonNghiphep!$F$4:$F$85,Cham_cong!AC$3,DonNghiphep!$B$4:$B$85,Cham_cong!$B12)+SUMIFS(Data_khac!$AC$8:$AC$1504,Data_khac!$C$8:$C$1504," "&amp;Cham_cong!$B12,Data_khac!$E$8:$E$1504,Cham_cong!AC$3)</f>
        <v>1</v>
      </c>
      <c r="AD12" s="26"/>
      <c r="AE12" s="26"/>
      <c r="AF12" s="26">
        <f>SUMIFS(Data!$AB$8:$AB$1542,Data!$C$8:$C$1542," "&amp;Cham_cong!$B12,Data!$E$8:$E$1542,Cham_cong!AF$3)+SUMIFS(DonNghiphep!$D$4:$D$85,DonNghiphep!$F$4:$F$85,Cham_cong!AF$3,DonNghiphep!$B$4:$B$85,Cham_cong!$B12)+SUMIFS(Data_khac!$AC$8:$AC$1504,Data_khac!$C$8:$C$1504," "&amp;Cham_cong!$B12,Data_khac!$E$8:$E$1504,Cham_cong!AF$3)</f>
        <v>1</v>
      </c>
      <c r="AG12" s="26">
        <f>SUMIFS(Data!$AB$8:$AB$1542,Data!$C$8:$C$1542," "&amp;Cham_cong!$B12,Data!$E$8:$E$1542,Cham_cong!AG$3)+SUMIFS(DonNghiphep!$D$4:$D$85,DonNghiphep!$F$4:$F$85,Cham_cong!AG$3,DonNghiphep!$B$4:$B$85,Cham_cong!$B12)+SUMIFS(Data_khac!$AC$8:$AC$1504,Data_khac!$C$8:$C$1504," "&amp;Cham_cong!$B12,Data_khac!$E$8:$E$1504,Cham_cong!AG$3)</f>
        <v>1</v>
      </c>
      <c r="AH12" s="26">
        <f>SUMIFS(Data!$AB$8:$AB$1542,Data!$C$8:$C$1542," "&amp;Cham_cong!$B12,Data!$E$8:$E$1542,Cham_cong!AH$3)+SUMIFS(DonNghiphep!$D$4:$D$85,DonNghiphep!$F$4:$F$85,Cham_cong!AH$3,DonNghiphep!$B$4:$B$85,Cham_cong!$B12)+SUMIFS(Data_khac!$AC$8:$AC$1504,Data_khac!$C$8:$C$1504," "&amp;Cham_cong!$B12,Data_khac!$E$8:$E$1504,Cham_cong!AH$3)</f>
        <v>1</v>
      </c>
      <c r="AI12" s="29">
        <f t="shared" si="9"/>
        <v>22</v>
      </c>
      <c r="AJ12" s="230">
        <f>SUMIFS(Data!$AE$8:$AE$1707,Data!$C$8:$C$1707," "&amp;Cham_cong!B12)+SUMIFS(Data_khac!$AF$8:$AF$1504,Data_khac!$C$8:$C$1504," "&amp;Cham_cong!$B12)+SUMIFS(DonNghiphep!$E$4:$E$85,DonNghiphep!$B$4:$B$85,Cham_cong!$B12)</f>
        <v>22</v>
      </c>
      <c r="AK12" s="16">
        <f t="shared" si="3"/>
        <v>0</v>
      </c>
      <c r="AL12" s="16">
        <f t="shared" si="4"/>
        <v>1</v>
      </c>
      <c r="AM12" s="17">
        <f t="shared" si="7"/>
        <v>1</v>
      </c>
      <c r="AN12" s="17">
        <f ca="1">SUMIF(DonNghiphep!B:C,Cham_cong!B12,DonNghiphep!C:C)</f>
        <v>0</v>
      </c>
      <c r="AO12" s="18">
        <f t="shared" ca="1" si="8"/>
        <v>1</v>
      </c>
      <c r="AP12" s="200"/>
      <c r="AQ12" s="158"/>
      <c r="AR12" s="31"/>
      <c r="AS12" s="186"/>
      <c r="AT12" s="187"/>
    </row>
    <row r="13" spans="1:115" s="32" customFormat="1" ht="34.5" customHeight="1">
      <c r="A13" s="23">
        <v>9</v>
      </c>
      <c r="B13" s="33" t="s">
        <v>70</v>
      </c>
      <c r="C13" s="25" t="s">
        <v>316</v>
      </c>
      <c r="D13" s="26">
        <f>SUMIFS(Data!$AB$8:$AB$1542,Data!$C$8:$C$1542," "&amp;Cham_cong!$B13,Data!$E$8:$E$1542,Cham_cong!D$3)+SUMIFS(DonNghiphep!$D$4:$D$85,DonNghiphep!$F$4:$F$85,Cham_cong!D$3,DonNghiphep!$B$4:$B$85,Cham_cong!$B13)+SUMIFS(Data_khac!$AC$8:$AC$1504,Data_khac!$C$8:$C$1504," "&amp;Cham_cong!$B13,Data_khac!$E$8:$E$1504,Cham_cong!D$3)</f>
        <v>0</v>
      </c>
      <c r="E13" s="26">
        <f>SUMIFS(Data!$AB$8:$AB$1542,Data!$C$8:$C$1542," "&amp;Cham_cong!$B13,Data!$E$8:$E$1542,Cham_cong!E$3)+SUMIFS(DonNghiphep!$D$4:$D$85,DonNghiphep!$F$4:$F$85,Cham_cong!E$3,DonNghiphep!$B$4:$B$85,Cham_cong!$B13)+SUMIFS(Data_khac!$AC$8:$AC$1504,Data_khac!$C$8:$C$1504," "&amp;Cham_cong!$B13,Data_khac!$E$8:$E$1504,Cham_cong!E$3)</f>
        <v>1</v>
      </c>
      <c r="F13" s="26">
        <f>SUMIFS(Data!$AB$8:$AB$1542,Data!$C$8:$C$1542," "&amp;Cham_cong!$B13,Data!$E$8:$E$1542,Cham_cong!F$3)+SUMIFS(DonNghiphep!$D$4:$D$85,DonNghiphep!$F$4:$F$85,Cham_cong!F$3,DonNghiphep!$B$4:$B$85,Cham_cong!$B13)+SUMIFS(Data_khac!$AC$8:$AC$1504,Data_khac!$C$8:$C$1504," "&amp;Cham_cong!$B13,Data_khac!$E$8:$E$1504,Cham_cong!F$3)</f>
        <v>1</v>
      </c>
      <c r="G13" s="26">
        <f>SUMIFS(Data!$AB$8:$AB$1542,Data!$C$8:$C$1542," "&amp;Cham_cong!$B13,Data!$E$8:$E$1542,Cham_cong!G$3)+SUMIFS(DonNghiphep!$D$4:$D$85,DonNghiphep!$F$4:$F$85,Cham_cong!G$3,DonNghiphep!$B$4:$B$85,Cham_cong!$B13)+SUMIFS(Data_khac!$AC$8:$AC$1504,Data_khac!$C$8:$C$1504," "&amp;Cham_cong!$B13,Data_khac!$E$8:$E$1504,Cham_cong!G$3)</f>
        <v>1</v>
      </c>
      <c r="H13" s="26">
        <f>SUMIFS(Data!$AB$8:$AB$1542,Data!$C$8:$C$1542," "&amp;Cham_cong!$B13,Data!$E$8:$E$1542,Cham_cong!H$3)+SUMIFS(DonNghiphep!$D$4:$D$85,DonNghiphep!$F$4:$F$85,Cham_cong!H$3,DonNghiphep!$B$4:$B$85,Cham_cong!$B13)+SUMIFS(Data_khac!$AC$8:$AC$1504,Data_khac!$C$8:$C$1504," "&amp;Cham_cong!$B13,Data_khac!$E$8:$E$1504,Cham_cong!H$3)</f>
        <v>1</v>
      </c>
      <c r="I13" s="26"/>
      <c r="J13" s="26"/>
      <c r="K13" s="26">
        <f>SUMIFS(Data!$AB$8:$AB$1542,Data!$C$8:$C$1542," "&amp;Cham_cong!$B13,Data!$E$8:$E$1542,Cham_cong!K$3)+SUMIFS(DonNghiphep!$D$4:$D$85,DonNghiphep!$F$4:$F$85,Cham_cong!K$3,DonNghiphep!$B$4:$B$85,Cham_cong!$B13)+SUMIFS(Data_khac!$AC$8:$AC$1504,Data_khac!$C$8:$C$1504," "&amp;Cham_cong!$B13,Data_khac!$E$8:$E$1504,Cham_cong!K$3)</f>
        <v>0</v>
      </c>
      <c r="L13" s="26">
        <f>SUMIFS(Data!$AB$8:$AB$1542,Data!$C$8:$C$1542," "&amp;Cham_cong!$B13,Data!$E$8:$E$1542,Cham_cong!L$3)+SUMIFS(DonNghiphep!$D$4:$D$85,DonNghiphep!$F$4:$F$85,Cham_cong!L$3,DonNghiphep!$B$4:$B$85,Cham_cong!$B13)+SUMIFS(Data_khac!$AC$8:$AC$1504,Data_khac!$C$8:$C$1504," "&amp;Cham_cong!$B13,Data_khac!$E$8:$E$1504,Cham_cong!L$3)</f>
        <v>1</v>
      </c>
      <c r="M13" s="26">
        <f>SUMIFS(Data!$AB$8:$AB$1542,Data!$C$8:$C$1542," "&amp;Cham_cong!$B13,Data!$E$8:$E$1542,Cham_cong!M$3)+SUMIFS(DonNghiphep!$D$4:$D$85,DonNghiphep!$F$4:$F$85,Cham_cong!M$3,DonNghiphep!$B$4:$B$85,Cham_cong!$B13)+SUMIFS(Data_khac!$AC$8:$AC$1504,Data_khac!$C$8:$C$1504," "&amp;Cham_cong!$B13,Data_khac!$E$8:$E$1504,Cham_cong!M$3)</f>
        <v>1</v>
      </c>
      <c r="N13" s="26">
        <f>SUMIFS(Data!$AB$8:$AB$1542,Data!$C$8:$C$1542," "&amp;Cham_cong!$B13,Data!$E$8:$E$1542,Cham_cong!N$3)+SUMIFS(DonNghiphep!$D$4:$D$85,DonNghiphep!$F$4:$F$85,Cham_cong!N$3,DonNghiphep!$B$4:$B$85,Cham_cong!$B13)+SUMIFS(Data_khac!$AC$8:$AC$1504,Data_khac!$C$8:$C$1504," "&amp;Cham_cong!$B13,Data_khac!$E$8:$E$1504,Cham_cong!N$3)</f>
        <v>1</v>
      </c>
      <c r="O13" s="26">
        <f>SUMIFS(Data!$AB$8:$AB$1542,Data!$C$8:$C$1542," "&amp;Cham_cong!$B13,Data!$E$8:$E$1542,Cham_cong!O$3)+SUMIFS(DonNghiphep!$D$4:$D$85,DonNghiphep!$F$4:$F$85,Cham_cong!O$3,DonNghiphep!$B$4:$B$85,Cham_cong!$B13)+SUMIFS(Data_khac!$AC$8:$AC$1504,Data_khac!$C$8:$C$1504," "&amp;Cham_cong!$B13,Data_khac!$E$8:$E$1504,Cham_cong!O$3)</f>
        <v>1</v>
      </c>
      <c r="P13" s="26"/>
      <c r="Q13" s="26"/>
      <c r="R13" s="26">
        <f>SUMIFS(Data!$AB$8:$AB$1542,Data!$C$8:$C$1542," "&amp;Cham_cong!$B13,Data!$E$8:$E$1542,Cham_cong!R$3)+SUMIFS(DonNghiphep!$D$4:$D$85,DonNghiphep!$F$4:$F$85,Cham_cong!R$3,DonNghiphep!$B$4:$B$85,Cham_cong!$B13)+SUMIFS(Data_khac!$AC$8:$AC$1504,Data_khac!$C$8:$C$1504," "&amp;Cham_cong!$B13,Data_khac!$E$8:$E$1504,Cham_cong!R$3)</f>
        <v>0.93921568627450969</v>
      </c>
      <c r="S13" s="26">
        <f>SUMIFS(Data!$AB$8:$AB$1542,Data!$C$8:$C$1542," "&amp;Cham_cong!$B13,Data!$E$8:$E$1542,Cham_cong!S$3)+SUMIFS(DonNghiphep!$D$4:$D$85,DonNghiphep!$F$4:$F$85,Cham_cong!S$3,DonNghiphep!$B$4:$B$85,Cham_cong!$B13)+SUMIFS(Data_khac!$AC$8:$AC$1504,Data_khac!$C$8:$C$1504," "&amp;Cham_cong!$B13,Data_khac!$E$8:$E$1504,Cham_cong!S$3)</f>
        <v>1</v>
      </c>
      <c r="T13" s="26">
        <f>SUMIFS(Data!$AB$8:$AB$1542,Data!$C$8:$C$1542," "&amp;Cham_cong!$B13,Data!$E$8:$E$1542,Cham_cong!T$3)+SUMIFS(DonNghiphep!$D$4:$D$85,DonNghiphep!$F$4:$F$85,Cham_cong!T$3,DonNghiphep!$B$4:$B$85,Cham_cong!$B13)+SUMIFS(Data_khac!$AC$8:$AC$1504,Data_khac!$C$8:$C$1504," "&amp;Cham_cong!$B13,Data_khac!$E$8:$E$1504,Cham_cong!T$3)</f>
        <v>0.5</v>
      </c>
      <c r="U13" s="26">
        <f>SUMIFS(Data!$AB$8:$AB$1542,Data!$C$8:$C$1542," "&amp;Cham_cong!$B13,Data!$E$8:$E$1542,Cham_cong!U$3)+SUMIFS(DonNghiphep!$D$4:$D$85,DonNghiphep!$F$4:$F$85,Cham_cong!U$3,DonNghiphep!$B$4:$B$85,Cham_cong!$B13)+SUMIFS(Data_khac!$AC$8:$AC$1504,Data_khac!$C$8:$C$1504," "&amp;Cham_cong!$B13,Data_khac!$E$8:$E$1504,Cham_cong!U$3)</f>
        <v>1</v>
      </c>
      <c r="V13" s="26">
        <f>SUMIFS(Data!$AB$8:$AB$1542,Data!$C$8:$C$1542," "&amp;Cham_cong!$B13,Data!$E$8:$E$1542,Cham_cong!V$3)+SUMIFS(DonNghiphep!$D$4:$D$85,DonNghiphep!$F$4:$F$85,Cham_cong!V$3,DonNghiphep!$B$4:$B$85,Cham_cong!$B13)+SUMIFS(Data_khac!$AC$8:$AC$1504,Data_khac!$C$8:$C$1504," "&amp;Cham_cong!$B13,Data_khac!$E$8:$E$1504,Cham_cong!V$3)</f>
        <v>1</v>
      </c>
      <c r="W13" s="26"/>
      <c r="X13" s="26"/>
      <c r="Y13" s="26">
        <f>SUMIFS(Data!$AB$8:$AB$1542,Data!$C$8:$C$1542," "&amp;Cham_cong!$B13,Data!$E$8:$E$1542,Cham_cong!Y$3)+SUMIFS(DonNghiphep!$D$4:$D$85,DonNghiphep!$F$4:$F$85,Cham_cong!Y$3,DonNghiphep!$B$4:$B$85,Cham_cong!$B13)+SUMIFS(Data_khac!$AC$8:$AC$1504,Data_khac!$C$8:$C$1504," "&amp;Cham_cong!$B13,Data_khac!$E$8:$E$1504,Cham_cong!Y$3)</f>
        <v>0</v>
      </c>
      <c r="Z13" s="26">
        <f>SUMIFS(Data!$AB$8:$AB$1542,Data!$C$8:$C$1542," "&amp;Cham_cong!$B13,Data!$E$8:$E$1542,Cham_cong!Z$3)+SUMIFS(DonNghiphep!$D$4:$D$85,DonNghiphep!$F$4:$F$85,Cham_cong!Z$3,DonNghiphep!$B$4:$B$85,Cham_cong!$B13)+SUMIFS(Data_khac!$AC$8:$AC$1504,Data_khac!$C$8:$C$1504," "&amp;Cham_cong!$B13,Data_khac!$E$8:$E$1504,Cham_cong!Z$3)</f>
        <v>0</v>
      </c>
      <c r="AA13" s="26">
        <f>SUMIFS(Data!$AB$8:$AB$1542,Data!$C$8:$C$1542," "&amp;Cham_cong!$B13,Data!$E$8:$E$1542,Cham_cong!AA$3)+SUMIFS(DonNghiphep!$D$4:$D$85,DonNghiphep!$F$4:$F$85,Cham_cong!AA$3,DonNghiphep!$B$4:$B$85,Cham_cong!$B13)+SUMIFS(Data_khac!$AC$8:$AC$1504,Data_khac!$C$8:$C$1504," "&amp;Cham_cong!$B13,Data_khac!$E$8:$E$1504,Cham_cong!AA$3)</f>
        <v>1</v>
      </c>
      <c r="AB13" s="26">
        <f>SUMIFS(Data!$AB$8:$AB$1542,Data!$C$8:$C$1542," "&amp;Cham_cong!$B13,Data!$E$8:$E$1542,Cham_cong!AB$3)+SUMIFS(DonNghiphep!$D$4:$D$85,DonNghiphep!$F$4:$F$85,Cham_cong!AB$3,DonNghiphep!$B$4:$B$85,Cham_cong!$B13)+SUMIFS(Data_khac!$AC$8:$AC$1504,Data_khac!$C$8:$C$1504," "&amp;Cham_cong!$B13,Data_khac!$E$8:$E$1504,Cham_cong!AB$3)</f>
        <v>0.91764705882352937</v>
      </c>
      <c r="AC13" s="26">
        <f>SUMIFS(Data!$AB$8:$AB$1542,Data!$C$8:$C$1542," "&amp;Cham_cong!$B13,Data!$E$8:$E$1542,Cham_cong!AC$3)+SUMIFS(DonNghiphep!$D$4:$D$85,DonNghiphep!$F$4:$F$85,Cham_cong!AC$3,DonNghiphep!$B$4:$B$85,Cham_cong!$B13)+SUMIFS(Data_khac!$AC$8:$AC$1504,Data_khac!$C$8:$C$1504," "&amp;Cham_cong!$B13,Data_khac!$E$8:$E$1504,Cham_cong!AC$3)</f>
        <v>1</v>
      </c>
      <c r="AD13" s="26"/>
      <c r="AE13" s="26"/>
      <c r="AF13" s="26">
        <f>SUMIFS(Data!$AB$8:$AB$1542,Data!$C$8:$C$1542," "&amp;Cham_cong!$B13,Data!$E$8:$E$1542,Cham_cong!AF$3)+SUMIFS(DonNghiphep!$D$4:$D$85,DonNghiphep!$F$4:$F$85,Cham_cong!AF$3,DonNghiphep!$B$4:$B$85,Cham_cong!$B13)+SUMIFS(Data_khac!$AC$8:$AC$1504,Data_khac!$C$8:$C$1504," "&amp;Cham_cong!$B13,Data_khac!$E$8:$E$1504,Cham_cong!AF$3)</f>
        <v>0.5</v>
      </c>
      <c r="AG13" s="26">
        <f>SUMIFS(Data!$AB$8:$AB$1542,Data!$C$8:$C$1542," "&amp;Cham_cong!$B13,Data!$E$8:$E$1542,Cham_cong!AG$3)+SUMIFS(DonNghiphep!$D$4:$D$85,DonNghiphep!$F$4:$F$85,Cham_cong!AG$3,DonNghiphep!$B$4:$B$85,Cham_cong!$B13)+SUMIFS(Data_khac!$AC$8:$AC$1504,Data_khac!$C$8:$C$1504," "&amp;Cham_cong!$B13,Data_khac!$E$8:$E$1504,Cham_cong!AG$3)</f>
        <v>1</v>
      </c>
      <c r="AH13" s="26">
        <f>SUMIFS(Data!$AB$8:$AB$1542,Data!$C$8:$C$1542," "&amp;Cham_cong!$B13,Data!$E$8:$E$1542,Cham_cong!AH$3)+SUMIFS(DonNghiphep!$D$4:$D$85,DonNghiphep!$F$4:$F$85,Cham_cong!AH$3,DonNghiphep!$B$4:$B$85,Cham_cong!$B13)+SUMIFS(Data_khac!$AC$8:$AC$1504,Data_khac!$C$8:$C$1504," "&amp;Cham_cong!$B13,Data_khac!$E$8:$E$1504,Cham_cong!AH$3)</f>
        <v>0</v>
      </c>
      <c r="AI13" s="29">
        <f t="shared" si="5"/>
        <v>16.856862745098042</v>
      </c>
      <c r="AJ13" s="230">
        <f>SUMIFS(Data!$AE$8:$AE$1707,Data!$C$8:$C$1707," "&amp;Cham_cong!B13)+SUMIFS(Data_khac!$AF$8:$AF$1504,Data_khac!$C$8:$C$1504," "&amp;Cham_cong!$B13)+SUMIFS(DonNghiphep!$E$4:$E$85,DonNghiphep!$B$4:$B$85,Cham_cong!$B13)</f>
        <v>17</v>
      </c>
      <c r="AK13" s="16">
        <f t="shared" si="3"/>
        <v>2</v>
      </c>
      <c r="AL13" s="16">
        <f t="shared" si="4"/>
        <v>5</v>
      </c>
      <c r="AM13" s="17">
        <f t="shared" si="7"/>
        <v>6</v>
      </c>
      <c r="AN13" s="17">
        <f ca="1">SUMIF(DonNghiphep!B:C,Cham_cong!B13,DonNghiphep!C:C)</f>
        <v>1.5</v>
      </c>
      <c r="AO13" s="18">
        <f t="shared" ca="1" si="8"/>
        <v>4.5</v>
      </c>
      <c r="AP13" s="200"/>
      <c r="AQ13" s="158"/>
      <c r="AR13" s="33"/>
      <c r="AS13" s="186"/>
      <c r="AT13" s="187"/>
    </row>
    <row r="14" spans="1:115" s="36" customFormat="1" ht="30" customHeight="1">
      <c r="A14" s="23">
        <v>10</v>
      </c>
      <c r="B14" s="24" t="s">
        <v>71</v>
      </c>
      <c r="C14" s="25" t="s">
        <v>67</v>
      </c>
      <c r="D14" s="26">
        <f>SUMIFS(Data!$AB$8:$AB$1542,Data!$C$8:$C$1542," "&amp;Cham_cong!$B14,Data!$E$8:$E$1542,Cham_cong!D$3)+SUMIFS(DonNghiphep!$D$4:$D$85,DonNghiphep!$F$4:$F$85,Cham_cong!D$3,DonNghiphep!$B$4:$B$85,Cham_cong!$B14)+SUMIFS(Data_khac!$AC$8:$AC$1504,Data_khac!$C$8:$C$1504," "&amp;Cham_cong!$B14,Data_khac!$E$8:$E$1504,Cham_cong!D$3)</f>
        <v>1</v>
      </c>
      <c r="E14" s="26">
        <f>SUMIFS(Data!$AB$8:$AB$1542,Data!$C$8:$C$1542," "&amp;Cham_cong!$B14,Data!$E$8:$E$1542,Cham_cong!E$3)+SUMIFS(DonNghiphep!$D$4:$D$85,DonNghiphep!$F$4:$F$85,Cham_cong!E$3,DonNghiphep!$B$4:$B$85,Cham_cong!$B14)+SUMIFS(Data_khac!$AC$8:$AC$1504,Data_khac!$C$8:$C$1504," "&amp;Cham_cong!$B14,Data_khac!$E$8:$E$1504,Cham_cong!E$3)</f>
        <v>1</v>
      </c>
      <c r="F14" s="26">
        <f>SUMIFS(Data!$AB$8:$AB$1542,Data!$C$8:$C$1542," "&amp;Cham_cong!$B14,Data!$E$8:$E$1542,Cham_cong!F$3)+SUMIFS(DonNghiphep!$D$4:$D$85,DonNghiphep!$F$4:$F$85,Cham_cong!F$3,DonNghiphep!$B$4:$B$85,Cham_cong!$B14)+SUMIFS(Data_khac!$AC$8:$AC$1504,Data_khac!$C$8:$C$1504," "&amp;Cham_cong!$B14,Data_khac!$E$8:$E$1504,Cham_cong!F$3)</f>
        <v>1</v>
      </c>
      <c r="G14" s="26">
        <f>SUMIFS(Data!$AB$8:$AB$1542,Data!$C$8:$C$1542," "&amp;Cham_cong!$B14,Data!$E$8:$E$1542,Cham_cong!G$3)+SUMIFS(DonNghiphep!$D$4:$D$85,DonNghiphep!$F$4:$F$85,Cham_cong!G$3,DonNghiphep!$B$4:$B$85,Cham_cong!$B14)+SUMIFS(Data_khac!$AC$8:$AC$1504,Data_khac!$C$8:$C$1504," "&amp;Cham_cong!$B14,Data_khac!$E$8:$E$1504,Cham_cong!G$3)</f>
        <v>1</v>
      </c>
      <c r="H14" s="26">
        <f>SUMIFS(Data!$AB$8:$AB$1542,Data!$C$8:$C$1542," "&amp;Cham_cong!$B14,Data!$E$8:$E$1542,Cham_cong!H$3)+SUMIFS(DonNghiphep!$D$4:$D$85,DonNghiphep!$F$4:$F$85,Cham_cong!H$3,DonNghiphep!$B$4:$B$85,Cham_cong!$B14)+SUMIFS(Data_khac!$AC$8:$AC$1504,Data_khac!$C$8:$C$1504," "&amp;Cham_cong!$B14,Data_khac!$E$8:$E$1504,Cham_cong!H$3)</f>
        <v>0.46078431372549011</v>
      </c>
      <c r="I14" s="26"/>
      <c r="J14" s="26"/>
      <c r="K14" s="26">
        <f>SUMIFS(Data!$AB$8:$AB$1542,Data!$C$8:$C$1542," "&amp;Cham_cong!$B14,Data!$E$8:$E$1542,Cham_cong!K$3)+SUMIFS(DonNghiphep!$D$4:$D$85,DonNghiphep!$F$4:$F$85,Cham_cong!K$3,DonNghiphep!$B$4:$B$85,Cham_cong!$B14)+SUMIFS(Data_khac!$AC$8:$AC$1504,Data_khac!$C$8:$C$1504," "&amp;Cham_cong!$B14,Data_khac!$E$8:$E$1504,Cham_cong!K$3)</f>
        <v>1</v>
      </c>
      <c r="L14" s="26">
        <f>SUMIFS(Data!$AB$8:$AB$1542,Data!$C$8:$C$1542," "&amp;Cham_cong!$B14,Data!$E$8:$E$1542,Cham_cong!L$3)+SUMIFS(DonNghiphep!$D$4:$D$85,DonNghiphep!$F$4:$F$85,Cham_cong!L$3,DonNghiphep!$B$4:$B$85,Cham_cong!$B14)+SUMIFS(Data_khac!$AC$8:$AC$1504,Data_khac!$C$8:$C$1504," "&amp;Cham_cong!$B14,Data_khac!$E$8:$E$1504,Cham_cong!L$3)</f>
        <v>1</v>
      </c>
      <c r="M14" s="26">
        <f>SUMIFS(Data!$AB$8:$AB$1542,Data!$C$8:$C$1542," "&amp;Cham_cong!$B14,Data!$E$8:$E$1542,Cham_cong!M$3)+SUMIFS(DonNghiphep!$D$4:$D$85,DonNghiphep!$F$4:$F$85,Cham_cong!M$3,DonNghiphep!$B$4:$B$85,Cham_cong!$B14)+SUMIFS(Data_khac!$AC$8:$AC$1504,Data_khac!$C$8:$C$1504," "&amp;Cham_cong!$B14,Data_khac!$E$8:$E$1504,Cham_cong!M$3)</f>
        <v>1</v>
      </c>
      <c r="N14" s="26">
        <f>SUMIFS(Data!$AB$8:$AB$1542,Data!$C$8:$C$1542," "&amp;Cham_cong!$B14,Data!$E$8:$E$1542,Cham_cong!N$3)+SUMIFS(DonNghiphep!$D$4:$D$85,DonNghiphep!$F$4:$F$85,Cham_cong!N$3,DonNghiphep!$B$4:$B$85,Cham_cong!$B14)+SUMIFS(Data_khac!$AC$8:$AC$1504,Data_khac!$C$8:$C$1504," "&amp;Cham_cong!$B14,Data_khac!$E$8:$E$1504,Cham_cong!N$3)</f>
        <v>1</v>
      </c>
      <c r="O14" s="26">
        <f>SUMIFS(Data!$AB$8:$AB$1542,Data!$C$8:$C$1542," "&amp;Cham_cong!$B14,Data!$E$8:$E$1542,Cham_cong!O$3)+SUMIFS(DonNghiphep!$D$4:$D$85,DonNghiphep!$F$4:$F$85,Cham_cong!O$3,DonNghiphep!$B$4:$B$85,Cham_cong!$B14)+SUMIFS(Data_khac!$AC$8:$AC$1504,Data_khac!$C$8:$C$1504," "&amp;Cham_cong!$B14,Data_khac!$E$8:$E$1504,Cham_cong!O$3)</f>
        <v>1</v>
      </c>
      <c r="P14" s="26"/>
      <c r="Q14" s="26"/>
      <c r="R14" s="26">
        <f>SUMIFS(Data!$AB$8:$AB$1542,Data!$C$8:$C$1542," "&amp;Cham_cong!$B14,Data!$E$8:$E$1542,Cham_cong!R$3)+SUMIFS(DonNghiphep!$D$4:$D$85,DonNghiphep!$F$4:$F$85,Cham_cong!R$3,DonNghiphep!$B$4:$B$85,Cham_cong!$B14)+SUMIFS(Data_khac!$AC$8:$AC$1504,Data_khac!$C$8:$C$1504," "&amp;Cham_cong!$B14,Data_khac!$E$8:$E$1504,Cham_cong!R$3)</f>
        <v>1</v>
      </c>
      <c r="S14" s="26">
        <f>SUMIFS(Data!$AB$8:$AB$1542,Data!$C$8:$C$1542," "&amp;Cham_cong!$B14,Data!$E$8:$E$1542,Cham_cong!S$3)+SUMIFS(DonNghiphep!$D$4:$D$85,DonNghiphep!$F$4:$F$85,Cham_cong!S$3,DonNghiphep!$B$4:$B$85,Cham_cong!$B14)+SUMIFS(Data_khac!$AC$8:$AC$1504,Data_khac!$C$8:$C$1504," "&amp;Cham_cong!$B14,Data_khac!$E$8:$E$1504,Cham_cong!S$3)</f>
        <v>1</v>
      </c>
      <c r="T14" s="26">
        <f>SUMIFS(Data!$AB$8:$AB$1542,Data!$C$8:$C$1542," "&amp;Cham_cong!$B14,Data!$E$8:$E$1542,Cham_cong!T$3)+SUMIFS(DonNghiphep!$D$4:$D$85,DonNghiphep!$F$4:$F$85,Cham_cong!T$3,DonNghiphep!$B$4:$B$85,Cham_cong!$B14)+SUMIFS(Data_khac!$AC$8:$AC$1504,Data_khac!$C$8:$C$1504," "&amp;Cham_cong!$B14,Data_khac!$E$8:$E$1504,Cham_cong!T$3)</f>
        <v>1</v>
      </c>
      <c r="U14" s="26">
        <f>SUMIFS(Data!$AB$8:$AB$1542,Data!$C$8:$C$1542," "&amp;Cham_cong!$B14,Data!$E$8:$E$1542,Cham_cong!U$3)+SUMIFS(DonNghiphep!$D$4:$D$85,DonNghiphep!$F$4:$F$85,Cham_cong!U$3,DonNghiphep!$B$4:$B$85,Cham_cong!$B14)+SUMIFS(Data_khac!$AC$8:$AC$1504,Data_khac!$C$8:$C$1504," "&amp;Cham_cong!$B14,Data_khac!$E$8:$E$1504,Cham_cong!U$3)</f>
        <v>1</v>
      </c>
      <c r="V14" s="26">
        <f>SUMIFS(Data!$AB$8:$AB$1542,Data!$C$8:$C$1542," "&amp;Cham_cong!$B14,Data!$E$8:$E$1542,Cham_cong!V$3)+SUMIFS(DonNghiphep!$D$4:$D$85,DonNghiphep!$F$4:$F$85,Cham_cong!V$3,DonNghiphep!$B$4:$B$85,Cham_cong!$B14)+SUMIFS(Data_khac!$AC$8:$AC$1504,Data_khac!$C$8:$C$1504," "&amp;Cham_cong!$B14,Data_khac!$E$8:$E$1504,Cham_cong!V$3)</f>
        <v>1</v>
      </c>
      <c r="W14" s="26"/>
      <c r="X14" s="26"/>
      <c r="Y14" s="26">
        <f>SUMIFS(Data!$AB$8:$AB$1542,Data!$C$8:$C$1542," "&amp;Cham_cong!$B14,Data!$E$8:$E$1542,Cham_cong!Y$3)+SUMIFS(DonNghiphep!$D$4:$D$85,DonNghiphep!$F$4:$F$85,Cham_cong!Y$3,DonNghiphep!$B$4:$B$85,Cham_cong!$B14)+SUMIFS(Data_khac!$AC$8:$AC$1504,Data_khac!$C$8:$C$1504," "&amp;Cham_cong!$B14,Data_khac!$E$8:$E$1504,Cham_cong!Y$3)</f>
        <v>1</v>
      </c>
      <c r="Z14" s="26">
        <f>SUMIFS(Data!$AB$8:$AB$1542,Data!$C$8:$C$1542," "&amp;Cham_cong!$B14,Data!$E$8:$E$1542,Cham_cong!Z$3)+SUMIFS(DonNghiphep!$D$4:$D$85,DonNghiphep!$F$4:$F$85,Cham_cong!Z$3,DonNghiphep!$B$4:$B$85,Cham_cong!$B14)+SUMIFS(Data_khac!$AC$8:$AC$1504,Data_khac!$C$8:$C$1504," "&amp;Cham_cong!$B14,Data_khac!$E$8:$E$1504,Cham_cong!Z$3)</f>
        <v>1</v>
      </c>
      <c r="AA14" s="26">
        <f>SUMIFS(Data!$AB$8:$AB$1542,Data!$C$8:$C$1542," "&amp;Cham_cong!$B14,Data!$E$8:$E$1542,Cham_cong!AA$3)+SUMIFS(DonNghiphep!$D$4:$D$85,DonNghiphep!$F$4:$F$85,Cham_cong!AA$3,DonNghiphep!$B$4:$B$85,Cham_cong!$B14)+SUMIFS(Data_khac!$AC$8:$AC$1504,Data_khac!$C$8:$C$1504," "&amp;Cham_cong!$B14,Data_khac!$E$8:$E$1504,Cham_cong!AA$3)</f>
        <v>1</v>
      </c>
      <c r="AB14" s="26">
        <f>SUMIFS(Data!$AB$8:$AB$1542,Data!$C$8:$C$1542," "&amp;Cham_cong!$B14,Data!$E$8:$E$1542,Cham_cong!AB$3)+SUMIFS(DonNghiphep!$D$4:$D$85,DonNghiphep!$F$4:$F$85,Cham_cong!AB$3,DonNghiphep!$B$4:$B$85,Cham_cong!$B14)+SUMIFS(Data_khac!$AC$8:$AC$1504,Data_khac!$C$8:$C$1504," "&amp;Cham_cong!$B14,Data_khac!$E$8:$E$1504,Cham_cong!AB$3)</f>
        <v>1</v>
      </c>
      <c r="AC14" s="26">
        <f>SUMIFS(Data!$AB$8:$AB$1542,Data!$C$8:$C$1542," "&amp;Cham_cong!$B14,Data!$E$8:$E$1542,Cham_cong!AC$3)+SUMIFS(DonNghiphep!$D$4:$D$85,DonNghiphep!$F$4:$F$85,Cham_cong!AC$3,DonNghiphep!$B$4:$B$85,Cham_cong!$B14)+SUMIFS(Data_khac!$AC$8:$AC$1504,Data_khac!$C$8:$C$1504," "&amp;Cham_cong!$B14,Data_khac!$E$8:$E$1504,Cham_cong!AC$3)</f>
        <v>1</v>
      </c>
      <c r="AD14" s="26"/>
      <c r="AE14" s="26"/>
      <c r="AF14" s="26">
        <f>SUMIFS(Data!$AB$8:$AB$1542,Data!$C$8:$C$1542," "&amp;Cham_cong!$B14,Data!$E$8:$E$1542,Cham_cong!AF$3)+SUMIFS(DonNghiphep!$D$4:$D$85,DonNghiphep!$F$4:$F$85,Cham_cong!AF$3,DonNghiphep!$B$4:$B$85,Cham_cong!$B14)+SUMIFS(Data_khac!$AC$8:$AC$1504,Data_khac!$C$8:$C$1504," "&amp;Cham_cong!$B14,Data_khac!$E$8:$E$1504,Cham_cong!AF$3)</f>
        <v>1</v>
      </c>
      <c r="AG14" s="26">
        <f>SUMIFS(Data!$AB$8:$AB$1542,Data!$C$8:$C$1542," "&amp;Cham_cong!$B14,Data!$E$8:$E$1542,Cham_cong!AG$3)+SUMIFS(DonNghiphep!$D$4:$D$85,DonNghiphep!$F$4:$F$85,Cham_cong!AG$3,DonNghiphep!$B$4:$B$85,Cham_cong!$B14)+SUMIFS(Data_khac!$AC$8:$AC$1504,Data_khac!$C$8:$C$1504," "&amp;Cham_cong!$B14,Data_khac!$E$8:$E$1504,Cham_cong!AG$3)</f>
        <v>1</v>
      </c>
      <c r="AH14" s="26">
        <f>SUMIFS(Data!$AB$8:$AB$1542,Data!$C$8:$C$1542," "&amp;Cham_cong!$B14,Data!$E$8:$E$1542,Cham_cong!AH$3)+SUMIFS(DonNghiphep!$D$4:$D$85,DonNghiphep!$F$4:$F$85,Cham_cong!AH$3,DonNghiphep!$B$4:$B$85,Cham_cong!$B14)+SUMIFS(Data_khac!$AC$8:$AC$1504,Data_khac!$C$8:$C$1504," "&amp;Cham_cong!$B14,Data_khac!$E$8:$E$1504,Cham_cong!AH$3)</f>
        <v>0.98823529411764743</v>
      </c>
      <c r="AI14" s="29">
        <f t="shared" si="5"/>
        <v>22.449019607843137</v>
      </c>
      <c r="AJ14" s="230">
        <f>SUMIFS(Data!$AE$8:$AE$1707,Data!$C$8:$C$1707," "&amp;Cham_cong!B14)+SUMIFS(Data_khac!$AF$8:$AF$1504,Data_khac!$C$8:$C$1504," "&amp;Cham_cong!$B14)+SUMIFS(DonNghiphep!$E$4:$E$85,DonNghiphep!$B$4:$B$85,Cham_cong!$B14)</f>
        <v>22</v>
      </c>
      <c r="AK14" s="16">
        <f t="shared" si="3"/>
        <v>1</v>
      </c>
      <c r="AL14" s="16">
        <f t="shared" si="4"/>
        <v>0</v>
      </c>
      <c r="AM14" s="17">
        <f t="shared" si="7"/>
        <v>0.5</v>
      </c>
      <c r="AN14" s="17">
        <f ca="1">SUMIF(DonNghiphep!B:C,Cham_cong!B14,DonNghiphep!C:C)</f>
        <v>0.5</v>
      </c>
      <c r="AO14" s="18">
        <f t="shared" ca="1" si="8"/>
        <v>0</v>
      </c>
      <c r="AP14" s="200"/>
      <c r="AQ14" s="158"/>
      <c r="AR14" s="33"/>
      <c r="AS14" s="186"/>
      <c r="AT14" s="187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</row>
    <row r="15" spans="1:115" s="32" customFormat="1" ht="30" customHeight="1">
      <c r="A15" s="23">
        <v>11</v>
      </c>
      <c r="B15" s="33" t="s">
        <v>74</v>
      </c>
      <c r="C15" s="25" t="s">
        <v>316</v>
      </c>
      <c r="D15" s="26">
        <f>SUMIFS(Data!$AB$8:$AB$1542,Data!$C$8:$C$1542," "&amp;Cham_cong!$B15,Data!$E$8:$E$1542,Cham_cong!D$3)+SUMIFS(DonNghiphep!$D$4:$D$85,DonNghiphep!$F$4:$F$85,Cham_cong!D$3,DonNghiphep!$B$4:$B$85,Cham_cong!$B15)+SUMIFS(Data_khac!$AC$8:$AC$1504,Data_khac!$C$8:$C$1504," "&amp;Cham_cong!$B15,Data_khac!$E$8:$E$1504,Cham_cong!D$3)</f>
        <v>1</v>
      </c>
      <c r="E15" s="26">
        <f>SUMIFS(Data!$AB$8:$AB$1542,Data!$C$8:$C$1542," "&amp;Cham_cong!$B15,Data!$E$8:$E$1542,Cham_cong!E$3)+SUMIFS(DonNghiphep!$D$4:$D$85,DonNghiphep!$F$4:$F$85,Cham_cong!E$3,DonNghiphep!$B$4:$B$85,Cham_cong!$B15)+SUMIFS(Data_khac!$AC$8:$AC$1504,Data_khac!$C$8:$C$1504," "&amp;Cham_cong!$B15,Data_khac!$E$8:$E$1504,Cham_cong!E$3)</f>
        <v>1</v>
      </c>
      <c r="F15" s="26">
        <f>SUMIFS(Data!$AB$8:$AB$1542,Data!$C$8:$C$1542," "&amp;Cham_cong!$B15,Data!$E$8:$E$1542,Cham_cong!F$3)+SUMIFS(DonNghiphep!$D$4:$D$85,DonNghiphep!$F$4:$F$85,Cham_cong!F$3,DonNghiphep!$B$4:$B$85,Cham_cong!$B15)+SUMIFS(Data_khac!$AC$8:$AC$1504,Data_khac!$C$8:$C$1504," "&amp;Cham_cong!$B15,Data_khac!$E$8:$E$1504,Cham_cong!F$3)</f>
        <v>1</v>
      </c>
      <c r="G15" s="26">
        <f>SUMIFS(Data!$AB$8:$AB$1542,Data!$C$8:$C$1542," "&amp;Cham_cong!$B15,Data!$E$8:$E$1542,Cham_cong!G$3)+SUMIFS(DonNghiphep!$D$4:$D$85,DonNghiphep!$F$4:$F$85,Cham_cong!G$3,DonNghiphep!$B$4:$B$85,Cham_cong!$B15)+SUMIFS(Data_khac!$AC$8:$AC$1504,Data_khac!$C$8:$C$1504," "&amp;Cham_cong!$B15,Data_khac!$E$8:$E$1504,Cham_cong!G$3)</f>
        <v>0</v>
      </c>
      <c r="H15" s="26" t="s">
        <v>59</v>
      </c>
      <c r="I15" s="26"/>
      <c r="J15" s="26"/>
      <c r="K15" s="26" t="s">
        <v>59</v>
      </c>
      <c r="L15" s="26" t="s">
        <v>59</v>
      </c>
      <c r="M15" s="26">
        <f>SUMIFS(Data!$AB$8:$AB$1542,Data!$C$8:$C$1542," "&amp;Cham_cong!$B15,Data!$E$8:$E$1542,Cham_cong!M$3)+SUMIFS(DonNghiphep!$D$4:$D$85,DonNghiphep!$F$4:$F$85,Cham_cong!M$3,DonNghiphep!$B$4:$B$85,Cham_cong!$B15)+SUMIFS(Data_khac!$AC$8:$AC$1504,Data_khac!$C$8:$C$1504," "&amp;Cham_cong!$B15,Data_khac!$E$8:$E$1504,Cham_cong!M$3)</f>
        <v>1</v>
      </c>
      <c r="N15" s="26">
        <f>SUMIFS(Data!$AB$8:$AB$1542,Data!$C$8:$C$1542," "&amp;Cham_cong!$B15,Data!$E$8:$E$1542,Cham_cong!N$3)+SUMIFS(DonNghiphep!$D$4:$D$85,DonNghiphep!$F$4:$F$85,Cham_cong!N$3,DonNghiphep!$B$4:$B$85,Cham_cong!$B15)+SUMIFS(Data_khac!$AC$8:$AC$1504,Data_khac!$C$8:$C$1504," "&amp;Cham_cong!$B15,Data_khac!$E$8:$E$1504,Cham_cong!N$3)</f>
        <v>1</v>
      </c>
      <c r="O15" s="26">
        <f>SUMIFS(Data!$AB$8:$AB$1542,Data!$C$8:$C$1542," "&amp;Cham_cong!$B15,Data!$E$8:$E$1542,Cham_cong!O$3)+SUMIFS(DonNghiphep!$D$4:$D$85,DonNghiphep!$F$4:$F$85,Cham_cong!O$3,DonNghiphep!$B$4:$B$85,Cham_cong!$B15)+SUMIFS(Data_khac!$AC$8:$AC$1504,Data_khac!$C$8:$C$1504," "&amp;Cham_cong!$B15,Data_khac!$E$8:$E$1504,Cham_cong!O$3)</f>
        <v>1</v>
      </c>
      <c r="P15" s="26"/>
      <c r="Q15" s="26"/>
      <c r="R15" s="26">
        <f>SUMIFS(Data!$AB$8:$AB$1542,Data!$C$8:$C$1542," "&amp;Cham_cong!$B15,Data!$E$8:$E$1542,Cham_cong!R$3)+SUMIFS(DonNghiphep!$D$4:$D$85,DonNghiphep!$F$4:$F$85,Cham_cong!R$3,DonNghiphep!$B$4:$B$85,Cham_cong!$B15)+SUMIFS(Data_khac!$AC$8:$AC$1504,Data_khac!$C$8:$C$1504," "&amp;Cham_cong!$B15,Data_khac!$E$8:$E$1504,Cham_cong!R$3)</f>
        <v>1</v>
      </c>
      <c r="S15" s="26">
        <f>SUMIFS(Data!$AB$8:$AB$1542,Data!$C$8:$C$1542," "&amp;Cham_cong!$B15,Data!$E$8:$E$1542,Cham_cong!S$3)+SUMIFS(DonNghiphep!$D$4:$D$85,DonNghiphep!$F$4:$F$85,Cham_cong!S$3,DonNghiphep!$B$4:$B$85,Cham_cong!$B15)+SUMIFS(Data_khac!$AC$8:$AC$1504,Data_khac!$C$8:$C$1504," "&amp;Cham_cong!$B15,Data_khac!$E$8:$E$1504,Cham_cong!S$3)</f>
        <v>1</v>
      </c>
      <c r="T15" s="26">
        <f>SUMIFS(Data!$AB$8:$AB$1542,Data!$C$8:$C$1542," "&amp;Cham_cong!$B15,Data!$E$8:$E$1542,Cham_cong!T$3)+SUMIFS(DonNghiphep!$D$4:$D$85,DonNghiphep!$F$4:$F$85,Cham_cong!T$3,DonNghiphep!$B$4:$B$85,Cham_cong!$B15)+SUMIFS(Data_khac!$AC$8:$AC$1504,Data_khac!$C$8:$C$1504," "&amp;Cham_cong!$B15,Data_khac!$E$8:$E$1504,Cham_cong!T$3)</f>
        <v>1</v>
      </c>
      <c r="U15" s="26">
        <f>SUMIFS(Data!$AB$8:$AB$1542,Data!$C$8:$C$1542," "&amp;Cham_cong!$B15,Data!$E$8:$E$1542,Cham_cong!U$3)+SUMIFS(DonNghiphep!$D$4:$D$85,DonNghiphep!$F$4:$F$85,Cham_cong!U$3,DonNghiphep!$B$4:$B$85,Cham_cong!$B15)+SUMIFS(Data_khac!$AC$8:$AC$1504,Data_khac!$C$8:$C$1504," "&amp;Cham_cong!$B15,Data_khac!$E$8:$E$1504,Cham_cong!U$3)</f>
        <v>1</v>
      </c>
      <c r="V15" s="26">
        <f>SUMIFS(Data!$AB$8:$AB$1542,Data!$C$8:$C$1542," "&amp;Cham_cong!$B15,Data!$E$8:$E$1542,Cham_cong!V$3)+SUMIFS(DonNghiphep!$D$4:$D$85,DonNghiphep!$F$4:$F$85,Cham_cong!V$3,DonNghiphep!$B$4:$B$85,Cham_cong!$B15)+SUMIFS(Data_khac!$AC$8:$AC$1504,Data_khac!$C$8:$C$1504," "&amp;Cham_cong!$B15,Data_khac!$E$8:$E$1504,Cham_cong!V$3)</f>
        <v>1</v>
      </c>
      <c r="W15" s="26"/>
      <c r="X15" s="26"/>
      <c r="Y15" s="26">
        <f>SUMIFS(Data!$AB$8:$AB$1542,Data!$C$8:$C$1542," "&amp;Cham_cong!$B15,Data!$E$8:$E$1542,Cham_cong!Y$3)+SUMIFS(DonNghiphep!$D$4:$D$85,DonNghiphep!$F$4:$F$85,Cham_cong!Y$3,DonNghiphep!$B$4:$B$85,Cham_cong!$B15)+SUMIFS(Data_khac!$AC$8:$AC$1504,Data_khac!$C$8:$C$1504," "&amp;Cham_cong!$B15,Data_khac!$E$8:$E$1504,Cham_cong!Y$3)</f>
        <v>1</v>
      </c>
      <c r="Z15" s="26">
        <f>SUMIFS(Data!$AB$8:$AB$1542,Data!$C$8:$C$1542," "&amp;Cham_cong!$B15,Data!$E$8:$E$1542,Cham_cong!Z$3)+SUMIFS(DonNghiphep!$D$4:$D$85,DonNghiphep!$F$4:$F$85,Cham_cong!Z$3,DonNghiphep!$B$4:$B$85,Cham_cong!$B15)+SUMIFS(Data_khac!$AC$8:$AC$1504,Data_khac!$C$8:$C$1504," "&amp;Cham_cong!$B15,Data_khac!$E$8:$E$1504,Cham_cong!Z$3)</f>
        <v>1</v>
      </c>
      <c r="AA15" s="26">
        <f>SUMIFS(Data!$AB$8:$AB$1542,Data!$C$8:$C$1542," "&amp;Cham_cong!$B15,Data!$E$8:$E$1542,Cham_cong!AA$3)+SUMIFS(DonNghiphep!$D$4:$D$85,DonNghiphep!$F$4:$F$85,Cham_cong!AA$3,DonNghiphep!$B$4:$B$85,Cham_cong!$B15)+SUMIFS(Data_khac!$AC$8:$AC$1504,Data_khac!$C$8:$C$1504," "&amp;Cham_cong!$B15,Data_khac!$E$8:$E$1504,Cham_cong!AA$3)</f>
        <v>1</v>
      </c>
      <c r="AB15" s="26">
        <f>SUMIFS(Data!$AB$8:$AB$1542,Data!$C$8:$C$1542," "&amp;Cham_cong!$B15,Data!$E$8:$E$1542,Cham_cong!AB$3)+SUMIFS(DonNghiphep!$D$4:$D$85,DonNghiphep!$F$4:$F$85,Cham_cong!AB$3,DonNghiphep!$B$4:$B$85,Cham_cong!$B15)+SUMIFS(Data_khac!$AC$8:$AC$1504,Data_khac!$C$8:$C$1504," "&amp;Cham_cong!$B15,Data_khac!$E$8:$E$1504,Cham_cong!AB$3)</f>
        <v>1</v>
      </c>
      <c r="AC15" s="26">
        <f>SUMIFS(Data!$AB$8:$AB$1542,Data!$C$8:$C$1542," "&amp;Cham_cong!$B15,Data!$E$8:$E$1542,Cham_cong!AC$3)+SUMIFS(DonNghiphep!$D$4:$D$85,DonNghiphep!$F$4:$F$85,Cham_cong!AC$3,DonNghiphep!$B$4:$B$85,Cham_cong!$B15)+SUMIFS(Data_khac!$AC$8:$AC$1504,Data_khac!$C$8:$C$1504," "&amp;Cham_cong!$B15,Data_khac!$E$8:$E$1504,Cham_cong!AC$3)</f>
        <v>1</v>
      </c>
      <c r="AD15" s="26"/>
      <c r="AE15" s="26"/>
      <c r="AF15" s="26">
        <f>SUMIFS(Data!$AB$8:$AB$1542,Data!$C$8:$C$1542," "&amp;Cham_cong!$B15,Data!$E$8:$E$1542,Cham_cong!AF$3)+SUMIFS(DonNghiphep!$D$4:$D$85,DonNghiphep!$F$4:$F$85,Cham_cong!AF$3,DonNghiphep!$B$4:$B$85,Cham_cong!$B15)+SUMIFS(Data_khac!$AC$8:$AC$1504,Data_khac!$C$8:$C$1504," "&amp;Cham_cong!$B15,Data_khac!$E$8:$E$1504,Cham_cong!AF$3)</f>
        <v>1</v>
      </c>
      <c r="AG15" s="26">
        <f>SUMIFS(Data!$AB$8:$AB$1542,Data!$C$8:$C$1542," "&amp;Cham_cong!$B15,Data!$E$8:$E$1542,Cham_cong!AG$3)+SUMIFS(DonNghiphep!$D$4:$D$85,DonNghiphep!$F$4:$F$85,Cham_cong!AG$3,DonNghiphep!$B$4:$B$85,Cham_cong!$B15)+SUMIFS(Data_khac!$AC$8:$AC$1504,Data_khac!$C$8:$C$1504," "&amp;Cham_cong!$B15,Data_khac!$E$8:$E$1504,Cham_cong!AG$3)</f>
        <v>1</v>
      </c>
      <c r="AH15" s="26">
        <f>SUMIFS(Data!$AB$8:$AB$1542,Data!$C$8:$C$1542," "&amp;Cham_cong!$B15,Data!$E$8:$E$1542,Cham_cong!AH$3)+SUMIFS(DonNghiphep!$D$4:$D$85,DonNghiphep!$F$4:$F$85,Cham_cong!AH$3,DonNghiphep!$B$4:$B$85,Cham_cong!$B15)+SUMIFS(Data_khac!$AC$8:$AC$1504,Data_khac!$C$8:$C$1504," "&amp;Cham_cong!$B15,Data_khac!$E$8:$E$1504,Cham_cong!AH$3)</f>
        <v>1</v>
      </c>
      <c r="AI15" s="29">
        <f>COUNTIF(D15:AH15,"CĐ")+COUNTIF(D15:AH15,"NL")+COUNTIF(D15:AH15,"B")+COUNTIF(D15:AH15,"CT")+SUM(D15:AH15)</f>
        <v>22</v>
      </c>
      <c r="AJ15" s="230">
        <f>SUMIFS(Data!$AE$8:$AE$1707,Data!$C$8:$C$1707," "&amp;Cham_cong!B15)+SUMIFS(Data_khac!$AF$8:$AF$1504,Data_khac!$C$8:$C$1504," "&amp;Cham_cong!$B15)+SUMIFS(DonNghiphep!$E$4:$E$85,DonNghiphep!$B$4:$B$85,Cham_cong!$B15)</f>
        <v>19</v>
      </c>
      <c r="AK15" s="16">
        <f t="shared" si="3"/>
        <v>0</v>
      </c>
      <c r="AL15" s="16">
        <f t="shared" si="4"/>
        <v>1</v>
      </c>
      <c r="AM15" s="17">
        <f t="shared" si="7"/>
        <v>1</v>
      </c>
      <c r="AN15" s="17">
        <f ca="1">SUMIF(DonNghiphep!B:C,Cham_cong!B15,DonNghiphep!C:C)</f>
        <v>4</v>
      </c>
      <c r="AO15" s="18">
        <f t="shared" ca="1" si="8"/>
        <v>-3</v>
      </c>
      <c r="AP15" s="200"/>
      <c r="AQ15" s="200"/>
      <c r="AR15" s="31"/>
      <c r="AS15" s="186"/>
      <c r="AT15" s="187"/>
    </row>
    <row r="16" spans="1:115" s="32" customFormat="1" ht="30" customHeight="1">
      <c r="A16" s="23">
        <v>12</v>
      </c>
      <c r="B16" s="37" t="s">
        <v>76</v>
      </c>
      <c r="C16" s="25" t="s">
        <v>67</v>
      </c>
      <c r="D16" s="26">
        <f>SUMIFS(Data!$AB$8:$AB$1542,Data!$C$8:$C$1542," "&amp;Cham_cong!$B16,Data!$E$8:$E$1542,Cham_cong!D$3)+SUMIFS(DonNghiphep!$D$4:$D$85,DonNghiphep!$F$4:$F$85,Cham_cong!D$3,DonNghiphep!$B$4:$B$85,Cham_cong!$B16)+SUMIFS(Data_khac!$AC$8:$AC$1504,Data_khac!$C$8:$C$1504," "&amp;Cham_cong!$B16,Data_khac!$E$8:$E$1504,Cham_cong!D$3)</f>
        <v>1</v>
      </c>
      <c r="E16" s="26">
        <f>SUMIFS(Data!$AB$8:$AB$1542,Data!$C$8:$C$1542," "&amp;Cham_cong!$B16,Data!$E$8:$E$1542,Cham_cong!E$3)+SUMIFS(DonNghiphep!$D$4:$D$85,DonNghiphep!$F$4:$F$85,Cham_cong!E$3,DonNghiphep!$B$4:$B$85,Cham_cong!$B16)+SUMIFS(Data_khac!$AC$8:$AC$1504,Data_khac!$C$8:$C$1504," "&amp;Cham_cong!$B16,Data_khac!$E$8:$E$1504,Cham_cong!E$3)</f>
        <v>1</v>
      </c>
      <c r="F16" s="26">
        <f>SUMIFS(Data!$AB$8:$AB$1542,Data!$C$8:$C$1542," "&amp;Cham_cong!$B16,Data!$E$8:$E$1542,Cham_cong!F$3)+SUMIFS(DonNghiphep!$D$4:$D$85,DonNghiphep!$F$4:$F$85,Cham_cong!F$3,DonNghiphep!$B$4:$B$85,Cham_cong!$B16)+SUMIFS(Data_khac!$AC$8:$AC$1504,Data_khac!$C$8:$C$1504," "&amp;Cham_cong!$B16,Data_khac!$E$8:$E$1504,Cham_cong!F$3)</f>
        <v>1</v>
      </c>
      <c r="G16" s="26">
        <f>SUMIFS(Data!$AB$8:$AB$1542,Data!$C$8:$C$1542," "&amp;Cham_cong!$B16,Data!$E$8:$E$1542,Cham_cong!G$3)+SUMIFS(DonNghiphep!$D$4:$D$85,DonNghiphep!$F$4:$F$85,Cham_cong!G$3,DonNghiphep!$B$4:$B$85,Cham_cong!$B16)+SUMIFS(Data_khac!$AC$8:$AC$1504,Data_khac!$C$8:$C$1504," "&amp;Cham_cong!$B16,Data_khac!$E$8:$E$1504,Cham_cong!G$3)</f>
        <v>1</v>
      </c>
      <c r="H16" s="26">
        <f>SUMIFS(Data!$AB$8:$AB$1542,Data!$C$8:$C$1542," "&amp;Cham_cong!$B16,Data!$E$8:$E$1542,Cham_cong!H$3)+SUMIFS(DonNghiphep!$D$4:$D$85,DonNghiphep!$F$4:$F$85,Cham_cong!H$3,DonNghiphep!$B$4:$B$85,Cham_cong!$B16)+SUMIFS(Data_khac!$AC$8:$AC$1504,Data_khac!$C$8:$C$1504," "&amp;Cham_cong!$B16,Data_khac!$E$8:$E$1504,Cham_cong!H$3)</f>
        <v>1</v>
      </c>
      <c r="I16" s="26"/>
      <c r="J16" s="26"/>
      <c r="K16" s="26">
        <f>SUMIFS(Data!$AB$8:$AB$1542,Data!$C$8:$C$1542," "&amp;Cham_cong!$B16,Data!$E$8:$E$1542,Cham_cong!K$3)+SUMIFS(DonNghiphep!$D$4:$D$85,DonNghiphep!$F$4:$F$85,Cham_cong!K$3,DonNghiphep!$B$4:$B$85,Cham_cong!$B16)+SUMIFS(Data_khac!$AC$8:$AC$1504,Data_khac!$C$8:$C$1504," "&amp;Cham_cong!$B16,Data_khac!$E$8:$E$1504,Cham_cong!K$3)</f>
        <v>1</v>
      </c>
      <c r="L16" s="26">
        <f>SUMIFS(Data!$AB$8:$AB$1542,Data!$C$8:$C$1542," "&amp;Cham_cong!$B16,Data!$E$8:$E$1542,Cham_cong!L$3)+SUMIFS(DonNghiphep!$D$4:$D$85,DonNghiphep!$F$4:$F$85,Cham_cong!L$3,DonNghiphep!$B$4:$B$85,Cham_cong!$B16)+SUMIFS(Data_khac!$AC$8:$AC$1504,Data_khac!$C$8:$C$1504," "&amp;Cham_cong!$B16,Data_khac!$E$8:$E$1504,Cham_cong!L$3)</f>
        <v>1</v>
      </c>
      <c r="M16" s="26">
        <f>SUMIFS(Data!$AB$8:$AB$1542,Data!$C$8:$C$1542," "&amp;Cham_cong!$B16,Data!$E$8:$E$1542,Cham_cong!M$3)+SUMIFS(DonNghiphep!$D$4:$D$85,DonNghiphep!$F$4:$F$85,Cham_cong!M$3,DonNghiphep!$B$4:$B$85,Cham_cong!$B16)+SUMIFS(Data_khac!$AC$8:$AC$1504,Data_khac!$C$8:$C$1504," "&amp;Cham_cong!$B16,Data_khac!$E$8:$E$1504,Cham_cong!M$3)</f>
        <v>1</v>
      </c>
      <c r="N16" s="26">
        <f>SUMIFS(Data!$AB$8:$AB$1542,Data!$C$8:$C$1542," "&amp;Cham_cong!$B16,Data!$E$8:$E$1542,Cham_cong!N$3)+SUMIFS(DonNghiphep!$D$4:$D$85,DonNghiphep!$F$4:$F$85,Cham_cong!N$3,DonNghiphep!$B$4:$B$85,Cham_cong!$B16)+SUMIFS(Data_khac!$AC$8:$AC$1504,Data_khac!$C$8:$C$1504," "&amp;Cham_cong!$B16,Data_khac!$E$8:$E$1504,Cham_cong!N$3)</f>
        <v>1</v>
      </c>
      <c r="O16" s="26">
        <f>SUMIFS(Data!$AB$8:$AB$1542,Data!$C$8:$C$1542," "&amp;Cham_cong!$B16,Data!$E$8:$E$1542,Cham_cong!O$3)+SUMIFS(DonNghiphep!$D$4:$D$85,DonNghiphep!$F$4:$F$85,Cham_cong!O$3,DonNghiphep!$B$4:$B$85,Cham_cong!$B16)+SUMIFS(Data_khac!$AC$8:$AC$1504,Data_khac!$C$8:$C$1504," "&amp;Cham_cong!$B16,Data_khac!$E$8:$E$1504,Cham_cong!O$3)</f>
        <v>1</v>
      </c>
      <c r="P16" s="26"/>
      <c r="Q16" s="26"/>
      <c r="R16" s="26">
        <f>SUMIFS(Data!$AB$8:$AB$1542,Data!$C$8:$C$1542," "&amp;Cham_cong!$B16,Data!$E$8:$E$1542,Cham_cong!R$3)+SUMIFS(DonNghiphep!$D$4:$D$85,DonNghiphep!$F$4:$F$85,Cham_cong!R$3,DonNghiphep!$B$4:$B$85,Cham_cong!$B16)+SUMIFS(Data_khac!$AC$8:$AC$1504,Data_khac!$C$8:$C$1504," "&amp;Cham_cong!$B16,Data_khac!$E$8:$E$1504,Cham_cong!R$3)</f>
        <v>1</v>
      </c>
      <c r="S16" s="26">
        <f>SUMIFS(Data!$AB$8:$AB$1542,Data!$C$8:$C$1542," "&amp;Cham_cong!$B16,Data!$E$8:$E$1542,Cham_cong!S$3)+SUMIFS(DonNghiphep!$D$4:$D$85,DonNghiphep!$F$4:$F$85,Cham_cong!S$3,DonNghiphep!$B$4:$B$85,Cham_cong!$B16)+SUMIFS(Data_khac!$AC$8:$AC$1504,Data_khac!$C$8:$C$1504," "&amp;Cham_cong!$B16,Data_khac!$E$8:$E$1504,Cham_cong!S$3)</f>
        <v>1</v>
      </c>
      <c r="T16" s="26">
        <f>SUMIFS(Data!$AB$8:$AB$1542,Data!$C$8:$C$1542," "&amp;Cham_cong!$B16,Data!$E$8:$E$1542,Cham_cong!T$3)+SUMIFS(DonNghiphep!$D$4:$D$85,DonNghiphep!$F$4:$F$85,Cham_cong!T$3,DonNghiphep!$B$4:$B$85,Cham_cong!$B16)+SUMIFS(Data_khac!$AC$8:$AC$1504,Data_khac!$C$8:$C$1504," "&amp;Cham_cong!$B16,Data_khac!$E$8:$E$1504,Cham_cong!T$3)</f>
        <v>1</v>
      </c>
      <c r="U16" s="26">
        <f>SUMIFS(Data!$AB$8:$AB$1542,Data!$C$8:$C$1542," "&amp;Cham_cong!$B16,Data!$E$8:$E$1542,Cham_cong!U$3)+SUMIFS(DonNghiphep!$D$4:$D$85,DonNghiphep!$F$4:$F$85,Cham_cong!U$3,DonNghiphep!$B$4:$B$85,Cham_cong!$B16)+SUMIFS(Data_khac!$AC$8:$AC$1504,Data_khac!$C$8:$C$1504," "&amp;Cham_cong!$B16,Data_khac!$E$8:$E$1504,Cham_cong!U$3)</f>
        <v>1</v>
      </c>
      <c r="V16" s="26">
        <f>SUMIFS(Data!$AB$8:$AB$1542,Data!$C$8:$C$1542," "&amp;Cham_cong!$B16,Data!$E$8:$E$1542,Cham_cong!V$3)+SUMIFS(DonNghiphep!$D$4:$D$85,DonNghiphep!$F$4:$F$85,Cham_cong!V$3,DonNghiphep!$B$4:$B$85,Cham_cong!$B16)+SUMIFS(Data_khac!$AC$8:$AC$1504,Data_khac!$C$8:$C$1504," "&amp;Cham_cong!$B16,Data_khac!$E$8:$E$1504,Cham_cong!V$3)</f>
        <v>1</v>
      </c>
      <c r="W16" s="26"/>
      <c r="X16" s="26"/>
      <c r="Y16" s="26">
        <f>SUMIFS(Data!$AB$8:$AB$1542,Data!$C$8:$C$1542," "&amp;Cham_cong!$B16,Data!$E$8:$E$1542,Cham_cong!Y$3)+SUMIFS(DonNghiphep!$D$4:$D$85,DonNghiphep!$F$4:$F$85,Cham_cong!Y$3,DonNghiphep!$B$4:$B$85,Cham_cong!$B16)+SUMIFS(Data_khac!$AC$8:$AC$1504,Data_khac!$C$8:$C$1504," "&amp;Cham_cong!$B16,Data_khac!$E$8:$E$1504,Cham_cong!Y$3)</f>
        <v>1</v>
      </c>
      <c r="Z16" s="26">
        <f>SUMIFS(Data!$AB$8:$AB$1542,Data!$C$8:$C$1542," "&amp;Cham_cong!$B16,Data!$E$8:$E$1542,Cham_cong!Z$3)+SUMIFS(DonNghiphep!$D$4:$D$85,DonNghiphep!$F$4:$F$85,Cham_cong!Z$3,DonNghiphep!$B$4:$B$85,Cham_cong!$B16)+SUMIFS(Data_khac!$AC$8:$AC$1504,Data_khac!$C$8:$C$1504," "&amp;Cham_cong!$B16,Data_khac!$E$8:$E$1504,Cham_cong!Z$3)</f>
        <v>1</v>
      </c>
      <c r="AA16" s="26">
        <f>SUMIFS(Data!$AB$8:$AB$1542,Data!$C$8:$C$1542," "&amp;Cham_cong!$B16,Data!$E$8:$E$1542,Cham_cong!AA$3)+SUMIFS(DonNghiphep!$D$4:$D$85,DonNghiphep!$F$4:$F$85,Cham_cong!AA$3,DonNghiphep!$B$4:$B$85,Cham_cong!$B16)+SUMIFS(Data_khac!$AC$8:$AC$1504,Data_khac!$C$8:$C$1504," "&amp;Cham_cong!$B16,Data_khac!$E$8:$E$1504,Cham_cong!AA$3)</f>
        <v>1</v>
      </c>
      <c r="AB16" s="26">
        <f>SUMIFS(Data!$AB$8:$AB$1542,Data!$C$8:$C$1542," "&amp;Cham_cong!$B16,Data!$E$8:$E$1542,Cham_cong!AB$3)+SUMIFS(DonNghiphep!$D$4:$D$85,DonNghiphep!$F$4:$F$85,Cham_cong!AB$3,DonNghiphep!$B$4:$B$85,Cham_cong!$B16)+SUMIFS(Data_khac!$AC$8:$AC$1504,Data_khac!$C$8:$C$1504," "&amp;Cham_cong!$B16,Data_khac!$E$8:$E$1504,Cham_cong!AB$3)</f>
        <v>1</v>
      </c>
      <c r="AC16" s="26">
        <f>SUMIFS(Data!$AB$8:$AB$1542,Data!$C$8:$C$1542," "&amp;Cham_cong!$B16,Data!$E$8:$E$1542,Cham_cong!AC$3)+SUMIFS(DonNghiphep!$D$4:$D$85,DonNghiphep!$F$4:$F$85,Cham_cong!AC$3,DonNghiphep!$B$4:$B$85,Cham_cong!$B16)+SUMIFS(Data_khac!$AC$8:$AC$1504,Data_khac!$C$8:$C$1504," "&amp;Cham_cong!$B16,Data_khac!$E$8:$E$1504,Cham_cong!AC$3)</f>
        <v>1</v>
      </c>
      <c r="AD16" s="26"/>
      <c r="AE16" s="26"/>
      <c r="AF16" s="26">
        <f>SUMIFS(Data!$AB$8:$AB$1542,Data!$C$8:$C$1542," "&amp;Cham_cong!$B16,Data!$E$8:$E$1542,Cham_cong!AF$3)+SUMIFS(DonNghiphep!$D$4:$D$85,DonNghiphep!$F$4:$F$85,Cham_cong!AF$3,DonNghiphep!$B$4:$B$85,Cham_cong!$B16)+SUMIFS(Data_khac!$AC$8:$AC$1504,Data_khac!$C$8:$C$1504," "&amp;Cham_cong!$B16,Data_khac!$E$8:$E$1504,Cham_cong!AF$3)</f>
        <v>1</v>
      </c>
      <c r="AG16" s="26">
        <f>SUMIFS(Data!$AB$8:$AB$1542,Data!$C$8:$C$1542," "&amp;Cham_cong!$B16,Data!$E$8:$E$1542,Cham_cong!AG$3)+SUMIFS(DonNghiphep!$D$4:$D$85,DonNghiphep!$F$4:$F$85,Cham_cong!AG$3,DonNghiphep!$B$4:$B$85,Cham_cong!$B16)+SUMIFS(Data_khac!$AC$8:$AC$1504,Data_khac!$C$8:$C$1504," "&amp;Cham_cong!$B16,Data_khac!$E$8:$E$1504,Cham_cong!AG$3)</f>
        <v>1</v>
      </c>
      <c r="AH16" s="26">
        <f>SUMIFS(Data!$AB$8:$AB$1542,Data!$C$8:$C$1542," "&amp;Cham_cong!$B16,Data!$E$8:$E$1542,Cham_cong!AH$3)+SUMIFS(DonNghiphep!$D$4:$D$85,DonNghiphep!$F$4:$F$85,Cham_cong!AH$3,DonNghiphep!$B$4:$B$85,Cham_cong!$B16)+SUMIFS(Data_khac!$AC$8:$AC$1504,Data_khac!$C$8:$C$1504," "&amp;Cham_cong!$B16,Data_khac!$E$8:$E$1504,Cham_cong!AH$3)</f>
        <v>1</v>
      </c>
      <c r="AI16" s="29">
        <f t="shared" ref="AI16:AI23" si="10">COUNTIF(D16:AH16,"CĐ")+COUNTIF(D16:AH16,"NL")+COUNTIF(D16:AH16,"B")+COUNTIF(D16:AH16,"CT")+SUM(D16:AH16)</f>
        <v>23</v>
      </c>
      <c r="AJ16" s="230">
        <f>SUMIFS(Data!$AE$8:$AE$1707,Data!$C$8:$C$1707," "&amp;Cham_cong!B16)+SUMIFS(Data_khac!$AF$8:$AF$1504,Data_khac!$C$8:$C$1504," "&amp;Cham_cong!$B16)+SUMIFS(DonNghiphep!$E$4:$E$85,DonNghiphep!$B$4:$B$85,Cham_cong!$B16)</f>
        <v>23</v>
      </c>
      <c r="AK16" s="16">
        <f t="shared" ref="AK16:AK23" si="11">COUNTIFS(D16:AH16,"&gt;0",D16:AH16,"&lt;0.625")</f>
        <v>0</v>
      </c>
      <c r="AL16" s="16">
        <f t="shared" ref="AL16:AL23" si="12">COUNTIF(D16:AH16,"0")</f>
        <v>0</v>
      </c>
      <c r="AM16" s="17">
        <f t="shared" si="7"/>
        <v>0</v>
      </c>
      <c r="AN16" s="17">
        <f ca="1">SUMIF(DonNghiphep!B:C,Cham_cong!B16,DonNghiphep!C:C)</f>
        <v>0</v>
      </c>
      <c r="AO16" s="18">
        <f t="shared" ca="1" si="8"/>
        <v>0</v>
      </c>
      <c r="AP16" s="200"/>
      <c r="AQ16" s="158"/>
      <c r="AR16" s="31"/>
      <c r="AS16" s="186"/>
      <c r="AT16" s="187"/>
    </row>
    <row r="17" spans="1:46" s="32" customFormat="1" ht="30" customHeight="1">
      <c r="A17" s="23">
        <v>13</v>
      </c>
      <c r="B17" s="37" t="s">
        <v>77</v>
      </c>
      <c r="C17" s="25" t="s">
        <v>67</v>
      </c>
      <c r="D17" s="26">
        <f>SUMIFS(Data!$AB$8:$AB$1542,Data!$C$8:$C$1542," "&amp;Cham_cong!$B17,Data!$E$8:$E$1542,Cham_cong!D$3)+SUMIFS(DonNghiphep!$D$4:$D$85,DonNghiphep!$F$4:$F$85,Cham_cong!D$3,DonNghiphep!$B$4:$B$85,Cham_cong!$B17)+SUMIFS(Data_khac!$AC$8:$AC$1504,Data_khac!$C$8:$C$1504," "&amp;Cham_cong!$B17,Data_khac!$E$8:$E$1504,Cham_cong!D$3)</f>
        <v>1</v>
      </c>
      <c r="E17" s="26">
        <f>SUMIFS(Data!$AB$8:$AB$1542,Data!$C$8:$C$1542," "&amp;Cham_cong!$B17,Data!$E$8:$E$1542,Cham_cong!E$3)+SUMIFS(DonNghiphep!$D$4:$D$85,DonNghiphep!$F$4:$F$85,Cham_cong!E$3,DonNghiphep!$B$4:$B$85,Cham_cong!$B17)+SUMIFS(Data_khac!$AC$8:$AC$1504,Data_khac!$C$8:$C$1504," "&amp;Cham_cong!$B17,Data_khac!$E$8:$E$1504,Cham_cong!E$3)</f>
        <v>1</v>
      </c>
      <c r="F17" s="26">
        <f>SUMIFS(Data!$AB$8:$AB$1542,Data!$C$8:$C$1542," "&amp;Cham_cong!$B17,Data!$E$8:$E$1542,Cham_cong!F$3)+SUMIFS(DonNghiphep!$D$4:$D$85,DonNghiphep!$F$4:$F$85,Cham_cong!F$3,DonNghiphep!$B$4:$B$85,Cham_cong!$B17)+SUMIFS(Data_khac!$AC$8:$AC$1504,Data_khac!$C$8:$C$1504," "&amp;Cham_cong!$B17,Data_khac!$E$8:$E$1504,Cham_cong!F$3)</f>
        <v>1</v>
      </c>
      <c r="G17" s="26">
        <f>SUMIFS(Data!$AB$8:$AB$1542,Data!$C$8:$C$1542," "&amp;Cham_cong!$B17,Data!$E$8:$E$1542,Cham_cong!G$3)+SUMIFS(DonNghiphep!$D$4:$D$85,DonNghiphep!$F$4:$F$85,Cham_cong!G$3,DonNghiphep!$B$4:$B$85,Cham_cong!$B17)+SUMIFS(Data_khac!$AC$8:$AC$1504,Data_khac!$C$8:$C$1504," "&amp;Cham_cong!$B17,Data_khac!$E$8:$E$1504,Cham_cong!G$3)</f>
        <v>0</v>
      </c>
      <c r="H17" s="26">
        <f>SUMIFS(Data!$AB$8:$AB$1542,Data!$C$8:$C$1542," "&amp;Cham_cong!$B17,Data!$E$8:$E$1542,Cham_cong!H$3)+SUMIFS(DonNghiphep!$D$4:$D$85,DonNghiphep!$F$4:$F$85,Cham_cong!H$3,DonNghiphep!$B$4:$B$85,Cham_cong!$B17)+SUMIFS(Data_khac!$AC$8:$AC$1504,Data_khac!$C$8:$C$1504," "&amp;Cham_cong!$B17,Data_khac!$E$8:$E$1504,Cham_cong!H$3)</f>
        <v>0.52941176470588236</v>
      </c>
      <c r="I17" s="26"/>
      <c r="J17" s="26"/>
      <c r="K17" s="26">
        <f>SUMIFS(Data!$AB$8:$AB$1542,Data!$C$8:$C$1542," "&amp;Cham_cong!$B17,Data!$E$8:$E$1542,Cham_cong!K$3)+SUMIFS(DonNghiphep!$D$4:$D$85,DonNghiphep!$F$4:$F$85,Cham_cong!K$3,DonNghiphep!$B$4:$B$85,Cham_cong!$B17)+SUMIFS(Data_khac!$AC$8:$AC$1504,Data_khac!$C$8:$C$1504," "&amp;Cham_cong!$B17,Data_khac!$E$8:$E$1504,Cham_cong!K$3)</f>
        <v>1</v>
      </c>
      <c r="L17" s="26">
        <f>SUMIFS(Data!$AB$8:$AB$1542,Data!$C$8:$C$1542," "&amp;Cham_cong!$B17,Data!$E$8:$E$1542,Cham_cong!L$3)+SUMIFS(DonNghiphep!$D$4:$D$85,DonNghiphep!$F$4:$F$85,Cham_cong!L$3,DonNghiphep!$B$4:$B$85,Cham_cong!$B17)+SUMIFS(Data_khac!$AC$8:$AC$1504,Data_khac!$C$8:$C$1504," "&amp;Cham_cong!$B17,Data_khac!$E$8:$E$1504,Cham_cong!L$3)</f>
        <v>1</v>
      </c>
      <c r="M17" s="26">
        <f>SUMIFS(Data!$AB$8:$AB$1542,Data!$C$8:$C$1542," "&amp;Cham_cong!$B17,Data!$E$8:$E$1542,Cham_cong!M$3)+SUMIFS(DonNghiphep!$D$4:$D$85,DonNghiphep!$F$4:$F$85,Cham_cong!M$3,DonNghiphep!$B$4:$B$85,Cham_cong!$B17)+SUMIFS(Data_khac!$AC$8:$AC$1504,Data_khac!$C$8:$C$1504," "&amp;Cham_cong!$B17,Data_khac!$E$8:$E$1504,Cham_cong!M$3)</f>
        <v>1</v>
      </c>
      <c r="N17" s="26">
        <f>SUMIFS(Data!$AB$8:$AB$1542,Data!$C$8:$C$1542," "&amp;Cham_cong!$B17,Data!$E$8:$E$1542,Cham_cong!N$3)+SUMIFS(DonNghiphep!$D$4:$D$85,DonNghiphep!$F$4:$F$85,Cham_cong!N$3,DonNghiphep!$B$4:$B$85,Cham_cong!$B17)+SUMIFS(Data_khac!$AC$8:$AC$1504,Data_khac!$C$8:$C$1504," "&amp;Cham_cong!$B17,Data_khac!$E$8:$E$1504,Cham_cong!N$3)</f>
        <v>1</v>
      </c>
      <c r="O17" s="26">
        <f>SUMIFS(Data!$AB$8:$AB$1542,Data!$C$8:$C$1542," "&amp;Cham_cong!$B17,Data!$E$8:$E$1542,Cham_cong!O$3)+SUMIFS(DonNghiphep!$D$4:$D$85,DonNghiphep!$F$4:$F$85,Cham_cong!O$3,DonNghiphep!$B$4:$B$85,Cham_cong!$B17)+SUMIFS(Data_khac!$AC$8:$AC$1504,Data_khac!$C$8:$C$1504," "&amp;Cham_cong!$B17,Data_khac!$E$8:$E$1504,Cham_cong!O$3)</f>
        <v>0.9372549019607842</v>
      </c>
      <c r="P17" s="26"/>
      <c r="Q17" s="26"/>
      <c r="R17" s="26">
        <f>SUMIFS(Data!$AB$8:$AB$1542,Data!$C$8:$C$1542," "&amp;Cham_cong!$B17,Data!$E$8:$E$1542,Cham_cong!R$3)+SUMIFS(DonNghiphep!$D$4:$D$85,DonNghiphep!$F$4:$F$85,Cham_cong!R$3,DonNghiphep!$B$4:$B$85,Cham_cong!$B17)+SUMIFS(Data_khac!$AC$8:$AC$1504,Data_khac!$C$8:$C$1504," "&amp;Cham_cong!$B17,Data_khac!$E$8:$E$1504,Cham_cong!R$3)</f>
        <v>0.93333333333333324</v>
      </c>
      <c r="S17" s="26">
        <f>SUMIFS(Data!$AB$8:$AB$1542,Data!$C$8:$C$1542," "&amp;Cham_cong!$B17,Data!$E$8:$E$1542,Cham_cong!S$3)+SUMIFS(DonNghiphep!$D$4:$D$85,DonNghiphep!$F$4:$F$85,Cham_cong!S$3,DonNghiphep!$B$4:$B$85,Cham_cong!$B17)+SUMIFS(Data_khac!$AC$8:$AC$1504,Data_khac!$C$8:$C$1504," "&amp;Cham_cong!$B17,Data_khac!$E$8:$E$1504,Cham_cong!S$3)</f>
        <v>1</v>
      </c>
      <c r="T17" s="26">
        <f>SUMIFS(Data!$AB$8:$AB$1542,Data!$C$8:$C$1542," "&amp;Cham_cong!$B17,Data!$E$8:$E$1542,Cham_cong!T$3)+SUMIFS(DonNghiphep!$D$4:$D$85,DonNghiphep!$F$4:$F$85,Cham_cong!T$3,DonNghiphep!$B$4:$B$85,Cham_cong!$B17)+SUMIFS(Data_khac!$AC$8:$AC$1504,Data_khac!$C$8:$C$1504," "&amp;Cham_cong!$B17,Data_khac!$E$8:$E$1504,Cham_cong!T$3)</f>
        <v>0.93137254901960775</v>
      </c>
      <c r="U17" s="26">
        <f>SUMIFS(Data!$AB$8:$AB$1542,Data!$C$8:$C$1542," "&amp;Cham_cong!$B17,Data!$E$8:$E$1542,Cham_cong!U$3)+SUMIFS(DonNghiphep!$D$4:$D$85,DonNghiphep!$F$4:$F$85,Cham_cong!U$3,DonNghiphep!$B$4:$B$85,Cham_cong!$B17)+SUMIFS(Data_khac!$AC$8:$AC$1504,Data_khac!$C$8:$C$1504," "&amp;Cham_cong!$B17,Data_khac!$E$8:$E$1504,Cham_cong!U$3)</f>
        <v>1</v>
      </c>
      <c r="V17" s="26">
        <f>SUMIFS(Data!$AB$8:$AB$1542,Data!$C$8:$C$1542," "&amp;Cham_cong!$B17,Data!$E$8:$E$1542,Cham_cong!V$3)+SUMIFS(DonNghiphep!$D$4:$D$85,DonNghiphep!$F$4:$F$85,Cham_cong!V$3,DonNghiphep!$B$4:$B$85,Cham_cong!$B17)+SUMIFS(Data_khac!$AC$8:$AC$1504,Data_khac!$C$8:$C$1504," "&amp;Cham_cong!$B17,Data_khac!$E$8:$E$1504,Cham_cong!V$3)</f>
        <v>0.93137254901960775</v>
      </c>
      <c r="W17" s="26"/>
      <c r="X17" s="26"/>
      <c r="Y17" s="26">
        <f>SUMIFS(Data!$AB$8:$AB$1542,Data!$C$8:$C$1542," "&amp;Cham_cong!$B17,Data!$E$8:$E$1542,Cham_cong!Y$3)+SUMIFS(DonNghiphep!$D$4:$D$85,DonNghiphep!$F$4:$F$85,Cham_cong!Y$3,DonNghiphep!$B$4:$B$85,Cham_cong!$B17)+SUMIFS(Data_khac!$AC$8:$AC$1504,Data_khac!$C$8:$C$1504," "&amp;Cham_cong!$B17,Data_khac!$E$8:$E$1504,Cham_cong!Y$3)</f>
        <v>1</v>
      </c>
      <c r="Z17" s="26">
        <f>SUMIFS(Data!$AB$8:$AB$1542,Data!$C$8:$C$1542," "&amp;Cham_cong!$B17,Data!$E$8:$E$1542,Cham_cong!Z$3)+SUMIFS(DonNghiphep!$D$4:$D$85,DonNghiphep!$F$4:$F$85,Cham_cong!Z$3,DonNghiphep!$B$4:$B$85,Cham_cong!$B17)+SUMIFS(Data_khac!$AC$8:$AC$1504,Data_khac!$C$8:$C$1504," "&amp;Cham_cong!$B17,Data_khac!$E$8:$E$1504,Cham_cong!Z$3)</f>
        <v>0.92941176470588227</v>
      </c>
      <c r="AA17" s="26">
        <f>SUMIFS(Data!$AB$8:$AB$1542,Data!$C$8:$C$1542," "&amp;Cham_cong!$B17,Data!$E$8:$E$1542,Cham_cong!AA$3)+SUMIFS(DonNghiphep!$D$4:$D$85,DonNghiphep!$F$4:$F$85,Cham_cong!AA$3,DonNghiphep!$B$4:$B$85,Cham_cong!$B17)+SUMIFS(Data_khac!$AC$8:$AC$1504,Data_khac!$C$8:$C$1504," "&amp;Cham_cong!$B17,Data_khac!$E$8:$E$1504,Cham_cong!AA$3)</f>
        <v>1</v>
      </c>
      <c r="AB17" s="26">
        <f>SUMIFS(Data!$AB$8:$AB$1542,Data!$C$8:$C$1542," "&amp;Cham_cong!$B17,Data!$E$8:$E$1542,Cham_cong!AB$3)+SUMIFS(DonNghiphep!$D$4:$D$85,DonNghiphep!$F$4:$F$85,Cham_cong!AB$3,DonNghiphep!$B$4:$B$85,Cham_cong!$B17)+SUMIFS(Data_khac!$AC$8:$AC$1504,Data_khac!$C$8:$C$1504," "&amp;Cham_cong!$B17,Data_khac!$E$8:$E$1504,Cham_cong!AB$3)</f>
        <v>1</v>
      </c>
      <c r="AC17" s="26">
        <f>SUMIFS(Data!$AB$8:$AB$1542,Data!$C$8:$C$1542," "&amp;Cham_cong!$B17,Data!$E$8:$E$1542,Cham_cong!AC$3)+SUMIFS(DonNghiphep!$D$4:$D$85,DonNghiphep!$F$4:$F$85,Cham_cong!AC$3,DonNghiphep!$B$4:$B$85,Cham_cong!$B17)+SUMIFS(Data_khac!$AC$8:$AC$1504,Data_khac!$C$8:$C$1504," "&amp;Cham_cong!$B17,Data_khac!$E$8:$E$1504,Cham_cong!AC$3)</f>
        <v>0.93921568627450969</v>
      </c>
      <c r="AD17" s="26"/>
      <c r="AE17" s="26"/>
      <c r="AF17" s="26">
        <f>SUMIFS(Data!$AB$8:$AB$1542,Data!$C$8:$C$1542," "&amp;Cham_cong!$B17,Data!$E$8:$E$1542,Cham_cong!AF$3)+SUMIFS(DonNghiphep!$D$4:$D$85,DonNghiphep!$F$4:$F$85,Cham_cong!AF$3,DonNghiphep!$B$4:$B$85,Cham_cong!$B17)+SUMIFS(Data_khac!$AC$8:$AC$1504,Data_khac!$C$8:$C$1504," "&amp;Cham_cong!$B17,Data_khac!$E$8:$E$1504,Cham_cong!AF$3)</f>
        <v>1</v>
      </c>
      <c r="AG17" s="26">
        <f>SUMIFS(Data!$AB$8:$AB$1542,Data!$C$8:$C$1542," "&amp;Cham_cong!$B17,Data!$E$8:$E$1542,Cham_cong!AG$3)+SUMIFS(DonNghiphep!$D$4:$D$85,DonNghiphep!$F$4:$F$85,Cham_cong!AG$3,DonNghiphep!$B$4:$B$85,Cham_cong!$B17)+SUMIFS(Data_khac!$AC$8:$AC$1504,Data_khac!$C$8:$C$1504," "&amp;Cham_cong!$B17,Data_khac!$E$8:$E$1504,Cham_cong!AG$3)</f>
        <v>1</v>
      </c>
      <c r="AH17" s="26">
        <f>SUMIFS(Data!$AB$8:$AB$1542,Data!$C$8:$C$1542," "&amp;Cham_cong!$B17,Data!$E$8:$E$1542,Cham_cong!AH$3)+SUMIFS(DonNghiphep!$D$4:$D$85,DonNghiphep!$F$4:$F$85,Cham_cong!AH$3,DonNghiphep!$B$4:$B$85,Cham_cong!$B17)+SUMIFS(Data_khac!$AC$8:$AC$1504,Data_khac!$C$8:$C$1504," "&amp;Cham_cong!$B17,Data_khac!$E$8:$E$1504,Cham_cong!AH$3)</f>
        <v>1</v>
      </c>
      <c r="AI17" s="29">
        <f t="shared" si="10"/>
        <v>21.131372549019609</v>
      </c>
      <c r="AJ17" s="230">
        <f>SUMIFS(Data!$AE$8:$AE$1707,Data!$C$8:$C$1707," "&amp;Cham_cong!B17)+SUMIFS(Data_khac!$AF$8:$AF$1504,Data_khac!$C$8:$C$1504," "&amp;Cham_cong!$B17)+SUMIFS(DonNghiphep!$E$4:$E$85,DonNghiphep!$B$4:$B$85,Cham_cong!$B17)</f>
        <v>21</v>
      </c>
      <c r="AK17" s="16">
        <f t="shared" si="11"/>
        <v>1</v>
      </c>
      <c r="AL17" s="16">
        <f t="shared" si="12"/>
        <v>1</v>
      </c>
      <c r="AM17" s="17">
        <f t="shared" ref="AM17:AM36" si="13">AL17*1+AK17*0.5</f>
        <v>1.5</v>
      </c>
      <c r="AN17" s="17">
        <f ca="1">SUMIF(DonNghiphep!B:C,Cham_cong!B17,DonNghiphep!C:C)</f>
        <v>1.5</v>
      </c>
      <c r="AO17" s="18">
        <f t="shared" ca="1" si="8"/>
        <v>0</v>
      </c>
      <c r="AP17" s="201"/>
      <c r="AQ17" s="159"/>
      <c r="AR17" s="34"/>
      <c r="AS17" s="186"/>
      <c r="AT17" s="187"/>
    </row>
    <row r="18" spans="1:46" s="32" customFormat="1" ht="30" customHeight="1">
      <c r="A18" s="23">
        <v>14</v>
      </c>
      <c r="B18" s="37" t="s">
        <v>79</v>
      </c>
      <c r="C18" s="25" t="s">
        <v>315</v>
      </c>
      <c r="D18" s="26">
        <f>SUMIFS(Data!$AB$8:$AB$1542,Data!$C$8:$C$1542," "&amp;Cham_cong!$B18,Data!$E$8:$E$1542,Cham_cong!D$3)+SUMIFS(DonNghiphep!$D$4:$D$85,DonNghiphep!$F$4:$F$85,Cham_cong!D$3,DonNghiphep!$B$4:$B$85,Cham_cong!$B18)+SUMIFS(Data_khac!$AC$8:$AC$1504,Data_khac!$C$8:$C$1504," "&amp;Cham_cong!$B18,Data_khac!$E$8:$E$1504,Cham_cong!D$3)</f>
        <v>1</v>
      </c>
      <c r="E18" s="26">
        <f>SUMIFS(Data!$AB$8:$AB$1542,Data!$C$8:$C$1542," "&amp;Cham_cong!$B18,Data!$E$8:$E$1542,Cham_cong!E$3)+SUMIFS(DonNghiphep!$D$4:$D$85,DonNghiphep!$F$4:$F$85,Cham_cong!E$3,DonNghiphep!$B$4:$B$85,Cham_cong!$B18)+SUMIFS(Data_khac!$AC$8:$AC$1504,Data_khac!$C$8:$C$1504," "&amp;Cham_cong!$B18,Data_khac!$E$8:$E$1504,Cham_cong!E$3)</f>
        <v>1</v>
      </c>
      <c r="F18" s="26">
        <f>SUMIFS(Data!$AB$8:$AB$1542,Data!$C$8:$C$1542," "&amp;Cham_cong!$B18,Data!$E$8:$E$1542,Cham_cong!F$3)+SUMIFS(DonNghiphep!$D$4:$D$85,DonNghiphep!$F$4:$F$85,Cham_cong!F$3,DonNghiphep!$B$4:$B$85,Cham_cong!$B18)+SUMIFS(Data_khac!$AC$8:$AC$1504,Data_khac!$C$8:$C$1504," "&amp;Cham_cong!$B18,Data_khac!$E$8:$E$1504,Cham_cong!F$3)</f>
        <v>0.96666666666666645</v>
      </c>
      <c r="G18" s="26">
        <f>SUMIFS(Data!$AB$8:$AB$1542,Data!$C$8:$C$1542," "&amp;Cham_cong!$B18,Data!$E$8:$E$1542,Cham_cong!G$3)+SUMIFS(DonNghiphep!$D$4:$D$85,DonNghiphep!$F$4:$F$85,Cham_cong!G$3,DonNghiphep!$B$4:$B$85,Cham_cong!$B18)+SUMIFS(Data_khac!$AC$8:$AC$1504,Data_khac!$C$8:$C$1504," "&amp;Cham_cong!$B18,Data_khac!$E$8:$E$1504,Cham_cong!G$3)</f>
        <v>0.90784313725490196</v>
      </c>
      <c r="H18" s="26">
        <f>SUMIFS(Data!$AB$8:$AB$1542,Data!$C$8:$C$1542," "&amp;Cham_cong!$B18,Data!$E$8:$E$1542,Cham_cong!H$3)+SUMIFS(DonNghiphep!$D$4:$D$85,DonNghiphep!$F$4:$F$85,Cham_cong!H$3,DonNghiphep!$B$4:$B$85,Cham_cong!$B18)+SUMIFS(Data_khac!$AC$8:$AC$1504,Data_khac!$C$8:$C$1504," "&amp;Cham_cong!$B18,Data_khac!$E$8:$E$1504,Cham_cong!H$3)</f>
        <v>1</v>
      </c>
      <c r="I18" s="26"/>
      <c r="J18" s="26"/>
      <c r="K18" s="26">
        <f>SUMIFS(Data!$AB$8:$AB$1542,Data!$C$8:$C$1542," "&amp;Cham_cong!$B18,Data!$E$8:$E$1542,Cham_cong!K$3)+SUMIFS(DonNghiphep!$D$4:$D$85,DonNghiphep!$F$4:$F$85,Cham_cong!K$3,DonNghiphep!$B$4:$B$85,Cham_cong!$B18)+SUMIFS(Data_khac!$AC$8:$AC$1504,Data_khac!$C$8:$C$1504," "&amp;Cham_cong!$B18,Data_khac!$E$8:$E$1504,Cham_cong!K$3)</f>
        <v>0.93921568627450969</v>
      </c>
      <c r="L18" s="26">
        <f>SUMIFS(Data!$AB$8:$AB$1542,Data!$C$8:$C$1542," "&amp;Cham_cong!$B18,Data!$E$8:$E$1542,Cham_cong!L$3)+SUMIFS(DonNghiphep!$D$4:$D$85,DonNghiphep!$F$4:$F$85,Cham_cong!L$3,DonNghiphep!$B$4:$B$85,Cham_cong!$B18)+SUMIFS(Data_khac!$AC$8:$AC$1504,Data_khac!$C$8:$C$1504," "&amp;Cham_cong!$B18,Data_khac!$E$8:$E$1504,Cham_cong!L$3)</f>
        <v>1</v>
      </c>
      <c r="M18" s="26">
        <f>SUMIFS(Data!$AB$8:$AB$1542,Data!$C$8:$C$1542," "&amp;Cham_cong!$B18,Data!$E$8:$E$1542,Cham_cong!M$3)+SUMIFS(DonNghiphep!$D$4:$D$85,DonNghiphep!$F$4:$F$85,Cham_cong!M$3,DonNghiphep!$B$4:$B$85,Cham_cong!$B18)+SUMIFS(Data_khac!$AC$8:$AC$1504,Data_khac!$C$8:$C$1504," "&amp;Cham_cong!$B18,Data_khac!$E$8:$E$1504,Cham_cong!M$3)</f>
        <v>0</v>
      </c>
      <c r="N18" s="26">
        <f>SUMIFS(Data!$AB$8:$AB$1542,Data!$C$8:$C$1542," "&amp;Cham_cong!$B18,Data!$E$8:$E$1542,Cham_cong!N$3)+SUMIFS(DonNghiphep!$D$4:$D$85,DonNghiphep!$F$4:$F$85,Cham_cong!N$3,DonNghiphep!$B$4:$B$85,Cham_cong!$B18)+SUMIFS(Data_khac!$AC$8:$AC$1504,Data_khac!$C$8:$C$1504," "&amp;Cham_cong!$B18,Data_khac!$E$8:$E$1504,Cham_cong!N$3)</f>
        <v>0.99999999999999967</v>
      </c>
      <c r="O18" s="26">
        <f>SUMIFS(Data!$AB$8:$AB$1542,Data!$C$8:$C$1542," "&amp;Cham_cong!$B18,Data!$E$8:$E$1542,Cham_cong!O$3)+SUMIFS(DonNghiphep!$D$4:$D$85,DonNghiphep!$F$4:$F$85,Cham_cong!O$3,DonNghiphep!$B$4:$B$85,Cham_cong!$B18)+SUMIFS(Data_khac!$AC$8:$AC$1504,Data_khac!$C$8:$C$1504," "&amp;Cham_cong!$B18,Data_khac!$E$8:$E$1504,Cham_cong!O$3)</f>
        <v>0.98823529411764677</v>
      </c>
      <c r="P18" s="26"/>
      <c r="Q18" s="26"/>
      <c r="R18" s="26">
        <f>SUMIFS(Data!$AB$8:$AB$1542,Data!$C$8:$C$1542," "&amp;Cham_cong!$B18,Data!$E$8:$E$1542,Cham_cong!R$3)+SUMIFS(DonNghiphep!$D$4:$D$85,DonNghiphep!$F$4:$F$85,Cham_cong!R$3,DonNghiphep!$B$4:$B$85,Cham_cong!$B18)+SUMIFS(Data_khac!$AC$8:$AC$1504,Data_khac!$C$8:$C$1504," "&amp;Cham_cong!$B18,Data_khac!$E$8:$E$1504,Cham_cong!R$3)</f>
        <v>0.88039215686274486</v>
      </c>
      <c r="S18" s="26">
        <f>SUMIFS(Data!$AB$8:$AB$1542,Data!$C$8:$C$1542," "&amp;Cham_cong!$B18,Data!$E$8:$E$1542,Cham_cong!S$3)+SUMIFS(DonNghiphep!$D$4:$D$85,DonNghiphep!$F$4:$F$85,Cham_cong!S$3,DonNghiphep!$B$4:$B$85,Cham_cong!$B18)+SUMIFS(Data_khac!$AC$8:$AC$1504,Data_khac!$C$8:$C$1504," "&amp;Cham_cong!$B18,Data_khac!$E$8:$E$1504,Cham_cong!S$3)</f>
        <v>0.89411764705882346</v>
      </c>
      <c r="T18" s="26">
        <f>SUMIFS(Data!$AB$8:$AB$1542,Data!$C$8:$C$1542," "&amp;Cham_cong!$B18,Data!$E$8:$E$1542,Cham_cong!T$3)+SUMIFS(DonNghiphep!$D$4:$D$85,DonNghiphep!$F$4:$F$85,Cham_cong!T$3,DonNghiphep!$B$4:$B$85,Cham_cong!$B18)+SUMIFS(Data_khac!$AC$8:$AC$1504,Data_khac!$C$8:$C$1504," "&amp;Cham_cong!$B18,Data_khac!$E$8:$E$1504,Cham_cong!T$3)</f>
        <v>0.88039215686274486</v>
      </c>
      <c r="U18" s="26">
        <f>SUMIFS(Data!$AB$8:$AB$1542,Data!$C$8:$C$1542," "&amp;Cham_cong!$B18,Data!$E$8:$E$1542,Cham_cong!U$3)+SUMIFS(DonNghiphep!$D$4:$D$85,DonNghiphep!$F$4:$F$85,Cham_cong!U$3,DonNghiphep!$B$4:$B$85,Cham_cong!$B18)+SUMIFS(Data_khac!$AC$8:$AC$1504,Data_khac!$C$8:$C$1504," "&amp;Cham_cong!$B18,Data_khac!$E$8:$E$1504,Cham_cong!U$3)</f>
        <v>0.88235294117647056</v>
      </c>
      <c r="V18" s="26">
        <f>SUMIFS(Data!$AB$8:$AB$1542,Data!$C$8:$C$1542," "&amp;Cham_cong!$B18,Data!$E$8:$E$1542,Cham_cong!V$3)+SUMIFS(DonNghiphep!$D$4:$D$85,DonNghiphep!$F$4:$F$85,Cham_cong!V$3,DonNghiphep!$B$4:$B$85,Cham_cong!$B18)+SUMIFS(Data_khac!$AC$8:$AC$1504,Data_khac!$C$8:$C$1504," "&amp;Cham_cong!$B18,Data_khac!$E$8:$E$1504,Cham_cong!V$3)</f>
        <v>0.90392156862745099</v>
      </c>
      <c r="W18" s="26"/>
      <c r="X18" s="26"/>
      <c r="Y18" s="26">
        <f>SUMIFS(Data!$AB$8:$AB$1542,Data!$C$8:$C$1542," "&amp;Cham_cong!$B18,Data!$E$8:$E$1542,Cham_cong!Y$3)+SUMIFS(DonNghiphep!$D$4:$D$85,DonNghiphep!$F$4:$F$85,Cham_cong!Y$3,DonNghiphep!$B$4:$B$85,Cham_cong!$B18)+SUMIFS(Data_khac!$AC$8:$AC$1504,Data_khac!$C$8:$C$1504," "&amp;Cham_cong!$B18,Data_khac!$E$8:$E$1504,Cham_cong!Y$3)</f>
        <v>0.91764705882352937</v>
      </c>
      <c r="Z18" s="26">
        <f>SUMIFS(Data!$AB$8:$AB$1542,Data!$C$8:$C$1542," "&amp;Cham_cong!$B18,Data!$E$8:$E$1542,Cham_cong!Z$3)+SUMIFS(DonNghiphep!$D$4:$D$85,DonNghiphep!$F$4:$F$85,Cham_cong!Z$3,DonNghiphep!$B$4:$B$85,Cham_cong!$B18)+SUMIFS(Data_khac!$AC$8:$AC$1504,Data_khac!$C$8:$C$1504," "&amp;Cham_cong!$B18,Data_khac!$E$8:$E$1504,Cham_cong!Z$3)</f>
        <v>1</v>
      </c>
      <c r="AA18" s="26">
        <f>SUMIFS(Data!$AB$8:$AB$1542,Data!$C$8:$C$1542," "&amp;Cham_cong!$B18,Data!$E$8:$E$1542,Cham_cong!AA$3)+SUMIFS(DonNghiphep!$D$4:$D$85,DonNghiphep!$F$4:$F$85,Cham_cong!AA$3,DonNghiphep!$B$4:$B$85,Cham_cong!$B18)+SUMIFS(Data_khac!$AC$8:$AC$1504,Data_khac!$C$8:$C$1504," "&amp;Cham_cong!$B18,Data_khac!$E$8:$E$1504,Cham_cong!AA$3)</f>
        <v>0.92352941176470582</v>
      </c>
      <c r="AB18" s="26">
        <f>SUMIFS(Data!$AB$8:$AB$1542,Data!$C$8:$C$1542," "&amp;Cham_cong!$B18,Data!$E$8:$E$1542,Cham_cong!AB$3)+SUMIFS(DonNghiphep!$D$4:$D$85,DonNghiphep!$F$4:$F$85,Cham_cong!AB$3,DonNghiphep!$B$4:$B$85,Cham_cong!$B18)+SUMIFS(Data_khac!$AC$8:$AC$1504,Data_khac!$C$8:$C$1504," "&amp;Cham_cong!$B18,Data_khac!$E$8:$E$1504,Cham_cong!AB$3)</f>
        <v>0.90392156862745099</v>
      </c>
      <c r="AC18" s="26">
        <f>SUMIFS(Data!$AB$8:$AB$1542,Data!$C$8:$C$1542," "&amp;Cham_cong!$B18,Data!$E$8:$E$1542,Cham_cong!AC$3)+SUMIFS(DonNghiphep!$D$4:$D$85,DonNghiphep!$F$4:$F$85,Cham_cong!AC$3,DonNghiphep!$B$4:$B$85,Cham_cong!$B18)+SUMIFS(Data_khac!$AC$8:$AC$1504,Data_khac!$C$8:$C$1504," "&amp;Cham_cong!$B18,Data_khac!$E$8:$E$1504,Cham_cong!AC$3)</f>
        <v>0.90588235294117636</v>
      </c>
      <c r="AD18" s="26"/>
      <c r="AE18" s="26"/>
      <c r="AF18" s="26">
        <f>SUMIFS(Data!$AB$8:$AB$1542,Data!$C$8:$C$1542," "&amp;Cham_cong!$B18,Data!$E$8:$E$1542,Cham_cong!AF$3)+SUMIFS(DonNghiphep!$D$4:$D$85,DonNghiphep!$F$4:$F$85,Cham_cong!AF$3,DonNghiphep!$B$4:$B$85,Cham_cong!$B18)+SUMIFS(Data_khac!$AC$8:$AC$1504,Data_khac!$C$8:$C$1504," "&amp;Cham_cong!$B18,Data_khac!$E$8:$E$1504,Cham_cong!AF$3)</f>
        <v>0.91764705882352937</v>
      </c>
      <c r="AG18" s="26">
        <f>SUMIFS(Data!$AB$8:$AB$1542,Data!$C$8:$C$1542," "&amp;Cham_cong!$B18,Data!$E$8:$E$1542,Cham_cong!AG$3)+SUMIFS(DonNghiphep!$D$4:$D$85,DonNghiphep!$F$4:$F$85,Cham_cong!AG$3,DonNghiphep!$B$4:$B$85,Cham_cong!$B18)+SUMIFS(Data_khac!$AC$8:$AC$1504,Data_khac!$C$8:$C$1504," "&amp;Cham_cong!$B18,Data_khac!$E$8:$E$1504,Cham_cong!AG$3)</f>
        <v>0.52745098039215688</v>
      </c>
      <c r="AH18" s="26">
        <f>SUMIFS(Data!$AB$8:$AB$1542,Data!$C$8:$C$1542," "&amp;Cham_cong!$B18,Data!$E$8:$E$1542,Cham_cong!AH$3)+SUMIFS(DonNghiphep!$D$4:$D$85,DonNghiphep!$F$4:$F$85,Cham_cong!AH$3,DonNghiphep!$B$4:$B$85,Cham_cong!$B18)+SUMIFS(Data_khac!$AC$8:$AC$1504,Data_khac!$C$8:$C$1504," "&amp;Cham_cong!$B18,Data_khac!$E$8:$E$1504,Cham_cong!AH$3)</f>
        <v>0.90980392156862733</v>
      </c>
      <c r="AI18" s="29">
        <f>COUNTIF(D18:AH18,"CĐ")+COUNTIF(D18:AH18,"NL")+COUNTIF(D18:AH18,"B")+COUNTIF(D18:AH18,"CT")+SUM(D18:AH18)</f>
        <v>20.249019607843138</v>
      </c>
      <c r="AJ18" s="230">
        <f>SUMIFS(Data!$AE$8:$AE$1707,Data!$C$8:$C$1707," "&amp;Cham_cong!B18)+SUMIFS(Data_khac!$AF$8:$AF$1504,Data_khac!$C$8:$C$1504," "&amp;Cham_cong!$B18)+SUMIFS(DonNghiphep!$E$4:$E$85,DonNghiphep!$B$4:$B$85,Cham_cong!$B18)</f>
        <v>21</v>
      </c>
      <c r="AK18" s="16">
        <f t="shared" si="11"/>
        <v>1</v>
      </c>
      <c r="AL18" s="16">
        <f t="shared" si="12"/>
        <v>1</v>
      </c>
      <c r="AM18" s="17">
        <f t="shared" si="13"/>
        <v>1.5</v>
      </c>
      <c r="AN18" s="17">
        <f ca="1">SUMIF(DonNghiphep!B:C,Cham_cong!B18,DonNghiphep!C:C)</f>
        <v>1.5</v>
      </c>
      <c r="AO18" s="18">
        <f t="shared" ref="AO18:AO23" ca="1" si="14">AM18-AN18</f>
        <v>0</v>
      </c>
      <c r="AP18" s="202"/>
      <c r="AQ18" s="159"/>
      <c r="AR18" s="34"/>
      <c r="AS18" s="186"/>
      <c r="AT18" s="187"/>
    </row>
    <row r="19" spans="1:46" s="32" customFormat="1" ht="30" customHeight="1">
      <c r="A19" s="23">
        <v>15</v>
      </c>
      <c r="B19" s="38" t="s">
        <v>80</v>
      </c>
      <c r="C19" s="25" t="s">
        <v>317</v>
      </c>
      <c r="D19" s="26">
        <f>SUMIFS(Data!$AB$8:$AB$1542,Data!$C$8:$C$1542," "&amp;Cham_cong!$B19,Data!$E$8:$E$1542,Cham_cong!D$3)+SUMIFS(DonNghiphep!$D$4:$D$85,DonNghiphep!$F$4:$F$85,Cham_cong!D$3,DonNghiphep!$B$4:$B$85,Cham_cong!$B19)+SUMIFS(Data_khac!$AC$8:$AC$1504,Data_khac!$C$8:$C$1504," "&amp;Cham_cong!$B19,Data_khac!$E$8:$E$1504,Cham_cong!D$3)</f>
        <v>1</v>
      </c>
      <c r="E19" s="26">
        <f>SUMIFS(Data!$AB$8:$AB$1542,Data!$C$8:$C$1542," "&amp;Cham_cong!$B19,Data!$E$8:$E$1542,Cham_cong!E$3)+SUMIFS(DonNghiphep!$D$4:$D$85,DonNghiphep!$F$4:$F$85,Cham_cong!E$3,DonNghiphep!$B$4:$B$85,Cham_cong!$B19)+SUMIFS(Data_khac!$AC$8:$AC$1504,Data_khac!$C$8:$C$1504," "&amp;Cham_cong!$B19,Data_khac!$E$8:$E$1504,Cham_cong!E$3)</f>
        <v>1</v>
      </c>
      <c r="F19" s="26">
        <f>SUMIFS(Data!$AB$8:$AB$1542,Data!$C$8:$C$1542," "&amp;Cham_cong!$B19,Data!$E$8:$E$1542,Cham_cong!F$3)+SUMIFS(DonNghiphep!$D$4:$D$85,DonNghiphep!$F$4:$F$85,Cham_cong!F$3,DonNghiphep!$B$4:$B$85,Cham_cong!$B19)+SUMIFS(Data_khac!$AC$8:$AC$1504,Data_khac!$C$8:$C$1504," "&amp;Cham_cong!$B19,Data_khac!$E$8:$E$1504,Cham_cong!F$3)</f>
        <v>1</v>
      </c>
      <c r="G19" s="26">
        <f>SUMIFS(Data!$AB$8:$AB$1542,Data!$C$8:$C$1542," "&amp;Cham_cong!$B19,Data!$E$8:$E$1542,Cham_cong!G$3)+SUMIFS(DonNghiphep!$D$4:$D$85,DonNghiphep!$F$4:$F$85,Cham_cong!G$3,DonNghiphep!$B$4:$B$85,Cham_cong!$B19)+SUMIFS(Data_khac!$AC$8:$AC$1504,Data_khac!$C$8:$C$1504," "&amp;Cham_cong!$B19,Data_khac!$E$8:$E$1504,Cham_cong!G$3)</f>
        <v>1</v>
      </c>
      <c r="H19" s="26">
        <f>SUMIFS(Data!$AB$8:$AB$1542,Data!$C$8:$C$1542," "&amp;Cham_cong!$B19,Data!$E$8:$E$1542,Cham_cong!H$3)+SUMIFS(DonNghiphep!$D$4:$D$85,DonNghiphep!$F$4:$F$85,Cham_cong!H$3,DonNghiphep!$B$4:$B$85,Cham_cong!$B19)+SUMIFS(Data_khac!$AC$8:$AC$1504,Data_khac!$C$8:$C$1504," "&amp;Cham_cong!$B19,Data_khac!$E$8:$E$1504,Cham_cong!H$3)</f>
        <v>1</v>
      </c>
      <c r="I19" s="26"/>
      <c r="J19" s="26"/>
      <c r="K19" s="26">
        <f>SUMIFS(Data!$AB$8:$AB$1542,Data!$C$8:$C$1542," "&amp;Cham_cong!$B19,Data!$E$8:$E$1542,Cham_cong!K$3)+SUMIFS(DonNghiphep!$D$4:$D$85,DonNghiphep!$F$4:$F$85,Cham_cong!K$3,DonNghiphep!$B$4:$B$85,Cham_cong!$B19)+SUMIFS(Data_khac!$AC$8:$AC$1504,Data_khac!$C$8:$C$1504," "&amp;Cham_cong!$B19,Data_khac!$E$8:$E$1504,Cham_cong!K$3)</f>
        <v>1</v>
      </c>
      <c r="L19" s="26">
        <f>SUMIFS(Data!$AB$8:$AB$1542,Data!$C$8:$C$1542," "&amp;Cham_cong!$B19,Data!$E$8:$E$1542,Cham_cong!L$3)+SUMIFS(DonNghiphep!$D$4:$D$85,DonNghiphep!$F$4:$F$85,Cham_cong!L$3,DonNghiphep!$B$4:$B$85,Cham_cong!$B19)+SUMIFS(Data_khac!$AC$8:$AC$1504,Data_khac!$C$8:$C$1504," "&amp;Cham_cong!$B19,Data_khac!$E$8:$E$1504,Cham_cong!L$3)</f>
        <v>1</v>
      </c>
      <c r="M19" s="26">
        <f>SUMIFS(Data!$AB$8:$AB$1542,Data!$C$8:$C$1542," "&amp;Cham_cong!$B19,Data!$E$8:$E$1542,Cham_cong!M$3)+SUMIFS(DonNghiphep!$D$4:$D$85,DonNghiphep!$F$4:$F$85,Cham_cong!M$3,DonNghiphep!$B$4:$B$85,Cham_cong!$B19)+SUMIFS(Data_khac!$AC$8:$AC$1504,Data_khac!$C$8:$C$1504," "&amp;Cham_cong!$B19,Data_khac!$E$8:$E$1504,Cham_cong!M$3)</f>
        <v>1</v>
      </c>
      <c r="N19" s="26">
        <f>SUMIFS(Data!$AB$8:$AB$1542,Data!$C$8:$C$1542," "&amp;Cham_cong!$B19,Data!$E$8:$E$1542,Cham_cong!N$3)+SUMIFS(DonNghiphep!$D$4:$D$85,DonNghiphep!$F$4:$F$85,Cham_cong!N$3,DonNghiphep!$B$4:$B$85,Cham_cong!$B19)+SUMIFS(Data_khac!$AC$8:$AC$1504,Data_khac!$C$8:$C$1504," "&amp;Cham_cong!$B19,Data_khac!$E$8:$E$1504,Cham_cong!N$3)</f>
        <v>1</v>
      </c>
      <c r="O19" s="26">
        <f>SUMIFS(Data!$AB$8:$AB$1542,Data!$C$8:$C$1542," "&amp;Cham_cong!$B19,Data!$E$8:$E$1542,Cham_cong!O$3)+SUMIFS(DonNghiphep!$D$4:$D$85,DonNghiphep!$F$4:$F$85,Cham_cong!O$3,DonNghiphep!$B$4:$B$85,Cham_cong!$B19)+SUMIFS(Data_khac!$AC$8:$AC$1504,Data_khac!$C$8:$C$1504," "&amp;Cham_cong!$B19,Data_khac!$E$8:$E$1504,Cham_cong!O$3)</f>
        <v>1</v>
      </c>
      <c r="P19" s="26"/>
      <c r="Q19" s="26"/>
      <c r="R19" s="26">
        <f>SUMIFS(Data!$AB$8:$AB$1542,Data!$C$8:$C$1542," "&amp;Cham_cong!$B19,Data!$E$8:$E$1542,Cham_cong!R$3)+SUMIFS(DonNghiphep!$D$4:$D$85,DonNghiphep!$F$4:$F$85,Cham_cong!R$3,DonNghiphep!$B$4:$B$85,Cham_cong!$B19)+SUMIFS(Data_khac!$AC$8:$AC$1504,Data_khac!$C$8:$C$1504," "&amp;Cham_cong!$B19,Data_khac!$E$8:$E$1504,Cham_cong!R$3)</f>
        <v>1</v>
      </c>
      <c r="S19" s="26">
        <f>SUMIFS(Data!$AB$8:$AB$1542,Data!$C$8:$C$1542," "&amp;Cham_cong!$B19,Data!$E$8:$E$1542,Cham_cong!S$3)+SUMIFS(DonNghiphep!$D$4:$D$85,DonNghiphep!$F$4:$F$85,Cham_cong!S$3,DonNghiphep!$B$4:$B$85,Cham_cong!$B19)+SUMIFS(Data_khac!$AC$8:$AC$1504,Data_khac!$C$8:$C$1504," "&amp;Cham_cong!$B19,Data_khac!$E$8:$E$1504,Cham_cong!S$3)</f>
        <v>0.98235294117647032</v>
      </c>
      <c r="T19" s="26">
        <f>SUMIFS(Data!$AB$8:$AB$1542,Data!$C$8:$C$1542," "&amp;Cham_cong!$B19,Data!$E$8:$E$1542,Cham_cong!T$3)+SUMIFS(DonNghiphep!$D$4:$D$85,DonNghiphep!$F$4:$F$85,Cham_cong!T$3,DonNghiphep!$B$4:$B$85,Cham_cong!$B19)+SUMIFS(Data_khac!$AC$8:$AC$1504,Data_khac!$C$8:$C$1504," "&amp;Cham_cong!$B19,Data_khac!$E$8:$E$1504,Cham_cong!T$3)</f>
        <v>1</v>
      </c>
      <c r="U19" s="26">
        <f>SUMIFS(Data!$AB$8:$AB$1542,Data!$C$8:$C$1542," "&amp;Cham_cong!$B19,Data!$E$8:$E$1542,Cham_cong!U$3)+SUMIFS(DonNghiphep!$D$4:$D$85,DonNghiphep!$F$4:$F$85,Cham_cong!U$3,DonNghiphep!$B$4:$B$85,Cham_cong!$B19)+SUMIFS(Data_khac!$AC$8:$AC$1504,Data_khac!$C$8:$C$1504," "&amp;Cham_cong!$B19,Data_khac!$E$8:$E$1504,Cham_cong!U$3)</f>
        <v>1</v>
      </c>
      <c r="V19" s="26">
        <f>SUMIFS(Data!$AB$8:$AB$1542,Data!$C$8:$C$1542," "&amp;Cham_cong!$B19,Data!$E$8:$E$1542,Cham_cong!V$3)+SUMIFS(DonNghiphep!$D$4:$D$85,DonNghiphep!$F$4:$F$85,Cham_cong!V$3,DonNghiphep!$B$4:$B$85,Cham_cong!$B19)+SUMIFS(Data_khac!$AC$8:$AC$1504,Data_khac!$C$8:$C$1504," "&amp;Cham_cong!$B19,Data_khac!$E$8:$E$1504,Cham_cong!V$3)</f>
        <v>1</v>
      </c>
      <c r="W19" s="26"/>
      <c r="X19" s="26"/>
      <c r="Y19" s="26">
        <f>SUMIFS(Data!$AB$8:$AB$1542,Data!$C$8:$C$1542," "&amp;Cham_cong!$B19,Data!$E$8:$E$1542,Cham_cong!Y$3)+SUMIFS(DonNghiphep!$D$4:$D$85,DonNghiphep!$F$4:$F$85,Cham_cong!Y$3,DonNghiphep!$B$4:$B$85,Cham_cong!$B19)+SUMIFS(Data_khac!$AC$8:$AC$1504,Data_khac!$C$8:$C$1504," "&amp;Cham_cong!$B19,Data_khac!$E$8:$E$1504,Cham_cong!Y$3)</f>
        <v>1</v>
      </c>
      <c r="Z19" s="26">
        <f>SUMIFS(Data!$AB$8:$AB$1542,Data!$C$8:$C$1542," "&amp;Cham_cong!$B19,Data!$E$8:$E$1542,Cham_cong!Z$3)+SUMIFS(DonNghiphep!$D$4:$D$85,DonNghiphep!$F$4:$F$85,Cham_cong!Z$3,DonNghiphep!$B$4:$B$85,Cham_cong!$B19)+SUMIFS(Data_khac!$AC$8:$AC$1504,Data_khac!$C$8:$C$1504," "&amp;Cham_cong!$B19,Data_khac!$E$8:$E$1504,Cham_cong!Z$3)</f>
        <v>1</v>
      </c>
      <c r="AA19" s="26">
        <f>SUMIFS(Data!$AB$8:$AB$1542,Data!$C$8:$C$1542," "&amp;Cham_cong!$B19,Data!$E$8:$E$1542,Cham_cong!AA$3)+SUMIFS(DonNghiphep!$D$4:$D$85,DonNghiphep!$F$4:$F$85,Cham_cong!AA$3,DonNghiphep!$B$4:$B$85,Cham_cong!$B19)+SUMIFS(Data_khac!$AC$8:$AC$1504,Data_khac!$C$8:$C$1504," "&amp;Cham_cong!$B19,Data_khac!$E$8:$E$1504,Cham_cong!AA$3)</f>
        <v>1</v>
      </c>
      <c r="AB19" s="26">
        <f>SUMIFS(Data!$AB$8:$AB$1542,Data!$C$8:$C$1542," "&amp;Cham_cong!$B19,Data!$E$8:$E$1542,Cham_cong!AB$3)+SUMIFS(DonNghiphep!$D$4:$D$85,DonNghiphep!$F$4:$F$85,Cham_cong!AB$3,DonNghiphep!$B$4:$B$85,Cham_cong!$B19)+SUMIFS(Data_khac!$AC$8:$AC$1504,Data_khac!$C$8:$C$1504," "&amp;Cham_cong!$B19,Data_khac!$E$8:$E$1504,Cham_cong!AB$3)</f>
        <v>1</v>
      </c>
      <c r="AC19" s="26">
        <f>SUMIFS(Data!$AB$8:$AB$1542,Data!$C$8:$C$1542," "&amp;Cham_cong!$B19,Data!$E$8:$E$1542,Cham_cong!AC$3)+SUMIFS(DonNghiphep!$D$4:$D$85,DonNghiphep!$F$4:$F$85,Cham_cong!AC$3,DonNghiphep!$B$4:$B$85,Cham_cong!$B19)+SUMIFS(Data_khac!$AC$8:$AC$1504,Data_khac!$C$8:$C$1504," "&amp;Cham_cong!$B19,Data_khac!$E$8:$E$1504,Cham_cong!AC$3)</f>
        <v>1</v>
      </c>
      <c r="AD19" s="26"/>
      <c r="AE19" s="26"/>
      <c r="AF19" s="26">
        <f>SUMIFS(Data!$AB$8:$AB$1542,Data!$C$8:$C$1542," "&amp;Cham_cong!$B19,Data!$E$8:$E$1542,Cham_cong!AF$3)+SUMIFS(DonNghiphep!$D$4:$D$85,DonNghiphep!$F$4:$F$85,Cham_cong!AF$3,DonNghiphep!$B$4:$B$85,Cham_cong!$B19)+SUMIFS(Data_khac!$AC$8:$AC$1504,Data_khac!$C$8:$C$1504," "&amp;Cham_cong!$B19,Data_khac!$E$8:$E$1504,Cham_cong!AF$3)</f>
        <v>1</v>
      </c>
      <c r="AG19" s="26">
        <f>SUMIFS(Data!$AB$8:$AB$1542,Data!$C$8:$C$1542," "&amp;Cham_cong!$B19,Data!$E$8:$E$1542,Cham_cong!AG$3)+SUMIFS(DonNghiphep!$D$4:$D$85,DonNghiphep!$F$4:$F$85,Cham_cong!AG$3,DonNghiphep!$B$4:$B$85,Cham_cong!$B19)+SUMIFS(Data_khac!$AC$8:$AC$1504,Data_khac!$C$8:$C$1504," "&amp;Cham_cong!$B19,Data_khac!$E$8:$E$1504,Cham_cong!AG$3)</f>
        <v>1</v>
      </c>
      <c r="AH19" s="26">
        <f>SUMIFS(Data!$AB$8:$AB$1542,Data!$C$8:$C$1542," "&amp;Cham_cong!$B19,Data!$E$8:$E$1542,Cham_cong!AH$3)+SUMIFS(DonNghiphep!$D$4:$D$85,DonNghiphep!$F$4:$F$85,Cham_cong!AH$3,DonNghiphep!$B$4:$B$85,Cham_cong!$B19)+SUMIFS(Data_khac!$AC$8:$AC$1504,Data_khac!$C$8:$C$1504," "&amp;Cham_cong!$B19,Data_khac!$E$8:$E$1504,Cham_cong!AH$3)</f>
        <v>1</v>
      </c>
      <c r="AI19" s="29">
        <f>COUNTIF(D19:AH19,"CĐ")+COUNTIF(D19:AH19,"NL")+COUNTIF(D19:AH19,"B")+COUNTIF(D19:AH19,"CT")+SUM(D19:AH19)</f>
        <v>22.982352941176472</v>
      </c>
      <c r="AJ19" s="230">
        <f>SUMIFS(Data!$AE$8:$AE$1707,Data!$C$8:$C$1707," "&amp;Cham_cong!B19)+SUMIFS(Data_khac!$AF$8:$AF$1504,Data_khac!$C$8:$C$1504," "&amp;Cham_cong!$B19)+SUMIFS(DonNghiphep!$E$4:$E$85,DonNghiphep!$B$4:$B$85,Cham_cong!$B19)</f>
        <v>23</v>
      </c>
      <c r="AK19" s="16">
        <f t="shared" si="11"/>
        <v>0</v>
      </c>
      <c r="AL19" s="16">
        <f t="shared" si="12"/>
        <v>0</v>
      </c>
      <c r="AM19" s="17">
        <f t="shared" si="13"/>
        <v>0</v>
      </c>
      <c r="AN19" s="17">
        <f ca="1">SUMIF(DonNghiphep!B:C,Cham_cong!B19,DonNghiphep!C:C)</f>
        <v>0</v>
      </c>
      <c r="AO19" s="18">
        <f t="shared" ca="1" si="14"/>
        <v>0</v>
      </c>
      <c r="AP19" s="202"/>
      <c r="AQ19" s="159"/>
      <c r="AR19" s="34"/>
      <c r="AS19" s="186"/>
      <c r="AT19" s="187"/>
    </row>
    <row r="20" spans="1:46" s="32" customFormat="1" ht="30" customHeight="1">
      <c r="A20" s="23">
        <v>16</v>
      </c>
      <c r="B20" s="38" t="s">
        <v>81</v>
      </c>
      <c r="C20" s="25" t="s">
        <v>67</v>
      </c>
      <c r="D20" s="26">
        <f>SUMIFS(Data!$AB$8:$AB$1542,Data!$C$8:$C$1542," "&amp;Cham_cong!$B20,Data!$E$8:$E$1542,Cham_cong!D$3)+SUMIFS(DonNghiphep!$D$4:$D$85,DonNghiphep!$F$4:$F$85,Cham_cong!D$3,DonNghiphep!$B$4:$B$85,Cham_cong!$B20)+SUMIFS(Data_khac!$AC$8:$AC$1504,Data_khac!$C$8:$C$1504," "&amp;Cham_cong!$B20,Data_khac!$E$8:$E$1504,Cham_cong!D$3)</f>
        <v>0</v>
      </c>
      <c r="E20" s="26">
        <f>SUMIFS(Data!$AB$8:$AB$1542,Data!$C$8:$C$1542," "&amp;Cham_cong!$B20,Data!$E$8:$E$1542,Cham_cong!E$3)+SUMIFS(DonNghiphep!$D$4:$D$85,DonNghiphep!$F$4:$F$85,Cham_cong!E$3,DonNghiphep!$B$4:$B$85,Cham_cong!$B20)+SUMIFS(Data_khac!$AC$8:$AC$1504,Data_khac!$C$8:$C$1504," "&amp;Cham_cong!$B20,Data_khac!$E$8:$E$1504,Cham_cong!E$3)</f>
        <v>1</v>
      </c>
      <c r="F20" s="26">
        <f>SUMIFS(Data!$AB$8:$AB$1542,Data!$C$8:$C$1542," "&amp;Cham_cong!$B20,Data!$E$8:$E$1542,Cham_cong!F$3)+SUMIFS(DonNghiphep!$D$4:$D$85,DonNghiphep!$F$4:$F$85,Cham_cong!F$3,DonNghiphep!$B$4:$B$85,Cham_cong!$B20)+SUMIFS(Data_khac!$AC$8:$AC$1504,Data_khac!$C$8:$C$1504," "&amp;Cham_cong!$B20,Data_khac!$E$8:$E$1504,Cham_cong!F$3)</f>
        <v>1</v>
      </c>
      <c r="G20" s="26">
        <f>SUMIFS(Data!$AB$8:$AB$1542,Data!$C$8:$C$1542," "&amp;Cham_cong!$B20,Data!$E$8:$E$1542,Cham_cong!G$3)+SUMIFS(DonNghiphep!$D$4:$D$85,DonNghiphep!$F$4:$F$85,Cham_cong!G$3,DonNghiphep!$B$4:$B$85,Cham_cong!$B20)+SUMIFS(Data_khac!$AC$8:$AC$1504,Data_khac!$C$8:$C$1504," "&amp;Cham_cong!$B20,Data_khac!$E$8:$E$1504,Cham_cong!G$3)</f>
        <v>1</v>
      </c>
      <c r="H20" s="26">
        <f>SUMIFS(Data!$AB$8:$AB$1542,Data!$C$8:$C$1542," "&amp;Cham_cong!$B20,Data!$E$8:$E$1542,Cham_cong!H$3)+SUMIFS(DonNghiphep!$D$4:$D$85,DonNghiphep!$F$4:$F$85,Cham_cong!H$3,DonNghiphep!$B$4:$B$85,Cham_cong!$B20)+SUMIFS(Data_khac!$AC$8:$AC$1504,Data_khac!$C$8:$C$1504," "&amp;Cham_cong!$B20,Data_khac!$E$8:$E$1504,Cham_cong!H$3)</f>
        <v>1</v>
      </c>
      <c r="I20" s="26"/>
      <c r="J20" s="26"/>
      <c r="K20" s="26">
        <f>SUMIFS(Data!$AB$8:$AB$1542,Data!$C$8:$C$1542," "&amp;Cham_cong!$B20,Data!$E$8:$E$1542,Cham_cong!K$3)+SUMIFS(DonNghiphep!$D$4:$D$85,DonNghiphep!$F$4:$F$85,Cham_cong!K$3,DonNghiphep!$B$4:$B$85,Cham_cong!$B20)+SUMIFS(Data_khac!$AC$8:$AC$1504,Data_khac!$C$8:$C$1504," "&amp;Cham_cong!$B20,Data_khac!$E$8:$E$1504,Cham_cong!K$3)</f>
        <v>1</v>
      </c>
      <c r="L20" s="26">
        <f>SUMIFS(Data!$AB$8:$AB$1542,Data!$C$8:$C$1542," "&amp;Cham_cong!$B20,Data!$E$8:$E$1542,Cham_cong!L$3)+SUMIFS(DonNghiphep!$D$4:$D$85,DonNghiphep!$F$4:$F$85,Cham_cong!L$3,DonNghiphep!$B$4:$B$85,Cham_cong!$B20)+SUMIFS(Data_khac!$AC$8:$AC$1504,Data_khac!$C$8:$C$1504," "&amp;Cham_cong!$B20,Data_khac!$E$8:$E$1504,Cham_cong!L$3)</f>
        <v>1</v>
      </c>
      <c r="M20" s="26">
        <f>SUMIFS(Data!$AB$8:$AB$1542,Data!$C$8:$C$1542," "&amp;Cham_cong!$B20,Data!$E$8:$E$1542,Cham_cong!M$3)+SUMIFS(DonNghiphep!$D$4:$D$85,DonNghiphep!$F$4:$F$85,Cham_cong!M$3,DonNghiphep!$B$4:$B$85,Cham_cong!$B20)+SUMIFS(Data_khac!$AC$8:$AC$1504,Data_khac!$C$8:$C$1504," "&amp;Cham_cong!$B20,Data_khac!$E$8:$E$1504,Cham_cong!M$3)</f>
        <v>1</v>
      </c>
      <c r="N20" s="26">
        <f>SUMIFS(Data!$AB$8:$AB$1542,Data!$C$8:$C$1542," "&amp;Cham_cong!$B20,Data!$E$8:$E$1542,Cham_cong!N$3)+SUMIFS(DonNghiphep!$D$4:$D$85,DonNghiphep!$F$4:$F$85,Cham_cong!N$3,DonNghiphep!$B$4:$B$85,Cham_cong!$B20)+SUMIFS(Data_khac!$AC$8:$AC$1504,Data_khac!$C$8:$C$1504," "&amp;Cham_cong!$B20,Data_khac!$E$8:$E$1504,Cham_cong!N$3)</f>
        <v>1</v>
      </c>
      <c r="O20" s="26">
        <f>SUMIFS(Data!$AB$8:$AB$1542,Data!$C$8:$C$1542," "&amp;Cham_cong!$B20,Data!$E$8:$E$1542,Cham_cong!O$3)+SUMIFS(DonNghiphep!$D$4:$D$85,DonNghiphep!$F$4:$F$85,Cham_cong!O$3,DonNghiphep!$B$4:$B$85,Cham_cong!$B20)+SUMIFS(Data_khac!$AC$8:$AC$1504,Data_khac!$C$8:$C$1504," "&amp;Cham_cong!$B20,Data_khac!$E$8:$E$1504,Cham_cong!O$3)</f>
        <v>1</v>
      </c>
      <c r="P20" s="26"/>
      <c r="Q20" s="26"/>
      <c r="R20" s="26">
        <f>SUMIFS(Data!$AB$8:$AB$1542,Data!$C$8:$C$1542," "&amp;Cham_cong!$B20,Data!$E$8:$E$1542,Cham_cong!R$3)+SUMIFS(DonNghiphep!$D$4:$D$85,DonNghiphep!$F$4:$F$85,Cham_cong!R$3,DonNghiphep!$B$4:$B$85,Cham_cong!$B20)+SUMIFS(Data_khac!$AC$8:$AC$1504,Data_khac!$C$8:$C$1504," "&amp;Cham_cong!$B20,Data_khac!$E$8:$E$1504,Cham_cong!R$3)</f>
        <v>1</v>
      </c>
      <c r="S20" s="26">
        <f>SUMIFS(Data!$AB$8:$AB$1542,Data!$C$8:$C$1542," "&amp;Cham_cong!$B20,Data!$E$8:$E$1542,Cham_cong!S$3)+SUMIFS(DonNghiphep!$D$4:$D$85,DonNghiphep!$F$4:$F$85,Cham_cong!S$3,DonNghiphep!$B$4:$B$85,Cham_cong!$B20)+SUMIFS(Data_khac!$AC$8:$AC$1504,Data_khac!$C$8:$C$1504," "&amp;Cham_cong!$B20,Data_khac!$E$8:$E$1504,Cham_cong!S$3)</f>
        <v>1</v>
      </c>
      <c r="T20" s="26">
        <f>SUMIFS(Data!$AB$8:$AB$1542,Data!$C$8:$C$1542," "&amp;Cham_cong!$B20,Data!$E$8:$E$1542,Cham_cong!T$3)+SUMIFS(DonNghiphep!$D$4:$D$85,DonNghiphep!$F$4:$F$85,Cham_cong!T$3,DonNghiphep!$B$4:$B$85,Cham_cong!$B20)+SUMIFS(Data_khac!$AC$8:$AC$1504,Data_khac!$C$8:$C$1504," "&amp;Cham_cong!$B20,Data_khac!$E$8:$E$1504,Cham_cong!T$3)</f>
        <v>1</v>
      </c>
      <c r="U20" s="26">
        <f>SUMIFS(Data!$AB$8:$AB$1542,Data!$C$8:$C$1542," "&amp;Cham_cong!$B20,Data!$E$8:$E$1542,Cham_cong!U$3)+SUMIFS(DonNghiphep!$D$4:$D$85,DonNghiphep!$F$4:$F$85,Cham_cong!U$3,DonNghiphep!$B$4:$B$85,Cham_cong!$B20)+SUMIFS(Data_khac!$AC$8:$AC$1504,Data_khac!$C$8:$C$1504," "&amp;Cham_cong!$B20,Data_khac!$E$8:$E$1504,Cham_cong!U$3)</f>
        <v>0.52941176470588236</v>
      </c>
      <c r="V20" s="26">
        <f>SUMIFS(Data!$AB$8:$AB$1542,Data!$C$8:$C$1542," "&amp;Cham_cong!$B20,Data!$E$8:$E$1542,Cham_cong!V$3)+SUMIFS(DonNghiphep!$D$4:$D$85,DonNghiphep!$F$4:$F$85,Cham_cong!V$3,DonNghiphep!$B$4:$B$85,Cham_cong!$B20)+SUMIFS(Data_khac!$AC$8:$AC$1504,Data_khac!$C$8:$C$1504," "&amp;Cham_cong!$B20,Data_khac!$E$8:$E$1504,Cham_cong!V$3)</f>
        <v>1</v>
      </c>
      <c r="W20" s="26"/>
      <c r="X20" s="26"/>
      <c r="Y20" s="26">
        <f>SUMIFS(Data!$AB$8:$AB$1542,Data!$C$8:$C$1542," "&amp;Cham_cong!$B20,Data!$E$8:$E$1542,Cham_cong!Y$3)+SUMIFS(DonNghiphep!$D$4:$D$85,DonNghiphep!$F$4:$F$85,Cham_cong!Y$3,DonNghiphep!$B$4:$B$85,Cham_cong!$B20)+SUMIFS(Data_khac!$AC$8:$AC$1504,Data_khac!$C$8:$C$1504," "&amp;Cham_cong!$B20,Data_khac!$E$8:$E$1504,Cham_cong!Y$3)</f>
        <v>1</v>
      </c>
      <c r="Z20" s="26">
        <f>SUMIFS(Data!$AB$8:$AB$1542,Data!$C$8:$C$1542," "&amp;Cham_cong!$B20,Data!$E$8:$E$1542,Cham_cong!Z$3)+SUMIFS(DonNghiphep!$D$4:$D$85,DonNghiphep!$F$4:$F$85,Cham_cong!Z$3,DonNghiphep!$B$4:$B$85,Cham_cong!$B20)+SUMIFS(Data_khac!$AC$8:$AC$1504,Data_khac!$C$8:$C$1504," "&amp;Cham_cong!$B20,Data_khac!$E$8:$E$1504,Cham_cong!Z$3)</f>
        <v>1</v>
      </c>
      <c r="AA20" s="26">
        <f>SUMIFS(Data!$AB$8:$AB$1542,Data!$C$8:$C$1542," "&amp;Cham_cong!$B20,Data!$E$8:$E$1542,Cham_cong!AA$3)+SUMIFS(DonNghiphep!$D$4:$D$85,DonNghiphep!$F$4:$F$85,Cham_cong!AA$3,DonNghiphep!$B$4:$B$85,Cham_cong!$B20)+SUMIFS(Data_khac!$AC$8:$AC$1504,Data_khac!$C$8:$C$1504," "&amp;Cham_cong!$B20,Data_khac!$E$8:$E$1504,Cham_cong!AA$3)</f>
        <v>1</v>
      </c>
      <c r="AB20" s="26">
        <f>SUMIFS(Data!$AB$8:$AB$1542,Data!$C$8:$C$1542," "&amp;Cham_cong!$B20,Data!$E$8:$E$1542,Cham_cong!AB$3)+SUMIFS(DonNghiphep!$D$4:$D$85,DonNghiphep!$F$4:$F$85,Cham_cong!AB$3,DonNghiphep!$B$4:$B$85,Cham_cong!$B20)+SUMIFS(Data_khac!$AC$8:$AC$1504,Data_khac!$C$8:$C$1504," "&amp;Cham_cong!$B20,Data_khac!$E$8:$E$1504,Cham_cong!AB$3)</f>
        <v>1</v>
      </c>
      <c r="AC20" s="26">
        <f>SUMIFS(Data!$AB$8:$AB$1542,Data!$C$8:$C$1542," "&amp;Cham_cong!$B20,Data!$E$8:$E$1542,Cham_cong!AC$3)+SUMIFS(DonNghiphep!$D$4:$D$85,DonNghiphep!$F$4:$F$85,Cham_cong!AC$3,DonNghiphep!$B$4:$B$85,Cham_cong!$B20)+SUMIFS(Data_khac!$AC$8:$AC$1504,Data_khac!$C$8:$C$1504," "&amp;Cham_cong!$B20,Data_khac!$E$8:$E$1504,Cham_cong!AC$3)</f>
        <v>0</v>
      </c>
      <c r="AD20" s="26"/>
      <c r="AE20" s="26"/>
      <c r="AF20" s="26">
        <f>SUMIFS(Data!$AB$8:$AB$1542,Data!$C$8:$C$1542," "&amp;Cham_cong!$B20,Data!$E$8:$E$1542,Cham_cong!AF$3)+SUMIFS(DonNghiphep!$D$4:$D$85,DonNghiphep!$F$4:$F$85,Cham_cong!AF$3,DonNghiphep!$B$4:$B$85,Cham_cong!$B20)+SUMIFS(Data_khac!$AC$8:$AC$1504,Data_khac!$C$8:$C$1504," "&amp;Cham_cong!$B20,Data_khac!$E$8:$E$1504,Cham_cong!AF$3)</f>
        <v>1</v>
      </c>
      <c r="AG20" s="26">
        <f>SUMIFS(Data!$AB$8:$AB$1542,Data!$C$8:$C$1542," "&amp;Cham_cong!$B20,Data!$E$8:$E$1542,Cham_cong!AG$3)+SUMIFS(DonNghiphep!$D$4:$D$85,DonNghiphep!$F$4:$F$85,Cham_cong!AG$3,DonNghiphep!$B$4:$B$85,Cham_cong!$B20)+SUMIFS(Data_khac!$AC$8:$AC$1504,Data_khac!$C$8:$C$1504," "&amp;Cham_cong!$B20,Data_khac!$E$8:$E$1504,Cham_cong!AG$3)</f>
        <v>1</v>
      </c>
      <c r="AH20" s="26">
        <f>SUMIFS(Data!$AB$8:$AB$1542,Data!$C$8:$C$1542," "&amp;Cham_cong!$B20,Data!$E$8:$E$1542,Cham_cong!AH$3)+SUMIFS(DonNghiphep!$D$4:$D$85,DonNghiphep!$F$4:$F$85,Cham_cong!AH$3,DonNghiphep!$B$4:$B$85,Cham_cong!$B20)+SUMIFS(Data_khac!$AC$8:$AC$1504,Data_khac!$C$8:$C$1504," "&amp;Cham_cong!$B20,Data_khac!$E$8:$E$1504,Cham_cong!AH$3)</f>
        <v>1</v>
      </c>
      <c r="AI20" s="29">
        <f t="shared" si="10"/>
        <v>20.529411764705884</v>
      </c>
      <c r="AJ20" s="230">
        <f>SUMIFS(Data!$AE$8:$AE$1707,Data!$C$8:$C$1707," "&amp;Cham_cong!B20)+SUMIFS(Data_khac!$AF$8:$AF$1504,Data_khac!$C$8:$C$1504," "&amp;Cham_cong!$B20)+SUMIFS(DonNghiphep!$E$4:$E$85,DonNghiphep!$B$4:$B$85,Cham_cong!$B20)</f>
        <v>20</v>
      </c>
      <c r="AK20" s="16">
        <f t="shared" si="11"/>
        <v>1</v>
      </c>
      <c r="AL20" s="16">
        <f t="shared" si="12"/>
        <v>2</v>
      </c>
      <c r="AM20" s="17">
        <f t="shared" si="13"/>
        <v>2.5</v>
      </c>
      <c r="AN20" s="17">
        <f ca="1">SUMIF(DonNghiphep!B:C,Cham_cong!B20,DonNghiphep!C:C)</f>
        <v>2.5</v>
      </c>
      <c r="AO20" s="18">
        <f t="shared" ca="1" si="14"/>
        <v>0</v>
      </c>
      <c r="AP20" s="202"/>
      <c r="AQ20" s="159"/>
      <c r="AR20" s="34"/>
      <c r="AS20" s="186"/>
      <c r="AT20" s="187"/>
    </row>
    <row r="21" spans="1:46" s="32" customFormat="1" ht="30" customHeight="1">
      <c r="A21" s="23">
        <v>17</v>
      </c>
      <c r="B21" s="147" t="s">
        <v>186</v>
      </c>
      <c r="C21" s="25" t="s">
        <v>312</v>
      </c>
      <c r="D21" s="26">
        <f>SUMIFS(Data!$AB$8:$AB$1542,Data!$C$8:$C$1542," "&amp;Cham_cong!$B21,Data!$E$8:$E$1542,Cham_cong!D$3)+SUMIFS(DonNghiphep!$D$4:$D$85,DonNghiphep!$F$4:$F$85,Cham_cong!D$3,DonNghiphep!$B$4:$B$85,Cham_cong!$B21)+SUMIFS(Data_khac!$AC$8:$AC$1504,Data_khac!$C$8:$C$1504," "&amp;Cham_cong!$B21,Data_khac!$E$8:$E$1504,Cham_cong!D$3)</f>
        <v>1</v>
      </c>
      <c r="E21" s="26">
        <f>SUMIFS(Data!$AB$8:$AB$1542,Data!$C$8:$C$1542," "&amp;Cham_cong!$B21,Data!$E$8:$E$1542,Cham_cong!E$3)+SUMIFS(DonNghiphep!$D$4:$D$85,DonNghiphep!$F$4:$F$85,Cham_cong!E$3,DonNghiphep!$B$4:$B$85,Cham_cong!$B21)+SUMIFS(Data_khac!$AC$8:$AC$1504,Data_khac!$C$8:$C$1504," "&amp;Cham_cong!$B21,Data_khac!$E$8:$E$1504,Cham_cong!E$3)</f>
        <v>1</v>
      </c>
      <c r="F21" s="26">
        <f>SUMIFS(Data!$AB$8:$AB$1542,Data!$C$8:$C$1542," "&amp;Cham_cong!$B21,Data!$E$8:$E$1542,Cham_cong!F$3)+SUMIFS(DonNghiphep!$D$4:$D$85,DonNghiphep!$F$4:$F$85,Cham_cong!F$3,DonNghiphep!$B$4:$B$85,Cham_cong!$B21)+SUMIFS(Data_khac!$AC$8:$AC$1504,Data_khac!$C$8:$C$1504," "&amp;Cham_cong!$B21,Data_khac!$E$8:$E$1504,Cham_cong!F$3)</f>
        <v>0.4705882352941177</v>
      </c>
      <c r="G21" s="26">
        <f>SUMIFS(Data!$AB$8:$AB$1542,Data!$C$8:$C$1542," "&amp;Cham_cong!$B21,Data!$E$8:$E$1542,Cham_cong!G$3)+SUMIFS(DonNghiphep!$D$4:$D$85,DonNghiphep!$F$4:$F$85,Cham_cong!G$3,DonNghiphep!$B$4:$B$85,Cham_cong!$B21)+SUMIFS(Data_khac!$AC$8:$AC$1504,Data_khac!$C$8:$C$1504," "&amp;Cham_cong!$B21,Data_khac!$E$8:$E$1504,Cham_cong!G$3)</f>
        <v>1</v>
      </c>
      <c r="H21" s="26">
        <f>SUMIFS(Data!$AB$8:$AB$1542,Data!$C$8:$C$1542," "&amp;Cham_cong!$B21,Data!$E$8:$E$1542,Cham_cong!H$3)+SUMIFS(DonNghiphep!$D$4:$D$85,DonNghiphep!$F$4:$F$85,Cham_cong!H$3,DonNghiphep!$B$4:$B$85,Cham_cong!$B21)+SUMIFS(Data_khac!$AC$8:$AC$1504,Data_khac!$C$8:$C$1504," "&amp;Cham_cong!$B21,Data_khac!$E$8:$E$1504,Cham_cong!H$3)</f>
        <v>1</v>
      </c>
      <c r="I21" s="26"/>
      <c r="J21" s="26"/>
      <c r="K21" s="26">
        <f>SUMIFS(Data!$AB$8:$AB$1542,Data!$C$8:$C$1542," "&amp;Cham_cong!$B21,Data!$E$8:$E$1542,Cham_cong!K$3)+SUMIFS(DonNghiphep!$D$4:$D$85,DonNghiphep!$F$4:$F$85,Cham_cong!K$3,DonNghiphep!$B$4:$B$85,Cham_cong!$B21)+SUMIFS(Data_khac!$AC$8:$AC$1504,Data_khac!$C$8:$C$1504," "&amp;Cham_cong!$B21,Data_khac!$E$8:$E$1504,Cham_cong!K$3)</f>
        <v>1</v>
      </c>
      <c r="L21" s="26">
        <f>SUMIFS(Data!$AB$8:$AB$1542,Data!$C$8:$C$1542," "&amp;Cham_cong!$B21,Data!$E$8:$E$1542,Cham_cong!L$3)+SUMIFS(DonNghiphep!$D$4:$D$85,DonNghiphep!$F$4:$F$85,Cham_cong!L$3,DonNghiphep!$B$4:$B$85,Cham_cong!$B21)+SUMIFS(Data_khac!$AC$8:$AC$1504,Data_khac!$C$8:$C$1504," "&amp;Cham_cong!$B21,Data_khac!$E$8:$E$1504,Cham_cong!L$3)</f>
        <v>1</v>
      </c>
      <c r="M21" s="26">
        <f>SUMIFS(Data!$AB$8:$AB$1542,Data!$C$8:$C$1542," "&amp;Cham_cong!$B21,Data!$E$8:$E$1542,Cham_cong!M$3)+SUMIFS(DonNghiphep!$D$4:$D$85,DonNghiphep!$F$4:$F$85,Cham_cong!M$3,DonNghiphep!$B$4:$B$85,Cham_cong!$B21)+SUMIFS(Data_khac!$AC$8:$AC$1504,Data_khac!$C$8:$C$1504," "&amp;Cham_cong!$B21,Data_khac!$E$8:$E$1504,Cham_cong!M$3)</f>
        <v>1</v>
      </c>
      <c r="N21" s="26">
        <f>SUMIFS(Data!$AB$8:$AB$1542,Data!$C$8:$C$1542," "&amp;Cham_cong!$B21,Data!$E$8:$E$1542,Cham_cong!N$3)+SUMIFS(DonNghiphep!$D$4:$D$85,DonNghiphep!$F$4:$F$85,Cham_cong!N$3,DonNghiphep!$B$4:$B$85,Cham_cong!$B21)+SUMIFS(Data_khac!$AC$8:$AC$1504,Data_khac!$C$8:$C$1504," "&amp;Cham_cong!$B21,Data_khac!$E$8:$E$1504,Cham_cong!N$3)</f>
        <v>1</v>
      </c>
      <c r="O21" s="26">
        <f>SUMIFS(Data!$AB$8:$AB$1542,Data!$C$8:$C$1542," "&amp;Cham_cong!$B21,Data!$E$8:$E$1542,Cham_cong!O$3)+SUMIFS(DonNghiphep!$D$4:$D$85,DonNghiphep!$F$4:$F$85,Cham_cong!O$3,DonNghiphep!$B$4:$B$85,Cham_cong!$B21)+SUMIFS(Data_khac!$AC$8:$AC$1504,Data_khac!$C$8:$C$1504," "&amp;Cham_cong!$B21,Data_khac!$E$8:$E$1504,Cham_cong!O$3)</f>
        <v>1</v>
      </c>
      <c r="P21" s="26"/>
      <c r="Q21" s="26"/>
      <c r="R21" s="26">
        <f>SUMIFS(Data!$AB$8:$AB$1542,Data!$C$8:$C$1542," "&amp;Cham_cong!$B21,Data!$E$8:$E$1542,Cham_cong!R$3)+SUMIFS(DonNghiphep!$D$4:$D$85,DonNghiphep!$F$4:$F$85,Cham_cong!R$3,DonNghiphep!$B$4:$B$85,Cham_cong!$B21)+SUMIFS(Data_khac!$AC$8:$AC$1504,Data_khac!$C$8:$C$1504," "&amp;Cham_cong!$B21,Data_khac!$E$8:$E$1504,Cham_cong!R$3)</f>
        <v>1</v>
      </c>
      <c r="S21" s="26">
        <f>SUMIFS(Data!$AB$8:$AB$1542,Data!$C$8:$C$1542," "&amp;Cham_cong!$B21,Data!$E$8:$E$1542,Cham_cong!S$3)+SUMIFS(DonNghiphep!$D$4:$D$85,DonNghiphep!$F$4:$F$85,Cham_cong!S$3,DonNghiphep!$B$4:$B$85,Cham_cong!$B21)+SUMIFS(Data_khac!$AC$8:$AC$1504,Data_khac!$C$8:$C$1504," "&amp;Cham_cong!$B21,Data_khac!$E$8:$E$1504,Cham_cong!S$3)</f>
        <v>1</v>
      </c>
      <c r="T21" s="26">
        <f>SUMIFS(Data!$AB$8:$AB$1542,Data!$C$8:$C$1542," "&amp;Cham_cong!$B21,Data!$E$8:$E$1542,Cham_cong!T$3)+SUMIFS(DonNghiphep!$D$4:$D$85,DonNghiphep!$F$4:$F$85,Cham_cong!T$3,DonNghiphep!$B$4:$B$85,Cham_cong!$B21)+SUMIFS(Data_khac!$AC$8:$AC$1504,Data_khac!$C$8:$C$1504," "&amp;Cham_cong!$B21,Data_khac!$E$8:$E$1504,Cham_cong!T$3)</f>
        <v>1</v>
      </c>
      <c r="U21" s="26">
        <f>SUMIFS(Data!$AB$8:$AB$1542,Data!$C$8:$C$1542," "&amp;Cham_cong!$B21,Data!$E$8:$E$1542,Cham_cong!U$3)+SUMIFS(DonNghiphep!$D$4:$D$85,DonNghiphep!$F$4:$F$85,Cham_cong!U$3,DonNghiphep!$B$4:$B$85,Cham_cong!$B21)+SUMIFS(Data_khac!$AC$8:$AC$1504,Data_khac!$C$8:$C$1504," "&amp;Cham_cong!$B21,Data_khac!$E$8:$E$1504,Cham_cong!U$3)</f>
        <v>1</v>
      </c>
      <c r="V21" s="26">
        <f>SUMIFS(Data!$AB$8:$AB$1542,Data!$C$8:$C$1542," "&amp;Cham_cong!$B21,Data!$E$8:$E$1542,Cham_cong!V$3)+SUMIFS(DonNghiphep!$D$4:$D$85,DonNghiphep!$F$4:$F$85,Cham_cong!V$3,DonNghiphep!$B$4:$B$85,Cham_cong!$B21)+SUMIFS(Data_khac!$AC$8:$AC$1504,Data_khac!$C$8:$C$1504," "&amp;Cham_cong!$B21,Data_khac!$E$8:$E$1504,Cham_cong!V$3)</f>
        <v>1</v>
      </c>
      <c r="W21" s="26"/>
      <c r="X21" s="26"/>
      <c r="Y21" s="26">
        <f>SUMIFS(Data!$AB$8:$AB$1542,Data!$C$8:$C$1542," "&amp;Cham_cong!$B21,Data!$E$8:$E$1542,Cham_cong!Y$3)+SUMIFS(DonNghiphep!$D$4:$D$85,DonNghiphep!$F$4:$F$85,Cham_cong!Y$3,DonNghiphep!$B$4:$B$85,Cham_cong!$B21)+SUMIFS(Data_khac!$AC$8:$AC$1504,Data_khac!$C$8:$C$1504," "&amp;Cham_cong!$B21,Data_khac!$E$8:$E$1504,Cham_cong!Y$3)</f>
        <v>1</v>
      </c>
      <c r="Z21" s="26">
        <f>SUMIFS(Data!$AB$8:$AB$1542,Data!$C$8:$C$1542," "&amp;Cham_cong!$B21,Data!$E$8:$E$1542,Cham_cong!Z$3)+SUMIFS(DonNghiphep!$D$4:$D$85,DonNghiphep!$F$4:$F$85,Cham_cong!Z$3,DonNghiphep!$B$4:$B$85,Cham_cong!$B21)+SUMIFS(Data_khac!$AC$8:$AC$1504,Data_khac!$C$8:$C$1504," "&amp;Cham_cong!$B21,Data_khac!$E$8:$E$1504,Cham_cong!Z$3)</f>
        <v>1</v>
      </c>
      <c r="AA21" s="26">
        <f>SUMIFS(Data!$AB$8:$AB$1542,Data!$C$8:$C$1542," "&amp;Cham_cong!$B21,Data!$E$8:$E$1542,Cham_cong!AA$3)+SUMIFS(DonNghiphep!$D$4:$D$85,DonNghiphep!$F$4:$F$85,Cham_cong!AA$3,DonNghiphep!$B$4:$B$85,Cham_cong!$B21)+SUMIFS(Data_khac!$AC$8:$AC$1504,Data_khac!$C$8:$C$1504," "&amp;Cham_cong!$B21,Data_khac!$E$8:$E$1504,Cham_cong!AA$3)</f>
        <v>1</v>
      </c>
      <c r="AB21" s="26">
        <f>SUMIFS(Data!$AB$8:$AB$1542,Data!$C$8:$C$1542," "&amp;Cham_cong!$B21,Data!$E$8:$E$1542,Cham_cong!AB$3)+SUMIFS(DonNghiphep!$D$4:$D$85,DonNghiphep!$F$4:$F$85,Cham_cong!AB$3,DonNghiphep!$B$4:$B$85,Cham_cong!$B21)+SUMIFS(Data_khac!$AC$8:$AC$1504,Data_khac!$C$8:$C$1504," "&amp;Cham_cong!$B21,Data_khac!$E$8:$E$1504,Cham_cong!AB$3)</f>
        <v>1</v>
      </c>
      <c r="AC21" s="26">
        <f>SUMIFS(Data!$AB$8:$AB$1542,Data!$C$8:$C$1542," "&amp;Cham_cong!$B21,Data!$E$8:$E$1542,Cham_cong!AC$3)+SUMIFS(DonNghiphep!$D$4:$D$85,DonNghiphep!$F$4:$F$85,Cham_cong!AC$3,DonNghiphep!$B$4:$B$85,Cham_cong!$B21)+SUMIFS(Data_khac!$AC$8:$AC$1504,Data_khac!$C$8:$C$1504," "&amp;Cham_cong!$B21,Data_khac!$E$8:$E$1504,Cham_cong!AC$3)</f>
        <v>1</v>
      </c>
      <c r="AD21" s="26"/>
      <c r="AE21" s="26"/>
      <c r="AF21" s="26">
        <f>SUMIFS(Data!$AB$8:$AB$1542,Data!$C$8:$C$1542," "&amp;Cham_cong!$B21,Data!$E$8:$E$1542,Cham_cong!AF$3)+SUMIFS(DonNghiphep!$D$4:$D$85,DonNghiphep!$F$4:$F$85,Cham_cong!AF$3,DonNghiphep!$B$4:$B$85,Cham_cong!$B21)+SUMIFS(Data_khac!$AC$8:$AC$1504,Data_khac!$C$8:$C$1504," "&amp;Cham_cong!$B21,Data_khac!$E$8:$E$1504,Cham_cong!AF$3)</f>
        <v>1</v>
      </c>
      <c r="AG21" s="26">
        <f>SUMIFS(Data!$AB$8:$AB$1542,Data!$C$8:$C$1542," "&amp;Cham_cong!$B21,Data!$E$8:$E$1542,Cham_cong!AG$3)+SUMIFS(DonNghiphep!$D$4:$D$85,DonNghiphep!$F$4:$F$85,Cham_cong!AG$3,DonNghiphep!$B$4:$B$85,Cham_cong!$B21)+SUMIFS(Data_khac!$AC$8:$AC$1504,Data_khac!$C$8:$C$1504," "&amp;Cham_cong!$B21,Data_khac!$E$8:$E$1504,Cham_cong!AG$3)</f>
        <v>1</v>
      </c>
      <c r="AH21" s="26">
        <f>SUMIFS(Data!$AB$8:$AB$1542,Data!$C$8:$C$1542," "&amp;Cham_cong!$B21,Data!$E$8:$E$1542,Cham_cong!AH$3)+SUMIFS(DonNghiphep!$D$4:$D$85,DonNghiphep!$F$4:$F$85,Cham_cong!AH$3,DonNghiphep!$B$4:$B$85,Cham_cong!$B21)+SUMIFS(Data_khac!$AC$8:$AC$1504,Data_khac!$C$8:$C$1504," "&amp;Cham_cong!$B21,Data_khac!$E$8:$E$1504,Cham_cong!AH$3)</f>
        <v>1</v>
      </c>
      <c r="AI21" s="29">
        <f t="shared" si="10"/>
        <v>22.470588235294116</v>
      </c>
      <c r="AJ21" s="230">
        <f>SUMIFS(Data!$AE$8:$AE$1707,Data!$C$8:$C$1707," "&amp;Cham_cong!B21)+SUMIFS(Data_khac!$AF$8:$AF$1504,Data_khac!$C$8:$C$1504," "&amp;Cham_cong!$B21)+SUMIFS(DonNghiphep!$E$4:$E$85,DonNghiphep!$B$4:$B$85,Cham_cong!$B21)</f>
        <v>23</v>
      </c>
      <c r="AK21" s="16">
        <f t="shared" si="11"/>
        <v>1</v>
      </c>
      <c r="AL21" s="16">
        <f t="shared" si="12"/>
        <v>0</v>
      </c>
      <c r="AM21" s="17">
        <f t="shared" si="13"/>
        <v>0.5</v>
      </c>
      <c r="AN21" s="17">
        <f ca="1">SUMIF(DonNghiphep!B:C,Cham_cong!B21,DonNghiphep!C:C)</f>
        <v>0</v>
      </c>
      <c r="AO21" s="18">
        <f t="shared" ca="1" si="14"/>
        <v>0.5</v>
      </c>
      <c r="AP21" s="202"/>
      <c r="AQ21" s="159"/>
      <c r="AR21" s="34"/>
      <c r="AS21" s="186"/>
      <c r="AT21" s="187"/>
    </row>
    <row r="22" spans="1:46" s="32" customFormat="1" ht="30" customHeight="1">
      <c r="A22" s="23">
        <v>18</v>
      </c>
      <c r="B22" s="147" t="s">
        <v>189</v>
      </c>
      <c r="C22" s="25" t="s">
        <v>67</v>
      </c>
      <c r="D22" s="26">
        <f>SUMIFS(Data!$AB$8:$AB$1542,Data!$C$8:$C$1542," "&amp;Cham_cong!$B22,Data!$E$8:$E$1542,Cham_cong!D$3)+SUMIFS(DonNghiphep!$D$4:$D$85,DonNghiphep!$F$4:$F$85,Cham_cong!D$3,DonNghiphep!$B$4:$B$85,Cham_cong!$B22)+SUMIFS(Data_khac!$AC$8:$AC$1504,Data_khac!$C$8:$C$1504," "&amp;Cham_cong!$B22,Data_khac!$E$8:$E$1504,Cham_cong!D$3)</f>
        <v>1</v>
      </c>
      <c r="E22" s="26">
        <f>SUMIFS(Data!$AB$8:$AB$1542,Data!$C$8:$C$1542," "&amp;Cham_cong!$B22,Data!$E$8:$E$1542,Cham_cong!E$3)+SUMIFS(DonNghiphep!$D$4:$D$85,DonNghiphep!$F$4:$F$85,Cham_cong!E$3,DonNghiphep!$B$4:$B$85,Cham_cong!$B22)+SUMIFS(Data_khac!$AC$8:$AC$1504,Data_khac!$C$8:$C$1504," "&amp;Cham_cong!$B22,Data_khac!$E$8:$E$1504,Cham_cong!E$3)</f>
        <v>1</v>
      </c>
      <c r="F22" s="26">
        <f>SUMIFS(Data!$AB$8:$AB$1542,Data!$C$8:$C$1542," "&amp;Cham_cong!$B22,Data!$E$8:$E$1542,Cham_cong!F$3)+SUMIFS(DonNghiphep!$D$4:$D$85,DonNghiphep!$F$4:$F$85,Cham_cong!F$3,DonNghiphep!$B$4:$B$85,Cham_cong!$B22)+SUMIFS(Data_khac!$AC$8:$AC$1504,Data_khac!$C$8:$C$1504," "&amp;Cham_cong!$B22,Data_khac!$E$8:$E$1504,Cham_cong!F$3)</f>
        <v>1</v>
      </c>
      <c r="G22" s="26">
        <f>SUMIFS(Data!$AB$8:$AB$1542,Data!$C$8:$C$1542," "&amp;Cham_cong!$B22,Data!$E$8:$E$1542,Cham_cong!G$3)+SUMIFS(DonNghiphep!$D$4:$D$85,DonNghiphep!$F$4:$F$85,Cham_cong!G$3,DonNghiphep!$B$4:$B$85,Cham_cong!$B22)+SUMIFS(Data_khac!$AC$8:$AC$1504,Data_khac!$C$8:$C$1504," "&amp;Cham_cong!$B22,Data_khac!$E$8:$E$1504,Cham_cong!G$3)</f>
        <v>1</v>
      </c>
      <c r="H22" s="26">
        <f>SUMIFS(Data!$AB$8:$AB$1542,Data!$C$8:$C$1542," "&amp;Cham_cong!$B22,Data!$E$8:$E$1542,Cham_cong!H$3)+SUMIFS(DonNghiphep!$D$4:$D$85,DonNghiphep!$F$4:$F$85,Cham_cong!H$3,DonNghiphep!$B$4:$B$85,Cham_cong!$B22)+SUMIFS(Data_khac!$AC$8:$AC$1504,Data_khac!$C$8:$C$1504," "&amp;Cham_cong!$B22,Data_khac!$E$8:$E$1504,Cham_cong!H$3)</f>
        <v>1</v>
      </c>
      <c r="I22" s="26"/>
      <c r="J22" s="26"/>
      <c r="K22" s="26">
        <f>SUMIFS(Data!$AB$8:$AB$1542,Data!$C$8:$C$1542," "&amp;Cham_cong!$B22,Data!$E$8:$E$1542,Cham_cong!K$3)+SUMIFS(DonNghiphep!$D$4:$D$85,DonNghiphep!$F$4:$F$85,Cham_cong!K$3,DonNghiphep!$B$4:$B$85,Cham_cong!$B22)+SUMIFS(Data_khac!$AC$8:$AC$1504,Data_khac!$C$8:$C$1504," "&amp;Cham_cong!$B22,Data_khac!$E$8:$E$1504,Cham_cong!K$3)</f>
        <v>1</v>
      </c>
      <c r="L22" s="26">
        <f>SUMIFS(Data!$AB$8:$AB$1542,Data!$C$8:$C$1542," "&amp;Cham_cong!$B22,Data!$E$8:$E$1542,Cham_cong!L$3)+SUMIFS(DonNghiphep!$D$4:$D$85,DonNghiphep!$F$4:$F$85,Cham_cong!L$3,DonNghiphep!$B$4:$B$85,Cham_cong!$B22)+SUMIFS(Data_khac!$AC$8:$AC$1504,Data_khac!$C$8:$C$1504," "&amp;Cham_cong!$B22,Data_khac!$E$8:$E$1504,Cham_cong!L$3)</f>
        <v>0.93333333333333324</v>
      </c>
      <c r="M22" s="26">
        <f>SUMIFS(Data!$AB$8:$AB$1542,Data!$C$8:$C$1542," "&amp;Cham_cong!$B22,Data!$E$8:$E$1542,Cham_cong!M$3)+SUMIFS(DonNghiphep!$D$4:$D$85,DonNghiphep!$F$4:$F$85,Cham_cong!M$3,DonNghiphep!$B$4:$B$85,Cham_cong!$B22)+SUMIFS(Data_khac!$AC$8:$AC$1504,Data_khac!$C$8:$C$1504," "&amp;Cham_cong!$B22,Data_khac!$E$8:$E$1504,Cham_cong!M$3)</f>
        <v>1</v>
      </c>
      <c r="N22" s="26">
        <f>SUMIFS(Data!$AB$8:$AB$1542,Data!$C$8:$C$1542," "&amp;Cham_cong!$B22,Data!$E$8:$E$1542,Cham_cong!N$3)+SUMIFS(DonNghiphep!$D$4:$D$85,DonNghiphep!$F$4:$F$85,Cham_cong!N$3,DonNghiphep!$B$4:$B$85,Cham_cong!$B22)+SUMIFS(Data_khac!$AC$8:$AC$1504,Data_khac!$C$8:$C$1504," "&amp;Cham_cong!$B22,Data_khac!$E$8:$E$1504,Cham_cong!N$3)</f>
        <v>1</v>
      </c>
      <c r="O22" s="26">
        <f>SUMIFS(Data!$AB$8:$AB$1542,Data!$C$8:$C$1542," "&amp;Cham_cong!$B22,Data!$E$8:$E$1542,Cham_cong!O$3)+SUMIFS(DonNghiphep!$D$4:$D$85,DonNghiphep!$F$4:$F$85,Cham_cong!O$3,DonNghiphep!$B$4:$B$85,Cham_cong!$B22)+SUMIFS(Data_khac!$AC$8:$AC$1504,Data_khac!$C$8:$C$1504," "&amp;Cham_cong!$B22,Data_khac!$E$8:$E$1504,Cham_cong!O$3)</f>
        <v>1</v>
      </c>
      <c r="P22" s="26"/>
      <c r="Q22" s="26"/>
      <c r="R22" s="26">
        <f>SUMIFS(Data!$AB$8:$AB$1542,Data!$C$8:$C$1542," "&amp;Cham_cong!$B22,Data!$E$8:$E$1542,Cham_cong!R$3)+SUMIFS(DonNghiphep!$D$4:$D$85,DonNghiphep!$F$4:$F$85,Cham_cong!R$3,DonNghiphep!$B$4:$B$85,Cham_cong!$B22)+SUMIFS(Data_khac!$AC$8:$AC$1504,Data_khac!$C$8:$C$1504," "&amp;Cham_cong!$B22,Data_khac!$E$8:$E$1504,Cham_cong!R$3)</f>
        <v>0.92941176470588227</v>
      </c>
      <c r="S22" s="26">
        <f>SUMIFS(Data!$AB$8:$AB$1542,Data!$C$8:$C$1542," "&amp;Cham_cong!$B22,Data!$E$8:$E$1542,Cham_cong!S$3)+SUMIFS(DonNghiphep!$D$4:$D$85,DonNghiphep!$F$4:$F$85,Cham_cong!S$3,DonNghiphep!$B$4:$B$85,Cham_cong!$B22)+SUMIFS(Data_khac!$AC$8:$AC$1504,Data_khac!$C$8:$C$1504," "&amp;Cham_cong!$B22,Data_khac!$E$8:$E$1504,Cham_cong!S$3)</f>
        <v>1</v>
      </c>
      <c r="T22" s="26">
        <f>SUMIFS(Data!$AB$8:$AB$1542,Data!$C$8:$C$1542," "&amp;Cham_cong!$B22,Data!$E$8:$E$1542,Cham_cong!T$3)+SUMIFS(DonNghiphep!$D$4:$D$85,DonNghiphep!$F$4:$F$85,Cham_cong!T$3,DonNghiphep!$B$4:$B$85,Cham_cong!$B22)+SUMIFS(Data_khac!$AC$8:$AC$1504,Data_khac!$C$8:$C$1504," "&amp;Cham_cong!$B22,Data_khac!$E$8:$E$1504,Cham_cong!T$3)</f>
        <v>1</v>
      </c>
      <c r="U22" s="26">
        <f>SUMIFS(Data!$AB$8:$AB$1542,Data!$C$8:$C$1542," "&amp;Cham_cong!$B22,Data!$E$8:$E$1542,Cham_cong!U$3)+SUMIFS(DonNghiphep!$D$4:$D$85,DonNghiphep!$F$4:$F$85,Cham_cong!U$3,DonNghiphep!$B$4:$B$85,Cham_cong!$B22)+SUMIFS(Data_khac!$AC$8:$AC$1504,Data_khac!$C$8:$C$1504," "&amp;Cham_cong!$B22,Data_khac!$E$8:$E$1504,Cham_cong!U$3)</f>
        <v>1</v>
      </c>
      <c r="V22" s="26">
        <f>SUMIFS(Data!$AB$8:$AB$1542,Data!$C$8:$C$1542," "&amp;Cham_cong!$B22,Data!$E$8:$E$1542,Cham_cong!V$3)+SUMIFS(DonNghiphep!$D$4:$D$85,DonNghiphep!$F$4:$F$85,Cham_cong!V$3,DonNghiphep!$B$4:$B$85,Cham_cong!$B22)+SUMIFS(Data_khac!$AC$8:$AC$1504,Data_khac!$C$8:$C$1504," "&amp;Cham_cong!$B22,Data_khac!$E$8:$E$1504,Cham_cong!V$3)</f>
        <v>0.92941176470588227</v>
      </c>
      <c r="W22" s="26"/>
      <c r="X22" s="26"/>
      <c r="Y22" s="26">
        <f>SUMIFS(Data!$AB$8:$AB$1542,Data!$C$8:$C$1542," "&amp;Cham_cong!$B22,Data!$E$8:$E$1542,Cham_cong!Y$3)+SUMIFS(DonNghiphep!$D$4:$D$85,DonNghiphep!$F$4:$F$85,Cham_cong!Y$3,DonNghiphep!$B$4:$B$85,Cham_cong!$B22)+SUMIFS(Data_khac!$AC$8:$AC$1504,Data_khac!$C$8:$C$1504," "&amp;Cham_cong!$B22,Data_khac!$E$8:$E$1504,Cham_cong!Y$3)</f>
        <v>0.91176470588235292</v>
      </c>
      <c r="Z22" s="26">
        <f>SUMIFS(Data!$AB$8:$AB$1542,Data!$C$8:$C$1542," "&amp;Cham_cong!$B22,Data!$E$8:$E$1542,Cham_cong!Z$3)+SUMIFS(DonNghiphep!$D$4:$D$85,DonNghiphep!$F$4:$F$85,Cham_cong!Z$3,DonNghiphep!$B$4:$B$85,Cham_cong!$B22)+SUMIFS(Data_khac!$AC$8:$AC$1504,Data_khac!$C$8:$C$1504," "&amp;Cham_cong!$B22,Data_khac!$E$8:$E$1504,Cham_cong!Z$3)</f>
        <v>0</v>
      </c>
      <c r="AA22" s="26">
        <f>SUMIFS(Data!$AB$8:$AB$1542,Data!$C$8:$C$1542," "&amp;Cham_cong!$B22,Data!$E$8:$E$1542,Cham_cong!AA$3)+SUMIFS(DonNghiphep!$D$4:$D$85,DonNghiphep!$F$4:$F$85,Cham_cong!AA$3,DonNghiphep!$B$4:$B$85,Cham_cong!$B22)+SUMIFS(Data_khac!$AC$8:$AC$1504,Data_khac!$C$8:$C$1504," "&amp;Cham_cong!$B22,Data_khac!$E$8:$E$1504,Cham_cong!AA$3)</f>
        <v>1</v>
      </c>
      <c r="AB22" s="26">
        <f>SUMIFS(Data!$AB$8:$AB$1542,Data!$C$8:$C$1542," "&amp;Cham_cong!$B22,Data!$E$8:$E$1542,Cham_cong!AB$3)+SUMIFS(DonNghiphep!$D$4:$D$85,DonNghiphep!$F$4:$F$85,Cham_cong!AB$3,DonNghiphep!$B$4:$B$85,Cham_cong!$B22)+SUMIFS(Data_khac!$AC$8:$AC$1504,Data_khac!$C$8:$C$1504," "&amp;Cham_cong!$B22,Data_khac!$E$8:$E$1504,Cham_cong!AB$3)</f>
        <v>1</v>
      </c>
      <c r="AC22" s="26">
        <f>SUMIFS(Data!$AB$8:$AB$1542,Data!$C$8:$C$1542," "&amp;Cham_cong!$B22,Data!$E$8:$E$1542,Cham_cong!AC$3)+SUMIFS(DonNghiphep!$D$4:$D$85,DonNghiphep!$F$4:$F$85,Cham_cong!AC$3,DonNghiphep!$B$4:$B$85,Cham_cong!$B22)+SUMIFS(Data_khac!$AC$8:$AC$1504,Data_khac!$C$8:$C$1504," "&amp;Cham_cong!$B22,Data_khac!$E$8:$E$1504,Cham_cong!AC$3)</f>
        <v>0.93333333333333324</v>
      </c>
      <c r="AD22" s="26"/>
      <c r="AE22" s="26"/>
      <c r="AF22" s="26">
        <f>SUMIFS(Data!$AB$8:$AB$1542,Data!$C$8:$C$1542," "&amp;Cham_cong!$B22,Data!$E$8:$E$1542,Cham_cong!AF$3)+SUMIFS(DonNghiphep!$D$4:$D$85,DonNghiphep!$F$4:$F$85,Cham_cong!AF$3,DonNghiphep!$B$4:$B$85,Cham_cong!$B22)+SUMIFS(Data_khac!$AC$8:$AC$1504,Data_khac!$C$8:$C$1504," "&amp;Cham_cong!$B22,Data_khac!$E$8:$E$1504,Cham_cong!AF$3)</f>
        <v>0.93529411764705872</v>
      </c>
      <c r="AG22" s="26">
        <f>SUMIFS(Data!$AB$8:$AB$1542,Data!$C$8:$C$1542," "&amp;Cham_cong!$B22,Data!$E$8:$E$1542,Cham_cong!AG$3)+SUMIFS(DonNghiphep!$D$4:$D$85,DonNghiphep!$F$4:$F$85,Cham_cong!AG$3,DonNghiphep!$B$4:$B$85,Cham_cong!$B22)+SUMIFS(Data_khac!$AC$8:$AC$1504,Data_khac!$C$8:$C$1504," "&amp;Cham_cong!$B22,Data_khac!$E$8:$E$1504,Cham_cong!AG$3)</f>
        <v>0.93137254901960775</v>
      </c>
      <c r="AH22" s="26">
        <f>SUMIFS(Data!$AB$8:$AB$1542,Data!$C$8:$C$1542," "&amp;Cham_cong!$B22,Data!$E$8:$E$1542,Cham_cong!AH$3)+SUMIFS(DonNghiphep!$D$4:$D$85,DonNghiphep!$F$4:$F$85,Cham_cong!AH$3,DonNghiphep!$B$4:$B$85,Cham_cong!$B22)+SUMIFS(Data_khac!$AC$8:$AC$1504,Data_khac!$C$8:$C$1504," "&amp;Cham_cong!$B22,Data_khac!$E$8:$E$1504,Cham_cong!AH$3)</f>
        <v>0.9372549019607842</v>
      </c>
      <c r="AI22" s="29">
        <f t="shared" si="10"/>
        <v>21.441176470588232</v>
      </c>
      <c r="AJ22" s="230">
        <f>SUMIFS(Data!$AE$8:$AE$1707,Data!$C$8:$C$1707," "&amp;Cham_cong!B22)+SUMIFS(Data_khac!$AF$8:$AF$1504,Data_khac!$C$8:$C$1504," "&amp;Cham_cong!$B22)+SUMIFS(DonNghiphep!$E$4:$E$85,DonNghiphep!$B$4:$B$85,Cham_cong!$B22)</f>
        <v>22</v>
      </c>
      <c r="AK22" s="16">
        <f t="shared" si="11"/>
        <v>0</v>
      </c>
      <c r="AL22" s="16">
        <f t="shared" si="12"/>
        <v>1</v>
      </c>
      <c r="AM22" s="17">
        <f t="shared" si="13"/>
        <v>1</v>
      </c>
      <c r="AN22" s="17">
        <f ca="1">SUMIF(DonNghiphep!B:C,Cham_cong!B22,DonNghiphep!C:C)</f>
        <v>1</v>
      </c>
      <c r="AO22" s="18">
        <f t="shared" ca="1" si="14"/>
        <v>0</v>
      </c>
      <c r="AP22" s="202"/>
      <c r="AQ22" s="159"/>
      <c r="AR22" s="34"/>
      <c r="AS22" s="186"/>
      <c r="AT22" s="187"/>
    </row>
    <row r="23" spans="1:46" s="32" customFormat="1" ht="30" customHeight="1">
      <c r="A23" s="23">
        <v>19</v>
      </c>
      <c r="B23" s="147" t="s">
        <v>203</v>
      </c>
      <c r="C23" s="25" t="s">
        <v>67</v>
      </c>
      <c r="D23" s="26">
        <f>SUMIFS(Data!$AB$8:$AB$1542,Data!$C$8:$C$1542," "&amp;Cham_cong!$B23,Data!$E$8:$E$1542,Cham_cong!D$3)+SUMIFS(DonNghiphep!$D$4:$D$85,DonNghiphep!$F$4:$F$85,Cham_cong!D$3,DonNghiphep!$B$4:$B$85,Cham_cong!$B23)+SUMIFS(Data_khac!$AC$8:$AC$1504,Data_khac!$C$8:$C$1504," "&amp;Cham_cong!$B23,Data_khac!$E$8:$E$1504,Cham_cong!D$3)</f>
        <v>0.93137254901960775</v>
      </c>
      <c r="E23" s="26">
        <f>SUMIFS(Data!$AB$8:$AB$1542,Data!$C$8:$C$1542," "&amp;Cham_cong!$B23,Data!$E$8:$E$1542,Cham_cong!E$3)+SUMIFS(DonNghiphep!$D$4:$D$85,DonNghiphep!$F$4:$F$85,Cham_cong!E$3,DonNghiphep!$B$4:$B$85,Cham_cong!$B23)+SUMIFS(Data_khac!$AC$8:$AC$1504,Data_khac!$C$8:$C$1504," "&amp;Cham_cong!$B23,Data_khac!$E$8:$E$1504,Cham_cong!E$3)</f>
        <v>1</v>
      </c>
      <c r="F23" s="26">
        <f>SUMIFS(Data!$AB$8:$AB$1542,Data!$C$8:$C$1542," "&amp;Cham_cong!$B23,Data!$E$8:$E$1542,Cham_cong!F$3)+SUMIFS(DonNghiphep!$D$4:$D$85,DonNghiphep!$F$4:$F$85,Cham_cong!F$3,DonNghiphep!$B$4:$B$85,Cham_cong!$B23)+SUMIFS(Data_khac!$AC$8:$AC$1504,Data_khac!$C$8:$C$1504," "&amp;Cham_cong!$B23,Data_khac!$E$8:$E$1504,Cham_cong!F$3)</f>
        <v>1</v>
      </c>
      <c r="G23" s="26">
        <f>SUMIFS(Data!$AB$8:$AB$1542,Data!$C$8:$C$1542," "&amp;Cham_cong!$B23,Data!$E$8:$E$1542,Cham_cong!G$3)+SUMIFS(DonNghiphep!$D$4:$D$85,DonNghiphep!$F$4:$F$85,Cham_cong!G$3,DonNghiphep!$B$4:$B$85,Cham_cong!$B23)+SUMIFS(Data_khac!$AC$8:$AC$1504,Data_khac!$C$8:$C$1504," "&amp;Cham_cong!$B23,Data_khac!$E$8:$E$1504,Cham_cong!G$3)</f>
        <v>0</v>
      </c>
      <c r="H23" s="26">
        <f>SUMIFS(Data!$AB$8:$AB$1542,Data!$C$8:$C$1542," "&amp;Cham_cong!$B23,Data!$E$8:$E$1542,Cham_cong!H$3)+SUMIFS(DonNghiphep!$D$4:$D$85,DonNghiphep!$F$4:$F$85,Cham_cong!H$3,DonNghiphep!$B$4:$B$85,Cham_cong!$B23)+SUMIFS(Data_khac!$AC$8:$AC$1504,Data_khac!$C$8:$C$1504," "&amp;Cham_cong!$B23,Data_khac!$E$8:$E$1504,Cham_cong!H$3)</f>
        <v>0.89607843137254906</v>
      </c>
      <c r="I23" s="26"/>
      <c r="J23" s="26"/>
      <c r="K23" s="26">
        <f>SUMIFS(Data!$AB$8:$AB$1542,Data!$C$8:$C$1542," "&amp;Cham_cong!$B23,Data!$E$8:$E$1542,Cham_cong!K$3)+SUMIFS(DonNghiphep!$D$4:$D$85,DonNghiphep!$F$4:$F$85,Cham_cong!K$3,DonNghiphep!$B$4:$B$85,Cham_cong!$B23)+SUMIFS(Data_khac!$AC$8:$AC$1504,Data_khac!$C$8:$C$1504," "&amp;Cham_cong!$B23,Data_khac!$E$8:$E$1504,Cham_cong!K$3)</f>
        <v>0.92156862745098034</v>
      </c>
      <c r="L23" s="26">
        <f>SUMIFS(Data!$AB$8:$AB$1542,Data!$C$8:$C$1542," "&amp;Cham_cong!$B23,Data!$E$8:$E$1542,Cham_cong!L$3)+SUMIFS(DonNghiphep!$D$4:$D$85,DonNghiphep!$F$4:$F$85,Cham_cong!L$3,DonNghiphep!$B$4:$B$85,Cham_cong!$B23)+SUMIFS(Data_khac!$AC$8:$AC$1504,Data_khac!$C$8:$C$1504," "&amp;Cham_cong!$B23,Data_khac!$E$8:$E$1504,Cham_cong!L$3)</f>
        <v>1</v>
      </c>
      <c r="M23" s="26">
        <f>SUMIFS(Data!$AB$8:$AB$1542,Data!$C$8:$C$1542," "&amp;Cham_cong!$B23,Data!$E$8:$E$1542,Cham_cong!M$3)+SUMIFS(DonNghiphep!$D$4:$D$85,DonNghiphep!$F$4:$F$85,Cham_cong!M$3,DonNghiphep!$B$4:$B$85,Cham_cong!$B23)+SUMIFS(Data_khac!$AC$8:$AC$1504,Data_khac!$C$8:$C$1504," "&amp;Cham_cong!$B23,Data_khac!$E$8:$E$1504,Cham_cong!M$3)</f>
        <v>0.92156862745098034</v>
      </c>
      <c r="N23" s="26">
        <f>SUMIFS(Data!$AB$8:$AB$1542,Data!$C$8:$C$1542," "&amp;Cham_cong!$B23,Data!$E$8:$E$1542,Cham_cong!N$3)+SUMIFS(DonNghiphep!$D$4:$D$85,DonNghiphep!$F$4:$F$85,Cham_cong!N$3,DonNghiphep!$B$4:$B$85,Cham_cong!$B23)+SUMIFS(Data_khac!$AC$8:$AC$1504,Data_khac!$C$8:$C$1504," "&amp;Cham_cong!$B23,Data_khac!$E$8:$E$1504,Cham_cong!N$3)</f>
        <v>0.9254901960784313</v>
      </c>
      <c r="O23" s="26">
        <f>SUMIFS(Data!$AB$8:$AB$1542,Data!$C$8:$C$1542," "&amp;Cham_cong!$B23,Data!$E$8:$E$1542,Cham_cong!O$3)+SUMIFS(DonNghiphep!$D$4:$D$85,DonNghiphep!$F$4:$F$85,Cham_cong!O$3,DonNghiphep!$B$4:$B$85,Cham_cong!$B23)+SUMIFS(Data_khac!$AC$8:$AC$1504,Data_khac!$C$8:$C$1504," "&amp;Cham_cong!$B23,Data_khac!$E$8:$E$1504,Cham_cong!O$3)</f>
        <v>0.89803921568627443</v>
      </c>
      <c r="P23" s="26"/>
      <c r="Q23" s="26"/>
      <c r="R23" s="26">
        <f>SUMIFS(Data!$AB$8:$AB$1542,Data!$C$8:$C$1542," "&amp;Cham_cong!$B23,Data!$E$8:$E$1542,Cham_cong!R$3)+SUMIFS(DonNghiphep!$D$4:$D$85,DonNghiphep!$F$4:$F$85,Cham_cong!R$3,DonNghiphep!$B$4:$B$85,Cham_cong!$B23)+SUMIFS(Data_khac!$AC$8:$AC$1504,Data_khac!$C$8:$C$1504," "&amp;Cham_cong!$B23,Data_khac!$E$8:$E$1504,Cham_cong!R$3)</f>
        <v>1</v>
      </c>
      <c r="S23" s="26">
        <f>SUMIFS(Data!$AB$8:$AB$1542,Data!$C$8:$C$1542," "&amp;Cham_cong!$B23,Data!$E$8:$E$1542,Cham_cong!S$3)+SUMIFS(DonNghiphep!$D$4:$D$85,DonNghiphep!$F$4:$F$85,Cham_cong!S$3,DonNghiphep!$B$4:$B$85,Cham_cong!$B23)+SUMIFS(Data_khac!$AC$8:$AC$1504,Data_khac!$C$8:$C$1504," "&amp;Cham_cong!$B23,Data_khac!$E$8:$E$1504,Cham_cong!S$3)</f>
        <v>0.9137254901960784</v>
      </c>
      <c r="T23" s="26">
        <f>SUMIFS(Data!$AB$8:$AB$1542,Data!$C$8:$C$1542," "&amp;Cham_cong!$B23,Data!$E$8:$E$1542,Cham_cong!T$3)+SUMIFS(DonNghiphep!$D$4:$D$85,DonNghiphep!$F$4:$F$85,Cham_cong!T$3,DonNghiphep!$B$4:$B$85,Cham_cong!$B23)+SUMIFS(Data_khac!$AC$8:$AC$1504,Data_khac!$C$8:$C$1504," "&amp;Cham_cong!$B23,Data_khac!$E$8:$E$1504,Cham_cong!T$3)</f>
        <v>0.89803921568627443</v>
      </c>
      <c r="U23" s="26">
        <f>SUMIFS(Data!$AB$8:$AB$1542,Data!$C$8:$C$1542," "&amp;Cham_cong!$B23,Data!$E$8:$E$1542,Cham_cong!U$3)+SUMIFS(DonNghiphep!$D$4:$D$85,DonNghiphep!$F$4:$F$85,Cham_cong!U$3,DonNghiphep!$B$4:$B$85,Cham_cong!$B23)+SUMIFS(Data_khac!$AC$8:$AC$1504,Data_khac!$C$8:$C$1504," "&amp;Cham_cong!$B23,Data_khac!$E$8:$E$1504,Cham_cong!U$3)</f>
        <v>0.90588235294117636</v>
      </c>
      <c r="V23" s="26">
        <f>SUMIFS(Data!$AB$8:$AB$1542,Data!$C$8:$C$1542," "&amp;Cham_cong!$B23,Data!$E$8:$E$1542,Cham_cong!V$3)+SUMIFS(DonNghiphep!$D$4:$D$85,DonNghiphep!$F$4:$F$85,Cham_cong!V$3,DonNghiphep!$B$4:$B$85,Cham_cong!$B23)+SUMIFS(Data_khac!$AC$8:$AC$1504,Data_khac!$C$8:$C$1504," "&amp;Cham_cong!$B23,Data_khac!$E$8:$E$1504,Cham_cong!V$3)</f>
        <v>1</v>
      </c>
      <c r="W23" s="26"/>
      <c r="X23" s="26"/>
      <c r="Y23" s="26">
        <f>SUMIFS(Data!$AB$8:$AB$1542,Data!$C$8:$C$1542," "&amp;Cham_cong!$B23,Data!$E$8:$E$1542,Cham_cong!Y$3)+SUMIFS(DonNghiphep!$D$4:$D$85,DonNghiphep!$F$4:$F$85,Cham_cong!Y$3,DonNghiphep!$B$4:$B$85,Cham_cong!$B23)+SUMIFS(Data_khac!$AC$8:$AC$1504,Data_khac!$C$8:$C$1504," "&amp;Cham_cong!$B23,Data_khac!$E$8:$E$1504,Cham_cong!Y$3)</f>
        <v>0.92352941176470582</v>
      </c>
      <c r="Z23" s="26">
        <f>SUMIFS(Data!$AB$8:$AB$1542,Data!$C$8:$C$1542," "&amp;Cham_cong!$B23,Data!$E$8:$E$1542,Cham_cong!Z$3)+SUMIFS(DonNghiphep!$D$4:$D$85,DonNghiphep!$F$4:$F$85,Cham_cong!Z$3,DonNghiphep!$B$4:$B$85,Cham_cong!$B23)+SUMIFS(Data_khac!$AC$8:$AC$1504,Data_khac!$C$8:$C$1504," "&amp;Cham_cong!$B23,Data_khac!$E$8:$E$1504,Cham_cong!Z$3)</f>
        <v>0.91764705882352937</v>
      </c>
      <c r="AA23" s="26">
        <f>SUMIFS(Data!$AB$8:$AB$1542,Data!$C$8:$C$1542," "&amp;Cham_cong!$B23,Data!$E$8:$E$1542,Cham_cong!AA$3)+SUMIFS(DonNghiphep!$D$4:$D$85,DonNghiphep!$F$4:$F$85,Cham_cong!AA$3,DonNghiphep!$B$4:$B$85,Cham_cong!$B23)+SUMIFS(Data_khac!$AC$8:$AC$1504,Data_khac!$C$8:$C$1504," "&amp;Cham_cong!$B23,Data_khac!$E$8:$E$1504,Cham_cong!AA$3)</f>
        <v>0.90784313725490196</v>
      </c>
      <c r="AB23" s="26">
        <f>SUMIFS(Data!$AB$8:$AB$1542,Data!$C$8:$C$1542," "&amp;Cham_cong!$B23,Data!$E$8:$E$1542,Cham_cong!AB$3)+SUMIFS(DonNghiphep!$D$4:$D$85,DonNghiphep!$F$4:$F$85,Cham_cong!AB$3,DonNghiphep!$B$4:$B$85,Cham_cong!$B23)+SUMIFS(Data_khac!$AC$8:$AC$1504,Data_khac!$C$8:$C$1504," "&amp;Cham_cong!$B23,Data_khac!$E$8:$E$1504,Cham_cong!AB$3)</f>
        <v>0.89607843137254906</v>
      </c>
      <c r="AC23" s="26">
        <f>SUMIFS(Data!$AB$8:$AB$1542,Data!$C$8:$C$1542," "&amp;Cham_cong!$B23,Data!$E$8:$E$1542,Cham_cong!AC$3)+SUMIFS(DonNghiphep!$D$4:$D$85,DonNghiphep!$F$4:$F$85,Cham_cong!AC$3,DonNghiphep!$B$4:$B$85,Cham_cong!$B23)+SUMIFS(Data_khac!$AC$8:$AC$1504,Data_khac!$C$8:$C$1504," "&amp;Cham_cong!$B23,Data_khac!$E$8:$E$1504,Cham_cong!AC$3)</f>
        <v>0</v>
      </c>
      <c r="AD23" s="26"/>
      <c r="AE23" s="26"/>
      <c r="AF23" s="26">
        <f>SUMIFS(Data!$AB$8:$AB$1542,Data!$C$8:$C$1542," "&amp;Cham_cong!$B23,Data!$E$8:$E$1542,Cham_cong!AF$3)+SUMIFS(DonNghiphep!$D$4:$D$85,DonNghiphep!$F$4:$F$85,Cham_cong!AF$3,DonNghiphep!$B$4:$B$85,Cham_cong!$B23)+SUMIFS(Data_khac!$AC$8:$AC$1504,Data_khac!$C$8:$C$1504," "&amp;Cham_cong!$B23,Data_khac!$E$8:$E$1504,Cham_cong!AF$3)</f>
        <v>0</v>
      </c>
      <c r="AG23" s="26">
        <f>SUMIFS(Data!$AB$8:$AB$1542,Data!$C$8:$C$1542," "&amp;Cham_cong!$B23,Data!$E$8:$E$1542,Cham_cong!AG$3)+SUMIFS(DonNghiphep!$D$4:$D$85,DonNghiphep!$F$4:$F$85,Cham_cong!AG$3,DonNghiphep!$B$4:$B$85,Cham_cong!$B23)+SUMIFS(Data_khac!$AC$8:$AC$1504,Data_khac!$C$8:$C$1504," "&amp;Cham_cong!$B23,Data_khac!$E$8:$E$1504,Cham_cong!AG$3)</f>
        <v>0.90196078431372539</v>
      </c>
      <c r="AH23" s="26">
        <f>SUMIFS(Data!$AB$8:$AB$1542,Data!$C$8:$C$1542," "&amp;Cham_cong!$B23,Data!$E$8:$E$1542,Cham_cong!AH$3)+SUMIFS(DonNghiphep!$D$4:$D$85,DonNghiphep!$F$4:$F$85,Cham_cong!AH$3,DonNghiphep!$B$4:$B$85,Cham_cong!$B23)+SUMIFS(Data_khac!$AC$8:$AC$1504,Data_khac!$C$8:$C$1504," "&amp;Cham_cong!$B23,Data_khac!$E$8:$E$1504,Cham_cong!AH$3)</f>
        <v>0.90196078431372539</v>
      </c>
      <c r="AI23" s="29">
        <f t="shared" si="10"/>
        <v>18.660784313725493</v>
      </c>
      <c r="AJ23" s="230">
        <f>SUMIFS(Data!$AE$8:$AE$1707,Data!$C$8:$C$1707," "&amp;Cham_cong!B23)+SUMIFS(Data_khac!$AF$8:$AF$1504,Data_khac!$C$8:$C$1504," "&amp;Cham_cong!$B23)+SUMIFS(DonNghiphep!$E$4:$E$85,DonNghiphep!$B$4:$B$85,Cham_cong!$B23)</f>
        <v>20</v>
      </c>
      <c r="AK23" s="16">
        <f t="shared" si="11"/>
        <v>0</v>
      </c>
      <c r="AL23" s="16">
        <f t="shared" si="12"/>
        <v>3</v>
      </c>
      <c r="AM23" s="17">
        <f t="shared" si="13"/>
        <v>3</v>
      </c>
      <c r="AN23" s="17">
        <f ca="1">SUMIF(DonNghiphep!B:C,Cham_cong!B23,DonNghiphep!C:C)</f>
        <v>1</v>
      </c>
      <c r="AO23" s="18">
        <f t="shared" ca="1" si="14"/>
        <v>2</v>
      </c>
      <c r="AP23" s="202"/>
      <c r="AQ23" s="159"/>
      <c r="AR23" s="34"/>
      <c r="AS23" s="186"/>
      <c r="AT23" s="187"/>
    </row>
    <row r="24" spans="1:46" s="32" customFormat="1" ht="30" customHeight="1">
      <c r="A24" s="23">
        <v>20</v>
      </c>
      <c r="B24" s="147" t="s">
        <v>211</v>
      </c>
      <c r="C24" s="25" t="s">
        <v>67</v>
      </c>
      <c r="D24" s="26">
        <f>SUMIFS(Data!$AB$8:$AB$1542,Data!$C$8:$C$1542," "&amp;Cham_cong!$B24,Data!$E$8:$E$1542,Cham_cong!D$3)+SUMIFS(DonNghiphep!$D$4:$D$85,DonNghiphep!$F$4:$F$85,Cham_cong!D$3,DonNghiphep!$B$4:$B$85,Cham_cong!$B24)+SUMIFS(Data_khac!$AC$8:$AC$1504,Data_khac!$C$8:$C$1504," "&amp;Cham_cong!$B24,Data_khac!$E$8:$E$1504,Cham_cong!D$3)</f>
        <v>1</v>
      </c>
      <c r="E24" s="26">
        <f>SUMIFS(Data!$AB$8:$AB$1542,Data!$C$8:$C$1542," "&amp;Cham_cong!$B24,Data!$E$8:$E$1542,Cham_cong!E$3)+SUMIFS(DonNghiphep!$D$4:$D$85,DonNghiphep!$F$4:$F$85,Cham_cong!E$3,DonNghiphep!$B$4:$B$85,Cham_cong!$B24)+SUMIFS(Data_khac!$AC$8:$AC$1504,Data_khac!$C$8:$C$1504," "&amp;Cham_cong!$B24,Data_khac!$E$8:$E$1504,Cham_cong!E$3)</f>
        <v>1</v>
      </c>
      <c r="F24" s="26">
        <f>SUMIFS(Data!$AB$8:$AB$1542,Data!$C$8:$C$1542," "&amp;Cham_cong!$B24,Data!$E$8:$E$1542,Cham_cong!F$3)+SUMIFS(DonNghiphep!$D$4:$D$85,DonNghiphep!$F$4:$F$85,Cham_cong!F$3,DonNghiphep!$B$4:$B$85,Cham_cong!$B24)+SUMIFS(Data_khac!$AC$8:$AC$1504,Data_khac!$C$8:$C$1504," "&amp;Cham_cong!$B24,Data_khac!$E$8:$E$1504,Cham_cong!F$3)</f>
        <v>1</v>
      </c>
      <c r="G24" s="26">
        <f>SUMIFS(Data!$AB$8:$AB$1542,Data!$C$8:$C$1542," "&amp;Cham_cong!$B24,Data!$E$8:$E$1542,Cham_cong!G$3)+SUMIFS(DonNghiphep!$D$4:$D$85,DonNghiphep!$F$4:$F$85,Cham_cong!G$3,DonNghiphep!$B$4:$B$85,Cham_cong!$B24)+SUMIFS(Data_khac!$AC$8:$AC$1504,Data_khac!$C$8:$C$1504," "&amp;Cham_cong!$B24,Data_khac!$E$8:$E$1504,Cham_cong!G$3)</f>
        <v>1</v>
      </c>
      <c r="H24" s="26">
        <f>SUMIFS(Data!$AB$8:$AB$1542,Data!$C$8:$C$1542," "&amp;Cham_cong!$B24,Data!$E$8:$E$1542,Cham_cong!H$3)+SUMIFS(DonNghiphep!$D$4:$D$85,DonNghiphep!$F$4:$F$85,Cham_cong!H$3,DonNghiphep!$B$4:$B$85,Cham_cong!$B24)+SUMIFS(Data_khac!$AC$8:$AC$1504,Data_khac!$C$8:$C$1504," "&amp;Cham_cong!$B24,Data_khac!$E$8:$E$1504,Cham_cong!H$3)</f>
        <v>0.52941176470588236</v>
      </c>
      <c r="I24" s="26"/>
      <c r="J24" s="26"/>
      <c r="K24" s="26">
        <f>SUMIFS(Data!$AB$8:$AB$1542,Data!$C$8:$C$1542," "&amp;Cham_cong!$B24,Data!$E$8:$E$1542,Cham_cong!K$3)+SUMIFS(DonNghiphep!$D$4:$D$85,DonNghiphep!$F$4:$F$85,Cham_cong!K$3,DonNghiphep!$B$4:$B$85,Cham_cong!$B24)+SUMIFS(Data_khac!$AC$8:$AC$1504,Data_khac!$C$8:$C$1504," "&amp;Cham_cong!$B24,Data_khac!$E$8:$E$1504,Cham_cong!K$3)</f>
        <v>1</v>
      </c>
      <c r="L24" s="26">
        <f>SUMIFS(Data!$AB$8:$AB$1542,Data!$C$8:$C$1542," "&amp;Cham_cong!$B24,Data!$E$8:$E$1542,Cham_cong!L$3)+SUMIFS(DonNghiphep!$D$4:$D$85,DonNghiphep!$F$4:$F$85,Cham_cong!L$3,DonNghiphep!$B$4:$B$85,Cham_cong!$B24)+SUMIFS(Data_khac!$AC$8:$AC$1504,Data_khac!$C$8:$C$1504," "&amp;Cham_cong!$B24,Data_khac!$E$8:$E$1504,Cham_cong!L$3)</f>
        <v>1</v>
      </c>
      <c r="M24" s="26">
        <f>SUMIFS(Data!$AB$8:$AB$1542,Data!$C$8:$C$1542," "&amp;Cham_cong!$B24,Data!$E$8:$E$1542,Cham_cong!M$3)+SUMIFS(DonNghiphep!$D$4:$D$85,DonNghiphep!$F$4:$F$85,Cham_cong!M$3,DonNghiphep!$B$4:$B$85,Cham_cong!$B24)+SUMIFS(Data_khac!$AC$8:$AC$1504,Data_khac!$C$8:$C$1504," "&amp;Cham_cong!$B24,Data_khac!$E$8:$E$1504,Cham_cong!M$3)</f>
        <v>1</v>
      </c>
      <c r="N24" s="26">
        <f>SUMIFS(Data!$AB$8:$AB$1542,Data!$C$8:$C$1542," "&amp;Cham_cong!$B24,Data!$E$8:$E$1542,Cham_cong!N$3)+SUMIFS(DonNghiphep!$D$4:$D$85,DonNghiphep!$F$4:$F$85,Cham_cong!N$3,DonNghiphep!$B$4:$B$85,Cham_cong!$B24)+SUMIFS(Data_khac!$AC$8:$AC$1504,Data_khac!$C$8:$C$1504," "&amp;Cham_cong!$B24,Data_khac!$E$8:$E$1504,Cham_cong!N$3)</f>
        <v>1</v>
      </c>
      <c r="O24" s="26">
        <f>SUMIFS(Data!$AB$8:$AB$1542,Data!$C$8:$C$1542," "&amp;Cham_cong!$B24,Data!$E$8:$E$1542,Cham_cong!O$3)+SUMIFS(DonNghiphep!$D$4:$D$85,DonNghiphep!$F$4:$F$85,Cham_cong!O$3,DonNghiphep!$B$4:$B$85,Cham_cong!$B24)+SUMIFS(Data_khac!$AC$8:$AC$1504,Data_khac!$C$8:$C$1504," "&amp;Cham_cong!$B24,Data_khac!$E$8:$E$1504,Cham_cong!O$3)</f>
        <v>1</v>
      </c>
      <c r="P24" s="26"/>
      <c r="Q24" s="26"/>
      <c r="R24" s="26">
        <f>SUMIFS(Data!$AB$8:$AB$1542,Data!$C$8:$C$1542," "&amp;Cham_cong!$B24,Data!$E$8:$E$1542,Cham_cong!R$3)+SUMIFS(DonNghiphep!$D$4:$D$85,DonNghiphep!$F$4:$F$85,Cham_cong!R$3,DonNghiphep!$B$4:$B$85,Cham_cong!$B24)+SUMIFS(Data_khac!$AC$8:$AC$1504,Data_khac!$C$8:$C$1504," "&amp;Cham_cong!$B24,Data_khac!$E$8:$E$1504,Cham_cong!R$3)</f>
        <v>1</v>
      </c>
      <c r="S24" s="26">
        <f>SUMIFS(Data!$AB$8:$AB$1542,Data!$C$8:$C$1542," "&amp;Cham_cong!$B24,Data!$E$8:$E$1542,Cham_cong!S$3)+SUMIFS(DonNghiphep!$D$4:$D$85,DonNghiphep!$F$4:$F$85,Cham_cong!S$3,DonNghiphep!$B$4:$B$85,Cham_cong!$B24)+SUMIFS(Data_khac!$AC$8:$AC$1504,Data_khac!$C$8:$C$1504," "&amp;Cham_cong!$B24,Data_khac!$E$8:$E$1504,Cham_cong!S$3)</f>
        <v>1</v>
      </c>
      <c r="T24" s="26">
        <f>SUMIFS(Data!$AB$8:$AB$1542,Data!$C$8:$C$1542," "&amp;Cham_cong!$B24,Data!$E$8:$E$1542,Cham_cong!T$3)+SUMIFS(DonNghiphep!$D$4:$D$85,DonNghiphep!$F$4:$F$85,Cham_cong!T$3,DonNghiphep!$B$4:$B$85,Cham_cong!$B24)+SUMIFS(Data_khac!$AC$8:$AC$1504,Data_khac!$C$8:$C$1504," "&amp;Cham_cong!$B24,Data_khac!$E$8:$E$1504,Cham_cong!T$3)</f>
        <v>1</v>
      </c>
      <c r="U24" s="26">
        <f>SUMIFS(Data!$AB$8:$AB$1542,Data!$C$8:$C$1542," "&amp;Cham_cong!$B24,Data!$E$8:$E$1542,Cham_cong!U$3)+SUMIFS(DonNghiphep!$D$4:$D$85,DonNghiphep!$F$4:$F$85,Cham_cong!U$3,DonNghiphep!$B$4:$B$85,Cham_cong!$B24)+SUMIFS(Data_khac!$AC$8:$AC$1504,Data_khac!$C$8:$C$1504," "&amp;Cham_cong!$B24,Data_khac!$E$8:$E$1504,Cham_cong!U$3)</f>
        <v>1</v>
      </c>
      <c r="V24" s="26">
        <f>SUMIFS(Data!$AB$8:$AB$1542,Data!$C$8:$C$1542," "&amp;Cham_cong!$B24,Data!$E$8:$E$1542,Cham_cong!V$3)+SUMIFS(DonNghiphep!$D$4:$D$85,DonNghiphep!$F$4:$F$85,Cham_cong!V$3,DonNghiphep!$B$4:$B$85,Cham_cong!$B24)+SUMIFS(Data_khac!$AC$8:$AC$1504,Data_khac!$C$8:$C$1504," "&amp;Cham_cong!$B24,Data_khac!$E$8:$E$1504,Cham_cong!V$3)</f>
        <v>1</v>
      </c>
      <c r="W24" s="26"/>
      <c r="X24" s="26"/>
      <c r="Y24" s="26">
        <f>SUMIFS(Data!$AB$8:$AB$1542,Data!$C$8:$C$1542," "&amp;Cham_cong!$B24,Data!$E$8:$E$1542,Cham_cong!Y$3)+SUMIFS(DonNghiphep!$D$4:$D$85,DonNghiphep!$F$4:$F$85,Cham_cong!Y$3,DonNghiphep!$B$4:$B$85,Cham_cong!$B24)+SUMIFS(Data_khac!$AC$8:$AC$1504,Data_khac!$C$8:$C$1504," "&amp;Cham_cong!$B24,Data_khac!$E$8:$E$1504,Cham_cong!Y$3)</f>
        <v>0.52745098039215688</v>
      </c>
      <c r="Z24" s="26">
        <f>SUMIFS(Data!$AB$8:$AB$1542,Data!$C$8:$C$1542," "&amp;Cham_cong!$B24,Data!$E$8:$E$1542,Cham_cong!Z$3)+SUMIFS(DonNghiphep!$D$4:$D$85,DonNghiphep!$F$4:$F$85,Cham_cong!Z$3,DonNghiphep!$B$4:$B$85,Cham_cong!$B24)+SUMIFS(Data_khac!$AC$8:$AC$1504,Data_khac!$C$8:$C$1504," "&amp;Cham_cong!$B24,Data_khac!$E$8:$E$1504,Cham_cong!Z$3)</f>
        <v>1</v>
      </c>
      <c r="AA24" s="26">
        <f>SUMIFS(Data!$AB$8:$AB$1542,Data!$C$8:$C$1542," "&amp;Cham_cong!$B24,Data!$E$8:$E$1542,Cham_cong!AA$3)+SUMIFS(DonNghiphep!$D$4:$D$85,DonNghiphep!$F$4:$F$85,Cham_cong!AA$3,DonNghiphep!$B$4:$B$85,Cham_cong!$B24)+SUMIFS(Data_khac!$AC$8:$AC$1504,Data_khac!$C$8:$C$1504," "&amp;Cham_cong!$B24,Data_khac!$E$8:$E$1504,Cham_cong!AA$3)</f>
        <v>1</v>
      </c>
      <c r="AB24" s="26">
        <f>SUMIFS(Data!$AB$8:$AB$1542,Data!$C$8:$C$1542," "&amp;Cham_cong!$B24,Data!$E$8:$E$1542,Cham_cong!AB$3)+SUMIFS(DonNghiphep!$D$4:$D$85,DonNghiphep!$F$4:$F$85,Cham_cong!AB$3,DonNghiphep!$B$4:$B$85,Cham_cong!$B24)+SUMIFS(Data_khac!$AC$8:$AC$1504,Data_khac!$C$8:$C$1504," "&amp;Cham_cong!$B24,Data_khac!$E$8:$E$1504,Cham_cong!AB$3)</f>
        <v>1</v>
      </c>
      <c r="AC24" s="26">
        <f>SUMIFS(Data!$AB$8:$AB$1542,Data!$C$8:$C$1542," "&amp;Cham_cong!$B24,Data!$E$8:$E$1542,Cham_cong!AC$3)+SUMIFS(DonNghiphep!$D$4:$D$85,DonNghiphep!$F$4:$F$85,Cham_cong!AC$3,DonNghiphep!$B$4:$B$85,Cham_cong!$B24)+SUMIFS(Data_khac!$AC$8:$AC$1504,Data_khac!$C$8:$C$1504," "&amp;Cham_cong!$B24,Data_khac!$E$8:$E$1504,Cham_cong!AC$3)</f>
        <v>1</v>
      </c>
      <c r="AD24" s="26"/>
      <c r="AE24" s="26"/>
      <c r="AF24" s="26">
        <f>SUMIFS(Data!$AB$8:$AB$1542,Data!$C$8:$C$1542," "&amp;Cham_cong!$B24,Data!$E$8:$E$1542,Cham_cong!AF$3)+SUMIFS(DonNghiphep!$D$4:$D$85,DonNghiphep!$F$4:$F$85,Cham_cong!AF$3,DonNghiphep!$B$4:$B$85,Cham_cong!$B24)+SUMIFS(Data_khac!$AC$8:$AC$1504,Data_khac!$C$8:$C$1504," "&amp;Cham_cong!$B24,Data_khac!$E$8:$E$1504,Cham_cong!AF$3)</f>
        <v>1</v>
      </c>
      <c r="AG24" s="26">
        <f>SUMIFS(Data!$AB$8:$AB$1542,Data!$C$8:$C$1542," "&amp;Cham_cong!$B24,Data!$E$8:$E$1542,Cham_cong!AG$3)+SUMIFS(DonNghiphep!$D$4:$D$85,DonNghiphep!$F$4:$F$85,Cham_cong!AG$3,DonNghiphep!$B$4:$B$85,Cham_cong!$B24)+SUMIFS(Data_khac!$AC$8:$AC$1504,Data_khac!$C$8:$C$1504," "&amp;Cham_cong!$B24,Data_khac!$E$8:$E$1504,Cham_cong!AG$3)</f>
        <v>1</v>
      </c>
      <c r="AH24" s="26">
        <f>SUMIFS(Data!$AB$8:$AB$1542,Data!$C$8:$C$1542," "&amp;Cham_cong!$B24,Data!$E$8:$E$1542,Cham_cong!AH$3)+SUMIFS(DonNghiphep!$D$4:$D$85,DonNghiphep!$F$4:$F$85,Cham_cong!AH$3,DonNghiphep!$B$4:$B$85,Cham_cong!$B24)+SUMIFS(Data_khac!$AC$8:$AC$1504,Data_khac!$C$8:$C$1504," "&amp;Cham_cong!$B24,Data_khac!$E$8:$E$1504,Cham_cong!AH$3)</f>
        <v>1</v>
      </c>
      <c r="AI24" s="29">
        <f t="shared" ref="AI24:AI26" si="15">COUNTIF(D24:AH24,"CĐ")+COUNTIF(D24:AH24,"NL")+COUNTIF(D24:AH24,"B")+COUNTIF(D24:AH24,"CT")+SUM(D24:AH24)</f>
        <v>22.056862745098037</v>
      </c>
      <c r="AJ24" s="230">
        <f>SUMIFS(Data!$AE$8:$AE$1707,Data!$C$8:$C$1707," "&amp;Cham_cong!B24)+SUMIFS(Data_khac!$AF$8:$AF$1504,Data_khac!$C$8:$C$1504," "&amp;Cham_cong!$B24)+SUMIFS(DonNghiphep!$E$4:$E$85,DonNghiphep!$B$4:$B$85,Cham_cong!$B24)</f>
        <v>21</v>
      </c>
      <c r="AK24" s="16">
        <f t="shared" ref="AK24:AK26" si="16">COUNTIFS(D24:AH24,"&gt;0",D24:AH24,"&lt;0.625")</f>
        <v>2</v>
      </c>
      <c r="AL24" s="16">
        <f t="shared" ref="AL24:AL26" si="17">COUNTIF(D24:AH24,"0")</f>
        <v>0</v>
      </c>
      <c r="AM24" s="17">
        <f t="shared" si="13"/>
        <v>1</v>
      </c>
      <c r="AN24" s="17">
        <f ca="1">SUMIF(DonNghiphep!B:C,Cham_cong!B24,DonNghiphep!C:C)</f>
        <v>1</v>
      </c>
      <c r="AO24" s="18">
        <f t="shared" ref="AO24:AO27" ca="1" si="18">AM24-AN24</f>
        <v>0</v>
      </c>
      <c r="AP24" s="202"/>
      <c r="AQ24" s="159"/>
      <c r="AR24" s="34"/>
      <c r="AS24" s="186"/>
      <c r="AT24" s="187"/>
    </row>
    <row r="25" spans="1:46" s="32" customFormat="1" ht="30" customHeight="1">
      <c r="A25" s="23">
        <v>21</v>
      </c>
      <c r="B25" s="147" t="s">
        <v>214</v>
      </c>
      <c r="C25" s="25" t="s">
        <v>313</v>
      </c>
      <c r="D25" s="26">
        <f>SUMIFS(Data!$AB$8:$AB$1542,Data!$C$8:$C$1542," "&amp;Cham_cong!$B25,Data!$E$8:$E$1542,Cham_cong!D$3)+SUMIFS(DonNghiphep!$D$4:$D$85,DonNghiphep!$F$4:$F$85,Cham_cong!D$3,DonNghiphep!$B$4:$B$85,Cham_cong!$B25)+SUMIFS(Data_khac!$AC$8:$AC$1504,Data_khac!$C$8:$C$1504," "&amp;Cham_cong!$B25,Data_khac!$E$8:$E$1504,Cham_cong!D$3)</f>
        <v>1</v>
      </c>
      <c r="E25" s="26">
        <f>SUMIFS(Data!$AB$8:$AB$1542,Data!$C$8:$C$1542," "&amp;Cham_cong!$B25,Data!$E$8:$E$1542,Cham_cong!E$3)+SUMIFS(DonNghiphep!$D$4:$D$85,DonNghiphep!$F$4:$F$85,Cham_cong!E$3,DonNghiphep!$B$4:$B$85,Cham_cong!$B25)+SUMIFS(Data_khac!$AC$8:$AC$1504,Data_khac!$C$8:$C$1504," "&amp;Cham_cong!$B25,Data_khac!$E$8:$E$1504,Cham_cong!E$3)</f>
        <v>0.52941176470588236</v>
      </c>
      <c r="F25" s="26">
        <f>SUMIFS(Data!$AB$8:$AB$1542,Data!$C$8:$C$1542," "&amp;Cham_cong!$B25,Data!$E$8:$E$1542,Cham_cong!F$3)+SUMIFS(DonNghiphep!$D$4:$D$85,DonNghiphep!$F$4:$F$85,Cham_cong!F$3,DonNghiphep!$B$4:$B$85,Cham_cong!$B25)+SUMIFS(Data_khac!$AC$8:$AC$1504,Data_khac!$C$8:$C$1504," "&amp;Cham_cong!$B25,Data_khac!$E$8:$E$1504,Cham_cong!F$3)</f>
        <v>0.93921568627450969</v>
      </c>
      <c r="G25" s="26">
        <f>SUMIFS(Data!$AB$8:$AB$1542,Data!$C$8:$C$1542," "&amp;Cham_cong!$B25,Data!$E$8:$E$1542,Cham_cong!G$3)+SUMIFS(DonNghiphep!$D$4:$D$85,DonNghiphep!$F$4:$F$85,Cham_cong!G$3,DonNghiphep!$B$4:$B$85,Cham_cong!$B25)+SUMIFS(Data_khac!$AC$8:$AC$1504,Data_khac!$C$8:$C$1504," "&amp;Cham_cong!$B25,Data_khac!$E$8:$E$1504,Cham_cong!G$3)</f>
        <v>0</v>
      </c>
      <c r="H25" s="26">
        <f>SUMIFS(Data!$AB$8:$AB$1542,Data!$C$8:$C$1542," "&amp;Cham_cong!$B25,Data!$E$8:$E$1542,Cham_cong!H$3)+SUMIFS(DonNghiphep!$D$4:$D$85,DonNghiphep!$F$4:$F$85,Cham_cong!H$3,DonNghiphep!$B$4:$B$85,Cham_cong!$B25)+SUMIFS(Data_khac!$AC$8:$AC$1504,Data_khac!$C$8:$C$1504," "&amp;Cham_cong!$B25,Data_khac!$E$8:$E$1504,Cham_cong!H$3)</f>
        <v>1</v>
      </c>
      <c r="I25" s="26"/>
      <c r="J25" s="26"/>
      <c r="K25" s="26">
        <f>SUMIFS(Data!$AB$8:$AB$1542,Data!$C$8:$C$1542," "&amp;Cham_cong!$B25,Data!$E$8:$E$1542,Cham_cong!K$3)+SUMIFS(DonNghiphep!$D$4:$D$85,DonNghiphep!$F$4:$F$85,Cham_cong!K$3,DonNghiphep!$B$4:$B$85,Cham_cong!$B25)+SUMIFS(Data_khac!$AC$8:$AC$1504,Data_khac!$C$8:$C$1504," "&amp;Cham_cong!$B25,Data_khac!$E$8:$E$1504,Cham_cong!K$3)</f>
        <v>1</v>
      </c>
      <c r="L25" s="26">
        <f>SUMIFS(Data!$AB$8:$AB$1542,Data!$C$8:$C$1542," "&amp;Cham_cong!$B25,Data!$E$8:$E$1542,Cham_cong!L$3)+SUMIFS(DonNghiphep!$D$4:$D$85,DonNghiphep!$F$4:$F$85,Cham_cong!L$3,DonNghiphep!$B$4:$B$85,Cham_cong!$B25)+SUMIFS(Data_khac!$AC$8:$AC$1504,Data_khac!$C$8:$C$1504," "&amp;Cham_cong!$B25,Data_khac!$E$8:$E$1504,Cham_cong!L$3)</f>
        <v>1</v>
      </c>
      <c r="M25" s="26">
        <f>SUMIFS(Data!$AB$8:$AB$1542,Data!$C$8:$C$1542," "&amp;Cham_cong!$B25,Data!$E$8:$E$1542,Cham_cong!M$3)+SUMIFS(DonNghiphep!$D$4:$D$85,DonNghiphep!$F$4:$F$85,Cham_cong!M$3,DonNghiphep!$B$4:$B$85,Cham_cong!$B25)+SUMIFS(Data_khac!$AC$8:$AC$1504,Data_khac!$C$8:$C$1504," "&amp;Cham_cong!$B25,Data_khac!$E$8:$E$1504,Cham_cong!M$3)</f>
        <v>0.93921568627450969</v>
      </c>
      <c r="N25" s="26">
        <f>SUMIFS(Data!$AB$8:$AB$1542,Data!$C$8:$C$1542," "&amp;Cham_cong!$B25,Data!$E$8:$E$1542,Cham_cong!N$3)+SUMIFS(DonNghiphep!$D$4:$D$85,DonNghiphep!$F$4:$F$85,Cham_cong!N$3,DonNghiphep!$B$4:$B$85,Cham_cong!$B25)+SUMIFS(Data_khac!$AC$8:$AC$1504,Data_khac!$C$8:$C$1504," "&amp;Cham_cong!$B25,Data_khac!$E$8:$E$1504,Cham_cong!N$3)</f>
        <v>0.89411764705882346</v>
      </c>
      <c r="O25" s="26">
        <f>SUMIFS(Data!$AB$8:$AB$1542,Data!$C$8:$C$1542," "&amp;Cham_cong!$B25,Data!$E$8:$E$1542,Cham_cong!O$3)+SUMIFS(DonNghiphep!$D$4:$D$85,DonNghiphep!$F$4:$F$85,Cham_cong!O$3,DonNghiphep!$B$4:$B$85,Cham_cong!$B25)+SUMIFS(Data_khac!$AC$8:$AC$1504,Data_khac!$C$8:$C$1504," "&amp;Cham_cong!$B25,Data_khac!$E$8:$E$1504,Cham_cong!O$3)</f>
        <v>1</v>
      </c>
      <c r="P25" s="26"/>
      <c r="Q25" s="26"/>
      <c r="R25" s="26">
        <f>SUMIFS(Data!$AB$8:$AB$1542,Data!$C$8:$C$1542," "&amp;Cham_cong!$B25,Data!$E$8:$E$1542,Cham_cong!R$3)+SUMIFS(DonNghiphep!$D$4:$D$85,DonNghiphep!$F$4:$F$85,Cham_cong!R$3,DonNghiphep!$B$4:$B$85,Cham_cong!$B25)+SUMIFS(Data_khac!$AC$8:$AC$1504,Data_khac!$C$8:$C$1504," "&amp;Cham_cong!$B25,Data_khac!$E$8:$E$1504,Cham_cong!R$3)</f>
        <v>1</v>
      </c>
      <c r="S25" s="26">
        <f>SUMIFS(Data!$AB$8:$AB$1542,Data!$C$8:$C$1542," "&amp;Cham_cong!$B25,Data!$E$8:$E$1542,Cham_cong!S$3)+SUMIFS(DonNghiphep!$D$4:$D$85,DonNghiphep!$F$4:$F$85,Cham_cong!S$3,DonNghiphep!$B$4:$B$85,Cham_cong!$B25)+SUMIFS(Data_khac!$AC$8:$AC$1504,Data_khac!$C$8:$C$1504," "&amp;Cham_cong!$B25,Data_khac!$E$8:$E$1504,Cham_cong!S$3)</f>
        <v>0.92745098039215679</v>
      </c>
      <c r="T25" s="26">
        <f>SUMIFS(Data!$AB$8:$AB$1542,Data!$C$8:$C$1542," "&amp;Cham_cong!$B25,Data!$E$8:$E$1542,Cham_cong!T$3)+SUMIFS(DonNghiphep!$D$4:$D$85,DonNghiphep!$F$4:$F$85,Cham_cong!T$3,DonNghiphep!$B$4:$B$85,Cham_cong!$B25)+SUMIFS(Data_khac!$AC$8:$AC$1504,Data_khac!$C$8:$C$1504," "&amp;Cham_cong!$B25,Data_khac!$E$8:$E$1504,Cham_cong!T$3)</f>
        <v>1</v>
      </c>
      <c r="U25" s="26">
        <f>SUMIFS(Data!$AB$8:$AB$1542,Data!$C$8:$C$1542," "&amp;Cham_cong!$B25,Data!$E$8:$E$1542,Cham_cong!U$3)+SUMIFS(DonNghiphep!$D$4:$D$85,DonNghiphep!$F$4:$F$85,Cham_cong!U$3,DonNghiphep!$B$4:$B$85,Cham_cong!$B25)+SUMIFS(Data_khac!$AC$8:$AC$1504,Data_khac!$C$8:$C$1504," "&amp;Cham_cong!$B25,Data_khac!$E$8:$E$1504,Cham_cong!U$3)</f>
        <v>1</v>
      </c>
      <c r="V25" s="26">
        <f>SUMIFS(Data!$AB$8:$AB$1542,Data!$C$8:$C$1542," "&amp;Cham_cong!$B25,Data!$E$8:$E$1542,Cham_cong!V$3)+SUMIFS(DonNghiphep!$D$4:$D$85,DonNghiphep!$F$4:$F$85,Cham_cong!V$3,DonNghiphep!$B$4:$B$85,Cham_cong!$B25)+SUMIFS(Data_khac!$AC$8:$AC$1504,Data_khac!$C$8:$C$1504," "&amp;Cham_cong!$B25,Data_khac!$E$8:$E$1504,Cham_cong!V$3)</f>
        <v>0.9372549019607842</v>
      </c>
      <c r="W25" s="26"/>
      <c r="X25" s="26"/>
      <c r="Y25" s="26">
        <f>SUMIFS(Data!$AB$8:$AB$1542,Data!$C$8:$C$1542," "&amp;Cham_cong!$B25,Data!$E$8:$E$1542,Cham_cong!Y$3)+SUMIFS(DonNghiphep!$D$4:$D$85,DonNghiphep!$F$4:$F$85,Cham_cong!Y$3,DonNghiphep!$B$4:$B$85,Cham_cong!$B25)+SUMIFS(Data_khac!$AC$8:$AC$1504,Data_khac!$C$8:$C$1504," "&amp;Cham_cong!$B25,Data_khac!$E$8:$E$1504,Cham_cong!Y$3)</f>
        <v>0.9254901960784313</v>
      </c>
      <c r="Z25" s="26">
        <f>SUMIFS(Data!$AB$8:$AB$1542,Data!$C$8:$C$1542," "&amp;Cham_cong!$B25,Data!$E$8:$E$1542,Cham_cong!Z$3)+SUMIFS(DonNghiphep!$D$4:$D$85,DonNghiphep!$F$4:$F$85,Cham_cong!Z$3,DonNghiphep!$B$4:$B$85,Cham_cong!$B25)+SUMIFS(Data_khac!$AC$8:$AC$1504,Data_khac!$C$8:$C$1504," "&amp;Cham_cong!$B25,Data_khac!$E$8:$E$1504,Cham_cong!Z$3)</f>
        <v>0.78235294117647058</v>
      </c>
      <c r="AA25" s="26">
        <f>SUMIFS(Data!$AB$8:$AB$1542,Data!$C$8:$C$1542," "&amp;Cham_cong!$B25,Data!$E$8:$E$1542,Cham_cong!AA$3)+SUMIFS(DonNghiphep!$D$4:$D$85,DonNghiphep!$F$4:$F$85,Cham_cong!AA$3,DonNghiphep!$B$4:$B$85,Cham_cong!$B25)+SUMIFS(Data_khac!$AC$8:$AC$1504,Data_khac!$C$8:$C$1504," "&amp;Cham_cong!$B25,Data_khac!$E$8:$E$1504,Cham_cong!AA$3)</f>
        <v>0.9372549019607842</v>
      </c>
      <c r="AB25" s="26">
        <f>SUMIFS(Data!$AB$8:$AB$1542,Data!$C$8:$C$1542," "&amp;Cham_cong!$B25,Data!$E$8:$E$1542,Cham_cong!AB$3)+SUMIFS(DonNghiphep!$D$4:$D$85,DonNghiphep!$F$4:$F$85,Cham_cong!AB$3,DonNghiphep!$B$4:$B$85,Cham_cong!$B25)+SUMIFS(Data_khac!$AC$8:$AC$1504,Data_khac!$C$8:$C$1504," "&amp;Cham_cong!$B25,Data_khac!$E$8:$E$1504,Cham_cong!AB$3)</f>
        <v>1</v>
      </c>
      <c r="AC25" s="26">
        <f>SUMIFS(Data!$AB$8:$AB$1542,Data!$C$8:$C$1542," "&amp;Cham_cong!$B25,Data!$E$8:$E$1542,Cham_cong!AC$3)+SUMIFS(DonNghiphep!$D$4:$D$85,DonNghiphep!$F$4:$F$85,Cham_cong!AC$3,DonNghiphep!$B$4:$B$85,Cham_cong!$B25)+SUMIFS(Data_khac!$AC$8:$AC$1504,Data_khac!$C$8:$C$1504," "&amp;Cham_cong!$B25,Data_khac!$E$8:$E$1504,Cham_cong!AC$3)</f>
        <v>1</v>
      </c>
      <c r="AD25" s="26"/>
      <c r="AE25" s="26"/>
      <c r="AF25" s="26">
        <f>SUMIFS(Data!$AB$8:$AB$1542,Data!$C$8:$C$1542," "&amp;Cham_cong!$B25,Data!$E$8:$E$1542,Cham_cong!AF$3)+SUMIFS(DonNghiphep!$D$4:$D$85,DonNghiphep!$F$4:$F$85,Cham_cong!AF$3,DonNghiphep!$B$4:$B$85,Cham_cong!$B25)+SUMIFS(Data_khac!$AC$8:$AC$1504,Data_khac!$C$8:$C$1504," "&amp;Cham_cong!$B25,Data_khac!$E$8:$E$1504,Cham_cong!AF$3)</f>
        <v>1</v>
      </c>
      <c r="AG25" s="26">
        <f>SUMIFS(Data!$AB$8:$AB$1542,Data!$C$8:$C$1542," "&amp;Cham_cong!$B25,Data!$E$8:$E$1542,Cham_cong!AG$3)+SUMIFS(DonNghiphep!$D$4:$D$85,DonNghiphep!$F$4:$F$85,Cham_cong!AG$3,DonNghiphep!$B$4:$B$85,Cham_cong!$B25)+SUMIFS(Data_khac!$AC$8:$AC$1504,Data_khac!$C$8:$C$1504," "&amp;Cham_cong!$B25,Data_khac!$E$8:$E$1504,Cham_cong!AG$3)</f>
        <v>0.84509803921568616</v>
      </c>
      <c r="AH25" s="26">
        <f>SUMIFS(Data!$AB$8:$AB$1542,Data!$C$8:$C$1542," "&amp;Cham_cong!$B25,Data!$E$8:$E$1542,Cham_cong!AH$3)+SUMIFS(DonNghiphep!$D$4:$D$85,DonNghiphep!$F$4:$F$85,Cham_cong!AH$3,DonNghiphep!$B$4:$B$85,Cham_cong!$B25)+SUMIFS(Data_khac!$AC$8:$AC$1504,Data_khac!$C$8:$C$1504," "&amp;Cham_cong!$B25,Data_khac!$E$8:$E$1504,Cham_cong!AH$3)</f>
        <v>1</v>
      </c>
      <c r="AI25" s="29">
        <f t="shared" si="15"/>
        <v>20.656862745098039</v>
      </c>
      <c r="AJ25" s="230">
        <f>SUMIFS(Data!$AE$8:$AE$1707,Data!$C$8:$C$1707," "&amp;Cham_cong!B25)+SUMIFS(Data_khac!$AF$8:$AF$1504,Data_khac!$C$8:$C$1504," "&amp;Cham_cong!$B25)+SUMIFS(DonNghiphep!$E$4:$E$85,DonNghiphep!$B$4:$B$85,Cham_cong!$B25)</f>
        <v>22</v>
      </c>
      <c r="AK25" s="16">
        <f t="shared" si="16"/>
        <v>1</v>
      </c>
      <c r="AL25" s="16">
        <f t="shared" si="17"/>
        <v>1</v>
      </c>
      <c r="AM25" s="17">
        <f t="shared" si="13"/>
        <v>1.5</v>
      </c>
      <c r="AN25" s="17">
        <f ca="1">SUMIF(DonNghiphep!B:C,Cham_cong!B25,DonNghiphep!C:C)</f>
        <v>1.5</v>
      </c>
      <c r="AO25" s="18">
        <f t="shared" ca="1" si="18"/>
        <v>0</v>
      </c>
      <c r="AP25" s="202">
        <v>18.809999999999999</v>
      </c>
      <c r="AQ25" s="159">
        <v>1.5</v>
      </c>
      <c r="AR25" s="34" t="s">
        <v>647</v>
      </c>
      <c r="AS25" s="186"/>
      <c r="AT25" s="187"/>
    </row>
    <row r="26" spans="1:46" s="32" customFormat="1" ht="30" customHeight="1">
      <c r="A26" s="23">
        <v>22</v>
      </c>
      <c r="B26" s="147" t="s">
        <v>220</v>
      </c>
      <c r="C26" s="25" t="s">
        <v>67</v>
      </c>
      <c r="D26" s="26">
        <f>SUMIFS(Data!$AB$8:$AB$1542,Data!$C$8:$C$1542," "&amp;Cham_cong!$B26,Data!$E$8:$E$1542,Cham_cong!D$3)+SUMIFS(DonNghiphep!$D$4:$D$85,DonNghiphep!$F$4:$F$85,Cham_cong!D$3,DonNghiphep!$B$4:$B$85,Cham_cong!$B26)+SUMIFS(Data_khac!$AC$8:$AC$1504,Data_khac!$C$8:$C$1504," "&amp;Cham_cong!$B26,Data_khac!$E$8:$E$1504,Cham_cong!D$3)</f>
        <v>1</v>
      </c>
      <c r="E26" s="26">
        <f>SUMIFS(Data!$AB$8:$AB$1542,Data!$C$8:$C$1542," "&amp;Cham_cong!$B26,Data!$E$8:$E$1542,Cham_cong!E$3)+SUMIFS(DonNghiphep!$D$4:$D$85,DonNghiphep!$F$4:$F$85,Cham_cong!E$3,DonNghiphep!$B$4:$B$85,Cham_cong!$B26)+SUMIFS(Data_khac!$AC$8:$AC$1504,Data_khac!$C$8:$C$1504," "&amp;Cham_cong!$B26,Data_khac!$E$8:$E$1504,Cham_cong!E$3)</f>
        <v>1</v>
      </c>
      <c r="F26" s="26">
        <f>SUMIFS(Data!$AB$8:$AB$1542,Data!$C$8:$C$1542," "&amp;Cham_cong!$B26,Data!$E$8:$E$1542,Cham_cong!F$3)+SUMIFS(DonNghiphep!$D$4:$D$85,DonNghiphep!$F$4:$F$85,Cham_cong!F$3,DonNghiphep!$B$4:$B$85,Cham_cong!$B26)+SUMIFS(Data_khac!$AC$8:$AC$1504,Data_khac!$C$8:$C$1504," "&amp;Cham_cong!$B26,Data_khac!$E$8:$E$1504,Cham_cong!F$3)</f>
        <v>1</v>
      </c>
      <c r="G26" s="26">
        <f>SUMIFS(Data!$AB$8:$AB$1542,Data!$C$8:$C$1542," "&amp;Cham_cong!$B26,Data!$E$8:$E$1542,Cham_cong!G$3)+SUMIFS(DonNghiphep!$D$4:$D$85,DonNghiphep!$F$4:$F$85,Cham_cong!G$3,DonNghiphep!$B$4:$B$85,Cham_cong!$B26)+SUMIFS(Data_khac!$AC$8:$AC$1504,Data_khac!$C$8:$C$1504," "&amp;Cham_cong!$B26,Data_khac!$E$8:$E$1504,Cham_cong!G$3)</f>
        <v>1</v>
      </c>
      <c r="H26" s="26">
        <f>SUMIFS(Data!$AB$8:$AB$1542,Data!$C$8:$C$1542," "&amp;Cham_cong!$B26,Data!$E$8:$E$1542,Cham_cong!H$3)+SUMIFS(DonNghiphep!$D$4:$D$85,DonNghiphep!$F$4:$F$85,Cham_cong!H$3,DonNghiphep!$B$4:$B$85,Cham_cong!$B26)+SUMIFS(Data_khac!$AC$8:$AC$1504,Data_khac!$C$8:$C$1504," "&amp;Cham_cong!$B26,Data_khac!$E$8:$E$1504,Cham_cong!H$3)</f>
        <v>0</v>
      </c>
      <c r="I26" s="26"/>
      <c r="J26" s="26"/>
      <c r="K26" s="26">
        <f>SUMIFS(Data!$AB$8:$AB$1542,Data!$C$8:$C$1542," "&amp;Cham_cong!$B26,Data!$E$8:$E$1542,Cham_cong!K$3)+SUMIFS(DonNghiphep!$D$4:$D$85,DonNghiphep!$F$4:$F$85,Cham_cong!K$3,DonNghiphep!$B$4:$B$85,Cham_cong!$B26)+SUMIFS(Data_khac!$AC$8:$AC$1504,Data_khac!$C$8:$C$1504," "&amp;Cham_cong!$B26,Data_khac!$E$8:$E$1504,Cham_cong!K$3)</f>
        <v>1</v>
      </c>
      <c r="L26" s="26">
        <f>SUMIFS(Data!$AB$8:$AB$1542,Data!$C$8:$C$1542," "&amp;Cham_cong!$B26,Data!$E$8:$E$1542,Cham_cong!L$3)+SUMIFS(DonNghiphep!$D$4:$D$85,DonNghiphep!$F$4:$F$85,Cham_cong!L$3,DonNghiphep!$B$4:$B$85,Cham_cong!$B26)+SUMIFS(Data_khac!$AC$8:$AC$1504,Data_khac!$C$8:$C$1504," "&amp;Cham_cong!$B26,Data_khac!$E$8:$E$1504,Cham_cong!L$3)</f>
        <v>1</v>
      </c>
      <c r="M26" s="26">
        <f>SUMIFS(Data!$AB$8:$AB$1542,Data!$C$8:$C$1542," "&amp;Cham_cong!$B26,Data!$E$8:$E$1542,Cham_cong!M$3)+SUMIFS(DonNghiphep!$D$4:$D$85,DonNghiphep!$F$4:$F$85,Cham_cong!M$3,DonNghiphep!$B$4:$B$85,Cham_cong!$B26)+SUMIFS(Data_khac!$AC$8:$AC$1504,Data_khac!$C$8:$C$1504," "&amp;Cham_cong!$B26,Data_khac!$E$8:$E$1504,Cham_cong!M$3)</f>
        <v>1</v>
      </c>
      <c r="N26" s="26">
        <f>SUMIFS(Data!$AB$8:$AB$1542,Data!$C$8:$C$1542," "&amp;Cham_cong!$B26,Data!$E$8:$E$1542,Cham_cong!N$3)+SUMIFS(DonNghiphep!$D$4:$D$85,DonNghiphep!$F$4:$F$85,Cham_cong!N$3,DonNghiphep!$B$4:$B$85,Cham_cong!$B26)+SUMIFS(Data_khac!$AC$8:$AC$1504,Data_khac!$C$8:$C$1504," "&amp;Cham_cong!$B26,Data_khac!$E$8:$E$1504,Cham_cong!N$3)</f>
        <v>0</v>
      </c>
      <c r="O26" s="26">
        <f>SUMIFS(Data!$AB$8:$AB$1542,Data!$C$8:$C$1542," "&amp;Cham_cong!$B26,Data!$E$8:$E$1542,Cham_cong!O$3)+SUMIFS(DonNghiphep!$D$4:$D$85,DonNghiphep!$F$4:$F$85,Cham_cong!O$3,DonNghiphep!$B$4:$B$85,Cham_cong!$B26)+SUMIFS(Data_khac!$AC$8:$AC$1504,Data_khac!$C$8:$C$1504," "&amp;Cham_cong!$B26,Data_khac!$E$8:$E$1504,Cham_cong!O$3)</f>
        <v>1</v>
      </c>
      <c r="P26" s="26"/>
      <c r="Q26" s="26"/>
      <c r="R26" s="26">
        <f>SUMIFS(Data!$AB$8:$AB$1542,Data!$C$8:$C$1542," "&amp;Cham_cong!$B26,Data!$E$8:$E$1542,Cham_cong!R$3)+SUMIFS(DonNghiphep!$D$4:$D$85,DonNghiphep!$F$4:$F$85,Cham_cong!R$3,DonNghiphep!$B$4:$B$85,Cham_cong!$B26)+SUMIFS(Data_khac!$AC$8:$AC$1504,Data_khac!$C$8:$C$1504," "&amp;Cham_cong!$B26,Data_khac!$E$8:$E$1504,Cham_cong!R$3)</f>
        <v>0.93333333333333324</v>
      </c>
      <c r="S26" s="26">
        <f>SUMIFS(Data!$AB$8:$AB$1542,Data!$C$8:$C$1542," "&amp;Cham_cong!$B26,Data!$E$8:$E$1542,Cham_cong!S$3)+SUMIFS(DonNghiphep!$D$4:$D$85,DonNghiphep!$F$4:$F$85,Cham_cong!S$3,DonNghiphep!$B$4:$B$85,Cham_cong!$B26)+SUMIFS(Data_khac!$AC$8:$AC$1504,Data_khac!$C$8:$C$1504," "&amp;Cham_cong!$B26,Data_khac!$E$8:$E$1504,Cham_cong!S$3)</f>
        <v>1</v>
      </c>
      <c r="T26" s="26">
        <f>SUMIFS(Data!$AB$8:$AB$1542,Data!$C$8:$C$1542," "&amp;Cham_cong!$B26,Data!$E$8:$E$1542,Cham_cong!T$3)+SUMIFS(DonNghiphep!$D$4:$D$85,DonNghiphep!$F$4:$F$85,Cham_cong!T$3,DonNghiphep!$B$4:$B$85,Cham_cong!$B26)+SUMIFS(Data_khac!$AC$8:$AC$1504,Data_khac!$C$8:$C$1504," "&amp;Cham_cong!$B26,Data_khac!$E$8:$E$1504,Cham_cong!T$3)</f>
        <v>1</v>
      </c>
      <c r="U26" s="26">
        <f>SUMIFS(Data!$AB$8:$AB$1542,Data!$C$8:$C$1542," "&amp;Cham_cong!$B26,Data!$E$8:$E$1542,Cham_cong!U$3)+SUMIFS(DonNghiphep!$D$4:$D$85,DonNghiphep!$F$4:$F$85,Cham_cong!U$3,DonNghiphep!$B$4:$B$85,Cham_cong!$B26)+SUMIFS(Data_khac!$AC$8:$AC$1504,Data_khac!$C$8:$C$1504," "&amp;Cham_cong!$B26,Data_khac!$E$8:$E$1504,Cham_cong!U$3)</f>
        <v>1</v>
      </c>
      <c r="V26" s="26">
        <f>SUMIFS(Data!$AB$8:$AB$1542,Data!$C$8:$C$1542," "&amp;Cham_cong!$B26,Data!$E$8:$E$1542,Cham_cong!V$3)+SUMIFS(DonNghiphep!$D$4:$D$85,DonNghiphep!$F$4:$F$85,Cham_cong!V$3,DonNghiphep!$B$4:$B$85,Cham_cong!$B26)+SUMIFS(Data_khac!$AC$8:$AC$1504,Data_khac!$C$8:$C$1504," "&amp;Cham_cong!$B26,Data_khac!$E$8:$E$1504,Cham_cong!V$3)</f>
        <v>1</v>
      </c>
      <c r="W26" s="26"/>
      <c r="X26" s="26"/>
      <c r="Y26" s="26">
        <f>SUMIFS(Data!$AB$8:$AB$1542,Data!$C$8:$C$1542," "&amp;Cham_cong!$B26,Data!$E$8:$E$1542,Cham_cong!Y$3)+SUMIFS(DonNghiphep!$D$4:$D$85,DonNghiphep!$F$4:$F$85,Cham_cong!Y$3,DonNghiphep!$B$4:$B$85,Cham_cong!$B26)+SUMIFS(Data_khac!$AC$8:$AC$1504,Data_khac!$C$8:$C$1504," "&amp;Cham_cong!$B26,Data_khac!$E$8:$E$1504,Cham_cong!Y$3)</f>
        <v>0</v>
      </c>
      <c r="Z26" s="26">
        <f>SUMIFS(Data!$AB$8:$AB$1542,Data!$C$8:$C$1542," "&amp;Cham_cong!$B26,Data!$E$8:$E$1542,Cham_cong!Z$3)+SUMIFS(DonNghiphep!$D$4:$D$85,DonNghiphep!$F$4:$F$85,Cham_cong!Z$3,DonNghiphep!$B$4:$B$85,Cham_cong!$B26)+SUMIFS(Data_khac!$AC$8:$AC$1504,Data_khac!$C$8:$C$1504," "&amp;Cham_cong!$B26,Data_khac!$E$8:$E$1504,Cham_cong!Z$3)</f>
        <v>1</v>
      </c>
      <c r="AA26" s="26">
        <f>SUMIFS(Data!$AB$8:$AB$1542,Data!$C$8:$C$1542," "&amp;Cham_cong!$B26,Data!$E$8:$E$1542,Cham_cong!AA$3)+SUMIFS(DonNghiphep!$D$4:$D$85,DonNghiphep!$F$4:$F$85,Cham_cong!AA$3,DonNghiphep!$B$4:$B$85,Cham_cong!$B26)+SUMIFS(Data_khac!$AC$8:$AC$1504,Data_khac!$C$8:$C$1504," "&amp;Cham_cong!$B26,Data_khac!$E$8:$E$1504,Cham_cong!AA$3)</f>
        <v>1</v>
      </c>
      <c r="AB26" s="26">
        <f>SUMIFS(Data!$AB$8:$AB$1542,Data!$C$8:$C$1542," "&amp;Cham_cong!$B26,Data!$E$8:$E$1542,Cham_cong!AB$3)+SUMIFS(DonNghiphep!$D$4:$D$85,DonNghiphep!$F$4:$F$85,Cham_cong!AB$3,DonNghiphep!$B$4:$B$85,Cham_cong!$B26)+SUMIFS(Data_khac!$AC$8:$AC$1504,Data_khac!$C$8:$C$1504," "&amp;Cham_cong!$B26,Data_khac!$E$8:$E$1504,Cham_cong!AB$3)</f>
        <v>1</v>
      </c>
      <c r="AC26" s="26">
        <f>SUMIFS(Data!$AB$8:$AB$1542,Data!$C$8:$C$1542," "&amp;Cham_cong!$B26,Data!$E$8:$E$1542,Cham_cong!AC$3)+SUMIFS(DonNghiphep!$D$4:$D$85,DonNghiphep!$F$4:$F$85,Cham_cong!AC$3,DonNghiphep!$B$4:$B$85,Cham_cong!$B26)+SUMIFS(Data_khac!$AC$8:$AC$1504,Data_khac!$C$8:$C$1504," "&amp;Cham_cong!$B26,Data_khac!$E$8:$E$1504,Cham_cong!AC$3)</f>
        <v>0.93333333333333324</v>
      </c>
      <c r="AD26" s="26"/>
      <c r="AE26" s="26"/>
      <c r="AF26" s="26">
        <f>SUMIFS(Data!$AB$8:$AB$1542,Data!$C$8:$C$1542," "&amp;Cham_cong!$B26,Data!$E$8:$E$1542,Cham_cong!AF$3)+SUMIFS(DonNghiphep!$D$4:$D$85,DonNghiphep!$F$4:$F$85,Cham_cong!AF$3,DonNghiphep!$B$4:$B$85,Cham_cong!$B26)+SUMIFS(Data_khac!$AC$8:$AC$1504,Data_khac!$C$8:$C$1504," "&amp;Cham_cong!$B26,Data_khac!$E$8:$E$1504,Cham_cong!AF$3)</f>
        <v>1</v>
      </c>
      <c r="AG26" s="26">
        <f>SUMIFS(Data!$AB$8:$AB$1542,Data!$C$8:$C$1542," "&amp;Cham_cong!$B26,Data!$E$8:$E$1542,Cham_cong!AG$3)+SUMIFS(DonNghiphep!$D$4:$D$85,DonNghiphep!$F$4:$F$85,Cham_cong!AG$3,DonNghiphep!$B$4:$B$85,Cham_cong!$B26)+SUMIFS(Data_khac!$AC$8:$AC$1504,Data_khac!$C$8:$C$1504," "&amp;Cham_cong!$B26,Data_khac!$E$8:$E$1504,Cham_cong!AG$3)</f>
        <v>1</v>
      </c>
      <c r="AH26" s="26">
        <f>SUMIFS(Data!$AB$8:$AB$1542,Data!$C$8:$C$1542," "&amp;Cham_cong!$B26,Data!$E$8:$E$1542,Cham_cong!AH$3)+SUMIFS(DonNghiphep!$D$4:$D$85,DonNghiphep!$F$4:$F$85,Cham_cong!AH$3,DonNghiphep!$B$4:$B$85,Cham_cong!$B26)+SUMIFS(Data_khac!$AC$8:$AC$1504,Data_khac!$C$8:$C$1504," "&amp;Cham_cong!$B26,Data_khac!$E$8:$E$1504,Cham_cong!AH$3)</f>
        <v>1</v>
      </c>
      <c r="AI26" s="29">
        <f t="shared" si="15"/>
        <v>19.866666666666667</v>
      </c>
      <c r="AJ26" s="230">
        <f>SUMIFS(Data!$AE$8:$AE$1707,Data!$C$8:$C$1707," "&amp;Cham_cong!B26)+SUMIFS(Data_khac!$AF$8:$AF$1504,Data_khac!$C$8:$C$1504," "&amp;Cham_cong!$B26)+SUMIFS(DonNghiphep!$E$4:$E$85,DonNghiphep!$B$4:$B$85,Cham_cong!$B26)</f>
        <v>20</v>
      </c>
      <c r="AK26" s="16">
        <f t="shared" si="16"/>
        <v>0</v>
      </c>
      <c r="AL26" s="16">
        <f t="shared" si="17"/>
        <v>3</v>
      </c>
      <c r="AM26" s="17">
        <f t="shared" si="13"/>
        <v>3</v>
      </c>
      <c r="AN26" s="17">
        <f ca="1">SUMIF(DonNghiphep!B:C,Cham_cong!B26,DonNghiphep!C:C)</f>
        <v>1</v>
      </c>
      <c r="AO26" s="18">
        <f t="shared" ca="1" si="18"/>
        <v>2</v>
      </c>
      <c r="AP26" s="202"/>
      <c r="AQ26" s="159"/>
      <c r="AR26" s="231"/>
      <c r="AS26" s="186"/>
      <c r="AT26" s="187"/>
    </row>
    <row r="27" spans="1:46" s="32" customFormat="1" ht="30" customHeight="1">
      <c r="A27" s="23">
        <v>23</v>
      </c>
      <c r="B27" s="147" t="s">
        <v>223</v>
      </c>
      <c r="C27" s="25" t="s">
        <v>67</v>
      </c>
      <c r="D27" s="26">
        <f>SUMIFS(Data!$AB$8:$AB$1542,Data!$C$8:$C$1542," "&amp;Cham_cong!$B27,Data!$E$8:$E$1542,Cham_cong!D$3)+SUMIFS(DonNghiphep!$D$4:$D$85,DonNghiphep!$F$4:$F$85,Cham_cong!D$3,DonNghiphep!$B$4:$B$85,Cham_cong!$B27)+SUMIFS(Data_khac!$AC$8:$AC$1504,Data_khac!$C$8:$C$1504," "&amp;Cham_cong!$B27,Data_khac!$E$8:$E$1504,Cham_cong!D$3)</f>
        <v>1</v>
      </c>
      <c r="E27" s="26">
        <f>SUMIFS(Data!$AB$8:$AB$1542,Data!$C$8:$C$1542," "&amp;Cham_cong!$B27,Data!$E$8:$E$1542,Cham_cong!E$3)+SUMIFS(DonNghiphep!$D$4:$D$85,DonNghiphep!$F$4:$F$85,Cham_cong!E$3,DonNghiphep!$B$4:$B$85,Cham_cong!$B27)+SUMIFS(Data_khac!$AC$8:$AC$1504,Data_khac!$C$8:$C$1504," "&amp;Cham_cong!$B27,Data_khac!$E$8:$E$1504,Cham_cong!E$3)</f>
        <v>1</v>
      </c>
      <c r="F27" s="26">
        <f>SUMIFS(Data!$AB$8:$AB$1542,Data!$C$8:$C$1542," "&amp;Cham_cong!$B27,Data!$E$8:$E$1542,Cham_cong!F$3)+SUMIFS(DonNghiphep!$D$4:$D$85,DonNghiphep!$F$4:$F$85,Cham_cong!F$3,DonNghiphep!$B$4:$B$85,Cham_cong!$B27)+SUMIFS(Data_khac!$AC$8:$AC$1504,Data_khac!$C$8:$C$1504," "&amp;Cham_cong!$B27,Data_khac!$E$8:$E$1504,Cham_cong!F$3)</f>
        <v>1</v>
      </c>
      <c r="G27" s="26">
        <f>SUMIFS(Data!$AB$8:$AB$1542,Data!$C$8:$C$1542," "&amp;Cham_cong!$B27,Data!$E$8:$E$1542,Cham_cong!G$3)+SUMIFS(DonNghiphep!$D$4:$D$85,DonNghiphep!$F$4:$F$85,Cham_cong!G$3,DonNghiphep!$B$4:$B$85,Cham_cong!$B27)+SUMIFS(Data_khac!$AC$8:$AC$1504,Data_khac!$C$8:$C$1504," "&amp;Cham_cong!$B27,Data_khac!$E$8:$E$1504,Cham_cong!G$3)</f>
        <v>0</v>
      </c>
      <c r="H27" s="26">
        <f>SUMIFS(Data!$AB$8:$AB$1542,Data!$C$8:$C$1542," "&amp;Cham_cong!$B27,Data!$E$8:$E$1542,Cham_cong!H$3)+SUMIFS(DonNghiphep!$D$4:$D$85,DonNghiphep!$F$4:$F$85,Cham_cong!H$3,DonNghiphep!$B$4:$B$85,Cham_cong!$B27)+SUMIFS(Data_khac!$AC$8:$AC$1504,Data_khac!$C$8:$C$1504," "&amp;Cham_cong!$B27,Data_khac!$E$8:$E$1504,Cham_cong!H$3)</f>
        <v>1</v>
      </c>
      <c r="I27" s="26"/>
      <c r="J27" s="26"/>
      <c r="K27" s="26">
        <f>SUMIFS(Data!$AB$8:$AB$1542,Data!$C$8:$C$1542," "&amp;Cham_cong!$B27,Data!$E$8:$E$1542,Cham_cong!K$3)+SUMIFS(DonNghiphep!$D$4:$D$85,DonNghiphep!$F$4:$F$85,Cham_cong!K$3,DonNghiphep!$B$4:$B$85,Cham_cong!$B27)+SUMIFS(Data_khac!$AC$8:$AC$1504,Data_khac!$C$8:$C$1504," "&amp;Cham_cong!$B27,Data_khac!$E$8:$E$1504,Cham_cong!K$3)</f>
        <v>0</v>
      </c>
      <c r="L27" s="26">
        <f>SUMIFS(Data!$AB$8:$AB$1542,Data!$C$8:$C$1542," "&amp;Cham_cong!$B27,Data!$E$8:$E$1542,Cham_cong!L$3)+SUMIFS(DonNghiphep!$D$4:$D$85,DonNghiphep!$F$4:$F$85,Cham_cong!L$3,DonNghiphep!$B$4:$B$85,Cham_cong!$B27)+SUMIFS(Data_khac!$AC$8:$AC$1504,Data_khac!$C$8:$C$1504," "&amp;Cham_cong!$B27,Data_khac!$E$8:$E$1504,Cham_cong!L$3)</f>
        <v>1</v>
      </c>
      <c r="M27" s="26">
        <f>SUMIFS(Data!$AB$8:$AB$1542,Data!$C$8:$C$1542," "&amp;Cham_cong!$B27,Data!$E$8:$E$1542,Cham_cong!M$3)+SUMIFS(DonNghiphep!$D$4:$D$85,DonNghiphep!$F$4:$F$85,Cham_cong!M$3,DonNghiphep!$B$4:$B$85,Cham_cong!$B27)+SUMIFS(Data_khac!$AC$8:$AC$1504,Data_khac!$C$8:$C$1504," "&amp;Cham_cong!$B27,Data_khac!$E$8:$E$1504,Cham_cong!M$3)</f>
        <v>1</v>
      </c>
      <c r="N27" s="26">
        <f>SUMIFS(Data!$AB$8:$AB$1542,Data!$C$8:$C$1542," "&amp;Cham_cong!$B27,Data!$E$8:$E$1542,Cham_cong!N$3)+SUMIFS(DonNghiphep!$D$4:$D$85,DonNghiphep!$F$4:$F$85,Cham_cong!N$3,DonNghiphep!$B$4:$B$85,Cham_cong!$B27)+SUMIFS(Data_khac!$AC$8:$AC$1504,Data_khac!$C$8:$C$1504," "&amp;Cham_cong!$B27,Data_khac!$E$8:$E$1504,Cham_cong!N$3)</f>
        <v>1</v>
      </c>
      <c r="O27" s="26">
        <f>SUMIFS(Data!$AB$8:$AB$1542,Data!$C$8:$C$1542," "&amp;Cham_cong!$B27,Data!$E$8:$E$1542,Cham_cong!O$3)+SUMIFS(DonNghiphep!$D$4:$D$85,DonNghiphep!$F$4:$F$85,Cham_cong!O$3,DonNghiphep!$B$4:$B$85,Cham_cong!$B27)+SUMIFS(Data_khac!$AC$8:$AC$1504,Data_khac!$C$8:$C$1504," "&amp;Cham_cong!$B27,Data_khac!$E$8:$E$1504,Cham_cong!O$3)</f>
        <v>1</v>
      </c>
      <c r="P27" s="26"/>
      <c r="Q27" s="26"/>
      <c r="R27" s="26">
        <f>SUMIFS(Data!$AB$8:$AB$1542,Data!$C$8:$C$1542," "&amp;Cham_cong!$B27,Data!$E$8:$E$1542,Cham_cong!R$3)+SUMIFS(DonNghiphep!$D$4:$D$85,DonNghiphep!$F$4:$F$85,Cham_cong!R$3,DonNghiphep!$B$4:$B$85,Cham_cong!$B27)+SUMIFS(Data_khac!$AC$8:$AC$1504,Data_khac!$C$8:$C$1504," "&amp;Cham_cong!$B27,Data_khac!$E$8:$E$1504,Cham_cong!R$3)</f>
        <v>0.88431372549019616</v>
      </c>
      <c r="S27" s="26">
        <f>SUMIFS(Data!$AB$8:$AB$1542,Data!$C$8:$C$1542," "&amp;Cham_cong!$B27,Data!$E$8:$E$1542,Cham_cong!S$3)+SUMIFS(DonNghiphep!$D$4:$D$85,DonNghiphep!$F$4:$F$85,Cham_cong!S$3,DonNghiphep!$B$4:$B$85,Cham_cong!$B27)+SUMIFS(Data_khac!$AC$8:$AC$1504,Data_khac!$C$8:$C$1504," "&amp;Cham_cong!$B27,Data_khac!$E$8:$E$1504,Cham_cong!S$3)</f>
        <v>1</v>
      </c>
      <c r="T27" s="26">
        <f>SUMIFS(Data!$AB$8:$AB$1542,Data!$C$8:$C$1542," "&amp;Cham_cong!$B27,Data!$E$8:$E$1542,Cham_cong!T$3)+SUMIFS(DonNghiphep!$D$4:$D$85,DonNghiphep!$F$4:$F$85,Cham_cong!T$3,DonNghiphep!$B$4:$B$85,Cham_cong!$B27)+SUMIFS(Data_khac!$AC$8:$AC$1504,Data_khac!$C$8:$C$1504," "&amp;Cham_cong!$B27,Data_khac!$E$8:$E$1504,Cham_cong!T$3)</f>
        <v>1</v>
      </c>
      <c r="U27" s="26">
        <f>SUMIFS(Data!$AB$8:$AB$1542,Data!$C$8:$C$1542," "&amp;Cham_cong!$B27,Data!$E$8:$E$1542,Cham_cong!U$3)+SUMIFS(DonNghiphep!$D$4:$D$85,DonNghiphep!$F$4:$F$85,Cham_cong!U$3,DonNghiphep!$B$4:$B$85,Cham_cong!$B27)+SUMIFS(Data_khac!$AC$8:$AC$1504,Data_khac!$C$8:$C$1504," "&amp;Cham_cong!$B27,Data_khac!$E$8:$E$1504,Cham_cong!U$3)</f>
        <v>0.86862745098039196</v>
      </c>
      <c r="V27" s="26">
        <f>SUMIFS(Data!$AB$8:$AB$1542,Data!$C$8:$C$1542," "&amp;Cham_cong!$B27,Data!$E$8:$E$1542,Cham_cong!V$3)+SUMIFS(DonNghiphep!$D$4:$D$85,DonNghiphep!$F$4:$F$85,Cham_cong!V$3,DonNghiphep!$B$4:$B$85,Cham_cong!$B27)+SUMIFS(Data_khac!$AC$8:$AC$1504,Data_khac!$C$8:$C$1504," "&amp;Cham_cong!$B27,Data_khac!$E$8:$E$1504,Cham_cong!V$3)</f>
        <v>1</v>
      </c>
      <c r="W27" s="26"/>
      <c r="X27" s="26"/>
      <c r="Y27" s="26">
        <f>SUMIFS(Data!$AB$8:$AB$1542,Data!$C$8:$C$1542," "&amp;Cham_cong!$B27,Data!$E$8:$E$1542,Cham_cong!Y$3)+SUMIFS(DonNghiphep!$D$4:$D$85,DonNghiphep!$F$4:$F$85,Cham_cong!Y$3,DonNghiphep!$B$4:$B$85,Cham_cong!$B27)+SUMIFS(Data_khac!$AC$8:$AC$1504,Data_khac!$C$8:$C$1504," "&amp;Cham_cong!$B27,Data_khac!$E$8:$E$1504,Cham_cong!Y$3)</f>
        <v>1</v>
      </c>
      <c r="Z27" s="26">
        <f>SUMIFS(Data!$AB$8:$AB$1542,Data!$C$8:$C$1542," "&amp;Cham_cong!$B27,Data!$E$8:$E$1542,Cham_cong!Z$3)+SUMIFS(DonNghiphep!$D$4:$D$85,DonNghiphep!$F$4:$F$85,Cham_cong!Z$3,DonNghiphep!$B$4:$B$85,Cham_cong!$B27)+SUMIFS(Data_khac!$AC$8:$AC$1504,Data_khac!$C$8:$C$1504," "&amp;Cham_cong!$B27,Data_khac!$E$8:$E$1504,Cham_cong!Z$3)</f>
        <v>1</v>
      </c>
      <c r="AA27" s="26">
        <f>SUMIFS(Data!$AB$8:$AB$1542,Data!$C$8:$C$1542," "&amp;Cham_cong!$B27,Data!$E$8:$E$1542,Cham_cong!AA$3)+SUMIFS(DonNghiphep!$D$4:$D$85,DonNghiphep!$F$4:$F$85,Cham_cong!AA$3,DonNghiphep!$B$4:$B$85,Cham_cong!$B27)+SUMIFS(Data_khac!$AC$8:$AC$1504,Data_khac!$C$8:$C$1504," "&amp;Cham_cong!$B27,Data_khac!$E$8:$E$1504,Cham_cong!AA$3)</f>
        <v>1</v>
      </c>
      <c r="AB27" s="26">
        <f>SUMIFS(Data!$AB$8:$AB$1542,Data!$C$8:$C$1542," "&amp;Cham_cong!$B27,Data!$E$8:$E$1542,Cham_cong!AB$3)+SUMIFS(DonNghiphep!$D$4:$D$85,DonNghiphep!$F$4:$F$85,Cham_cong!AB$3,DonNghiphep!$B$4:$B$85,Cham_cong!$B27)+SUMIFS(Data_khac!$AC$8:$AC$1504,Data_khac!$C$8:$C$1504," "&amp;Cham_cong!$B27,Data_khac!$E$8:$E$1504,Cham_cong!AB$3)</f>
        <v>1</v>
      </c>
      <c r="AC27" s="26">
        <f>SUMIFS(Data!$AB$8:$AB$1542,Data!$C$8:$C$1542," "&amp;Cham_cong!$B27,Data!$E$8:$E$1542,Cham_cong!AC$3)+SUMIFS(DonNghiphep!$D$4:$D$85,DonNghiphep!$F$4:$F$85,Cham_cong!AC$3,DonNghiphep!$B$4:$B$85,Cham_cong!$B27)+SUMIFS(Data_khac!$AC$8:$AC$1504,Data_khac!$C$8:$C$1504," "&amp;Cham_cong!$B27,Data_khac!$E$8:$E$1504,Cham_cong!AC$3)</f>
        <v>1</v>
      </c>
      <c r="AD27" s="26"/>
      <c r="AE27" s="26"/>
      <c r="AF27" s="26">
        <f>SUMIFS(Data!$AB$8:$AB$1542,Data!$C$8:$C$1542," "&amp;Cham_cong!$B27,Data!$E$8:$E$1542,Cham_cong!AF$3)+SUMIFS(DonNghiphep!$D$4:$D$85,DonNghiphep!$F$4:$F$85,Cham_cong!AF$3,DonNghiphep!$B$4:$B$85,Cham_cong!$B27)+SUMIFS(Data_khac!$AC$8:$AC$1504,Data_khac!$C$8:$C$1504," "&amp;Cham_cong!$B27,Data_khac!$E$8:$E$1504,Cham_cong!AF$3)</f>
        <v>1</v>
      </c>
      <c r="AG27" s="26">
        <f>SUMIFS(Data!$AB$8:$AB$1542,Data!$C$8:$C$1542," "&amp;Cham_cong!$B27,Data!$E$8:$E$1542,Cham_cong!AG$3)+SUMIFS(DonNghiphep!$D$4:$D$85,DonNghiphep!$F$4:$F$85,Cham_cong!AG$3,DonNghiphep!$B$4:$B$85,Cham_cong!$B27)+SUMIFS(Data_khac!$AC$8:$AC$1504,Data_khac!$C$8:$C$1504," "&amp;Cham_cong!$B27,Data_khac!$E$8:$E$1504,Cham_cong!AG$3)</f>
        <v>1</v>
      </c>
      <c r="AH27" s="26">
        <f>SUMIFS(Data!$AB$8:$AB$1542,Data!$C$8:$C$1542," "&amp;Cham_cong!$B27,Data!$E$8:$E$1542,Cham_cong!AH$3)+SUMIFS(DonNghiphep!$D$4:$D$85,DonNghiphep!$F$4:$F$85,Cham_cong!AH$3,DonNghiphep!$B$4:$B$85,Cham_cong!$B27)+SUMIFS(Data_khac!$AC$8:$AC$1504,Data_khac!$C$8:$C$1504," "&amp;Cham_cong!$B27,Data_khac!$E$8:$E$1504,Cham_cong!AH$3)</f>
        <v>0.47058823529411753</v>
      </c>
      <c r="AI27" s="29">
        <f t="shared" ref="AI27:AI31" si="19">COUNTIF(D27:AH27,"CĐ")+COUNTIF(D27:AH27,"NL")+COUNTIF(D27:AH27,"B")+COUNTIF(D27:AH27,"CT")+SUM(D27:AH27)</f>
        <v>20.223529411764705</v>
      </c>
      <c r="AJ27" s="230">
        <f>SUMIFS(Data!$AE$8:$AE$1707,Data!$C$8:$C$1707," "&amp;Cham_cong!B27)+SUMIFS(Data_khac!$AF$8:$AF$1504,Data_khac!$C$8:$C$1504," "&amp;Cham_cong!$B27)+SUMIFS(DonNghiphep!$E$4:$E$85,DonNghiphep!$B$4:$B$85,Cham_cong!$B27)</f>
        <v>20</v>
      </c>
      <c r="AK27" s="16">
        <f t="shared" ref="AK27:AK30" si="20">COUNTIFS(D27:AH27,"&gt;0",D27:AH27,"&lt;0.625")</f>
        <v>1</v>
      </c>
      <c r="AL27" s="16">
        <f t="shared" ref="AL27:AL30" si="21">COUNTIF(D27:AH27,"0")</f>
        <v>2</v>
      </c>
      <c r="AM27" s="17">
        <f t="shared" si="13"/>
        <v>2.5</v>
      </c>
      <c r="AN27" s="17">
        <f ca="1">SUMIF(DonNghiphep!B:C,Cham_cong!B27,DonNghiphep!C:C)</f>
        <v>1</v>
      </c>
      <c r="AO27" s="18">
        <f t="shared" ca="1" si="18"/>
        <v>1.5</v>
      </c>
      <c r="AP27" s="202"/>
      <c r="AQ27" s="159"/>
      <c r="AR27" s="34"/>
      <c r="AS27" s="186"/>
      <c r="AT27" s="187"/>
    </row>
    <row r="28" spans="1:46" s="32" customFormat="1" ht="30" customHeight="1">
      <c r="A28" s="23">
        <v>24</v>
      </c>
      <c r="B28" s="147" t="s">
        <v>229</v>
      </c>
      <c r="C28" s="25" t="s">
        <v>67</v>
      </c>
      <c r="D28" s="26">
        <f>SUMIFS(Data!$AB$8:$AB$1542,Data!$C$8:$C$1542," "&amp;Cham_cong!$B28,Data!$E$8:$E$1542,Cham_cong!D$3)+SUMIFS(DonNghiphep!$D$4:$D$85,DonNghiphep!$F$4:$F$85,Cham_cong!D$3,DonNghiphep!$B$4:$B$85,Cham_cong!$B28)+SUMIFS(Data_khac!$AC$8:$AC$1504,Data_khac!$C$8:$C$1504," "&amp;Cham_cong!$B28,Data_khac!$E$8:$E$1504,Cham_cong!D$3)</f>
        <v>1</v>
      </c>
      <c r="E28" s="26">
        <f>SUMIFS(Data!$AB$8:$AB$1542,Data!$C$8:$C$1542," "&amp;Cham_cong!$B28,Data!$E$8:$E$1542,Cham_cong!E$3)+SUMIFS(DonNghiphep!$D$4:$D$85,DonNghiphep!$F$4:$F$85,Cham_cong!E$3,DonNghiphep!$B$4:$B$85,Cham_cong!$B28)+SUMIFS(Data_khac!$AC$8:$AC$1504,Data_khac!$C$8:$C$1504," "&amp;Cham_cong!$B28,Data_khac!$E$8:$E$1504,Cham_cong!E$3)</f>
        <v>1</v>
      </c>
      <c r="F28" s="26">
        <f>SUMIFS(Data!$AB$8:$AB$1542,Data!$C$8:$C$1542," "&amp;Cham_cong!$B28,Data!$E$8:$E$1542,Cham_cong!F$3)+SUMIFS(DonNghiphep!$D$4:$D$85,DonNghiphep!$F$4:$F$85,Cham_cong!F$3,DonNghiphep!$B$4:$B$85,Cham_cong!$B28)+SUMIFS(Data_khac!$AC$8:$AC$1504,Data_khac!$C$8:$C$1504," "&amp;Cham_cong!$B28,Data_khac!$E$8:$E$1504,Cham_cong!F$3)</f>
        <v>1</v>
      </c>
      <c r="G28" s="26">
        <f>SUMIFS(Data!$AB$8:$AB$1542,Data!$C$8:$C$1542," "&amp;Cham_cong!$B28,Data!$E$8:$E$1542,Cham_cong!G$3)+SUMIFS(DonNghiphep!$D$4:$D$85,DonNghiphep!$F$4:$F$85,Cham_cong!G$3,DonNghiphep!$B$4:$B$85,Cham_cong!$B28)+SUMIFS(Data_khac!$AC$8:$AC$1504,Data_khac!$C$8:$C$1504," "&amp;Cham_cong!$B28,Data_khac!$E$8:$E$1504,Cham_cong!G$3)</f>
        <v>0.52745098039215688</v>
      </c>
      <c r="H28" s="26">
        <f>SUMIFS(Data!$AB$8:$AB$1542,Data!$C$8:$C$1542," "&amp;Cham_cong!$B28,Data!$E$8:$E$1542,Cham_cong!H$3)+SUMIFS(DonNghiphep!$D$4:$D$85,DonNghiphep!$F$4:$F$85,Cham_cong!H$3,DonNghiphep!$B$4:$B$85,Cham_cong!$B28)+SUMIFS(Data_khac!$AC$8:$AC$1504,Data_khac!$C$8:$C$1504," "&amp;Cham_cong!$B28,Data_khac!$E$8:$E$1504,Cham_cong!H$3)</f>
        <v>1</v>
      </c>
      <c r="I28" s="26"/>
      <c r="J28" s="26"/>
      <c r="K28" s="26">
        <f>SUMIFS(Data!$AB$8:$AB$1542,Data!$C$8:$C$1542," "&amp;Cham_cong!$B28,Data!$E$8:$E$1542,Cham_cong!K$3)+SUMIFS(DonNghiphep!$D$4:$D$85,DonNghiphep!$F$4:$F$85,Cham_cong!K$3,DonNghiphep!$B$4:$B$85,Cham_cong!$B28)+SUMIFS(Data_khac!$AC$8:$AC$1504,Data_khac!$C$8:$C$1504," "&amp;Cham_cong!$B28,Data_khac!$E$8:$E$1504,Cham_cong!K$3)</f>
        <v>0.93137254901960775</v>
      </c>
      <c r="L28" s="26">
        <f>SUMIFS(Data!$AB$8:$AB$1542,Data!$C$8:$C$1542," "&amp;Cham_cong!$B28,Data!$E$8:$E$1542,Cham_cong!L$3)+SUMIFS(DonNghiphep!$D$4:$D$85,DonNghiphep!$F$4:$F$85,Cham_cong!L$3,DonNghiphep!$B$4:$B$85,Cham_cong!$B28)+SUMIFS(Data_khac!$AC$8:$AC$1504,Data_khac!$C$8:$C$1504," "&amp;Cham_cong!$B28,Data_khac!$E$8:$E$1504,Cham_cong!L$3)</f>
        <v>0.99215686274509818</v>
      </c>
      <c r="M28" s="26">
        <f>SUMIFS(Data!$AB$8:$AB$1542,Data!$C$8:$C$1542," "&amp;Cham_cong!$B28,Data!$E$8:$E$1542,Cham_cong!M$3)+SUMIFS(DonNghiphep!$D$4:$D$85,DonNghiphep!$F$4:$F$85,Cham_cong!M$3,DonNghiphep!$B$4:$B$85,Cham_cong!$B28)+SUMIFS(Data_khac!$AC$8:$AC$1504,Data_khac!$C$8:$C$1504," "&amp;Cham_cong!$B28,Data_khac!$E$8:$E$1504,Cham_cong!M$3)</f>
        <v>1</v>
      </c>
      <c r="N28" s="26">
        <f>SUMIFS(Data!$AB$8:$AB$1542,Data!$C$8:$C$1542," "&amp;Cham_cong!$B28,Data!$E$8:$E$1542,Cham_cong!N$3)+SUMIFS(DonNghiphep!$D$4:$D$85,DonNghiphep!$F$4:$F$85,Cham_cong!N$3,DonNghiphep!$B$4:$B$85,Cham_cong!$B28)+SUMIFS(Data_khac!$AC$8:$AC$1504,Data_khac!$C$8:$C$1504," "&amp;Cham_cong!$B28,Data_khac!$E$8:$E$1504,Cham_cong!N$3)</f>
        <v>1</v>
      </c>
      <c r="O28" s="26">
        <f>SUMIFS(Data!$AB$8:$AB$1542,Data!$C$8:$C$1542," "&amp;Cham_cong!$B28,Data!$E$8:$E$1542,Cham_cong!O$3)+SUMIFS(DonNghiphep!$D$4:$D$85,DonNghiphep!$F$4:$F$85,Cham_cong!O$3,DonNghiphep!$B$4:$B$85,Cham_cong!$B28)+SUMIFS(Data_khac!$AC$8:$AC$1504,Data_khac!$C$8:$C$1504," "&amp;Cham_cong!$B28,Data_khac!$E$8:$E$1504,Cham_cong!O$3)</f>
        <v>0.52941176470588236</v>
      </c>
      <c r="P28" s="26"/>
      <c r="Q28" s="26"/>
      <c r="R28" s="26">
        <f>SUMIFS(Data!$AB$8:$AB$1542,Data!$C$8:$C$1542," "&amp;Cham_cong!$B28,Data!$E$8:$E$1542,Cham_cong!R$3)+SUMIFS(DonNghiphep!$D$4:$D$85,DonNghiphep!$F$4:$F$85,Cham_cong!R$3,DonNghiphep!$B$4:$B$85,Cham_cong!$B28)+SUMIFS(Data_khac!$AC$8:$AC$1504,Data_khac!$C$8:$C$1504," "&amp;Cham_cong!$B28,Data_khac!$E$8:$E$1504,Cham_cong!R$3)</f>
        <v>1</v>
      </c>
      <c r="S28" s="26">
        <f>SUMIFS(Data!$AB$8:$AB$1542,Data!$C$8:$C$1542," "&amp;Cham_cong!$B28,Data!$E$8:$E$1542,Cham_cong!S$3)+SUMIFS(DonNghiphep!$D$4:$D$85,DonNghiphep!$F$4:$F$85,Cham_cong!S$3,DonNghiphep!$B$4:$B$85,Cham_cong!$B28)+SUMIFS(Data_khac!$AC$8:$AC$1504,Data_khac!$C$8:$C$1504," "&amp;Cham_cong!$B28,Data_khac!$E$8:$E$1504,Cham_cong!S$3)</f>
        <v>1</v>
      </c>
      <c r="T28" s="26">
        <f>SUMIFS(Data!$AB$8:$AB$1542,Data!$C$8:$C$1542," "&amp;Cham_cong!$B28,Data!$E$8:$E$1542,Cham_cong!T$3)+SUMIFS(DonNghiphep!$D$4:$D$85,DonNghiphep!$F$4:$F$85,Cham_cong!T$3,DonNghiphep!$B$4:$B$85,Cham_cong!$B28)+SUMIFS(Data_khac!$AC$8:$AC$1504,Data_khac!$C$8:$C$1504," "&amp;Cham_cong!$B28,Data_khac!$E$8:$E$1504,Cham_cong!T$3)</f>
        <v>1</v>
      </c>
      <c r="U28" s="26">
        <f>SUMIFS(Data!$AB$8:$AB$1542,Data!$C$8:$C$1542," "&amp;Cham_cong!$B28,Data!$E$8:$E$1542,Cham_cong!U$3)+SUMIFS(DonNghiphep!$D$4:$D$85,DonNghiphep!$F$4:$F$85,Cham_cong!U$3,DonNghiphep!$B$4:$B$85,Cham_cong!$B28)+SUMIFS(Data_khac!$AC$8:$AC$1504,Data_khac!$C$8:$C$1504," "&amp;Cham_cong!$B28,Data_khac!$E$8:$E$1504,Cham_cong!U$3)</f>
        <v>1</v>
      </c>
      <c r="V28" s="26">
        <f>SUMIFS(Data!$AB$8:$AB$1542,Data!$C$8:$C$1542," "&amp;Cham_cong!$B28,Data!$E$8:$E$1542,Cham_cong!V$3)+SUMIFS(DonNghiphep!$D$4:$D$85,DonNghiphep!$F$4:$F$85,Cham_cong!V$3,DonNghiphep!$B$4:$B$85,Cham_cong!$B28)+SUMIFS(Data_khac!$AC$8:$AC$1504,Data_khac!$C$8:$C$1504," "&amp;Cham_cong!$B28,Data_khac!$E$8:$E$1504,Cham_cong!V$3)</f>
        <v>1</v>
      </c>
      <c r="W28" s="26"/>
      <c r="X28" s="26"/>
      <c r="Y28" s="26">
        <f>SUMIFS(Data!$AB$8:$AB$1542,Data!$C$8:$C$1542," "&amp;Cham_cong!$B28,Data!$E$8:$E$1542,Cham_cong!Y$3)+SUMIFS(DonNghiphep!$D$4:$D$85,DonNghiphep!$F$4:$F$85,Cham_cong!Y$3,DonNghiphep!$B$4:$B$85,Cham_cong!$B28)+SUMIFS(Data_khac!$AC$8:$AC$1504,Data_khac!$C$8:$C$1504," "&amp;Cham_cong!$B28,Data_khac!$E$8:$E$1504,Cham_cong!Y$3)</f>
        <v>1</v>
      </c>
      <c r="Z28" s="26">
        <f>SUMIFS(Data!$AB$8:$AB$1542,Data!$C$8:$C$1542," "&amp;Cham_cong!$B28,Data!$E$8:$E$1542,Cham_cong!Z$3)+SUMIFS(DonNghiphep!$D$4:$D$85,DonNghiphep!$F$4:$F$85,Cham_cong!Z$3,DonNghiphep!$B$4:$B$85,Cham_cong!$B28)+SUMIFS(Data_khac!$AC$8:$AC$1504,Data_khac!$C$8:$C$1504," "&amp;Cham_cong!$B28,Data_khac!$E$8:$E$1504,Cham_cong!Z$3)</f>
        <v>1</v>
      </c>
      <c r="AA28" s="26">
        <f>SUMIFS(Data!$AB$8:$AB$1542,Data!$C$8:$C$1542," "&amp;Cham_cong!$B28,Data!$E$8:$E$1542,Cham_cong!AA$3)+SUMIFS(DonNghiphep!$D$4:$D$85,DonNghiphep!$F$4:$F$85,Cham_cong!AA$3,DonNghiphep!$B$4:$B$85,Cham_cong!$B28)+SUMIFS(Data_khac!$AC$8:$AC$1504,Data_khac!$C$8:$C$1504," "&amp;Cham_cong!$B28,Data_khac!$E$8:$E$1504,Cham_cong!AA$3)</f>
        <v>1</v>
      </c>
      <c r="AB28" s="26">
        <f>SUMIFS(Data!$AB$8:$AB$1542,Data!$C$8:$C$1542," "&amp;Cham_cong!$B28,Data!$E$8:$E$1542,Cham_cong!AB$3)+SUMIFS(DonNghiphep!$D$4:$D$85,DonNghiphep!$F$4:$F$85,Cham_cong!AB$3,DonNghiphep!$B$4:$B$85,Cham_cong!$B28)+SUMIFS(Data_khac!$AC$8:$AC$1504,Data_khac!$C$8:$C$1504," "&amp;Cham_cong!$B28,Data_khac!$E$8:$E$1504,Cham_cong!AB$3)</f>
        <v>1</v>
      </c>
      <c r="AC28" s="26">
        <f>SUMIFS(Data!$AB$8:$AB$1542,Data!$C$8:$C$1542," "&amp;Cham_cong!$B28,Data!$E$8:$E$1542,Cham_cong!AC$3)+SUMIFS(DonNghiphep!$D$4:$D$85,DonNghiphep!$F$4:$F$85,Cham_cong!AC$3,DonNghiphep!$B$4:$B$85,Cham_cong!$B28)+SUMIFS(Data_khac!$AC$8:$AC$1504,Data_khac!$C$8:$C$1504," "&amp;Cham_cong!$B28,Data_khac!$E$8:$E$1504,Cham_cong!AC$3)</f>
        <v>1</v>
      </c>
      <c r="AD28" s="26"/>
      <c r="AE28" s="26"/>
      <c r="AF28" s="26">
        <f>SUMIFS(Data!$AB$8:$AB$1542,Data!$C$8:$C$1542," "&amp;Cham_cong!$B28,Data!$E$8:$E$1542,Cham_cong!AF$3)+SUMIFS(DonNghiphep!$D$4:$D$85,DonNghiphep!$F$4:$F$85,Cham_cong!AF$3,DonNghiphep!$B$4:$B$85,Cham_cong!$B28)+SUMIFS(Data_khac!$AC$8:$AC$1504,Data_khac!$C$8:$C$1504," "&amp;Cham_cong!$B28,Data_khac!$E$8:$E$1504,Cham_cong!AF$3)</f>
        <v>0</v>
      </c>
      <c r="AG28" s="26">
        <f>SUMIFS(Data!$AB$8:$AB$1542,Data!$C$8:$C$1542," "&amp;Cham_cong!$B28,Data!$E$8:$E$1542,Cham_cong!AG$3)+SUMIFS(DonNghiphep!$D$4:$D$85,DonNghiphep!$F$4:$F$85,Cham_cong!AG$3,DonNghiphep!$B$4:$B$85,Cham_cong!$B28)+SUMIFS(Data_khac!$AC$8:$AC$1504,Data_khac!$C$8:$C$1504," "&amp;Cham_cong!$B28,Data_khac!$E$8:$E$1504,Cham_cong!AG$3)</f>
        <v>1</v>
      </c>
      <c r="AH28" s="26">
        <f>SUMIFS(Data!$AB$8:$AB$1542,Data!$C$8:$C$1542," "&amp;Cham_cong!$B28,Data!$E$8:$E$1542,Cham_cong!AH$3)+SUMIFS(DonNghiphep!$D$4:$D$85,DonNghiphep!$F$4:$F$85,Cham_cong!AH$3,DonNghiphep!$B$4:$B$85,Cham_cong!$B28)+SUMIFS(Data_khac!$AC$8:$AC$1504,Data_khac!$C$8:$C$1504," "&amp;Cham_cong!$B28,Data_khac!$E$8:$E$1504,Cham_cong!AH$3)</f>
        <v>1</v>
      </c>
      <c r="AI28" s="29">
        <f t="shared" si="19"/>
        <v>20.980392156862745</v>
      </c>
      <c r="AJ28" s="230">
        <f>SUMIFS(Data!$AE$8:$AE$1707,Data!$C$8:$C$1707," "&amp;Cham_cong!B28)+SUMIFS(Data_khac!$AF$8:$AF$1504,Data_khac!$C$8:$C$1504," "&amp;Cham_cong!$B28)+SUMIFS(DonNghiphep!$E$4:$E$85,DonNghiphep!$B$4:$B$85,Cham_cong!$B28)</f>
        <v>20</v>
      </c>
      <c r="AK28" s="16">
        <f t="shared" si="20"/>
        <v>2</v>
      </c>
      <c r="AL28" s="16">
        <f t="shared" si="21"/>
        <v>1</v>
      </c>
      <c r="AM28" s="17">
        <f t="shared" si="13"/>
        <v>2</v>
      </c>
      <c r="AN28" s="17">
        <f ca="1">SUMIF(DonNghiphep!B:C,Cham_cong!B28,DonNghiphep!C:C)</f>
        <v>2</v>
      </c>
      <c r="AO28" s="18">
        <f t="shared" ref="AO28:AO36" ca="1" si="22">AM28-AN28</f>
        <v>0</v>
      </c>
      <c r="AP28" s="202"/>
      <c r="AQ28" s="159"/>
      <c r="AR28" s="34"/>
      <c r="AS28" s="186"/>
      <c r="AT28" s="187"/>
    </row>
    <row r="29" spans="1:46" s="32" customFormat="1" ht="30" customHeight="1">
      <c r="A29" s="23">
        <v>25</v>
      </c>
      <c r="B29" s="147" t="s">
        <v>233</v>
      </c>
      <c r="C29" s="25" t="s">
        <v>282</v>
      </c>
      <c r="D29" s="26">
        <f>SUMIFS(Data!$AB$8:$AB$1542,Data!$C$8:$C$1542," "&amp;Cham_cong!$B29,Data!$E$8:$E$1542,Cham_cong!D$3)+SUMIFS(DonNghiphep!$D$4:$D$85,DonNghiphep!$F$4:$F$85,Cham_cong!D$3,DonNghiphep!$B$4:$B$85,Cham_cong!$B29)+SUMIFS(Data_khac!$AC$8:$AC$1504,Data_khac!$C$8:$C$1504," "&amp;Cham_cong!$B29,Data_khac!$E$8:$E$1504,Cham_cong!D$3)</f>
        <v>1</v>
      </c>
      <c r="E29" s="26">
        <f>SUMIFS(Data!$AB$8:$AB$1542,Data!$C$8:$C$1542," "&amp;Cham_cong!$B29,Data!$E$8:$E$1542,Cham_cong!E$3)+SUMIFS(DonNghiphep!$D$4:$D$85,DonNghiphep!$F$4:$F$85,Cham_cong!E$3,DonNghiphep!$B$4:$B$85,Cham_cong!$B29)+SUMIFS(Data_khac!$AC$8:$AC$1504,Data_khac!$C$8:$C$1504," "&amp;Cham_cong!$B29,Data_khac!$E$8:$E$1504,Cham_cong!E$3)</f>
        <v>1</v>
      </c>
      <c r="F29" s="26">
        <f>SUMIFS(Data!$AB$8:$AB$1542,Data!$C$8:$C$1542," "&amp;Cham_cong!$B29,Data!$E$8:$E$1542,Cham_cong!F$3)+SUMIFS(DonNghiphep!$D$4:$D$85,DonNghiphep!$F$4:$F$85,Cham_cong!F$3,DonNghiphep!$B$4:$B$85,Cham_cong!$B29)+SUMIFS(Data_khac!$AC$8:$AC$1504,Data_khac!$C$8:$C$1504," "&amp;Cham_cong!$B29,Data_khac!$E$8:$E$1504,Cham_cong!F$3)</f>
        <v>1</v>
      </c>
      <c r="G29" s="26">
        <f>SUMIFS(Data!$AB$8:$AB$1542,Data!$C$8:$C$1542," "&amp;Cham_cong!$B29,Data!$E$8:$E$1542,Cham_cong!G$3)+SUMIFS(DonNghiphep!$D$4:$D$85,DonNghiphep!$F$4:$F$85,Cham_cong!G$3,DonNghiphep!$B$4:$B$85,Cham_cong!$B29)+SUMIFS(Data_khac!$AC$8:$AC$1504,Data_khac!$C$8:$C$1504," "&amp;Cham_cong!$B29,Data_khac!$E$8:$E$1504,Cham_cong!G$3)</f>
        <v>1</v>
      </c>
      <c r="H29" s="26">
        <f>SUMIFS(Data!$AB$8:$AB$1542,Data!$C$8:$C$1542," "&amp;Cham_cong!$B29,Data!$E$8:$E$1542,Cham_cong!H$3)+SUMIFS(DonNghiphep!$D$4:$D$85,DonNghiphep!$F$4:$F$85,Cham_cong!H$3,DonNghiphep!$B$4:$B$85,Cham_cong!$B29)+SUMIFS(Data_khac!$AC$8:$AC$1504,Data_khac!$C$8:$C$1504," "&amp;Cham_cong!$B29,Data_khac!$E$8:$E$1504,Cham_cong!H$3)</f>
        <v>1</v>
      </c>
      <c r="I29" s="26"/>
      <c r="J29" s="26"/>
      <c r="K29" s="26">
        <f>SUMIFS(Data!$AB$8:$AB$1542,Data!$C$8:$C$1542," "&amp;Cham_cong!$B29,Data!$E$8:$E$1542,Cham_cong!K$3)+SUMIFS(DonNghiphep!$D$4:$D$85,DonNghiphep!$F$4:$F$85,Cham_cong!K$3,DonNghiphep!$B$4:$B$85,Cham_cong!$B29)+SUMIFS(Data_khac!$AC$8:$AC$1504,Data_khac!$C$8:$C$1504," "&amp;Cham_cong!$B29,Data_khac!$E$8:$E$1504,Cham_cong!K$3)</f>
        <v>1</v>
      </c>
      <c r="L29" s="26">
        <f>SUMIFS(Data!$AB$8:$AB$1542,Data!$C$8:$C$1542," "&amp;Cham_cong!$B29,Data!$E$8:$E$1542,Cham_cong!L$3)+SUMIFS(DonNghiphep!$D$4:$D$85,DonNghiphep!$F$4:$F$85,Cham_cong!L$3,DonNghiphep!$B$4:$B$85,Cham_cong!$B29)+SUMIFS(Data_khac!$AC$8:$AC$1504,Data_khac!$C$8:$C$1504," "&amp;Cham_cong!$B29,Data_khac!$E$8:$E$1504,Cham_cong!L$3)</f>
        <v>1</v>
      </c>
      <c r="M29" s="26">
        <f>SUMIFS(Data!$AB$8:$AB$1542,Data!$C$8:$C$1542," "&amp;Cham_cong!$B29,Data!$E$8:$E$1542,Cham_cong!M$3)+SUMIFS(DonNghiphep!$D$4:$D$85,DonNghiphep!$F$4:$F$85,Cham_cong!M$3,DonNghiphep!$B$4:$B$85,Cham_cong!$B29)+SUMIFS(Data_khac!$AC$8:$AC$1504,Data_khac!$C$8:$C$1504," "&amp;Cham_cong!$B29,Data_khac!$E$8:$E$1504,Cham_cong!M$3)</f>
        <v>0.93333333333333324</v>
      </c>
      <c r="N29" s="26">
        <f>SUMIFS(Data!$AB$8:$AB$1542,Data!$C$8:$C$1542," "&amp;Cham_cong!$B29,Data!$E$8:$E$1542,Cham_cong!N$3)+SUMIFS(DonNghiphep!$D$4:$D$85,DonNghiphep!$F$4:$F$85,Cham_cong!N$3,DonNghiphep!$B$4:$B$85,Cham_cong!$B29)+SUMIFS(Data_khac!$AC$8:$AC$1504,Data_khac!$C$8:$C$1504," "&amp;Cham_cong!$B29,Data_khac!$E$8:$E$1504,Cham_cong!N$3)</f>
        <v>1</v>
      </c>
      <c r="O29" s="26">
        <f>SUMIFS(Data!$AB$8:$AB$1542,Data!$C$8:$C$1542," "&amp;Cham_cong!$B29,Data!$E$8:$E$1542,Cham_cong!O$3)+SUMIFS(DonNghiphep!$D$4:$D$85,DonNghiphep!$F$4:$F$85,Cham_cong!O$3,DonNghiphep!$B$4:$B$85,Cham_cong!$B29)+SUMIFS(Data_khac!$AC$8:$AC$1504,Data_khac!$C$8:$C$1504," "&amp;Cham_cong!$B29,Data_khac!$E$8:$E$1504,Cham_cong!O$3)</f>
        <v>1</v>
      </c>
      <c r="P29" s="26"/>
      <c r="Q29" s="26"/>
      <c r="R29" s="26">
        <f>SUMIFS(Data!$AB$8:$AB$1542,Data!$C$8:$C$1542," "&amp;Cham_cong!$B29,Data!$E$8:$E$1542,Cham_cong!R$3)+SUMIFS(DonNghiphep!$D$4:$D$85,DonNghiphep!$F$4:$F$85,Cham_cong!R$3,DonNghiphep!$B$4:$B$85,Cham_cong!$B29)+SUMIFS(Data_khac!$AC$8:$AC$1504,Data_khac!$C$8:$C$1504," "&amp;Cham_cong!$B29,Data_khac!$E$8:$E$1504,Cham_cong!R$3)</f>
        <v>0.5</v>
      </c>
      <c r="S29" s="26">
        <f>SUMIFS(Data!$AB$8:$AB$1542,Data!$C$8:$C$1542," "&amp;Cham_cong!$B29,Data!$E$8:$E$1542,Cham_cong!S$3)+SUMIFS(DonNghiphep!$D$4:$D$85,DonNghiphep!$F$4:$F$85,Cham_cong!S$3,DonNghiphep!$B$4:$B$85,Cham_cong!$B29)+SUMIFS(Data_khac!$AC$8:$AC$1504,Data_khac!$C$8:$C$1504," "&amp;Cham_cong!$B29,Data_khac!$E$8:$E$1504,Cham_cong!S$3)</f>
        <v>1</v>
      </c>
      <c r="T29" s="26">
        <f>SUMIFS(Data!$AB$8:$AB$1542,Data!$C$8:$C$1542," "&amp;Cham_cong!$B29,Data!$E$8:$E$1542,Cham_cong!T$3)+SUMIFS(DonNghiphep!$D$4:$D$85,DonNghiphep!$F$4:$F$85,Cham_cong!T$3,DonNghiphep!$B$4:$B$85,Cham_cong!$B29)+SUMIFS(Data_khac!$AC$8:$AC$1504,Data_khac!$C$8:$C$1504," "&amp;Cham_cong!$B29,Data_khac!$E$8:$E$1504,Cham_cong!T$3)</f>
        <v>0.90588235294117636</v>
      </c>
      <c r="U29" s="26">
        <f>SUMIFS(Data!$AB$8:$AB$1542,Data!$C$8:$C$1542," "&amp;Cham_cong!$B29,Data!$E$8:$E$1542,Cham_cong!U$3)+SUMIFS(DonNghiphep!$D$4:$D$85,DonNghiphep!$F$4:$F$85,Cham_cong!U$3,DonNghiphep!$B$4:$B$85,Cham_cong!$B29)+SUMIFS(Data_khac!$AC$8:$AC$1504,Data_khac!$C$8:$C$1504," "&amp;Cham_cong!$B29,Data_khac!$E$8:$E$1504,Cham_cong!U$3)</f>
        <v>1</v>
      </c>
      <c r="V29" s="26">
        <f>SUMIFS(Data!$AB$8:$AB$1542,Data!$C$8:$C$1542," "&amp;Cham_cong!$B29,Data!$E$8:$E$1542,Cham_cong!V$3)+SUMIFS(DonNghiphep!$D$4:$D$85,DonNghiphep!$F$4:$F$85,Cham_cong!V$3,DonNghiphep!$B$4:$B$85,Cham_cong!$B29)+SUMIFS(Data_khac!$AC$8:$AC$1504,Data_khac!$C$8:$C$1504," "&amp;Cham_cong!$B29,Data_khac!$E$8:$E$1504,Cham_cong!V$3)</f>
        <v>1</v>
      </c>
      <c r="W29" s="26"/>
      <c r="X29" s="26"/>
      <c r="Y29" s="26">
        <f>SUMIFS(Data!$AB$8:$AB$1542,Data!$C$8:$C$1542," "&amp;Cham_cong!$B29,Data!$E$8:$E$1542,Cham_cong!Y$3)+SUMIFS(DonNghiphep!$D$4:$D$85,DonNghiphep!$F$4:$F$85,Cham_cong!Y$3,DonNghiphep!$B$4:$B$85,Cham_cong!$B29)+SUMIFS(Data_khac!$AC$8:$AC$1504,Data_khac!$C$8:$C$1504," "&amp;Cham_cong!$B29,Data_khac!$E$8:$E$1504,Cham_cong!Y$3)</f>
        <v>1</v>
      </c>
      <c r="Z29" s="26">
        <f>SUMIFS(Data!$AB$8:$AB$1542,Data!$C$8:$C$1542," "&amp;Cham_cong!$B29,Data!$E$8:$E$1542,Cham_cong!Z$3)+SUMIFS(DonNghiphep!$D$4:$D$85,DonNghiphep!$F$4:$F$85,Cham_cong!Z$3,DonNghiphep!$B$4:$B$85,Cham_cong!$B29)+SUMIFS(Data_khac!$AC$8:$AC$1504,Data_khac!$C$8:$C$1504," "&amp;Cham_cong!$B29,Data_khac!$E$8:$E$1504,Cham_cong!Z$3)</f>
        <v>1</v>
      </c>
      <c r="AA29" s="26">
        <f>SUMIFS(Data!$AB$8:$AB$1542,Data!$C$8:$C$1542," "&amp;Cham_cong!$B29,Data!$E$8:$E$1542,Cham_cong!AA$3)+SUMIFS(DonNghiphep!$D$4:$D$85,DonNghiphep!$F$4:$F$85,Cham_cong!AA$3,DonNghiphep!$B$4:$B$85,Cham_cong!$B29)+SUMIFS(Data_khac!$AC$8:$AC$1504,Data_khac!$C$8:$C$1504," "&amp;Cham_cong!$B29,Data_khac!$E$8:$E$1504,Cham_cong!AA$3)</f>
        <v>1</v>
      </c>
      <c r="AB29" s="26">
        <f>SUMIFS(Data!$AB$8:$AB$1542,Data!$C$8:$C$1542," "&amp;Cham_cong!$B29,Data!$E$8:$E$1542,Cham_cong!AB$3)+SUMIFS(DonNghiphep!$D$4:$D$85,DonNghiphep!$F$4:$F$85,Cham_cong!AB$3,DonNghiphep!$B$4:$B$85,Cham_cong!$B29)+SUMIFS(Data_khac!$AC$8:$AC$1504,Data_khac!$C$8:$C$1504," "&amp;Cham_cong!$B29,Data_khac!$E$8:$E$1504,Cham_cong!AB$3)</f>
        <v>0.86862745098039196</v>
      </c>
      <c r="AC29" s="26">
        <f>SUMIFS(Data!$AB$8:$AB$1542,Data!$C$8:$C$1542," "&amp;Cham_cong!$B29,Data!$E$8:$E$1542,Cham_cong!AC$3)+SUMIFS(DonNghiphep!$D$4:$D$85,DonNghiphep!$F$4:$F$85,Cham_cong!AC$3,DonNghiphep!$B$4:$B$85,Cham_cong!$B29)+SUMIFS(Data_khac!$AC$8:$AC$1504,Data_khac!$C$8:$C$1504," "&amp;Cham_cong!$B29,Data_khac!$E$8:$E$1504,Cham_cong!AC$3)</f>
        <v>1</v>
      </c>
      <c r="AD29" s="26"/>
      <c r="AE29" s="26"/>
      <c r="AF29" s="26">
        <f>SUMIFS(Data!$AB$8:$AB$1542,Data!$C$8:$C$1542," "&amp;Cham_cong!$B29,Data!$E$8:$E$1542,Cham_cong!AF$3)+SUMIFS(DonNghiphep!$D$4:$D$85,DonNghiphep!$F$4:$F$85,Cham_cong!AF$3,DonNghiphep!$B$4:$B$85,Cham_cong!$B29)+SUMIFS(Data_khac!$AC$8:$AC$1504,Data_khac!$C$8:$C$1504," "&amp;Cham_cong!$B29,Data_khac!$E$8:$E$1504,Cham_cong!AF$3)</f>
        <v>1</v>
      </c>
      <c r="AG29" s="26">
        <f>SUMIFS(Data!$AB$8:$AB$1542,Data!$C$8:$C$1542," "&amp;Cham_cong!$B29,Data!$E$8:$E$1542,Cham_cong!AG$3)+SUMIFS(DonNghiphep!$D$4:$D$85,DonNghiphep!$F$4:$F$85,Cham_cong!AG$3,DonNghiphep!$B$4:$B$85,Cham_cong!$B29)+SUMIFS(Data_khac!$AC$8:$AC$1504,Data_khac!$C$8:$C$1504," "&amp;Cham_cong!$B29,Data_khac!$E$8:$E$1504,Cham_cong!AG$3)</f>
        <v>1</v>
      </c>
      <c r="AH29" s="26">
        <f>SUMIFS(Data!$AB$8:$AB$1542,Data!$C$8:$C$1542," "&amp;Cham_cong!$B29,Data!$E$8:$E$1542,Cham_cong!AH$3)+SUMIFS(DonNghiphep!$D$4:$D$85,DonNghiphep!$F$4:$F$85,Cham_cong!AH$3,DonNghiphep!$B$4:$B$85,Cham_cong!$B29)+SUMIFS(Data_khac!$AC$8:$AC$1504,Data_khac!$C$8:$C$1504," "&amp;Cham_cong!$B29,Data_khac!$E$8:$E$1504,Cham_cong!AH$3)</f>
        <v>1</v>
      </c>
      <c r="AI29" s="29">
        <f>COUNTIF(D29:AH29,"CĐ")+COUNTIF(D29:AH29,"NL")+COUNTIF(D29:AH29,"B")+COUNTIF(D29:AH29,"CT")+SUM(D29:AH29)</f>
        <v>22.207843137254901</v>
      </c>
      <c r="AJ29" s="230">
        <f>SUMIFS(Data!$AE$8:$AE$1707,Data!$C$8:$C$1707," "&amp;Cham_cong!B29)+SUMIFS(Data_khac!$AF$8:$AF$1504,Data_khac!$C$8:$C$1504," "&amp;Cham_cong!$B29)+SUMIFS(DonNghiphep!$E$4:$E$85,DonNghiphep!$B$4:$B$85,Cham_cong!$B29)</f>
        <v>22</v>
      </c>
      <c r="AK29" s="16">
        <f t="shared" si="20"/>
        <v>1</v>
      </c>
      <c r="AL29" s="16">
        <f t="shared" si="21"/>
        <v>0</v>
      </c>
      <c r="AM29" s="17">
        <f t="shared" si="13"/>
        <v>0.5</v>
      </c>
      <c r="AN29" s="17">
        <f ca="1">SUMIF(DonNghiphep!B:C,Cham_cong!B29,DonNghiphep!C:C)</f>
        <v>0</v>
      </c>
      <c r="AO29" s="18">
        <f t="shared" ca="1" si="22"/>
        <v>0.5</v>
      </c>
      <c r="AP29" s="202"/>
      <c r="AQ29" s="159"/>
      <c r="AR29" s="34"/>
      <c r="AS29" s="186"/>
      <c r="AT29" s="187"/>
    </row>
    <row r="30" spans="1:46" s="32" customFormat="1" ht="30" customHeight="1">
      <c r="A30" s="23">
        <v>26</v>
      </c>
      <c r="B30" s="147" t="s">
        <v>234</v>
      </c>
      <c r="C30" s="25" t="s">
        <v>67</v>
      </c>
      <c r="D30" s="26">
        <f>SUMIFS(Data!$AB$8:$AB$1542,Data!$C$8:$C$1542," "&amp;Cham_cong!$B30,Data!$E$8:$E$1542,Cham_cong!D$3)+SUMIFS(DonNghiphep!$D$4:$D$85,DonNghiphep!$F$4:$F$85,Cham_cong!D$3,DonNghiphep!$B$4:$B$85,Cham_cong!$B30)+SUMIFS(Data_khac!$AC$8:$AC$1504,Data_khac!$C$8:$C$1504," "&amp;Cham_cong!$B30,Data_khac!$E$8:$E$1504,Cham_cong!D$3)</f>
        <v>1</v>
      </c>
      <c r="E30" s="26">
        <f>SUMIFS(Data!$AB$8:$AB$1542,Data!$C$8:$C$1542," "&amp;Cham_cong!$B30,Data!$E$8:$E$1542,Cham_cong!E$3)+SUMIFS(DonNghiphep!$D$4:$D$85,DonNghiphep!$F$4:$F$85,Cham_cong!E$3,DonNghiphep!$B$4:$B$85,Cham_cong!$B30)+SUMIFS(Data_khac!$AC$8:$AC$1504,Data_khac!$C$8:$C$1504," "&amp;Cham_cong!$B30,Data_khac!$E$8:$E$1504,Cham_cong!E$3)</f>
        <v>1</v>
      </c>
      <c r="F30" s="26">
        <f>SUMIFS(Data!$AB$8:$AB$1542,Data!$C$8:$C$1542," "&amp;Cham_cong!$B30,Data!$E$8:$E$1542,Cham_cong!F$3)+SUMIFS(DonNghiphep!$D$4:$D$85,DonNghiphep!$F$4:$F$85,Cham_cong!F$3,DonNghiphep!$B$4:$B$85,Cham_cong!$B30)+SUMIFS(Data_khac!$AC$8:$AC$1504,Data_khac!$C$8:$C$1504," "&amp;Cham_cong!$B30,Data_khac!$E$8:$E$1504,Cham_cong!F$3)</f>
        <v>1</v>
      </c>
      <c r="G30" s="26">
        <f>SUMIFS(Data!$AB$8:$AB$1542,Data!$C$8:$C$1542," "&amp;Cham_cong!$B30,Data!$E$8:$E$1542,Cham_cong!G$3)+SUMIFS(DonNghiphep!$D$4:$D$85,DonNghiphep!$F$4:$F$85,Cham_cong!G$3,DonNghiphep!$B$4:$B$85,Cham_cong!$B30)+SUMIFS(Data_khac!$AC$8:$AC$1504,Data_khac!$C$8:$C$1504," "&amp;Cham_cong!$B30,Data_khac!$E$8:$E$1504,Cham_cong!G$3)</f>
        <v>1</v>
      </c>
      <c r="H30" s="26">
        <f>SUMIFS(Data!$AB$8:$AB$1542,Data!$C$8:$C$1542," "&amp;Cham_cong!$B30,Data!$E$8:$E$1542,Cham_cong!H$3)+SUMIFS(DonNghiphep!$D$4:$D$85,DonNghiphep!$F$4:$F$85,Cham_cong!H$3,DonNghiphep!$B$4:$B$85,Cham_cong!$B30)+SUMIFS(Data_khac!$AC$8:$AC$1504,Data_khac!$C$8:$C$1504," "&amp;Cham_cong!$B30,Data_khac!$E$8:$E$1504,Cham_cong!H$3)</f>
        <v>1</v>
      </c>
      <c r="I30" s="26"/>
      <c r="J30" s="26"/>
      <c r="K30" s="26">
        <f>SUMIFS(Data!$AB$8:$AB$1542,Data!$C$8:$C$1542," "&amp;Cham_cong!$B30,Data!$E$8:$E$1542,Cham_cong!K$3)+SUMIFS(DonNghiphep!$D$4:$D$85,DonNghiphep!$F$4:$F$85,Cham_cong!K$3,DonNghiphep!$B$4:$B$85,Cham_cong!$B30)+SUMIFS(Data_khac!$AC$8:$AC$1504,Data_khac!$C$8:$C$1504," "&amp;Cham_cong!$B30,Data_khac!$E$8:$E$1504,Cham_cong!K$3)</f>
        <v>1</v>
      </c>
      <c r="L30" s="26">
        <f>SUMIFS(Data!$AB$8:$AB$1542,Data!$C$8:$C$1542," "&amp;Cham_cong!$B30,Data!$E$8:$E$1542,Cham_cong!L$3)+SUMIFS(DonNghiphep!$D$4:$D$85,DonNghiphep!$F$4:$F$85,Cham_cong!L$3,DonNghiphep!$B$4:$B$85,Cham_cong!$B30)+SUMIFS(Data_khac!$AC$8:$AC$1504,Data_khac!$C$8:$C$1504," "&amp;Cham_cong!$B30,Data_khac!$E$8:$E$1504,Cham_cong!L$3)</f>
        <v>1</v>
      </c>
      <c r="M30" s="26">
        <f>SUMIFS(Data!$AB$8:$AB$1542,Data!$C$8:$C$1542," "&amp;Cham_cong!$B30,Data!$E$8:$E$1542,Cham_cong!M$3)+SUMIFS(DonNghiphep!$D$4:$D$85,DonNghiphep!$F$4:$F$85,Cham_cong!M$3,DonNghiphep!$B$4:$B$85,Cham_cong!$B30)+SUMIFS(Data_khac!$AC$8:$AC$1504,Data_khac!$C$8:$C$1504," "&amp;Cham_cong!$B30,Data_khac!$E$8:$E$1504,Cham_cong!M$3)</f>
        <v>1</v>
      </c>
      <c r="N30" s="26">
        <f>SUMIFS(Data!$AB$8:$AB$1542,Data!$C$8:$C$1542," "&amp;Cham_cong!$B30,Data!$E$8:$E$1542,Cham_cong!N$3)+SUMIFS(DonNghiphep!$D$4:$D$85,DonNghiphep!$F$4:$F$85,Cham_cong!N$3,DonNghiphep!$B$4:$B$85,Cham_cong!$B30)+SUMIFS(Data_khac!$AC$8:$AC$1504,Data_khac!$C$8:$C$1504," "&amp;Cham_cong!$B30,Data_khac!$E$8:$E$1504,Cham_cong!N$3)</f>
        <v>1</v>
      </c>
      <c r="O30" s="26">
        <f>SUMIFS(Data!$AB$8:$AB$1542,Data!$C$8:$C$1542," "&amp;Cham_cong!$B30,Data!$E$8:$E$1542,Cham_cong!O$3)+SUMIFS(DonNghiphep!$D$4:$D$85,DonNghiphep!$F$4:$F$85,Cham_cong!O$3,DonNghiphep!$B$4:$B$85,Cham_cong!$B30)+SUMIFS(Data_khac!$AC$8:$AC$1504,Data_khac!$C$8:$C$1504," "&amp;Cham_cong!$B30,Data_khac!$E$8:$E$1504,Cham_cong!O$3)</f>
        <v>1</v>
      </c>
      <c r="P30" s="26"/>
      <c r="Q30" s="26"/>
      <c r="R30" s="26">
        <f>SUMIFS(Data!$AB$8:$AB$1542,Data!$C$8:$C$1542," "&amp;Cham_cong!$B30,Data!$E$8:$E$1542,Cham_cong!R$3)+SUMIFS(DonNghiphep!$D$4:$D$85,DonNghiphep!$F$4:$F$85,Cham_cong!R$3,DonNghiphep!$B$4:$B$85,Cham_cong!$B30)+SUMIFS(Data_khac!$AC$8:$AC$1504,Data_khac!$C$8:$C$1504," "&amp;Cham_cong!$B30,Data_khac!$E$8:$E$1504,Cham_cong!R$3)</f>
        <v>1</v>
      </c>
      <c r="S30" s="26">
        <f>SUMIFS(Data!$AB$8:$AB$1542,Data!$C$8:$C$1542," "&amp;Cham_cong!$B30,Data!$E$8:$E$1542,Cham_cong!S$3)+SUMIFS(DonNghiphep!$D$4:$D$85,DonNghiphep!$F$4:$F$85,Cham_cong!S$3,DonNghiphep!$B$4:$B$85,Cham_cong!$B30)+SUMIFS(Data_khac!$AC$8:$AC$1504,Data_khac!$C$8:$C$1504," "&amp;Cham_cong!$B30,Data_khac!$E$8:$E$1504,Cham_cong!S$3)</f>
        <v>1</v>
      </c>
      <c r="T30" s="26">
        <f>SUMIFS(Data!$AB$8:$AB$1542,Data!$C$8:$C$1542," "&amp;Cham_cong!$B30,Data!$E$8:$E$1542,Cham_cong!T$3)+SUMIFS(DonNghiphep!$D$4:$D$85,DonNghiphep!$F$4:$F$85,Cham_cong!T$3,DonNghiphep!$B$4:$B$85,Cham_cong!$B30)+SUMIFS(Data_khac!$AC$8:$AC$1504,Data_khac!$C$8:$C$1504," "&amp;Cham_cong!$B30,Data_khac!$E$8:$E$1504,Cham_cong!T$3)</f>
        <v>1</v>
      </c>
      <c r="U30" s="26">
        <f>SUMIFS(Data!$AB$8:$AB$1542,Data!$C$8:$C$1542," "&amp;Cham_cong!$B30,Data!$E$8:$E$1542,Cham_cong!U$3)+SUMIFS(DonNghiphep!$D$4:$D$85,DonNghiphep!$F$4:$F$85,Cham_cong!U$3,DonNghiphep!$B$4:$B$85,Cham_cong!$B30)+SUMIFS(Data_khac!$AC$8:$AC$1504,Data_khac!$C$8:$C$1504," "&amp;Cham_cong!$B30,Data_khac!$E$8:$E$1504,Cham_cong!U$3)</f>
        <v>0</v>
      </c>
      <c r="V30" s="26">
        <f>SUMIFS(Data!$AB$8:$AB$1542,Data!$C$8:$C$1542," "&amp;Cham_cong!$B30,Data!$E$8:$E$1542,Cham_cong!V$3)+SUMIFS(DonNghiphep!$D$4:$D$85,DonNghiphep!$F$4:$F$85,Cham_cong!V$3,DonNghiphep!$B$4:$B$85,Cham_cong!$B30)+SUMIFS(Data_khac!$AC$8:$AC$1504,Data_khac!$C$8:$C$1504," "&amp;Cham_cong!$B30,Data_khac!$E$8:$E$1504,Cham_cong!V$3)</f>
        <v>1</v>
      </c>
      <c r="W30" s="26"/>
      <c r="X30" s="26"/>
      <c r="Y30" s="26">
        <f>SUMIFS(Data!$AB$8:$AB$1542,Data!$C$8:$C$1542," "&amp;Cham_cong!$B30,Data!$E$8:$E$1542,Cham_cong!Y$3)+SUMIFS(DonNghiphep!$D$4:$D$85,DonNghiphep!$F$4:$F$85,Cham_cong!Y$3,DonNghiphep!$B$4:$B$85,Cham_cong!$B30)+SUMIFS(Data_khac!$AC$8:$AC$1504,Data_khac!$C$8:$C$1504," "&amp;Cham_cong!$B30,Data_khac!$E$8:$E$1504,Cham_cong!Y$3)</f>
        <v>1</v>
      </c>
      <c r="Z30" s="26">
        <f>SUMIFS(Data!$AB$8:$AB$1542,Data!$C$8:$C$1542," "&amp;Cham_cong!$B30,Data!$E$8:$E$1542,Cham_cong!Z$3)+SUMIFS(DonNghiphep!$D$4:$D$85,DonNghiphep!$F$4:$F$85,Cham_cong!Z$3,DonNghiphep!$B$4:$B$85,Cham_cong!$B30)+SUMIFS(Data_khac!$AC$8:$AC$1504,Data_khac!$C$8:$C$1504," "&amp;Cham_cong!$B30,Data_khac!$E$8:$E$1504,Cham_cong!Z$3)</f>
        <v>1</v>
      </c>
      <c r="AA30" s="26">
        <f>SUMIFS(Data!$AB$8:$AB$1542,Data!$C$8:$C$1542," "&amp;Cham_cong!$B30,Data!$E$8:$E$1542,Cham_cong!AA$3)+SUMIFS(DonNghiphep!$D$4:$D$85,DonNghiphep!$F$4:$F$85,Cham_cong!AA$3,DonNghiphep!$B$4:$B$85,Cham_cong!$B30)+SUMIFS(Data_khac!$AC$8:$AC$1504,Data_khac!$C$8:$C$1504," "&amp;Cham_cong!$B30,Data_khac!$E$8:$E$1504,Cham_cong!AA$3)</f>
        <v>1</v>
      </c>
      <c r="AB30" s="26">
        <f>SUMIFS(Data!$AB$8:$AB$1542,Data!$C$8:$C$1542," "&amp;Cham_cong!$B30,Data!$E$8:$E$1542,Cham_cong!AB$3)+SUMIFS(DonNghiphep!$D$4:$D$85,DonNghiphep!$F$4:$F$85,Cham_cong!AB$3,DonNghiphep!$B$4:$B$85,Cham_cong!$B30)+SUMIFS(Data_khac!$AC$8:$AC$1504,Data_khac!$C$8:$C$1504," "&amp;Cham_cong!$B30,Data_khac!$E$8:$E$1504,Cham_cong!AB$3)</f>
        <v>1</v>
      </c>
      <c r="AC30" s="26">
        <f>SUMIFS(Data!$AB$8:$AB$1542,Data!$C$8:$C$1542," "&amp;Cham_cong!$B30,Data!$E$8:$E$1542,Cham_cong!AC$3)+SUMIFS(DonNghiphep!$D$4:$D$85,DonNghiphep!$F$4:$F$85,Cham_cong!AC$3,DonNghiphep!$B$4:$B$85,Cham_cong!$B30)+SUMIFS(Data_khac!$AC$8:$AC$1504,Data_khac!$C$8:$C$1504," "&amp;Cham_cong!$B30,Data_khac!$E$8:$E$1504,Cham_cong!AC$3)</f>
        <v>0.42745098039215673</v>
      </c>
      <c r="AD30" s="26"/>
      <c r="AE30" s="26"/>
      <c r="AF30" s="26">
        <f>SUMIFS(Data!$AB$8:$AB$1542,Data!$C$8:$C$1542," "&amp;Cham_cong!$B30,Data!$E$8:$E$1542,Cham_cong!AF$3)+SUMIFS(DonNghiphep!$D$4:$D$85,DonNghiphep!$F$4:$F$85,Cham_cong!AF$3,DonNghiphep!$B$4:$B$85,Cham_cong!$B30)+SUMIFS(Data_khac!$AC$8:$AC$1504,Data_khac!$C$8:$C$1504," "&amp;Cham_cong!$B30,Data_khac!$E$8:$E$1504,Cham_cong!AF$3)</f>
        <v>1</v>
      </c>
      <c r="AG30" s="26">
        <f>SUMIFS(Data!$AB$8:$AB$1542,Data!$C$8:$C$1542," "&amp;Cham_cong!$B30,Data!$E$8:$E$1542,Cham_cong!AG$3)+SUMIFS(DonNghiphep!$D$4:$D$85,DonNghiphep!$F$4:$F$85,Cham_cong!AG$3,DonNghiphep!$B$4:$B$85,Cham_cong!$B30)+SUMIFS(Data_khac!$AC$8:$AC$1504,Data_khac!$C$8:$C$1504," "&amp;Cham_cong!$B30,Data_khac!$E$8:$E$1504,Cham_cong!AG$3)</f>
        <v>1</v>
      </c>
      <c r="AH30" s="26">
        <f>SUMIFS(Data!$AB$8:$AB$1542,Data!$C$8:$C$1542," "&amp;Cham_cong!$B30,Data!$E$8:$E$1542,Cham_cong!AH$3)+SUMIFS(DonNghiphep!$D$4:$D$85,DonNghiphep!$F$4:$F$85,Cham_cong!AH$3,DonNghiphep!$B$4:$B$85,Cham_cong!$B30)+SUMIFS(Data_khac!$AC$8:$AC$1504,Data_khac!$C$8:$C$1504," "&amp;Cham_cong!$B30,Data_khac!$E$8:$E$1504,Cham_cong!AH$3)</f>
        <v>1</v>
      </c>
      <c r="AI30" s="29">
        <f t="shared" si="19"/>
        <v>21.427450980392155</v>
      </c>
      <c r="AJ30" s="230">
        <f>SUMIFS(Data!$AE$8:$AE$1707,Data!$C$8:$C$1707," "&amp;Cham_cong!B30)+SUMIFS(Data_khac!$AF$8:$AF$1504,Data_khac!$C$8:$C$1504," "&amp;Cham_cong!$B30)+SUMIFS(DonNghiphep!$E$4:$E$85,DonNghiphep!$B$4:$B$85,Cham_cong!$B30)</f>
        <v>21</v>
      </c>
      <c r="AK30" s="16">
        <f t="shared" si="20"/>
        <v>1</v>
      </c>
      <c r="AL30" s="16">
        <f t="shared" si="21"/>
        <v>1</v>
      </c>
      <c r="AM30" s="17">
        <f t="shared" si="13"/>
        <v>1.5</v>
      </c>
      <c r="AN30" s="17">
        <f ca="1">SUMIF(DonNghiphep!B:C,Cham_cong!B30,DonNghiphep!C:C)</f>
        <v>1.5</v>
      </c>
      <c r="AO30" s="18">
        <f t="shared" ca="1" si="22"/>
        <v>0</v>
      </c>
      <c r="AP30" s="202"/>
      <c r="AQ30" s="159"/>
      <c r="AR30" s="34"/>
      <c r="AS30" s="186"/>
      <c r="AT30" s="187"/>
    </row>
    <row r="31" spans="1:46" s="32" customFormat="1" ht="30" customHeight="1">
      <c r="A31" s="23">
        <v>27</v>
      </c>
      <c r="B31" s="147" t="s">
        <v>239</v>
      </c>
      <c r="C31" s="25" t="s">
        <v>316</v>
      </c>
      <c r="D31" s="26">
        <f>SUMIFS(Data!$AB$8:$AB$1542,Data!$C$8:$C$1542," "&amp;Cham_cong!$B31,Data!$E$8:$E$1542,Cham_cong!D$3)+SUMIFS(DonNghiphep!$D$4:$D$85,DonNghiphep!$F$4:$F$85,Cham_cong!D$3,DonNghiphep!$B$4:$B$85,Cham_cong!$B31)+SUMIFS(Data_khac!$AC$8:$AC$1504,Data_khac!$C$8:$C$1504," "&amp;Cham_cong!$B31,Data_khac!$E$8:$E$1504,Cham_cong!D$3)</f>
        <v>1</v>
      </c>
      <c r="E31" s="26">
        <f>SUMIFS(Data!$AB$8:$AB$1542,Data!$C$8:$C$1542," "&amp;Cham_cong!$B31,Data!$E$8:$E$1542,Cham_cong!E$3)+SUMIFS(DonNghiphep!$D$4:$D$85,DonNghiphep!$F$4:$F$85,Cham_cong!E$3,DonNghiphep!$B$4:$B$85,Cham_cong!$B31)+SUMIFS(Data_khac!$AC$8:$AC$1504,Data_khac!$C$8:$C$1504," "&amp;Cham_cong!$B31,Data_khac!$E$8:$E$1504,Cham_cong!E$3)</f>
        <v>1</v>
      </c>
      <c r="F31" s="26">
        <f>SUMIFS(Data!$AB$8:$AB$1542,Data!$C$8:$C$1542," "&amp;Cham_cong!$B31,Data!$E$8:$E$1542,Cham_cong!F$3)+SUMIFS(DonNghiphep!$D$4:$D$85,DonNghiphep!$F$4:$F$85,Cham_cong!F$3,DonNghiphep!$B$4:$B$85,Cham_cong!$B31)+SUMIFS(Data_khac!$AC$8:$AC$1504,Data_khac!$C$8:$C$1504," "&amp;Cham_cong!$B31,Data_khac!$E$8:$E$1504,Cham_cong!F$3)</f>
        <v>1</v>
      </c>
      <c r="G31" s="26">
        <f>SUMIFS(Data!$AB$8:$AB$1542,Data!$C$8:$C$1542," "&amp;Cham_cong!$B31,Data!$E$8:$E$1542,Cham_cong!G$3)+SUMIFS(DonNghiphep!$D$4:$D$85,DonNghiphep!$F$4:$F$85,Cham_cong!G$3,DonNghiphep!$B$4:$B$85,Cham_cong!$B31)+SUMIFS(Data_khac!$AC$8:$AC$1504,Data_khac!$C$8:$C$1504," "&amp;Cham_cong!$B31,Data_khac!$E$8:$E$1504,Cham_cong!G$3)</f>
        <v>1</v>
      </c>
      <c r="H31" s="26">
        <f>SUMIFS(Data!$AB$8:$AB$1542,Data!$C$8:$C$1542," "&amp;Cham_cong!$B31,Data!$E$8:$E$1542,Cham_cong!H$3)+SUMIFS(DonNghiphep!$D$4:$D$85,DonNghiphep!$F$4:$F$85,Cham_cong!H$3,DonNghiphep!$B$4:$B$85,Cham_cong!$B31)+SUMIFS(Data_khac!$AC$8:$AC$1504,Data_khac!$C$8:$C$1504," "&amp;Cham_cong!$B31,Data_khac!$E$8:$E$1504,Cham_cong!H$3)</f>
        <v>1</v>
      </c>
      <c r="I31" s="26"/>
      <c r="J31" s="26"/>
      <c r="K31" s="26">
        <f>SUMIFS(Data!$AB$8:$AB$1542,Data!$C$8:$C$1542," "&amp;Cham_cong!$B31,Data!$E$8:$E$1542,Cham_cong!K$3)+SUMIFS(DonNghiphep!$D$4:$D$85,DonNghiphep!$F$4:$F$85,Cham_cong!K$3,DonNghiphep!$B$4:$B$85,Cham_cong!$B31)+SUMIFS(Data_khac!$AC$8:$AC$1504,Data_khac!$C$8:$C$1504," "&amp;Cham_cong!$B31,Data_khac!$E$8:$E$1504,Cham_cong!K$3)</f>
        <v>0</v>
      </c>
      <c r="L31" s="26">
        <f>SUMIFS(Data!$AB$8:$AB$1542,Data!$C$8:$C$1542," "&amp;Cham_cong!$B31,Data!$E$8:$E$1542,Cham_cong!L$3)+SUMIFS(DonNghiphep!$D$4:$D$85,DonNghiphep!$F$4:$F$85,Cham_cong!L$3,DonNghiphep!$B$4:$B$85,Cham_cong!$B31)+SUMIFS(Data_khac!$AC$8:$AC$1504,Data_khac!$C$8:$C$1504," "&amp;Cham_cong!$B31,Data_khac!$E$8:$E$1504,Cham_cong!L$3)</f>
        <v>1</v>
      </c>
      <c r="M31" s="26">
        <f>SUMIFS(Data!$AB$8:$AB$1542,Data!$C$8:$C$1542," "&amp;Cham_cong!$B31,Data!$E$8:$E$1542,Cham_cong!M$3)+SUMIFS(DonNghiphep!$D$4:$D$85,DonNghiphep!$F$4:$F$85,Cham_cong!M$3,DonNghiphep!$B$4:$B$85,Cham_cong!$B31)+SUMIFS(Data_khac!$AC$8:$AC$1504,Data_khac!$C$8:$C$1504," "&amp;Cham_cong!$B31,Data_khac!$E$8:$E$1504,Cham_cong!M$3)</f>
        <v>1</v>
      </c>
      <c r="N31" s="26">
        <f>SUMIFS(Data!$AB$8:$AB$1542,Data!$C$8:$C$1542," "&amp;Cham_cong!$B31,Data!$E$8:$E$1542,Cham_cong!N$3)+SUMIFS(DonNghiphep!$D$4:$D$85,DonNghiphep!$F$4:$F$85,Cham_cong!N$3,DonNghiphep!$B$4:$B$85,Cham_cong!$B31)+SUMIFS(Data_khac!$AC$8:$AC$1504,Data_khac!$C$8:$C$1504," "&amp;Cham_cong!$B31,Data_khac!$E$8:$E$1504,Cham_cong!N$3)</f>
        <v>1</v>
      </c>
      <c r="O31" s="26">
        <f>SUMIFS(Data!$AB$8:$AB$1542,Data!$C$8:$C$1542," "&amp;Cham_cong!$B31,Data!$E$8:$E$1542,Cham_cong!O$3)+SUMIFS(DonNghiphep!$D$4:$D$85,DonNghiphep!$F$4:$F$85,Cham_cong!O$3,DonNghiphep!$B$4:$B$85,Cham_cong!$B31)+SUMIFS(Data_khac!$AC$8:$AC$1504,Data_khac!$C$8:$C$1504," "&amp;Cham_cong!$B31,Data_khac!$E$8:$E$1504,Cham_cong!O$3)</f>
        <v>1</v>
      </c>
      <c r="P31" s="26"/>
      <c r="Q31" s="26"/>
      <c r="R31" s="26">
        <f>SUMIFS(Data!$AB$8:$AB$1542,Data!$C$8:$C$1542," "&amp;Cham_cong!$B31,Data!$E$8:$E$1542,Cham_cong!R$3)+SUMIFS(DonNghiphep!$D$4:$D$85,DonNghiphep!$F$4:$F$85,Cham_cong!R$3,DonNghiphep!$B$4:$B$85,Cham_cong!$B31)+SUMIFS(Data_khac!$AC$8:$AC$1504,Data_khac!$C$8:$C$1504," "&amp;Cham_cong!$B31,Data_khac!$E$8:$E$1504,Cham_cong!R$3)</f>
        <v>1</v>
      </c>
      <c r="S31" s="26">
        <f>SUMIFS(Data!$AB$8:$AB$1542,Data!$C$8:$C$1542," "&amp;Cham_cong!$B31,Data!$E$8:$E$1542,Cham_cong!S$3)+SUMIFS(DonNghiphep!$D$4:$D$85,DonNghiphep!$F$4:$F$85,Cham_cong!S$3,DonNghiphep!$B$4:$B$85,Cham_cong!$B31)+SUMIFS(Data_khac!$AC$8:$AC$1504,Data_khac!$C$8:$C$1504," "&amp;Cham_cong!$B31,Data_khac!$E$8:$E$1504,Cham_cong!S$3)</f>
        <v>1</v>
      </c>
      <c r="T31" s="26">
        <f>SUMIFS(Data!$AB$8:$AB$1542,Data!$C$8:$C$1542," "&amp;Cham_cong!$B31,Data!$E$8:$E$1542,Cham_cong!T$3)+SUMIFS(DonNghiphep!$D$4:$D$85,DonNghiphep!$F$4:$F$85,Cham_cong!T$3,DonNghiphep!$B$4:$B$85,Cham_cong!$B31)+SUMIFS(Data_khac!$AC$8:$AC$1504,Data_khac!$C$8:$C$1504," "&amp;Cham_cong!$B31,Data_khac!$E$8:$E$1504,Cham_cong!T$3)</f>
        <v>1</v>
      </c>
      <c r="U31" s="26">
        <f>SUMIFS(Data!$AB$8:$AB$1542,Data!$C$8:$C$1542," "&amp;Cham_cong!$B31,Data!$E$8:$E$1542,Cham_cong!U$3)+SUMIFS(DonNghiphep!$D$4:$D$85,DonNghiphep!$F$4:$F$85,Cham_cong!U$3,DonNghiphep!$B$4:$B$85,Cham_cong!$B31)+SUMIFS(Data_khac!$AC$8:$AC$1504,Data_khac!$C$8:$C$1504," "&amp;Cham_cong!$B31,Data_khac!$E$8:$E$1504,Cham_cong!U$3)</f>
        <v>1</v>
      </c>
      <c r="V31" s="26">
        <f>SUMIFS(Data!$AB$8:$AB$1542,Data!$C$8:$C$1542," "&amp;Cham_cong!$B31,Data!$E$8:$E$1542,Cham_cong!V$3)+SUMIFS(DonNghiphep!$D$4:$D$85,DonNghiphep!$F$4:$F$85,Cham_cong!V$3,DonNghiphep!$B$4:$B$85,Cham_cong!$B31)+SUMIFS(Data_khac!$AC$8:$AC$1504,Data_khac!$C$8:$C$1504," "&amp;Cham_cong!$B31,Data_khac!$E$8:$E$1504,Cham_cong!V$3)</f>
        <v>0.9372549019607842</v>
      </c>
      <c r="W31" s="26"/>
      <c r="X31" s="26"/>
      <c r="Y31" s="26">
        <f>SUMIFS(Data!$AB$8:$AB$1542,Data!$C$8:$C$1542," "&amp;Cham_cong!$B31,Data!$E$8:$E$1542,Cham_cong!Y$3)+SUMIFS(DonNghiphep!$D$4:$D$85,DonNghiphep!$F$4:$F$85,Cham_cong!Y$3,DonNghiphep!$B$4:$B$85,Cham_cong!$B31)+SUMIFS(Data_khac!$AC$8:$AC$1504,Data_khac!$C$8:$C$1504," "&amp;Cham_cong!$B31,Data_khac!$E$8:$E$1504,Cham_cong!Y$3)</f>
        <v>1</v>
      </c>
      <c r="Z31" s="26">
        <f>SUMIFS(Data!$AB$8:$AB$1542,Data!$C$8:$C$1542," "&amp;Cham_cong!$B31,Data!$E$8:$E$1542,Cham_cong!Z$3)+SUMIFS(DonNghiphep!$D$4:$D$85,DonNghiphep!$F$4:$F$85,Cham_cong!Z$3,DonNghiphep!$B$4:$B$85,Cham_cong!$B31)+SUMIFS(Data_khac!$AC$8:$AC$1504,Data_khac!$C$8:$C$1504," "&amp;Cham_cong!$B31,Data_khac!$E$8:$E$1504,Cham_cong!Z$3)</f>
        <v>1</v>
      </c>
      <c r="AA31" s="26">
        <f>SUMIFS(Data!$AB$8:$AB$1542,Data!$C$8:$C$1542," "&amp;Cham_cong!$B31,Data!$E$8:$E$1542,Cham_cong!AA$3)+SUMIFS(DonNghiphep!$D$4:$D$85,DonNghiphep!$F$4:$F$85,Cham_cong!AA$3,DonNghiphep!$B$4:$B$85,Cham_cong!$B31)+SUMIFS(Data_khac!$AC$8:$AC$1504,Data_khac!$C$8:$C$1504," "&amp;Cham_cong!$B31,Data_khac!$E$8:$E$1504,Cham_cong!AA$3)</f>
        <v>1</v>
      </c>
      <c r="AB31" s="26">
        <f>SUMIFS(Data!$AB$8:$AB$1542,Data!$C$8:$C$1542," "&amp;Cham_cong!$B31,Data!$E$8:$E$1542,Cham_cong!AB$3)+SUMIFS(DonNghiphep!$D$4:$D$85,DonNghiphep!$F$4:$F$85,Cham_cong!AB$3,DonNghiphep!$B$4:$B$85,Cham_cong!$B31)+SUMIFS(Data_khac!$AC$8:$AC$1504,Data_khac!$C$8:$C$1504," "&amp;Cham_cong!$B31,Data_khac!$E$8:$E$1504,Cham_cong!AB$3)</f>
        <v>1</v>
      </c>
      <c r="AC31" s="26">
        <f>SUMIFS(Data!$AB$8:$AB$1542,Data!$C$8:$C$1542," "&amp;Cham_cong!$B31,Data!$E$8:$E$1542,Cham_cong!AC$3)+SUMIFS(DonNghiphep!$D$4:$D$85,DonNghiphep!$F$4:$F$85,Cham_cong!AC$3,DonNghiphep!$B$4:$B$85,Cham_cong!$B31)+SUMIFS(Data_khac!$AC$8:$AC$1504,Data_khac!$C$8:$C$1504," "&amp;Cham_cong!$B31,Data_khac!$E$8:$E$1504,Cham_cong!AC$3)</f>
        <v>1</v>
      </c>
      <c r="AD31" s="26"/>
      <c r="AE31" s="26"/>
      <c r="AF31" s="26">
        <f>SUMIFS(Data!$AB$8:$AB$1542,Data!$C$8:$C$1542," "&amp;Cham_cong!$B31,Data!$E$8:$E$1542,Cham_cong!AF$3)+SUMIFS(DonNghiphep!$D$4:$D$85,DonNghiphep!$F$4:$F$85,Cham_cong!AF$3,DonNghiphep!$B$4:$B$85,Cham_cong!$B31)+SUMIFS(Data_khac!$AC$8:$AC$1504,Data_khac!$C$8:$C$1504," "&amp;Cham_cong!$B31,Data_khac!$E$8:$E$1504,Cham_cong!AF$3)</f>
        <v>1</v>
      </c>
      <c r="AG31" s="26">
        <f>SUMIFS(Data!$AB$8:$AB$1542,Data!$C$8:$C$1542," "&amp;Cham_cong!$B31,Data!$E$8:$E$1542,Cham_cong!AG$3)+SUMIFS(DonNghiphep!$D$4:$D$85,DonNghiphep!$F$4:$F$85,Cham_cong!AG$3,DonNghiphep!$B$4:$B$85,Cham_cong!$B31)+SUMIFS(Data_khac!$AC$8:$AC$1504,Data_khac!$C$8:$C$1504," "&amp;Cham_cong!$B31,Data_khac!$E$8:$E$1504,Cham_cong!AG$3)</f>
        <v>1</v>
      </c>
      <c r="AH31" s="26">
        <f>SUMIFS(Data!$AB$8:$AB$1542,Data!$C$8:$C$1542," "&amp;Cham_cong!$B31,Data!$E$8:$E$1542,Cham_cong!AH$3)+SUMIFS(DonNghiphep!$D$4:$D$85,DonNghiphep!$F$4:$F$85,Cham_cong!AH$3,DonNghiphep!$B$4:$B$85,Cham_cong!$B31)+SUMIFS(Data_khac!$AC$8:$AC$1504,Data_khac!$C$8:$C$1504," "&amp;Cham_cong!$B31,Data_khac!$E$8:$E$1504,Cham_cong!AH$3)</f>
        <v>1</v>
      </c>
      <c r="AI31" s="29">
        <f t="shared" si="19"/>
        <v>21.937254901960785</v>
      </c>
      <c r="AJ31" s="230">
        <f>SUMIFS(Data!$AE$8:$AE$1707,Data!$C$8:$C$1707," "&amp;Cham_cong!B31)+SUMIFS(Data_khac!$AF$8:$AF$1504,Data_khac!$C$8:$C$1504," "&amp;Cham_cong!$B31)+SUMIFS(DonNghiphep!$E$4:$E$85,DonNghiphep!$B$4:$B$85,Cham_cong!$B31)</f>
        <v>22</v>
      </c>
      <c r="AK31" s="16">
        <f t="shared" ref="AK31:AK36" si="23">COUNTIFS(D31:AH31,"&gt;0",D31:AH31,"&lt;0.625")</f>
        <v>0</v>
      </c>
      <c r="AL31" s="16">
        <f t="shared" ref="AL31:AL36" si="24">COUNTIF(D31:AH31,"0")</f>
        <v>1</v>
      </c>
      <c r="AM31" s="17">
        <f t="shared" si="13"/>
        <v>1</v>
      </c>
      <c r="AN31" s="17">
        <f ca="1">SUMIF(DonNghiphep!B:C,Cham_cong!B31,DonNghiphep!C:C)</f>
        <v>1</v>
      </c>
      <c r="AO31" s="18">
        <f t="shared" ca="1" si="22"/>
        <v>0</v>
      </c>
      <c r="AP31" s="202"/>
      <c r="AQ31" s="159"/>
      <c r="AR31" s="34"/>
      <c r="AS31" s="186"/>
      <c r="AT31" s="187"/>
    </row>
    <row r="32" spans="1:46" s="32" customFormat="1" ht="30" customHeight="1">
      <c r="A32" s="23">
        <v>28</v>
      </c>
      <c r="B32" s="147" t="s">
        <v>245</v>
      </c>
      <c r="C32" s="25" t="s">
        <v>318</v>
      </c>
      <c r="D32" s="26">
        <f>SUMIFS(Data!$AB$8:$AB$1542,Data!$C$8:$C$1542," "&amp;Cham_cong!$B32,Data!$E$8:$E$1542,Cham_cong!D$3)+SUMIFS(DonNghiphep!$D$4:$D$85,DonNghiphep!$F$4:$F$85,Cham_cong!D$3,DonNghiphep!$B$4:$B$85,Cham_cong!$B32)+SUMIFS(Data_khac!$AC$8:$AC$1504,Data_khac!$C$8:$C$1504," "&amp;Cham_cong!$B32,Data_khac!$E$8:$E$1504,Cham_cong!D$3)</f>
        <v>1</v>
      </c>
      <c r="E32" s="26">
        <f>SUMIFS(Data!$AB$8:$AB$1542,Data!$C$8:$C$1542," "&amp;Cham_cong!$B32,Data!$E$8:$E$1542,Cham_cong!E$3)+SUMIFS(DonNghiphep!$D$4:$D$85,DonNghiphep!$F$4:$F$85,Cham_cong!E$3,DonNghiphep!$B$4:$B$85,Cham_cong!$B32)+SUMIFS(Data_khac!$AC$8:$AC$1504,Data_khac!$C$8:$C$1504," "&amp;Cham_cong!$B32,Data_khac!$E$8:$E$1504,Cham_cong!E$3)</f>
        <v>1</v>
      </c>
      <c r="F32" s="26">
        <f>SUMIFS(Data!$AB$8:$AB$1542,Data!$C$8:$C$1542," "&amp;Cham_cong!$B32,Data!$E$8:$E$1542,Cham_cong!F$3)+SUMIFS(DonNghiphep!$D$4:$D$85,DonNghiphep!$F$4:$F$85,Cham_cong!F$3,DonNghiphep!$B$4:$B$85,Cham_cong!$B32)+SUMIFS(Data_khac!$AC$8:$AC$1504,Data_khac!$C$8:$C$1504," "&amp;Cham_cong!$B32,Data_khac!$E$8:$E$1504,Cham_cong!F$3)</f>
        <v>0.93529411764705872</v>
      </c>
      <c r="G32" s="26">
        <f>SUMIFS(Data!$AB$8:$AB$1542,Data!$C$8:$C$1542," "&amp;Cham_cong!$B32,Data!$E$8:$E$1542,Cham_cong!G$3)+SUMIFS(DonNghiphep!$D$4:$D$85,DonNghiphep!$F$4:$F$85,Cham_cong!G$3,DonNghiphep!$B$4:$B$85,Cham_cong!$B32)+SUMIFS(Data_khac!$AC$8:$AC$1504,Data_khac!$C$8:$C$1504," "&amp;Cham_cong!$B32,Data_khac!$E$8:$E$1504,Cham_cong!G$3)</f>
        <v>1</v>
      </c>
      <c r="H32" s="26">
        <f>SUMIFS(Data!$AB$8:$AB$1542,Data!$C$8:$C$1542," "&amp;Cham_cong!$B32,Data!$E$8:$E$1542,Cham_cong!H$3)+SUMIFS(DonNghiphep!$D$4:$D$85,DonNghiphep!$F$4:$F$85,Cham_cong!H$3,DonNghiphep!$B$4:$B$85,Cham_cong!$B32)+SUMIFS(Data_khac!$AC$8:$AC$1504,Data_khac!$C$8:$C$1504," "&amp;Cham_cong!$B32,Data_khac!$E$8:$E$1504,Cham_cong!H$3)</f>
        <v>0.89607843137254894</v>
      </c>
      <c r="I32" s="26"/>
      <c r="J32" s="26"/>
      <c r="K32" s="26">
        <f>SUMIFS(Data!$AB$8:$AB$1542,Data!$C$8:$C$1542," "&amp;Cham_cong!$B32,Data!$E$8:$E$1542,Cham_cong!K$3)+SUMIFS(DonNghiphep!$D$4:$D$85,DonNghiphep!$F$4:$F$85,Cham_cong!K$3,DonNghiphep!$B$4:$B$85,Cham_cong!$B32)+SUMIFS(Data_khac!$AC$8:$AC$1504,Data_khac!$C$8:$C$1504," "&amp;Cham_cong!$B32,Data_khac!$E$8:$E$1504,Cham_cong!K$3)</f>
        <v>0.52941176470588236</v>
      </c>
      <c r="L32" s="26">
        <f>SUMIFS(Data!$AB$8:$AB$1542,Data!$C$8:$C$1542," "&amp;Cham_cong!$B32,Data!$E$8:$E$1542,Cham_cong!L$3)+SUMIFS(DonNghiphep!$D$4:$D$85,DonNghiphep!$F$4:$F$85,Cham_cong!L$3,DonNghiphep!$B$4:$B$85,Cham_cong!$B32)+SUMIFS(Data_khac!$AC$8:$AC$1504,Data_khac!$C$8:$C$1504," "&amp;Cham_cong!$B32,Data_khac!$E$8:$E$1504,Cham_cong!L$3)</f>
        <v>1</v>
      </c>
      <c r="M32" s="26">
        <f>SUMIFS(Data!$AB$8:$AB$1542,Data!$C$8:$C$1542," "&amp;Cham_cong!$B32,Data!$E$8:$E$1542,Cham_cong!M$3)+SUMIFS(DonNghiphep!$D$4:$D$85,DonNghiphep!$F$4:$F$85,Cham_cong!M$3,DonNghiphep!$B$4:$B$85,Cham_cong!$B32)+SUMIFS(Data_khac!$AC$8:$AC$1504,Data_khac!$C$8:$C$1504," "&amp;Cham_cong!$B32,Data_khac!$E$8:$E$1504,Cham_cong!M$3)</f>
        <v>1</v>
      </c>
      <c r="N32" s="26">
        <f>SUMIFS(Data!$AB$8:$AB$1542,Data!$C$8:$C$1542," "&amp;Cham_cong!$B32,Data!$E$8:$E$1542,Cham_cong!N$3)+SUMIFS(DonNghiphep!$D$4:$D$85,DonNghiphep!$F$4:$F$85,Cham_cong!N$3,DonNghiphep!$B$4:$B$85,Cham_cong!$B32)+SUMIFS(Data_khac!$AC$8:$AC$1504,Data_khac!$C$8:$C$1504," "&amp;Cham_cong!$B32,Data_khac!$E$8:$E$1504,Cham_cong!N$3)</f>
        <v>1</v>
      </c>
      <c r="O32" s="26">
        <f>SUMIFS(Data!$AB$8:$AB$1542,Data!$C$8:$C$1542," "&amp;Cham_cong!$B32,Data!$E$8:$E$1542,Cham_cong!O$3)+SUMIFS(DonNghiphep!$D$4:$D$85,DonNghiphep!$F$4:$F$85,Cham_cong!O$3,DonNghiphep!$B$4:$B$85,Cham_cong!$B32)+SUMIFS(Data_khac!$AC$8:$AC$1504,Data_khac!$C$8:$C$1504," "&amp;Cham_cong!$B32,Data_khac!$E$8:$E$1504,Cham_cong!O$3)</f>
        <v>1</v>
      </c>
      <c r="P32" s="26"/>
      <c r="Q32" s="26"/>
      <c r="R32" s="26">
        <f>SUMIFS(Data!$AB$8:$AB$1542,Data!$C$8:$C$1542," "&amp;Cham_cong!$B32,Data!$E$8:$E$1542,Cham_cong!R$3)+SUMIFS(DonNghiphep!$D$4:$D$85,DonNghiphep!$F$4:$F$85,Cham_cong!R$3,DonNghiphep!$B$4:$B$85,Cham_cong!$B32)+SUMIFS(Data_khac!$AC$8:$AC$1504,Data_khac!$C$8:$C$1504," "&amp;Cham_cong!$B32,Data_khac!$E$8:$E$1504,Cham_cong!R$3)</f>
        <v>1</v>
      </c>
      <c r="S32" s="26">
        <f>SUMIFS(Data!$AB$8:$AB$1542,Data!$C$8:$C$1542," "&amp;Cham_cong!$B32,Data!$E$8:$E$1542,Cham_cong!S$3)+SUMIFS(DonNghiphep!$D$4:$D$85,DonNghiphep!$F$4:$F$85,Cham_cong!S$3,DonNghiphep!$B$4:$B$85,Cham_cong!$B32)+SUMIFS(Data_khac!$AC$8:$AC$1504,Data_khac!$C$8:$C$1504," "&amp;Cham_cong!$B32,Data_khac!$E$8:$E$1504,Cham_cong!S$3)</f>
        <v>0.95098039215686259</v>
      </c>
      <c r="T32" s="26">
        <f>SUMIFS(Data!$AB$8:$AB$1542,Data!$C$8:$C$1542," "&amp;Cham_cong!$B32,Data!$E$8:$E$1542,Cham_cong!T$3)+SUMIFS(DonNghiphep!$D$4:$D$85,DonNghiphep!$F$4:$F$85,Cham_cong!T$3,DonNghiphep!$B$4:$B$85,Cham_cong!$B32)+SUMIFS(Data_khac!$AC$8:$AC$1504,Data_khac!$C$8:$C$1504," "&amp;Cham_cong!$B32,Data_khac!$E$8:$E$1504,Cham_cong!T$3)</f>
        <v>1</v>
      </c>
      <c r="U32" s="26">
        <f>SUMIFS(Data!$AB$8:$AB$1542,Data!$C$8:$C$1542," "&amp;Cham_cong!$B32,Data!$E$8:$E$1542,Cham_cong!U$3)+SUMIFS(DonNghiphep!$D$4:$D$85,DonNghiphep!$F$4:$F$85,Cham_cong!U$3,DonNghiphep!$B$4:$B$85,Cham_cong!$B32)+SUMIFS(Data_khac!$AC$8:$AC$1504,Data_khac!$C$8:$C$1504," "&amp;Cham_cong!$B32,Data_khac!$E$8:$E$1504,Cham_cong!U$3)</f>
        <v>1</v>
      </c>
      <c r="V32" s="26">
        <f>SUMIFS(Data!$AB$8:$AB$1542,Data!$C$8:$C$1542," "&amp;Cham_cong!$B32,Data!$E$8:$E$1542,Cham_cong!V$3)+SUMIFS(DonNghiphep!$D$4:$D$85,DonNghiphep!$F$4:$F$85,Cham_cong!V$3,DonNghiphep!$B$4:$B$85,Cham_cong!$B32)+SUMIFS(Data_khac!$AC$8:$AC$1504,Data_khac!$C$8:$C$1504," "&amp;Cham_cong!$B32,Data_khac!$E$8:$E$1504,Cham_cong!V$3)</f>
        <v>1</v>
      </c>
      <c r="W32" s="26"/>
      <c r="X32" s="26"/>
      <c r="Y32" s="26">
        <f>SUMIFS(Data!$AB$8:$AB$1542,Data!$C$8:$C$1542," "&amp;Cham_cong!$B32,Data!$E$8:$E$1542,Cham_cong!Y$3)+SUMIFS(DonNghiphep!$D$4:$D$85,DonNghiphep!$F$4:$F$85,Cham_cong!Y$3,DonNghiphep!$B$4:$B$85,Cham_cong!$B32)+SUMIFS(Data_khac!$AC$8:$AC$1504,Data_khac!$C$8:$C$1504," "&amp;Cham_cong!$B32,Data_khac!$E$8:$E$1504,Cham_cong!Y$3)</f>
        <v>1</v>
      </c>
      <c r="Z32" s="26">
        <f>SUMIFS(Data!$AB$8:$AB$1542,Data!$C$8:$C$1542," "&amp;Cham_cong!$B32,Data!$E$8:$E$1542,Cham_cong!Z$3)+SUMIFS(DonNghiphep!$D$4:$D$85,DonNghiphep!$F$4:$F$85,Cham_cong!Z$3,DonNghiphep!$B$4:$B$85,Cham_cong!$B32)+SUMIFS(Data_khac!$AC$8:$AC$1504,Data_khac!$C$8:$C$1504," "&amp;Cham_cong!$B32,Data_khac!$E$8:$E$1504,Cham_cong!Z$3)</f>
        <v>1</v>
      </c>
      <c r="AA32" s="26">
        <f>SUMIFS(Data!$AB$8:$AB$1542,Data!$C$8:$C$1542," "&amp;Cham_cong!$B32,Data!$E$8:$E$1542,Cham_cong!AA$3)+SUMIFS(DonNghiphep!$D$4:$D$85,DonNghiphep!$F$4:$F$85,Cham_cong!AA$3,DonNghiphep!$B$4:$B$85,Cham_cong!$B32)+SUMIFS(Data_khac!$AC$8:$AC$1504,Data_khac!$C$8:$C$1504," "&amp;Cham_cong!$B32,Data_khac!$E$8:$E$1504,Cham_cong!AA$3)</f>
        <v>1</v>
      </c>
      <c r="AB32" s="26">
        <f>SUMIFS(Data!$AB$8:$AB$1542,Data!$C$8:$C$1542," "&amp;Cham_cong!$B32,Data!$E$8:$E$1542,Cham_cong!AB$3)+SUMIFS(DonNghiphep!$D$4:$D$85,DonNghiphep!$F$4:$F$85,Cham_cong!AB$3,DonNghiphep!$B$4:$B$85,Cham_cong!$B32)+SUMIFS(Data_khac!$AC$8:$AC$1504,Data_khac!$C$8:$C$1504," "&amp;Cham_cong!$B32,Data_khac!$E$8:$E$1504,Cham_cong!AB$3)</f>
        <v>0.93137254901960775</v>
      </c>
      <c r="AC32" s="26">
        <f>SUMIFS(Data!$AB$8:$AB$1542,Data!$C$8:$C$1542," "&amp;Cham_cong!$B32,Data!$E$8:$E$1542,Cham_cong!AC$3)+SUMIFS(DonNghiphep!$D$4:$D$85,DonNghiphep!$F$4:$F$85,Cham_cong!AC$3,DonNghiphep!$B$4:$B$85,Cham_cong!$B32)+SUMIFS(Data_khac!$AC$8:$AC$1504,Data_khac!$C$8:$C$1504," "&amp;Cham_cong!$B32,Data_khac!$E$8:$E$1504,Cham_cong!AC$3)</f>
        <v>1</v>
      </c>
      <c r="AD32" s="26"/>
      <c r="AE32" s="26"/>
      <c r="AF32" s="26">
        <f>SUMIFS(Data!$AB$8:$AB$1542,Data!$C$8:$C$1542," "&amp;Cham_cong!$B32,Data!$E$8:$E$1542,Cham_cong!AF$3)+SUMIFS(DonNghiphep!$D$4:$D$85,DonNghiphep!$F$4:$F$85,Cham_cong!AF$3,DonNghiphep!$B$4:$B$85,Cham_cong!$B32)+SUMIFS(Data_khac!$AC$8:$AC$1504,Data_khac!$C$8:$C$1504," "&amp;Cham_cong!$B32,Data_khac!$E$8:$E$1504,Cham_cong!AF$3)</f>
        <v>1</v>
      </c>
      <c r="AG32" s="26">
        <f>SUMIFS(Data!$AB$8:$AB$1542,Data!$C$8:$C$1542," "&amp;Cham_cong!$B32,Data!$E$8:$E$1542,Cham_cong!AG$3)+SUMIFS(DonNghiphep!$D$4:$D$85,DonNghiphep!$F$4:$F$85,Cham_cong!AG$3,DonNghiphep!$B$4:$B$85,Cham_cong!$B32)+SUMIFS(Data_khac!$AC$8:$AC$1504,Data_khac!$C$8:$C$1504," "&amp;Cham_cong!$B32,Data_khac!$E$8:$E$1504,Cham_cong!AG$3)</f>
        <v>1</v>
      </c>
      <c r="AH32" s="26">
        <f>SUMIFS(Data!$AB$8:$AB$1542,Data!$C$8:$C$1542," "&amp;Cham_cong!$B32,Data!$E$8:$E$1542,Cham_cong!AH$3)+SUMIFS(DonNghiphep!$D$4:$D$85,DonNghiphep!$F$4:$F$85,Cham_cong!AH$3,DonNghiphep!$B$4:$B$85,Cham_cong!$B32)+SUMIFS(Data_khac!$AC$8:$AC$1504,Data_khac!$C$8:$C$1504," "&amp;Cham_cong!$B32,Data_khac!$E$8:$E$1504,Cham_cong!AH$3)</f>
        <v>1</v>
      </c>
      <c r="AI32" s="29">
        <f>COUNTIF(D32:AH32,"CĐ")+COUNTIF(D32:AH32,"NL")+COUNTIF(D32:AH32,"B")+COUNTIF(D32:AH32,"CT")+SUM(D32:AH32)</f>
        <v>22.24313725490196</v>
      </c>
      <c r="AJ32" s="230">
        <f>SUMIFS(Data!$AE$8:$AE$1707,Data!$C$8:$C$1707," "&amp;Cham_cong!B32)+SUMIFS(Data_khac!$AF$8:$AF$1504,Data_khac!$C$8:$C$1504," "&amp;Cham_cong!$B32)+SUMIFS(DonNghiphep!$E$4:$E$85,DonNghiphep!$B$4:$B$85,Cham_cong!$B32)</f>
        <v>22</v>
      </c>
      <c r="AK32" s="16">
        <f t="shared" si="23"/>
        <v>1</v>
      </c>
      <c r="AL32" s="16">
        <f t="shared" si="24"/>
        <v>0</v>
      </c>
      <c r="AM32" s="17">
        <f t="shared" si="13"/>
        <v>0.5</v>
      </c>
      <c r="AN32" s="17">
        <f ca="1">SUMIF(DonNghiphep!B:C,Cham_cong!B32,DonNghiphep!C:C)</f>
        <v>0</v>
      </c>
      <c r="AO32" s="18">
        <f t="shared" ca="1" si="22"/>
        <v>0.5</v>
      </c>
      <c r="AP32" s="202"/>
      <c r="AQ32" s="159"/>
      <c r="AR32" s="228"/>
      <c r="AS32" s="186"/>
      <c r="AT32" s="187"/>
    </row>
    <row r="33" spans="1:46" s="32" customFormat="1" ht="30" customHeight="1">
      <c r="A33" s="23">
        <v>29</v>
      </c>
      <c r="B33" s="147" t="s">
        <v>250</v>
      </c>
      <c r="C33" s="25" t="s">
        <v>67</v>
      </c>
      <c r="D33" s="26">
        <f>SUMIFS(Data!$AB$8:$AB$1542,Data!$C$8:$C$1542," "&amp;Cham_cong!$B33,Data!$E$8:$E$1542,Cham_cong!D$3)+SUMIFS(DonNghiphep!$D$4:$D$85,DonNghiphep!$F$4:$F$85,Cham_cong!D$3,DonNghiphep!$B$4:$B$85,Cham_cong!$B33)+SUMIFS(Data_khac!$AC$8:$AC$1504,Data_khac!$C$8:$C$1504," "&amp;Cham_cong!$B33,Data_khac!$E$8:$E$1504,Cham_cong!D$3)</f>
        <v>0.93529411764705872</v>
      </c>
      <c r="E33" s="26">
        <f>SUMIFS(Data!$AB$8:$AB$1542,Data!$C$8:$C$1542," "&amp;Cham_cong!$B33,Data!$E$8:$E$1542,Cham_cong!E$3)+SUMIFS(DonNghiphep!$D$4:$D$85,DonNghiphep!$F$4:$F$85,Cham_cong!E$3,DonNghiphep!$B$4:$B$85,Cham_cong!$B33)+SUMIFS(Data_khac!$AC$8:$AC$1504,Data_khac!$C$8:$C$1504," "&amp;Cham_cong!$B33,Data_khac!$E$8:$E$1504,Cham_cong!E$3)</f>
        <v>0</v>
      </c>
      <c r="F33" s="26">
        <f>SUMIFS(Data!$AB$8:$AB$1542,Data!$C$8:$C$1542," "&amp;Cham_cong!$B33,Data!$E$8:$E$1542,Cham_cong!F$3)+SUMIFS(DonNghiphep!$D$4:$D$85,DonNghiphep!$F$4:$F$85,Cham_cong!F$3,DonNghiphep!$B$4:$B$85,Cham_cong!$B33)+SUMIFS(Data_khac!$AC$8:$AC$1504,Data_khac!$C$8:$C$1504," "&amp;Cham_cong!$B33,Data_khac!$E$8:$E$1504,Cham_cong!F$3)</f>
        <v>0.48039215686274522</v>
      </c>
      <c r="G33" s="26">
        <f>SUMIFS(Data!$AB$8:$AB$1542,Data!$C$8:$C$1542," "&amp;Cham_cong!$B33,Data!$E$8:$E$1542,Cham_cong!G$3)+SUMIFS(DonNghiphep!$D$4:$D$85,DonNghiphep!$F$4:$F$85,Cham_cong!G$3,DonNghiphep!$B$4:$B$85,Cham_cong!$B33)+SUMIFS(Data_khac!$AC$8:$AC$1504,Data_khac!$C$8:$C$1504," "&amp;Cham_cong!$B33,Data_khac!$E$8:$E$1504,Cham_cong!G$3)</f>
        <v>0.91568627450980389</v>
      </c>
      <c r="H33" s="26">
        <f>SUMIFS(Data!$AB$8:$AB$1542,Data!$C$8:$C$1542," "&amp;Cham_cong!$B33,Data!$E$8:$E$1542,Cham_cong!H$3)+SUMIFS(DonNghiphep!$D$4:$D$85,DonNghiphep!$F$4:$F$85,Cham_cong!H$3,DonNghiphep!$B$4:$B$85,Cham_cong!$B33)+SUMIFS(Data_khac!$AC$8:$AC$1504,Data_khac!$C$8:$C$1504," "&amp;Cham_cong!$B33,Data_khac!$E$8:$E$1504,Cham_cong!H$3)</f>
        <v>1</v>
      </c>
      <c r="I33" s="26"/>
      <c r="J33" s="26"/>
      <c r="K33" s="26">
        <f>SUMIFS(Data!$AB$8:$AB$1542,Data!$C$8:$C$1542," "&amp;Cham_cong!$B33,Data!$E$8:$E$1542,Cham_cong!K$3)+SUMIFS(DonNghiphep!$D$4:$D$85,DonNghiphep!$F$4:$F$85,Cham_cong!K$3,DonNghiphep!$B$4:$B$85,Cham_cong!$B33)+SUMIFS(Data_khac!$AC$8:$AC$1504,Data_khac!$C$8:$C$1504," "&amp;Cham_cong!$B33,Data_khac!$E$8:$E$1504,Cham_cong!K$3)</f>
        <v>1</v>
      </c>
      <c r="L33" s="26">
        <f>SUMIFS(Data!$AB$8:$AB$1542,Data!$C$8:$C$1542," "&amp;Cham_cong!$B33,Data!$E$8:$E$1542,Cham_cong!L$3)+SUMIFS(DonNghiphep!$D$4:$D$85,DonNghiphep!$F$4:$F$85,Cham_cong!L$3,DonNghiphep!$B$4:$B$85,Cham_cong!$B33)+SUMIFS(Data_khac!$AC$8:$AC$1504,Data_khac!$C$8:$C$1504," "&amp;Cham_cong!$B33,Data_khac!$E$8:$E$1504,Cham_cong!L$3)</f>
        <v>0</v>
      </c>
      <c r="M33" s="26">
        <f>SUMIFS(Data!$AB$8:$AB$1542,Data!$C$8:$C$1542," "&amp;Cham_cong!$B33,Data!$E$8:$E$1542,Cham_cong!M$3)+SUMIFS(DonNghiphep!$D$4:$D$85,DonNghiphep!$F$4:$F$85,Cham_cong!M$3,DonNghiphep!$B$4:$B$85,Cham_cong!$B33)+SUMIFS(Data_khac!$AC$8:$AC$1504,Data_khac!$C$8:$C$1504," "&amp;Cham_cong!$B33,Data_khac!$E$8:$E$1504,Cham_cong!M$3)</f>
        <v>0</v>
      </c>
      <c r="N33" s="26">
        <f>SUMIFS(Data!$AB$8:$AB$1542,Data!$C$8:$C$1542," "&amp;Cham_cong!$B33,Data!$E$8:$E$1542,Cham_cong!N$3)+SUMIFS(DonNghiphep!$D$4:$D$85,DonNghiphep!$F$4:$F$85,Cham_cong!N$3,DonNghiphep!$B$4:$B$85,Cham_cong!$B33)+SUMIFS(Data_khac!$AC$8:$AC$1504,Data_khac!$C$8:$C$1504," "&amp;Cham_cong!$B33,Data_khac!$E$8:$E$1504,Cham_cong!N$3)</f>
        <v>1</v>
      </c>
      <c r="O33" s="26">
        <f>SUMIFS(Data!$AB$8:$AB$1542,Data!$C$8:$C$1542," "&amp;Cham_cong!$B33,Data!$E$8:$E$1542,Cham_cong!O$3)+SUMIFS(DonNghiphep!$D$4:$D$85,DonNghiphep!$F$4:$F$85,Cham_cong!O$3,DonNghiphep!$B$4:$B$85,Cham_cong!$B33)+SUMIFS(Data_khac!$AC$8:$AC$1504,Data_khac!$C$8:$C$1504," "&amp;Cham_cong!$B33,Data_khac!$E$8:$E$1504,Cham_cong!O$3)</f>
        <v>0.85098039215686261</v>
      </c>
      <c r="P33" s="26"/>
      <c r="Q33" s="26"/>
      <c r="R33" s="26" t="s">
        <v>78</v>
      </c>
      <c r="S33" s="26" t="s">
        <v>78</v>
      </c>
      <c r="T33" s="26" t="s">
        <v>78</v>
      </c>
      <c r="U33" s="26" t="s">
        <v>78</v>
      </c>
      <c r="V33" s="26" t="s">
        <v>78</v>
      </c>
      <c r="W33" s="26" t="s">
        <v>78</v>
      </c>
      <c r="X33" s="26" t="s">
        <v>78</v>
      </c>
      <c r="Y33" s="26" t="s">
        <v>78</v>
      </c>
      <c r="Z33" s="26" t="s">
        <v>78</v>
      </c>
      <c r="AA33" s="26" t="s">
        <v>78</v>
      </c>
      <c r="AB33" s="26" t="s">
        <v>78</v>
      </c>
      <c r="AC33" s="26" t="s">
        <v>78</v>
      </c>
      <c r="AD33" s="26" t="s">
        <v>78</v>
      </c>
      <c r="AE33" s="26" t="s">
        <v>78</v>
      </c>
      <c r="AF33" s="26" t="s">
        <v>78</v>
      </c>
      <c r="AG33" s="26" t="s">
        <v>78</v>
      </c>
      <c r="AH33" s="26" t="s">
        <v>78</v>
      </c>
      <c r="AI33" s="29">
        <f t="shared" ref="AI33:AI36" si="25">COUNTIF(D33:AH33,"CĐ")+COUNTIF(D33:AH33,"NL")+COUNTIF(D33:AH33,"B")+COUNTIF(D33:AH33,"CT")+SUM(D33:AH33)</f>
        <v>6.1823529411764708</v>
      </c>
      <c r="AJ33" s="230">
        <f>SUMIFS(Data!$AE$8:$AE$1707,Data!$C$8:$C$1707," "&amp;Cham_cong!B33)+SUMIFS(Data_khac!$AF$8:$AF$1504,Data_khac!$C$8:$C$1504," "&amp;Cham_cong!$B33)+SUMIFS(DonNghiphep!$E$4:$E$85,DonNghiphep!$B$4:$B$85,Cham_cong!$B33)</f>
        <v>6</v>
      </c>
      <c r="AK33" s="16">
        <f t="shared" si="23"/>
        <v>1</v>
      </c>
      <c r="AL33" s="16">
        <f t="shared" si="24"/>
        <v>3</v>
      </c>
      <c r="AM33" s="17">
        <f t="shared" si="13"/>
        <v>3.5</v>
      </c>
      <c r="AN33" s="17">
        <f ca="1">SUMIF(DonNghiphep!B:C,Cham_cong!B33,DonNghiphep!C:C)</f>
        <v>0</v>
      </c>
      <c r="AO33" s="18">
        <f t="shared" ca="1" si="22"/>
        <v>3.5</v>
      </c>
      <c r="AP33" s="202"/>
      <c r="AQ33" s="159"/>
      <c r="AR33" s="34"/>
      <c r="AS33" s="186"/>
      <c r="AT33" s="187"/>
    </row>
    <row r="34" spans="1:46" s="32" customFormat="1" ht="30" customHeight="1">
      <c r="A34" s="23">
        <v>30</v>
      </c>
      <c r="B34" s="147" t="s">
        <v>246</v>
      </c>
      <c r="C34" s="25" t="s">
        <v>67</v>
      </c>
      <c r="D34" s="26">
        <f>SUMIFS(Data!$AB$8:$AB$1542,Data!$C$8:$C$1542," "&amp;Cham_cong!$B34,Data!$E$8:$E$1542,Cham_cong!D$3)+SUMIFS(DonNghiphep!$D$4:$D$85,DonNghiphep!$F$4:$F$85,Cham_cong!D$3,DonNghiphep!$B$4:$B$85,Cham_cong!$B34)+SUMIFS(Data_khac!$AC$8:$AC$1504,Data_khac!$C$8:$C$1504," "&amp;Cham_cong!$B34,Data_khac!$E$8:$E$1504,Cham_cong!D$3)</f>
        <v>1</v>
      </c>
      <c r="E34" s="26">
        <f>SUMIFS(Data!$AB$8:$AB$1542,Data!$C$8:$C$1542," "&amp;Cham_cong!$B34,Data!$E$8:$E$1542,Cham_cong!E$3)+SUMIFS(DonNghiphep!$D$4:$D$85,DonNghiphep!$F$4:$F$85,Cham_cong!E$3,DonNghiphep!$B$4:$B$85,Cham_cong!$B34)+SUMIFS(Data_khac!$AC$8:$AC$1504,Data_khac!$C$8:$C$1504," "&amp;Cham_cong!$B34,Data_khac!$E$8:$E$1504,Cham_cong!E$3)</f>
        <v>1</v>
      </c>
      <c r="F34" s="26">
        <f>SUMIFS(Data!$AB$8:$AB$1542,Data!$C$8:$C$1542," "&amp;Cham_cong!$B34,Data!$E$8:$E$1542,Cham_cong!F$3)+SUMIFS(DonNghiphep!$D$4:$D$85,DonNghiphep!$F$4:$F$85,Cham_cong!F$3,DonNghiphep!$B$4:$B$85,Cham_cong!$B34)+SUMIFS(Data_khac!$AC$8:$AC$1504,Data_khac!$C$8:$C$1504," "&amp;Cham_cong!$B34,Data_khac!$E$8:$E$1504,Cham_cong!F$3)</f>
        <v>1</v>
      </c>
      <c r="G34" s="26">
        <f>SUMIFS(Data!$AB$8:$AB$1542,Data!$C$8:$C$1542," "&amp;Cham_cong!$B34,Data!$E$8:$E$1542,Cham_cong!G$3)+SUMIFS(DonNghiphep!$D$4:$D$85,DonNghiphep!$F$4:$F$85,Cham_cong!G$3,DonNghiphep!$B$4:$B$85,Cham_cong!$B34)+SUMIFS(Data_khac!$AC$8:$AC$1504,Data_khac!$C$8:$C$1504," "&amp;Cham_cong!$B34,Data_khac!$E$8:$E$1504,Cham_cong!G$3)</f>
        <v>0.92941176470588227</v>
      </c>
      <c r="H34" s="26">
        <f>SUMIFS(Data!$AB$8:$AB$1542,Data!$C$8:$C$1542," "&amp;Cham_cong!$B34,Data!$E$8:$E$1542,Cham_cong!H$3)+SUMIFS(DonNghiphep!$D$4:$D$85,DonNghiphep!$F$4:$F$85,Cham_cong!H$3,DonNghiphep!$B$4:$B$85,Cham_cong!$B34)+SUMIFS(Data_khac!$AC$8:$AC$1504,Data_khac!$C$8:$C$1504," "&amp;Cham_cong!$B34,Data_khac!$E$8:$E$1504,Cham_cong!H$3)</f>
        <v>1</v>
      </c>
      <c r="I34" s="26"/>
      <c r="J34" s="26"/>
      <c r="K34" s="26">
        <f>SUMIFS(Data!$AB$8:$AB$1542,Data!$C$8:$C$1542," "&amp;Cham_cong!$B34,Data!$E$8:$E$1542,Cham_cong!K$3)+SUMIFS(DonNghiphep!$D$4:$D$85,DonNghiphep!$F$4:$F$85,Cham_cong!K$3,DonNghiphep!$B$4:$B$85,Cham_cong!$B34)+SUMIFS(Data_khac!$AC$8:$AC$1504,Data_khac!$C$8:$C$1504," "&amp;Cham_cong!$B34,Data_khac!$E$8:$E$1504,Cham_cong!K$3)</f>
        <v>1</v>
      </c>
      <c r="L34" s="26">
        <f>SUMIFS(Data!$AB$8:$AB$1542,Data!$C$8:$C$1542," "&amp;Cham_cong!$B34,Data!$E$8:$E$1542,Cham_cong!L$3)+SUMIFS(DonNghiphep!$D$4:$D$85,DonNghiphep!$F$4:$F$85,Cham_cong!L$3,DonNghiphep!$B$4:$B$85,Cham_cong!$B34)+SUMIFS(Data_khac!$AC$8:$AC$1504,Data_khac!$C$8:$C$1504," "&amp;Cham_cong!$B34,Data_khac!$E$8:$E$1504,Cham_cong!L$3)</f>
        <v>1</v>
      </c>
      <c r="M34" s="26">
        <f>SUMIFS(Data!$AB$8:$AB$1542,Data!$C$8:$C$1542," "&amp;Cham_cong!$B34,Data!$E$8:$E$1542,Cham_cong!M$3)+SUMIFS(DonNghiphep!$D$4:$D$85,DonNghiphep!$F$4:$F$85,Cham_cong!M$3,DonNghiphep!$B$4:$B$85,Cham_cong!$B34)+SUMIFS(Data_khac!$AC$8:$AC$1504,Data_khac!$C$8:$C$1504," "&amp;Cham_cong!$B34,Data_khac!$E$8:$E$1504,Cham_cong!M$3)</f>
        <v>0.92352941176470582</v>
      </c>
      <c r="N34" s="26">
        <f>SUMIFS(Data!$AB$8:$AB$1542,Data!$C$8:$C$1542," "&amp;Cham_cong!$B34,Data!$E$8:$E$1542,Cham_cong!N$3)+SUMIFS(DonNghiphep!$D$4:$D$85,DonNghiphep!$F$4:$F$85,Cham_cong!N$3,DonNghiphep!$B$4:$B$85,Cham_cong!$B34)+SUMIFS(Data_khac!$AC$8:$AC$1504,Data_khac!$C$8:$C$1504," "&amp;Cham_cong!$B34,Data_khac!$E$8:$E$1504,Cham_cong!N$3)</f>
        <v>1</v>
      </c>
      <c r="O34" s="26">
        <f>SUMIFS(Data!$AB$8:$AB$1542,Data!$C$8:$C$1542," "&amp;Cham_cong!$B34,Data!$E$8:$E$1542,Cham_cong!O$3)+SUMIFS(DonNghiphep!$D$4:$D$85,DonNghiphep!$F$4:$F$85,Cham_cong!O$3,DonNghiphep!$B$4:$B$85,Cham_cong!$B34)+SUMIFS(Data_khac!$AC$8:$AC$1504,Data_khac!$C$8:$C$1504," "&amp;Cham_cong!$B34,Data_khac!$E$8:$E$1504,Cham_cong!O$3)</f>
        <v>0.99607843137254937</v>
      </c>
      <c r="P34" s="26"/>
      <c r="Q34" s="26"/>
      <c r="R34" s="26">
        <f>SUMIFS(Data!$AB$8:$AB$1542,Data!$C$8:$C$1542," "&amp;Cham_cong!$B34,Data!$E$8:$E$1542,Cham_cong!R$3)+SUMIFS(DonNghiphep!$D$4:$D$85,DonNghiphep!$F$4:$F$85,Cham_cong!R$3,DonNghiphep!$B$4:$B$85,Cham_cong!$B34)+SUMIFS(Data_khac!$AC$8:$AC$1504,Data_khac!$C$8:$C$1504," "&amp;Cham_cong!$B34,Data_khac!$E$8:$E$1504,Cham_cong!R$3)</f>
        <v>1</v>
      </c>
      <c r="S34" s="26">
        <f>SUMIFS(Data!$AB$8:$AB$1542,Data!$C$8:$C$1542," "&amp;Cham_cong!$B34,Data!$E$8:$E$1542,Cham_cong!S$3)+SUMIFS(DonNghiphep!$D$4:$D$85,DonNghiphep!$F$4:$F$85,Cham_cong!S$3,DonNghiphep!$B$4:$B$85,Cham_cong!$B34)+SUMIFS(Data_khac!$AC$8:$AC$1504,Data_khac!$C$8:$C$1504," "&amp;Cham_cong!$B34,Data_khac!$E$8:$E$1504,Cham_cong!S$3)</f>
        <v>1</v>
      </c>
      <c r="T34" s="26">
        <f>SUMIFS(Data!$AB$8:$AB$1542,Data!$C$8:$C$1542," "&amp;Cham_cong!$B34,Data!$E$8:$E$1542,Cham_cong!T$3)+SUMIFS(DonNghiphep!$D$4:$D$85,DonNghiphep!$F$4:$F$85,Cham_cong!T$3,DonNghiphep!$B$4:$B$85,Cham_cong!$B34)+SUMIFS(Data_khac!$AC$8:$AC$1504,Data_khac!$C$8:$C$1504," "&amp;Cham_cong!$B34,Data_khac!$E$8:$E$1504,Cham_cong!T$3)</f>
        <v>1</v>
      </c>
      <c r="U34" s="26">
        <f>SUMIFS(Data!$AB$8:$AB$1542,Data!$C$8:$C$1542," "&amp;Cham_cong!$B34,Data!$E$8:$E$1542,Cham_cong!U$3)+SUMIFS(DonNghiphep!$D$4:$D$85,DonNghiphep!$F$4:$F$85,Cham_cong!U$3,DonNghiphep!$B$4:$B$85,Cham_cong!$B34)+SUMIFS(Data_khac!$AC$8:$AC$1504,Data_khac!$C$8:$C$1504," "&amp;Cham_cong!$B34,Data_khac!$E$8:$E$1504,Cham_cong!U$3)</f>
        <v>1</v>
      </c>
      <c r="V34" s="26">
        <f>SUMIFS(Data!$AB$8:$AB$1542,Data!$C$8:$C$1542," "&amp;Cham_cong!$B34,Data!$E$8:$E$1542,Cham_cong!V$3)+SUMIFS(DonNghiphep!$D$4:$D$85,DonNghiphep!$F$4:$F$85,Cham_cong!V$3,DonNghiphep!$B$4:$B$85,Cham_cong!$B34)+SUMIFS(Data_khac!$AC$8:$AC$1504,Data_khac!$C$8:$C$1504," "&amp;Cham_cong!$B34,Data_khac!$E$8:$E$1504,Cham_cong!V$3)</f>
        <v>1</v>
      </c>
      <c r="W34" s="26"/>
      <c r="X34" s="26"/>
      <c r="Y34" s="26">
        <f>SUMIFS(Data!$AB$8:$AB$1542,Data!$C$8:$C$1542," "&amp;Cham_cong!$B34,Data!$E$8:$E$1542,Cham_cong!Y$3)+SUMIFS(DonNghiphep!$D$4:$D$85,DonNghiphep!$F$4:$F$85,Cham_cong!Y$3,DonNghiphep!$B$4:$B$85,Cham_cong!$B34)+SUMIFS(Data_khac!$AC$8:$AC$1504,Data_khac!$C$8:$C$1504," "&amp;Cham_cong!$B34,Data_khac!$E$8:$E$1504,Cham_cong!Y$3)</f>
        <v>1</v>
      </c>
      <c r="Z34" s="26">
        <f>SUMIFS(Data!$AB$8:$AB$1542,Data!$C$8:$C$1542," "&amp;Cham_cong!$B34,Data!$E$8:$E$1542,Cham_cong!Z$3)+SUMIFS(DonNghiphep!$D$4:$D$85,DonNghiphep!$F$4:$F$85,Cham_cong!Z$3,DonNghiphep!$B$4:$B$85,Cham_cong!$B34)+SUMIFS(Data_khac!$AC$8:$AC$1504,Data_khac!$C$8:$C$1504," "&amp;Cham_cong!$B34,Data_khac!$E$8:$E$1504,Cham_cong!Z$3)</f>
        <v>1</v>
      </c>
      <c r="AA34" s="26">
        <f>SUMIFS(Data!$AB$8:$AB$1542,Data!$C$8:$C$1542," "&amp;Cham_cong!$B34,Data!$E$8:$E$1542,Cham_cong!AA$3)+SUMIFS(DonNghiphep!$D$4:$D$85,DonNghiphep!$F$4:$F$85,Cham_cong!AA$3,DonNghiphep!$B$4:$B$85,Cham_cong!$B34)+SUMIFS(Data_khac!$AC$8:$AC$1504,Data_khac!$C$8:$C$1504," "&amp;Cham_cong!$B34,Data_khac!$E$8:$E$1504,Cham_cong!AA$3)</f>
        <v>1</v>
      </c>
      <c r="AB34" s="26">
        <f>SUMIFS(Data!$AB$8:$AB$1542,Data!$C$8:$C$1542," "&amp;Cham_cong!$B34,Data!$E$8:$E$1542,Cham_cong!AB$3)+SUMIFS(DonNghiphep!$D$4:$D$85,DonNghiphep!$F$4:$F$85,Cham_cong!AB$3,DonNghiphep!$B$4:$B$85,Cham_cong!$B34)+SUMIFS(Data_khac!$AC$8:$AC$1504,Data_khac!$C$8:$C$1504," "&amp;Cham_cong!$B34,Data_khac!$E$8:$E$1504,Cham_cong!AB$3)</f>
        <v>1</v>
      </c>
      <c r="AC34" s="26">
        <f>SUMIFS(Data!$AB$8:$AB$1542,Data!$C$8:$C$1542," "&amp;Cham_cong!$B34,Data!$E$8:$E$1542,Cham_cong!AC$3)+SUMIFS(DonNghiphep!$D$4:$D$85,DonNghiphep!$F$4:$F$85,Cham_cong!AC$3,DonNghiphep!$B$4:$B$85,Cham_cong!$B34)+SUMIFS(Data_khac!$AC$8:$AC$1504,Data_khac!$C$8:$C$1504," "&amp;Cham_cong!$B34,Data_khac!$E$8:$E$1504,Cham_cong!AC$3)</f>
        <v>0.91764705882352926</v>
      </c>
      <c r="AD34" s="26"/>
      <c r="AE34" s="26"/>
      <c r="AF34" s="26">
        <f>SUMIFS(Data!$AB$8:$AB$1542,Data!$C$8:$C$1542," "&amp;Cham_cong!$B34,Data!$E$8:$E$1542,Cham_cong!AF$3)+SUMIFS(DonNghiphep!$D$4:$D$85,DonNghiphep!$F$4:$F$85,Cham_cong!AF$3,DonNghiphep!$B$4:$B$85,Cham_cong!$B34)+SUMIFS(Data_khac!$AC$8:$AC$1504,Data_khac!$C$8:$C$1504," "&amp;Cham_cong!$B34,Data_khac!$E$8:$E$1504,Cham_cong!AF$3)</f>
        <v>1</v>
      </c>
      <c r="AG34" s="26">
        <f>SUMIFS(Data!$AB$8:$AB$1542,Data!$C$8:$C$1542," "&amp;Cham_cong!$B34,Data!$E$8:$E$1542,Cham_cong!AG$3)+SUMIFS(DonNghiphep!$D$4:$D$85,DonNghiphep!$F$4:$F$85,Cham_cong!AG$3,DonNghiphep!$B$4:$B$85,Cham_cong!$B34)+SUMIFS(Data_khac!$AC$8:$AC$1504,Data_khac!$C$8:$C$1504," "&amp;Cham_cong!$B34,Data_khac!$E$8:$E$1504,Cham_cong!AG$3)</f>
        <v>1</v>
      </c>
      <c r="AH34" s="26">
        <f>SUMIFS(Data!$AB$8:$AB$1542,Data!$C$8:$C$1542," "&amp;Cham_cong!$B34,Data!$E$8:$E$1542,Cham_cong!AH$3)+SUMIFS(DonNghiphep!$D$4:$D$85,DonNghiphep!$F$4:$F$85,Cham_cong!AH$3,DonNghiphep!$B$4:$B$85,Cham_cong!$B34)+SUMIFS(Data_khac!$AC$8:$AC$1504,Data_khac!$C$8:$C$1504," "&amp;Cham_cong!$B34,Data_khac!$E$8:$E$1504,Cham_cong!AH$3)</f>
        <v>1</v>
      </c>
      <c r="AI34" s="29">
        <f t="shared" si="25"/>
        <v>22.766666666666669</v>
      </c>
      <c r="AJ34" s="230">
        <f>SUMIFS(Data!$AE$8:$AE$1707,Data!$C$8:$C$1707," "&amp;Cham_cong!B34)+SUMIFS(Data_khac!$AF$8:$AF$1504,Data_khac!$C$8:$C$1504," "&amp;Cham_cong!$B34)+SUMIFS(DonNghiphep!$E$4:$E$85,DonNghiphep!$B$4:$B$85,Cham_cong!$B34)</f>
        <v>23</v>
      </c>
      <c r="AK34" s="16">
        <f t="shared" si="23"/>
        <v>0</v>
      </c>
      <c r="AL34" s="16">
        <f t="shared" si="24"/>
        <v>0</v>
      </c>
      <c r="AM34" s="17">
        <f t="shared" si="13"/>
        <v>0</v>
      </c>
      <c r="AN34" s="17">
        <f ca="1">SUMIF(DonNghiphep!B:C,Cham_cong!B34,DonNghiphep!C:C)</f>
        <v>0</v>
      </c>
      <c r="AO34" s="18">
        <f t="shared" ca="1" si="22"/>
        <v>0</v>
      </c>
      <c r="AP34" s="202"/>
      <c r="AQ34" s="159"/>
      <c r="AR34" s="34"/>
      <c r="AS34" s="186"/>
      <c r="AT34" s="187"/>
    </row>
    <row r="35" spans="1:46" s="32" customFormat="1" ht="30" customHeight="1">
      <c r="A35" s="23">
        <v>31</v>
      </c>
      <c r="B35" s="147" t="s">
        <v>260</v>
      </c>
      <c r="C35" s="25" t="s">
        <v>75</v>
      </c>
      <c r="D35" s="26">
        <f>SUMIFS(Data!$AB$8:$AB$1542,Data!$C$8:$C$1542," "&amp;Cham_cong!$B35,Data!$E$8:$E$1542,Cham_cong!D$3)+SUMIFS(DonNghiphep!$D$4:$D$85,DonNghiphep!$F$4:$F$85,Cham_cong!D$3,DonNghiphep!$B$4:$B$85,Cham_cong!$B35)+SUMIFS(Data_khac!$AC$8:$AC$1504,Data_khac!$C$8:$C$1504," "&amp;Cham_cong!$B35,Data_khac!$E$8:$E$1504,Cham_cong!D$3)</f>
        <v>1</v>
      </c>
      <c r="E35" s="26">
        <f>SUMIFS(Data!$AB$8:$AB$1542,Data!$C$8:$C$1542," "&amp;Cham_cong!$B35,Data!$E$8:$E$1542,Cham_cong!E$3)+SUMIFS(DonNghiphep!$D$4:$D$85,DonNghiphep!$F$4:$F$85,Cham_cong!E$3,DonNghiphep!$B$4:$B$85,Cham_cong!$B35)+SUMIFS(Data_khac!$AC$8:$AC$1504,Data_khac!$C$8:$C$1504," "&amp;Cham_cong!$B35,Data_khac!$E$8:$E$1504,Cham_cong!E$3)</f>
        <v>1</v>
      </c>
      <c r="F35" s="26">
        <f>SUMIFS(Data!$AB$8:$AB$1542,Data!$C$8:$C$1542," "&amp;Cham_cong!$B35,Data!$E$8:$E$1542,Cham_cong!F$3)+SUMIFS(DonNghiphep!$D$4:$D$85,DonNghiphep!$F$4:$F$85,Cham_cong!F$3,DonNghiphep!$B$4:$B$85,Cham_cong!$B35)+SUMIFS(Data_khac!$AC$8:$AC$1504,Data_khac!$C$8:$C$1504," "&amp;Cham_cong!$B35,Data_khac!$E$8:$E$1504,Cham_cong!F$3)</f>
        <v>1</v>
      </c>
      <c r="G35" s="26">
        <f>SUMIFS(Data!$AB$8:$AB$1542,Data!$C$8:$C$1542," "&amp;Cham_cong!$B35,Data!$E$8:$E$1542,Cham_cong!G$3)+SUMIFS(DonNghiphep!$D$4:$D$85,DonNghiphep!$F$4:$F$85,Cham_cong!G$3,DonNghiphep!$B$4:$B$85,Cham_cong!$B35)+SUMIFS(Data_khac!$AC$8:$AC$1504,Data_khac!$C$8:$C$1504," "&amp;Cham_cong!$B35,Data_khac!$E$8:$E$1504,Cham_cong!G$3)</f>
        <v>0.99411764705882322</v>
      </c>
      <c r="H35" s="26">
        <f>SUMIFS(Data!$AB$8:$AB$1542,Data!$C$8:$C$1542," "&amp;Cham_cong!$B35,Data!$E$8:$E$1542,Cham_cong!H$3)+SUMIFS(DonNghiphep!$D$4:$D$85,DonNghiphep!$F$4:$F$85,Cham_cong!H$3,DonNghiphep!$B$4:$B$85,Cham_cong!$B35)+SUMIFS(Data_khac!$AC$8:$AC$1504,Data_khac!$C$8:$C$1504," "&amp;Cham_cong!$B35,Data_khac!$E$8:$E$1504,Cham_cong!H$3)</f>
        <v>1</v>
      </c>
      <c r="I35" s="26"/>
      <c r="J35" s="26"/>
      <c r="K35" s="26" t="s">
        <v>59</v>
      </c>
      <c r="L35" s="26" t="s">
        <v>59</v>
      </c>
      <c r="M35" s="26" t="s">
        <v>59</v>
      </c>
      <c r="N35" s="26">
        <f>SUMIFS(Data!$AB$8:$AB$1542,Data!$C$8:$C$1542," "&amp;Cham_cong!$B35,Data!$E$8:$E$1542,Cham_cong!N$3)+SUMIFS(DonNghiphep!$D$4:$D$85,DonNghiphep!$F$4:$F$85,Cham_cong!N$3,DonNghiphep!$B$4:$B$85,Cham_cong!$B35)+SUMIFS(Data_khac!$AC$8:$AC$1504,Data_khac!$C$8:$C$1504," "&amp;Cham_cong!$B35,Data_khac!$E$8:$E$1504,Cham_cong!N$3)</f>
        <v>0</v>
      </c>
      <c r="O35" s="26">
        <f>SUMIFS(Data!$AB$8:$AB$1542,Data!$C$8:$C$1542," "&amp;Cham_cong!$B35,Data!$E$8:$E$1542,Cham_cong!O$3)+SUMIFS(DonNghiphep!$D$4:$D$85,DonNghiphep!$F$4:$F$85,Cham_cong!O$3,DonNghiphep!$B$4:$B$85,Cham_cong!$B35)+SUMIFS(Data_khac!$AC$8:$AC$1504,Data_khac!$C$8:$C$1504," "&amp;Cham_cong!$B35,Data_khac!$E$8:$E$1504,Cham_cong!O$3)</f>
        <v>0</v>
      </c>
      <c r="P35" s="26"/>
      <c r="Q35" s="26"/>
      <c r="R35" s="26">
        <f>SUMIFS(Data!$AB$8:$AB$1542,Data!$C$8:$C$1542," "&amp;Cham_cong!$B35,Data!$E$8:$E$1542,Cham_cong!R$3)+SUMIFS(DonNghiphep!$D$4:$D$85,DonNghiphep!$F$4:$F$85,Cham_cong!R$3,DonNghiphep!$B$4:$B$85,Cham_cong!$B35)+SUMIFS(Data_khac!$AC$8:$AC$1504,Data_khac!$C$8:$C$1504," "&amp;Cham_cong!$B35,Data_khac!$E$8:$E$1504,Cham_cong!R$3)</f>
        <v>1</v>
      </c>
      <c r="S35" s="26">
        <f>SUMIFS(Data!$AB$8:$AB$1542,Data!$C$8:$C$1542," "&amp;Cham_cong!$B35,Data!$E$8:$E$1542,Cham_cong!S$3)+SUMIFS(DonNghiphep!$D$4:$D$85,DonNghiphep!$F$4:$F$85,Cham_cong!S$3,DonNghiphep!$B$4:$B$85,Cham_cong!$B35)+SUMIFS(Data_khac!$AC$8:$AC$1504,Data_khac!$C$8:$C$1504," "&amp;Cham_cong!$B35,Data_khac!$E$8:$E$1504,Cham_cong!S$3)</f>
        <v>1</v>
      </c>
      <c r="T35" s="26">
        <f>SUMIFS(Data!$AB$8:$AB$1542,Data!$C$8:$C$1542," "&amp;Cham_cong!$B35,Data!$E$8:$E$1542,Cham_cong!T$3)+SUMIFS(DonNghiphep!$D$4:$D$85,DonNghiphep!$F$4:$F$85,Cham_cong!T$3,DonNghiphep!$B$4:$B$85,Cham_cong!$B35)+SUMIFS(Data_khac!$AC$8:$AC$1504,Data_khac!$C$8:$C$1504," "&amp;Cham_cong!$B35,Data_khac!$E$8:$E$1504,Cham_cong!T$3)</f>
        <v>0.99215686274509796</v>
      </c>
      <c r="U35" s="26">
        <f>SUMIFS(Data!$AB$8:$AB$1542,Data!$C$8:$C$1542," "&amp;Cham_cong!$B35,Data!$E$8:$E$1542,Cham_cong!U$3)+SUMIFS(DonNghiphep!$D$4:$D$85,DonNghiphep!$F$4:$F$85,Cham_cong!U$3,DonNghiphep!$B$4:$B$85,Cham_cong!$B35)+SUMIFS(Data_khac!$AC$8:$AC$1504,Data_khac!$C$8:$C$1504," "&amp;Cham_cong!$B35,Data_khac!$E$8:$E$1504,Cham_cong!U$3)</f>
        <v>0.35098039215686255</v>
      </c>
      <c r="V35" s="26">
        <f>SUMIFS(Data!$AB$8:$AB$1542,Data!$C$8:$C$1542," "&amp;Cham_cong!$B35,Data!$E$8:$E$1542,Cham_cong!V$3)+SUMIFS(DonNghiphep!$D$4:$D$85,DonNghiphep!$F$4:$F$85,Cham_cong!V$3,DonNghiphep!$B$4:$B$85,Cham_cong!$B35)+SUMIFS(Data_khac!$AC$8:$AC$1504,Data_khac!$C$8:$C$1504," "&amp;Cham_cong!$B35,Data_khac!$E$8:$E$1504,Cham_cong!V$3)</f>
        <v>0</v>
      </c>
      <c r="W35" s="26"/>
      <c r="X35" s="26"/>
      <c r="Y35" s="26">
        <f>SUMIFS(Data!$AB$8:$AB$1542,Data!$C$8:$C$1542," "&amp;Cham_cong!$B35,Data!$E$8:$E$1542,Cham_cong!Y$3)+SUMIFS(DonNghiphep!$D$4:$D$85,DonNghiphep!$F$4:$F$85,Cham_cong!Y$3,DonNghiphep!$B$4:$B$85,Cham_cong!$B35)+SUMIFS(Data_khac!$AC$8:$AC$1504,Data_khac!$C$8:$C$1504," "&amp;Cham_cong!$B35,Data_khac!$E$8:$E$1504,Cham_cong!Y$3)</f>
        <v>0</v>
      </c>
      <c r="Z35" s="26">
        <f>SUMIFS(Data!$AB$8:$AB$1542,Data!$C$8:$C$1542," "&amp;Cham_cong!$B35,Data!$E$8:$E$1542,Cham_cong!Z$3)+SUMIFS(DonNghiphep!$D$4:$D$85,DonNghiphep!$F$4:$F$85,Cham_cong!Z$3,DonNghiphep!$B$4:$B$85,Cham_cong!$B35)+SUMIFS(Data_khac!$AC$8:$AC$1504,Data_khac!$C$8:$C$1504," "&amp;Cham_cong!$B35,Data_khac!$E$8:$E$1504,Cham_cong!Z$3)</f>
        <v>0.99411764705882355</v>
      </c>
      <c r="AA35" s="26">
        <f>SUMIFS(Data!$AB$8:$AB$1542,Data!$C$8:$C$1542," "&amp;Cham_cong!$B35,Data!$E$8:$E$1542,Cham_cong!AA$3)+SUMIFS(DonNghiphep!$D$4:$D$85,DonNghiphep!$F$4:$F$85,Cham_cong!AA$3,DonNghiphep!$B$4:$B$85,Cham_cong!$B35)+SUMIFS(Data_khac!$AC$8:$AC$1504,Data_khac!$C$8:$C$1504," "&amp;Cham_cong!$B35,Data_khac!$E$8:$E$1504,Cham_cong!AA$3)</f>
        <v>1</v>
      </c>
      <c r="AB35" s="26">
        <f>SUMIFS(Data!$AB$8:$AB$1542,Data!$C$8:$C$1542," "&amp;Cham_cong!$B35,Data!$E$8:$E$1542,Cham_cong!AB$3)+SUMIFS(DonNghiphep!$D$4:$D$85,DonNghiphep!$F$4:$F$85,Cham_cong!AB$3,DonNghiphep!$B$4:$B$85,Cham_cong!$B35)+SUMIFS(Data_khac!$AC$8:$AC$1504,Data_khac!$C$8:$C$1504," "&amp;Cham_cong!$B35,Data_khac!$E$8:$E$1504,Cham_cong!AB$3)</f>
        <v>1</v>
      </c>
      <c r="AC35" s="26">
        <f>SUMIFS(Data!$AB$8:$AB$1542,Data!$C$8:$C$1542," "&amp;Cham_cong!$B35,Data!$E$8:$E$1542,Cham_cong!AC$3)+SUMIFS(DonNghiphep!$D$4:$D$85,DonNghiphep!$F$4:$F$85,Cham_cong!AC$3,DonNghiphep!$B$4:$B$85,Cham_cong!$B35)+SUMIFS(Data_khac!$AC$8:$AC$1504,Data_khac!$C$8:$C$1504," "&amp;Cham_cong!$B35,Data_khac!$E$8:$E$1504,Cham_cong!AC$3)</f>
        <v>1</v>
      </c>
      <c r="AD35" s="26"/>
      <c r="AE35" s="26"/>
      <c r="AF35" s="26" t="s">
        <v>78</v>
      </c>
      <c r="AG35" s="26" t="s">
        <v>78</v>
      </c>
      <c r="AH35" s="26" t="s">
        <v>78</v>
      </c>
      <c r="AI35" s="29">
        <f>COUNTIF(D35:AH35,"CĐ")+COUNTIF(D35:AH35,"NL")+COUNTIF(D35:AH35,"B")+COUNTIF(D35:AH35,"CT")+SUM(D35:AH35)</f>
        <v>15.331372549019608</v>
      </c>
      <c r="AJ35" s="230">
        <f>SUMIFS(Data!$AE$8:$AE$1707,Data!$C$8:$C$1707," "&amp;Cham_cong!B35)+SUMIFS(Data_khac!$AF$8:$AF$1504,Data_khac!$C$8:$C$1504," "&amp;Cham_cong!$B35)+SUMIFS(DonNghiphep!$E$4:$E$85,DonNghiphep!$B$4:$B$85,Cham_cong!$B35)</f>
        <v>12</v>
      </c>
      <c r="AK35" s="16">
        <f t="shared" si="23"/>
        <v>1</v>
      </c>
      <c r="AL35" s="16">
        <f t="shared" si="24"/>
        <v>4</v>
      </c>
      <c r="AM35" s="17">
        <f t="shared" si="13"/>
        <v>4.5</v>
      </c>
      <c r="AN35" s="17">
        <f ca="1">SUMIF(DonNghiphep!B:C,Cham_cong!B35,DonNghiphep!C:C)</f>
        <v>4.5</v>
      </c>
      <c r="AO35" s="18">
        <f t="shared" ca="1" si="22"/>
        <v>0</v>
      </c>
      <c r="AP35" s="202"/>
      <c r="AQ35" s="159"/>
      <c r="AR35" s="228"/>
      <c r="AS35" s="186"/>
      <c r="AT35" s="187"/>
    </row>
    <row r="36" spans="1:46" s="32" customFormat="1" ht="30" customHeight="1">
      <c r="A36" s="23">
        <v>32</v>
      </c>
      <c r="B36" s="147" t="s">
        <v>261</v>
      </c>
      <c r="C36" s="25" t="s">
        <v>75</v>
      </c>
      <c r="D36" s="26">
        <f>SUMIFS(Data!$AB$8:$AB$1542,Data!$C$8:$C$1542," "&amp;Cham_cong!$B36,Data!$E$8:$E$1542,Cham_cong!D$3)+SUMIFS(DonNghiphep!$D$4:$D$85,DonNghiphep!$F$4:$F$85,Cham_cong!D$3,DonNghiphep!$B$4:$B$85,Cham_cong!$B36)+SUMIFS(Data_khac!$AC$8:$AC$1504,Data_khac!$C$8:$C$1504," "&amp;Cham_cong!$B36,Data_khac!$E$8:$E$1504,Cham_cong!D$3)</f>
        <v>1</v>
      </c>
      <c r="E36" s="26">
        <f>SUMIFS(Data!$AB$8:$AB$1542,Data!$C$8:$C$1542," "&amp;Cham_cong!$B36,Data!$E$8:$E$1542,Cham_cong!E$3)+SUMIFS(DonNghiphep!$D$4:$D$85,DonNghiphep!$F$4:$F$85,Cham_cong!E$3,DonNghiphep!$B$4:$B$85,Cham_cong!$B36)+SUMIFS(Data_khac!$AC$8:$AC$1504,Data_khac!$C$8:$C$1504," "&amp;Cham_cong!$B36,Data_khac!$E$8:$E$1504,Cham_cong!E$3)</f>
        <v>1</v>
      </c>
      <c r="F36" s="26">
        <f>SUMIFS(Data!$AB$8:$AB$1542,Data!$C$8:$C$1542," "&amp;Cham_cong!$B36,Data!$E$8:$E$1542,Cham_cong!F$3)+SUMIFS(DonNghiphep!$D$4:$D$85,DonNghiphep!$F$4:$F$85,Cham_cong!F$3,DonNghiphep!$B$4:$B$85,Cham_cong!$B36)+SUMIFS(Data_khac!$AC$8:$AC$1504,Data_khac!$C$8:$C$1504," "&amp;Cham_cong!$B36,Data_khac!$E$8:$E$1504,Cham_cong!F$3)</f>
        <v>1</v>
      </c>
      <c r="G36" s="26">
        <f>SUMIFS(Data!$AB$8:$AB$1542,Data!$C$8:$C$1542," "&amp;Cham_cong!$B36,Data!$E$8:$E$1542,Cham_cong!G$3)+SUMIFS(DonNghiphep!$D$4:$D$85,DonNghiphep!$F$4:$F$85,Cham_cong!G$3,DonNghiphep!$B$4:$B$85,Cham_cong!$B36)+SUMIFS(Data_khac!$AC$8:$AC$1504,Data_khac!$C$8:$C$1504," "&amp;Cham_cong!$B36,Data_khac!$E$8:$E$1504,Cham_cong!G$3)</f>
        <v>1</v>
      </c>
      <c r="H36" s="26">
        <f>SUMIFS(Data!$AB$8:$AB$1542,Data!$C$8:$C$1542," "&amp;Cham_cong!$B36,Data!$E$8:$E$1542,Cham_cong!H$3)+SUMIFS(DonNghiphep!$D$4:$D$85,DonNghiphep!$F$4:$F$85,Cham_cong!H$3,DonNghiphep!$B$4:$B$85,Cham_cong!$B36)+SUMIFS(Data_khac!$AC$8:$AC$1504,Data_khac!$C$8:$C$1504," "&amp;Cham_cong!$B36,Data_khac!$E$8:$E$1504,Cham_cong!H$3)</f>
        <v>1</v>
      </c>
      <c r="I36" s="26"/>
      <c r="J36" s="26"/>
      <c r="K36" s="26">
        <f>SUMIFS(Data!$AB$8:$AB$1542,Data!$C$8:$C$1542," "&amp;Cham_cong!$B36,Data!$E$8:$E$1542,Cham_cong!K$3)+SUMIFS(DonNghiphep!$D$4:$D$85,DonNghiphep!$F$4:$F$85,Cham_cong!K$3,DonNghiphep!$B$4:$B$85,Cham_cong!$B36)+SUMIFS(Data_khac!$AC$8:$AC$1504,Data_khac!$C$8:$C$1504," "&amp;Cham_cong!$B36,Data_khac!$E$8:$E$1504,Cham_cong!K$3)</f>
        <v>1</v>
      </c>
      <c r="L36" s="26">
        <f>SUMIFS(Data!$AB$8:$AB$1542,Data!$C$8:$C$1542," "&amp;Cham_cong!$B36,Data!$E$8:$E$1542,Cham_cong!L$3)+SUMIFS(DonNghiphep!$D$4:$D$85,DonNghiphep!$F$4:$F$85,Cham_cong!L$3,DonNghiphep!$B$4:$B$85,Cham_cong!$B36)+SUMIFS(Data_khac!$AC$8:$AC$1504,Data_khac!$C$8:$C$1504," "&amp;Cham_cong!$B36,Data_khac!$E$8:$E$1504,Cham_cong!L$3)</f>
        <v>1</v>
      </c>
      <c r="M36" s="26">
        <f>SUMIFS(Data!$AB$8:$AB$1542,Data!$C$8:$C$1542," "&amp;Cham_cong!$B36,Data!$E$8:$E$1542,Cham_cong!M$3)+SUMIFS(DonNghiphep!$D$4:$D$85,DonNghiphep!$F$4:$F$85,Cham_cong!M$3,DonNghiphep!$B$4:$B$85,Cham_cong!$B36)+SUMIFS(Data_khac!$AC$8:$AC$1504,Data_khac!$C$8:$C$1504," "&amp;Cham_cong!$B36,Data_khac!$E$8:$E$1504,Cham_cong!M$3)</f>
        <v>1</v>
      </c>
      <c r="N36" s="26">
        <f>SUMIFS(Data!$AB$8:$AB$1542,Data!$C$8:$C$1542," "&amp;Cham_cong!$B36,Data!$E$8:$E$1542,Cham_cong!N$3)+SUMIFS(DonNghiphep!$D$4:$D$85,DonNghiphep!$F$4:$F$85,Cham_cong!N$3,DonNghiphep!$B$4:$B$85,Cham_cong!$B36)+SUMIFS(Data_khac!$AC$8:$AC$1504,Data_khac!$C$8:$C$1504," "&amp;Cham_cong!$B36,Data_khac!$E$8:$E$1504,Cham_cong!N$3)</f>
        <v>1</v>
      </c>
      <c r="O36" s="26">
        <f>SUMIFS(Data!$AB$8:$AB$1542,Data!$C$8:$C$1542," "&amp;Cham_cong!$B36,Data!$E$8:$E$1542,Cham_cong!O$3)+SUMIFS(DonNghiphep!$D$4:$D$85,DonNghiphep!$F$4:$F$85,Cham_cong!O$3,DonNghiphep!$B$4:$B$85,Cham_cong!$B36)+SUMIFS(Data_khac!$AC$8:$AC$1504,Data_khac!$C$8:$C$1504," "&amp;Cham_cong!$B36,Data_khac!$E$8:$E$1504,Cham_cong!O$3)</f>
        <v>0</v>
      </c>
      <c r="P36" s="26"/>
      <c r="Q36" s="26"/>
      <c r="R36" s="26">
        <f>SUMIFS(Data!$AB$8:$AB$1542,Data!$C$8:$C$1542," "&amp;Cham_cong!$B36,Data!$E$8:$E$1542,Cham_cong!R$3)+SUMIFS(DonNghiphep!$D$4:$D$85,DonNghiphep!$F$4:$F$85,Cham_cong!R$3,DonNghiphep!$B$4:$B$85,Cham_cong!$B36)+SUMIFS(Data_khac!$AC$8:$AC$1504,Data_khac!$C$8:$C$1504," "&amp;Cham_cong!$B36,Data_khac!$E$8:$E$1504,Cham_cong!R$3)</f>
        <v>0.89607843137254906</v>
      </c>
      <c r="S36" s="26">
        <f>SUMIFS(Data!$AB$8:$AB$1542,Data!$C$8:$C$1542," "&amp;Cham_cong!$B36,Data!$E$8:$E$1542,Cham_cong!S$3)+SUMIFS(DonNghiphep!$D$4:$D$85,DonNghiphep!$F$4:$F$85,Cham_cong!S$3,DonNghiphep!$B$4:$B$85,Cham_cong!$B36)+SUMIFS(Data_khac!$AC$8:$AC$1504,Data_khac!$C$8:$C$1504," "&amp;Cham_cong!$B36,Data_khac!$E$8:$E$1504,Cham_cong!S$3)</f>
        <v>0.97058823529411786</v>
      </c>
      <c r="T36" s="26">
        <f>SUMIFS(Data!$AB$8:$AB$1542,Data!$C$8:$C$1542," "&amp;Cham_cong!$B36,Data!$E$8:$E$1542,Cham_cong!T$3)+SUMIFS(DonNghiphep!$D$4:$D$85,DonNghiphep!$F$4:$F$85,Cham_cong!T$3,DonNghiphep!$B$4:$B$85,Cham_cong!$B36)+SUMIFS(Data_khac!$AC$8:$AC$1504,Data_khac!$C$8:$C$1504," "&amp;Cham_cong!$B36,Data_khac!$E$8:$E$1504,Cham_cong!T$3)</f>
        <v>1</v>
      </c>
      <c r="U36" s="26">
        <f>SUMIFS(Data!$AB$8:$AB$1542,Data!$C$8:$C$1542," "&amp;Cham_cong!$B36,Data!$E$8:$E$1542,Cham_cong!U$3)+SUMIFS(DonNghiphep!$D$4:$D$85,DonNghiphep!$F$4:$F$85,Cham_cong!U$3,DonNghiphep!$B$4:$B$85,Cham_cong!$B36)+SUMIFS(Data_khac!$AC$8:$AC$1504,Data_khac!$C$8:$C$1504," "&amp;Cham_cong!$B36,Data_khac!$E$8:$E$1504,Cham_cong!U$3)</f>
        <v>0</v>
      </c>
      <c r="V36" s="26">
        <f>SUMIFS(Data!$AB$8:$AB$1542,Data!$C$8:$C$1542," "&amp;Cham_cong!$B36,Data!$E$8:$E$1542,Cham_cong!V$3)+SUMIFS(DonNghiphep!$D$4:$D$85,DonNghiphep!$F$4:$F$85,Cham_cong!V$3,DonNghiphep!$B$4:$B$85,Cham_cong!$B36)+SUMIFS(Data_khac!$AC$8:$AC$1504,Data_khac!$C$8:$C$1504," "&amp;Cham_cong!$B36,Data_khac!$E$8:$E$1504,Cham_cong!V$3)</f>
        <v>0</v>
      </c>
      <c r="W36" s="26"/>
      <c r="X36" s="26"/>
      <c r="Y36" s="26">
        <f>SUMIFS(Data!$AB$8:$AB$1542,Data!$C$8:$C$1542," "&amp;Cham_cong!$B36,Data!$E$8:$E$1542,Cham_cong!Y$3)+SUMIFS(DonNghiphep!$D$4:$D$85,DonNghiphep!$F$4:$F$85,Cham_cong!Y$3,DonNghiphep!$B$4:$B$85,Cham_cong!$B36)+SUMIFS(Data_khac!$AC$8:$AC$1504,Data_khac!$C$8:$C$1504," "&amp;Cham_cong!$B36,Data_khac!$E$8:$E$1504,Cham_cong!Y$3)</f>
        <v>0.52156862745098043</v>
      </c>
      <c r="Z36" s="26">
        <f>SUMIFS(Data!$AB$8:$AB$1542,Data!$C$8:$C$1542," "&amp;Cham_cong!$B36,Data!$E$8:$E$1542,Cham_cong!Z$3)+SUMIFS(DonNghiphep!$D$4:$D$85,DonNghiphep!$F$4:$F$85,Cham_cong!Z$3,DonNghiphep!$B$4:$B$85,Cham_cong!$B36)+SUMIFS(Data_khac!$AC$8:$AC$1504,Data_khac!$C$8:$C$1504," "&amp;Cham_cong!$B36,Data_khac!$E$8:$E$1504,Cham_cong!Z$3)</f>
        <v>0.93137254901960775</v>
      </c>
      <c r="AA36" s="26">
        <f>SUMIFS(Data!$AB$8:$AB$1542,Data!$C$8:$C$1542," "&amp;Cham_cong!$B36,Data!$E$8:$E$1542,Cham_cong!AA$3)+SUMIFS(DonNghiphep!$D$4:$D$85,DonNghiphep!$F$4:$F$85,Cham_cong!AA$3,DonNghiphep!$B$4:$B$85,Cham_cong!$B36)+SUMIFS(Data_khac!$AC$8:$AC$1504,Data_khac!$C$8:$C$1504," "&amp;Cham_cong!$B36,Data_khac!$E$8:$E$1504,Cham_cong!AA$3)</f>
        <v>1</v>
      </c>
      <c r="AB36" s="26">
        <f>SUMIFS(Data!$AB$8:$AB$1542,Data!$C$8:$C$1542," "&amp;Cham_cong!$B36,Data!$E$8:$E$1542,Cham_cong!AB$3)+SUMIFS(DonNghiphep!$D$4:$D$85,DonNghiphep!$F$4:$F$85,Cham_cong!AB$3,DonNghiphep!$B$4:$B$85,Cham_cong!$B36)+SUMIFS(Data_khac!$AC$8:$AC$1504,Data_khac!$C$8:$C$1504," "&amp;Cham_cong!$B36,Data_khac!$E$8:$E$1504,Cham_cong!AB$3)</f>
        <v>1</v>
      </c>
      <c r="AC36" s="26">
        <f>SUMIFS(Data!$AB$8:$AB$1542,Data!$C$8:$C$1542," "&amp;Cham_cong!$B36,Data!$E$8:$E$1542,Cham_cong!AC$3)+SUMIFS(DonNghiphep!$D$4:$D$85,DonNghiphep!$F$4:$F$85,Cham_cong!AC$3,DonNghiphep!$B$4:$B$85,Cham_cong!$B36)+SUMIFS(Data_khac!$AC$8:$AC$1504,Data_khac!$C$8:$C$1504," "&amp;Cham_cong!$B36,Data_khac!$E$8:$E$1504,Cham_cong!AC$3)</f>
        <v>1</v>
      </c>
      <c r="AD36" s="26"/>
      <c r="AE36" s="26"/>
      <c r="AF36" s="26">
        <f>SUMIFS(Data!$AB$8:$AB$1542,Data!$C$8:$C$1542," "&amp;Cham_cong!$B36,Data!$E$8:$E$1542,Cham_cong!AF$3)+SUMIFS(DonNghiphep!$D$4:$D$85,DonNghiphep!$F$4:$F$85,Cham_cong!AF$3,DonNghiphep!$B$4:$B$85,Cham_cong!$B36)+SUMIFS(Data_khac!$AC$8:$AC$1504,Data_khac!$C$8:$C$1504," "&amp;Cham_cong!$B36,Data_khac!$E$8:$E$1504,Cham_cong!AF$3)</f>
        <v>1</v>
      </c>
      <c r="AG36" s="26">
        <f>SUMIFS(Data!$AB$8:$AB$1542,Data!$C$8:$C$1542," "&amp;Cham_cong!$B36,Data!$E$8:$E$1542,Cham_cong!AG$3)+SUMIFS(DonNghiphep!$D$4:$D$85,DonNghiphep!$F$4:$F$85,Cham_cong!AG$3,DonNghiphep!$B$4:$B$85,Cham_cong!$B36)+SUMIFS(Data_khac!$AC$8:$AC$1504,Data_khac!$C$8:$C$1504," "&amp;Cham_cong!$B36,Data_khac!$E$8:$E$1504,Cham_cong!AG$3)</f>
        <v>1</v>
      </c>
      <c r="AH36" s="26">
        <f>SUMIFS(Data!$AB$8:$AB$1542,Data!$C$8:$C$1542," "&amp;Cham_cong!$B36,Data!$E$8:$E$1542,Cham_cong!AH$3)+SUMIFS(DonNghiphep!$D$4:$D$85,DonNghiphep!$F$4:$F$85,Cham_cong!AH$3,DonNghiphep!$B$4:$B$85,Cham_cong!$B36)+SUMIFS(Data_khac!$AC$8:$AC$1504,Data_khac!$C$8:$C$1504," "&amp;Cham_cong!$B36,Data_khac!$E$8:$E$1504,Cham_cong!AH$3)</f>
        <v>0.92352941176470582</v>
      </c>
      <c r="AI36" s="29">
        <f t="shared" si="25"/>
        <v>19.24313725490196</v>
      </c>
      <c r="AJ36" s="230">
        <f>SUMIFS(Data!$AE$8:$AE$1707,Data!$C$8:$C$1707," "&amp;Cham_cong!B36)+SUMIFS(Data_khac!$AF$8:$AF$1504,Data_khac!$C$8:$C$1504," "&amp;Cham_cong!$B36)+SUMIFS(DonNghiphep!$E$4:$E$85,DonNghiphep!$B$4:$B$85,Cham_cong!$B36)</f>
        <v>19</v>
      </c>
      <c r="AK36" s="16">
        <f t="shared" si="23"/>
        <v>1</v>
      </c>
      <c r="AL36" s="16">
        <f t="shared" si="24"/>
        <v>3</v>
      </c>
      <c r="AM36" s="17">
        <f t="shared" si="13"/>
        <v>3.5</v>
      </c>
      <c r="AN36" s="17">
        <f ca="1">SUMIF(DonNghiphep!B:C,Cham_cong!B36,DonNghiphep!C:C)</f>
        <v>3.5</v>
      </c>
      <c r="AO36" s="18">
        <f t="shared" ca="1" si="22"/>
        <v>0</v>
      </c>
      <c r="AP36" s="202"/>
      <c r="AQ36" s="159"/>
      <c r="AR36" s="228"/>
      <c r="AS36" s="186"/>
      <c r="AT36" s="187"/>
    </row>
    <row r="37" spans="1:46" s="32" customFormat="1" ht="30" customHeight="1">
      <c r="A37" s="23">
        <v>33</v>
      </c>
      <c r="B37" s="147" t="s">
        <v>263</v>
      </c>
      <c r="C37" s="25" t="s">
        <v>67</v>
      </c>
      <c r="D37" s="26">
        <f>SUMIFS(Data!$AB$8:$AB$1542,Data!$C$8:$C$1542," "&amp;Cham_cong!$B37,Data!$E$8:$E$1542,Cham_cong!D$3)+SUMIFS(DonNghiphep!$D$4:$D$85,DonNghiphep!$F$4:$F$85,Cham_cong!D$3,DonNghiphep!$B$4:$B$85,Cham_cong!$B37)+SUMIFS(Data_khac!$AC$8:$AC$1504,Data_khac!$C$8:$C$1504," "&amp;Cham_cong!$B37,Data_khac!$E$8:$E$1504,Cham_cong!D$3)</f>
        <v>1</v>
      </c>
      <c r="E37" s="26">
        <f>SUMIFS(Data!$AB$8:$AB$1542,Data!$C$8:$C$1542," "&amp;Cham_cong!$B37,Data!$E$8:$E$1542,Cham_cong!E$3)+SUMIFS(DonNghiphep!$D$4:$D$85,DonNghiphep!$F$4:$F$85,Cham_cong!E$3,DonNghiphep!$B$4:$B$85,Cham_cong!$B37)+SUMIFS(Data_khac!$AC$8:$AC$1504,Data_khac!$C$8:$C$1504," "&amp;Cham_cong!$B37,Data_khac!$E$8:$E$1504,Cham_cong!E$3)</f>
        <v>0.93921568627450969</v>
      </c>
      <c r="F37" s="26">
        <f>SUMIFS(Data!$AB$8:$AB$1542,Data!$C$8:$C$1542," "&amp;Cham_cong!$B37,Data!$E$8:$E$1542,Cham_cong!F$3)+SUMIFS(DonNghiphep!$D$4:$D$85,DonNghiphep!$F$4:$F$85,Cham_cong!F$3,DonNghiphep!$B$4:$B$85,Cham_cong!$B37)+SUMIFS(Data_khac!$AC$8:$AC$1504,Data_khac!$C$8:$C$1504," "&amp;Cham_cong!$B37,Data_khac!$E$8:$E$1504,Cham_cong!F$3)</f>
        <v>1</v>
      </c>
      <c r="G37" s="26">
        <f>SUMIFS(Data!$AB$8:$AB$1542,Data!$C$8:$C$1542," "&amp;Cham_cong!$B37,Data!$E$8:$E$1542,Cham_cong!G$3)+SUMIFS(DonNghiphep!$D$4:$D$85,DonNghiphep!$F$4:$F$85,Cham_cong!G$3,DonNghiphep!$B$4:$B$85,Cham_cong!$B37)+SUMIFS(Data_khac!$AC$8:$AC$1504,Data_khac!$C$8:$C$1504," "&amp;Cham_cong!$B37,Data_khac!$E$8:$E$1504,Cham_cong!G$3)</f>
        <v>0.99803921568627441</v>
      </c>
      <c r="H37" s="26">
        <f>SUMIFS(Data!$AB$8:$AB$1542,Data!$C$8:$C$1542," "&amp;Cham_cong!$B37,Data!$E$8:$E$1542,Cham_cong!H$3)+SUMIFS(DonNghiphep!$D$4:$D$85,DonNghiphep!$F$4:$F$85,Cham_cong!H$3,DonNghiphep!$B$4:$B$85,Cham_cong!$B37)+SUMIFS(Data_khac!$AC$8:$AC$1504,Data_khac!$C$8:$C$1504," "&amp;Cham_cong!$B37,Data_khac!$E$8:$E$1504,Cham_cong!H$3)</f>
        <v>1</v>
      </c>
      <c r="I37" s="26"/>
      <c r="J37" s="26"/>
      <c r="K37" s="26">
        <f>SUMIFS(Data!$AB$8:$AB$1542,Data!$C$8:$C$1542," "&amp;Cham_cong!$B37,Data!$E$8:$E$1542,Cham_cong!K$3)+SUMIFS(DonNghiphep!$D$4:$D$85,DonNghiphep!$F$4:$F$85,Cham_cong!K$3,DonNghiphep!$B$4:$B$85,Cham_cong!$B37)+SUMIFS(Data_khac!$AC$8:$AC$1504,Data_khac!$C$8:$C$1504," "&amp;Cham_cong!$B37,Data_khac!$E$8:$E$1504,Cham_cong!K$3)</f>
        <v>0.99999999999999989</v>
      </c>
      <c r="L37" s="26">
        <f>SUMIFS(Data!$AB$8:$AB$1542,Data!$C$8:$C$1542," "&amp;Cham_cong!$B37,Data!$E$8:$E$1542,Cham_cong!L$3)+SUMIFS(DonNghiphep!$D$4:$D$85,DonNghiphep!$F$4:$F$85,Cham_cong!L$3,DonNghiphep!$B$4:$B$85,Cham_cong!$B37)+SUMIFS(Data_khac!$AC$8:$AC$1504,Data_khac!$C$8:$C$1504," "&amp;Cham_cong!$B37,Data_khac!$E$8:$E$1504,Cham_cong!L$3)</f>
        <v>1</v>
      </c>
      <c r="M37" s="26">
        <f>SUMIFS(Data!$AB$8:$AB$1542,Data!$C$8:$C$1542," "&amp;Cham_cong!$B37,Data!$E$8:$E$1542,Cham_cong!M$3)+SUMIFS(DonNghiphep!$D$4:$D$85,DonNghiphep!$F$4:$F$85,Cham_cong!M$3,DonNghiphep!$B$4:$B$85,Cham_cong!$B37)+SUMIFS(Data_khac!$AC$8:$AC$1504,Data_khac!$C$8:$C$1504," "&amp;Cham_cong!$B37,Data_khac!$E$8:$E$1504,Cham_cong!M$3)</f>
        <v>1</v>
      </c>
      <c r="N37" s="26">
        <f>SUMIFS(Data!$AB$8:$AB$1542,Data!$C$8:$C$1542," "&amp;Cham_cong!$B37,Data!$E$8:$E$1542,Cham_cong!N$3)+SUMIFS(DonNghiphep!$D$4:$D$85,DonNghiphep!$F$4:$F$85,Cham_cong!N$3,DonNghiphep!$B$4:$B$85,Cham_cong!$B37)+SUMIFS(Data_khac!$AC$8:$AC$1504,Data_khac!$C$8:$C$1504," "&amp;Cham_cong!$B37,Data_khac!$E$8:$E$1504,Cham_cong!N$3)</f>
        <v>1</v>
      </c>
      <c r="O37" s="26">
        <f>SUMIFS(Data!$AB$8:$AB$1542,Data!$C$8:$C$1542," "&amp;Cham_cong!$B37,Data!$E$8:$E$1542,Cham_cong!O$3)+SUMIFS(DonNghiphep!$D$4:$D$85,DonNghiphep!$F$4:$F$85,Cham_cong!O$3,DonNghiphep!$B$4:$B$85,Cham_cong!$B37)+SUMIFS(Data_khac!$AC$8:$AC$1504,Data_khac!$C$8:$C$1504," "&amp;Cham_cong!$B37,Data_khac!$E$8:$E$1504,Cham_cong!O$3)</f>
        <v>0.96862745098039216</v>
      </c>
      <c r="P37" s="26"/>
      <c r="Q37" s="26"/>
      <c r="R37" s="26">
        <f>SUMIFS(Data!$AB$8:$AB$1542,Data!$C$8:$C$1542," "&amp;Cham_cong!$B37,Data!$E$8:$E$1542,Cham_cong!R$3)+SUMIFS(DonNghiphep!$D$4:$D$85,DonNghiphep!$F$4:$F$85,Cham_cong!R$3,DonNghiphep!$B$4:$B$85,Cham_cong!$B37)+SUMIFS(Data_khac!$AC$8:$AC$1504,Data_khac!$C$8:$C$1504," "&amp;Cham_cong!$B37,Data_khac!$E$8:$E$1504,Cham_cong!R$3)</f>
        <v>0</v>
      </c>
      <c r="S37" s="26">
        <f>SUMIFS(Data!$AB$8:$AB$1542,Data!$C$8:$C$1542," "&amp;Cham_cong!$B37,Data!$E$8:$E$1542,Cham_cong!S$3)+SUMIFS(DonNghiphep!$D$4:$D$85,DonNghiphep!$F$4:$F$85,Cham_cong!S$3,DonNghiphep!$B$4:$B$85,Cham_cong!$B37)+SUMIFS(Data_khac!$AC$8:$AC$1504,Data_khac!$C$8:$C$1504," "&amp;Cham_cong!$B37,Data_khac!$E$8:$E$1504,Cham_cong!S$3)</f>
        <v>0.99999999999999989</v>
      </c>
      <c r="T37" s="26">
        <f>SUMIFS(Data!$AB$8:$AB$1542,Data!$C$8:$C$1542," "&amp;Cham_cong!$B37,Data!$E$8:$E$1542,Cham_cong!T$3)+SUMIFS(DonNghiphep!$D$4:$D$85,DonNghiphep!$F$4:$F$85,Cham_cong!T$3,DonNghiphep!$B$4:$B$85,Cham_cong!$B37)+SUMIFS(Data_khac!$AC$8:$AC$1504,Data_khac!$C$8:$C$1504," "&amp;Cham_cong!$B37,Data_khac!$E$8:$E$1504,Cham_cong!T$3)</f>
        <v>1</v>
      </c>
      <c r="U37" s="26">
        <f>SUMIFS(Data!$AB$8:$AB$1542,Data!$C$8:$C$1542," "&amp;Cham_cong!$B37,Data!$E$8:$E$1542,Cham_cong!U$3)+SUMIFS(DonNghiphep!$D$4:$D$85,DonNghiphep!$F$4:$F$85,Cham_cong!U$3,DonNghiphep!$B$4:$B$85,Cham_cong!$B37)+SUMIFS(Data_khac!$AC$8:$AC$1504,Data_khac!$C$8:$C$1504," "&amp;Cham_cong!$B37,Data_khac!$E$8:$E$1504,Cham_cong!U$3)</f>
        <v>0</v>
      </c>
      <c r="V37" s="26">
        <f>SUMIFS(Data!$AB$8:$AB$1542,Data!$C$8:$C$1542," "&amp;Cham_cong!$B37,Data!$E$8:$E$1542,Cham_cong!V$3)+SUMIFS(DonNghiphep!$D$4:$D$85,DonNghiphep!$F$4:$F$85,Cham_cong!V$3,DonNghiphep!$B$4:$B$85,Cham_cong!$B37)+SUMIFS(Data_khac!$AC$8:$AC$1504,Data_khac!$C$8:$C$1504," "&amp;Cham_cong!$B37,Data_khac!$E$8:$E$1504,Cham_cong!V$3)</f>
        <v>1</v>
      </c>
      <c r="W37" s="26"/>
      <c r="X37" s="26"/>
      <c r="Y37" s="26">
        <f>SUMIFS(Data!$AB$8:$AB$1542,Data!$C$8:$C$1542," "&amp;Cham_cong!$B37,Data!$E$8:$E$1542,Cham_cong!Y$3)+SUMIFS(DonNghiphep!$D$4:$D$85,DonNghiphep!$F$4:$F$85,Cham_cong!Y$3,DonNghiphep!$B$4:$B$85,Cham_cong!$B37)+SUMIFS(Data_khac!$AC$8:$AC$1504,Data_khac!$C$8:$C$1504," "&amp;Cham_cong!$B37,Data_khac!$E$8:$E$1504,Cham_cong!Y$3)</f>
        <v>1</v>
      </c>
      <c r="Z37" s="26">
        <f>SUMIFS(Data!$AB$8:$AB$1542,Data!$C$8:$C$1542," "&amp;Cham_cong!$B37,Data!$E$8:$E$1542,Cham_cong!Z$3)+SUMIFS(DonNghiphep!$D$4:$D$85,DonNghiphep!$F$4:$F$85,Cham_cong!Z$3,DonNghiphep!$B$4:$B$85,Cham_cong!$B37)+SUMIFS(Data_khac!$AC$8:$AC$1504,Data_khac!$C$8:$C$1504," "&amp;Cham_cong!$B37,Data_khac!$E$8:$E$1504,Cham_cong!Z$3)</f>
        <v>1</v>
      </c>
      <c r="AA37" s="26">
        <f>SUMIFS(Data!$AB$8:$AB$1542,Data!$C$8:$C$1542," "&amp;Cham_cong!$B37,Data!$E$8:$E$1542,Cham_cong!AA$3)+SUMIFS(DonNghiphep!$D$4:$D$85,DonNghiphep!$F$4:$F$85,Cham_cong!AA$3,DonNghiphep!$B$4:$B$85,Cham_cong!$B37)+SUMIFS(Data_khac!$AC$8:$AC$1504,Data_khac!$C$8:$C$1504," "&amp;Cham_cong!$B37,Data_khac!$E$8:$E$1504,Cham_cong!AA$3)</f>
        <v>1</v>
      </c>
      <c r="AB37" s="26">
        <f>SUMIFS(Data!$AB$8:$AB$1542,Data!$C$8:$C$1542," "&amp;Cham_cong!$B37,Data!$E$8:$E$1542,Cham_cong!AB$3)+SUMIFS(DonNghiphep!$D$4:$D$85,DonNghiphep!$F$4:$F$85,Cham_cong!AB$3,DonNghiphep!$B$4:$B$85,Cham_cong!$B37)+SUMIFS(Data_khac!$AC$8:$AC$1504,Data_khac!$C$8:$C$1504," "&amp;Cham_cong!$B37,Data_khac!$E$8:$E$1504,Cham_cong!AB$3)</f>
        <v>1</v>
      </c>
      <c r="AC37" s="26">
        <f>SUMIFS(Data!$AB$8:$AB$1542,Data!$C$8:$C$1542," "&amp;Cham_cong!$B37,Data!$E$8:$E$1542,Cham_cong!AC$3)+SUMIFS(DonNghiphep!$D$4:$D$85,DonNghiphep!$F$4:$F$85,Cham_cong!AC$3,DonNghiphep!$B$4:$B$85,Cham_cong!$B37)+SUMIFS(Data_khac!$AC$8:$AC$1504,Data_khac!$C$8:$C$1504," "&amp;Cham_cong!$B37,Data_khac!$E$8:$E$1504,Cham_cong!AC$3)</f>
        <v>1</v>
      </c>
      <c r="AD37" s="26"/>
      <c r="AE37" s="26"/>
      <c r="AF37" s="26">
        <f>SUMIFS(Data!$AB$8:$AB$1542,Data!$C$8:$C$1542," "&amp;Cham_cong!$B37,Data!$E$8:$E$1542,Cham_cong!AF$3)+SUMIFS(DonNghiphep!$D$4:$D$85,DonNghiphep!$F$4:$F$85,Cham_cong!AF$3,DonNghiphep!$B$4:$B$85,Cham_cong!$B37)+SUMIFS(Data_khac!$AC$8:$AC$1504,Data_khac!$C$8:$C$1504," "&amp;Cham_cong!$B37,Data_khac!$E$8:$E$1504,Cham_cong!AF$3)</f>
        <v>1</v>
      </c>
      <c r="AG37" s="26">
        <f>SUMIFS(Data!$AB$8:$AB$1542,Data!$C$8:$C$1542," "&amp;Cham_cong!$B37,Data!$E$8:$E$1542,Cham_cong!AG$3)+SUMIFS(DonNghiphep!$D$4:$D$85,DonNghiphep!$F$4:$F$85,Cham_cong!AG$3,DonNghiphep!$B$4:$B$85,Cham_cong!$B37)+SUMIFS(Data_khac!$AC$8:$AC$1504,Data_khac!$C$8:$C$1504," "&amp;Cham_cong!$B37,Data_khac!$E$8:$E$1504,Cham_cong!AG$3)</f>
        <v>1</v>
      </c>
      <c r="AH37" s="26">
        <f>SUMIFS(Data!$AB$8:$AB$1542,Data!$C$8:$C$1542," "&amp;Cham_cong!$B37,Data!$E$8:$E$1542,Cham_cong!AH$3)+SUMIFS(DonNghiphep!$D$4:$D$85,DonNghiphep!$F$4:$F$85,Cham_cong!AH$3,DonNghiphep!$B$4:$B$85,Cham_cong!$B37)+SUMIFS(Data_khac!$AC$8:$AC$1504,Data_khac!$C$8:$C$1504," "&amp;Cham_cong!$B37,Data_khac!$E$8:$E$1504,Cham_cong!AH$3)</f>
        <v>1</v>
      </c>
      <c r="AI37" s="29">
        <f t="shared" ref="AI37:AI41" si="26">COUNTIF(D37:AH37,"CĐ")+COUNTIF(D37:AH37,"NL")+COUNTIF(D37:AH37,"B")+COUNTIF(D37:AH37,"CT")+SUM(D37:AH37)</f>
        <v>20.905882352941177</v>
      </c>
      <c r="AJ37" s="230">
        <f>SUMIFS(Data!$AE$8:$AE$1707,Data!$C$8:$C$1707," "&amp;Cham_cong!B37)+SUMIFS(Data_khac!$AF$8:$AF$1504,Data_khac!$C$8:$C$1504," "&amp;Cham_cong!$B37)+SUMIFS(DonNghiphep!$E$4:$E$85,DonNghiphep!$B$4:$B$85,Cham_cong!$B37)</f>
        <v>21</v>
      </c>
      <c r="AK37" s="16">
        <f t="shared" ref="AK37:AK40" si="27">COUNTIFS(D37:AH37,"&gt;0",D37:AH37,"&lt;0.625")</f>
        <v>0</v>
      </c>
      <c r="AL37" s="16">
        <f t="shared" ref="AL37:AL40" si="28">COUNTIF(D37:AH37,"0")</f>
        <v>2</v>
      </c>
      <c r="AM37" s="17">
        <f t="shared" ref="AM37:AM40" si="29">AL37*1+AK37*0.5</f>
        <v>2</v>
      </c>
      <c r="AN37" s="17">
        <f ca="1">SUMIF(DonNghiphep!B:C,Cham_cong!B37,DonNghiphep!C:C)</f>
        <v>2</v>
      </c>
      <c r="AO37" s="18">
        <f t="shared" ref="AO37:AO40" ca="1" si="30">AM37-AN37</f>
        <v>0</v>
      </c>
      <c r="AP37" s="202"/>
      <c r="AQ37" s="159"/>
      <c r="AR37" s="34"/>
      <c r="AS37" s="186"/>
      <c r="AT37" s="187"/>
    </row>
    <row r="38" spans="1:46" s="32" customFormat="1" ht="30" customHeight="1">
      <c r="A38" s="23">
        <v>34</v>
      </c>
      <c r="B38" s="147" t="s">
        <v>264</v>
      </c>
      <c r="C38" s="25" t="s">
        <v>67</v>
      </c>
      <c r="D38" s="26">
        <f>SUMIFS(Data!$AB$8:$AB$1542,Data!$C$8:$C$1542," "&amp;Cham_cong!$B38,Data!$E$8:$E$1542,Cham_cong!D$3)+SUMIFS(DonNghiphep!$D$4:$D$85,DonNghiphep!$F$4:$F$85,Cham_cong!D$3,DonNghiphep!$B$4:$B$85,Cham_cong!$B38)+SUMIFS(Data_khac!$AC$8:$AC$1504,Data_khac!$C$8:$C$1504," "&amp;Cham_cong!$B38,Data_khac!$E$8:$E$1504,Cham_cong!D$3)</f>
        <v>0.99607843137254914</v>
      </c>
      <c r="E38" s="26">
        <f>SUMIFS(Data!$AB$8:$AB$1542,Data!$C$8:$C$1542," "&amp;Cham_cong!$B38,Data!$E$8:$E$1542,Cham_cong!E$3)+SUMIFS(DonNghiphep!$D$4:$D$85,DonNghiphep!$F$4:$F$85,Cham_cong!E$3,DonNghiphep!$B$4:$B$85,Cham_cong!$B38)+SUMIFS(Data_khac!$AC$8:$AC$1504,Data_khac!$C$8:$C$1504," "&amp;Cham_cong!$B38,Data_khac!$E$8:$E$1504,Cham_cong!E$3)</f>
        <v>0.99411764705882344</v>
      </c>
      <c r="F38" s="26">
        <f>SUMIFS(Data!$AB$8:$AB$1542,Data!$C$8:$C$1542," "&amp;Cham_cong!$B38,Data!$E$8:$E$1542,Cham_cong!F$3)+SUMIFS(DonNghiphep!$D$4:$D$85,DonNghiphep!$F$4:$F$85,Cham_cong!F$3,DonNghiphep!$B$4:$B$85,Cham_cong!$B38)+SUMIFS(Data_khac!$AC$8:$AC$1504,Data_khac!$C$8:$C$1504," "&amp;Cham_cong!$B38,Data_khac!$E$8:$E$1504,Cham_cong!F$3)</f>
        <v>1</v>
      </c>
      <c r="G38" s="26">
        <f>SUMIFS(Data!$AB$8:$AB$1542,Data!$C$8:$C$1542," "&amp;Cham_cong!$B38,Data!$E$8:$E$1542,Cham_cong!G$3)+SUMIFS(DonNghiphep!$D$4:$D$85,DonNghiphep!$F$4:$F$85,Cham_cong!G$3,DonNghiphep!$B$4:$B$85,Cham_cong!$B38)+SUMIFS(Data_khac!$AC$8:$AC$1504,Data_khac!$C$8:$C$1504," "&amp;Cham_cong!$B38,Data_khac!$E$8:$E$1504,Cham_cong!G$3)</f>
        <v>0.52941176470588236</v>
      </c>
      <c r="H38" s="26">
        <f>SUMIFS(Data!$AB$8:$AB$1542,Data!$C$8:$C$1542," "&amp;Cham_cong!$B38,Data!$E$8:$E$1542,Cham_cong!H$3)+SUMIFS(DonNghiphep!$D$4:$D$85,DonNghiphep!$F$4:$F$85,Cham_cong!H$3,DonNghiphep!$B$4:$B$85,Cham_cong!$B38)+SUMIFS(Data_khac!$AC$8:$AC$1504,Data_khac!$C$8:$C$1504," "&amp;Cham_cong!$B38,Data_khac!$E$8:$E$1504,Cham_cong!H$3)</f>
        <v>1</v>
      </c>
      <c r="I38" s="26"/>
      <c r="J38" s="26"/>
      <c r="K38" s="26">
        <f>SUMIFS(Data!$AB$8:$AB$1542,Data!$C$8:$C$1542," "&amp;Cham_cong!$B38,Data!$E$8:$E$1542,Cham_cong!K$3)+SUMIFS(DonNghiphep!$D$4:$D$85,DonNghiphep!$F$4:$F$85,Cham_cong!K$3,DonNghiphep!$B$4:$B$85,Cham_cong!$B38)+SUMIFS(Data_khac!$AC$8:$AC$1504,Data_khac!$C$8:$C$1504," "&amp;Cham_cong!$B38,Data_khac!$E$8:$E$1504,Cham_cong!K$3)</f>
        <v>1</v>
      </c>
      <c r="L38" s="26">
        <f>SUMIFS(Data!$AB$8:$AB$1542,Data!$C$8:$C$1542," "&amp;Cham_cong!$B38,Data!$E$8:$E$1542,Cham_cong!L$3)+SUMIFS(DonNghiphep!$D$4:$D$85,DonNghiphep!$F$4:$F$85,Cham_cong!L$3,DonNghiphep!$B$4:$B$85,Cham_cong!$B38)+SUMIFS(Data_khac!$AC$8:$AC$1504,Data_khac!$C$8:$C$1504," "&amp;Cham_cong!$B38,Data_khac!$E$8:$E$1504,Cham_cong!L$3)</f>
        <v>1</v>
      </c>
      <c r="M38" s="26">
        <f>SUMIFS(Data!$AB$8:$AB$1542,Data!$C$8:$C$1542," "&amp;Cham_cong!$B38,Data!$E$8:$E$1542,Cham_cong!M$3)+SUMIFS(DonNghiphep!$D$4:$D$85,DonNghiphep!$F$4:$F$85,Cham_cong!M$3,DonNghiphep!$B$4:$B$85,Cham_cong!$B38)+SUMIFS(Data_khac!$AC$8:$AC$1504,Data_khac!$C$8:$C$1504," "&amp;Cham_cong!$B38,Data_khac!$E$8:$E$1504,Cham_cong!M$3)</f>
        <v>1</v>
      </c>
      <c r="N38" s="26">
        <f>SUMIFS(Data!$AB$8:$AB$1542,Data!$C$8:$C$1542," "&amp;Cham_cong!$B38,Data!$E$8:$E$1542,Cham_cong!N$3)+SUMIFS(DonNghiphep!$D$4:$D$85,DonNghiphep!$F$4:$F$85,Cham_cong!N$3,DonNghiphep!$B$4:$B$85,Cham_cong!$B38)+SUMIFS(Data_khac!$AC$8:$AC$1504,Data_khac!$C$8:$C$1504," "&amp;Cham_cong!$B38,Data_khac!$E$8:$E$1504,Cham_cong!N$3)</f>
        <v>1</v>
      </c>
      <c r="O38" s="26">
        <f>SUMIFS(Data!$AB$8:$AB$1542,Data!$C$8:$C$1542," "&amp;Cham_cong!$B38,Data!$E$8:$E$1542,Cham_cong!O$3)+SUMIFS(DonNghiphep!$D$4:$D$85,DonNghiphep!$F$4:$F$85,Cham_cong!O$3,DonNghiphep!$B$4:$B$85,Cham_cong!$B38)+SUMIFS(Data_khac!$AC$8:$AC$1504,Data_khac!$C$8:$C$1504," "&amp;Cham_cong!$B38,Data_khac!$E$8:$E$1504,Cham_cong!O$3)</f>
        <v>0.97254901960784323</v>
      </c>
      <c r="P38" s="26"/>
      <c r="Q38" s="26"/>
      <c r="R38" s="26">
        <f>SUMIFS(Data!$AB$8:$AB$1542,Data!$C$8:$C$1542," "&amp;Cham_cong!$B38,Data!$E$8:$E$1542,Cham_cong!R$3)+SUMIFS(DonNghiphep!$D$4:$D$85,DonNghiphep!$F$4:$F$85,Cham_cong!R$3,DonNghiphep!$B$4:$B$85,Cham_cong!$B38)+SUMIFS(Data_khac!$AC$8:$AC$1504,Data_khac!$C$8:$C$1504," "&amp;Cham_cong!$B38,Data_khac!$E$8:$E$1504,Cham_cong!R$3)</f>
        <v>0.91568627450980389</v>
      </c>
      <c r="S38" s="26">
        <f>SUMIFS(Data!$AB$8:$AB$1542,Data!$C$8:$C$1542," "&amp;Cham_cong!$B38,Data!$E$8:$E$1542,Cham_cong!S$3)+SUMIFS(DonNghiphep!$D$4:$D$85,DonNghiphep!$F$4:$F$85,Cham_cong!S$3,DonNghiphep!$B$4:$B$85,Cham_cong!$B38)+SUMIFS(Data_khac!$AC$8:$AC$1504,Data_khac!$C$8:$C$1504," "&amp;Cham_cong!$B38,Data_khac!$E$8:$E$1504,Cham_cong!S$3)</f>
        <v>1</v>
      </c>
      <c r="T38" s="26">
        <f>SUMIFS(Data!$AB$8:$AB$1542,Data!$C$8:$C$1542," "&amp;Cham_cong!$B38,Data!$E$8:$E$1542,Cham_cong!T$3)+SUMIFS(DonNghiphep!$D$4:$D$85,DonNghiphep!$F$4:$F$85,Cham_cong!T$3,DonNghiphep!$B$4:$B$85,Cham_cong!$B38)+SUMIFS(Data_khac!$AC$8:$AC$1504,Data_khac!$C$8:$C$1504," "&amp;Cham_cong!$B38,Data_khac!$E$8:$E$1504,Cham_cong!T$3)</f>
        <v>1</v>
      </c>
      <c r="U38" s="26">
        <f>SUMIFS(Data!$AB$8:$AB$1542,Data!$C$8:$C$1542," "&amp;Cham_cong!$B38,Data!$E$8:$E$1542,Cham_cong!U$3)+SUMIFS(DonNghiphep!$D$4:$D$85,DonNghiphep!$F$4:$F$85,Cham_cong!U$3,DonNghiphep!$B$4:$B$85,Cham_cong!$B38)+SUMIFS(Data_khac!$AC$8:$AC$1504,Data_khac!$C$8:$C$1504," "&amp;Cham_cong!$B38,Data_khac!$E$8:$E$1504,Cham_cong!U$3)</f>
        <v>1</v>
      </c>
      <c r="V38" s="26">
        <f>SUMIFS(Data!$AB$8:$AB$1542,Data!$C$8:$C$1542," "&amp;Cham_cong!$B38,Data!$E$8:$E$1542,Cham_cong!V$3)+SUMIFS(DonNghiphep!$D$4:$D$85,DonNghiphep!$F$4:$F$85,Cham_cong!V$3,DonNghiphep!$B$4:$B$85,Cham_cong!$B38)+SUMIFS(Data_khac!$AC$8:$AC$1504,Data_khac!$C$8:$C$1504," "&amp;Cham_cong!$B38,Data_khac!$E$8:$E$1504,Cham_cong!V$3)</f>
        <v>0.93333333333333324</v>
      </c>
      <c r="W38" s="26"/>
      <c r="X38" s="26"/>
      <c r="Y38" s="26">
        <f>SUMIFS(Data!$AB$8:$AB$1542,Data!$C$8:$C$1542," "&amp;Cham_cong!$B38,Data!$E$8:$E$1542,Cham_cong!Y$3)+SUMIFS(DonNghiphep!$D$4:$D$85,DonNghiphep!$F$4:$F$85,Cham_cong!Y$3,DonNghiphep!$B$4:$B$85,Cham_cong!$B38)+SUMIFS(Data_khac!$AC$8:$AC$1504,Data_khac!$C$8:$C$1504," "&amp;Cham_cong!$B38,Data_khac!$E$8:$E$1504,Cham_cong!Y$3)</f>
        <v>1</v>
      </c>
      <c r="Z38" s="26">
        <f>SUMIFS(Data!$AB$8:$AB$1542,Data!$C$8:$C$1542," "&amp;Cham_cong!$B38,Data!$E$8:$E$1542,Cham_cong!Z$3)+SUMIFS(DonNghiphep!$D$4:$D$85,DonNghiphep!$F$4:$F$85,Cham_cong!Z$3,DonNghiphep!$B$4:$B$85,Cham_cong!$B38)+SUMIFS(Data_khac!$AC$8:$AC$1504,Data_khac!$C$8:$C$1504," "&amp;Cham_cong!$B38,Data_khac!$E$8:$E$1504,Cham_cong!Z$3)</f>
        <v>1</v>
      </c>
      <c r="AA38" s="26">
        <f>SUMIFS(Data!$AB$8:$AB$1542,Data!$C$8:$C$1542," "&amp;Cham_cong!$B38,Data!$E$8:$E$1542,Cham_cong!AA$3)+SUMIFS(DonNghiphep!$D$4:$D$85,DonNghiphep!$F$4:$F$85,Cham_cong!AA$3,DonNghiphep!$B$4:$B$85,Cham_cong!$B38)+SUMIFS(Data_khac!$AC$8:$AC$1504,Data_khac!$C$8:$C$1504," "&amp;Cham_cong!$B38,Data_khac!$E$8:$E$1504,Cham_cong!AA$3)</f>
        <v>1</v>
      </c>
      <c r="AB38" s="26">
        <f>SUMIFS(Data!$AB$8:$AB$1542,Data!$C$8:$C$1542," "&amp;Cham_cong!$B38,Data!$E$8:$E$1542,Cham_cong!AB$3)+SUMIFS(DonNghiphep!$D$4:$D$85,DonNghiphep!$F$4:$F$85,Cham_cong!AB$3,DonNghiphep!$B$4:$B$85,Cham_cong!$B38)+SUMIFS(Data_khac!$AC$8:$AC$1504,Data_khac!$C$8:$C$1504," "&amp;Cham_cong!$B38,Data_khac!$E$8:$E$1504,Cham_cong!AB$3)</f>
        <v>0</v>
      </c>
      <c r="AC38" s="26">
        <f>SUMIFS(Data!$AB$8:$AB$1542,Data!$C$8:$C$1542," "&amp;Cham_cong!$B38,Data!$E$8:$E$1542,Cham_cong!AC$3)+SUMIFS(DonNghiphep!$D$4:$D$85,DonNghiphep!$F$4:$F$85,Cham_cong!AC$3,DonNghiphep!$B$4:$B$85,Cham_cong!$B38)+SUMIFS(Data_khac!$AC$8:$AC$1504,Data_khac!$C$8:$C$1504," "&amp;Cham_cong!$B38,Data_khac!$E$8:$E$1504,Cham_cong!AC$3)</f>
        <v>1</v>
      </c>
      <c r="AD38" s="26"/>
      <c r="AE38" s="26"/>
      <c r="AF38" s="26">
        <f>SUMIFS(Data!$AB$8:$AB$1542,Data!$C$8:$C$1542," "&amp;Cham_cong!$B38,Data!$E$8:$E$1542,Cham_cong!AF$3)+SUMIFS(DonNghiphep!$D$4:$D$85,DonNghiphep!$F$4:$F$85,Cham_cong!AF$3,DonNghiphep!$B$4:$B$85,Cham_cong!$B38)+SUMIFS(Data_khac!$AC$8:$AC$1504,Data_khac!$C$8:$C$1504," "&amp;Cham_cong!$B38,Data_khac!$E$8:$E$1504,Cham_cong!AF$3)</f>
        <v>1</v>
      </c>
      <c r="AG38" s="26">
        <f>SUMIFS(Data!$AB$8:$AB$1542,Data!$C$8:$C$1542," "&amp;Cham_cong!$B38,Data!$E$8:$E$1542,Cham_cong!AG$3)+SUMIFS(DonNghiphep!$D$4:$D$85,DonNghiphep!$F$4:$F$85,Cham_cong!AG$3,DonNghiphep!$B$4:$B$85,Cham_cong!$B38)+SUMIFS(Data_khac!$AC$8:$AC$1504,Data_khac!$C$8:$C$1504," "&amp;Cham_cong!$B38,Data_khac!$E$8:$E$1504,Cham_cong!AG$3)</f>
        <v>1</v>
      </c>
      <c r="AH38" s="26">
        <f>SUMIFS(Data!$AB$8:$AB$1542,Data!$C$8:$C$1542," "&amp;Cham_cong!$B38,Data!$E$8:$E$1542,Cham_cong!AH$3)+SUMIFS(DonNghiphep!$D$4:$D$85,DonNghiphep!$F$4:$F$85,Cham_cong!AH$3,DonNghiphep!$B$4:$B$85,Cham_cong!$B38)+SUMIFS(Data_khac!$AC$8:$AC$1504,Data_khac!$C$8:$C$1504," "&amp;Cham_cong!$B38,Data_khac!$E$8:$E$1504,Cham_cong!AH$3)</f>
        <v>1</v>
      </c>
      <c r="AI38" s="29">
        <f t="shared" si="26"/>
        <v>21.341176470588238</v>
      </c>
      <c r="AJ38" s="230">
        <f>SUMIFS(Data!$AE$8:$AE$1707,Data!$C$8:$C$1707," "&amp;Cham_cong!B38)+SUMIFS(Data_khac!$AF$8:$AF$1504,Data_khac!$C$8:$C$1504," "&amp;Cham_cong!$B38)+SUMIFS(DonNghiphep!$E$4:$E$85,DonNghiphep!$B$4:$B$85,Cham_cong!$B38)</f>
        <v>21</v>
      </c>
      <c r="AK38" s="16">
        <f t="shared" si="27"/>
        <v>1</v>
      </c>
      <c r="AL38" s="16">
        <f t="shared" si="28"/>
        <v>1</v>
      </c>
      <c r="AM38" s="17">
        <f t="shared" si="29"/>
        <v>1.5</v>
      </c>
      <c r="AN38" s="17">
        <f ca="1">SUMIF(DonNghiphep!B:C,Cham_cong!B38,DonNghiphep!C:C)</f>
        <v>1.5</v>
      </c>
      <c r="AO38" s="18">
        <f t="shared" ca="1" si="30"/>
        <v>0</v>
      </c>
      <c r="AP38" s="202"/>
      <c r="AQ38" s="159"/>
      <c r="AR38" s="34"/>
      <c r="AS38" s="186"/>
      <c r="AT38" s="187"/>
    </row>
    <row r="39" spans="1:46" s="32" customFormat="1" ht="30" customHeight="1">
      <c r="A39" s="23">
        <v>35</v>
      </c>
      <c r="B39" s="147" t="s">
        <v>265</v>
      </c>
      <c r="C39" s="25" t="s">
        <v>67</v>
      </c>
      <c r="D39" s="26">
        <f>SUMIFS(Data!$AB$8:$AB$1542,Data!$C$8:$C$1542," "&amp;Cham_cong!$B39,Data!$E$8:$E$1542,Cham_cong!D$3)+SUMIFS(DonNghiphep!$D$4:$D$85,DonNghiphep!$F$4:$F$85,Cham_cong!D$3,DonNghiphep!$B$4:$B$85,Cham_cong!$B39)+SUMIFS(Data_khac!$AC$8:$AC$1504,Data_khac!$C$8:$C$1504," "&amp;Cham_cong!$B39,Data_khac!$E$8:$E$1504,Cham_cong!D$3)</f>
        <v>1</v>
      </c>
      <c r="E39" s="26">
        <f>SUMIFS(Data!$AB$8:$AB$1542,Data!$C$8:$C$1542," "&amp;Cham_cong!$B39,Data!$E$8:$E$1542,Cham_cong!E$3)+SUMIFS(DonNghiphep!$D$4:$D$85,DonNghiphep!$F$4:$F$85,Cham_cong!E$3,DonNghiphep!$B$4:$B$85,Cham_cong!$B39)+SUMIFS(Data_khac!$AC$8:$AC$1504,Data_khac!$C$8:$C$1504," "&amp;Cham_cong!$B39,Data_khac!$E$8:$E$1504,Cham_cong!E$3)</f>
        <v>1</v>
      </c>
      <c r="F39" s="26">
        <f>SUMIFS(Data!$AB$8:$AB$1542,Data!$C$8:$C$1542," "&amp;Cham_cong!$B39,Data!$E$8:$E$1542,Cham_cong!F$3)+SUMIFS(DonNghiphep!$D$4:$D$85,DonNghiphep!$F$4:$F$85,Cham_cong!F$3,DonNghiphep!$B$4:$B$85,Cham_cong!$B39)+SUMIFS(Data_khac!$AC$8:$AC$1504,Data_khac!$C$8:$C$1504," "&amp;Cham_cong!$B39,Data_khac!$E$8:$E$1504,Cham_cong!F$3)</f>
        <v>1</v>
      </c>
      <c r="G39" s="26">
        <f>SUMIFS(Data!$AB$8:$AB$1542,Data!$C$8:$C$1542," "&amp;Cham_cong!$B39,Data!$E$8:$E$1542,Cham_cong!G$3)+SUMIFS(DonNghiphep!$D$4:$D$85,DonNghiphep!$F$4:$F$85,Cham_cong!G$3,DonNghiphep!$B$4:$B$85,Cham_cong!$B39)+SUMIFS(Data_khac!$AC$8:$AC$1504,Data_khac!$C$8:$C$1504," "&amp;Cham_cong!$B39,Data_khac!$E$8:$E$1504,Cham_cong!G$3)</f>
        <v>1</v>
      </c>
      <c r="H39" s="26">
        <f>SUMIFS(Data!$AB$8:$AB$1542,Data!$C$8:$C$1542," "&amp;Cham_cong!$B39,Data!$E$8:$E$1542,Cham_cong!H$3)+SUMIFS(DonNghiphep!$D$4:$D$85,DonNghiphep!$F$4:$F$85,Cham_cong!H$3,DonNghiphep!$B$4:$B$85,Cham_cong!$B39)+SUMIFS(Data_khac!$AC$8:$AC$1504,Data_khac!$C$8:$C$1504," "&amp;Cham_cong!$B39,Data_khac!$E$8:$E$1504,Cham_cong!H$3)</f>
        <v>1</v>
      </c>
      <c r="I39" s="26"/>
      <c r="J39" s="26"/>
      <c r="K39" s="26">
        <f>SUMIFS(Data!$AB$8:$AB$1542,Data!$C$8:$C$1542," "&amp;Cham_cong!$B39,Data!$E$8:$E$1542,Cham_cong!K$3)+SUMIFS(DonNghiphep!$D$4:$D$85,DonNghiphep!$F$4:$F$85,Cham_cong!K$3,DonNghiphep!$B$4:$B$85,Cham_cong!$B39)+SUMIFS(Data_khac!$AC$8:$AC$1504,Data_khac!$C$8:$C$1504," "&amp;Cham_cong!$B39,Data_khac!$E$8:$E$1504,Cham_cong!K$3)</f>
        <v>1</v>
      </c>
      <c r="L39" s="26">
        <f>SUMIFS(Data!$AB$8:$AB$1542,Data!$C$8:$C$1542," "&amp;Cham_cong!$B39,Data!$E$8:$E$1542,Cham_cong!L$3)+SUMIFS(DonNghiphep!$D$4:$D$85,DonNghiphep!$F$4:$F$85,Cham_cong!L$3,DonNghiphep!$B$4:$B$85,Cham_cong!$B39)+SUMIFS(Data_khac!$AC$8:$AC$1504,Data_khac!$C$8:$C$1504," "&amp;Cham_cong!$B39,Data_khac!$E$8:$E$1504,Cham_cong!L$3)</f>
        <v>1</v>
      </c>
      <c r="M39" s="26">
        <f>SUMIFS(Data!$AB$8:$AB$1542,Data!$C$8:$C$1542," "&amp;Cham_cong!$B39,Data!$E$8:$E$1542,Cham_cong!M$3)+SUMIFS(DonNghiphep!$D$4:$D$85,DonNghiphep!$F$4:$F$85,Cham_cong!M$3,DonNghiphep!$B$4:$B$85,Cham_cong!$B39)+SUMIFS(Data_khac!$AC$8:$AC$1504,Data_khac!$C$8:$C$1504," "&amp;Cham_cong!$B39,Data_khac!$E$8:$E$1504,Cham_cong!M$3)</f>
        <v>0.93137254901960809</v>
      </c>
      <c r="N39" s="26">
        <f>SUMIFS(Data!$AB$8:$AB$1542,Data!$C$8:$C$1542," "&amp;Cham_cong!$B39,Data!$E$8:$E$1542,Cham_cong!N$3)+SUMIFS(DonNghiphep!$D$4:$D$85,DonNghiphep!$F$4:$F$85,Cham_cong!N$3,DonNghiphep!$B$4:$B$85,Cham_cong!$B39)+SUMIFS(Data_khac!$AC$8:$AC$1504,Data_khac!$C$8:$C$1504," "&amp;Cham_cong!$B39,Data_khac!$E$8:$E$1504,Cham_cong!N$3)</f>
        <v>1</v>
      </c>
      <c r="O39" s="26">
        <f>SUMIFS(Data!$AB$8:$AB$1542,Data!$C$8:$C$1542," "&amp;Cham_cong!$B39,Data!$E$8:$E$1542,Cham_cong!O$3)+SUMIFS(DonNghiphep!$D$4:$D$85,DonNghiphep!$F$4:$F$85,Cham_cong!O$3,DonNghiphep!$B$4:$B$85,Cham_cong!$B39)+SUMIFS(Data_khac!$AC$8:$AC$1504,Data_khac!$C$8:$C$1504," "&amp;Cham_cong!$B39,Data_khac!$E$8:$E$1504,Cham_cong!O$3)</f>
        <v>1</v>
      </c>
      <c r="P39" s="26"/>
      <c r="Q39" s="26"/>
      <c r="R39" s="26">
        <f>SUMIFS(Data!$AB$8:$AB$1542,Data!$C$8:$C$1542," "&amp;Cham_cong!$B39,Data!$E$8:$E$1542,Cham_cong!R$3)+SUMIFS(DonNghiphep!$D$4:$D$85,DonNghiphep!$F$4:$F$85,Cham_cong!R$3,DonNghiphep!$B$4:$B$85,Cham_cong!$B39)+SUMIFS(Data_khac!$AC$8:$AC$1504,Data_khac!$C$8:$C$1504," "&amp;Cham_cong!$B39,Data_khac!$E$8:$E$1504,Cham_cong!R$3)</f>
        <v>1</v>
      </c>
      <c r="S39" s="26">
        <f>SUMIFS(Data!$AB$8:$AB$1542,Data!$C$8:$C$1542," "&amp;Cham_cong!$B39,Data!$E$8:$E$1542,Cham_cong!S$3)+SUMIFS(DonNghiphep!$D$4:$D$85,DonNghiphep!$F$4:$F$85,Cham_cong!S$3,DonNghiphep!$B$4:$B$85,Cham_cong!$B39)+SUMIFS(Data_khac!$AC$8:$AC$1504,Data_khac!$C$8:$C$1504," "&amp;Cham_cong!$B39,Data_khac!$E$8:$E$1504,Cham_cong!S$3)</f>
        <v>1</v>
      </c>
      <c r="T39" s="26">
        <f>SUMIFS(Data!$AB$8:$AB$1542,Data!$C$8:$C$1542," "&amp;Cham_cong!$B39,Data!$E$8:$E$1542,Cham_cong!T$3)+SUMIFS(DonNghiphep!$D$4:$D$85,DonNghiphep!$F$4:$F$85,Cham_cong!T$3,DonNghiphep!$B$4:$B$85,Cham_cong!$B39)+SUMIFS(Data_khac!$AC$8:$AC$1504,Data_khac!$C$8:$C$1504," "&amp;Cham_cong!$B39,Data_khac!$E$8:$E$1504,Cham_cong!T$3)</f>
        <v>1</v>
      </c>
      <c r="U39" s="26">
        <f>SUMIFS(Data!$AB$8:$AB$1542,Data!$C$8:$C$1542," "&amp;Cham_cong!$B39,Data!$E$8:$E$1542,Cham_cong!U$3)+SUMIFS(DonNghiphep!$D$4:$D$85,DonNghiphep!$F$4:$F$85,Cham_cong!U$3,DonNghiphep!$B$4:$B$85,Cham_cong!$B39)+SUMIFS(Data_khac!$AC$8:$AC$1504,Data_khac!$C$8:$C$1504," "&amp;Cham_cong!$B39,Data_khac!$E$8:$E$1504,Cham_cong!U$3)</f>
        <v>1</v>
      </c>
      <c r="V39" s="26">
        <f>SUMIFS(Data!$AB$8:$AB$1542,Data!$C$8:$C$1542," "&amp;Cham_cong!$B39,Data!$E$8:$E$1542,Cham_cong!V$3)+SUMIFS(DonNghiphep!$D$4:$D$85,DonNghiphep!$F$4:$F$85,Cham_cong!V$3,DonNghiphep!$B$4:$B$85,Cham_cong!$B39)+SUMIFS(Data_khac!$AC$8:$AC$1504,Data_khac!$C$8:$C$1504," "&amp;Cham_cong!$B39,Data_khac!$E$8:$E$1504,Cham_cong!V$3)</f>
        <v>1</v>
      </c>
      <c r="W39" s="26"/>
      <c r="X39" s="26"/>
      <c r="Y39" s="26">
        <f>SUMIFS(Data!$AB$8:$AB$1542,Data!$C$8:$C$1542," "&amp;Cham_cong!$B39,Data!$E$8:$E$1542,Cham_cong!Y$3)+SUMIFS(DonNghiphep!$D$4:$D$85,DonNghiphep!$F$4:$F$85,Cham_cong!Y$3,DonNghiphep!$B$4:$B$85,Cham_cong!$B39)+SUMIFS(Data_khac!$AC$8:$AC$1504,Data_khac!$C$8:$C$1504," "&amp;Cham_cong!$B39,Data_khac!$E$8:$E$1504,Cham_cong!Y$3)</f>
        <v>1</v>
      </c>
      <c r="Z39" s="26">
        <f>SUMIFS(Data!$AB$8:$AB$1542,Data!$C$8:$C$1542," "&amp;Cham_cong!$B39,Data!$E$8:$E$1542,Cham_cong!Z$3)+SUMIFS(DonNghiphep!$D$4:$D$85,DonNghiphep!$F$4:$F$85,Cham_cong!Z$3,DonNghiphep!$B$4:$B$85,Cham_cong!$B39)+SUMIFS(Data_khac!$AC$8:$AC$1504,Data_khac!$C$8:$C$1504," "&amp;Cham_cong!$B39,Data_khac!$E$8:$E$1504,Cham_cong!Z$3)</f>
        <v>1</v>
      </c>
      <c r="AA39" s="26">
        <f>SUMIFS(Data!$AB$8:$AB$1542,Data!$C$8:$C$1542," "&amp;Cham_cong!$B39,Data!$E$8:$E$1542,Cham_cong!AA$3)+SUMIFS(DonNghiphep!$D$4:$D$85,DonNghiphep!$F$4:$F$85,Cham_cong!AA$3,DonNghiphep!$B$4:$B$85,Cham_cong!$B39)+SUMIFS(Data_khac!$AC$8:$AC$1504,Data_khac!$C$8:$C$1504," "&amp;Cham_cong!$B39,Data_khac!$E$8:$E$1504,Cham_cong!AA$3)</f>
        <v>1</v>
      </c>
      <c r="AB39" s="26">
        <f>SUMIFS(Data!$AB$8:$AB$1542,Data!$C$8:$C$1542," "&amp;Cham_cong!$B39,Data!$E$8:$E$1542,Cham_cong!AB$3)+SUMIFS(DonNghiphep!$D$4:$D$85,DonNghiphep!$F$4:$F$85,Cham_cong!AB$3,DonNghiphep!$B$4:$B$85,Cham_cong!$B39)+SUMIFS(Data_khac!$AC$8:$AC$1504,Data_khac!$C$8:$C$1504," "&amp;Cham_cong!$B39,Data_khac!$E$8:$E$1504,Cham_cong!AB$3)</f>
        <v>0.86862745098039196</v>
      </c>
      <c r="AC39" s="26">
        <f>SUMIFS(Data!$AB$8:$AB$1542,Data!$C$8:$C$1542," "&amp;Cham_cong!$B39,Data!$E$8:$E$1542,Cham_cong!AC$3)+SUMIFS(DonNghiphep!$D$4:$D$85,DonNghiphep!$F$4:$F$85,Cham_cong!AC$3,DonNghiphep!$B$4:$B$85,Cham_cong!$B39)+SUMIFS(Data_khac!$AC$8:$AC$1504,Data_khac!$C$8:$C$1504," "&amp;Cham_cong!$B39,Data_khac!$E$8:$E$1504,Cham_cong!AC$3)</f>
        <v>1</v>
      </c>
      <c r="AD39" s="26"/>
      <c r="AE39" s="26"/>
      <c r="AF39" s="26">
        <f>SUMIFS(Data!$AB$8:$AB$1542,Data!$C$8:$C$1542," "&amp;Cham_cong!$B39,Data!$E$8:$E$1542,Cham_cong!AF$3)+SUMIFS(DonNghiphep!$D$4:$D$85,DonNghiphep!$F$4:$F$85,Cham_cong!AF$3,DonNghiphep!$B$4:$B$85,Cham_cong!$B39)+SUMIFS(Data_khac!$AC$8:$AC$1504,Data_khac!$C$8:$C$1504," "&amp;Cham_cong!$B39,Data_khac!$E$8:$E$1504,Cham_cong!AF$3)</f>
        <v>1</v>
      </c>
      <c r="AG39" s="26">
        <f>SUMIFS(Data!$AB$8:$AB$1542,Data!$C$8:$C$1542," "&amp;Cham_cong!$B39,Data!$E$8:$E$1542,Cham_cong!AG$3)+SUMIFS(DonNghiphep!$D$4:$D$85,DonNghiphep!$F$4:$F$85,Cham_cong!AG$3,DonNghiphep!$B$4:$B$85,Cham_cong!$B39)+SUMIFS(Data_khac!$AC$8:$AC$1504,Data_khac!$C$8:$C$1504," "&amp;Cham_cong!$B39,Data_khac!$E$8:$E$1504,Cham_cong!AG$3)</f>
        <v>1</v>
      </c>
      <c r="AH39" s="26">
        <f>SUMIFS(Data!$AB$8:$AB$1542,Data!$C$8:$C$1542," "&amp;Cham_cong!$B39,Data!$E$8:$E$1542,Cham_cong!AH$3)+SUMIFS(DonNghiphep!$D$4:$D$85,DonNghiphep!$F$4:$F$85,Cham_cong!AH$3,DonNghiphep!$B$4:$B$85,Cham_cong!$B39)+SUMIFS(Data_khac!$AC$8:$AC$1504,Data_khac!$C$8:$C$1504," "&amp;Cham_cong!$B39,Data_khac!$E$8:$E$1504,Cham_cong!AH$3)</f>
        <v>0</v>
      </c>
      <c r="AI39" s="29">
        <f t="shared" si="26"/>
        <v>21.799999999999997</v>
      </c>
      <c r="AJ39" s="230">
        <f>SUMIFS(Data!$AE$8:$AE$1707,Data!$C$8:$C$1707," "&amp;Cham_cong!B39)+SUMIFS(Data_khac!$AF$8:$AF$1504,Data_khac!$C$8:$C$1504," "&amp;Cham_cong!$B39)+SUMIFS(DonNghiphep!$E$4:$E$85,DonNghiphep!$B$4:$B$85,Cham_cong!$B39)</f>
        <v>22</v>
      </c>
      <c r="AK39" s="16">
        <f t="shared" si="27"/>
        <v>0</v>
      </c>
      <c r="AL39" s="16">
        <f t="shared" si="28"/>
        <v>1</v>
      </c>
      <c r="AM39" s="17">
        <f t="shared" si="29"/>
        <v>1</v>
      </c>
      <c r="AN39" s="17">
        <f ca="1">SUMIF(DonNghiphep!B:C,Cham_cong!B39,DonNghiphep!C:C)</f>
        <v>0</v>
      </c>
      <c r="AO39" s="18">
        <f t="shared" ca="1" si="30"/>
        <v>1</v>
      </c>
      <c r="AP39" s="202"/>
      <c r="AQ39" s="159"/>
      <c r="AR39" s="34"/>
      <c r="AS39" s="186"/>
      <c r="AT39" s="187"/>
    </row>
    <row r="40" spans="1:46" s="32" customFormat="1" ht="30" customHeight="1">
      <c r="A40" s="23">
        <v>36</v>
      </c>
      <c r="B40" s="147" t="s">
        <v>281</v>
      </c>
      <c r="C40" s="25" t="s">
        <v>67</v>
      </c>
      <c r="D40" s="26">
        <f>SUMIFS(Data!$AB$8:$AB$1542,Data!$C$8:$C$1542," "&amp;Cham_cong!$B40,Data!$E$8:$E$1542,Cham_cong!D$3)+SUMIFS(DonNghiphep!$D$4:$D$85,DonNghiphep!$F$4:$F$85,Cham_cong!D$3,DonNghiphep!$B$4:$B$85,Cham_cong!$B40)+SUMIFS(Data_khac!$AC$8:$AC$1504,Data_khac!$C$8:$C$1504," "&amp;Cham_cong!$B40,Data_khac!$E$8:$E$1504,Cham_cong!D$3)</f>
        <v>1</v>
      </c>
      <c r="E40" s="26">
        <f>SUMIFS(Data!$AB$8:$AB$1542,Data!$C$8:$C$1542," "&amp;Cham_cong!$B40,Data!$E$8:$E$1542,Cham_cong!E$3)+SUMIFS(DonNghiphep!$D$4:$D$85,DonNghiphep!$F$4:$F$85,Cham_cong!E$3,DonNghiphep!$B$4:$B$85,Cham_cong!$B40)+SUMIFS(Data_khac!$AC$8:$AC$1504,Data_khac!$C$8:$C$1504," "&amp;Cham_cong!$B40,Data_khac!$E$8:$E$1504,Cham_cong!E$3)</f>
        <v>1</v>
      </c>
      <c r="F40" s="26">
        <f>SUMIFS(Data!$AB$8:$AB$1542,Data!$C$8:$C$1542," "&amp;Cham_cong!$B40,Data!$E$8:$E$1542,Cham_cong!F$3)+SUMIFS(DonNghiphep!$D$4:$D$85,DonNghiphep!$F$4:$F$85,Cham_cong!F$3,DonNghiphep!$B$4:$B$85,Cham_cong!$B40)+SUMIFS(Data_khac!$AC$8:$AC$1504,Data_khac!$C$8:$C$1504," "&amp;Cham_cong!$B40,Data_khac!$E$8:$E$1504,Cham_cong!F$3)</f>
        <v>1</v>
      </c>
      <c r="G40" s="26">
        <f>SUMIFS(Data!$AB$8:$AB$1542,Data!$C$8:$C$1542," "&amp;Cham_cong!$B40,Data!$E$8:$E$1542,Cham_cong!G$3)+SUMIFS(DonNghiphep!$D$4:$D$85,DonNghiphep!$F$4:$F$85,Cham_cong!G$3,DonNghiphep!$B$4:$B$85,Cham_cong!$B40)+SUMIFS(Data_khac!$AC$8:$AC$1504,Data_khac!$C$8:$C$1504," "&amp;Cham_cong!$B40,Data_khac!$E$8:$E$1504,Cham_cong!G$3)</f>
        <v>1</v>
      </c>
      <c r="H40" s="26">
        <f>SUMIFS(Data!$AB$8:$AB$1542,Data!$C$8:$C$1542," "&amp;Cham_cong!$B40,Data!$E$8:$E$1542,Cham_cong!H$3)+SUMIFS(DonNghiphep!$D$4:$D$85,DonNghiphep!$F$4:$F$85,Cham_cong!H$3,DonNghiphep!$B$4:$B$85,Cham_cong!$B40)+SUMIFS(Data_khac!$AC$8:$AC$1504,Data_khac!$C$8:$C$1504," "&amp;Cham_cong!$B40,Data_khac!$E$8:$E$1504,Cham_cong!H$3)</f>
        <v>0.81960784313725465</v>
      </c>
      <c r="I40" s="26"/>
      <c r="J40" s="26"/>
      <c r="K40" s="26">
        <f>SUMIFS(Data!$AB$8:$AB$1542,Data!$C$8:$C$1542," "&amp;Cham_cong!$B40,Data!$E$8:$E$1542,Cham_cong!K$3)+SUMIFS(DonNghiphep!$D$4:$D$85,DonNghiphep!$F$4:$F$85,Cham_cong!K$3,DonNghiphep!$B$4:$B$85,Cham_cong!$B40)+SUMIFS(Data_khac!$AC$8:$AC$1504,Data_khac!$C$8:$C$1504," "&amp;Cham_cong!$B40,Data_khac!$E$8:$E$1504,Cham_cong!K$3)</f>
        <v>1</v>
      </c>
      <c r="L40" s="26">
        <f>SUMIFS(Data!$AB$8:$AB$1542,Data!$C$8:$C$1542," "&amp;Cham_cong!$B40,Data!$E$8:$E$1542,Cham_cong!L$3)+SUMIFS(DonNghiphep!$D$4:$D$85,DonNghiphep!$F$4:$F$85,Cham_cong!L$3,DonNghiphep!$B$4:$B$85,Cham_cong!$B40)+SUMIFS(Data_khac!$AC$8:$AC$1504,Data_khac!$C$8:$C$1504," "&amp;Cham_cong!$B40,Data_khac!$E$8:$E$1504,Cham_cong!L$3)</f>
        <v>1</v>
      </c>
      <c r="M40" s="26">
        <f>SUMIFS(Data!$AB$8:$AB$1542,Data!$C$8:$C$1542," "&amp;Cham_cong!$B40,Data!$E$8:$E$1542,Cham_cong!M$3)+SUMIFS(DonNghiphep!$D$4:$D$85,DonNghiphep!$F$4:$F$85,Cham_cong!M$3,DonNghiphep!$B$4:$B$85,Cham_cong!$B40)+SUMIFS(Data_khac!$AC$8:$AC$1504,Data_khac!$C$8:$C$1504," "&amp;Cham_cong!$B40,Data_khac!$E$8:$E$1504,Cham_cong!M$3)</f>
        <v>1</v>
      </c>
      <c r="N40" s="26">
        <f>SUMIFS(Data!$AB$8:$AB$1542,Data!$C$8:$C$1542," "&amp;Cham_cong!$B40,Data!$E$8:$E$1542,Cham_cong!N$3)+SUMIFS(DonNghiphep!$D$4:$D$85,DonNghiphep!$F$4:$F$85,Cham_cong!N$3,DonNghiphep!$B$4:$B$85,Cham_cong!$B40)+SUMIFS(Data_khac!$AC$8:$AC$1504,Data_khac!$C$8:$C$1504," "&amp;Cham_cong!$B40,Data_khac!$E$8:$E$1504,Cham_cong!N$3)</f>
        <v>1</v>
      </c>
      <c r="O40" s="26">
        <f>SUMIFS(Data!$AB$8:$AB$1542,Data!$C$8:$C$1542," "&amp;Cham_cong!$B40,Data!$E$8:$E$1542,Cham_cong!O$3)+SUMIFS(DonNghiphep!$D$4:$D$85,DonNghiphep!$F$4:$F$85,Cham_cong!O$3,DonNghiphep!$B$4:$B$85,Cham_cong!$B40)+SUMIFS(Data_khac!$AC$8:$AC$1504,Data_khac!$C$8:$C$1504," "&amp;Cham_cong!$B40,Data_khac!$E$8:$E$1504,Cham_cong!O$3)</f>
        <v>1</v>
      </c>
      <c r="P40" s="26"/>
      <c r="Q40" s="26"/>
      <c r="R40" s="26">
        <f>SUMIFS(Data!$AB$8:$AB$1542,Data!$C$8:$C$1542," "&amp;Cham_cong!$B40,Data!$E$8:$E$1542,Cham_cong!R$3)+SUMIFS(DonNghiphep!$D$4:$D$85,DonNghiphep!$F$4:$F$85,Cham_cong!R$3,DonNghiphep!$B$4:$B$85,Cham_cong!$B40)+SUMIFS(Data_khac!$AC$8:$AC$1504,Data_khac!$C$8:$C$1504," "&amp;Cham_cong!$B40,Data_khac!$E$8:$E$1504,Cham_cong!R$3)</f>
        <v>0.52156862745098043</v>
      </c>
      <c r="S40" s="26">
        <f>SUMIFS(Data!$AB$8:$AB$1542,Data!$C$8:$C$1542," "&amp;Cham_cong!$B40,Data!$E$8:$E$1542,Cham_cong!S$3)+SUMIFS(DonNghiphep!$D$4:$D$85,DonNghiphep!$F$4:$F$85,Cham_cong!S$3,DonNghiphep!$B$4:$B$85,Cham_cong!$B40)+SUMIFS(Data_khac!$AC$8:$AC$1504,Data_khac!$C$8:$C$1504," "&amp;Cham_cong!$B40,Data_khac!$E$8:$E$1504,Cham_cong!S$3)</f>
        <v>0.99803921568627452</v>
      </c>
      <c r="T40" s="26">
        <f>SUMIFS(Data!$AB$8:$AB$1542,Data!$C$8:$C$1542," "&amp;Cham_cong!$B40,Data!$E$8:$E$1542,Cham_cong!T$3)+SUMIFS(DonNghiphep!$D$4:$D$85,DonNghiphep!$F$4:$F$85,Cham_cong!T$3,DonNghiphep!$B$4:$B$85,Cham_cong!$B40)+SUMIFS(Data_khac!$AC$8:$AC$1504,Data_khac!$C$8:$C$1504," "&amp;Cham_cong!$B40,Data_khac!$E$8:$E$1504,Cham_cong!T$3)</f>
        <v>1</v>
      </c>
      <c r="U40" s="26">
        <f>SUMIFS(Data!$AB$8:$AB$1542,Data!$C$8:$C$1542," "&amp;Cham_cong!$B40,Data!$E$8:$E$1542,Cham_cong!U$3)+SUMIFS(DonNghiphep!$D$4:$D$85,DonNghiphep!$F$4:$F$85,Cham_cong!U$3,DonNghiphep!$B$4:$B$85,Cham_cong!$B40)+SUMIFS(Data_khac!$AC$8:$AC$1504,Data_khac!$C$8:$C$1504," "&amp;Cham_cong!$B40,Data_khac!$E$8:$E$1504,Cham_cong!U$3)</f>
        <v>1</v>
      </c>
      <c r="V40" s="26">
        <f>SUMIFS(Data!$AB$8:$AB$1542,Data!$C$8:$C$1542," "&amp;Cham_cong!$B40,Data!$E$8:$E$1542,Cham_cong!V$3)+SUMIFS(DonNghiphep!$D$4:$D$85,DonNghiphep!$F$4:$F$85,Cham_cong!V$3,DonNghiphep!$B$4:$B$85,Cham_cong!$B40)+SUMIFS(Data_khac!$AC$8:$AC$1504,Data_khac!$C$8:$C$1504," "&amp;Cham_cong!$B40,Data_khac!$E$8:$E$1504,Cham_cong!V$3)</f>
        <v>0.96078431372549</v>
      </c>
      <c r="W40" s="26"/>
      <c r="X40" s="26"/>
      <c r="Y40" s="26">
        <f>SUMIFS(Data!$AB$8:$AB$1542,Data!$C$8:$C$1542," "&amp;Cham_cong!$B40,Data!$E$8:$E$1542,Cham_cong!Y$3)+SUMIFS(DonNghiphep!$D$4:$D$85,DonNghiphep!$F$4:$F$85,Cham_cong!Y$3,DonNghiphep!$B$4:$B$85,Cham_cong!$B40)+SUMIFS(Data_khac!$AC$8:$AC$1504,Data_khac!$C$8:$C$1504," "&amp;Cham_cong!$B40,Data_khac!$E$8:$E$1504,Cham_cong!Y$3)</f>
        <v>1</v>
      </c>
      <c r="Z40" s="26">
        <f>SUMIFS(Data!$AB$8:$AB$1542,Data!$C$8:$C$1542," "&amp;Cham_cong!$B40,Data!$E$8:$E$1542,Cham_cong!Z$3)+SUMIFS(DonNghiphep!$D$4:$D$85,DonNghiphep!$F$4:$F$85,Cham_cong!Z$3,DonNghiphep!$B$4:$B$85,Cham_cong!$B40)+SUMIFS(Data_khac!$AC$8:$AC$1504,Data_khac!$C$8:$C$1504," "&amp;Cham_cong!$B40,Data_khac!$E$8:$E$1504,Cham_cong!Z$3)</f>
        <v>1</v>
      </c>
      <c r="AA40" s="26">
        <f>SUMIFS(Data!$AB$8:$AB$1542,Data!$C$8:$C$1542," "&amp;Cham_cong!$B40,Data!$E$8:$E$1542,Cham_cong!AA$3)+SUMIFS(DonNghiphep!$D$4:$D$85,DonNghiphep!$F$4:$F$85,Cham_cong!AA$3,DonNghiphep!$B$4:$B$85,Cham_cong!$B40)+SUMIFS(Data_khac!$AC$8:$AC$1504,Data_khac!$C$8:$C$1504," "&amp;Cham_cong!$B40,Data_khac!$E$8:$E$1504,Cham_cong!AA$3)</f>
        <v>0.52941176470588236</v>
      </c>
      <c r="AB40" s="26">
        <f>SUMIFS(Data!$AB$8:$AB$1542,Data!$C$8:$C$1542," "&amp;Cham_cong!$B40,Data!$E$8:$E$1542,Cham_cong!AB$3)+SUMIFS(DonNghiphep!$D$4:$D$85,DonNghiphep!$F$4:$F$85,Cham_cong!AB$3,DonNghiphep!$B$4:$B$85,Cham_cong!$B40)+SUMIFS(Data_khac!$AC$8:$AC$1504,Data_khac!$C$8:$C$1504," "&amp;Cham_cong!$B40,Data_khac!$E$8:$E$1504,Cham_cong!AB$3)</f>
        <v>1</v>
      </c>
      <c r="AC40" s="26">
        <f>SUMIFS(Data!$AB$8:$AB$1542,Data!$C$8:$C$1542," "&amp;Cham_cong!$B40,Data!$E$8:$E$1542,Cham_cong!AC$3)+SUMIFS(DonNghiphep!$D$4:$D$85,DonNghiphep!$F$4:$F$85,Cham_cong!AC$3,DonNghiphep!$B$4:$B$85,Cham_cong!$B40)+SUMIFS(Data_khac!$AC$8:$AC$1504,Data_khac!$C$8:$C$1504," "&amp;Cham_cong!$B40,Data_khac!$E$8:$E$1504,Cham_cong!AC$3)</f>
        <v>1</v>
      </c>
      <c r="AD40" s="26"/>
      <c r="AE40" s="26"/>
      <c r="AF40" s="26">
        <f>SUMIFS(Data!$AB$8:$AB$1542,Data!$C$8:$C$1542," "&amp;Cham_cong!$B40,Data!$E$8:$E$1542,Cham_cong!AF$3)+SUMIFS(DonNghiphep!$D$4:$D$85,DonNghiphep!$F$4:$F$85,Cham_cong!AF$3,DonNghiphep!$B$4:$B$85,Cham_cong!$B40)+SUMIFS(Data_khac!$AC$8:$AC$1504,Data_khac!$C$8:$C$1504," "&amp;Cham_cong!$B40,Data_khac!$E$8:$E$1504,Cham_cong!AF$3)</f>
        <v>1</v>
      </c>
      <c r="AG40" s="26">
        <f>SUMIFS(Data!$AB$8:$AB$1542,Data!$C$8:$C$1542," "&amp;Cham_cong!$B40,Data!$E$8:$E$1542,Cham_cong!AG$3)+SUMIFS(DonNghiphep!$D$4:$D$85,DonNghiphep!$F$4:$F$85,Cham_cong!AG$3,DonNghiphep!$B$4:$B$85,Cham_cong!$B40)+SUMIFS(Data_khac!$AC$8:$AC$1504,Data_khac!$C$8:$C$1504," "&amp;Cham_cong!$B40,Data_khac!$E$8:$E$1504,Cham_cong!AG$3)</f>
        <v>1</v>
      </c>
      <c r="AH40" s="26">
        <f>SUMIFS(Data!$AB$8:$AB$1542,Data!$C$8:$C$1542," "&amp;Cham_cong!$B40,Data!$E$8:$E$1542,Cham_cong!AH$3)+SUMIFS(DonNghiphep!$D$4:$D$85,DonNghiphep!$F$4:$F$85,Cham_cong!AH$3,DonNghiphep!$B$4:$B$85,Cham_cong!$B40)+SUMIFS(Data_khac!$AC$8:$AC$1504,Data_khac!$C$8:$C$1504," "&amp;Cham_cong!$B40,Data_khac!$E$8:$E$1504,Cham_cong!AH$3)</f>
        <v>1</v>
      </c>
      <c r="AI40" s="29">
        <f t="shared" si="26"/>
        <v>21.829411764705885</v>
      </c>
      <c r="AJ40" s="230">
        <f>SUMIFS(Data!$AE$8:$AE$1707,Data!$C$8:$C$1707," "&amp;Cham_cong!B40)+SUMIFS(Data_khac!$AF$8:$AF$1504,Data_khac!$C$8:$C$1504," "&amp;Cham_cong!$B40)+SUMIFS(DonNghiphep!$E$4:$E$85,DonNghiphep!$B$4:$B$85,Cham_cong!$B40)</f>
        <v>21</v>
      </c>
      <c r="AK40" s="16">
        <f t="shared" si="27"/>
        <v>2</v>
      </c>
      <c r="AL40" s="16">
        <f t="shared" si="28"/>
        <v>0</v>
      </c>
      <c r="AM40" s="17">
        <f t="shared" si="29"/>
        <v>1</v>
      </c>
      <c r="AN40" s="17">
        <f ca="1">SUMIF(DonNghiphep!B:C,Cham_cong!B40,DonNghiphep!C:C)</f>
        <v>1</v>
      </c>
      <c r="AO40" s="18">
        <f t="shared" ca="1" si="30"/>
        <v>0</v>
      </c>
      <c r="AP40" s="202"/>
      <c r="AQ40" s="159"/>
      <c r="AR40" s="34"/>
      <c r="AS40" s="186"/>
      <c r="AT40" s="187"/>
    </row>
    <row r="41" spans="1:46" s="32" customFormat="1" ht="30" customHeight="1">
      <c r="A41" s="23">
        <v>37</v>
      </c>
      <c r="B41" s="147" t="s">
        <v>289</v>
      </c>
      <c r="C41" s="25" t="s">
        <v>67</v>
      </c>
      <c r="D41" s="26">
        <f>SUMIFS(Data!$AB$8:$AB$1542,Data!$C$8:$C$1542," "&amp;Cham_cong!$B41,Data!$E$8:$E$1542,Cham_cong!D$3)+SUMIFS(DonNghiphep!$D$4:$D$85,DonNghiphep!$F$4:$F$85,Cham_cong!D$3,DonNghiphep!$B$4:$B$85,Cham_cong!$B41)+SUMIFS(Data_khac!$AC$8:$AC$1504,Data_khac!$C$8:$C$1504," "&amp;Cham_cong!$B41,Data_khac!$E$8:$E$1504,Cham_cong!D$3)</f>
        <v>0.91568627450980389</v>
      </c>
      <c r="E41" s="26">
        <f>SUMIFS(Data!$AB$8:$AB$1542,Data!$C$8:$C$1542," "&amp;Cham_cong!$B41,Data!$E$8:$E$1542,Cham_cong!E$3)+SUMIFS(DonNghiphep!$D$4:$D$85,DonNghiphep!$F$4:$F$85,Cham_cong!E$3,DonNghiphep!$B$4:$B$85,Cham_cong!$B41)+SUMIFS(Data_khac!$AC$8:$AC$1504,Data_khac!$C$8:$C$1504," "&amp;Cham_cong!$B41,Data_khac!$E$8:$E$1504,Cham_cong!E$3)</f>
        <v>1</v>
      </c>
      <c r="F41" s="26">
        <f>SUMIFS(Data!$AB$8:$AB$1542,Data!$C$8:$C$1542," "&amp;Cham_cong!$B41,Data!$E$8:$E$1542,Cham_cong!F$3)+SUMIFS(DonNghiphep!$D$4:$D$85,DonNghiphep!$F$4:$F$85,Cham_cong!F$3,DonNghiphep!$B$4:$B$85,Cham_cong!$B41)+SUMIFS(Data_khac!$AC$8:$AC$1504,Data_khac!$C$8:$C$1504," "&amp;Cham_cong!$B41,Data_khac!$E$8:$E$1504,Cham_cong!F$3)</f>
        <v>1</v>
      </c>
      <c r="G41" s="26">
        <f>SUMIFS(Data!$AB$8:$AB$1542,Data!$C$8:$C$1542," "&amp;Cham_cong!$B41,Data!$E$8:$E$1542,Cham_cong!G$3)+SUMIFS(DonNghiphep!$D$4:$D$85,DonNghiphep!$F$4:$F$85,Cham_cong!G$3,DonNghiphep!$B$4:$B$85,Cham_cong!$B41)+SUMIFS(Data_khac!$AC$8:$AC$1504,Data_khac!$C$8:$C$1504," "&amp;Cham_cong!$B41,Data_khac!$E$8:$E$1504,Cham_cong!G$3)</f>
        <v>0</v>
      </c>
      <c r="H41" s="26">
        <f>SUMIFS(Data!$AB$8:$AB$1542,Data!$C$8:$C$1542," "&amp;Cham_cong!$B41,Data!$E$8:$E$1542,Cham_cong!H$3)+SUMIFS(DonNghiphep!$D$4:$D$85,DonNghiphep!$F$4:$F$85,Cham_cong!H$3,DonNghiphep!$B$4:$B$85,Cham_cong!$B41)+SUMIFS(Data_khac!$AC$8:$AC$1504,Data_khac!$C$8:$C$1504," "&amp;Cham_cong!$B41,Data_khac!$E$8:$E$1504,Cham_cong!H$3)</f>
        <v>1</v>
      </c>
      <c r="I41" s="26"/>
      <c r="J41" s="26"/>
      <c r="K41" s="26">
        <f>SUMIFS(Data!$AB$8:$AB$1542,Data!$C$8:$C$1542," "&amp;Cham_cong!$B41,Data!$E$8:$E$1542,Cham_cong!K$3)+SUMIFS(DonNghiphep!$D$4:$D$85,DonNghiphep!$F$4:$F$85,Cham_cong!K$3,DonNghiphep!$B$4:$B$85,Cham_cong!$B41)+SUMIFS(Data_khac!$AC$8:$AC$1504,Data_khac!$C$8:$C$1504," "&amp;Cham_cong!$B41,Data_khac!$E$8:$E$1504,Cham_cong!K$3)</f>
        <v>1</v>
      </c>
      <c r="L41" s="26">
        <f>SUMIFS(Data!$AB$8:$AB$1542,Data!$C$8:$C$1542," "&amp;Cham_cong!$B41,Data!$E$8:$E$1542,Cham_cong!L$3)+SUMIFS(DonNghiphep!$D$4:$D$85,DonNghiphep!$F$4:$F$85,Cham_cong!L$3,DonNghiphep!$B$4:$B$85,Cham_cong!$B41)+SUMIFS(Data_khac!$AC$8:$AC$1504,Data_khac!$C$8:$C$1504," "&amp;Cham_cong!$B41,Data_khac!$E$8:$E$1504,Cham_cong!L$3)</f>
        <v>1</v>
      </c>
      <c r="M41" s="26">
        <f>SUMIFS(Data!$AB$8:$AB$1542,Data!$C$8:$C$1542," "&amp;Cham_cong!$B41,Data!$E$8:$E$1542,Cham_cong!M$3)+SUMIFS(DonNghiphep!$D$4:$D$85,DonNghiphep!$F$4:$F$85,Cham_cong!M$3,DonNghiphep!$B$4:$B$85,Cham_cong!$B41)+SUMIFS(Data_khac!$AC$8:$AC$1504,Data_khac!$C$8:$C$1504," "&amp;Cham_cong!$B41,Data_khac!$E$8:$E$1504,Cham_cong!M$3)</f>
        <v>1</v>
      </c>
      <c r="N41" s="26">
        <f>SUMIFS(Data!$AB$8:$AB$1542,Data!$C$8:$C$1542," "&amp;Cham_cong!$B41,Data!$E$8:$E$1542,Cham_cong!N$3)+SUMIFS(DonNghiphep!$D$4:$D$85,DonNghiphep!$F$4:$F$85,Cham_cong!N$3,DonNghiphep!$B$4:$B$85,Cham_cong!$B41)+SUMIFS(Data_khac!$AC$8:$AC$1504,Data_khac!$C$8:$C$1504," "&amp;Cham_cong!$B41,Data_khac!$E$8:$E$1504,Cham_cong!N$3)</f>
        <v>1</v>
      </c>
      <c r="O41" s="26">
        <f>SUMIFS(Data!$AB$8:$AB$1542,Data!$C$8:$C$1542," "&amp;Cham_cong!$B41,Data!$E$8:$E$1542,Cham_cong!O$3)+SUMIFS(DonNghiphep!$D$4:$D$85,DonNghiphep!$F$4:$F$85,Cham_cong!O$3,DonNghiphep!$B$4:$B$85,Cham_cong!$B41)+SUMIFS(Data_khac!$AC$8:$AC$1504,Data_khac!$C$8:$C$1504," "&amp;Cham_cong!$B41,Data_khac!$E$8:$E$1504,Cham_cong!O$3)</f>
        <v>1.0000000000000002</v>
      </c>
      <c r="P41" s="26"/>
      <c r="Q41" s="26"/>
      <c r="R41" s="26">
        <f>SUMIFS(Data!$AB$8:$AB$1542,Data!$C$8:$C$1542," "&amp;Cham_cong!$B41,Data!$E$8:$E$1542,Cham_cong!R$3)+SUMIFS(DonNghiphep!$D$4:$D$85,DonNghiphep!$F$4:$F$85,Cham_cong!R$3,DonNghiphep!$B$4:$B$85,Cham_cong!$B41)+SUMIFS(Data_khac!$AC$8:$AC$1504,Data_khac!$C$8:$C$1504," "&amp;Cham_cong!$B41,Data_khac!$E$8:$E$1504,Cham_cong!R$3)</f>
        <v>0.89411764705882346</v>
      </c>
      <c r="S41" s="26">
        <f>SUMIFS(Data!$AB$8:$AB$1542,Data!$C$8:$C$1542," "&amp;Cham_cong!$B41,Data!$E$8:$E$1542,Cham_cong!S$3)+SUMIFS(DonNghiphep!$D$4:$D$85,DonNghiphep!$F$4:$F$85,Cham_cong!S$3,DonNghiphep!$B$4:$B$85,Cham_cong!$B41)+SUMIFS(Data_khac!$AC$8:$AC$1504,Data_khac!$C$8:$C$1504," "&amp;Cham_cong!$B41,Data_khac!$E$8:$E$1504,Cham_cong!S$3)</f>
        <v>0.99999999999999967</v>
      </c>
      <c r="T41" s="26">
        <f>SUMIFS(Data!$AB$8:$AB$1542,Data!$C$8:$C$1542," "&amp;Cham_cong!$B41,Data!$E$8:$E$1542,Cham_cong!T$3)+SUMIFS(DonNghiphep!$D$4:$D$85,DonNghiphep!$F$4:$F$85,Cham_cong!T$3,DonNghiphep!$B$4:$B$85,Cham_cong!$B41)+SUMIFS(Data_khac!$AC$8:$AC$1504,Data_khac!$C$8:$C$1504," "&amp;Cham_cong!$B41,Data_khac!$E$8:$E$1504,Cham_cong!T$3)</f>
        <v>1</v>
      </c>
      <c r="U41" s="26">
        <f>SUMIFS(Data!$AB$8:$AB$1542,Data!$C$8:$C$1542," "&amp;Cham_cong!$B41,Data!$E$8:$E$1542,Cham_cong!U$3)+SUMIFS(DonNghiphep!$D$4:$D$85,DonNghiphep!$F$4:$F$85,Cham_cong!U$3,DonNghiphep!$B$4:$B$85,Cham_cong!$B41)+SUMIFS(Data_khac!$AC$8:$AC$1504,Data_khac!$C$8:$C$1504," "&amp;Cham_cong!$B41,Data_khac!$E$8:$E$1504,Cham_cong!U$3)</f>
        <v>1</v>
      </c>
      <c r="V41" s="26">
        <f>SUMIFS(Data!$AB$8:$AB$1542,Data!$C$8:$C$1542," "&amp;Cham_cong!$B41,Data!$E$8:$E$1542,Cham_cong!V$3)+SUMIFS(DonNghiphep!$D$4:$D$85,DonNghiphep!$F$4:$F$85,Cham_cong!V$3,DonNghiphep!$B$4:$B$85,Cham_cong!$B41)+SUMIFS(Data_khac!$AC$8:$AC$1504,Data_khac!$C$8:$C$1504," "&amp;Cham_cong!$B41,Data_khac!$E$8:$E$1504,Cham_cong!V$3)</f>
        <v>1</v>
      </c>
      <c r="W41" s="26"/>
      <c r="X41" s="26"/>
      <c r="Y41" s="26">
        <f>SUMIFS(Data!$AB$8:$AB$1542,Data!$C$8:$C$1542," "&amp;Cham_cong!$B41,Data!$E$8:$E$1542,Cham_cong!Y$3)+SUMIFS(DonNghiphep!$D$4:$D$85,DonNghiphep!$F$4:$F$85,Cham_cong!Y$3,DonNghiphep!$B$4:$B$85,Cham_cong!$B41)+SUMIFS(Data_khac!$AC$8:$AC$1504,Data_khac!$C$8:$C$1504," "&amp;Cham_cong!$B41,Data_khac!$E$8:$E$1504,Cham_cong!Y$3)</f>
        <v>1</v>
      </c>
      <c r="Z41" s="26">
        <f>SUMIFS(Data!$AB$8:$AB$1542,Data!$C$8:$C$1542," "&amp;Cham_cong!$B41,Data!$E$8:$E$1542,Cham_cong!Z$3)+SUMIFS(DonNghiphep!$D$4:$D$85,DonNghiphep!$F$4:$F$85,Cham_cong!Z$3,DonNghiphep!$B$4:$B$85,Cham_cong!$B41)+SUMIFS(Data_khac!$AC$8:$AC$1504,Data_khac!$C$8:$C$1504," "&amp;Cham_cong!$B41,Data_khac!$E$8:$E$1504,Cham_cong!Z$3)</f>
        <v>1</v>
      </c>
      <c r="AA41" s="26">
        <f>SUMIFS(Data!$AB$8:$AB$1542,Data!$C$8:$C$1542," "&amp;Cham_cong!$B41,Data!$E$8:$E$1542,Cham_cong!AA$3)+SUMIFS(DonNghiphep!$D$4:$D$85,DonNghiphep!$F$4:$F$85,Cham_cong!AA$3,DonNghiphep!$B$4:$B$85,Cham_cong!$B41)+SUMIFS(Data_khac!$AC$8:$AC$1504,Data_khac!$C$8:$C$1504," "&amp;Cham_cong!$B41,Data_khac!$E$8:$E$1504,Cham_cong!AA$3)</f>
        <v>1</v>
      </c>
      <c r="AB41" s="26">
        <f>SUMIFS(Data!$AB$8:$AB$1542,Data!$C$8:$C$1542," "&amp;Cham_cong!$B41,Data!$E$8:$E$1542,Cham_cong!AB$3)+SUMIFS(DonNghiphep!$D$4:$D$85,DonNghiphep!$F$4:$F$85,Cham_cong!AB$3,DonNghiphep!$B$4:$B$85,Cham_cong!$B41)+SUMIFS(Data_khac!$AC$8:$AC$1504,Data_khac!$C$8:$C$1504," "&amp;Cham_cong!$B41,Data_khac!$E$8:$E$1504,Cham_cong!AB$3)</f>
        <v>1</v>
      </c>
      <c r="AC41" s="26">
        <f>SUMIFS(Data!$AB$8:$AB$1542,Data!$C$8:$C$1542," "&amp;Cham_cong!$B41,Data!$E$8:$E$1542,Cham_cong!AC$3)+SUMIFS(DonNghiphep!$D$4:$D$85,DonNghiphep!$F$4:$F$85,Cham_cong!AC$3,DonNghiphep!$B$4:$B$85,Cham_cong!$B41)+SUMIFS(Data_khac!$AC$8:$AC$1504,Data_khac!$C$8:$C$1504," "&amp;Cham_cong!$B41,Data_khac!$E$8:$E$1504,Cham_cong!AC$3)</f>
        <v>0.4078431372549019</v>
      </c>
      <c r="AD41" s="26"/>
      <c r="AE41" s="26"/>
      <c r="AF41" s="26">
        <f>SUMIFS(Data!$AB$8:$AB$1542,Data!$C$8:$C$1542," "&amp;Cham_cong!$B41,Data!$E$8:$E$1542,Cham_cong!AF$3)+SUMIFS(DonNghiphep!$D$4:$D$85,DonNghiphep!$F$4:$F$85,Cham_cong!AF$3,DonNghiphep!$B$4:$B$85,Cham_cong!$B41)+SUMIFS(Data_khac!$AC$8:$AC$1504,Data_khac!$C$8:$C$1504," "&amp;Cham_cong!$B41,Data_khac!$E$8:$E$1504,Cham_cong!AF$3)</f>
        <v>1</v>
      </c>
      <c r="AG41" s="26">
        <f>SUMIFS(Data!$AB$8:$AB$1542,Data!$C$8:$C$1542," "&amp;Cham_cong!$B41,Data!$E$8:$E$1542,Cham_cong!AG$3)+SUMIFS(DonNghiphep!$D$4:$D$85,DonNghiphep!$F$4:$F$85,Cham_cong!AG$3,DonNghiphep!$B$4:$B$85,Cham_cong!$B41)+SUMIFS(Data_khac!$AC$8:$AC$1504,Data_khac!$C$8:$C$1504," "&amp;Cham_cong!$B41,Data_khac!$E$8:$E$1504,Cham_cong!AG$3)</f>
        <v>1</v>
      </c>
      <c r="AH41" s="26">
        <f>SUMIFS(Data!$AB$8:$AB$1542,Data!$C$8:$C$1542," "&amp;Cham_cong!$B41,Data!$E$8:$E$1542,Cham_cong!AH$3)+SUMIFS(DonNghiphep!$D$4:$D$85,DonNghiphep!$F$4:$F$85,Cham_cong!AH$3,DonNghiphep!$B$4:$B$85,Cham_cong!$B41)+SUMIFS(Data_khac!$AC$8:$AC$1504,Data_khac!$C$8:$C$1504," "&amp;Cham_cong!$B41,Data_khac!$E$8:$E$1504,Cham_cong!AH$3)</f>
        <v>1</v>
      </c>
      <c r="AI41" s="29">
        <f t="shared" si="26"/>
        <v>21.21764705882353</v>
      </c>
      <c r="AJ41" s="230">
        <f>SUMIFS(Data!$AE$8:$AE$1707,Data!$C$8:$C$1707," "&amp;Cham_cong!B41)+SUMIFS(Data_khac!$AF$8:$AF$1504,Data_khac!$C$8:$C$1504," "&amp;Cham_cong!$B41)+SUMIFS(DonNghiphep!$E$4:$E$85,DonNghiphep!$B$4:$B$85,Cham_cong!$B41)</f>
        <v>21</v>
      </c>
      <c r="AK41" s="16">
        <f t="shared" ref="AK41:AK46" si="31">COUNTIFS(D41:AH41,"&gt;0",D41:AH41,"&lt;0.625")</f>
        <v>1</v>
      </c>
      <c r="AL41" s="16">
        <f t="shared" ref="AL41:AL46" si="32">COUNTIF(D41:AH41,"0")</f>
        <v>1</v>
      </c>
      <c r="AM41" s="17">
        <f t="shared" ref="AM41:AM46" si="33">AL41*1+AK41*0.5</f>
        <v>1.5</v>
      </c>
      <c r="AN41" s="17">
        <f ca="1">SUMIF(DonNghiphep!B:C,Cham_cong!B41,DonNghiphep!C:C)</f>
        <v>1.5</v>
      </c>
      <c r="AO41" s="18">
        <f t="shared" ref="AO41:AO46" ca="1" si="34">AM41-AN41</f>
        <v>0</v>
      </c>
      <c r="AP41" s="202"/>
      <c r="AQ41" s="159"/>
      <c r="AR41" s="34"/>
      <c r="AS41" s="186"/>
      <c r="AT41" s="187"/>
    </row>
    <row r="42" spans="1:46" s="32" customFormat="1" ht="30" customHeight="1">
      <c r="A42" s="23">
        <v>38</v>
      </c>
      <c r="B42" s="147" t="s">
        <v>297</v>
      </c>
      <c r="C42" s="25" t="s">
        <v>75</v>
      </c>
      <c r="D42" s="26">
        <f>SUMIFS(Data!$AB$8:$AB$1542,Data!$C$8:$C$1542," "&amp;Cham_cong!$B42,Data!$E$8:$E$1542,Cham_cong!D$3)+SUMIFS(DonNghiphep!$D$4:$D$85,DonNghiphep!$F$4:$F$85,Cham_cong!D$3,DonNghiphep!$B$4:$B$85,Cham_cong!$B42)+SUMIFS(Data_khac!$AC$8:$AC$1504,Data_khac!$C$8:$C$1504," "&amp;Cham_cong!$B42,Data_khac!$E$8:$E$1504,Cham_cong!D$3)</f>
        <v>1</v>
      </c>
      <c r="E42" s="26">
        <f>SUMIFS(Data!$AB$8:$AB$1542,Data!$C$8:$C$1542," "&amp;Cham_cong!$B42,Data!$E$8:$E$1542,Cham_cong!E$3)+SUMIFS(DonNghiphep!$D$4:$D$85,DonNghiphep!$F$4:$F$85,Cham_cong!E$3,DonNghiphep!$B$4:$B$85,Cham_cong!$B42)+SUMIFS(Data_khac!$AC$8:$AC$1504,Data_khac!$C$8:$C$1504," "&amp;Cham_cong!$B42,Data_khac!$E$8:$E$1504,Cham_cong!E$3)</f>
        <v>1</v>
      </c>
      <c r="F42" s="26">
        <f>SUMIFS(Data!$AB$8:$AB$1542,Data!$C$8:$C$1542," "&amp;Cham_cong!$B42,Data!$E$8:$E$1542,Cham_cong!F$3)+SUMIFS(DonNghiphep!$D$4:$D$85,DonNghiphep!$F$4:$F$85,Cham_cong!F$3,DonNghiphep!$B$4:$B$85,Cham_cong!$B42)+SUMIFS(Data_khac!$AC$8:$AC$1504,Data_khac!$C$8:$C$1504," "&amp;Cham_cong!$B42,Data_khac!$E$8:$E$1504,Cham_cong!F$3)</f>
        <v>1</v>
      </c>
      <c r="G42" s="26">
        <f>SUMIFS(Data!$AB$8:$AB$1542,Data!$C$8:$C$1542," "&amp;Cham_cong!$B42,Data!$E$8:$E$1542,Cham_cong!G$3)+SUMIFS(DonNghiphep!$D$4:$D$85,DonNghiphep!$F$4:$F$85,Cham_cong!G$3,DonNghiphep!$B$4:$B$85,Cham_cong!$B42)+SUMIFS(Data_khac!$AC$8:$AC$1504,Data_khac!$C$8:$C$1504," "&amp;Cham_cong!$B42,Data_khac!$E$8:$E$1504,Cham_cong!G$3)</f>
        <v>1</v>
      </c>
      <c r="H42" s="26">
        <f>SUMIFS(Data!$AB$8:$AB$1542,Data!$C$8:$C$1542," "&amp;Cham_cong!$B42,Data!$E$8:$E$1542,Cham_cong!H$3)+SUMIFS(DonNghiphep!$D$4:$D$85,DonNghiphep!$F$4:$F$85,Cham_cong!H$3,DonNghiphep!$B$4:$B$85,Cham_cong!$B42)+SUMIFS(Data_khac!$AC$8:$AC$1504,Data_khac!$C$8:$C$1504," "&amp;Cham_cong!$B42,Data_khac!$E$8:$E$1504,Cham_cong!H$3)</f>
        <v>0.79607843137254908</v>
      </c>
      <c r="I42" s="26"/>
      <c r="J42" s="26"/>
      <c r="K42" s="26">
        <f>SUMIFS(Data!$AB$8:$AB$1542,Data!$C$8:$C$1542," "&amp;Cham_cong!$B42,Data!$E$8:$E$1542,Cham_cong!K$3)+SUMIFS(DonNghiphep!$D$4:$D$85,DonNghiphep!$F$4:$F$85,Cham_cong!K$3,DonNghiphep!$B$4:$B$85,Cham_cong!$B42)+SUMIFS(Data_khac!$AC$8:$AC$1504,Data_khac!$C$8:$C$1504," "&amp;Cham_cong!$B42,Data_khac!$E$8:$E$1504,Cham_cong!K$3)</f>
        <v>1</v>
      </c>
      <c r="L42" s="26">
        <f>SUMIFS(Data!$AB$8:$AB$1542,Data!$C$8:$C$1542," "&amp;Cham_cong!$B42,Data!$E$8:$E$1542,Cham_cong!L$3)+SUMIFS(DonNghiphep!$D$4:$D$85,DonNghiphep!$F$4:$F$85,Cham_cong!L$3,DonNghiphep!$B$4:$B$85,Cham_cong!$B42)+SUMIFS(Data_khac!$AC$8:$AC$1504,Data_khac!$C$8:$C$1504," "&amp;Cham_cong!$B42,Data_khac!$E$8:$E$1504,Cham_cong!L$3)</f>
        <v>1</v>
      </c>
      <c r="M42" s="26">
        <f>SUMIFS(Data!$AB$8:$AB$1542,Data!$C$8:$C$1542," "&amp;Cham_cong!$B42,Data!$E$8:$E$1542,Cham_cong!M$3)+SUMIFS(DonNghiphep!$D$4:$D$85,DonNghiphep!$F$4:$F$85,Cham_cong!M$3,DonNghiphep!$B$4:$B$85,Cham_cong!$B42)+SUMIFS(Data_khac!$AC$8:$AC$1504,Data_khac!$C$8:$C$1504," "&amp;Cham_cong!$B42,Data_khac!$E$8:$E$1504,Cham_cong!M$3)</f>
        <v>1</v>
      </c>
      <c r="N42" s="26">
        <f>SUMIFS(Data!$AB$8:$AB$1542,Data!$C$8:$C$1542," "&amp;Cham_cong!$B42,Data!$E$8:$E$1542,Cham_cong!N$3)+SUMIFS(DonNghiphep!$D$4:$D$85,DonNghiphep!$F$4:$F$85,Cham_cong!N$3,DonNghiphep!$B$4:$B$85,Cham_cong!$B42)+SUMIFS(Data_khac!$AC$8:$AC$1504,Data_khac!$C$8:$C$1504," "&amp;Cham_cong!$B42,Data_khac!$E$8:$E$1504,Cham_cong!N$3)</f>
        <v>1</v>
      </c>
      <c r="O42" s="26">
        <f>SUMIFS(Data!$AB$8:$AB$1542,Data!$C$8:$C$1542," "&amp;Cham_cong!$B42,Data!$E$8:$E$1542,Cham_cong!O$3)+SUMIFS(DonNghiphep!$D$4:$D$85,DonNghiphep!$F$4:$F$85,Cham_cong!O$3,DonNghiphep!$B$4:$B$85,Cham_cong!$B42)+SUMIFS(Data_khac!$AC$8:$AC$1504,Data_khac!$C$8:$C$1504," "&amp;Cham_cong!$B42,Data_khac!$E$8:$E$1504,Cham_cong!O$3)</f>
        <v>0.99803921568627452</v>
      </c>
      <c r="P42" s="26"/>
      <c r="Q42" s="26"/>
      <c r="R42" s="26">
        <f>SUMIFS(Data!$AB$8:$AB$1542,Data!$C$8:$C$1542," "&amp;Cham_cong!$B42,Data!$E$8:$E$1542,Cham_cong!R$3)+SUMIFS(DonNghiphep!$D$4:$D$85,DonNghiphep!$F$4:$F$85,Cham_cong!R$3,DonNghiphep!$B$4:$B$85,Cham_cong!$B42)+SUMIFS(Data_khac!$AC$8:$AC$1504,Data_khac!$C$8:$C$1504," "&amp;Cham_cong!$B42,Data_khac!$E$8:$E$1504,Cham_cong!R$3)</f>
        <v>1</v>
      </c>
      <c r="S42" s="26">
        <f>SUMIFS(Data!$AB$8:$AB$1542,Data!$C$8:$C$1542," "&amp;Cham_cong!$B42,Data!$E$8:$E$1542,Cham_cong!S$3)+SUMIFS(DonNghiphep!$D$4:$D$85,DonNghiphep!$F$4:$F$85,Cham_cong!S$3,DonNghiphep!$B$4:$B$85,Cham_cong!$B42)+SUMIFS(Data_khac!$AC$8:$AC$1504,Data_khac!$C$8:$C$1504," "&amp;Cham_cong!$B42,Data_khac!$E$8:$E$1504,Cham_cong!S$3)</f>
        <v>0.82549019607843133</v>
      </c>
      <c r="T42" s="26">
        <f>SUMIFS(Data!$AB$8:$AB$1542,Data!$C$8:$C$1542," "&amp;Cham_cong!$B42,Data!$E$8:$E$1542,Cham_cong!T$3)+SUMIFS(DonNghiphep!$D$4:$D$85,DonNghiphep!$F$4:$F$85,Cham_cong!T$3,DonNghiphep!$B$4:$B$85,Cham_cong!$B42)+SUMIFS(Data_khac!$AC$8:$AC$1504,Data_khac!$C$8:$C$1504," "&amp;Cham_cong!$B42,Data_khac!$E$8:$E$1504,Cham_cong!T$3)</f>
        <v>1</v>
      </c>
      <c r="U42" s="26">
        <f>SUMIFS(Data!$AB$8:$AB$1542,Data!$C$8:$C$1542," "&amp;Cham_cong!$B42,Data!$E$8:$E$1542,Cham_cong!U$3)+SUMIFS(DonNghiphep!$D$4:$D$85,DonNghiphep!$F$4:$F$85,Cham_cong!U$3,DonNghiphep!$B$4:$B$85,Cham_cong!$B42)+SUMIFS(Data_khac!$AC$8:$AC$1504,Data_khac!$C$8:$C$1504," "&amp;Cham_cong!$B42,Data_khac!$E$8:$E$1504,Cham_cong!U$3)</f>
        <v>1</v>
      </c>
      <c r="V42" s="26">
        <f>SUMIFS(Data!$AB$8:$AB$1542,Data!$C$8:$C$1542," "&amp;Cham_cong!$B42,Data!$E$8:$E$1542,Cham_cong!V$3)+SUMIFS(DonNghiphep!$D$4:$D$85,DonNghiphep!$F$4:$F$85,Cham_cong!V$3,DonNghiphep!$B$4:$B$85,Cham_cong!$B42)+SUMIFS(Data_khac!$AC$8:$AC$1504,Data_khac!$C$8:$C$1504," "&amp;Cham_cong!$B42,Data_khac!$E$8:$E$1504,Cham_cong!V$3)</f>
        <v>0.86078431372549002</v>
      </c>
      <c r="W42" s="26"/>
      <c r="X42" s="26"/>
      <c r="Y42" s="26">
        <f>SUMIFS(Data!$AB$8:$AB$1542,Data!$C$8:$C$1542," "&amp;Cham_cong!$B42,Data!$E$8:$E$1542,Cham_cong!Y$3)+SUMIFS(DonNghiphep!$D$4:$D$85,DonNghiphep!$F$4:$F$85,Cham_cong!Y$3,DonNghiphep!$B$4:$B$85,Cham_cong!$B42)+SUMIFS(Data_khac!$AC$8:$AC$1504,Data_khac!$C$8:$C$1504," "&amp;Cham_cong!$B42,Data_khac!$E$8:$E$1504,Cham_cong!Y$3)</f>
        <v>1</v>
      </c>
      <c r="Z42" s="26">
        <f>SUMIFS(Data!$AB$8:$AB$1542,Data!$C$8:$C$1542," "&amp;Cham_cong!$B42,Data!$E$8:$E$1542,Cham_cong!Z$3)+SUMIFS(DonNghiphep!$D$4:$D$85,DonNghiphep!$F$4:$F$85,Cham_cong!Z$3,DonNghiphep!$B$4:$B$85,Cham_cong!$B42)+SUMIFS(Data_khac!$AC$8:$AC$1504,Data_khac!$C$8:$C$1504," "&amp;Cham_cong!$B42,Data_khac!$E$8:$E$1504,Cham_cong!Z$3)</f>
        <v>1</v>
      </c>
      <c r="AA42" s="26">
        <f>SUMIFS(Data!$AB$8:$AB$1542,Data!$C$8:$C$1542," "&amp;Cham_cong!$B42,Data!$E$8:$E$1542,Cham_cong!AA$3)+SUMIFS(DonNghiphep!$D$4:$D$85,DonNghiphep!$F$4:$F$85,Cham_cong!AA$3,DonNghiphep!$B$4:$B$85,Cham_cong!$B42)+SUMIFS(Data_khac!$AC$8:$AC$1504,Data_khac!$C$8:$C$1504," "&amp;Cham_cong!$B42,Data_khac!$E$8:$E$1504,Cham_cong!AA$3)</f>
        <v>1</v>
      </c>
      <c r="AB42" s="26">
        <f>SUMIFS(Data!$AB$8:$AB$1542,Data!$C$8:$C$1542," "&amp;Cham_cong!$B42,Data!$E$8:$E$1542,Cham_cong!AB$3)+SUMIFS(DonNghiphep!$D$4:$D$85,DonNghiphep!$F$4:$F$85,Cham_cong!AB$3,DonNghiphep!$B$4:$B$85,Cham_cong!$B42)+SUMIFS(Data_khac!$AC$8:$AC$1504,Data_khac!$C$8:$C$1504," "&amp;Cham_cong!$B42,Data_khac!$E$8:$E$1504,Cham_cong!AB$3)</f>
        <v>1</v>
      </c>
      <c r="AC42" s="26">
        <f>SUMIFS(Data!$AB$8:$AB$1542,Data!$C$8:$C$1542," "&amp;Cham_cong!$B42,Data!$E$8:$E$1542,Cham_cong!AC$3)+SUMIFS(DonNghiphep!$D$4:$D$85,DonNghiphep!$F$4:$F$85,Cham_cong!AC$3,DonNghiphep!$B$4:$B$85,Cham_cong!$B42)+SUMIFS(Data_khac!$AC$8:$AC$1504,Data_khac!$C$8:$C$1504," "&amp;Cham_cong!$B42,Data_khac!$E$8:$E$1504,Cham_cong!AC$3)</f>
        <v>0.93921568627450969</v>
      </c>
      <c r="AD42" s="26"/>
      <c r="AE42" s="26"/>
      <c r="AF42" s="26">
        <f>SUMIFS(Data!$AB$8:$AB$1542,Data!$C$8:$C$1542," "&amp;Cham_cong!$B42,Data!$E$8:$E$1542,Cham_cong!AF$3)+SUMIFS(DonNghiphep!$D$4:$D$85,DonNghiphep!$F$4:$F$85,Cham_cong!AF$3,DonNghiphep!$B$4:$B$85,Cham_cong!$B42)+SUMIFS(Data_khac!$AC$8:$AC$1504,Data_khac!$C$8:$C$1504," "&amp;Cham_cong!$B42,Data_khac!$E$8:$E$1504,Cham_cong!AF$3)</f>
        <v>0.76666666666666672</v>
      </c>
      <c r="AG42" s="26">
        <f>SUMIFS(Data!$AB$8:$AB$1542,Data!$C$8:$C$1542," "&amp;Cham_cong!$B42,Data!$E$8:$E$1542,Cham_cong!AG$3)+SUMIFS(DonNghiphep!$D$4:$D$85,DonNghiphep!$F$4:$F$85,Cham_cong!AG$3,DonNghiphep!$B$4:$B$85,Cham_cong!$B42)+SUMIFS(Data_khac!$AC$8:$AC$1504,Data_khac!$C$8:$C$1504," "&amp;Cham_cong!$B42,Data_khac!$E$8:$E$1504,Cham_cong!AG$3)</f>
        <v>0.9372549019607842</v>
      </c>
      <c r="AH42" s="26">
        <f>SUMIFS(Data!$AB$8:$AB$1542,Data!$C$8:$C$1542," "&amp;Cham_cong!$B42,Data!$E$8:$E$1542,Cham_cong!AH$3)+SUMIFS(DonNghiphep!$D$4:$D$85,DonNghiphep!$F$4:$F$85,Cham_cong!AH$3,DonNghiphep!$B$4:$B$85,Cham_cong!$B42)+SUMIFS(Data_khac!$AC$8:$AC$1504,Data_khac!$C$8:$C$1504," "&amp;Cham_cong!$B42,Data_khac!$E$8:$E$1504,Cham_cong!AH$3)</f>
        <v>0.9372549019607842</v>
      </c>
      <c r="AI42" s="29">
        <f t="shared" ref="AI42:AI46" si="35">COUNTIF(D42:AH42,"CĐ")+COUNTIF(D42:AH42,"NL")+COUNTIF(D42:AH42,"B")+COUNTIF(D42:AH42,"CT")+SUM(D42:AH42)</f>
        <v>22.060784313725492</v>
      </c>
      <c r="AJ42" s="230">
        <f>SUMIFS(Data!$AE$8:$AE$1707,Data!$C$8:$C$1707," "&amp;Cham_cong!B42)+SUMIFS(Data_khac!$AF$8:$AF$1504,Data_khac!$C$8:$C$1504," "&amp;Cham_cong!$B42)+SUMIFS(DonNghiphep!$E$4:$E$85,DonNghiphep!$B$4:$B$85,Cham_cong!$B42)</f>
        <v>23</v>
      </c>
      <c r="AK42" s="16">
        <f t="shared" si="31"/>
        <v>0</v>
      </c>
      <c r="AL42" s="16">
        <f t="shared" si="32"/>
        <v>0</v>
      </c>
      <c r="AM42" s="17">
        <f t="shared" si="33"/>
        <v>0</v>
      </c>
      <c r="AN42" s="17">
        <f ca="1">SUMIF(DonNghiphep!B:C,Cham_cong!B42,DonNghiphep!C:C)</f>
        <v>0</v>
      </c>
      <c r="AO42" s="18">
        <f t="shared" ca="1" si="34"/>
        <v>0</v>
      </c>
      <c r="AP42" s="202"/>
      <c r="AQ42" s="159"/>
      <c r="AR42" s="34"/>
      <c r="AS42" s="186"/>
      <c r="AT42" s="187"/>
    </row>
    <row r="43" spans="1:46" s="32" customFormat="1" ht="30" customHeight="1">
      <c r="A43" s="23">
        <v>39</v>
      </c>
      <c r="B43" s="147" t="s">
        <v>302</v>
      </c>
      <c r="C43" s="25" t="s">
        <v>75</v>
      </c>
      <c r="D43" s="26">
        <f>SUMIFS(Data!$AB$8:$AB$1542,Data!$C$8:$C$1542," "&amp;Cham_cong!$B43,Data!$E$8:$E$1542,Cham_cong!D$3)+SUMIFS(DonNghiphep!$D$4:$D$85,DonNghiphep!$F$4:$F$85,Cham_cong!D$3,DonNghiphep!$B$4:$B$85,Cham_cong!$B43)+SUMIFS(Data_khac!$AC$8:$AC$1504,Data_khac!$C$8:$C$1504," "&amp;Cham_cong!$B43,Data_khac!$E$8:$E$1504,Cham_cong!D$3)</f>
        <v>0</v>
      </c>
      <c r="E43" s="26">
        <f>SUMIFS(Data!$AB$8:$AB$1542,Data!$C$8:$C$1542," "&amp;Cham_cong!$B43,Data!$E$8:$E$1542,Cham_cong!E$3)+SUMIFS(DonNghiphep!$D$4:$D$85,DonNghiphep!$F$4:$F$85,Cham_cong!E$3,DonNghiphep!$B$4:$B$85,Cham_cong!$B43)+SUMIFS(Data_khac!$AC$8:$AC$1504,Data_khac!$C$8:$C$1504," "&amp;Cham_cong!$B43,Data_khac!$E$8:$E$1504,Cham_cong!E$3)</f>
        <v>0</v>
      </c>
      <c r="F43" s="26">
        <f>SUMIFS(Data!$AB$8:$AB$1542,Data!$C$8:$C$1542," "&amp;Cham_cong!$B43,Data!$E$8:$E$1542,Cham_cong!F$3)+SUMIFS(DonNghiphep!$D$4:$D$85,DonNghiphep!$F$4:$F$85,Cham_cong!F$3,DonNghiphep!$B$4:$B$85,Cham_cong!$B43)+SUMIFS(Data_khac!$AC$8:$AC$1504,Data_khac!$C$8:$C$1504," "&amp;Cham_cong!$B43,Data_khac!$E$8:$E$1504,Cham_cong!F$3)</f>
        <v>0</v>
      </c>
      <c r="G43" s="26">
        <f>SUMIFS(Data!$AB$8:$AB$1542,Data!$C$8:$C$1542," "&amp;Cham_cong!$B43,Data!$E$8:$E$1542,Cham_cong!G$3)+SUMIFS(DonNghiphep!$D$4:$D$85,DonNghiphep!$F$4:$F$85,Cham_cong!G$3,DonNghiphep!$B$4:$B$85,Cham_cong!$B43)+SUMIFS(Data_khac!$AC$8:$AC$1504,Data_khac!$C$8:$C$1504," "&amp;Cham_cong!$B43,Data_khac!$E$8:$E$1504,Cham_cong!G$3)</f>
        <v>1</v>
      </c>
      <c r="H43" s="26">
        <f>SUMIFS(Data!$AB$8:$AB$1542,Data!$C$8:$C$1542," "&amp;Cham_cong!$B43,Data!$E$8:$E$1542,Cham_cong!H$3)+SUMIFS(DonNghiphep!$D$4:$D$85,DonNghiphep!$F$4:$F$85,Cham_cong!H$3,DonNghiphep!$B$4:$B$85,Cham_cong!$B43)+SUMIFS(Data_khac!$AC$8:$AC$1504,Data_khac!$C$8:$C$1504," "&amp;Cham_cong!$B43,Data_khac!$E$8:$E$1504,Cham_cong!H$3)</f>
        <v>1</v>
      </c>
      <c r="I43" s="26"/>
      <c r="J43" s="26"/>
      <c r="K43" s="26">
        <f>SUMIFS(Data!$AB$8:$AB$1542,Data!$C$8:$C$1542," "&amp;Cham_cong!$B43,Data!$E$8:$E$1542,Cham_cong!K$3)+SUMIFS(DonNghiphep!$D$4:$D$85,DonNghiphep!$F$4:$F$85,Cham_cong!K$3,DonNghiphep!$B$4:$B$85,Cham_cong!$B43)+SUMIFS(Data_khac!$AC$8:$AC$1504,Data_khac!$C$8:$C$1504," "&amp;Cham_cong!$B43,Data_khac!$E$8:$E$1504,Cham_cong!K$3)</f>
        <v>1</v>
      </c>
      <c r="L43" s="26">
        <f>SUMIFS(Data!$AB$8:$AB$1542,Data!$C$8:$C$1542," "&amp;Cham_cong!$B43,Data!$E$8:$E$1542,Cham_cong!L$3)+SUMIFS(DonNghiphep!$D$4:$D$85,DonNghiphep!$F$4:$F$85,Cham_cong!L$3,DonNghiphep!$B$4:$B$85,Cham_cong!$B43)+SUMIFS(Data_khac!$AC$8:$AC$1504,Data_khac!$C$8:$C$1504," "&amp;Cham_cong!$B43,Data_khac!$E$8:$E$1504,Cham_cong!L$3)</f>
        <v>1</v>
      </c>
      <c r="M43" s="26">
        <f>SUMIFS(Data!$AB$8:$AB$1542,Data!$C$8:$C$1542," "&amp;Cham_cong!$B43,Data!$E$8:$E$1542,Cham_cong!M$3)+SUMIFS(DonNghiphep!$D$4:$D$85,DonNghiphep!$F$4:$F$85,Cham_cong!M$3,DonNghiphep!$B$4:$B$85,Cham_cong!$B43)+SUMIFS(Data_khac!$AC$8:$AC$1504,Data_khac!$C$8:$C$1504," "&amp;Cham_cong!$B43,Data_khac!$E$8:$E$1504,Cham_cong!M$3)</f>
        <v>1</v>
      </c>
      <c r="N43" s="26">
        <f>SUMIFS(Data!$AB$8:$AB$1542,Data!$C$8:$C$1542," "&amp;Cham_cong!$B43,Data!$E$8:$E$1542,Cham_cong!N$3)+SUMIFS(DonNghiphep!$D$4:$D$85,DonNghiphep!$F$4:$F$85,Cham_cong!N$3,DonNghiphep!$B$4:$B$85,Cham_cong!$B43)+SUMIFS(Data_khac!$AC$8:$AC$1504,Data_khac!$C$8:$C$1504," "&amp;Cham_cong!$B43,Data_khac!$E$8:$E$1504,Cham_cong!N$3)</f>
        <v>1</v>
      </c>
      <c r="O43" s="26">
        <f>SUMIFS(Data!$AB$8:$AB$1542,Data!$C$8:$C$1542," "&amp;Cham_cong!$B43,Data!$E$8:$E$1542,Cham_cong!O$3)+SUMIFS(DonNghiphep!$D$4:$D$85,DonNghiphep!$F$4:$F$85,Cham_cong!O$3,DonNghiphep!$B$4:$B$85,Cham_cong!$B43)+SUMIFS(Data_khac!$AC$8:$AC$1504,Data_khac!$C$8:$C$1504," "&amp;Cham_cong!$B43,Data_khac!$E$8:$E$1504,Cham_cong!O$3)</f>
        <v>1</v>
      </c>
      <c r="P43" s="26"/>
      <c r="Q43" s="26"/>
      <c r="R43" s="26">
        <f>SUMIFS(Data!$AB$8:$AB$1542,Data!$C$8:$C$1542," "&amp;Cham_cong!$B43,Data!$E$8:$E$1542,Cham_cong!R$3)+SUMIFS(DonNghiphep!$D$4:$D$85,DonNghiphep!$F$4:$F$85,Cham_cong!R$3,DonNghiphep!$B$4:$B$85,Cham_cong!$B43)+SUMIFS(Data_khac!$AC$8:$AC$1504,Data_khac!$C$8:$C$1504," "&amp;Cham_cong!$B43,Data_khac!$E$8:$E$1504,Cham_cong!R$3)</f>
        <v>0.93921568627450969</v>
      </c>
      <c r="S43" s="26">
        <f>SUMIFS(Data!$AB$8:$AB$1542,Data!$C$8:$C$1542," "&amp;Cham_cong!$B43,Data!$E$8:$E$1542,Cham_cong!S$3)+SUMIFS(DonNghiphep!$D$4:$D$85,DonNghiphep!$F$4:$F$85,Cham_cong!S$3,DonNghiphep!$B$4:$B$85,Cham_cong!$B43)+SUMIFS(Data_khac!$AC$8:$AC$1504,Data_khac!$C$8:$C$1504," "&amp;Cham_cong!$B43,Data_khac!$E$8:$E$1504,Cham_cong!S$3)</f>
        <v>1</v>
      </c>
      <c r="T43" s="26">
        <f>SUMIFS(Data!$AB$8:$AB$1542,Data!$C$8:$C$1542," "&amp;Cham_cong!$B43,Data!$E$8:$E$1542,Cham_cong!T$3)+SUMIFS(DonNghiphep!$D$4:$D$85,DonNghiphep!$F$4:$F$85,Cham_cong!T$3,DonNghiphep!$B$4:$B$85,Cham_cong!$B43)+SUMIFS(Data_khac!$AC$8:$AC$1504,Data_khac!$C$8:$C$1504," "&amp;Cham_cong!$B43,Data_khac!$E$8:$E$1504,Cham_cong!T$3)</f>
        <v>1</v>
      </c>
      <c r="U43" s="26">
        <f>SUMIFS(Data!$AB$8:$AB$1542,Data!$C$8:$C$1542," "&amp;Cham_cong!$B43,Data!$E$8:$E$1542,Cham_cong!U$3)+SUMIFS(DonNghiphep!$D$4:$D$85,DonNghiphep!$F$4:$F$85,Cham_cong!U$3,DonNghiphep!$B$4:$B$85,Cham_cong!$B43)+SUMIFS(Data_khac!$AC$8:$AC$1504,Data_khac!$C$8:$C$1504," "&amp;Cham_cong!$B43,Data_khac!$E$8:$E$1504,Cham_cong!U$3)</f>
        <v>1</v>
      </c>
      <c r="V43" s="26">
        <f>SUMIFS(Data!$AB$8:$AB$1542,Data!$C$8:$C$1542," "&amp;Cham_cong!$B43,Data!$E$8:$E$1542,Cham_cong!V$3)+SUMIFS(DonNghiphep!$D$4:$D$85,DonNghiphep!$F$4:$F$85,Cham_cong!V$3,DonNghiphep!$B$4:$B$85,Cham_cong!$B43)+SUMIFS(Data_khac!$AC$8:$AC$1504,Data_khac!$C$8:$C$1504," "&amp;Cham_cong!$B43,Data_khac!$E$8:$E$1504,Cham_cong!V$3)</f>
        <v>1</v>
      </c>
      <c r="W43" s="26"/>
      <c r="X43" s="26"/>
      <c r="Y43" s="26">
        <f>SUMIFS(Data!$AB$8:$AB$1542,Data!$C$8:$C$1542," "&amp;Cham_cong!$B43,Data!$E$8:$E$1542,Cham_cong!Y$3)+SUMIFS(DonNghiphep!$D$4:$D$85,DonNghiphep!$F$4:$F$85,Cham_cong!Y$3,DonNghiphep!$B$4:$B$85,Cham_cong!$B43)+SUMIFS(Data_khac!$AC$8:$AC$1504,Data_khac!$C$8:$C$1504," "&amp;Cham_cong!$B43,Data_khac!$E$8:$E$1504,Cham_cong!Y$3)</f>
        <v>1</v>
      </c>
      <c r="Z43" s="26">
        <f>SUMIFS(Data!$AB$8:$AB$1542,Data!$C$8:$C$1542," "&amp;Cham_cong!$B43,Data!$E$8:$E$1542,Cham_cong!Z$3)+SUMIFS(DonNghiphep!$D$4:$D$85,DonNghiphep!$F$4:$F$85,Cham_cong!Z$3,DonNghiphep!$B$4:$B$85,Cham_cong!$B43)+SUMIFS(Data_khac!$AC$8:$AC$1504,Data_khac!$C$8:$C$1504," "&amp;Cham_cong!$B43,Data_khac!$E$8:$E$1504,Cham_cong!Z$3)</f>
        <v>1</v>
      </c>
      <c r="AA43" s="26">
        <f>SUMIFS(Data!$AB$8:$AB$1542,Data!$C$8:$C$1542," "&amp;Cham_cong!$B43,Data!$E$8:$E$1542,Cham_cong!AA$3)+SUMIFS(DonNghiphep!$D$4:$D$85,DonNghiphep!$F$4:$F$85,Cham_cong!AA$3,DonNghiphep!$B$4:$B$85,Cham_cong!$B43)+SUMIFS(Data_khac!$AC$8:$AC$1504,Data_khac!$C$8:$C$1504," "&amp;Cham_cong!$B43,Data_khac!$E$8:$E$1504,Cham_cong!AA$3)</f>
        <v>1</v>
      </c>
      <c r="AB43" s="26">
        <f>SUMIFS(Data!$AB$8:$AB$1542,Data!$C$8:$C$1542," "&amp;Cham_cong!$B43,Data!$E$8:$E$1542,Cham_cong!AB$3)+SUMIFS(DonNghiphep!$D$4:$D$85,DonNghiphep!$F$4:$F$85,Cham_cong!AB$3,DonNghiphep!$B$4:$B$85,Cham_cong!$B43)+SUMIFS(Data_khac!$AC$8:$AC$1504,Data_khac!$C$8:$C$1504," "&amp;Cham_cong!$B43,Data_khac!$E$8:$E$1504,Cham_cong!AB$3)</f>
        <v>1</v>
      </c>
      <c r="AC43" s="26">
        <f>SUMIFS(Data!$AB$8:$AB$1542,Data!$C$8:$C$1542," "&amp;Cham_cong!$B43,Data!$E$8:$E$1542,Cham_cong!AC$3)+SUMIFS(DonNghiphep!$D$4:$D$85,DonNghiphep!$F$4:$F$85,Cham_cong!AC$3,DonNghiphep!$B$4:$B$85,Cham_cong!$B43)+SUMIFS(Data_khac!$AC$8:$AC$1504,Data_khac!$C$8:$C$1504," "&amp;Cham_cong!$B43,Data_khac!$E$8:$E$1504,Cham_cong!AC$3)</f>
        <v>1</v>
      </c>
      <c r="AD43" s="26"/>
      <c r="AE43" s="26"/>
      <c r="AF43" s="26">
        <f>SUMIFS(Data!$AB$8:$AB$1542,Data!$C$8:$C$1542," "&amp;Cham_cong!$B43,Data!$E$8:$E$1542,Cham_cong!AF$3)+SUMIFS(DonNghiphep!$D$4:$D$85,DonNghiphep!$F$4:$F$85,Cham_cong!AF$3,DonNghiphep!$B$4:$B$85,Cham_cong!$B43)+SUMIFS(Data_khac!$AC$8:$AC$1504,Data_khac!$C$8:$C$1504," "&amp;Cham_cong!$B43,Data_khac!$E$8:$E$1504,Cham_cong!AF$3)</f>
        <v>1</v>
      </c>
      <c r="AG43" s="26">
        <f>SUMIFS(Data!$AB$8:$AB$1542,Data!$C$8:$C$1542," "&amp;Cham_cong!$B43,Data!$E$8:$E$1542,Cham_cong!AG$3)+SUMIFS(DonNghiphep!$D$4:$D$85,DonNghiphep!$F$4:$F$85,Cham_cong!AG$3,DonNghiphep!$B$4:$B$85,Cham_cong!$B43)+SUMIFS(Data_khac!$AC$8:$AC$1504,Data_khac!$C$8:$C$1504," "&amp;Cham_cong!$B43,Data_khac!$E$8:$E$1504,Cham_cong!AG$3)</f>
        <v>1</v>
      </c>
      <c r="AH43" s="26">
        <f>SUMIFS(Data!$AB$8:$AB$1542,Data!$C$8:$C$1542," "&amp;Cham_cong!$B43,Data!$E$8:$E$1542,Cham_cong!AH$3)+SUMIFS(DonNghiphep!$D$4:$D$85,DonNghiphep!$F$4:$F$85,Cham_cong!AH$3,DonNghiphep!$B$4:$B$85,Cham_cong!$B43)+SUMIFS(Data_khac!$AC$8:$AC$1504,Data_khac!$C$8:$C$1504," "&amp;Cham_cong!$B43,Data_khac!$E$8:$E$1504,Cham_cong!AH$3)</f>
        <v>1</v>
      </c>
      <c r="AI43" s="29">
        <f>COUNTIF(D43:AH43,"CĐ")+COUNTIF(D43:AH43,"NL")+COUNTIF(D43:AH43,"B")+COUNTIF(D43:AH43,"CT")+SUM(D43:AH43)</f>
        <v>19.939215686274508</v>
      </c>
      <c r="AJ43" s="230">
        <f>SUMIFS(Data!$AE$8:$AE$1707,Data!$C$8:$C$1707," "&amp;Cham_cong!B43)+SUMIFS(Data_khac!$AF$8:$AF$1504,Data_khac!$C$8:$C$1504," "&amp;Cham_cong!$B43)+SUMIFS(DonNghiphep!$E$4:$E$85,DonNghiphep!$B$4:$B$85,Cham_cong!$B43)</f>
        <v>20</v>
      </c>
      <c r="AK43" s="16">
        <f t="shared" si="31"/>
        <v>0</v>
      </c>
      <c r="AL43" s="16">
        <f t="shared" si="32"/>
        <v>3</v>
      </c>
      <c r="AM43" s="17">
        <f t="shared" si="33"/>
        <v>3</v>
      </c>
      <c r="AN43" s="17">
        <f ca="1">SUMIF(DonNghiphep!B:C,Cham_cong!B43,DonNghiphep!C:C)</f>
        <v>3</v>
      </c>
      <c r="AO43" s="18">
        <f t="shared" ca="1" si="34"/>
        <v>0</v>
      </c>
      <c r="AP43" s="202"/>
      <c r="AQ43" s="159"/>
      <c r="AR43" s="34"/>
      <c r="AS43" s="186"/>
      <c r="AT43" s="187"/>
    </row>
    <row r="44" spans="1:46" s="32" customFormat="1" ht="30" customHeight="1">
      <c r="A44" s="23">
        <v>40</v>
      </c>
      <c r="B44" s="147" t="s">
        <v>323</v>
      </c>
      <c r="C44" s="25" t="s">
        <v>67</v>
      </c>
      <c r="D44" s="26">
        <f>SUMIFS(Data!$AB$8:$AB$1542,Data!$C$8:$C$1542," "&amp;Cham_cong!$B44,Data!$E$8:$E$1542,Cham_cong!D$3)+SUMIFS(DonNghiphep!$D$4:$D$85,DonNghiphep!$F$4:$F$85,Cham_cong!D$3,DonNghiphep!$B$4:$B$85,Cham_cong!$B44)+SUMIFS(Data_khac!$AC$8:$AC$1504,Data_khac!$C$8:$C$1504," "&amp;Cham_cong!$B44,Data_khac!$E$8:$E$1504,Cham_cong!D$3)</f>
        <v>1</v>
      </c>
      <c r="E44" s="26">
        <f>SUMIFS(Data!$AB$8:$AB$1542,Data!$C$8:$C$1542," "&amp;Cham_cong!$B44,Data!$E$8:$E$1542,Cham_cong!E$3)+SUMIFS(DonNghiphep!$D$4:$D$85,DonNghiphep!$F$4:$F$85,Cham_cong!E$3,DonNghiphep!$B$4:$B$85,Cham_cong!$B44)+SUMIFS(Data_khac!$AC$8:$AC$1504,Data_khac!$C$8:$C$1504," "&amp;Cham_cong!$B44,Data_khac!$E$8:$E$1504,Cham_cong!E$3)</f>
        <v>1</v>
      </c>
      <c r="F44" s="26">
        <f>SUMIFS(Data!$AB$8:$AB$1542,Data!$C$8:$C$1542," "&amp;Cham_cong!$B44,Data!$E$8:$E$1542,Cham_cong!F$3)+SUMIFS(DonNghiphep!$D$4:$D$85,DonNghiphep!$F$4:$F$85,Cham_cong!F$3,DonNghiphep!$B$4:$B$85,Cham_cong!$B44)+SUMIFS(Data_khac!$AC$8:$AC$1504,Data_khac!$C$8:$C$1504," "&amp;Cham_cong!$B44,Data_khac!$E$8:$E$1504,Cham_cong!F$3)</f>
        <v>1</v>
      </c>
      <c r="G44" s="26">
        <f>SUMIFS(Data!$AB$8:$AB$1542,Data!$C$8:$C$1542," "&amp;Cham_cong!$B44,Data!$E$8:$E$1542,Cham_cong!G$3)+SUMIFS(DonNghiphep!$D$4:$D$85,DonNghiphep!$F$4:$F$85,Cham_cong!G$3,DonNghiphep!$B$4:$B$85,Cham_cong!$B44)+SUMIFS(Data_khac!$AC$8:$AC$1504,Data_khac!$C$8:$C$1504," "&amp;Cham_cong!$B44,Data_khac!$E$8:$E$1504,Cham_cong!G$3)</f>
        <v>1</v>
      </c>
      <c r="H44" s="26">
        <f>SUMIFS(Data!$AB$8:$AB$1542,Data!$C$8:$C$1542," "&amp;Cham_cong!$B44,Data!$E$8:$E$1542,Cham_cong!H$3)+SUMIFS(DonNghiphep!$D$4:$D$85,DonNghiphep!$F$4:$F$85,Cham_cong!H$3,DonNghiphep!$B$4:$B$85,Cham_cong!$B44)+SUMIFS(Data_khac!$AC$8:$AC$1504,Data_khac!$C$8:$C$1504," "&amp;Cham_cong!$B44,Data_khac!$E$8:$E$1504,Cham_cong!H$3)</f>
        <v>1</v>
      </c>
      <c r="I44" s="26"/>
      <c r="J44" s="26"/>
      <c r="K44" s="26">
        <f>SUMIFS(Data!$AB$8:$AB$1542,Data!$C$8:$C$1542," "&amp;Cham_cong!$B44,Data!$E$8:$E$1542,Cham_cong!K$3)+SUMIFS(DonNghiphep!$D$4:$D$85,DonNghiphep!$F$4:$F$85,Cham_cong!K$3,DonNghiphep!$B$4:$B$85,Cham_cong!$B44)+SUMIFS(Data_khac!$AC$8:$AC$1504,Data_khac!$C$8:$C$1504," "&amp;Cham_cong!$B44,Data_khac!$E$8:$E$1504,Cham_cong!K$3)</f>
        <v>1</v>
      </c>
      <c r="L44" s="26">
        <f>SUMIFS(Data!$AB$8:$AB$1542,Data!$C$8:$C$1542," "&amp;Cham_cong!$B44,Data!$E$8:$E$1542,Cham_cong!L$3)+SUMIFS(DonNghiphep!$D$4:$D$85,DonNghiphep!$F$4:$F$85,Cham_cong!L$3,DonNghiphep!$B$4:$B$85,Cham_cong!$B44)+SUMIFS(Data_khac!$AC$8:$AC$1504,Data_khac!$C$8:$C$1504," "&amp;Cham_cong!$B44,Data_khac!$E$8:$E$1504,Cham_cong!L$3)</f>
        <v>1</v>
      </c>
      <c r="M44" s="26">
        <f>SUMIFS(Data!$AB$8:$AB$1542,Data!$C$8:$C$1542," "&amp;Cham_cong!$B44,Data!$E$8:$E$1542,Cham_cong!M$3)+SUMIFS(DonNghiphep!$D$4:$D$85,DonNghiphep!$F$4:$F$85,Cham_cong!M$3,DonNghiphep!$B$4:$B$85,Cham_cong!$B44)+SUMIFS(Data_khac!$AC$8:$AC$1504,Data_khac!$C$8:$C$1504," "&amp;Cham_cong!$B44,Data_khac!$E$8:$E$1504,Cham_cong!M$3)</f>
        <v>1</v>
      </c>
      <c r="N44" s="26">
        <f>SUMIFS(Data!$AB$8:$AB$1542,Data!$C$8:$C$1542," "&amp;Cham_cong!$B44,Data!$E$8:$E$1542,Cham_cong!N$3)+SUMIFS(DonNghiphep!$D$4:$D$85,DonNghiphep!$F$4:$F$85,Cham_cong!N$3,DonNghiphep!$B$4:$B$85,Cham_cong!$B44)+SUMIFS(Data_khac!$AC$8:$AC$1504,Data_khac!$C$8:$C$1504," "&amp;Cham_cong!$B44,Data_khac!$E$8:$E$1504,Cham_cong!N$3)</f>
        <v>1</v>
      </c>
      <c r="O44" s="26">
        <f>SUMIFS(Data!$AB$8:$AB$1542,Data!$C$8:$C$1542," "&amp;Cham_cong!$B44,Data!$E$8:$E$1542,Cham_cong!O$3)+SUMIFS(DonNghiphep!$D$4:$D$85,DonNghiphep!$F$4:$F$85,Cham_cong!O$3,DonNghiphep!$B$4:$B$85,Cham_cong!$B44)+SUMIFS(Data_khac!$AC$8:$AC$1504,Data_khac!$C$8:$C$1504," "&amp;Cham_cong!$B44,Data_khac!$E$8:$E$1504,Cham_cong!O$3)</f>
        <v>1</v>
      </c>
      <c r="P44" s="26"/>
      <c r="Q44" s="26"/>
      <c r="R44" s="26">
        <f>SUMIFS(Data!$AB$8:$AB$1542,Data!$C$8:$C$1542," "&amp;Cham_cong!$B44,Data!$E$8:$E$1542,Cham_cong!R$3)+SUMIFS(DonNghiphep!$D$4:$D$85,DonNghiphep!$F$4:$F$85,Cham_cong!R$3,DonNghiphep!$B$4:$B$85,Cham_cong!$B44)+SUMIFS(Data_khac!$AC$8:$AC$1504,Data_khac!$C$8:$C$1504," "&amp;Cham_cong!$B44,Data_khac!$E$8:$E$1504,Cham_cong!R$3)</f>
        <v>1</v>
      </c>
      <c r="S44" s="26">
        <f>SUMIFS(Data!$AB$8:$AB$1542,Data!$C$8:$C$1542," "&amp;Cham_cong!$B44,Data!$E$8:$E$1542,Cham_cong!S$3)+SUMIFS(DonNghiphep!$D$4:$D$85,DonNghiphep!$F$4:$F$85,Cham_cong!S$3,DonNghiphep!$B$4:$B$85,Cham_cong!$B44)+SUMIFS(Data_khac!$AC$8:$AC$1504,Data_khac!$C$8:$C$1504," "&amp;Cham_cong!$B44,Data_khac!$E$8:$E$1504,Cham_cong!S$3)</f>
        <v>1</v>
      </c>
      <c r="T44" s="26">
        <f>SUMIFS(Data!$AB$8:$AB$1542,Data!$C$8:$C$1542," "&amp;Cham_cong!$B44,Data!$E$8:$E$1542,Cham_cong!T$3)+SUMIFS(DonNghiphep!$D$4:$D$85,DonNghiphep!$F$4:$F$85,Cham_cong!T$3,DonNghiphep!$B$4:$B$85,Cham_cong!$B44)+SUMIFS(Data_khac!$AC$8:$AC$1504,Data_khac!$C$8:$C$1504," "&amp;Cham_cong!$B44,Data_khac!$E$8:$E$1504,Cham_cong!T$3)</f>
        <v>0</v>
      </c>
      <c r="U44" s="26">
        <f>SUMIFS(Data!$AB$8:$AB$1542,Data!$C$8:$C$1542," "&amp;Cham_cong!$B44,Data!$E$8:$E$1542,Cham_cong!U$3)+SUMIFS(DonNghiphep!$D$4:$D$85,DonNghiphep!$F$4:$F$85,Cham_cong!U$3,DonNghiphep!$B$4:$B$85,Cham_cong!$B44)+SUMIFS(Data_khac!$AC$8:$AC$1504,Data_khac!$C$8:$C$1504," "&amp;Cham_cong!$B44,Data_khac!$E$8:$E$1504,Cham_cong!U$3)</f>
        <v>1</v>
      </c>
      <c r="V44" s="26">
        <f>SUMIFS(Data!$AB$8:$AB$1542,Data!$C$8:$C$1542," "&amp;Cham_cong!$B44,Data!$E$8:$E$1542,Cham_cong!V$3)+SUMIFS(DonNghiphep!$D$4:$D$85,DonNghiphep!$F$4:$F$85,Cham_cong!V$3,DonNghiphep!$B$4:$B$85,Cham_cong!$B44)+SUMIFS(Data_khac!$AC$8:$AC$1504,Data_khac!$C$8:$C$1504," "&amp;Cham_cong!$B44,Data_khac!$E$8:$E$1504,Cham_cong!V$3)</f>
        <v>1</v>
      </c>
      <c r="W44" s="26"/>
      <c r="X44" s="26"/>
      <c r="Y44" s="26">
        <f>SUMIFS(Data!$AB$8:$AB$1542,Data!$C$8:$C$1542," "&amp;Cham_cong!$B44,Data!$E$8:$E$1542,Cham_cong!Y$3)+SUMIFS(DonNghiphep!$D$4:$D$85,DonNghiphep!$F$4:$F$85,Cham_cong!Y$3,DonNghiphep!$B$4:$B$85,Cham_cong!$B44)+SUMIFS(Data_khac!$AC$8:$AC$1504,Data_khac!$C$8:$C$1504," "&amp;Cham_cong!$B44,Data_khac!$E$8:$E$1504,Cham_cong!Y$3)</f>
        <v>1</v>
      </c>
      <c r="Z44" s="26">
        <f>SUMIFS(Data!$AB$8:$AB$1542,Data!$C$8:$C$1542," "&amp;Cham_cong!$B44,Data!$E$8:$E$1542,Cham_cong!Z$3)+SUMIFS(DonNghiphep!$D$4:$D$85,DonNghiphep!$F$4:$F$85,Cham_cong!Z$3,DonNghiphep!$B$4:$B$85,Cham_cong!$B44)+SUMIFS(Data_khac!$AC$8:$AC$1504,Data_khac!$C$8:$C$1504," "&amp;Cham_cong!$B44,Data_khac!$E$8:$E$1504,Cham_cong!Z$3)</f>
        <v>1</v>
      </c>
      <c r="AA44" s="26">
        <f>SUMIFS(Data!$AB$8:$AB$1542,Data!$C$8:$C$1542," "&amp;Cham_cong!$B44,Data!$E$8:$E$1542,Cham_cong!AA$3)+SUMIFS(DonNghiphep!$D$4:$D$85,DonNghiphep!$F$4:$F$85,Cham_cong!AA$3,DonNghiphep!$B$4:$B$85,Cham_cong!$B44)+SUMIFS(Data_khac!$AC$8:$AC$1504,Data_khac!$C$8:$C$1504," "&amp;Cham_cong!$B44,Data_khac!$E$8:$E$1504,Cham_cong!AA$3)</f>
        <v>1</v>
      </c>
      <c r="AB44" s="26">
        <f>SUMIFS(Data!$AB$8:$AB$1542,Data!$C$8:$C$1542," "&amp;Cham_cong!$B44,Data!$E$8:$E$1542,Cham_cong!AB$3)+SUMIFS(DonNghiphep!$D$4:$D$85,DonNghiphep!$F$4:$F$85,Cham_cong!AB$3,DonNghiphep!$B$4:$B$85,Cham_cong!$B44)+SUMIFS(Data_khac!$AC$8:$AC$1504,Data_khac!$C$8:$C$1504," "&amp;Cham_cong!$B44,Data_khac!$E$8:$E$1504,Cham_cong!AB$3)</f>
        <v>1</v>
      </c>
      <c r="AC44" s="26">
        <f>SUMIFS(Data!$AB$8:$AB$1542,Data!$C$8:$C$1542," "&amp;Cham_cong!$B44,Data!$E$8:$E$1542,Cham_cong!AC$3)+SUMIFS(DonNghiphep!$D$4:$D$85,DonNghiphep!$F$4:$F$85,Cham_cong!AC$3,DonNghiphep!$B$4:$B$85,Cham_cong!$B44)+SUMIFS(Data_khac!$AC$8:$AC$1504,Data_khac!$C$8:$C$1504," "&amp;Cham_cong!$B44,Data_khac!$E$8:$E$1504,Cham_cong!AC$3)</f>
        <v>1</v>
      </c>
      <c r="AD44" s="26"/>
      <c r="AE44" s="26"/>
      <c r="AF44" s="26">
        <f>SUMIFS(Data!$AB$8:$AB$1542,Data!$C$8:$C$1542," "&amp;Cham_cong!$B44,Data!$E$8:$E$1542,Cham_cong!AF$3)+SUMIFS(DonNghiphep!$D$4:$D$85,DonNghiphep!$F$4:$F$85,Cham_cong!AF$3,DonNghiphep!$B$4:$B$85,Cham_cong!$B44)+SUMIFS(Data_khac!$AC$8:$AC$1504,Data_khac!$C$8:$C$1504," "&amp;Cham_cong!$B44,Data_khac!$E$8:$E$1504,Cham_cong!AF$3)</f>
        <v>1</v>
      </c>
      <c r="AG44" s="26">
        <f>SUMIFS(Data!$AB$8:$AB$1542,Data!$C$8:$C$1542," "&amp;Cham_cong!$B44,Data!$E$8:$E$1542,Cham_cong!AG$3)+SUMIFS(DonNghiphep!$D$4:$D$85,DonNghiphep!$F$4:$F$85,Cham_cong!AG$3,DonNghiphep!$B$4:$B$85,Cham_cong!$B44)+SUMIFS(Data_khac!$AC$8:$AC$1504,Data_khac!$C$8:$C$1504," "&amp;Cham_cong!$B44,Data_khac!$E$8:$E$1504,Cham_cong!AG$3)</f>
        <v>1</v>
      </c>
      <c r="AH44" s="26">
        <f>SUMIFS(Data!$AB$8:$AB$1542,Data!$C$8:$C$1542," "&amp;Cham_cong!$B44,Data!$E$8:$E$1542,Cham_cong!AH$3)+SUMIFS(DonNghiphep!$D$4:$D$85,DonNghiphep!$F$4:$F$85,Cham_cong!AH$3,DonNghiphep!$B$4:$B$85,Cham_cong!$B44)+SUMIFS(Data_khac!$AC$8:$AC$1504,Data_khac!$C$8:$C$1504," "&amp;Cham_cong!$B44,Data_khac!$E$8:$E$1504,Cham_cong!AH$3)</f>
        <v>1</v>
      </c>
      <c r="AI44" s="29">
        <f t="shared" si="35"/>
        <v>22</v>
      </c>
      <c r="AJ44" s="230">
        <f>SUMIFS(Data!$AE$8:$AE$1707,Data!$C$8:$C$1707," "&amp;Cham_cong!B44)+SUMIFS(Data_khac!$AF$8:$AF$1504,Data_khac!$C$8:$C$1504," "&amp;Cham_cong!$B44)+SUMIFS(DonNghiphep!$E$4:$E$85,DonNghiphep!$B$4:$B$85,Cham_cong!$B44)</f>
        <v>22</v>
      </c>
      <c r="AK44" s="16">
        <f t="shared" si="31"/>
        <v>0</v>
      </c>
      <c r="AL44" s="16">
        <f t="shared" si="32"/>
        <v>1</v>
      </c>
      <c r="AM44" s="17">
        <f t="shared" si="33"/>
        <v>1</v>
      </c>
      <c r="AN44" s="17">
        <f ca="1">SUMIF(DonNghiphep!B:C,Cham_cong!B44,DonNghiphep!C:C)</f>
        <v>1</v>
      </c>
      <c r="AO44" s="18">
        <f t="shared" ca="1" si="34"/>
        <v>0</v>
      </c>
      <c r="AP44" s="202">
        <v>10</v>
      </c>
      <c r="AQ44" s="159">
        <v>0</v>
      </c>
      <c r="AR44" s="34" t="s">
        <v>648</v>
      </c>
      <c r="AS44" s="186"/>
      <c r="AT44" s="187"/>
    </row>
    <row r="45" spans="1:46" s="32" customFormat="1" ht="30" customHeight="1">
      <c r="A45" s="23">
        <v>41</v>
      </c>
      <c r="B45" s="147" t="s">
        <v>326</v>
      </c>
      <c r="C45" s="25" t="s">
        <v>67</v>
      </c>
      <c r="D45" s="26">
        <f>SUMIFS(Data!$AB$8:$AB$1542,Data!$C$8:$C$1542," "&amp;Cham_cong!$B45,Data!$E$8:$E$1542,Cham_cong!D$3)+SUMIFS(DonNghiphep!$D$4:$D$85,DonNghiphep!$F$4:$F$85,Cham_cong!D$3,DonNghiphep!$B$4:$B$85,Cham_cong!$B45)+SUMIFS(Data_khac!$AC$8:$AC$1504,Data_khac!$C$8:$C$1504," "&amp;Cham_cong!$B45,Data_khac!$E$8:$E$1504,Cham_cong!D$3)</f>
        <v>1</v>
      </c>
      <c r="E45" s="26">
        <f>SUMIFS(Data!$AB$8:$AB$1542,Data!$C$8:$C$1542," "&amp;Cham_cong!$B45,Data!$E$8:$E$1542,Cham_cong!E$3)+SUMIFS(DonNghiphep!$D$4:$D$85,DonNghiphep!$F$4:$F$85,Cham_cong!E$3,DonNghiphep!$B$4:$B$85,Cham_cong!$B45)+SUMIFS(Data_khac!$AC$8:$AC$1504,Data_khac!$C$8:$C$1504," "&amp;Cham_cong!$B45,Data_khac!$E$8:$E$1504,Cham_cong!E$3)</f>
        <v>0.52941176470588236</v>
      </c>
      <c r="F45" s="26">
        <f>SUMIFS(Data!$AB$8:$AB$1542,Data!$C$8:$C$1542," "&amp;Cham_cong!$B45,Data!$E$8:$E$1542,Cham_cong!F$3)+SUMIFS(DonNghiphep!$D$4:$D$85,DonNghiphep!$F$4:$F$85,Cham_cong!F$3,DonNghiphep!$B$4:$B$85,Cham_cong!$B45)+SUMIFS(Data_khac!$AC$8:$AC$1504,Data_khac!$C$8:$C$1504," "&amp;Cham_cong!$B45,Data_khac!$E$8:$E$1504,Cham_cong!F$3)</f>
        <v>1</v>
      </c>
      <c r="G45" s="26">
        <f>SUMIFS(Data!$AB$8:$AB$1542,Data!$C$8:$C$1542," "&amp;Cham_cong!$B45,Data!$E$8:$E$1542,Cham_cong!G$3)+SUMIFS(DonNghiphep!$D$4:$D$85,DonNghiphep!$F$4:$F$85,Cham_cong!G$3,DonNghiphep!$B$4:$B$85,Cham_cong!$B45)+SUMIFS(Data_khac!$AC$8:$AC$1504,Data_khac!$C$8:$C$1504," "&amp;Cham_cong!$B45,Data_khac!$E$8:$E$1504,Cham_cong!G$3)</f>
        <v>0.87647058823529389</v>
      </c>
      <c r="H45" s="26">
        <f>SUMIFS(Data!$AB$8:$AB$1542,Data!$C$8:$C$1542," "&amp;Cham_cong!$B45,Data!$E$8:$E$1542,Cham_cong!H$3)+SUMIFS(DonNghiphep!$D$4:$D$85,DonNghiphep!$F$4:$F$85,Cham_cong!H$3,DonNghiphep!$B$4:$B$85,Cham_cong!$B45)+SUMIFS(Data_khac!$AC$8:$AC$1504,Data_khac!$C$8:$C$1504," "&amp;Cham_cong!$B45,Data_khac!$E$8:$E$1504,Cham_cong!H$3)</f>
        <v>0.94313725490196065</v>
      </c>
      <c r="I45" s="26"/>
      <c r="J45" s="26"/>
      <c r="K45" s="26">
        <f>SUMIFS(Data!$AB$8:$AB$1542,Data!$C$8:$C$1542," "&amp;Cham_cong!$B45,Data!$E$8:$E$1542,Cham_cong!K$3)+SUMIFS(DonNghiphep!$D$4:$D$85,DonNghiphep!$F$4:$F$85,Cham_cong!K$3,DonNghiphep!$B$4:$B$85,Cham_cong!$B45)+SUMIFS(Data_khac!$AC$8:$AC$1504,Data_khac!$C$8:$C$1504," "&amp;Cham_cong!$B45,Data_khac!$E$8:$E$1504,Cham_cong!K$3)</f>
        <v>1</v>
      </c>
      <c r="L45" s="26">
        <f>SUMIFS(Data!$AB$8:$AB$1542,Data!$C$8:$C$1542," "&amp;Cham_cong!$B45,Data!$E$8:$E$1542,Cham_cong!L$3)+SUMIFS(DonNghiphep!$D$4:$D$85,DonNghiphep!$F$4:$F$85,Cham_cong!L$3,DonNghiphep!$B$4:$B$85,Cham_cong!$B45)+SUMIFS(Data_khac!$AC$8:$AC$1504,Data_khac!$C$8:$C$1504," "&amp;Cham_cong!$B45,Data_khac!$E$8:$E$1504,Cham_cong!L$3)</f>
        <v>0.51372549019607849</v>
      </c>
      <c r="M45" s="26">
        <f>SUMIFS(Data!$AB$8:$AB$1542,Data!$C$8:$C$1542," "&amp;Cham_cong!$B45,Data!$E$8:$E$1542,Cham_cong!M$3)+SUMIFS(DonNghiphep!$D$4:$D$85,DonNghiphep!$F$4:$F$85,Cham_cong!M$3,DonNghiphep!$B$4:$B$85,Cham_cong!$B45)+SUMIFS(Data_khac!$AC$8:$AC$1504,Data_khac!$C$8:$C$1504," "&amp;Cham_cong!$B45,Data_khac!$E$8:$E$1504,Cham_cong!M$3)</f>
        <v>1</v>
      </c>
      <c r="N45" s="26">
        <f>SUMIFS(Data!$AB$8:$AB$1542,Data!$C$8:$C$1542," "&amp;Cham_cong!$B45,Data!$E$8:$E$1542,Cham_cong!N$3)+SUMIFS(DonNghiphep!$D$4:$D$85,DonNghiphep!$F$4:$F$85,Cham_cong!N$3,DonNghiphep!$B$4:$B$85,Cham_cong!$B45)+SUMIFS(Data_khac!$AC$8:$AC$1504,Data_khac!$C$8:$C$1504," "&amp;Cham_cong!$B45,Data_khac!$E$8:$E$1504,Cham_cong!N$3)</f>
        <v>1</v>
      </c>
      <c r="O45" s="26">
        <f>SUMIFS(Data!$AB$8:$AB$1542,Data!$C$8:$C$1542," "&amp;Cham_cong!$B45,Data!$E$8:$E$1542,Cham_cong!O$3)+SUMIFS(DonNghiphep!$D$4:$D$85,DonNghiphep!$F$4:$F$85,Cham_cong!O$3,DonNghiphep!$B$4:$B$85,Cham_cong!$B45)+SUMIFS(Data_khac!$AC$8:$AC$1504,Data_khac!$C$8:$C$1504," "&amp;Cham_cong!$B45,Data_khac!$E$8:$E$1504,Cham_cong!O$3)</f>
        <v>0.98627450980392162</v>
      </c>
      <c r="P45" s="26"/>
      <c r="Q45" s="26"/>
      <c r="R45" s="26">
        <f>SUMIFS(Data!$AB$8:$AB$1542,Data!$C$8:$C$1542," "&amp;Cham_cong!$B45,Data!$E$8:$E$1542,Cham_cong!R$3)+SUMIFS(DonNghiphep!$D$4:$D$85,DonNghiphep!$F$4:$F$85,Cham_cong!R$3,DonNghiphep!$B$4:$B$85,Cham_cong!$B45)+SUMIFS(Data_khac!$AC$8:$AC$1504,Data_khac!$C$8:$C$1504," "&amp;Cham_cong!$B45,Data_khac!$E$8:$E$1504,Cham_cong!R$3)</f>
        <v>0.86862745098039196</v>
      </c>
      <c r="S45" s="26">
        <f>SUMIFS(Data!$AB$8:$AB$1542,Data!$C$8:$C$1542," "&amp;Cham_cong!$B45,Data!$E$8:$E$1542,Cham_cong!S$3)+SUMIFS(DonNghiphep!$D$4:$D$85,DonNghiphep!$F$4:$F$85,Cham_cong!S$3,DonNghiphep!$B$4:$B$85,Cham_cong!$B45)+SUMIFS(Data_khac!$AC$8:$AC$1504,Data_khac!$C$8:$C$1504," "&amp;Cham_cong!$B45,Data_khac!$E$8:$E$1504,Cham_cong!S$3)</f>
        <v>0.93333333333333324</v>
      </c>
      <c r="T45" s="26">
        <f>SUMIFS(Data!$AB$8:$AB$1542,Data!$C$8:$C$1542," "&amp;Cham_cong!$B45,Data!$E$8:$E$1542,Cham_cong!T$3)+SUMIFS(DonNghiphep!$D$4:$D$85,DonNghiphep!$F$4:$F$85,Cham_cong!T$3,DonNghiphep!$B$4:$B$85,Cham_cong!$B45)+SUMIFS(Data_khac!$AC$8:$AC$1504,Data_khac!$C$8:$C$1504," "&amp;Cham_cong!$B45,Data_khac!$E$8:$E$1504,Cham_cong!T$3)</f>
        <v>1</v>
      </c>
      <c r="U45" s="26">
        <f>SUMIFS(Data!$AB$8:$AB$1542,Data!$C$8:$C$1542," "&amp;Cham_cong!$B45,Data!$E$8:$E$1542,Cham_cong!U$3)+SUMIFS(DonNghiphep!$D$4:$D$85,DonNghiphep!$F$4:$F$85,Cham_cong!U$3,DonNghiphep!$B$4:$B$85,Cham_cong!$B45)+SUMIFS(Data_khac!$AC$8:$AC$1504,Data_khac!$C$8:$C$1504," "&amp;Cham_cong!$B45,Data_khac!$E$8:$E$1504,Cham_cong!U$3)</f>
        <v>0.99999999999999989</v>
      </c>
      <c r="V45" s="26">
        <f>SUMIFS(Data!$AB$8:$AB$1542,Data!$C$8:$C$1542," "&amp;Cham_cong!$B45,Data!$E$8:$E$1542,Cham_cong!V$3)+SUMIFS(DonNghiphep!$D$4:$D$85,DonNghiphep!$F$4:$F$85,Cham_cong!V$3,DonNghiphep!$B$4:$B$85,Cham_cong!$B45)+SUMIFS(Data_khac!$AC$8:$AC$1504,Data_khac!$C$8:$C$1504," "&amp;Cham_cong!$B45,Data_khac!$E$8:$E$1504,Cham_cong!V$3)</f>
        <v>1</v>
      </c>
      <c r="W45" s="26"/>
      <c r="X45" s="26"/>
      <c r="Y45" s="26">
        <f>SUMIFS(Data!$AB$8:$AB$1542,Data!$C$8:$C$1542," "&amp;Cham_cong!$B45,Data!$E$8:$E$1542,Cham_cong!Y$3)+SUMIFS(DonNghiphep!$D$4:$D$85,DonNghiphep!$F$4:$F$85,Cham_cong!Y$3,DonNghiphep!$B$4:$B$85,Cham_cong!$B45)+SUMIFS(Data_khac!$AC$8:$AC$1504,Data_khac!$C$8:$C$1504," "&amp;Cham_cong!$B45,Data_khac!$E$8:$E$1504,Cham_cong!Y$3)</f>
        <v>1</v>
      </c>
      <c r="Z45" s="26">
        <f>SUMIFS(Data!$AB$8:$AB$1542,Data!$C$8:$C$1542," "&amp;Cham_cong!$B45,Data!$E$8:$E$1542,Cham_cong!Z$3)+SUMIFS(DonNghiphep!$D$4:$D$85,DonNghiphep!$F$4:$F$85,Cham_cong!Z$3,DonNghiphep!$B$4:$B$85,Cham_cong!$B45)+SUMIFS(Data_khac!$AC$8:$AC$1504,Data_khac!$C$8:$C$1504," "&amp;Cham_cong!$B45,Data_khac!$E$8:$E$1504,Cham_cong!Z$3)</f>
        <v>0.80980392156862746</v>
      </c>
      <c r="AA45" s="26">
        <f>SUMIFS(Data!$AB$8:$AB$1542,Data!$C$8:$C$1542," "&amp;Cham_cong!$B45,Data!$E$8:$E$1542,Cham_cong!AA$3)+SUMIFS(DonNghiphep!$D$4:$D$85,DonNghiphep!$F$4:$F$85,Cham_cong!AA$3,DonNghiphep!$B$4:$B$85,Cham_cong!$B45)+SUMIFS(Data_khac!$AC$8:$AC$1504,Data_khac!$C$8:$C$1504," "&amp;Cham_cong!$B45,Data_khac!$E$8:$E$1504,Cham_cong!AA$3)</f>
        <v>1</v>
      </c>
      <c r="AB45" s="26">
        <f>SUMIFS(Data!$AB$8:$AB$1542,Data!$C$8:$C$1542," "&amp;Cham_cong!$B45,Data!$E$8:$E$1542,Cham_cong!AB$3)+SUMIFS(DonNghiphep!$D$4:$D$85,DonNghiphep!$F$4:$F$85,Cham_cong!AB$3,DonNghiphep!$B$4:$B$85,Cham_cong!$B45)+SUMIFS(Data_khac!$AC$8:$AC$1504,Data_khac!$C$8:$C$1504," "&amp;Cham_cong!$B45,Data_khac!$E$8:$E$1504,Cham_cong!AB$3)</f>
        <v>1</v>
      </c>
      <c r="AC45" s="26">
        <f>SUMIFS(Data!$AB$8:$AB$1542,Data!$C$8:$C$1542," "&amp;Cham_cong!$B45,Data!$E$8:$E$1542,Cham_cong!AC$3)+SUMIFS(DonNghiphep!$D$4:$D$85,DonNghiphep!$F$4:$F$85,Cham_cong!AC$3,DonNghiphep!$B$4:$B$85,Cham_cong!$B45)+SUMIFS(Data_khac!$AC$8:$AC$1504,Data_khac!$C$8:$C$1504," "&amp;Cham_cong!$B45,Data_khac!$E$8:$E$1504,Cham_cong!AC$3)</f>
        <v>1</v>
      </c>
      <c r="AD45" s="26"/>
      <c r="AE45" s="26"/>
      <c r="AF45" s="26">
        <f>SUMIFS(Data!$AB$8:$AB$1542,Data!$C$8:$C$1542," "&amp;Cham_cong!$B45,Data!$E$8:$E$1542,Cham_cong!AF$3)+SUMIFS(DonNghiphep!$D$4:$D$85,DonNghiphep!$F$4:$F$85,Cham_cong!AF$3,DonNghiphep!$B$4:$B$85,Cham_cong!$B45)+SUMIFS(Data_khac!$AC$8:$AC$1504,Data_khac!$C$8:$C$1504," "&amp;Cham_cong!$B45,Data_khac!$E$8:$E$1504,Cham_cong!AF$3)</f>
        <v>1</v>
      </c>
      <c r="AG45" s="26">
        <f>SUMIFS(Data!$AB$8:$AB$1542,Data!$C$8:$C$1542," "&amp;Cham_cong!$B45,Data!$E$8:$E$1542,Cham_cong!AG$3)+SUMIFS(DonNghiphep!$D$4:$D$85,DonNghiphep!$F$4:$F$85,Cham_cong!AG$3,DonNghiphep!$B$4:$B$85,Cham_cong!$B45)+SUMIFS(Data_khac!$AC$8:$AC$1504,Data_khac!$C$8:$C$1504," "&amp;Cham_cong!$B45,Data_khac!$E$8:$E$1504,Cham_cong!AG$3)</f>
        <v>1</v>
      </c>
      <c r="AH45" s="26">
        <f>SUMIFS(Data!$AB$8:$AB$1542,Data!$C$8:$C$1542," "&amp;Cham_cong!$B45,Data!$E$8:$E$1542,Cham_cong!AH$3)+SUMIFS(DonNghiphep!$D$4:$D$85,DonNghiphep!$F$4:$F$85,Cham_cong!AH$3,DonNghiphep!$B$4:$B$85,Cham_cong!$B45)+SUMIFS(Data_khac!$AC$8:$AC$1504,Data_khac!$C$8:$C$1504," "&amp;Cham_cong!$B45,Data_khac!$E$8:$E$1504,Cham_cong!AH$3)</f>
        <v>1</v>
      </c>
      <c r="AI45" s="29">
        <f>COUNTIF(D45:AH45,"CĐ")+COUNTIF(D45:AH45,"NL")+COUNTIF(D45:AH45,"B")+COUNTIF(D45:AH45,"CT")+SUM(D45:AH45)</f>
        <v>21.46078431372549</v>
      </c>
      <c r="AJ45" s="230">
        <f>SUMIFS(Data!$AE$8:$AE$1707,Data!$C$8:$C$1707," "&amp;Cham_cong!B45)+SUMIFS(Data_khac!$AF$8:$AF$1504,Data_khac!$C$8:$C$1504," "&amp;Cham_cong!$B45)+SUMIFS(DonNghiphep!$E$4:$E$85,DonNghiphep!$B$4:$B$85,Cham_cong!$B45)</f>
        <v>22</v>
      </c>
      <c r="AK45" s="16">
        <f t="shared" si="31"/>
        <v>2</v>
      </c>
      <c r="AL45" s="16">
        <f t="shared" si="32"/>
        <v>0</v>
      </c>
      <c r="AM45" s="17">
        <f t="shared" si="33"/>
        <v>1</v>
      </c>
      <c r="AN45" s="17">
        <f ca="1">SUMIF(DonNghiphep!B:C,Cham_cong!B45,DonNghiphep!C:C)</f>
        <v>1</v>
      </c>
      <c r="AO45" s="18">
        <f t="shared" ca="1" si="34"/>
        <v>0</v>
      </c>
      <c r="AP45" s="202">
        <v>17.46</v>
      </c>
      <c r="AQ45" s="159">
        <v>1</v>
      </c>
      <c r="AR45" s="34" t="s">
        <v>649</v>
      </c>
      <c r="AS45" s="186"/>
      <c r="AT45" s="187"/>
    </row>
    <row r="46" spans="1:46" s="32" customFormat="1" ht="30" customHeight="1">
      <c r="A46" s="23">
        <v>42</v>
      </c>
      <c r="B46" s="147" t="s">
        <v>324</v>
      </c>
      <c r="C46" s="25" t="s">
        <v>75</v>
      </c>
      <c r="D46" s="26">
        <f>SUMIFS(Data!$AB$8:$AB$1542,Data!$C$8:$C$1542," "&amp;Cham_cong!$B46,Data!$E$8:$E$1542,Cham_cong!D$3)+SUMIFS(DonNghiphep!$D$4:$D$85,DonNghiphep!$F$4:$F$85,Cham_cong!D$3,DonNghiphep!$B$4:$B$85,Cham_cong!$B46)+SUMIFS(Data_khac!$AC$8:$AC$1504,Data_khac!$C$8:$C$1504," "&amp;Cham_cong!$B46,Data_khac!$E$8:$E$1504,Cham_cong!D$3)</f>
        <v>1</v>
      </c>
      <c r="E46" s="26">
        <f>SUMIFS(Data!$AB$8:$AB$1542,Data!$C$8:$C$1542," "&amp;Cham_cong!$B46,Data!$E$8:$E$1542,Cham_cong!E$3)+SUMIFS(DonNghiphep!$D$4:$D$85,DonNghiphep!$F$4:$F$85,Cham_cong!E$3,DonNghiphep!$B$4:$B$85,Cham_cong!$B46)+SUMIFS(Data_khac!$AC$8:$AC$1504,Data_khac!$C$8:$C$1504," "&amp;Cham_cong!$B46,Data_khac!$E$8:$E$1504,Cham_cong!E$3)</f>
        <v>1</v>
      </c>
      <c r="F46" s="26">
        <f>SUMIFS(Data!$AB$8:$AB$1542,Data!$C$8:$C$1542," "&amp;Cham_cong!$B46,Data!$E$8:$E$1542,Cham_cong!F$3)+SUMIFS(DonNghiphep!$D$4:$D$85,DonNghiphep!$F$4:$F$85,Cham_cong!F$3,DonNghiphep!$B$4:$B$85,Cham_cong!$B46)+SUMIFS(Data_khac!$AC$8:$AC$1504,Data_khac!$C$8:$C$1504," "&amp;Cham_cong!$B46,Data_khac!$E$8:$E$1504,Cham_cong!F$3)</f>
        <v>1</v>
      </c>
      <c r="G46" s="26">
        <f>SUMIFS(Data!$AB$8:$AB$1542,Data!$C$8:$C$1542," "&amp;Cham_cong!$B46,Data!$E$8:$E$1542,Cham_cong!G$3)+SUMIFS(DonNghiphep!$D$4:$D$85,DonNghiphep!$F$4:$F$85,Cham_cong!G$3,DonNghiphep!$B$4:$B$85,Cham_cong!$B46)+SUMIFS(Data_khac!$AC$8:$AC$1504,Data_khac!$C$8:$C$1504," "&amp;Cham_cong!$B46,Data_khac!$E$8:$E$1504,Cham_cong!G$3)</f>
        <v>0</v>
      </c>
      <c r="H46" s="26">
        <f>SUMIFS(Data!$AB$8:$AB$1542,Data!$C$8:$C$1542," "&amp;Cham_cong!$B46,Data!$E$8:$E$1542,Cham_cong!H$3)+SUMIFS(DonNghiphep!$D$4:$D$85,DonNghiphep!$F$4:$F$85,Cham_cong!H$3,DonNghiphep!$B$4:$B$85,Cham_cong!$B46)+SUMIFS(Data_khac!$AC$8:$AC$1504,Data_khac!$C$8:$C$1504," "&amp;Cham_cong!$B46,Data_khac!$E$8:$E$1504,Cham_cong!H$3)</f>
        <v>0</v>
      </c>
      <c r="I46" s="26"/>
      <c r="J46" s="26"/>
      <c r="K46" s="26">
        <f>SUMIFS(Data!$AB$8:$AB$1542,Data!$C$8:$C$1542," "&amp;Cham_cong!$B46,Data!$E$8:$E$1542,Cham_cong!K$3)+SUMIFS(DonNghiphep!$D$4:$D$85,DonNghiphep!$F$4:$F$85,Cham_cong!K$3,DonNghiphep!$B$4:$B$85,Cham_cong!$B46)+SUMIFS(Data_khac!$AC$8:$AC$1504,Data_khac!$C$8:$C$1504," "&amp;Cham_cong!$B46,Data_khac!$E$8:$E$1504,Cham_cong!K$3)</f>
        <v>0</v>
      </c>
      <c r="L46" s="26">
        <f>SUMIFS(Data!$AB$8:$AB$1542,Data!$C$8:$C$1542," "&amp;Cham_cong!$B46,Data!$E$8:$E$1542,Cham_cong!L$3)+SUMIFS(DonNghiphep!$D$4:$D$85,DonNghiphep!$F$4:$F$85,Cham_cong!L$3,DonNghiphep!$B$4:$B$85,Cham_cong!$B46)+SUMIFS(Data_khac!$AC$8:$AC$1504,Data_khac!$C$8:$C$1504," "&amp;Cham_cong!$B46,Data_khac!$E$8:$E$1504,Cham_cong!L$3)</f>
        <v>0</v>
      </c>
      <c r="M46" s="26">
        <f>SUMIFS(Data!$AB$8:$AB$1542,Data!$C$8:$C$1542," "&amp;Cham_cong!$B46,Data!$E$8:$E$1542,Cham_cong!M$3)+SUMIFS(DonNghiphep!$D$4:$D$85,DonNghiphep!$F$4:$F$85,Cham_cong!M$3,DonNghiphep!$B$4:$B$85,Cham_cong!$B46)+SUMIFS(Data_khac!$AC$8:$AC$1504,Data_khac!$C$8:$C$1504," "&amp;Cham_cong!$B46,Data_khac!$E$8:$E$1504,Cham_cong!M$3)</f>
        <v>0.52941176470588236</v>
      </c>
      <c r="N46" s="26">
        <f>SUMIFS(Data!$AB$8:$AB$1542,Data!$C$8:$C$1542," "&amp;Cham_cong!$B46,Data!$E$8:$E$1542,Cham_cong!N$3)+SUMIFS(DonNghiphep!$D$4:$D$85,DonNghiphep!$F$4:$F$85,Cham_cong!N$3,DonNghiphep!$B$4:$B$85,Cham_cong!$B46)+SUMIFS(Data_khac!$AC$8:$AC$1504,Data_khac!$C$8:$C$1504," "&amp;Cham_cong!$B46,Data_khac!$E$8:$E$1504,Cham_cong!N$3)</f>
        <v>1</v>
      </c>
      <c r="O46" s="26">
        <f>SUMIFS(Data!$AB$8:$AB$1542,Data!$C$8:$C$1542," "&amp;Cham_cong!$B46,Data!$E$8:$E$1542,Cham_cong!O$3)+SUMIFS(DonNghiphep!$D$4:$D$85,DonNghiphep!$F$4:$F$85,Cham_cong!O$3,DonNghiphep!$B$4:$B$85,Cham_cong!$B46)+SUMIFS(Data_khac!$AC$8:$AC$1504,Data_khac!$C$8:$C$1504," "&amp;Cham_cong!$B46,Data_khac!$E$8:$E$1504,Cham_cong!O$3)</f>
        <v>1</v>
      </c>
      <c r="P46" s="26"/>
      <c r="Q46" s="26"/>
      <c r="R46" s="26">
        <f>SUMIFS(Data!$AB$8:$AB$1542,Data!$C$8:$C$1542," "&amp;Cham_cong!$B46,Data!$E$8:$E$1542,Cham_cong!R$3)+SUMIFS(DonNghiphep!$D$4:$D$85,DonNghiphep!$F$4:$F$85,Cham_cong!R$3,DonNghiphep!$B$4:$B$85,Cham_cong!$B46)+SUMIFS(Data_khac!$AC$8:$AC$1504,Data_khac!$C$8:$C$1504," "&amp;Cham_cong!$B46,Data_khac!$E$8:$E$1504,Cham_cong!R$3)</f>
        <v>0.93921568627450969</v>
      </c>
      <c r="S46" s="26">
        <f>SUMIFS(Data!$AB$8:$AB$1542,Data!$C$8:$C$1542," "&amp;Cham_cong!$B46,Data!$E$8:$E$1542,Cham_cong!S$3)+SUMIFS(DonNghiphep!$D$4:$D$85,DonNghiphep!$F$4:$F$85,Cham_cong!S$3,DonNghiphep!$B$4:$B$85,Cham_cong!$B46)+SUMIFS(Data_khac!$AC$8:$AC$1504,Data_khac!$C$8:$C$1504," "&amp;Cham_cong!$B46,Data_khac!$E$8:$E$1504,Cham_cong!S$3)</f>
        <v>1</v>
      </c>
      <c r="T46" s="26">
        <f>SUMIFS(Data!$AB$8:$AB$1542,Data!$C$8:$C$1542," "&amp;Cham_cong!$B46,Data!$E$8:$E$1542,Cham_cong!T$3)+SUMIFS(DonNghiphep!$D$4:$D$85,DonNghiphep!$F$4:$F$85,Cham_cong!T$3,DonNghiphep!$B$4:$B$85,Cham_cong!$B46)+SUMIFS(Data_khac!$AC$8:$AC$1504,Data_khac!$C$8:$C$1504," "&amp;Cham_cong!$B46,Data_khac!$E$8:$E$1504,Cham_cong!T$3)</f>
        <v>1</v>
      </c>
      <c r="U46" s="26">
        <f>SUMIFS(Data!$AB$8:$AB$1542,Data!$C$8:$C$1542," "&amp;Cham_cong!$B46,Data!$E$8:$E$1542,Cham_cong!U$3)+SUMIFS(DonNghiphep!$D$4:$D$85,DonNghiphep!$F$4:$F$85,Cham_cong!U$3,DonNghiphep!$B$4:$B$85,Cham_cong!$B46)+SUMIFS(Data_khac!$AC$8:$AC$1504,Data_khac!$C$8:$C$1504," "&amp;Cham_cong!$B46,Data_khac!$E$8:$E$1504,Cham_cong!U$3)</f>
        <v>1</v>
      </c>
      <c r="V46" s="26">
        <f>SUMIFS(Data!$AB$8:$AB$1542,Data!$C$8:$C$1542," "&amp;Cham_cong!$B46,Data!$E$8:$E$1542,Cham_cong!V$3)+SUMIFS(DonNghiphep!$D$4:$D$85,DonNghiphep!$F$4:$F$85,Cham_cong!V$3,DonNghiphep!$B$4:$B$85,Cham_cong!$B46)+SUMIFS(Data_khac!$AC$8:$AC$1504,Data_khac!$C$8:$C$1504," "&amp;Cham_cong!$B46,Data_khac!$E$8:$E$1504,Cham_cong!V$3)</f>
        <v>1</v>
      </c>
      <c r="W46" s="26"/>
      <c r="X46" s="26"/>
      <c r="Y46" s="26">
        <f>SUMIFS(Data!$AB$8:$AB$1542,Data!$C$8:$C$1542," "&amp;Cham_cong!$B46,Data!$E$8:$E$1542,Cham_cong!Y$3)+SUMIFS(DonNghiphep!$D$4:$D$85,DonNghiphep!$F$4:$F$85,Cham_cong!Y$3,DonNghiphep!$B$4:$B$85,Cham_cong!$B46)+SUMIFS(Data_khac!$AC$8:$AC$1504,Data_khac!$C$8:$C$1504," "&amp;Cham_cong!$B46,Data_khac!$E$8:$E$1504,Cham_cong!Y$3)</f>
        <v>1</v>
      </c>
      <c r="Z46" s="26">
        <f>SUMIFS(Data!$AB$8:$AB$1542,Data!$C$8:$C$1542," "&amp;Cham_cong!$B46,Data!$E$8:$E$1542,Cham_cong!Z$3)+SUMIFS(DonNghiphep!$D$4:$D$85,DonNghiphep!$F$4:$F$85,Cham_cong!Z$3,DonNghiphep!$B$4:$B$85,Cham_cong!$B46)+SUMIFS(Data_khac!$AC$8:$AC$1504,Data_khac!$C$8:$C$1504," "&amp;Cham_cong!$B46,Data_khac!$E$8:$E$1504,Cham_cong!Z$3)</f>
        <v>0.91176470588235292</v>
      </c>
      <c r="AA46" s="26">
        <f>SUMIFS(Data!$AB$8:$AB$1542,Data!$C$8:$C$1542," "&amp;Cham_cong!$B46,Data!$E$8:$E$1542,Cham_cong!AA$3)+SUMIFS(DonNghiphep!$D$4:$D$85,DonNghiphep!$F$4:$F$85,Cham_cong!AA$3,DonNghiphep!$B$4:$B$85,Cham_cong!$B46)+SUMIFS(Data_khac!$AC$8:$AC$1504,Data_khac!$C$8:$C$1504," "&amp;Cham_cong!$B46,Data_khac!$E$8:$E$1504,Cham_cong!AA$3)</f>
        <v>1</v>
      </c>
      <c r="AB46" s="26">
        <f>SUMIFS(Data!$AB$8:$AB$1542,Data!$C$8:$C$1542," "&amp;Cham_cong!$B46,Data!$E$8:$E$1542,Cham_cong!AB$3)+SUMIFS(DonNghiphep!$D$4:$D$85,DonNghiphep!$F$4:$F$85,Cham_cong!AB$3,DonNghiphep!$B$4:$B$85,Cham_cong!$B46)+SUMIFS(Data_khac!$AC$8:$AC$1504,Data_khac!$C$8:$C$1504," "&amp;Cham_cong!$B46,Data_khac!$E$8:$E$1504,Cham_cong!AB$3)</f>
        <v>0.38431372549019593</v>
      </c>
      <c r="AC46" s="26">
        <f>SUMIFS(Data!$AB$8:$AB$1542,Data!$C$8:$C$1542," "&amp;Cham_cong!$B46,Data!$E$8:$E$1542,Cham_cong!AC$3)+SUMIFS(DonNghiphep!$D$4:$D$85,DonNghiphep!$F$4:$F$85,Cham_cong!AC$3,DonNghiphep!$B$4:$B$85,Cham_cong!$B46)+SUMIFS(Data_khac!$AC$8:$AC$1504,Data_khac!$C$8:$C$1504," "&amp;Cham_cong!$B46,Data_khac!$E$8:$E$1504,Cham_cong!AC$3)</f>
        <v>1</v>
      </c>
      <c r="AD46" s="26"/>
      <c r="AE46" s="26"/>
      <c r="AF46" s="26">
        <f>SUMIFS(Data!$AB$8:$AB$1542,Data!$C$8:$C$1542," "&amp;Cham_cong!$B46,Data!$E$8:$E$1542,Cham_cong!AF$3)+SUMIFS(DonNghiphep!$D$4:$D$85,DonNghiphep!$F$4:$F$85,Cham_cong!AF$3,DonNghiphep!$B$4:$B$85,Cham_cong!$B46)+SUMIFS(Data_khac!$AC$8:$AC$1504,Data_khac!$C$8:$C$1504," "&amp;Cham_cong!$B46,Data_khac!$E$8:$E$1504,Cham_cong!AF$3)</f>
        <v>1</v>
      </c>
      <c r="AG46" s="26">
        <f>SUMIFS(Data!$AB$8:$AB$1542,Data!$C$8:$C$1542," "&amp;Cham_cong!$B46,Data!$E$8:$E$1542,Cham_cong!AG$3)+SUMIFS(DonNghiphep!$D$4:$D$85,DonNghiphep!$F$4:$F$85,Cham_cong!AG$3,DonNghiphep!$B$4:$B$85,Cham_cong!$B46)+SUMIFS(Data_khac!$AC$8:$AC$1504,Data_khac!$C$8:$C$1504," "&amp;Cham_cong!$B46,Data_khac!$E$8:$E$1504,Cham_cong!AG$3)</f>
        <v>1</v>
      </c>
      <c r="AH46" s="26">
        <f>SUMIFS(Data!$AB$8:$AB$1542,Data!$C$8:$C$1542," "&amp;Cham_cong!$B46,Data!$E$8:$E$1542,Cham_cong!AH$3)+SUMIFS(DonNghiphep!$D$4:$D$85,DonNghiphep!$F$4:$F$85,Cham_cong!AH$3,DonNghiphep!$B$4:$B$85,Cham_cong!$B46)+SUMIFS(Data_khac!$AC$8:$AC$1504,Data_khac!$C$8:$C$1504," "&amp;Cham_cong!$B46,Data_khac!$E$8:$E$1504,Cham_cong!AH$3)</f>
        <v>0.84117647058823519</v>
      </c>
      <c r="AI46" s="29">
        <f t="shared" si="35"/>
        <v>17.605882352941176</v>
      </c>
      <c r="AJ46" s="230">
        <f>SUMIFS(Data!$AE$8:$AE$1707,Data!$C$8:$C$1707," "&amp;Cham_cong!B46)+SUMIFS(Data_khac!$AF$8:$AF$1504,Data_khac!$C$8:$C$1504," "&amp;Cham_cong!$B46)+SUMIFS(DonNghiphep!$E$4:$E$85,DonNghiphep!$B$4:$B$85,Cham_cong!$B46)</f>
        <v>17</v>
      </c>
      <c r="AK46" s="16">
        <f t="shared" si="31"/>
        <v>2</v>
      </c>
      <c r="AL46" s="16">
        <f t="shared" si="32"/>
        <v>4</v>
      </c>
      <c r="AM46" s="17">
        <f t="shared" si="33"/>
        <v>5</v>
      </c>
      <c r="AN46" s="17">
        <f ca="1">SUMIF(DonNghiphep!B:C,Cham_cong!B46,DonNghiphep!C:C)</f>
        <v>4</v>
      </c>
      <c r="AO46" s="18">
        <f t="shared" ca="1" si="34"/>
        <v>1</v>
      </c>
      <c r="AP46" s="202">
        <v>14.76</v>
      </c>
      <c r="AQ46" s="159">
        <v>1</v>
      </c>
      <c r="AR46" s="34"/>
      <c r="AS46" s="186"/>
      <c r="AT46" s="187"/>
    </row>
    <row r="47" spans="1:46" s="32" customFormat="1" ht="30" customHeight="1">
      <c r="A47" s="23">
        <v>43</v>
      </c>
      <c r="B47" s="147" t="s">
        <v>334</v>
      </c>
      <c r="C47" s="25" t="s">
        <v>75</v>
      </c>
      <c r="D47" s="26">
        <f>SUMIFS(Data!$AB$8:$AB$1542,Data!$C$8:$C$1542," "&amp;Cham_cong!$B47,Data!$E$8:$E$1542,Cham_cong!D$3)+SUMIFS(DonNghiphep!$D$4:$D$85,DonNghiphep!$F$4:$F$85,Cham_cong!D$3,DonNghiphep!$B$4:$B$85,Cham_cong!$B47)+SUMIFS(Data_khac!$AC$8:$AC$1504,Data_khac!$C$8:$C$1504," "&amp;Cham_cong!$B47,Data_khac!$E$8:$E$1504,Cham_cong!D$3)</f>
        <v>1</v>
      </c>
      <c r="E47" s="26">
        <f>SUMIFS(Data!$AB$8:$AB$1542,Data!$C$8:$C$1542," "&amp;Cham_cong!$B47,Data!$E$8:$E$1542,Cham_cong!E$3)+SUMIFS(DonNghiphep!$D$4:$D$85,DonNghiphep!$F$4:$F$85,Cham_cong!E$3,DonNghiphep!$B$4:$B$85,Cham_cong!$B47)+SUMIFS(Data_khac!$AC$8:$AC$1504,Data_khac!$C$8:$C$1504," "&amp;Cham_cong!$B47,Data_khac!$E$8:$E$1504,Cham_cong!E$3)</f>
        <v>0.9372549019607842</v>
      </c>
      <c r="F47" s="26">
        <f>SUMIFS(Data!$AB$8:$AB$1542,Data!$C$8:$C$1542," "&amp;Cham_cong!$B47,Data!$E$8:$E$1542,Cham_cong!F$3)+SUMIFS(DonNghiphep!$D$4:$D$85,DonNghiphep!$F$4:$F$85,Cham_cong!F$3,DonNghiphep!$B$4:$B$85,Cham_cong!$B47)+SUMIFS(Data_khac!$AC$8:$AC$1504,Data_khac!$C$8:$C$1504," "&amp;Cham_cong!$B47,Data_khac!$E$8:$E$1504,Cham_cong!F$3)</f>
        <v>1</v>
      </c>
      <c r="G47" s="26">
        <f>SUMIFS(Data!$AB$8:$AB$1542,Data!$C$8:$C$1542," "&amp;Cham_cong!$B47,Data!$E$8:$E$1542,Cham_cong!G$3)+SUMIFS(DonNghiphep!$D$4:$D$85,DonNghiphep!$F$4:$F$85,Cham_cong!G$3,DonNghiphep!$B$4:$B$85,Cham_cong!$B47)+SUMIFS(Data_khac!$AC$8:$AC$1504,Data_khac!$C$8:$C$1504," "&amp;Cham_cong!$B47,Data_khac!$E$8:$E$1504,Cham_cong!G$3)</f>
        <v>1</v>
      </c>
      <c r="H47" s="26">
        <f>SUMIFS(Data!$AB$8:$AB$1542,Data!$C$8:$C$1542," "&amp;Cham_cong!$B47,Data!$E$8:$E$1542,Cham_cong!H$3)+SUMIFS(DonNghiphep!$D$4:$D$85,DonNghiphep!$F$4:$F$85,Cham_cong!H$3,DonNghiphep!$B$4:$B$85,Cham_cong!$B47)+SUMIFS(Data_khac!$AC$8:$AC$1504,Data_khac!$C$8:$C$1504," "&amp;Cham_cong!$B47,Data_khac!$E$8:$E$1504,Cham_cong!H$3)</f>
        <v>1</v>
      </c>
      <c r="I47" s="26"/>
      <c r="J47" s="26"/>
      <c r="K47" s="26">
        <f>SUMIFS(Data!$AB$8:$AB$1542,Data!$C$8:$C$1542," "&amp;Cham_cong!$B47,Data!$E$8:$E$1542,Cham_cong!K$3)+SUMIFS(DonNghiphep!$D$4:$D$85,DonNghiphep!$F$4:$F$85,Cham_cong!K$3,DonNghiphep!$B$4:$B$85,Cham_cong!$B47)+SUMIFS(Data_khac!$AC$8:$AC$1504,Data_khac!$C$8:$C$1504," "&amp;Cham_cong!$B47,Data_khac!$E$8:$E$1504,Cham_cong!K$3)</f>
        <v>1</v>
      </c>
      <c r="L47" s="26">
        <f>SUMIFS(Data!$AB$8:$AB$1542,Data!$C$8:$C$1542," "&amp;Cham_cong!$B47,Data!$E$8:$E$1542,Cham_cong!L$3)+SUMIFS(DonNghiphep!$D$4:$D$85,DonNghiphep!$F$4:$F$85,Cham_cong!L$3,DonNghiphep!$B$4:$B$85,Cham_cong!$B47)+SUMIFS(Data_khac!$AC$8:$AC$1504,Data_khac!$C$8:$C$1504," "&amp;Cham_cong!$B47,Data_khac!$E$8:$E$1504,Cham_cong!L$3)</f>
        <v>0.93333333333333324</v>
      </c>
      <c r="M47" s="26">
        <f>SUMIFS(Data!$AB$8:$AB$1542,Data!$C$8:$C$1542," "&amp;Cham_cong!$B47,Data!$E$8:$E$1542,Cham_cong!M$3)+SUMIFS(DonNghiphep!$D$4:$D$85,DonNghiphep!$F$4:$F$85,Cham_cong!M$3,DonNghiphep!$B$4:$B$85,Cham_cong!$B47)+SUMIFS(Data_khac!$AC$8:$AC$1504,Data_khac!$C$8:$C$1504," "&amp;Cham_cong!$B47,Data_khac!$E$8:$E$1504,Cham_cong!M$3)</f>
        <v>1</v>
      </c>
      <c r="N47" s="26">
        <f>SUMIFS(Data!$AB$8:$AB$1542,Data!$C$8:$C$1542," "&amp;Cham_cong!$B47,Data!$E$8:$E$1542,Cham_cong!N$3)+SUMIFS(DonNghiphep!$D$4:$D$85,DonNghiphep!$F$4:$F$85,Cham_cong!N$3,DonNghiphep!$B$4:$B$85,Cham_cong!$B47)+SUMIFS(Data_khac!$AC$8:$AC$1504,Data_khac!$C$8:$C$1504," "&amp;Cham_cong!$B47,Data_khac!$E$8:$E$1504,Cham_cong!N$3)</f>
        <v>1</v>
      </c>
      <c r="O47" s="26">
        <f>SUMIFS(Data!$AB$8:$AB$1542,Data!$C$8:$C$1542," "&amp;Cham_cong!$B47,Data!$E$8:$E$1542,Cham_cong!O$3)+SUMIFS(DonNghiphep!$D$4:$D$85,DonNghiphep!$F$4:$F$85,Cham_cong!O$3,DonNghiphep!$B$4:$B$85,Cham_cong!$B47)+SUMIFS(Data_khac!$AC$8:$AC$1504,Data_khac!$C$8:$C$1504," "&amp;Cham_cong!$B47,Data_khac!$E$8:$E$1504,Cham_cong!O$3)</f>
        <v>1</v>
      </c>
      <c r="P47" s="26"/>
      <c r="Q47" s="26"/>
      <c r="R47" s="26">
        <f>SUMIFS(Data!$AB$8:$AB$1542,Data!$C$8:$C$1542," "&amp;Cham_cong!$B47,Data!$E$8:$E$1542,Cham_cong!R$3)+SUMIFS(DonNghiphep!$D$4:$D$85,DonNghiphep!$F$4:$F$85,Cham_cong!R$3,DonNghiphep!$B$4:$B$85,Cham_cong!$B47)+SUMIFS(Data_khac!$AC$8:$AC$1504,Data_khac!$C$8:$C$1504," "&amp;Cham_cong!$B47,Data_khac!$E$8:$E$1504,Cham_cong!R$3)</f>
        <v>0.92941176470588227</v>
      </c>
      <c r="S47" s="26">
        <f>SUMIFS(Data!$AB$8:$AB$1542,Data!$C$8:$C$1542," "&amp;Cham_cong!$B47,Data!$E$8:$E$1542,Cham_cong!S$3)+SUMIFS(DonNghiphep!$D$4:$D$85,DonNghiphep!$F$4:$F$85,Cham_cong!S$3,DonNghiphep!$B$4:$B$85,Cham_cong!$B47)+SUMIFS(Data_khac!$AC$8:$AC$1504,Data_khac!$C$8:$C$1504," "&amp;Cham_cong!$B47,Data_khac!$E$8:$E$1504,Cham_cong!S$3)</f>
        <v>1</v>
      </c>
      <c r="T47" s="26">
        <f>SUMIFS(Data!$AB$8:$AB$1542,Data!$C$8:$C$1542," "&amp;Cham_cong!$B47,Data!$E$8:$E$1542,Cham_cong!T$3)+SUMIFS(DonNghiphep!$D$4:$D$85,DonNghiphep!$F$4:$F$85,Cham_cong!T$3,DonNghiphep!$B$4:$B$85,Cham_cong!$B47)+SUMIFS(Data_khac!$AC$8:$AC$1504,Data_khac!$C$8:$C$1504," "&amp;Cham_cong!$B47,Data_khac!$E$8:$E$1504,Cham_cong!T$3)</f>
        <v>1</v>
      </c>
      <c r="U47" s="26">
        <f>SUMIFS(Data!$AB$8:$AB$1542,Data!$C$8:$C$1542," "&amp;Cham_cong!$B47,Data!$E$8:$E$1542,Cham_cong!U$3)+SUMIFS(DonNghiphep!$D$4:$D$85,DonNghiphep!$F$4:$F$85,Cham_cong!U$3,DonNghiphep!$B$4:$B$85,Cham_cong!$B47)+SUMIFS(Data_khac!$AC$8:$AC$1504,Data_khac!$C$8:$C$1504," "&amp;Cham_cong!$B47,Data_khac!$E$8:$E$1504,Cham_cong!U$3)</f>
        <v>1</v>
      </c>
      <c r="V47" s="26">
        <f>SUMIFS(Data!$AB$8:$AB$1542,Data!$C$8:$C$1542," "&amp;Cham_cong!$B47,Data!$E$8:$E$1542,Cham_cong!V$3)+SUMIFS(DonNghiphep!$D$4:$D$85,DonNghiphep!$F$4:$F$85,Cham_cong!V$3,DonNghiphep!$B$4:$B$85,Cham_cong!$B47)+SUMIFS(Data_khac!$AC$8:$AC$1504,Data_khac!$C$8:$C$1504," "&amp;Cham_cong!$B47,Data_khac!$E$8:$E$1504,Cham_cong!V$3)</f>
        <v>0.92941176470588227</v>
      </c>
      <c r="W47" s="26"/>
      <c r="X47" s="26"/>
      <c r="Y47" s="26">
        <f>SUMIFS(Data!$AB$8:$AB$1542,Data!$C$8:$C$1542," "&amp;Cham_cong!$B47,Data!$E$8:$E$1542,Cham_cong!Y$3)+SUMIFS(DonNghiphep!$D$4:$D$85,DonNghiphep!$F$4:$F$85,Cham_cong!Y$3,DonNghiphep!$B$4:$B$85,Cham_cong!$B47)+SUMIFS(Data_khac!$AC$8:$AC$1504,Data_khac!$C$8:$C$1504," "&amp;Cham_cong!$B47,Data_khac!$E$8:$E$1504,Cham_cong!Y$3)</f>
        <v>0.93921568627450969</v>
      </c>
      <c r="Z47" s="26">
        <f>SUMIFS(Data!$AB$8:$AB$1542,Data!$C$8:$C$1542," "&amp;Cham_cong!$B47,Data!$E$8:$E$1542,Cham_cong!Z$3)+SUMIFS(DonNghiphep!$D$4:$D$85,DonNghiphep!$F$4:$F$85,Cham_cong!Z$3,DonNghiphep!$B$4:$B$85,Cham_cong!$B47)+SUMIFS(Data_khac!$AC$8:$AC$1504,Data_khac!$C$8:$C$1504," "&amp;Cham_cong!$B47,Data_khac!$E$8:$E$1504,Cham_cong!Z$3)</f>
        <v>0.91568627450980389</v>
      </c>
      <c r="AA47" s="26">
        <f>SUMIFS(Data!$AB$8:$AB$1542,Data!$C$8:$C$1542," "&amp;Cham_cong!$B47,Data!$E$8:$E$1542,Cham_cong!AA$3)+SUMIFS(DonNghiphep!$D$4:$D$85,DonNghiphep!$F$4:$F$85,Cham_cong!AA$3,DonNghiphep!$B$4:$B$85,Cham_cong!$B47)+SUMIFS(Data_khac!$AC$8:$AC$1504,Data_khac!$C$8:$C$1504," "&amp;Cham_cong!$B47,Data_khac!$E$8:$E$1504,Cham_cong!AA$3)</f>
        <v>1</v>
      </c>
      <c r="AB47" s="26">
        <f>SUMIFS(Data!$AB$8:$AB$1542,Data!$C$8:$C$1542," "&amp;Cham_cong!$B47,Data!$E$8:$E$1542,Cham_cong!AB$3)+SUMIFS(DonNghiphep!$D$4:$D$85,DonNghiphep!$F$4:$F$85,Cham_cong!AB$3,DonNghiphep!$B$4:$B$85,Cham_cong!$B47)+SUMIFS(Data_khac!$AC$8:$AC$1504,Data_khac!$C$8:$C$1504," "&amp;Cham_cong!$B47,Data_khac!$E$8:$E$1504,Cham_cong!AB$3)</f>
        <v>1</v>
      </c>
      <c r="AC47" s="26">
        <f>SUMIFS(Data!$AB$8:$AB$1542,Data!$C$8:$C$1542," "&amp;Cham_cong!$B47,Data!$E$8:$E$1542,Cham_cong!AC$3)+SUMIFS(DonNghiphep!$D$4:$D$85,DonNghiphep!$F$4:$F$85,Cham_cong!AC$3,DonNghiphep!$B$4:$B$85,Cham_cong!$B47)+SUMIFS(Data_khac!$AC$8:$AC$1504,Data_khac!$C$8:$C$1504," "&amp;Cham_cong!$B47,Data_khac!$E$8:$E$1504,Cham_cong!AC$3)</f>
        <v>0.93333333333333324</v>
      </c>
      <c r="AD47" s="26"/>
      <c r="AE47" s="26"/>
      <c r="AF47" s="26">
        <f>SUMIFS(Data!$AB$8:$AB$1542,Data!$C$8:$C$1542," "&amp;Cham_cong!$B47,Data!$E$8:$E$1542,Cham_cong!AF$3)+SUMIFS(DonNghiphep!$D$4:$D$85,DonNghiphep!$F$4:$F$85,Cham_cong!AF$3,DonNghiphep!$B$4:$B$85,Cham_cong!$B47)+SUMIFS(Data_khac!$AC$8:$AC$1504,Data_khac!$C$8:$C$1504," "&amp;Cham_cong!$B47,Data_khac!$E$8:$E$1504,Cham_cong!AF$3)</f>
        <v>0.93529411764705872</v>
      </c>
      <c r="AG47" s="26">
        <f>SUMIFS(Data!$AB$8:$AB$1542,Data!$C$8:$C$1542," "&amp;Cham_cong!$B47,Data!$E$8:$E$1542,Cham_cong!AG$3)+SUMIFS(DonNghiphep!$D$4:$D$85,DonNghiphep!$F$4:$F$85,Cham_cong!AG$3,DonNghiphep!$B$4:$B$85,Cham_cong!$B47)+SUMIFS(Data_khac!$AC$8:$AC$1504,Data_khac!$C$8:$C$1504," "&amp;Cham_cong!$B47,Data_khac!$E$8:$E$1504,Cham_cong!AG$3)</f>
        <v>0.93137254901960775</v>
      </c>
      <c r="AH47" s="26">
        <f>SUMIFS(Data!$AB$8:$AB$1542,Data!$C$8:$C$1542," "&amp;Cham_cong!$B47,Data!$E$8:$E$1542,Cham_cong!AH$3)+SUMIFS(DonNghiphep!$D$4:$D$85,DonNghiphep!$F$4:$F$85,Cham_cong!AH$3,DonNghiphep!$B$4:$B$85,Cham_cong!$B47)+SUMIFS(Data_khac!$AC$8:$AC$1504,Data_khac!$C$8:$C$1504," "&amp;Cham_cong!$B47,Data_khac!$E$8:$E$1504,Cham_cong!AH$3)</f>
        <v>0.9372549019607842</v>
      </c>
      <c r="AI47" s="29">
        <f t="shared" ref="AI47" si="36">COUNTIF(D47:AH47,"CĐ")+COUNTIF(D47:AH47,"NL")+COUNTIF(D47:AH47,"B")+COUNTIF(D47:AH47,"CT")+SUM(D47:AH47)</f>
        <v>22.321568627450979</v>
      </c>
      <c r="AJ47" s="230">
        <f>SUMIFS(Data!$AE$8:$AE$1707,Data!$C$8:$C$1707," "&amp;Cham_cong!B47)+SUMIFS(Data_khac!$AF$8:$AF$1504,Data_khac!$C$8:$C$1504," "&amp;Cham_cong!$B47)+SUMIFS(DonNghiphep!$E$4:$E$85,DonNghiphep!$B$4:$B$85,Cham_cong!$B47)</f>
        <v>23</v>
      </c>
      <c r="AK47" s="16">
        <f>COUNTIFS(D47:AH47,"&gt;0",D47:AH47,"&lt;0.625")</f>
        <v>0</v>
      </c>
      <c r="AL47" s="16">
        <f t="shared" ref="AL47:AL48" si="37">COUNTIF(D47:AH47,"0")</f>
        <v>0</v>
      </c>
      <c r="AM47" s="17">
        <f t="shared" ref="AM47:AM48" si="38">AL47*1+AK47*0.5</f>
        <v>0</v>
      </c>
      <c r="AN47" s="17">
        <f ca="1">SUMIF(DonNghiphep!B:C,Cham_cong!B47,DonNghiphep!C:C)</f>
        <v>0</v>
      </c>
      <c r="AO47" s="18">
        <f t="shared" ref="AO47:AO48" ca="1" si="39">AM47-AN47</f>
        <v>0</v>
      </c>
      <c r="AP47" s="202"/>
      <c r="AQ47" s="159"/>
      <c r="AR47" s="34"/>
      <c r="AS47" s="186"/>
      <c r="AT47" s="187"/>
    </row>
    <row r="48" spans="1:46" s="32" customFormat="1" ht="30" customHeight="1">
      <c r="A48" s="23">
        <v>44</v>
      </c>
      <c r="B48" s="147" t="s">
        <v>335</v>
      </c>
      <c r="C48" s="25" t="s">
        <v>67</v>
      </c>
      <c r="D48" s="26">
        <f>SUMIFS(Data!$AB$8:$AB$1542,Data!$C$8:$C$1542," "&amp;Cham_cong!$B48,Data!$E$8:$E$1542,Cham_cong!D$3)+SUMIFS(DonNghiphep!$D$4:$D$85,DonNghiphep!$F$4:$F$85,Cham_cong!D$3,DonNghiphep!$B$4:$B$85,Cham_cong!$B48)+SUMIFS(Data_khac!$AC$8:$AC$1504,Data_khac!$C$8:$C$1504," "&amp;Cham_cong!$B48,Data_khac!$E$8:$E$1504,Cham_cong!D$3)</f>
        <v>1</v>
      </c>
      <c r="E48" s="26">
        <f>SUMIFS(Data!$AB$8:$AB$1542,Data!$C$8:$C$1542," "&amp;Cham_cong!$B48,Data!$E$8:$E$1542,Cham_cong!E$3)+SUMIFS(DonNghiphep!$D$4:$D$85,DonNghiphep!$F$4:$F$85,Cham_cong!E$3,DonNghiphep!$B$4:$B$85,Cham_cong!$B48)+SUMIFS(Data_khac!$AC$8:$AC$1504,Data_khac!$C$8:$C$1504," "&amp;Cham_cong!$B48,Data_khac!$E$8:$E$1504,Cham_cong!E$3)</f>
        <v>1</v>
      </c>
      <c r="F48" s="26">
        <f>SUMIFS(Data!$AB$8:$AB$1542,Data!$C$8:$C$1542," "&amp;Cham_cong!$B48,Data!$E$8:$E$1542,Cham_cong!F$3)+SUMIFS(DonNghiphep!$D$4:$D$85,DonNghiphep!$F$4:$F$85,Cham_cong!F$3,DonNghiphep!$B$4:$B$85,Cham_cong!$B48)+SUMIFS(Data_khac!$AC$8:$AC$1504,Data_khac!$C$8:$C$1504," "&amp;Cham_cong!$B48,Data_khac!$E$8:$E$1504,Cham_cong!F$3)</f>
        <v>1</v>
      </c>
      <c r="G48" s="26">
        <f>SUMIFS(Data!$AB$8:$AB$1542,Data!$C$8:$C$1542," "&amp;Cham_cong!$B48,Data!$E$8:$E$1542,Cham_cong!G$3)+SUMIFS(DonNghiphep!$D$4:$D$85,DonNghiphep!$F$4:$F$85,Cham_cong!G$3,DonNghiphep!$B$4:$B$85,Cham_cong!$B48)+SUMIFS(Data_khac!$AC$8:$AC$1504,Data_khac!$C$8:$C$1504," "&amp;Cham_cong!$B48,Data_khac!$E$8:$E$1504,Cham_cong!G$3)</f>
        <v>1</v>
      </c>
      <c r="H48" s="26">
        <f>SUMIFS(Data!$AB$8:$AB$1542,Data!$C$8:$C$1542," "&amp;Cham_cong!$B48,Data!$E$8:$E$1542,Cham_cong!H$3)+SUMIFS(DonNghiphep!$D$4:$D$85,DonNghiphep!$F$4:$F$85,Cham_cong!H$3,DonNghiphep!$B$4:$B$85,Cham_cong!$B48)+SUMIFS(Data_khac!$AC$8:$AC$1504,Data_khac!$C$8:$C$1504," "&amp;Cham_cong!$B48,Data_khac!$E$8:$E$1504,Cham_cong!H$3)</f>
        <v>1</v>
      </c>
      <c r="I48" s="26"/>
      <c r="J48" s="26"/>
      <c r="K48" s="26">
        <f>SUMIFS(Data!$AB$8:$AB$1542,Data!$C$8:$C$1542," "&amp;Cham_cong!$B48,Data!$E$8:$E$1542,Cham_cong!K$3)+SUMIFS(DonNghiphep!$D$4:$D$85,DonNghiphep!$F$4:$F$85,Cham_cong!K$3,DonNghiphep!$B$4:$B$85,Cham_cong!$B48)+SUMIFS(Data_khac!$AC$8:$AC$1504,Data_khac!$C$8:$C$1504," "&amp;Cham_cong!$B48,Data_khac!$E$8:$E$1504,Cham_cong!K$3)</f>
        <v>1</v>
      </c>
      <c r="L48" s="26">
        <f>SUMIFS(Data!$AB$8:$AB$1542,Data!$C$8:$C$1542," "&amp;Cham_cong!$B48,Data!$E$8:$E$1542,Cham_cong!L$3)+SUMIFS(DonNghiphep!$D$4:$D$85,DonNghiphep!$F$4:$F$85,Cham_cong!L$3,DonNghiphep!$B$4:$B$85,Cham_cong!$B48)+SUMIFS(Data_khac!$AC$8:$AC$1504,Data_khac!$C$8:$C$1504," "&amp;Cham_cong!$B48,Data_khac!$E$8:$E$1504,Cham_cong!L$3)</f>
        <v>1</v>
      </c>
      <c r="M48" s="26">
        <f>SUMIFS(Data!$AB$8:$AB$1542,Data!$C$8:$C$1542," "&amp;Cham_cong!$B48,Data!$E$8:$E$1542,Cham_cong!M$3)+SUMIFS(DonNghiphep!$D$4:$D$85,DonNghiphep!$F$4:$F$85,Cham_cong!M$3,DonNghiphep!$B$4:$B$85,Cham_cong!$B48)+SUMIFS(Data_khac!$AC$8:$AC$1504,Data_khac!$C$8:$C$1504," "&amp;Cham_cong!$B48,Data_khac!$E$8:$E$1504,Cham_cong!M$3)</f>
        <v>1</v>
      </c>
      <c r="N48" s="26">
        <f>SUMIFS(Data!$AB$8:$AB$1542,Data!$C$8:$C$1542," "&amp;Cham_cong!$B48,Data!$E$8:$E$1542,Cham_cong!N$3)+SUMIFS(DonNghiphep!$D$4:$D$85,DonNghiphep!$F$4:$F$85,Cham_cong!N$3,DonNghiphep!$B$4:$B$85,Cham_cong!$B48)+SUMIFS(Data_khac!$AC$8:$AC$1504,Data_khac!$C$8:$C$1504," "&amp;Cham_cong!$B48,Data_khac!$E$8:$E$1504,Cham_cong!N$3)</f>
        <v>1</v>
      </c>
      <c r="O48" s="26">
        <f>SUMIFS(Data!$AB$8:$AB$1542,Data!$C$8:$C$1542," "&amp;Cham_cong!$B48,Data!$E$8:$E$1542,Cham_cong!O$3)+SUMIFS(DonNghiphep!$D$4:$D$85,DonNghiphep!$F$4:$F$85,Cham_cong!O$3,DonNghiphep!$B$4:$B$85,Cham_cong!$B48)+SUMIFS(Data_khac!$AC$8:$AC$1504,Data_khac!$C$8:$C$1504," "&amp;Cham_cong!$B48,Data_khac!$E$8:$E$1504,Cham_cong!O$3)</f>
        <v>1</v>
      </c>
      <c r="P48" s="26"/>
      <c r="Q48" s="26"/>
      <c r="R48" s="26">
        <f>SUMIFS(Data!$AB$8:$AB$1542,Data!$C$8:$C$1542," "&amp;Cham_cong!$B48,Data!$E$8:$E$1542,Cham_cong!R$3)+SUMIFS(DonNghiphep!$D$4:$D$85,DonNghiphep!$F$4:$F$85,Cham_cong!R$3,DonNghiphep!$B$4:$B$85,Cham_cong!$B48)+SUMIFS(Data_khac!$AC$8:$AC$1504,Data_khac!$C$8:$C$1504," "&amp;Cham_cong!$B48,Data_khac!$E$8:$E$1504,Cham_cong!R$3)</f>
        <v>1</v>
      </c>
      <c r="S48" s="26">
        <f>SUMIFS(Data!$AB$8:$AB$1542,Data!$C$8:$C$1542," "&amp;Cham_cong!$B48,Data!$E$8:$E$1542,Cham_cong!S$3)+SUMIFS(DonNghiphep!$D$4:$D$85,DonNghiphep!$F$4:$F$85,Cham_cong!S$3,DonNghiphep!$B$4:$B$85,Cham_cong!$B48)+SUMIFS(Data_khac!$AC$8:$AC$1504,Data_khac!$C$8:$C$1504," "&amp;Cham_cong!$B48,Data_khac!$E$8:$E$1504,Cham_cong!S$3)</f>
        <v>1</v>
      </c>
      <c r="T48" s="26">
        <f>SUMIFS(Data!$AB$8:$AB$1542,Data!$C$8:$C$1542," "&amp;Cham_cong!$B48,Data!$E$8:$E$1542,Cham_cong!T$3)+SUMIFS(DonNghiphep!$D$4:$D$85,DonNghiphep!$F$4:$F$85,Cham_cong!T$3,DonNghiphep!$B$4:$B$85,Cham_cong!$B48)+SUMIFS(Data_khac!$AC$8:$AC$1504,Data_khac!$C$8:$C$1504," "&amp;Cham_cong!$B48,Data_khac!$E$8:$E$1504,Cham_cong!T$3)</f>
        <v>1</v>
      </c>
      <c r="U48" s="26">
        <f>SUMIFS(Data!$AB$8:$AB$1542,Data!$C$8:$C$1542," "&amp;Cham_cong!$B48,Data!$E$8:$E$1542,Cham_cong!U$3)+SUMIFS(DonNghiphep!$D$4:$D$85,DonNghiphep!$F$4:$F$85,Cham_cong!U$3,DonNghiphep!$B$4:$B$85,Cham_cong!$B48)+SUMIFS(Data_khac!$AC$8:$AC$1504,Data_khac!$C$8:$C$1504," "&amp;Cham_cong!$B48,Data_khac!$E$8:$E$1504,Cham_cong!U$3)</f>
        <v>1</v>
      </c>
      <c r="V48" s="26">
        <f>SUMIFS(Data!$AB$8:$AB$1542,Data!$C$8:$C$1542," "&amp;Cham_cong!$B48,Data!$E$8:$E$1542,Cham_cong!V$3)+SUMIFS(DonNghiphep!$D$4:$D$85,DonNghiphep!$F$4:$F$85,Cham_cong!V$3,DonNghiphep!$B$4:$B$85,Cham_cong!$B48)+SUMIFS(Data_khac!$AC$8:$AC$1504,Data_khac!$C$8:$C$1504," "&amp;Cham_cong!$B48,Data_khac!$E$8:$E$1504,Cham_cong!V$3)</f>
        <v>1</v>
      </c>
      <c r="W48" s="26"/>
      <c r="X48" s="26"/>
      <c r="Y48" s="26">
        <f>SUMIFS(Data!$AB$8:$AB$1542,Data!$C$8:$C$1542," "&amp;Cham_cong!$B48,Data!$E$8:$E$1542,Cham_cong!Y$3)+SUMIFS(DonNghiphep!$D$4:$D$85,DonNghiphep!$F$4:$F$85,Cham_cong!Y$3,DonNghiphep!$B$4:$B$85,Cham_cong!$B48)+SUMIFS(Data_khac!$AC$8:$AC$1504,Data_khac!$C$8:$C$1504," "&amp;Cham_cong!$B48,Data_khac!$E$8:$E$1504,Cham_cong!Y$3)</f>
        <v>1</v>
      </c>
      <c r="Z48" s="26">
        <f>SUMIFS(Data!$AB$8:$AB$1542,Data!$C$8:$C$1542," "&amp;Cham_cong!$B48,Data!$E$8:$E$1542,Cham_cong!Z$3)+SUMIFS(DonNghiphep!$D$4:$D$85,DonNghiphep!$F$4:$F$85,Cham_cong!Z$3,DonNghiphep!$B$4:$B$85,Cham_cong!$B48)+SUMIFS(Data_khac!$AC$8:$AC$1504,Data_khac!$C$8:$C$1504," "&amp;Cham_cong!$B48,Data_khac!$E$8:$E$1504,Cham_cong!Z$3)</f>
        <v>1</v>
      </c>
      <c r="AA48" s="26">
        <f>SUMIFS(Data!$AB$8:$AB$1542,Data!$C$8:$C$1542," "&amp;Cham_cong!$B48,Data!$E$8:$E$1542,Cham_cong!AA$3)+SUMIFS(DonNghiphep!$D$4:$D$85,DonNghiphep!$F$4:$F$85,Cham_cong!AA$3,DonNghiphep!$B$4:$B$85,Cham_cong!$B48)+SUMIFS(Data_khac!$AC$8:$AC$1504,Data_khac!$C$8:$C$1504," "&amp;Cham_cong!$B48,Data_khac!$E$8:$E$1504,Cham_cong!AA$3)</f>
        <v>1</v>
      </c>
      <c r="AB48" s="26">
        <f>SUMIFS(Data!$AB$8:$AB$1542,Data!$C$8:$C$1542," "&amp;Cham_cong!$B48,Data!$E$8:$E$1542,Cham_cong!AB$3)+SUMIFS(DonNghiphep!$D$4:$D$85,DonNghiphep!$F$4:$F$85,Cham_cong!AB$3,DonNghiphep!$B$4:$B$85,Cham_cong!$B48)+SUMIFS(Data_khac!$AC$8:$AC$1504,Data_khac!$C$8:$C$1504," "&amp;Cham_cong!$B48,Data_khac!$E$8:$E$1504,Cham_cong!AB$3)</f>
        <v>1</v>
      </c>
      <c r="AC48" s="26">
        <f>SUMIFS(Data!$AB$8:$AB$1542,Data!$C$8:$C$1542," "&amp;Cham_cong!$B48,Data!$E$8:$E$1542,Cham_cong!AC$3)+SUMIFS(DonNghiphep!$D$4:$D$85,DonNghiphep!$F$4:$F$85,Cham_cong!AC$3,DonNghiphep!$B$4:$B$85,Cham_cong!$B48)+SUMIFS(Data_khac!$AC$8:$AC$1504,Data_khac!$C$8:$C$1504," "&amp;Cham_cong!$B48,Data_khac!$E$8:$E$1504,Cham_cong!AC$3)</f>
        <v>1</v>
      </c>
      <c r="AD48" s="26"/>
      <c r="AE48" s="26"/>
      <c r="AF48" s="26">
        <f>SUMIFS(Data!$AB$8:$AB$1542,Data!$C$8:$C$1542," "&amp;Cham_cong!$B48,Data!$E$8:$E$1542,Cham_cong!AF$3)+SUMIFS(DonNghiphep!$D$4:$D$85,DonNghiphep!$F$4:$F$85,Cham_cong!AF$3,DonNghiphep!$B$4:$B$85,Cham_cong!$B48)+SUMIFS(Data_khac!$AC$8:$AC$1504,Data_khac!$C$8:$C$1504," "&amp;Cham_cong!$B48,Data_khac!$E$8:$E$1504,Cham_cong!AF$3)</f>
        <v>0</v>
      </c>
      <c r="AG48" s="26">
        <f>SUMIFS(Data!$AB$8:$AB$1542,Data!$C$8:$C$1542," "&amp;Cham_cong!$B48,Data!$E$8:$E$1542,Cham_cong!AG$3)+SUMIFS(DonNghiphep!$D$4:$D$85,DonNghiphep!$F$4:$F$85,Cham_cong!AG$3,DonNghiphep!$B$4:$B$85,Cham_cong!$B48)+SUMIFS(Data_khac!$AC$8:$AC$1504,Data_khac!$C$8:$C$1504," "&amp;Cham_cong!$B48,Data_khac!$E$8:$E$1504,Cham_cong!AG$3)</f>
        <v>1</v>
      </c>
      <c r="AH48" s="26">
        <f>SUMIFS(Data!$AB$8:$AB$1542,Data!$C$8:$C$1542," "&amp;Cham_cong!$B48,Data!$E$8:$E$1542,Cham_cong!AH$3)+SUMIFS(DonNghiphep!$D$4:$D$85,DonNghiphep!$F$4:$F$85,Cham_cong!AH$3,DonNghiphep!$B$4:$B$85,Cham_cong!$B48)+SUMIFS(Data_khac!$AC$8:$AC$1504,Data_khac!$C$8:$C$1504," "&amp;Cham_cong!$B48,Data_khac!$E$8:$E$1504,Cham_cong!AH$3)</f>
        <v>1</v>
      </c>
      <c r="AI48" s="29">
        <f t="shared" ref="AI48:AI50" si="40">COUNTIF(D48:AH48,"CĐ")+COUNTIF(D48:AH48,"NL")+COUNTIF(D48:AH48,"B")+COUNTIF(D48:AH48,"CT")+SUM(D48:AH48)</f>
        <v>22</v>
      </c>
      <c r="AJ48" s="230">
        <f>SUMIFS(Data!$AE$8:$AE$1707,Data!$C$8:$C$1707," "&amp;Cham_cong!B48)+SUMIFS(Data_khac!$AF$8:$AF$1504,Data_khac!$C$8:$C$1504," "&amp;Cham_cong!$B48)+SUMIFS(DonNghiphep!$E$4:$E$85,DonNghiphep!$B$4:$B$85,Cham_cong!$B48)</f>
        <v>22</v>
      </c>
      <c r="AK48" s="16">
        <f t="shared" ref="AK48" si="41">COUNTIFS(D48:AH48,"&gt;0",D48:AH48,"&lt;0.625")</f>
        <v>0</v>
      </c>
      <c r="AL48" s="16">
        <f t="shared" si="37"/>
        <v>1</v>
      </c>
      <c r="AM48" s="17">
        <f t="shared" si="38"/>
        <v>1</v>
      </c>
      <c r="AN48" s="17">
        <f ca="1">SUMIF(DonNghiphep!B:C,Cham_cong!B48,DonNghiphep!C:C)</f>
        <v>1</v>
      </c>
      <c r="AO48" s="18">
        <f t="shared" ca="1" si="39"/>
        <v>0</v>
      </c>
      <c r="AP48" s="202"/>
      <c r="AQ48" s="159"/>
      <c r="AR48" s="34"/>
      <c r="AS48" s="186"/>
      <c r="AT48" s="187"/>
    </row>
    <row r="49" spans="1:46" s="32" customFormat="1" ht="30" customHeight="1">
      <c r="A49" s="23">
        <v>45</v>
      </c>
      <c r="B49" s="147" t="s">
        <v>344</v>
      </c>
      <c r="C49" s="25" t="s">
        <v>67</v>
      </c>
      <c r="D49" s="26">
        <f>SUMIFS(Data!$AB$8:$AB$1542,Data!$C$8:$C$1542," "&amp;Cham_cong!$B49,Data!$E$8:$E$1542,Cham_cong!D$3)+SUMIFS(DonNghiphep!$D$4:$D$85,DonNghiphep!$F$4:$F$85,Cham_cong!D$3,DonNghiphep!$B$4:$B$85,Cham_cong!$B49)+SUMIFS(Data_khac!$AC$8:$AC$1504,Data_khac!$C$8:$C$1504," "&amp;Cham_cong!$B49,Data_khac!$E$8:$E$1504,Cham_cong!D$3)</f>
        <v>1</v>
      </c>
      <c r="E49" s="26">
        <f>SUMIFS(Data!$AB$8:$AB$1542,Data!$C$8:$C$1542," "&amp;Cham_cong!$B49,Data!$E$8:$E$1542,Cham_cong!E$3)+SUMIFS(DonNghiphep!$D$4:$D$85,DonNghiphep!$F$4:$F$85,Cham_cong!E$3,DonNghiphep!$B$4:$B$85,Cham_cong!$B49)+SUMIFS(Data_khac!$AC$8:$AC$1504,Data_khac!$C$8:$C$1504," "&amp;Cham_cong!$B49,Data_khac!$E$8:$E$1504,Cham_cong!E$3)</f>
        <v>1</v>
      </c>
      <c r="F49" s="26">
        <f>SUMIFS(Data!$AB$8:$AB$1542,Data!$C$8:$C$1542," "&amp;Cham_cong!$B49,Data!$E$8:$E$1542,Cham_cong!F$3)+SUMIFS(DonNghiphep!$D$4:$D$85,DonNghiphep!$F$4:$F$85,Cham_cong!F$3,DonNghiphep!$B$4:$B$85,Cham_cong!$B49)+SUMIFS(Data_khac!$AC$8:$AC$1504,Data_khac!$C$8:$C$1504," "&amp;Cham_cong!$B49,Data_khac!$E$8:$E$1504,Cham_cong!F$3)</f>
        <v>1</v>
      </c>
      <c r="G49" s="26">
        <f>SUMIFS(Data!$AB$8:$AB$1542,Data!$C$8:$C$1542," "&amp;Cham_cong!$B49,Data!$E$8:$E$1542,Cham_cong!G$3)+SUMIFS(DonNghiphep!$D$4:$D$85,DonNghiphep!$F$4:$F$85,Cham_cong!G$3,DonNghiphep!$B$4:$B$85,Cham_cong!$B49)+SUMIFS(Data_khac!$AC$8:$AC$1504,Data_khac!$C$8:$C$1504," "&amp;Cham_cong!$B49,Data_khac!$E$8:$E$1504,Cham_cong!G$3)</f>
        <v>1</v>
      </c>
      <c r="H49" s="26">
        <f>SUMIFS(Data!$AB$8:$AB$1542,Data!$C$8:$C$1542," "&amp;Cham_cong!$B49,Data!$E$8:$E$1542,Cham_cong!H$3)+SUMIFS(DonNghiphep!$D$4:$D$85,DonNghiphep!$F$4:$F$85,Cham_cong!H$3,DonNghiphep!$B$4:$B$85,Cham_cong!$B49)+SUMIFS(Data_khac!$AC$8:$AC$1504,Data_khac!$C$8:$C$1504," "&amp;Cham_cong!$B49,Data_khac!$E$8:$E$1504,Cham_cong!H$3)</f>
        <v>0.97058823529411775</v>
      </c>
      <c r="I49" s="26"/>
      <c r="J49" s="26"/>
      <c r="K49" s="26">
        <f>SUMIFS(Data!$AB$8:$AB$1542,Data!$C$8:$C$1542," "&amp;Cham_cong!$B49,Data!$E$8:$E$1542,Cham_cong!K$3)+SUMIFS(DonNghiphep!$D$4:$D$85,DonNghiphep!$F$4:$F$85,Cham_cong!K$3,DonNghiphep!$B$4:$B$85,Cham_cong!$B49)+SUMIFS(Data_khac!$AC$8:$AC$1504,Data_khac!$C$8:$C$1504," "&amp;Cham_cong!$B49,Data_khac!$E$8:$E$1504,Cham_cong!K$3)</f>
        <v>1</v>
      </c>
      <c r="L49" s="26">
        <f>SUMIFS(Data!$AB$8:$AB$1542,Data!$C$8:$C$1542," "&amp;Cham_cong!$B49,Data!$E$8:$E$1542,Cham_cong!L$3)+SUMIFS(DonNghiphep!$D$4:$D$85,DonNghiphep!$F$4:$F$85,Cham_cong!L$3,DonNghiphep!$B$4:$B$85,Cham_cong!$B49)+SUMIFS(Data_khac!$AC$8:$AC$1504,Data_khac!$C$8:$C$1504," "&amp;Cham_cong!$B49,Data_khac!$E$8:$E$1504,Cham_cong!L$3)</f>
        <v>1</v>
      </c>
      <c r="M49" s="26">
        <f>SUMIFS(Data!$AB$8:$AB$1542,Data!$C$8:$C$1542," "&amp;Cham_cong!$B49,Data!$E$8:$E$1542,Cham_cong!M$3)+SUMIFS(DonNghiphep!$D$4:$D$85,DonNghiphep!$F$4:$F$85,Cham_cong!M$3,DonNghiphep!$B$4:$B$85,Cham_cong!$B49)+SUMIFS(Data_khac!$AC$8:$AC$1504,Data_khac!$C$8:$C$1504," "&amp;Cham_cong!$B49,Data_khac!$E$8:$E$1504,Cham_cong!M$3)</f>
        <v>1</v>
      </c>
      <c r="N49" s="26">
        <f>SUMIFS(Data!$AB$8:$AB$1542,Data!$C$8:$C$1542," "&amp;Cham_cong!$B49,Data!$E$8:$E$1542,Cham_cong!N$3)+SUMIFS(DonNghiphep!$D$4:$D$85,DonNghiphep!$F$4:$F$85,Cham_cong!N$3,DonNghiphep!$B$4:$B$85,Cham_cong!$B49)+SUMIFS(Data_khac!$AC$8:$AC$1504,Data_khac!$C$8:$C$1504," "&amp;Cham_cong!$B49,Data_khac!$E$8:$E$1504,Cham_cong!N$3)</f>
        <v>1</v>
      </c>
      <c r="O49" s="26">
        <f>SUMIFS(Data!$AB$8:$AB$1542,Data!$C$8:$C$1542," "&amp;Cham_cong!$B49,Data!$E$8:$E$1542,Cham_cong!O$3)+SUMIFS(DonNghiphep!$D$4:$D$85,DonNghiphep!$F$4:$F$85,Cham_cong!O$3,DonNghiphep!$B$4:$B$85,Cham_cong!$B49)+SUMIFS(Data_khac!$AC$8:$AC$1504,Data_khac!$C$8:$C$1504," "&amp;Cham_cong!$B49,Data_khac!$E$8:$E$1504,Cham_cong!O$3)</f>
        <v>1</v>
      </c>
      <c r="P49" s="26"/>
      <c r="Q49" s="26"/>
      <c r="R49" s="26">
        <f>SUMIFS(Data!$AB$8:$AB$1542,Data!$C$8:$C$1542," "&amp;Cham_cong!$B49,Data!$E$8:$E$1542,Cham_cong!R$3)+SUMIFS(DonNghiphep!$D$4:$D$85,DonNghiphep!$F$4:$F$85,Cham_cong!R$3,DonNghiphep!$B$4:$B$85,Cham_cong!$B49)+SUMIFS(Data_khac!$AC$8:$AC$1504,Data_khac!$C$8:$C$1504," "&amp;Cham_cong!$B49,Data_khac!$E$8:$E$1504,Cham_cong!R$3)</f>
        <v>1</v>
      </c>
      <c r="S49" s="26">
        <f>SUMIFS(Data!$AB$8:$AB$1542,Data!$C$8:$C$1542," "&amp;Cham_cong!$B49,Data!$E$8:$E$1542,Cham_cong!S$3)+SUMIFS(DonNghiphep!$D$4:$D$85,DonNghiphep!$F$4:$F$85,Cham_cong!S$3,DonNghiphep!$B$4:$B$85,Cham_cong!$B49)+SUMIFS(Data_khac!$AC$8:$AC$1504,Data_khac!$C$8:$C$1504," "&amp;Cham_cong!$B49,Data_khac!$E$8:$E$1504,Cham_cong!S$3)</f>
        <v>1</v>
      </c>
      <c r="T49" s="26">
        <f>SUMIFS(Data!$AB$8:$AB$1542,Data!$C$8:$C$1542," "&amp;Cham_cong!$B49,Data!$E$8:$E$1542,Cham_cong!T$3)+SUMIFS(DonNghiphep!$D$4:$D$85,DonNghiphep!$F$4:$F$85,Cham_cong!T$3,DonNghiphep!$B$4:$B$85,Cham_cong!$B49)+SUMIFS(Data_khac!$AC$8:$AC$1504,Data_khac!$C$8:$C$1504," "&amp;Cham_cong!$B49,Data_khac!$E$8:$E$1504,Cham_cong!T$3)</f>
        <v>1</v>
      </c>
      <c r="U49" s="26">
        <f>SUMIFS(Data!$AB$8:$AB$1542,Data!$C$8:$C$1542," "&amp;Cham_cong!$B49,Data!$E$8:$E$1542,Cham_cong!U$3)+SUMIFS(DonNghiphep!$D$4:$D$85,DonNghiphep!$F$4:$F$85,Cham_cong!U$3,DonNghiphep!$B$4:$B$85,Cham_cong!$B49)+SUMIFS(Data_khac!$AC$8:$AC$1504,Data_khac!$C$8:$C$1504," "&amp;Cham_cong!$B49,Data_khac!$E$8:$E$1504,Cham_cong!U$3)</f>
        <v>1</v>
      </c>
      <c r="V49" s="26">
        <f>SUMIFS(Data!$AB$8:$AB$1542,Data!$C$8:$C$1542," "&amp;Cham_cong!$B49,Data!$E$8:$E$1542,Cham_cong!V$3)+SUMIFS(DonNghiphep!$D$4:$D$85,DonNghiphep!$F$4:$F$85,Cham_cong!V$3,DonNghiphep!$B$4:$B$85,Cham_cong!$B49)+SUMIFS(Data_khac!$AC$8:$AC$1504,Data_khac!$C$8:$C$1504," "&amp;Cham_cong!$B49,Data_khac!$E$8:$E$1504,Cham_cong!V$3)</f>
        <v>1</v>
      </c>
      <c r="W49" s="26"/>
      <c r="X49" s="26"/>
      <c r="Y49" s="26">
        <f>SUMIFS(Data!$AB$8:$AB$1542,Data!$C$8:$C$1542," "&amp;Cham_cong!$B49,Data!$E$8:$E$1542,Cham_cong!Y$3)+SUMIFS(DonNghiphep!$D$4:$D$85,DonNghiphep!$F$4:$F$85,Cham_cong!Y$3,DonNghiphep!$B$4:$B$85,Cham_cong!$B49)+SUMIFS(Data_khac!$AC$8:$AC$1504,Data_khac!$C$8:$C$1504," "&amp;Cham_cong!$B49,Data_khac!$E$8:$E$1504,Cham_cong!Y$3)</f>
        <v>1</v>
      </c>
      <c r="Z49" s="26">
        <f>SUMIFS(Data!$AB$8:$AB$1542,Data!$C$8:$C$1542," "&amp;Cham_cong!$B49,Data!$E$8:$E$1542,Cham_cong!Z$3)+SUMIFS(DonNghiphep!$D$4:$D$85,DonNghiphep!$F$4:$F$85,Cham_cong!Z$3,DonNghiphep!$B$4:$B$85,Cham_cong!$B49)+SUMIFS(Data_khac!$AC$8:$AC$1504,Data_khac!$C$8:$C$1504," "&amp;Cham_cong!$B49,Data_khac!$E$8:$E$1504,Cham_cong!Z$3)</f>
        <v>1</v>
      </c>
      <c r="AA49" s="26">
        <f>SUMIFS(Data!$AB$8:$AB$1542,Data!$C$8:$C$1542," "&amp;Cham_cong!$B49,Data!$E$8:$E$1542,Cham_cong!AA$3)+SUMIFS(DonNghiphep!$D$4:$D$85,DonNghiphep!$F$4:$F$85,Cham_cong!AA$3,DonNghiphep!$B$4:$B$85,Cham_cong!$B49)+SUMIFS(Data_khac!$AC$8:$AC$1504,Data_khac!$C$8:$C$1504," "&amp;Cham_cong!$B49,Data_khac!$E$8:$E$1504,Cham_cong!AA$3)</f>
        <v>1</v>
      </c>
      <c r="AB49" s="26">
        <f>SUMIFS(Data!$AB$8:$AB$1542,Data!$C$8:$C$1542," "&amp;Cham_cong!$B49,Data!$E$8:$E$1542,Cham_cong!AB$3)+SUMIFS(DonNghiphep!$D$4:$D$85,DonNghiphep!$F$4:$F$85,Cham_cong!AB$3,DonNghiphep!$B$4:$B$85,Cham_cong!$B49)+SUMIFS(Data_khac!$AC$8:$AC$1504,Data_khac!$C$8:$C$1504," "&amp;Cham_cong!$B49,Data_khac!$E$8:$E$1504,Cham_cong!AB$3)</f>
        <v>1</v>
      </c>
      <c r="AC49" s="26">
        <f>SUMIFS(Data!$AB$8:$AB$1542,Data!$C$8:$C$1542," "&amp;Cham_cong!$B49,Data!$E$8:$E$1542,Cham_cong!AC$3)+SUMIFS(DonNghiphep!$D$4:$D$85,DonNghiphep!$F$4:$F$85,Cham_cong!AC$3,DonNghiphep!$B$4:$B$85,Cham_cong!$B49)+SUMIFS(Data_khac!$AC$8:$AC$1504,Data_khac!$C$8:$C$1504," "&amp;Cham_cong!$B49,Data_khac!$E$8:$E$1504,Cham_cong!AC$3)</f>
        <v>1</v>
      </c>
      <c r="AD49" s="26"/>
      <c r="AE49" s="26"/>
      <c r="AF49" s="26">
        <f>SUMIFS(Data!$AB$8:$AB$1542,Data!$C$8:$C$1542," "&amp;Cham_cong!$B49,Data!$E$8:$E$1542,Cham_cong!AF$3)+SUMIFS(DonNghiphep!$D$4:$D$85,DonNghiphep!$F$4:$F$85,Cham_cong!AF$3,DonNghiphep!$B$4:$B$85,Cham_cong!$B49)+SUMIFS(Data_khac!$AC$8:$AC$1504,Data_khac!$C$8:$C$1504," "&amp;Cham_cong!$B49,Data_khac!$E$8:$E$1504,Cham_cong!AF$3)</f>
        <v>1</v>
      </c>
      <c r="AG49" s="26">
        <f>SUMIFS(Data!$AB$8:$AB$1542,Data!$C$8:$C$1542," "&amp;Cham_cong!$B49,Data!$E$8:$E$1542,Cham_cong!AG$3)+SUMIFS(DonNghiphep!$D$4:$D$85,DonNghiphep!$F$4:$F$85,Cham_cong!AG$3,DonNghiphep!$B$4:$B$85,Cham_cong!$B49)+SUMIFS(Data_khac!$AC$8:$AC$1504,Data_khac!$C$8:$C$1504," "&amp;Cham_cong!$B49,Data_khac!$E$8:$E$1504,Cham_cong!AG$3)</f>
        <v>1</v>
      </c>
      <c r="AH49" s="26">
        <f>SUMIFS(Data!$AB$8:$AB$1542,Data!$C$8:$C$1542," "&amp;Cham_cong!$B49,Data!$E$8:$E$1542,Cham_cong!AH$3)+SUMIFS(DonNghiphep!$D$4:$D$85,DonNghiphep!$F$4:$F$85,Cham_cong!AH$3,DonNghiphep!$B$4:$B$85,Cham_cong!$B49)+SUMIFS(Data_khac!$AC$8:$AC$1504,Data_khac!$C$8:$C$1504," "&amp;Cham_cong!$B49,Data_khac!$E$8:$E$1504,Cham_cong!AH$3)</f>
        <v>1</v>
      </c>
      <c r="AI49" s="29">
        <f t="shared" si="40"/>
        <v>22.970588235294116</v>
      </c>
      <c r="AJ49" s="230">
        <f>SUMIFS(Data!$AE$8:$AE$1707,Data!$C$8:$C$1707," "&amp;Cham_cong!B49)+SUMIFS(Data_khac!$AF$8:$AF$1504,Data_khac!$C$8:$C$1504," "&amp;Cham_cong!$B49)+SUMIFS(DonNghiphep!$E$4:$E$85,DonNghiphep!$B$4:$B$85,Cham_cong!$B49)</f>
        <v>23</v>
      </c>
      <c r="AK49" s="16">
        <f t="shared" ref="AK49:AK51" si="42">COUNTIFS(D49:AH49,"&gt;0",D49:AH49,"&lt;0.625")</f>
        <v>0</v>
      </c>
      <c r="AL49" s="16">
        <f t="shared" ref="AL49:AL51" si="43">COUNTIF(D49:AH49,"0")</f>
        <v>0</v>
      </c>
      <c r="AM49" s="17">
        <f t="shared" ref="AM49:AM51" si="44">AL49*1+AK49*0.5</f>
        <v>0</v>
      </c>
      <c r="AN49" s="17">
        <f ca="1">SUMIF(DonNghiphep!B:C,Cham_cong!B49,DonNghiphep!C:C)</f>
        <v>0</v>
      </c>
      <c r="AO49" s="18">
        <f t="shared" ref="AO49:AO51" ca="1" si="45">AM49-AN49</f>
        <v>0</v>
      </c>
      <c r="AP49" s="202"/>
      <c r="AQ49" s="159"/>
      <c r="AR49" s="34"/>
      <c r="AS49" s="186"/>
      <c r="AT49" s="187"/>
    </row>
    <row r="50" spans="1:46" s="32" customFormat="1" ht="30" customHeight="1">
      <c r="A50" s="23">
        <v>46</v>
      </c>
      <c r="B50" s="147" t="s">
        <v>345</v>
      </c>
      <c r="C50" s="25" t="s">
        <v>67</v>
      </c>
      <c r="D50" s="26">
        <f>SUMIFS(Data!$AB$8:$AB$1542,Data!$C$8:$C$1542," "&amp;Cham_cong!$B50,Data!$E$8:$E$1542,Cham_cong!D$3)+SUMIFS(DonNghiphep!$D$4:$D$85,DonNghiphep!$F$4:$F$85,Cham_cong!D$3,DonNghiphep!$B$4:$B$85,Cham_cong!$B50)+SUMIFS(Data_khac!$AC$8:$AC$1504,Data_khac!$C$8:$C$1504," "&amp;Cham_cong!$B50,Data_khac!$E$8:$E$1504,Cham_cong!D$3)</f>
        <v>0.52941176470588236</v>
      </c>
      <c r="E50" s="26">
        <f>SUMIFS(Data!$AB$8:$AB$1542,Data!$C$8:$C$1542," "&amp;Cham_cong!$B50,Data!$E$8:$E$1542,Cham_cong!E$3)+SUMIFS(DonNghiphep!$D$4:$D$85,DonNghiphep!$F$4:$F$85,Cham_cong!E$3,DonNghiphep!$B$4:$B$85,Cham_cong!$B50)+SUMIFS(Data_khac!$AC$8:$AC$1504,Data_khac!$C$8:$C$1504," "&amp;Cham_cong!$B50,Data_khac!$E$8:$E$1504,Cham_cong!E$3)</f>
        <v>1</v>
      </c>
      <c r="F50" s="26">
        <f>SUMIFS(Data!$AB$8:$AB$1542,Data!$C$8:$C$1542," "&amp;Cham_cong!$B50,Data!$E$8:$E$1542,Cham_cong!F$3)+SUMIFS(DonNghiphep!$D$4:$D$85,DonNghiphep!$F$4:$F$85,Cham_cong!F$3,DonNghiphep!$B$4:$B$85,Cham_cong!$B50)+SUMIFS(Data_khac!$AC$8:$AC$1504,Data_khac!$C$8:$C$1504," "&amp;Cham_cong!$B50,Data_khac!$E$8:$E$1504,Cham_cong!F$3)</f>
        <v>1</v>
      </c>
      <c r="G50" s="26">
        <f>SUMIFS(Data!$AB$8:$AB$1542,Data!$C$8:$C$1542," "&amp;Cham_cong!$B50,Data!$E$8:$E$1542,Cham_cong!G$3)+SUMIFS(DonNghiphep!$D$4:$D$85,DonNghiphep!$F$4:$F$85,Cham_cong!G$3,DonNghiphep!$B$4:$B$85,Cham_cong!$B50)+SUMIFS(Data_khac!$AC$8:$AC$1504,Data_khac!$C$8:$C$1504," "&amp;Cham_cong!$B50,Data_khac!$E$8:$E$1504,Cham_cong!G$3)</f>
        <v>0</v>
      </c>
      <c r="H50" s="26">
        <f>SUMIFS(Data!$AB$8:$AB$1542,Data!$C$8:$C$1542," "&amp;Cham_cong!$B50,Data!$E$8:$E$1542,Cham_cong!H$3)+SUMIFS(DonNghiphep!$D$4:$D$85,DonNghiphep!$F$4:$F$85,Cham_cong!H$3,DonNghiphep!$B$4:$B$85,Cham_cong!$B50)+SUMIFS(Data_khac!$AC$8:$AC$1504,Data_khac!$C$8:$C$1504," "&amp;Cham_cong!$B50,Data_khac!$E$8:$E$1504,Cham_cong!H$3)</f>
        <v>0.52941176470588236</v>
      </c>
      <c r="I50" s="26"/>
      <c r="J50" s="26"/>
      <c r="K50" s="26">
        <f>SUMIFS(Data!$AB$8:$AB$1542,Data!$C$8:$C$1542," "&amp;Cham_cong!$B50,Data!$E$8:$E$1542,Cham_cong!K$3)+SUMIFS(DonNghiphep!$D$4:$D$85,DonNghiphep!$F$4:$F$85,Cham_cong!K$3,DonNghiphep!$B$4:$B$85,Cham_cong!$B50)+SUMIFS(Data_khac!$AC$8:$AC$1504,Data_khac!$C$8:$C$1504," "&amp;Cham_cong!$B50,Data_khac!$E$8:$E$1504,Cham_cong!K$3)</f>
        <v>0.52941176470588236</v>
      </c>
      <c r="L50" s="26">
        <f>SUMIFS(Data!$AB$8:$AB$1542,Data!$C$8:$C$1542," "&amp;Cham_cong!$B50,Data!$E$8:$E$1542,Cham_cong!L$3)+SUMIFS(DonNghiphep!$D$4:$D$85,DonNghiphep!$F$4:$F$85,Cham_cong!L$3,DonNghiphep!$B$4:$B$85,Cham_cong!$B50)+SUMIFS(Data_khac!$AC$8:$AC$1504,Data_khac!$C$8:$C$1504," "&amp;Cham_cong!$B50,Data_khac!$E$8:$E$1504,Cham_cong!L$3)</f>
        <v>1</v>
      </c>
      <c r="M50" s="26">
        <f>SUMIFS(Data!$AB$8:$AB$1542,Data!$C$8:$C$1542," "&amp;Cham_cong!$B50,Data!$E$8:$E$1542,Cham_cong!M$3)+SUMIFS(DonNghiphep!$D$4:$D$85,DonNghiphep!$F$4:$F$85,Cham_cong!M$3,DonNghiphep!$B$4:$B$85,Cham_cong!$B50)+SUMIFS(Data_khac!$AC$8:$AC$1504,Data_khac!$C$8:$C$1504," "&amp;Cham_cong!$B50,Data_khac!$E$8:$E$1504,Cham_cong!M$3)</f>
        <v>1</v>
      </c>
      <c r="N50" s="26">
        <f>SUMIFS(Data!$AB$8:$AB$1542,Data!$C$8:$C$1542," "&amp;Cham_cong!$B50,Data!$E$8:$E$1542,Cham_cong!N$3)+SUMIFS(DonNghiphep!$D$4:$D$85,DonNghiphep!$F$4:$F$85,Cham_cong!N$3,DonNghiphep!$B$4:$B$85,Cham_cong!$B50)+SUMIFS(Data_khac!$AC$8:$AC$1504,Data_khac!$C$8:$C$1504," "&amp;Cham_cong!$B50,Data_khac!$E$8:$E$1504,Cham_cong!N$3)</f>
        <v>1</v>
      </c>
      <c r="O50" s="26">
        <f>SUMIFS(Data!$AB$8:$AB$1542,Data!$C$8:$C$1542," "&amp;Cham_cong!$B50,Data!$E$8:$E$1542,Cham_cong!O$3)+SUMIFS(DonNghiphep!$D$4:$D$85,DonNghiphep!$F$4:$F$85,Cham_cong!O$3,DonNghiphep!$B$4:$B$85,Cham_cong!$B50)+SUMIFS(Data_khac!$AC$8:$AC$1504,Data_khac!$C$8:$C$1504," "&amp;Cham_cong!$B50,Data_khac!$E$8:$E$1504,Cham_cong!O$3)</f>
        <v>0.52941176470588236</v>
      </c>
      <c r="P50" s="26"/>
      <c r="Q50" s="26"/>
      <c r="R50" s="26">
        <f>SUMIFS(Data!$AB$8:$AB$1542,Data!$C$8:$C$1542," "&amp;Cham_cong!$B50,Data!$E$8:$E$1542,Cham_cong!R$3)+SUMIFS(DonNghiphep!$D$4:$D$85,DonNghiphep!$F$4:$F$85,Cham_cong!R$3,DonNghiphep!$B$4:$B$85,Cham_cong!$B50)+SUMIFS(Data_khac!$AC$8:$AC$1504,Data_khac!$C$8:$C$1504," "&amp;Cham_cong!$B50,Data_khac!$E$8:$E$1504,Cham_cong!R$3)</f>
        <v>0.52941176470588236</v>
      </c>
      <c r="S50" s="26">
        <f>SUMIFS(Data!$AB$8:$AB$1542,Data!$C$8:$C$1542," "&amp;Cham_cong!$B50,Data!$E$8:$E$1542,Cham_cong!S$3)+SUMIFS(DonNghiphep!$D$4:$D$85,DonNghiphep!$F$4:$F$85,Cham_cong!S$3,DonNghiphep!$B$4:$B$85,Cham_cong!$B50)+SUMIFS(Data_khac!$AC$8:$AC$1504,Data_khac!$C$8:$C$1504," "&amp;Cham_cong!$B50,Data_khac!$E$8:$E$1504,Cham_cong!S$3)</f>
        <v>0.84117647058823519</v>
      </c>
      <c r="T50" s="26">
        <f>SUMIFS(Data!$AB$8:$AB$1542,Data!$C$8:$C$1542," "&amp;Cham_cong!$B50,Data!$E$8:$E$1542,Cham_cong!T$3)+SUMIFS(DonNghiphep!$D$4:$D$85,DonNghiphep!$F$4:$F$85,Cham_cong!T$3,DonNghiphep!$B$4:$B$85,Cham_cong!$B50)+SUMIFS(Data_khac!$AC$8:$AC$1504,Data_khac!$C$8:$C$1504," "&amp;Cham_cong!$B50,Data_khac!$E$8:$E$1504,Cham_cong!T$3)</f>
        <v>0.76862745098039209</v>
      </c>
      <c r="U50" s="26">
        <f>SUMIFS(Data!$AB$8:$AB$1542,Data!$C$8:$C$1542," "&amp;Cham_cong!$B50,Data!$E$8:$E$1542,Cham_cong!U$3)+SUMIFS(DonNghiphep!$D$4:$D$85,DonNghiphep!$F$4:$F$85,Cham_cong!U$3,DonNghiphep!$B$4:$B$85,Cham_cong!$B50)+SUMIFS(Data_khac!$AC$8:$AC$1504,Data_khac!$C$8:$C$1504," "&amp;Cham_cong!$B50,Data_khac!$E$8:$E$1504,Cham_cong!U$3)</f>
        <v>1</v>
      </c>
      <c r="V50" s="26">
        <f>SUMIFS(Data!$AB$8:$AB$1542,Data!$C$8:$C$1542," "&amp;Cham_cong!$B50,Data!$E$8:$E$1542,Cham_cong!V$3)+SUMIFS(DonNghiphep!$D$4:$D$85,DonNghiphep!$F$4:$F$85,Cham_cong!V$3,DonNghiphep!$B$4:$B$85,Cham_cong!$B50)+SUMIFS(Data_khac!$AC$8:$AC$1504,Data_khac!$C$8:$C$1504," "&amp;Cham_cong!$B50,Data_khac!$E$8:$E$1504,Cham_cong!V$3)</f>
        <v>1</v>
      </c>
      <c r="W50" s="26"/>
      <c r="X50" s="26"/>
      <c r="Y50" s="26">
        <f>SUMIFS(Data!$AB$8:$AB$1542,Data!$C$8:$C$1542," "&amp;Cham_cong!$B50,Data!$E$8:$E$1542,Cham_cong!Y$3)+SUMIFS(DonNghiphep!$D$4:$D$85,DonNghiphep!$F$4:$F$85,Cham_cong!Y$3,DonNghiphep!$B$4:$B$85,Cham_cong!$B50)+SUMIFS(Data_khac!$AC$8:$AC$1504,Data_khac!$C$8:$C$1504," "&amp;Cham_cong!$B50,Data_khac!$E$8:$E$1504,Cham_cong!Y$3)</f>
        <v>0.52941176470588236</v>
      </c>
      <c r="Z50" s="26">
        <f>SUMIFS(Data!$AB$8:$AB$1542,Data!$C$8:$C$1542," "&amp;Cham_cong!$B50,Data!$E$8:$E$1542,Cham_cong!Z$3)+SUMIFS(DonNghiphep!$D$4:$D$85,DonNghiphep!$F$4:$F$85,Cham_cong!Z$3,DonNghiphep!$B$4:$B$85,Cham_cong!$B50)+SUMIFS(Data_khac!$AC$8:$AC$1504,Data_khac!$C$8:$C$1504," "&amp;Cham_cong!$B50,Data_khac!$E$8:$E$1504,Cham_cong!Z$3)</f>
        <v>1</v>
      </c>
      <c r="AA50" s="26">
        <f>SUMIFS(Data!$AB$8:$AB$1542,Data!$C$8:$C$1542," "&amp;Cham_cong!$B50,Data!$E$8:$E$1542,Cham_cong!AA$3)+SUMIFS(DonNghiphep!$D$4:$D$85,DonNghiphep!$F$4:$F$85,Cham_cong!AA$3,DonNghiphep!$B$4:$B$85,Cham_cong!$B50)+SUMIFS(Data_khac!$AC$8:$AC$1504,Data_khac!$C$8:$C$1504," "&amp;Cham_cong!$B50,Data_khac!$E$8:$E$1504,Cham_cong!AA$3)</f>
        <v>1</v>
      </c>
      <c r="AB50" s="26">
        <f>SUMIFS(Data!$AB$8:$AB$1542,Data!$C$8:$C$1542," "&amp;Cham_cong!$B50,Data!$E$8:$E$1542,Cham_cong!AB$3)+SUMIFS(DonNghiphep!$D$4:$D$85,DonNghiphep!$F$4:$F$85,Cham_cong!AB$3,DonNghiphep!$B$4:$B$85,Cham_cong!$B50)+SUMIFS(Data_khac!$AC$8:$AC$1504,Data_khac!$C$8:$C$1504," "&amp;Cham_cong!$B50,Data_khac!$E$8:$E$1504,Cham_cong!AB$3)</f>
        <v>0.41568627450980383</v>
      </c>
      <c r="AC50" s="26">
        <f>SUMIFS(Data!$AB$8:$AB$1542,Data!$C$8:$C$1542," "&amp;Cham_cong!$B50,Data!$E$8:$E$1542,Cham_cong!AC$3)+SUMIFS(DonNghiphep!$D$4:$D$85,DonNghiphep!$F$4:$F$85,Cham_cong!AC$3,DonNghiphep!$B$4:$B$85,Cham_cong!$B50)+SUMIFS(Data_khac!$AC$8:$AC$1504,Data_khac!$C$8:$C$1504," "&amp;Cham_cong!$B50,Data_khac!$E$8:$E$1504,Cham_cong!AC$3)</f>
        <v>1</v>
      </c>
      <c r="AD50" s="26"/>
      <c r="AE50" s="26"/>
      <c r="AF50" s="26">
        <f>SUMIFS(Data!$AB$8:$AB$1542,Data!$C$8:$C$1542," "&amp;Cham_cong!$B50,Data!$E$8:$E$1542,Cham_cong!AF$3)+SUMIFS(DonNghiphep!$D$4:$D$85,DonNghiphep!$F$4:$F$85,Cham_cong!AF$3,DonNghiphep!$B$4:$B$85,Cham_cong!$B50)+SUMIFS(Data_khac!$AC$8:$AC$1504,Data_khac!$C$8:$C$1504," "&amp;Cham_cong!$B50,Data_khac!$E$8:$E$1504,Cham_cong!AF$3)</f>
        <v>1</v>
      </c>
      <c r="AG50" s="26">
        <f>SUMIFS(Data!$AB$8:$AB$1542,Data!$C$8:$C$1542," "&amp;Cham_cong!$B50,Data!$E$8:$E$1542,Cham_cong!AG$3)+SUMIFS(DonNghiphep!$D$4:$D$85,DonNghiphep!$F$4:$F$85,Cham_cong!AG$3,DonNghiphep!$B$4:$B$85,Cham_cong!$B50)+SUMIFS(Data_khac!$AC$8:$AC$1504,Data_khac!$C$8:$C$1504," "&amp;Cham_cong!$B50,Data_khac!$E$8:$E$1504,Cham_cong!AG$3)</f>
        <v>1</v>
      </c>
      <c r="AH50" s="26">
        <f>SUMIFS(Data!$AB$8:$AB$1542,Data!$C$8:$C$1542," "&amp;Cham_cong!$B50,Data!$E$8:$E$1542,Cham_cong!AH$3)+SUMIFS(DonNghiphep!$D$4:$D$85,DonNghiphep!$F$4:$F$85,Cham_cong!AH$3,DonNghiphep!$B$4:$B$85,Cham_cong!$B50)+SUMIFS(Data_khac!$AC$8:$AC$1504,Data_khac!$C$8:$C$1504," "&amp;Cham_cong!$B50,Data_khac!$E$8:$E$1504,Cham_cong!AH$3)</f>
        <v>1</v>
      </c>
      <c r="AI50" s="29">
        <f t="shared" si="40"/>
        <v>18.201960784313727</v>
      </c>
      <c r="AJ50" s="230">
        <f>SUMIFS(Data!$AE$8:$AE$1707,Data!$C$8:$C$1707," "&amp;Cham_cong!B50)+SUMIFS(Data_khac!$AF$8:$AF$1504,Data_khac!$C$8:$C$1504," "&amp;Cham_cong!$B50)+SUMIFS(DonNghiphep!$E$4:$E$85,DonNghiphep!$B$4:$B$85,Cham_cong!$B50)</f>
        <v>16</v>
      </c>
      <c r="AK50" s="16">
        <f t="shared" si="42"/>
        <v>7</v>
      </c>
      <c r="AL50" s="16">
        <f t="shared" si="43"/>
        <v>1</v>
      </c>
      <c r="AM50" s="17">
        <f t="shared" si="44"/>
        <v>4.5</v>
      </c>
      <c r="AN50" s="17">
        <f ca="1">SUMIF(DonNghiphep!B:C,Cham_cong!B50,DonNghiphep!C:C)</f>
        <v>1</v>
      </c>
      <c r="AO50" s="18">
        <f t="shared" ca="1" si="45"/>
        <v>3.5</v>
      </c>
      <c r="AP50" s="202"/>
      <c r="AQ50" s="159"/>
      <c r="AR50" s="34"/>
      <c r="AS50" s="186"/>
      <c r="AT50" s="187"/>
    </row>
    <row r="51" spans="1:46" s="32" customFormat="1" ht="30" customHeight="1">
      <c r="A51" s="23">
        <v>47</v>
      </c>
      <c r="B51" s="147" t="s">
        <v>350</v>
      </c>
      <c r="C51" s="25" t="s">
        <v>313</v>
      </c>
      <c r="D51" s="26">
        <f>SUMIFS(Data!$AB$8:$AB$1542,Data!$C$8:$C$1542," "&amp;Cham_cong!$B51,Data!$E$8:$E$1542,Cham_cong!D$3)+SUMIFS(DonNghiphep!$D$4:$D$85,DonNghiphep!$F$4:$F$85,Cham_cong!D$3,DonNghiphep!$B$4:$B$85,Cham_cong!$B51)+SUMIFS(Data_khac!$AC$8:$AC$1504,Data_khac!$C$8:$C$1504," "&amp;Cham_cong!$B51,Data_khac!$E$8:$E$1504,Cham_cong!D$3)</f>
        <v>1</v>
      </c>
      <c r="E51" s="26">
        <f>SUMIFS(Data!$AB$8:$AB$1542,Data!$C$8:$C$1542," "&amp;Cham_cong!$B51,Data!$E$8:$E$1542,Cham_cong!E$3)+SUMIFS(DonNghiphep!$D$4:$D$85,DonNghiphep!$F$4:$F$85,Cham_cong!E$3,DonNghiphep!$B$4:$B$85,Cham_cong!$B51)+SUMIFS(Data_khac!$AC$8:$AC$1504,Data_khac!$C$8:$C$1504," "&amp;Cham_cong!$B51,Data_khac!$E$8:$E$1504,Cham_cong!E$3)</f>
        <v>1</v>
      </c>
      <c r="F51" s="26">
        <f>SUMIFS(Data!$AB$8:$AB$1542,Data!$C$8:$C$1542," "&amp;Cham_cong!$B51,Data!$E$8:$E$1542,Cham_cong!F$3)+SUMIFS(DonNghiphep!$D$4:$D$85,DonNghiphep!$F$4:$F$85,Cham_cong!F$3,DonNghiphep!$B$4:$B$85,Cham_cong!$B51)+SUMIFS(Data_khac!$AC$8:$AC$1504,Data_khac!$C$8:$C$1504," "&amp;Cham_cong!$B51,Data_khac!$E$8:$E$1504,Cham_cong!F$3)</f>
        <v>1</v>
      </c>
      <c r="G51" s="26">
        <f>SUMIFS(Data!$AB$8:$AB$1542,Data!$C$8:$C$1542," "&amp;Cham_cong!$B51,Data!$E$8:$E$1542,Cham_cong!G$3)+SUMIFS(DonNghiphep!$D$4:$D$85,DonNghiphep!$F$4:$F$85,Cham_cong!G$3,DonNghiphep!$B$4:$B$85,Cham_cong!$B51)+SUMIFS(Data_khac!$AC$8:$AC$1504,Data_khac!$C$8:$C$1504," "&amp;Cham_cong!$B51,Data_khac!$E$8:$E$1504,Cham_cong!G$3)</f>
        <v>1</v>
      </c>
      <c r="H51" s="26">
        <f>SUMIFS(Data!$AB$8:$AB$1542,Data!$C$8:$C$1542," "&amp;Cham_cong!$B51,Data!$E$8:$E$1542,Cham_cong!H$3)+SUMIFS(DonNghiphep!$D$4:$D$85,DonNghiphep!$F$4:$F$85,Cham_cong!H$3,DonNghiphep!$B$4:$B$85,Cham_cong!$B51)+SUMIFS(Data_khac!$AC$8:$AC$1504,Data_khac!$C$8:$C$1504," "&amp;Cham_cong!$B51,Data_khac!$E$8:$E$1504,Cham_cong!H$3)</f>
        <v>1</v>
      </c>
      <c r="I51" s="26"/>
      <c r="J51" s="26"/>
      <c r="K51" s="26">
        <f>SUMIFS(Data!$AB$8:$AB$1542,Data!$C$8:$C$1542," "&amp;Cham_cong!$B51,Data!$E$8:$E$1542,Cham_cong!K$3)+SUMIFS(DonNghiphep!$D$4:$D$85,DonNghiphep!$F$4:$F$85,Cham_cong!K$3,DonNghiphep!$B$4:$B$85,Cham_cong!$B51)+SUMIFS(Data_khac!$AC$8:$AC$1504,Data_khac!$C$8:$C$1504," "&amp;Cham_cong!$B51,Data_khac!$E$8:$E$1504,Cham_cong!K$3)</f>
        <v>1</v>
      </c>
      <c r="L51" s="26">
        <f>SUMIFS(Data!$AB$8:$AB$1542,Data!$C$8:$C$1542," "&amp;Cham_cong!$B51,Data!$E$8:$E$1542,Cham_cong!L$3)+SUMIFS(DonNghiphep!$D$4:$D$85,DonNghiphep!$F$4:$F$85,Cham_cong!L$3,DonNghiphep!$B$4:$B$85,Cham_cong!$B51)+SUMIFS(Data_khac!$AC$8:$AC$1504,Data_khac!$C$8:$C$1504," "&amp;Cham_cong!$B51,Data_khac!$E$8:$E$1504,Cham_cong!L$3)</f>
        <v>1</v>
      </c>
      <c r="M51" s="26">
        <f>SUMIFS(Data!$AB$8:$AB$1542,Data!$C$8:$C$1542," "&amp;Cham_cong!$B51,Data!$E$8:$E$1542,Cham_cong!M$3)+SUMIFS(DonNghiphep!$D$4:$D$85,DonNghiphep!$F$4:$F$85,Cham_cong!M$3,DonNghiphep!$B$4:$B$85,Cham_cong!$B51)+SUMIFS(Data_khac!$AC$8:$AC$1504,Data_khac!$C$8:$C$1504," "&amp;Cham_cong!$B51,Data_khac!$E$8:$E$1504,Cham_cong!M$3)</f>
        <v>1</v>
      </c>
      <c r="N51" s="26">
        <f>SUMIFS(Data!$AB$8:$AB$1542,Data!$C$8:$C$1542," "&amp;Cham_cong!$B51,Data!$E$8:$E$1542,Cham_cong!N$3)+SUMIFS(DonNghiphep!$D$4:$D$85,DonNghiphep!$F$4:$F$85,Cham_cong!N$3,DonNghiphep!$B$4:$B$85,Cham_cong!$B51)+SUMIFS(Data_khac!$AC$8:$AC$1504,Data_khac!$C$8:$C$1504," "&amp;Cham_cong!$B51,Data_khac!$E$8:$E$1504,Cham_cong!N$3)</f>
        <v>1</v>
      </c>
      <c r="O51" s="26">
        <f>SUMIFS(Data!$AB$8:$AB$1542,Data!$C$8:$C$1542," "&amp;Cham_cong!$B51,Data!$E$8:$E$1542,Cham_cong!O$3)+SUMIFS(DonNghiphep!$D$4:$D$85,DonNghiphep!$F$4:$F$85,Cham_cong!O$3,DonNghiphep!$B$4:$B$85,Cham_cong!$B51)+SUMIFS(Data_khac!$AC$8:$AC$1504,Data_khac!$C$8:$C$1504," "&amp;Cham_cong!$B51,Data_khac!$E$8:$E$1504,Cham_cong!O$3)</f>
        <v>1</v>
      </c>
      <c r="P51" s="26"/>
      <c r="Q51" s="26"/>
      <c r="R51" s="26">
        <f>SUMIFS(Data!$AB$8:$AB$1542,Data!$C$8:$C$1542," "&amp;Cham_cong!$B51,Data!$E$8:$E$1542,Cham_cong!R$3)+SUMIFS(DonNghiphep!$D$4:$D$85,DonNghiphep!$F$4:$F$85,Cham_cong!R$3,DonNghiphep!$B$4:$B$85,Cham_cong!$B51)+SUMIFS(Data_khac!$AC$8:$AC$1504,Data_khac!$C$8:$C$1504," "&amp;Cham_cong!$B51,Data_khac!$E$8:$E$1504,Cham_cong!R$3)</f>
        <v>1</v>
      </c>
      <c r="S51" s="26">
        <f>SUMIFS(Data!$AB$8:$AB$1542,Data!$C$8:$C$1542," "&amp;Cham_cong!$B51,Data!$E$8:$E$1542,Cham_cong!S$3)+SUMIFS(DonNghiphep!$D$4:$D$85,DonNghiphep!$F$4:$F$85,Cham_cong!S$3,DonNghiphep!$B$4:$B$85,Cham_cong!$B51)+SUMIFS(Data_khac!$AC$8:$AC$1504,Data_khac!$C$8:$C$1504," "&amp;Cham_cong!$B51,Data_khac!$E$8:$E$1504,Cham_cong!S$3)</f>
        <v>0.98235294117647076</v>
      </c>
      <c r="T51" s="26">
        <f>SUMIFS(Data!$AB$8:$AB$1542,Data!$C$8:$C$1542," "&amp;Cham_cong!$B51,Data!$E$8:$E$1542,Cham_cong!T$3)+SUMIFS(DonNghiphep!$D$4:$D$85,DonNghiphep!$F$4:$F$85,Cham_cong!T$3,DonNghiphep!$B$4:$B$85,Cham_cong!$B51)+SUMIFS(Data_khac!$AC$8:$AC$1504,Data_khac!$C$8:$C$1504," "&amp;Cham_cong!$B51,Data_khac!$E$8:$E$1504,Cham_cong!T$3)</f>
        <v>1</v>
      </c>
      <c r="U51" s="26">
        <f>SUMIFS(Data!$AB$8:$AB$1542,Data!$C$8:$C$1542," "&amp;Cham_cong!$B51,Data!$E$8:$E$1542,Cham_cong!U$3)+SUMIFS(DonNghiphep!$D$4:$D$85,DonNghiphep!$F$4:$F$85,Cham_cong!U$3,DonNghiphep!$B$4:$B$85,Cham_cong!$B51)+SUMIFS(Data_khac!$AC$8:$AC$1504,Data_khac!$C$8:$C$1504," "&amp;Cham_cong!$B51,Data_khac!$E$8:$E$1504,Cham_cong!U$3)</f>
        <v>1</v>
      </c>
      <c r="V51" s="26">
        <f>SUMIFS(Data!$AB$8:$AB$1542,Data!$C$8:$C$1542," "&amp;Cham_cong!$B51,Data!$E$8:$E$1542,Cham_cong!V$3)+SUMIFS(DonNghiphep!$D$4:$D$85,DonNghiphep!$F$4:$F$85,Cham_cong!V$3,DonNghiphep!$B$4:$B$85,Cham_cong!$B51)+SUMIFS(Data_khac!$AC$8:$AC$1504,Data_khac!$C$8:$C$1504," "&amp;Cham_cong!$B51,Data_khac!$E$8:$E$1504,Cham_cong!V$3)</f>
        <v>1</v>
      </c>
      <c r="W51" s="26"/>
      <c r="X51" s="26"/>
      <c r="Y51" s="26">
        <f>SUMIFS(Data!$AB$8:$AB$1542,Data!$C$8:$C$1542," "&amp;Cham_cong!$B51,Data!$E$8:$E$1542,Cham_cong!Y$3)+SUMIFS(DonNghiphep!$D$4:$D$85,DonNghiphep!$F$4:$F$85,Cham_cong!Y$3,DonNghiphep!$B$4:$B$85,Cham_cong!$B51)+SUMIFS(Data_khac!$AC$8:$AC$1504,Data_khac!$C$8:$C$1504," "&amp;Cham_cong!$B51,Data_khac!$E$8:$E$1504,Cham_cong!Y$3)</f>
        <v>1</v>
      </c>
      <c r="Z51" s="26">
        <f>SUMIFS(Data!$AB$8:$AB$1542,Data!$C$8:$C$1542," "&amp;Cham_cong!$B51,Data!$E$8:$E$1542,Cham_cong!Z$3)+SUMIFS(DonNghiphep!$D$4:$D$85,DonNghiphep!$F$4:$F$85,Cham_cong!Z$3,DonNghiphep!$B$4:$B$85,Cham_cong!$B51)+SUMIFS(Data_khac!$AC$8:$AC$1504,Data_khac!$C$8:$C$1504," "&amp;Cham_cong!$B51,Data_khac!$E$8:$E$1504,Cham_cong!Z$3)</f>
        <v>1</v>
      </c>
      <c r="AA51" s="26">
        <f>SUMIFS(Data!$AB$8:$AB$1542,Data!$C$8:$C$1542," "&amp;Cham_cong!$B51,Data!$E$8:$E$1542,Cham_cong!AA$3)+SUMIFS(DonNghiphep!$D$4:$D$85,DonNghiphep!$F$4:$F$85,Cham_cong!AA$3,DonNghiphep!$B$4:$B$85,Cham_cong!$B51)+SUMIFS(Data_khac!$AC$8:$AC$1504,Data_khac!$C$8:$C$1504," "&amp;Cham_cong!$B51,Data_khac!$E$8:$E$1504,Cham_cong!AA$3)</f>
        <v>1</v>
      </c>
      <c r="AB51" s="26">
        <f>SUMIFS(Data!$AB$8:$AB$1542,Data!$C$8:$C$1542," "&amp;Cham_cong!$B51,Data!$E$8:$E$1542,Cham_cong!AB$3)+SUMIFS(DonNghiphep!$D$4:$D$85,DonNghiphep!$F$4:$F$85,Cham_cong!AB$3,DonNghiphep!$B$4:$B$85,Cham_cong!$B51)+SUMIFS(Data_khac!$AC$8:$AC$1504,Data_khac!$C$8:$C$1504," "&amp;Cham_cong!$B51,Data_khac!$E$8:$E$1504,Cham_cong!AB$3)</f>
        <v>1</v>
      </c>
      <c r="AC51" s="26">
        <f>SUMIFS(Data!$AB$8:$AB$1542,Data!$C$8:$C$1542," "&amp;Cham_cong!$B51,Data!$E$8:$E$1542,Cham_cong!AC$3)+SUMIFS(DonNghiphep!$D$4:$D$85,DonNghiphep!$F$4:$F$85,Cham_cong!AC$3,DonNghiphep!$B$4:$B$85,Cham_cong!$B51)+SUMIFS(Data_khac!$AC$8:$AC$1504,Data_khac!$C$8:$C$1504," "&amp;Cham_cong!$B51,Data_khac!$E$8:$E$1504,Cham_cong!AC$3)</f>
        <v>0</v>
      </c>
      <c r="AD51" s="26"/>
      <c r="AE51" s="26"/>
      <c r="AF51" s="26">
        <f>SUMIFS(Data!$AB$8:$AB$1542,Data!$C$8:$C$1542," "&amp;Cham_cong!$B51,Data!$E$8:$E$1542,Cham_cong!AF$3)+SUMIFS(DonNghiphep!$D$4:$D$85,DonNghiphep!$F$4:$F$85,Cham_cong!AF$3,DonNghiphep!$B$4:$B$85,Cham_cong!$B51)+SUMIFS(Data_khac!$AC$8:$AC$1504,Data_khac!$C$8:$C$1504," "&amp;Cham_cong!$B51,Data_khac!$E$8:$E$1504,Cham_cong!AF$3)</f>
        <v>1</v>
      </c>
      <c r="AG51" s="26">
        <f>SUMIFS(Data!$AB$8:$AB$1542,Data!$C$8:$C$1542," "&amp;Cham_cong!$B51,Data!$E$8:$E$1542,Cham_cong!AG$3)+SUMIFS(DonNghiphep!$D$4:$D$85,DonNghiphep!$F$4:$F$85,Cham_cong!AG$3,DonNghiphep!$B$4:$B$85,Cham_cong!$B51)+SUMIFS(Data_khac!$AC$8:$AC$1504,Data_khac!$C$8:$C$1504," "&amp;Cham_cong!$B51,Data_khac!$E$8:$E$1504,Cham_cong!AG$3)</f>
        <v>1</v>
      </c>
      <c r="AH51" s="26">
        <f>SUMIFS(Data!$AB$8:$AB$1542,Data!$C$8:$C$1542," "&amp;Cham_cong!$B51,Data!$E$8:$E$1542,Cham_cong!AH$3)+SUMIFS(DonNghiphep!$D$4:$D$85,DonNghiphep!$F$4:$F$85,Cham_cong!AH$3,DonNghiphep!$B$4:$B$85,Cham_cong!$B51)+SUMIFS(Data_khac!$AC$8:$AC$1504,Data_khac!$C$8:$C$1504," "&amp;Cham_cong!$B51,Data_khac!$E$8:$E$1504,Cham_cong!AH$3)</f>
        <v>1</v>
      </c>
      <c r="AI51" s="29">
        <f t="shared" ref="AI51:AI64" si="46">COUNTIF(D51:AH51,"CĐ")+COUNTIF(D51:AH51,"NL")+COUNTIF(D51:AH51,"B")+COUNTIF(D51:AH51,"CT")+SUM(D51:AH51)</f>
        <v>21.982352941176472</v>
      </c>
      <c r="AJ51" s="230">
        <f>SUMIFS(Data!$AE$8:$AE$1707,Data!$C$8:$C$1707," "&amp;Cham_cong!B51)+SUMIFS(Data_khac!$AF$8:$AF$1504,Data_khac!$C$8:$C$1504," "&amp;Cham_cong!$B51)+SUMIFS(DonNghiphep!$E$4:$E$85,DonNghiphep!$B$4:$B$85,Cham_cong!$B51)</f>
        <v>22</v>
      </c>
      <c r="AK51" s="16">
        <f t="shared" si="42"/>
        <v>0</v>
      </c>
      <c r="AL51" s="16">
        <f t="shared" si="43"/>
        <v>1</v>
      </c>
      <c r="AM51" s="17">
        <f t="shared" si="44"/>
        <v>1</v>
      </c>
      <c r="AN51" s="17">
        <f ca="1">SUMIF(DonNghiphep!B:C,Cham_cong!B51,DonNghiphep!C:C)</f>
        <v>1</v>
      </c>
      <c r="AO51" s="18">
        <f t="shared" ca="1" si="45"/>
        <v>0</v>
      </c>
      <c r="AP51" s="202"/>
      <c r="AQ51" s="159"/>
      <c r="AR51" s="34"/>
      <c r="AS51" s="186"/>
      <c r="AT51" s="187"/>
    </row>
    <row r="52" spans="1:46" s="32" customFormat="1" ht="30" customHeight="1">
      <c r="A52" s="23">
        <v>48</v>
      </c>
      <c r="B52" s="147" t="s">
        <v>351</v>
      </c>
      <c r="C52" s="25" t="s">
        <v>67</v>
      </c>
      <c r="D52" s="26">
        <f>SUMIFS(Data!$AB$8:$AB$1542,Data!$C$8:$C$1542," "&amp;Cham_cong!$B52,Data!$E$8:$E$1542,Cham_cong!D$3)+SUMIFS(DonNghiphep!$D$4:$D$85,DonNghiphep!$F$4:$F$85,Cham_cong!D$3,DonNghiphep!$B$4:$B$85,Cham_cong!$B52)+SUMIFS(Data_khac!$AC$8:$AC$1504,Data_khac!$C$8:$C$1504," "&amp;Cham_cong!$B52,Data_khac!$E$8:$E$1504,Cham_cong!D$3)</f>
        <v>1</v>
      </c>
      <c r="E52" s="26">
        <f>SUMIFS(Data!$AB$8:$AB$1542,Data!$C$8:$C$1542," "&amp;Cham_cong!$B52,Data!$E$8:$E$1542,Cham_cong!E$3)+SUMIFS(DonNghiphep!$D$4:$D$85,DonNghiphep!$F$4:$F$85,Cham_cong!E$3,DonNghiphep!$B$4:$B$85,Cham_cong!$B52)+SUMIFS(Data_khac!$AC$8:$AC$1504,Data_khac!$C$8:$C$1504," "&amp;Cham_cong!$B52,Data_khac!$E$8:$E$1504,Cham_cong!E$3)</f>
        <v>1</v>
      </c>
      <c r="F52" s="26">
        <f>SUMIFS(Data!$AB$8:$AB$1542,Data!$C$8:$C$1542," "&amp;Cham_cong!$B52,Data!$E$8:$E$1542,Cham_cong!F$3)+SUMIFS(DonNghiphep!$D$4:$D$85,DonNghiphep!$F$4:$F$85,Cham_cong!F$3,DonNghiphep!$B$4:$B$85,Cham_cong!$B52)+SUMIFS(Data_khac!$AC$8:$AC$1504,Data_khac!$C$8:$C$1504," "&amp;Cham_cong!$B52,Data_khac!$E$8:$E$1504,Cham_cong!F$3)</f>
        <v>0.93921568627450969</v>
      </c>
      <c r="G52" s="26">
        <f>SUMIFS(Data!$AB$8:$AB$1542,Data!$C$8:$C$1542," "&amp;Cham_cong!$B52,Data!$E$8:$E$1542,Cham_cong!G$3)+SUMIFS(DonNghiphep!$D$4:$D$85,DonNghiphep!$F$4:$F$85,Cham_cong!G$3,DonNghiphep!$B$4:$B$85,Cham_cong!$B52)+SUMIFS(Data_khac!$AC$8:$AC$1504,Data_khac!$C$8:$C$1504," "&amp;Cham_cong!$B52,Data_khac!$E$8:$E$1504,Cham_cong!G$3)</f>
        <v>0</v>
      </c>
      <c r="H52" s="26">
        <f>SUMIFS(Data!$AB$8:$AB$1542,Data!$C$8:$C$1542," "&amp;Cham_cong!$B52,Data!$E$8:$E$1542,Cham_cong!H$3)+SUMIFS(DonNghiphep!$D$4:$D$85,DonNghiphep!$F$4:$F$85,Cham_cong!H$3,DonNghiphep!$B$4:$B$85,Cham_cong!$B52)+SUMIFS(Data_khac!$AC$8:$AC$1504,Data_khac!$C$8:$C$1504," "&amp;Cham_cong!$B52,Data_khac!$E$8:$E$1504,Cham_cong!H$3)</f>
        <v>1</v>
      </c>
      <c r="I52" s="26"/>
      <c r="J52" s="26"/>
      <c r="K52" s="26">
        <f>SUMIFS(Data!$AB$8:$AB$1542,Data!$C$8:$C$1542," "&amp;Cham_cong!$B52,Data!$E$8:$E$1542,Cham_cong!K$3)+SUMIFS(DonNghiphep!$D$4:$D$85,DonNghiphep!$F$4:$F$85,Cham_cong!K$3,DonNghiphep!$B$4:$B$85,Cham_cong!$B52)+SUMIFS(Data_khac!$AC$8:$AC$1504,Data_khac!$C$8:$C$1504," "&amp;Cham_cong!$B52,Data_khac!$E$8:$E$1504,Cham_cong!K$3)</f>
        <v>1</v>
      </c>
      <c r="L52" s="26">
        <f>SUMIFS(Data!$AB$8:$AB$1542,Data!$C$8:$C$1542," "&amp;Cham_cong!$B52,Data!$E$8:$E$1542,Cham_cong!L$3)+SUMIFS(DonNghiphep!$D$4:$D$85,DonNghiphep!$F$4:$F$85,Cham_cong!L$3,DonNghiphep!$B$4:$B$85,Cham_cong!$B52)+SUMIFS(Data_khac!$AC$8:$AC$1504,Data_khac!$C$8:$C$1504," "&amp;Cham_cong!$B52,Data_khac!$E$8:$E$1504,Cham_cong!L$3)</f>
        <v>1</v>
      </c>
      <c r="M52" s="26">
        <f>SUMIFS(Data!$AB$8:$AB$1542,Data!$C$8:$C$1542," "&amp;Cham_cong!$B52,Data!$E$8:$E$1542,Cham_cong!M$3)+SUMIFS(DonNghiphep!$D$4:$D$85,DonNghiphep!$F$4:$F$85,Cham_cong!M$3,DonNghiphep!$B$4:$B$85,Cham_cong!$B52)+SUMIFS(Data_khac!$AC$8:$AC$1504,Data_khac!$C$8:$C$1504," "&amp;Cham_cong!$B52,Data_khac!$E$8:$E$1504,Cham_cong!M$3)</f>
        <v>1</v>
      </c>
      <c r="N52" s="26">
        <f>SUMIFS(Data!$AB$8:$AB$1542,Data!$C$8:$C$1542," "&amp;Cham_cong!$B52,Data!$E$8:$E$1542,Cham_cong!N$3)+SUMIFS(DonNghiphep!$D$4:$D$85,DonNghiphep!$F$4:$F$85,Cham_cong!N$3,DonNghiphep!$B$4:$B$85,Cham_cong!$B52)+SUMIFS(Data_khac!$AC$8:$AC$1504,Data_khac!$C$8:$C$1504," "&amp;Cham_cong!$B52,Data_khac!$E$8:$E$1504,Cham_cong!N$3)</f>
        <v>1</v>
      </c>
      <c r="O52" s="26">
        <f>SUMIFS(Data!$AB$8:$AB$1542,Data!$C$8:$C$1542," "&amp;Cham_cong!$B52,Data!$E$8:$E$1542,Cham_cong!O$3)+SUMIFS(DonNghiphep!$D$4:$D$85,DonNghiphep!$F$4:$F$85,Cham_cong!O$3,DonNghiphep!$B$4:$B$85,Cham_cong!$B52)+SUMIFS(Data_khac!$AC$8:$AC$1504,Data_khac!$C$8:$C$1504," "&amp;Cham_cong!$B52,Data_khac!$E$8:$E$1504,Cham_cong!O$3)</f>
        <v>0.92745098039215679</v>
      </c>
      <c r="P52" s="26"/>
      <c r="Q52" s="26"/>
      <c r="R52" s="26">
        <f>SUMIFS(Data!$AB$8:$AB$1542,Data!$C$8:$C$1542," "&amp;Cham_cong!$B52,Data!$E$8:$E$1542,Cham_cong!R$3)+SUMIFS(DonNghiphep!$D$4:$D$85,DonNghiphep!$F$4:$F$85,Cham_cong!R$3,DonNghiphep!$B$4:$B$85,Cham_cong!$B52)+SUMIFS(Data_khac!$AC$8:$AC$1504,Data_khac!$C$8:$C$1504," "&amp;Cham_cong!$B52,Data_khac!$E$8:$E$1504,Cham_cong!R$3)</f>
        <v>0.88431372549019616</v>
      </c>
      <c r="S52" s="26">
        <f>SUMIFS(Data!$AB$8:$AB$1542,Data!$C$8:$C$1542," "&amp;Cham_cong!$B52,Data!$E$8:$E$1542,Cham_cong!S$3)+SUMIFS(DonNghiphep!$D$4:$D$85,DonNghiphep!$F$4:$F$85,Cham_cong!S$3,DonNghiphep!$B$4:$B$85,Cham_cong!$B52)+SUMIFS(Data_khac!$AC$8:$AC$1504,Data_khac!$C$8:$C$1504," "&amp;Cham_cong!$B52,Data_khac!$E$8:$E$1504,Cham_cong!S$3)</f>
        <v>0.89607843137254906</v>
      </c>
      <c r="T52" s="26">
        <f>SUMIFS(Data!$AB$8:$AB$1542,Data!$C$8:$C$1542," "&amp;Cham_cong!$B52,Data!$E$8:$E$1542,Cham_cong!T$3)+SUMIFS(DonNghiphep!$D$4:$D$85,DonNghiphep!$F$4:$F$85,Cham_cong!T$3,DonNghiphep!$B$4:$B$85,Cham_cong!$B52)+SUMIFS(Data_khac!$AC$8:$AC$1504,Data_khac!$C$8:$C$1504," "&amp;Cham_cong!$B52,Data_khac!$E$8:$E$1504,Cham_cong!T$3)</f>
        <v>1</v>
      </c>
      <c r="U52" s="26">
        <f>SUMIFS(Data!$AB$8:$AB$1542,Data!$C$8:$C$1542," "&amp;Cham_cong!$B52,Data!$E$8:$E$1542,Cham_cong!U$3)+SUMIFS(DonNghiphep!$D$4:$D$85,DonNghiphep!$F$4:$F$85,Cham_cong!U$3,DonNghiphep!$B$4:$B$85,Cham_cong!$B52)+SUMIFS(Data_khac!$AC$8:$AC$1504,Data_khac!$C$8:$C$1504," "&amp;Cham_cong!$B52,Data_khac!$E$8:$E$1504,Cham_cong!U$3)</f>
        <v>0.89607843137254906</v>
      </c>
      <c r="V52" s="26">
        <f>SUMIFS(Data!$AB$8:$AB$1542,Data!$C$8:$C$1542," "&amp;Cham_cong!$B52,Data!$E$8:$E$1542,Cham_cong!V$3)+SUMIFS(DonNghiphep!$D$4:$D$85,DonNghiphep!$F$4:$F$85,Cham_cong!V$3,DonNghiphep!$B$4:$B$85,Cham_cong!$B52)+SUMIFS(Data_khac!$AC$8:$AC$1504,Data_khac!$C$8:$C$1504," "&amp;Cham_cong!$B52,Data_khac!$E$8:$E$1504,Cham_cong!V$3)</f>
        <v>0.91960784313725485</v>
      </c>
      <c r="W52" s="26"/>
      <c r="X52" s="26"/>
      <c r="Y52" s="26">
        <f>SUMIFS(Data!$AB$8:$AB$1542,Data!$C$8:$C$1542," "&amp;Cham_cong!$B52,Data!$E$8:$E$1542,Cham_cong!Y$3)+SUMIFS(DonNghiphep!$D$4:$D$85,DonNghiphep!$F$4:$F$85,Cham_cong!Y$3,DonNghiphep!$B$4:$B$85,Cham_cong!$B52)+SUMIFS(Data_khac!$AC$8:$AC$1504,Data_khac!$C$8:$C$1504," "&amp;Cham_cong!$B52,Data_khac!$E$8:$E$1504,Cham_cong!Y$3)</f>
        <v>1</v>
      </c>
      <c r="Z52" s="26">
        <f>SUMIFS(Data!$AB$8:$AB$1542,Data!$C$8:$C$1542," "&amp;Cham_cong!$B52,Data!$E$8:$E$1542,Cham_cong!Z$3)+SUMIFS(DonNghiphep!$D$4:$D$85,DonNghiphep!$F$4:$F$85,Cham_cong!Z$3,DonNghiphep!$B$4:$B$85,Cham_cong!$B52)+SUMIFS(Data_khac!$AC$8:$AC$1504,Data_khac!$C$8:$C$1504," "&amp;Cham_cong!$B52,Data_khac!$E$8:$E$1504,Cham_cong!Z$3)</f>
        <v>1</v>
      </c>
      <c r="AA52" s="26">
        <f>SUMIFS(Data!$AB$8:$AB$1542,Data!$C$8:$C$1542," "&amp;Cham_cong!$B52,Data!$E$8:$E$1542,Cham_cong!AA$3)+SUMIFS(DonNghiphep!$D$4:$D$85,DonNghiphep!$F$4:$F$85,Cham_cong!AA$3,DonNghiphep!$B$4:$B$85,Cham_cong!$B52)+SUMIFS(Data_khac!$AC$8:$AC$1504,Data_khac!$C$8:$C$1504," "&amp;Cham_cong!$B52,Data_khac!$E$8:$E$1504,Cham_cong!AA$3)</f>
        <v>1</v>
      </c>
      <c r="AB52" s="26">
        <f>SUMIFS(Data!$AB$8:$AB$1542,Data!$C$8:$C$1542," "&amp;Cham_cong!$B52,Data!$E$8:$E$1542,Cham_cong!AB$3)+SUMIFS(DonNghiphep!$D$4:$D$85,DonNghiphep!$F$4:$F$85,Cham_cong!AB$3,DonNghiphep!$B$4:$B$85,Cham_cong!$B52)+SUMIFS(Data_khac!$AC$8:$AC$1504,Data_khac!$C$8:$C$1504," "&amp;Cham_cong!$B52,Data_khac!$E$8:$E$1504,Cham_cong!AB$3)</f>
        <v>0.93921568627450969</v>
      </c>
      <c r="AC52" s="26">
        <f>SUMIFS(Data!$AB$8:$AB$1542,Data!$C$8:$C$1542," "&amp;Cham_cong!$B52,Data!$E$8:$E$1542,Cham_cong!AC$3)+SUMIFS(DonNghiphep!$D$4:$D$85,DonNghiphep!$F$4:$F$85,Cham_cong!AC$3,DonNghiphep!$B$4:$B$85,Cham_cong!$B52)+SUMIFS(Data_khac!$AC$8:$AC$1504,Data_khac!$C$8:$C$1504," "&amp;Cham_cong!$B52,Data_khac!$E$8:$E$1504,Cham_cong!AC$3)</f>
        <v>0.91568627450980389</v>
      </c>
      <c r="AD52" s="26"/>
      <c r="AE52" s="26"/>
      <c r="AF52" s="26">
        <f>SUMIFS(Data!$AB$8:$AB$1542,Data!$C$8:$C$1542," "&amp;Cham_cong!$B52,Data!$E$8:$E$1542,Cham_cong!AF$3)+SUMIFS(DonNghiphep!$D$4:$D$85,DonNghiphep!$F$4:$F$85,Cham_cong!AF$3,DonNghiphep!$B$4:$B$85,Cham_cong!$B52)+SUMIFS(Data_khac!$AC$8:$AC$1504,Data_khac!$C$8:$C$1504," "&amp;Cham_cong!$B52,Data_khac!$E$8:$E$1504,Cham_cong!AF$3)</f>
        <v>0.52941176470588236</v>
      </c>
      <c r="AG52" s="26">
        <f>SUMIFS(Data!$AB$8:$AB$1542,Data!$C$8:$C$1542," "&amp;Cham_cong!$B52,Data!$E$8:$E$1542,Cham_cong!AG$3)+SUMIFS(DonNghiphep!$D$4:$D$85,DonNghiphep!$F$4:$F$85,Cham_cong!AG$3,DonNghiphep!$B$4:$B$85,Cham_cong!$B52)+SUMIFS(Data_khac!$AC$8:$AC$1504,Data_khac!$C$8:$C$1504," "&amp;Cham_cong!$B52,Data_khac!$E$8:$E$1504,Cham_cong!AG$3)</f>
        <v>1</v>
      </c>
      <c r="AH52" s="26">
        <f>SUMIFS(Data!$AB$8:$AB$1542,Data!$C$8:$C$1542," "&amp;Cham_cong!$B52,Data!$E$8:$E$1542,Cham_cong!AH$3)+SUMIFS(DonNghiphep!$D$4:$D$85,DonNghiphep!$F$4:$F$85,Cham_cong!AH$3,DonNghiphep!$B$4:$B$85,Cham_cong!$B52)+SUMIFS(Data_khac!$AC$8:$AC$1504,Data_khac!$C$8:$C$1504," "&amp;Cham_cong!$B52,Data_khac!$E$8:$E$1504,Cham_cong!AH$3)</f>
        <v>1</v>
      </c>
      <c r="AI52" s="29">
        <f t="shared" si="46"/>
        <v>20.847058823529412</v>
      </c>
      <c r="AJ52" s="230">
        <f>SUMIFS(Data!$AE$8:$AE$1707,Data!$C$8:$C$1707," "&amp;Cham_cong!B52)+SUMIFS(Data_khac!$AF$8:$AF$1504,Data_khac!$C$8:$C$1504," "&amp;Cham_cong!$B52)+SUMIFS(DonNghiphep!$E$4:$E$85,DonNghiphep!$B$4:$B$85,Cham_cong!$B52)</f>
        <v>21</v>
      </c>
      <c r="AK52" s="16">
        <f t="shared" ref="AK52:AK54" si="47">COUNTIFS(D52:AH52,"&gt;0",D52:AH52,"&lt;0.625")</f>
        <v>1</v>
      </c>
      <c r="AL52" s="16">
        <f t="shared" ref="AL52:AL54" si="48">COUNTIF(D52:AH52,"0")</f>
        <v>1</v>
      </c>
      <c r="AM52" s="17">
        <f t="shared" ref="AM52:AM54" si="49">AL52*1+AK52*0.5</f>
        <v>1.5</v>
      </c>
      <c r="AN52" s="17">
        <f ca="1">SUMIF(DonNghiphep!B:C,Cham_cong!B52,DonNghiphep!C:C)</f>
        <v>1</v>
      </c>
      <c r="AO52" s="18">
        <f t="shared" ref="AO52:AO54" ca="1" si="50">AM52-AN52</f>
        <v>0.5</v>
      </c>
      <c r="AP52" s="202"/>
      <c r="AQ52" s="159"/>
      <c r="AR52" s="34"/>
      <c r="AS52" s="186"/>
      <c r="AT52" s="187"/>
    </row>
    <row r="53" spans="1:46" s="32" customFormat="1" ht="30" customHeight="1">
      <c r="A53" s="23">
        <v>49</v>
      </c>
      <c r="B53" s="147" t="s">
        <v>352</v>
      </c>
      <c r="C53" s="25" t="s">
        <v>75</v>
      </c>
      <c r="D53" s="26">
        <f>SUMIFS(Data!$AB$8:$AB$1542,Data!$C$8:$C$1542," "&amp;Cham_cong!$B53,Data!$E$8:$E$1542,Cham_cong!D$3)+SUMIFS(DonNghiphep!$D$4:$D$85,DonNghiphep!$F$4:$F$85,Cham_cong!D$3,DonNghiphep!$B$4:$B$85,Cham_cong!$B53)+SUMIFS(Data_khac!$AC$8:$AC$1504,Data_khac!$C$8:$C$1504," "&amp;Cham_cong!$B53,Data_khac!$E$8:$E$1504,Cham_cong!D$3)</f>
        <v>1</v>
      </c>
      <c r="E53" s="26">
        <f>SUMIFS(Data!$AB$8:$AB$1542,Data!$C$8:$C$1542," "&amp;Cham_cong!$B53,Data!$E$8:$E$1542,Cham_cong!E$3)+SUMIFS(DonNghiphep!$D$4:$D$85,DonNghiphep!$F$4:$F$85,Cham_cong!E$3,DonNghiphep!$B$4:$B$85,Cham_cong!$B53)+SUMIFS(Data_khac!$AC$8:$AC$1504,Data_khac!$C$8:$C$1504," "&amp;Cham_cong!$B53,Data_khac!$E$8:$E$1504,Cham_cong!E$3)</f>
        <v>1</v>
      </c>
      <c r="F53" s="26">
        <f>SUMIFS(Data!$AB$8:$AB$1542,Data!$C$8:$C$1542," "&amp;Cham_cong!$B53,Data!$E$8:$E$1542,Cham_cong!F$3)+SUMIFS(DonNghiphep!$D$4:$D$85,DonNghiphep!$F$4:$F$85,Cham_cong!F$3,DonNghiphep!$B$4:$B$85,Cham_cong!$B53)+SUMIFS(Data_khac!$AC$8:$AC$1504,Data_khac!$C$8:$C$1504," "&amp;Cham_cong!$B53,Data_khac!$E$8:$E$1504,Cham_cong!F$3)</f>
        <v>1</v>
      </c>
      <c r="G53" s="26">
        <f>SUMIFS(Data!$AB$8:$AB$1542,Data!$C$8:$C$1542," "&amp;Cham_cong!$B53,Data!$E$8:$E$1542,Cham_cong!G$3)+SUMIFS(DonNghiphep!$D$4:$D$85,DonNghiphep!$F$4:$F$85,Cham_cong!G$3,DonNghiphep!$B$4:$B$85,Cham_cong!$B53)+SUMIFS(Data_khac!$AC$8:$AC$1504,Data_khac!$C$8:$C$1504," "&amp;Cham_cong!$B53,Data_khac!$E$8:$E$1504,Cham_cong!G$3)</f>
        <v>1</v>
      </c>
      <c r="H53" s="26">
        <f>SUMIFS(Data!$AB$8:$AB$1542,Data!$C$8:$C$1542," "&amp;Cham_cong!$B53,Data!$E$8:$E$1542,Cham_cong!H$3)+SUMIFS(DonNghiphep!$D$4:$D$85,DonNghiphep!$F$4:$F$85,Cham_cong!H$3,DonNghiphep!$B$4:$B$85,Cham_cong!$B53)+SUMIFS(Data_khac!$AC$8:$AC$1504,Data_khac!$C$8:$C$1504," "&amp;Cham_cong!$B53,Data_khac!$E$8:$E$1504,Cham_cong!H$3)</f>
        <v>0.90784313725490196</v>
      </c>
      <c r="I53" s="26"/>
      <c r="J53" s="26"/>
      <c r="K53" s="26">
        <f>SUMIFS(Data!$AB$8:$AB$1542,Data!$C$8:$C$1542," "&amp;Cham_cong!$B53,Data!$E$8:$E$1542,Cham_cong!K$3)+SUMIFS(DonNghiphep!$D$4:$D$85,DonNghiphep!$F$4:$F$85,Cham_cong!K$3,DonNghiphep!$B$4:$B$85,Cham_cong!$B53)+SUMIFS(Data_khac!$AC$8:$AC$1504,Data_khac!$C$8:$C$1504," "&amp;Cham_cong!$B53,Data_khac!$E$8:$E$1504,Cham_cong!K$3)</f>
        <v>1</v>
      </c>
      <c r="L53" s="26">
        <f>SUMIFS(Data!$AB$8:$AB$1542,Data!$C$8:$C$1542," "&amp;Cham_cong!$B53,Data!$E$8:$E$1542,Cham_cong!L$3)+SUMIFS(DonNghiphep!$D$4:$D$85,DonNghiphep!$F$4:$F$85,Cham_cong!L$3,DonNghiphep!$B$4:$B$85,Cham_cong!$B53)+SUMIFS(Data_khac!$AC$8:$AC$1504,Data_khac!$C$8:$C$1504," "&amp;Cham_cong!$B53,Data_khac!$E$8:$E$1504,Cham_cong!L$3)</f>
        <v>1</v>
      </c>
      <c r="M53" s="26">
        <f>SUMIFS(Data!$AB$8:$AB$1542,Data!$C$8:$C$1542," "&amp;Cham_cong!$B53,Data!$E$8:$E$1542,Cham_cong!M$3)+SUMIFS(DonNghiphep!$D$4:$D$85,DonNghiphep!$F$4:$F$85,Cham_cong!M$3,DonNghiphep!$B$4:$B$85,Cham_cong!$B53)+SUMIFS(Data_khac!$AC$8:$AC$1504,Data_khac!$C$8:$C$1504," "&amp;Cham_cong!$B53,Data_khac!$E$8:$E$1504,Cham_cong!M$3)</f>
        <v>1</v>
      </c>
      <c r="N53" s="26">
        <f>SUMIFS(Data!$AB$8:$AB$1542,Data!$C$8:$C$1542," "&amp;Cham_cong!$B53,Data!$E$8:$E$1542,Cham_cong!N$3)+SUMIFS(DonNghiphep!$D$4:$D$85,DonNghiphep!$F$4:$F$85,Cham_cong!N$3,DonNghiphep!$B$4:$B$85,Cham_cong!$B53)+SUMIFS(Data_khac!$AC$8:$AC$1504,Data_khac!$C$8:$C$1504," "&amp;Cham_cong!$B53,Data_khac!$E$8:$E$1504,Cham_cong!N$3)</f>
        <v>0.46078431372549011</v>
      </c>
      <c r="O53" s="26">
        <f>SUMIFS(Data!$AB$8:$AB$1542,Data!$C$8:$C$1542," "&amp;Cham_cong!$B53,Data!$E$8:$E$1542,Cham_cong!O$3)+SUMIFS(DonNghiphep!$D$4:$D$85,DonNghiphep!$F$4:$F$85,Cham_cong!O$3,DonNghiphep!$B$4:$B$85,Cham_cong!$B53)+SUMIFS(Data_khac!$AC$8:$AC$1504,Data_khac!$C$8:$C$1504," "&amp;Cham_cong!$B53,Data_khac!$E$8:$E$1504,Cham_cong!O$3)</f>
        <v>0.9921568627450984</v>
      </c>
      <c r="P53" s="26"/>
      <c r="Q53" s="26"/>
      <c r="R53" s="26">
        <f>SUMIFS(Data!$AB$8:$AB$1542,Data!$C$8:$C$1542," "&amp;Cham_cong!$B53,Data!$E$8:$E$1542,Cham_cong!R$3)+SUMIFS(DonNghiphep!$D$4:$D$85,DonNghiphep!$F$4:$F$85,Cham_cong!R$3,DonNghiphep!$B$4:$B$85,Cham_cong!$B53)+SUMIFS(Data_khac!$AC$8:$AC$1504,Data_khac!$C$8:$C$1504," "&amp;Cham_cong!$B53,Data_khac!$E$8:$E$1504,Cham_cong!R$3)</f>
        <v>1</v>
      </c>
      <c r="S53" s="26">
        <f>SUMIFS(Data!$AB$8:$AB$1542,Data!$C$8:$C$1542," "&amp;Cham_cong!$B53,Data!$E$8:$E$1542,Cham_cong!S$3)+SUMIFS(DonNghiphep!$D$4:$D$85,DonNghiphep!$F$4:$F$85,Cham_cong!S$3,DonNghiphep!$B$4:$B$85,Cham_cong!$B53)+SUMIFS(Data_khac!$AC$8:$AC$1504,Data_khac!$C$8:$C$1504," "&amp;Cham_cong!$B53,Data_khac!$E$8:$E$1504,Cham_cong!S$3)</f>
        <v>0.99411764705882344</v>
      </c>
      <c r="T53" s="26">
        <f>SUMIFS(Data!$AB$8:$AB$1542,Data!$C$8:$C$1542," "&amp;Cham_cong!$B53,Data!$E$8:$E$1542,Cham_cong!T$3)+SUMIFS(DonNghiphep!$D$4:$D$85,DonNghiphep!$F$4:$F$85,Cham_cong!T$3,DonNghiphep!$B$4:$B$85,Cham_cong!$B53)+SUMIFS(Data_khac!$AC$8:$AC$1504,Data_khac!$C$8:$C$1504," "&amp;Cham_cong!$B53,Data_khac!$E$8:$E$1504,Cham_cong!T$3)</f>
        <v>1</v>
      </c>
      <c r="U53" s="26">
        <f>SUMIFS(Data!$AB$8:$AB$1542,Data!$C$8:$C$1542," "&amp;Cham_cong!$B53,Data!$E$8:$E$1542,Cham_cong!U$3)+SUMIFS(DonNghiphep!$D$4:$D$85,DonNghiphep!$F$4:$F$85,Cham_cong!U$3,DonNghiphep!$B$4:$B$85,Cham_cong!$B53)+SUMIFS(Data_khac!$AC$8:$AC$1504,Data_khac!$C$8:$C$1504," "&amp;Cham_cong!$B53,Data_khac!$E$8:$E$1504,Cham_cong!U$3)</f>
        <v>1</v>
      </c>
      <c r="V53" s="26">
        <f>SUMIFS(Data!$AB$8:$AB$1542,Data!$C$8:$C$1542," "&amp;Cham_cong!$B53,Data!$E$8:$E$1542,Cham_cong!V$3)+SUMIFS(DonNghiphep!$D$4:$D$85,DonNghiphep!$F$4:$F$85,Cham_cong!V$3,DonNghiphep!$B$4:$B$85,Cham_cong!$B53)+SUMIFS(Data_khac!$AC$8:$AC$1504,Data_khac!$C$8:$C$1504," "&amp;Cham_cong!$B53,Data_khac!$E$8:$E$1504,Cham_cong!V$3)</f>
        <v>1</v>
      </c>
      <c r="W53" s="26"/>
      <c r="X53" s="26"/>
      <c r="Y53" s="26">
        <f>SUMIFS(Data!$AB$8:$AB$1542,Data!$C$8:$C$1542," "&amp;Cham_cong!$B53,Data!$E$8:$E$1542,Cham_cong!Y$3)+SUMIFS(DonNghiphep!$D$4:$D$85,DonNghiphep!$F$4:$F$85,Cham_cong!Y$3,DonNghiphep!$B$4:$B$85,Cham_cong!$B53)+SUMIFS(Data_khac!$AC$8:$AC$1504,Data_khac!$C$8:$C$1504," "&amp;Cham_cong!$B53,Data_khac!$E$8:$E$1504,Cham_cong!Y$3)</f>
        <v>1</v>
      </c>
      <c r="Z53" s="26">
        <f>SUMIFS(Data!$AB$8:$AB$1542,Data!$C$8:$C$1542," "&amp;Cham_cong!$B53,Data!$E$8:$E$1542,Cham_cong!Z$3)+SUMIFS(DonNghiphep!$D$4:$D$85,DonNghiphep!$F$4:$F$85,Cham_cong!Z$3,DonNghiphep!$B$4:$B$85,Cham_cong!$B53)+SUMIFS(Data_khac!$AC$8:$AC$1504,Data_khac!$C$8:$C$1504," "&amp;Cham_cong!$B53,Data_khac!$E$8:$E$1504,Cham_cong!Z$3)</f>
        <v>1</v>
      </c>
      <c r="AA53" s="26">
        <f>SUMIFS(Data!$AB$8:$AB$1542,Data!$C$8:$C$1542," "&amp;Cham_cong!$B53,Data!$E$8:$E$1542,Cham_cong!AA$3)+SUMIFS(DonNghiphep!$D$4:$D$85,DonNghiphep!$F$4:$F$85,Cham_cong!AA$3,DonNghiphep!$B$4:$B$85,Cham_cong!$B53)+SUMIFS(Data_khac!$AC$8:$AC$1504,Data_khac!$C$8:$C$1504," "&amp;Cham_cong!$B53,Data_khac!$E$8:$E$1504,Cham_cong!AA$3)</f>
        <v>1</v>
      </c>
      <c r="AB53" s="26">
        <f>SUMIFS(Data!$AB$8:$AB$1542,Data!$C$8:$C$1542," "&amp;Cham_cong!$B53,Data!$E$8:$E$1542,Cham_cong!AB$3)+SUMIFS(DonNghiphep!$D$4:$D$85,DonNghiphep!$F$4:$F$85,Cham_cong!AB$3,DonNghiphep!$B$4:$B$85,Cham_cong!$B53)+SUMIFS(Data_khac!$AC$8:$AC$1504,Data_khac!$C$8:$C$1504," "&amp;Cham_cong!$B53,Data_khac!$E$8:$E$1504,Cham_cong!AB$3)</f>
        <v>1</v>
      </c>
      <c r="AC53" s="26">
        <f>SUMIFS(Data!$AB$8:$AB$1542,Data!$C$8:$C$1542," "&amp;Cham_cong!$B53,Data!$E$8:$E$1542,Cham_cong!AC$3)+SUMIFS(DonNghiphep!$D$4:$D$85,DonNghiphep!$F$4:$F$85,Cham_cong!AC$3,DonNghiphep!$B$4:$B$85,Cham_cong!$B53)+SUMIFS(Data_khac!$AC$8:$AC$1504,Data_khac!$C$8:$C$1504," "&amp;Cham_cong!$B53,Data_khac!$E$8:$E$1504,Cham_cong!AC$3)</f>
        <v>1</v>
      </c>
      <c r="AD53" s="26"/>
      <c r="AE53" s="26"/>
      <c r="AF53" s="26">
        <f>SUMIFS(Data!$AB$8:$AB$1542,Data!$C$8:$C$1542," "&amp;Cham_cong!$B53,Data!$E$8:$E$1542,Cham_cong!AF$3)+SUMIFS(DonNghiphep!$D$4:$D$85,DonNghiphep!$F$4:$F$85,Cham_cong!AF$3,DonNghiphep!$B$4:$B$85,Cham_cong!$B53)+SUMIFS(Data_khac!$AC$8:$AC$1504,Data_khac!$C$8:$C$1504," "&amp;Cham_cong!$B53,Data_khac!$E$8:$E$1504,Cham_cong!AF$3)</f>
        <v>1</v>
      </c>
      <c r="AG53" s="26">
        <f>SUMIFS(Data!$AB$8:$AB$1542,Data!$C$8:$C$1542," "&amp;Cham_cong!$B53,Data!$E$8:$E$1542,Cham_cong!AG$3)+SUMIFS(DonNghiphep!$D$4:$D$85,DonNghiphep!$F$4:$F$85,Cham_cong!AG$3,DonNghiphep!$B$4:$B$85,Cham_cong!$B53)+SUMIFS(Data_khac!$AC$8:$AC$1504,Data_khac!$C$8:$C$1504," "&amp;Cham_cong!$B53,Data_khac!$E$8:$E$1504,Cham_cong!AG$3)</f>
        <v>1</v>
      </c>
      <c r="AH53" s="26">
        <f>SUMIFS(Data!$AB$8:$AB$1542,Data!$C$8:$C$1542," "&amp;Cham_cong!$B53,Data!$E$8:$E$1542,Cham_cong!AH$3)+SUMIFS(DonNghiphep!$D$4:$D$85,DonNghiphep!$F$4:$F$85,Cham_cong!AH$3,DonNghiphep!$B$4:$B$85,Cham_cong!$B53)+SUMIFS(Data_khac!$AC$8:$AC$1504,Data_khac!$C$8:$C$1504," "&amp;Cham_cong!$B53,Data_khac!$E$8:$E$1504,Cham_cong!AH$3)</f>
        <v>1</v>
      </c>
      <c r="AI53" s="29">
        <f t="shared" si="46"/>
        <v>22.354901960784314</v>
      </c>
      <c r="AJ53" s="230">
        <f>SUMIFS(Data!$AE$8:$AE$1707,Data!$C$8:$C$1707," "&amp;Cham_cong!B53)+SUMIFS(Data_khac!$AF$8:$AF$1504,Data_khac!$C$8:$C$1504," "&amp;Cham_cong!$B53)+SUMIFS(DonNghiphep!$E$4:$E$85,DonNghiphep!$B$4:$B$85,Cham_cong!$B53)</f>
        <v>23</v>
      </c>
      <c r="AK53" s="16">
        <f t="shared" si="47"/>
        <v>1</v>
      </c>
      <c r="AL53" s="16">
        <f t="shared" si="48"/>
        <v>0</v>
      </c>
      <c r="AM53" s="17">
        <f t="shared" si="49"/>
        <v>0.5</v>
      </c>
      <c r="AN53" s="17">
        <f ca="1">SUMIF(DonNghiphep!B:C,Cham_cong!B53,DonNghiphep!C:C)</f>
        <v>0.5</v>
      </c>
      <c r="AO53" s="18">
        <f t="shared" ca="1" si="50"/>
        <v>0</v>
      </c>
      <c r="AP53" s="202"/>
      <c r="AQ53" s="159"/>
      <c r="AR53" s="34"/>
      <c r="AS53" s="186"/>
      <c r="AT53" s="187"/>
    </row>
    <row r="54" spans="1:46" s="32" customFormat="1" ht="30" customHeight="1">
      <c r="A54" s="23">
        <v>50</v>
      </c>
      <c r="B54" s="147" t="s">
        <v>360</v>
      </c>
      <c r="C54" s="25" t="s">
        <v>316</v>
      </c>
      <c r="D54" s="26">
        <f>SUMIFS(Data!$AB$8:$AB$1542,Data!$C$8:$C$1542," "&amp;Cham_cong!$B54,Data!$E$8:$E$1542,Cham_cong!D$3)+SUMIFS(DonNghiphep!$D$4:$D$85,DonNghiphep!$F$4:$F$85,Cham_cong!D$3,DonNghiphep!$B$4:$B$85,Cham_cong!$B54)+SUMIFS(Data_khac!$AC$8:$AC$1504,Data_khac!$C$8:$C$1504," "&amp;Cham_cong!$B54,Data_khac!$E$8:$E$1504,Cham_cong!D$3)</f>
        <v>1</v>
      </c>
      <c r="E54" s="26">
        <f>SUMIFS(Data!$AB$8:$AB$1542,Data!$C$8:$C$1542," "&amp;Cham_cong!$B54,Data!$E$8:$E$1542,Cham_cong!E$3)+SUMIFS(DonNghiphep!$D$4:$D$85,DonNghiphep!$F$4:$F$85,Cham_cong!E$3,DonNghiphep!$B$4:$B$85,Cham_cong!$B54)+SUMIFS(Data_khac!$AC$8:$AC$1504,Data_khac!$C$8:$C$1504," "&amp;Cham_cong!$B54,Data_khac!$E$8:$E$1504,Cham_cong!E$3)</f>
        <v>1</v>
      </c>
      <c r="F54" s="26">
        <f>SUMIFS(Data!$AB$8:$AB$1542,Data!$C$8:$C$1542," "&amp;Cham_cong!$B54,Data!$E$8:$E$1542,Cham_cong!F$3)+SUMIFS(DonNghiphep!$D$4:$D$85,DonNghiphep!$F$4:$F$85,Cham_cong!F$3,DonNghiphep!$B$4:$B$85,Cham_cong!$B54)+SUMIFS(Data_khac!$AC$8:$AC$1504,Data_khac!$C$8:$C$1504," "&amp;Cham_cong!$B54,Data_khac!$E$8:$E$1504,Cham_cong!F$3)</f>
        <v>1</v>
      </c>
      <c r="G54" s="26">
        <f>SUMIFS(Data!$AB$8:$AB$1542,Data!$C$8:$C$1542," "&amp;Cham_cong!$B54,Data!$E$8:$E$1542,Cham_cong!G$3)+SUMIFS(DonNghiphep!$D$4:$D$85,DonNghiphep!$F$4:$F$85,Cham_cong!G$3,DonNghiphep!$B$4:$B$85,Cham_cong!$B54)+SUMIFS(Data_khac!$AC$8:$AC$1504,Data_khac!$C$8:$C$1504," "&amp;Cham_cong!$B54,Data_khac!$E$8:$E$1504,Cham_cong!G$3)</f>
        <v>1</v>
      </c>
      <c r="H54" s="26">
        <f>SUMIFS(Data!$AB$8:$AB$1542,Data!$C$8:$C$1542," "&amp;Cham_cong!$B54,Data!$E$8:$E$1542,Cham_cong!H$3)+SUMIFS(DonNghiphep!$D$4:$D$85,DonNghiphep!$F$4:$F$85,Cham_cong!H$3,DonNghiphep!$B$4:$B$85,Cham_cong!$B54)+SUMIFS(Data_khac!$AC$8:$AC$1504,Data_khac!$C$8:$C$1504," "&amp;Cham_cong!$B54,Data_khac!$E$8:$E$1504,Cham_cong!H$3)</f>
        <v>1</v>
      </c>
      <c r="I54" s="26"/>
      <c r="J54" s="26"/>
      <c r="K54" s="26">
        <f>SUMIFS(Data!$AB$8:$AB$1542,Data!$C$8:$C$1542," "&amp;Cham_cong!$B54,Data!$E$8:$E$1542,Cham_cong!K$3)+SUMIFS(DonNghiphep!$D$4:$D$85,DonNghiphep!$F$4:$F$85,Cham_cong!K$3,DonNghiphep!$B$4:$B$85,Cham_cong!$B54)+SUMIFS(Data_khac!$AC$8:$AC$1504,Data_khac!$C$8:$C$1504," "&amp;Cham_cong!$B54,Data_khac!$E$8:$E$1504,Cham_cong!K$3)</f>
        <v>1</v>
      </c>
      <c r="L54" s="26">
        <f>SUMIFS(Data!$AB$8:$AB$1542,Data!$C$8:$C$1542," "&amp;Cham_cong!$B54,Data!$E$8:$E$1542,Cham_cong!L$3)+SUMIFS(DonNghiphep!$D$4:$D$85,DonNghiphep!$F$4:$F$85,Cham_cong!L$3,DonNghiphep!$B$4:$B$85,Cham_cong!$B54)+SUMIFS(Data_khac!$AC$8:$AC$1504,Data_khac!$C$8:$C$1504," "&amp;Cham_cong!$B54,Data_khac!$E$8:$E$1504,Cham_cong!L$3)</f>
        <v>1</v>
      </c>
      <c r="M54" s="26">
        <f>SUMIFS(Data!$AB$8:$AB$1542,Data!$C$8:$C$1542," "&amp;Cham_cong!$B54,Data!$E$8:$E$1542,Cham_cong!M$3)+SUMIFS(DonNghiphep!$D$4:$D$85,DonNghiphep!$F$4:$F$85,Cham_cong!M$3,DonNghiphep!$B$4:$B$85,Cham_cong!$B54)+SUMIFS(Data_khac!$AC$8:$AC$1504,Data_khac!$C$8:$C$1504," "&amp;Cham_cong!$B54,Data_khac!$E$8:$E$1504,Cham_cong!M$3)</f>
        <v>1</v>
      </c>
      <c r="N54" s="26">
        <f>SUMIFS(Data!$AB$8:$AB$1542,Data!$C$8:$C$1542," "&amp;Cham_cong!$B54,Data!$E$8:$E$1542,Cham_cong!N$3)+SUMIFS(DonNghiphep!$D$4:$D$85,DonNghiphep!$F$4:$F$85,Cham_cong!N$3,DonNghiphep!$B$4:$B$85,Cham_cong!$B54)+SUMIFS(Data_khac!$AC$8:$AC$1504,Data_khac!$C$8:$C$1504," "&amp;Cham_cong!$B54,Data_khac!$E$8:$E$1504,Cham_cong!N$3)</f>
        <v>1</v>
      </c>
      <c r="O54" s="26">
        <f>SUMIFS(Data!$AB$8:$AB$1542,Data!$C$8:$C$1542," "&amp;Cham_cong!$B54,Data!$E$8:$E$1542,Cham_cong!O$3)+SUMIFS(DonNghiphep!$D$4:$D$85,DonNghiphep!$F$4:$F$85,Cham_cong!O$3,DonNghiphep!$B$4:$B$85,Cham_cong!$B54)+SUMIFS(Data_khac!$AC$8:$AC$1504,Data_khac!$C$8:$C$1504," "&amp;Cham_cong!$B54,Data_khac!$E$8:$E$1504,Cham_cong!O$3)</f>
        <v>1</v>
      </c>
      <c r="P54" s="26"/>
      <c r="Q54" s="26"/>
      <c r="R54" s="26">
        <f>SUMIFS(Data!$AB$8:$AB$1542,Data!$C$8:$C$1542," "&amp;Cham_cong!$B54,Data!$E$8:$E$1542,Cham_cong!R$3)+SUMIFS(DonNghiphep!$D$4:$D$85,DonNghiphep!$F$4:$F$85,Cham_cong!R$3,DonNghiphep!$B$4:$B$85,Cham_cong!$B54)+SUMIFS(Data_khac!$AC$8:$AC$1504,Data_khac!$C$8:$C$1504," "&amp;Cham_cong!$B54,Data_khac!$E$8:$E$1504,Cham_cong!R$3)</f>
        <v>0.93137254901960775</v>
      </c>
      <c r="S54" s="26">
        <f>SUMIFS(Data!$AB$8:$AB$1542,Data!$C$8:$C$1542," "&amp;Cham_cong!$B54,Data!$E$8:$E$1542,Cham_cong!S$3)+SUMIFS(DonNghiphep!$D$4:$D$85,DonNghiphep!$F$4:$F$85,Cham_cong!S$3,DonNghiphep!$B$4:$B$85,Cham_cong!$B54)+SUMIFS(Data_khac!$AC$8:$AC$1504,Data_khac!$C$8:$C$1504," "&amp;Cham_cong!$B54,Data_khac!$E$8:$E$1504,Cham_cong!S$3)</f>
        <v>1</v>
      </c>
      <c r="T54" s="26">
        <f>SUMIFS(Data!$AB$8:$AB$1542,Data!$C$8:$C$1542," "&amp;Cham_cong!$B54,Data!$E$8:$E$1542,Cham_cong!T$3)+SUMIFS(DonNghiphep!$D$4:$D$85,DonNghiphep!$F$4:$F$85,Cham_cong!T$3,DonNghiphep!$B$4:$B$85,Cham_cong!$B54)+SUMIFS(Data_khac!$AC$8:$AC$1504,Data_khac!$C$8:$C$1504," "&amp;Cham_cong!$B54,Data_khac!$E$8:$E$1504,Cham_cong!T$3)</f>
        <v>1</v>
      </c>
      <c r="U54" s="26">
        <f>SUMIFS(Data!$AB$8:$AB$1542,Data!$C$8:$C$1542," "&amp;Cham_cong!$B54,Data!$E$8:$E$1542,Cham_cong!U$3)+SUMIFS(DonNghiphep!$D$4:$D$85,DonNghiphep!$F$4:$F$85,Cham_cong!U$3,DonNghiphep!$B$4:$B$85,Cham_cong!$B54)+SUMIFS(Data_khac!$AC$8:$AC$1504,Data_khac!$C$8:$C$1504," "&amp;Cham_cong!$B54,Data_khac!$E$8:$E$1504,Cham_cong!U$3)</f>
        <v>1</v>
      </c>
      <c r="V54" s="26">
        <f>SUMIFS(Data!$AB$8:$AB$1542,Data!$C$8:$C$1542," "&amp;Cham_cong!$B54,Data!$E$8:$E$1542,Cham_cong!V$3)+SUMIFS(DonNghiphep!$D$4:$D$85,DonNghiphep!$F$4:$F$85,Cham_cong!V$3,DonNghiphep!$B$4:$B$85,Cham_cong!$B54)+SUMIFS(Data_khac!$AC$8:$AC$1504,Data_khac!$C$8:$C$1504," "&amp;Cham_cong!$B54,Data_khac!$E$8:$E$1504,Cham_cong!V$3)</f>
        <v>1</v>
      </c>
      <c r="W54" s="26"/>
      <c r="X54" s="26"/>
      <c r="Y54" s="26">
        <f>SUMIFS(Data!$AB$8:$AB$1542,Data!$C$8:$C$1542," "&amp;Cham_cong!$B54,Data!$E$8:$E$1542,Cham_cong!Y$3)+SUMIFS(DonNghiphep!$D$4:$D$85,DonNghiphep!$F$4:$F$85,Cham_cong!Y$3,DonNghiphep!$B$4:$B$85,Cham_cong!$B54)+SUMIFS(Data_khac!$AC$8:$AC$1504,Data_khac!$C$8:$C$1504," "&amp;Cham_cong!$B54,Data_khac!$E$8:$E$1504,Cham_cong!Y$3)</f>
        <v>1</v>
      </c>
      <c r="Z54" s="26">
        <f>SUMIFS(Data!$AB$8:$AB$1542,Data!$C$8:$C$1542," "&amp;Cham_cong!$B54,Data!$E$8:$E$1542,Cham_cong!Z$3)+SUMIFS(DonNghiphep!$D$4:$D$85,DonNghiphep!$F$4:$F$85,Cham_cong!Z$3,DonNghiphep!$B$4:$B$85,Cham_cong!$B54)+SUMIFS(Data_khac!$AC$8:$AC$1504,Data_khac!$C$8:$C$1504," "&amp;Cham_cong!$B54,Data_khac!$E$8:$E$1504,Cham_cong!Z$3)</f>
        <v>1</v>
      </c>
      <c r="AA54" s="26">
        <f>SUMIFS(Data!$AB$8:$AB$1542,Data!$C$8:$C$1542," "&amp;Cham_cong!$B54,Data!$E$8:$E$1542,Cham_cong!AA$3)+SUMIFS(DonNghiphep!$D$4:$D$85,DonNghiphep!$F$4:$F$85,Cham_cong!AA$3,DonNghiphep!$B$4:$B$85,Cham_cong!$B54)+SUMIFS(Data_khac!$AC$8:$AC$1504,Data_khac!$C$8:$C$1504," "&amp;Cham_cong!$B54,Data_khac!$E$8:$E$1504,Cham_cong!AA$3)</f>
        <v>1</v>
      </c>
      <c r="AB54" s="26">
        <f>SUMIFS(Data!$AB$8:$AB$1542,Data!$C$8:$C$1542," "&amp;Cham_cong!$B54,Data!$E$8:$E$1542,Cham_cong!AB$3)+SUMIFS(DonNghiphep!$D$4:$D$85,DonNghiphep!$F$4:$F$85,Cham_cong!AB$3,DonNghiphep!$B$4:$B$85,Cham_cong!$B54)+SUMIFS(Data_khac!$AC$8:$AC$1504,Data_khac!$C$8:$C$1504," "&amp;Cham_cong!$B54,Data_khac!$E$8:$E$1504,Cham_cong!AB$3)</f>
        <v>0.92745098039215679</v>
      </c>
      <c r="AC54" s="26">
        <f>SUMIFS(Data!$AB$8:$AB$1542,Data!$C$8:$C$1542," "&amp;Cham_cong!$B54,Data!$E$8:$E$1542,Cham_cong!AC$3)+SUMIFS(DonNghiphep!$D$4:$D$85,DonNghiphep!$F$4:$F$85,Cham_cong!AC$3,DonNghiphep!$B$4:$B$85,Cham_cong!$B54)+SUMIFS(Data_khac!$AC$8:$AC$1504,Data_khac!$C$8:$C$1504," "&amp;Cham_cong!$B54,Data_khac!$E$8:$E$1504,Cham_cong!AC$3)</f>
        <v>1</v>
      </c>
      <c r="AD54" s="26"/>
      <c r="AE54" s="26"/>
      <c r="AF54" s="26">
        <f>SUMIFS(Data!$AB$8:$AB$1542,Data!$C$8:$C$1542," "&amp;Cham_cong!$B54,Data!$E$8:$E$1542,Cham_cong!AF$3)+SUMIFS(DonNghiphep!$D$4:$D$85,DonNghiphep!$F$4:$F$85,Cham_cong!AF$3,DonNghiphep!$B$4:$B$85,Cham_cong!$B54)+SUMIFS(Data_khac!$AC$8:$AC$1504,Data_khac!$C$8:$C$1504," "&amp;Cham_cong!$B54,Data_khac!$E$8:$E$1504,Cham_cong!AF$3)</f>
        <v>1</v>
      </c>
      <c r="AG54" s="26">
        <f>SUMIFS(Data!$AB$8:$AB$1542,Data!$C$8:$C$1542," "&amp;Cham_cong!$B54,Data!$E$8:$E$1542,Cham_cong!AG$3)+SUMIFS(DonNghiphep!$D$4:$D$85,DonNghiphep!$F$4:$F$85,Cham_cong!AG$3,DonNghiphep!$B$4:$B$85,Cham_cong!$B54)+SUMIFS(Data_khac!$AC$8:$AC$1504,Data_khac!$C$8:$C$1504," "&amp;Cham_cong!$B54,Data_khac!$E$8:$E$1504,Cham_cong!AG$3)</f>
        <v>1</v>
      </c>
      <c r="AH54" s="26">
        <f>SUMIFS(Data!$AB$8:$AB$1542,Data!$C$8:$C$1542," "&amp;Cham_cong!$B54,Data!$E$8:$E$1542,Cham_cong!AH$3)+SUMIFS(DonNghiphep!$D$4:$D$85,DonNghiphep!$F$4:$F$85,Cham_cong!AH$3,DonNghiphep!$B$4:$B$85,Cham_cong!$B54)+SUMIFS(Data_khac!$AC$8:$AC$1504,Data_khac!$C$8:$C$1504," "&amp;Cham_cong!$B54,Data_khac!$E$8:$E$1504,Cham_cong!AH$3)</f>
        <v>1</v>
      </c>
      <c r="AI54" s="29">
        <f t="shared" si="46"/>
        <v>22.858823529411762</v>
      </c>
      <c r="AJ54" s="230">
        <f>SUMIFS(Data!$AE$8:$AE$1707,Data!$C$8:$C$1707," "&amp;Cham_cong!B54)+SUMIFS(Data_khac!$AF$8:$AF$1504,Data_khac!$C$8:$C$1504," "&amp;Cham_cong!$B54)+SUMIFS(DonNghiphep!$E$4:$E$85,DonNghiphep!$B$4:$B$85,Cham_cong!$B54)</f>
        <v>23</v>
      </c>
      <c r="AK54" s="16">
        <f t="shared" si="47"/>
        <v>0</v>
      </c>
      <c r="AL54" s="16">
        <f t="shared" si="48"/>
        <v>0</v>
      </c>
      <c r="AM54" s="17">
        <f t="shared" si="49"/>
        <v>0</v>
      </c>
      <c r="AN54" s="17">
        <f ca="1">SUMIF(DonNghiphep!B:C,Cham_cong!B54,DonNghiphep!C:C)</f>
        <v>0</v>
      </c>
      <c r="AO54" s="18">
        <f t="shared" ca="1" si="50"/>
        <v>0</v>
      </c>
      <c r="AP54" s="202"/>
      <c r="AQ54" s="159"/>
      <c r="AR54" s="34"/>
      <c r="AS54" s="186"/>
      <c r="AT54" s="187"/>
    </row>
    <row r="55" spans="1:46" s="32" customFormat="1" ht="30" customHeight="1">
      <c r="A55" s="23">
        <v>51</v>
      </c>
      <c r="B55" s="147" t="s">
        <v>364</v>
      </c>
      <c r="C55" s="25" t="s">
        <v>67</v>
      </c>
      <c r="D55" s="26">
        <f>SUMIFS(Data!$AB$8:$AB$1542,Data!$C$8:$C$1542," "&amp;Cham_cong!$B55,Data!$E$8:$E$1542,Cham_cong!D$3)+SUMIFS(DonNghiphep!$D$4:$D$85,DonNghiphep!$F$4:$F$85,Cham_cong!D$3,DonNghiphep!$B$4:$B$85,Cham_cong!$B55)+SUMIFS(Data_khac!$AC$8:$AC$1504,Data_khac!$C$8:$C$1504," "&amp;Cham_cong!$B55,Data_khac!$E$8:$E$1504,Cham_cong!D$3)</f>
        <v>1</v>
      </c>
      <c r="E55" s="26">
        <f>SUMIFS(Data!$AB$8:$AB$1542,Data!$C$8:$C$1542," "&amp;Cham_cong!$B55,Data!$E$8:$E$1542,Cham_cong!E$3)+SUMIFS(DonNghiphep!$D$4:$D$85,DonNghiphep!$F$4:$F$85,Cham_cong!E$3,DonNghiphep!$B$4:$B$85,Cham_cong!$B55)+SUMIFS(Data_khac!$AC$8:$AC$1504,Data_khac!$C$8:$C$1504," "&amp;Cham_cong!$B55,Data_khac!$E$8:$E$1504,Cham_cong!E$3)</f>
        <v>1</v>
      </c>
      <c r="F55" s="26">
        <f>SUMIFS(Data!$AB$8:$AB$1542,Data!$C$8:$C$1542," "&amp;Cham_cong!$B55,Data!$E$8:$E$1542,Cham_cong!F$3)+SUMIFS(DonNghiphep!$D$4:$D$85,DonNghiphep!$F$4:$F$85,Cham_cong!F$3,DonNghiphep!$B$4:$B$85,Cham_cong!$B55)+SUMIFS(Data_khac!$AC$8:$AC$1504,Data_khac!$C$8:$C$1504," "&amp;Cham_cong!$B55,Data_khac!$E$8:$E$1504,Cham_cong!F$3)</f>
        <v>0.93921568627450969</v>
      </c>
      <c r="G55" s="26">
        <f>SUMIFS(Data!$AB$8:$AB$1542,Data!$C$8:$C$1542," "&amp;Cham_cong!$B55,Data!$E$8:$E$1542,Cham_cong!G$3)+SUMIFS(DonNghiphep!$D$4:$D$85,DonNghiphep!$F$4:$F$85,Cham_cong!G$3,DonNghiphep!$B$4:$B$85,Cham_cong!$B55)+SUMIFS(Data_khac!$AC$8:$AC$1504,Data_khac!$C$8:$C$1504," "&amp;Cham_cong!$B55,Data_khac!$E$8:$E$1504,Cham_cong!G$3)</f>
        <v>0.52941176470588236</v>
      </c>
      <c r="H55" s="26">
        <f>SUMIFS(Data!$AB$8:$AB$1542,Data!$C$8:$C$1542," "&amp;Cham_cong!$B55,Data!$E$8:$E$1542,Cham_cong!H$3)+SUMIFS(DonNghiphep!$D$4:$D$85,DonNghiphep!$F$4:$F$85,Cham_cong!H$3,DonNghiphep!$B$4:$B$85,Cham_cong!$B55)+SUMIFS(Data_khac!$AC$8:$AC$1504,Data_khac!$C$8:$C$1504," "&amp;Cham_cong!$B55,Data_khac!$E$8:$E$1504,Cham_cong!H$3)</f>
        <v>1</v>
      </c>
      <c r="I55" s="26"/>
      <c r="J55" s="26"/>
      <c r="K55" s="26">
        <f>SUMIFS(Data!$AB$8:$AB$1542,Data!$C$8:$C$1542," "&amp;Cham_cong!$B55,Data!$E$8:$E$1542,Cham_cong!K$3)+SUMIFS(DonNghiphep!$D$4:$D$85,DonNghiphep!$F$4:$F$85,Cham_cong!K$3,DonNghiphep!$B$4:$B$85,Cham_cong!$B55)+SUMIFS(Data_khac!$AC$8:$AC$1504,Data_khac!$C$8:$C$1504," "&amp;Cham_cong!$B55,Data_khac!$E$8:$E$1504,Cham_cong!K$3)</f>
        <v>1</v>
      </c>
      <c r="L55" s="26">
        <f>SUMIFS(Data!$AB$8:$AB$1542,Data!$C$8:$C$1542," "&amp;Cham_cong!$B55,Data!$E$8:$E$1542,Cham_cong!L$3)+SUMIFS(DonNghiphep!$D$4:$D$85,DonNghiphep!$F$4:$F$85,Cham_cong!L$3,DonNghiphep!$B$4:$B$85,Cham_cong!$B55)+SUMIFS(Data_khac!$AC$8:$AC$1504,Data_khac!$C$8:$C$1504," "&amp;Cham_cong!$B55,Data_khac!$E$8:$E$1504,Cham_cong!L$3)</f>
        <v>1</v>
      </c>
      <c r="M55" s="26">
        <f>SUMIFS(Data!$AB$8:$AB$1542,Data!$C$8:$C$1542," "&amp;Cham_cong!$B55,Data!$E$8:$E$1542,Cham_cong!M$3)+SUMIFS(DonNghiphep!$D$4:$D$85,DonNghiphep!$F$4:$F$85,Cham_cong!M$3,DonNghiphep!$B$4:$B$85,Cham_cong!$B55)+SUMIFS(Data_khac!$AC$8:$AC$1504,Data_khac!$C$8:$C$1504," "&amp;Cham_cong!$B55,Data_khac!$E$8:$E$1504,Cham_cong!M$3)</f>
        <v>1</v>
      </c>
      <c r="N55" s="26">
        <f>SUMIFS(Data!$AB$8:$AB$1542,Data!$C$8:$C$1542," "&amp;Cham_cong!$B55,Data!$E$8:$E$1542,Cham_cong!N$3)+SUMIFS(DonNghiphep!$D$4:$D$85,DonNghiphep!$F$4:$F$85,Cham_cong!N$3,DonNghiphep!$B$4:$B$85,Cham_cong!$B55)+SUMIFS(Data_khac!$AC$8:$AC$1504,Data_khac!$C$8:$C$1504," "&amp;Cham_cong!$B55,Data_khac!$E$8:$E$1504,Cham_cong!N$3)</f>
        <v>0.84117647058823519</v>
      </c>
      <c r="O55" s="26">
        <f>SUMIFS(Data!$AB$8:$AB$1542,Data!$C$8:$C$1542," "&amp;Cham_cong!$B55,Data!$E$8:$E$1542,Cham_cong!O$3)+SUMIFS(DonNghiphep!$D$4:$D$85,DonNghiphep!$F$4:$F$85,Cham_cong!O$3,DonNghiphep!$B$4:$B$85,Cham_cong!$B55)+SUMIFS(Data_khac!$AC$8:$AC$1504,Data_khac!$C$8:$C$1504," "&amp;Cham_cong!$B55,Data_khac!$E$8:$E$1504,Cham_cong!O$3)</f>
        <v>1</v>
      </c>
      <c r="P55" s="26"/>
      <c r="Q55" s="26"/>
      <c r="R55" s="26">
        <f>SUMIFS(Data!$AB$8:$AB$1542,Data!$C$8:$C$1542," "&amp;Cham_cong!$B55,Data!$E$8:$E$1542,Cham_cong!R$3)+SUMIFS(DonNghiphep!$D$4:$D$85,DonNghiphep!$F$4:$F$85,Cham_cong!R$3,DonNghiphep!$B$4:$B$85,Cham_cong!$B55)+SUMIFS(Data_khac!$AC$8:$AC$1504,Data_khac!$C$8:$C$1504," "&amp;Cham_cong!$B55,Data_khac!$E$8:$E$1504,Cham_cong!R$3)</f>
        <v>0.92156862745098034</v>
      </c>
      <c r="S55" s="26">
        <f>SUMIFS(Data!$AB$8:$AB$1542,Data!$C$8:$C$1542," "&amp;Cham_cong!$B55,Data!$E$8:$E$1542,Cham_cong!S$3)+SUMIFS(DonNghiphep!$D$4:$D$85,DonNghiphep!$F$4:$F$85,Cham_cong!S$3,DonNghiphep!$B$4:$B$85,Cham_cong!$B55)+SUMIFS(Data_khac!$AC$8:$AC$1504,Data_khac!$C$8:$C$1504," "&amp;Cham_cong!$B55,Data_khac!$E$8:$E$1504,Cham_cong!S$3)</f>
        <v>1</v>
      </c>
      <c r="T55" s="26">
        <f>SUMIFS(Data!$AB$8:$AB$1542,Data!$C$8:$C$1542," "&amp;Cham_cong!$B55,Data!$E$8:$E$1542,Cham_cong!T$3)+SUMIFS(DonNghiphep!$D$4:$D$85,DonNghiphep!$F$4:$F$85,Cham_cong!T$3,DonNghiphep!$B$4:$B$85,Cham_cong!$B55)+SUMIFS(Data_khac!$AC$8:$AC$1504,Data_khac!$C$8:$C$1504," "&amp;Cham_cong!$B55,Data_khac!$E$8:$E$1504,Cham_cong!T$3)</f>
        <v>0.52941176470588236</v>
      </c>
      <c r="U55" s="26">
        <f>SUMIFS(Data!$AB$8:$AB$1542,Data!$C$8:$C$1542," "&amp;Cham_cong!$B55,Data!$E$8:$E$1542,Cham_cong!U$3)+SUMIFS(DonNghiphep!$D$4:$D$85,DonNghiphep!$F$4:$F$85,Cham_cong!U$3,DonNghiphep!$B$4:$B$85,Cham_cong!$B55)+SUMIFS(Data_khac!$AC$8:$AC$1504,Data_khac!$C$8:$C$1504," "&amp;Cham_cong!$B55,Data_khac!$E$8:$E$1504,Cham_cong!U$3)</f>
        <v>1</v>
      </c>
      <c r="V55" s="26">
        <f>SUMIFS(Data!$AB$8:$AB$1542,Data!$C$8:$C$1542," "&amp;Cham_cong!$B55,Data!$E$8:$E$1542,Cham_cong!V$3)+SUMIFS(DonNghiphep!$D$4:$D$85,DonNghiphep!$F$4:$F$85,Cham_cong!V$3,DonNghiphep!$B$4:$B$85,Cham_cong!$B55)+SUMIFS(Data_khac!$AC$8:$AC$1504,Data_khac!$C$8:$C$1504," "&amp;Cham_cong!$B55,Data_khac!$E$8:$E$1504,Cham_cong!V$3)</f>
        <v>1</v>
      </c>
      <c r="W55" s="26"/>
      <c r="X55" s="26"/>
      <c r="Y55" s="26">
        <f>SUMIFS(Data!$AB$8:$AB$1542,Data!$C$8:$C$1542," "&amp;Cham_cong!$B55,Data!$E$8:$E$1542,Cham_cong!Y$3)+SUMIFS(DonNghiphep!$D$4:$D$85,DonNghiphep!$F$4:$F$85,Cham_cong!Y$3,DonNghiphep!$B$4:$B$85,Cham_cong!$B55)+SUMIFS(Data_khac!$AC$8:$AC$1504,Data_khac!$C$8:$C$1504," "&amp;Cham_cong!$B55,Data_khac!$E$8:$E$1504,Cham_cong!Y$3)</f>
        <v>1</v>
      </c>
      <c r="Z55" s="26">
        <f>SUMIFS(Data!$AB$8:$AB$1542,Data!$C$8:$C$1542," "&amp;Cham_cong!$B55,Data!$E$8:$E$1542,Cham_cong!Z$3)+SUMIFS(DonNghiphep!$D$4:$D$85,DonNghiphep!$F$4:$F$85,Cham_cong!Z$3,DonNghiphep!$B$4:$B$85,Cham_cong!$B55)+SUMIFS(Data_khac!$AC$8:$AC$1504,Data_khac!$C$8:$C$1504," "&amp;Cham_cong!$B55,Data_khac!$E$8:$E$1504,Cham_cong!Z$3)</f>
        <v>1</v>
      </c>
      <c r="AA55" s="26">
        <f>SUMIFS(Data!$AB$8:$AB$1542,Data!$C$8:$C$1542," "&amp;Cham_cong!$B55,Data!$E$8:$E$1542,Cham_cong!AA$3)+SUMIFS(DonNghiphep!$D$4:$D$85,DonNghiphep!$F$4:$F$85,Cham_cong!AA$3,DonNghiphep!$B$4:$B$85,Cham_cong!$B55)+SUMIFS(Data_khac!$AC$8:$AC$1504,Data_khac!$C$8:$C$1504," "&amp;Cham_cong!$B55,Data_khac!$E$8:$E$1504,Cham_cong!AA$3)</f>
        <v>1</v>
      </c>
      <c r="AB55" s="26">
        <f>SUMIFS(Data!$AB$8:$AB$1542,Data!$C$8:$C$1542," "&amp;Cham_cong!$B55,Data!$E$8:$E$1542,Cham_cong!AB$3)+SUMIFS(DonNghiphep!$D$4:$D$85,DonNghiphep!$F$4:$F$85,Cham_cong!AB$3,DonNghiphep!$B$4:$B$85,Cham_cong!$B55)+SUMIFS(Data_khac!$AC$8:$AC$1504,Data_khac!$C$8:$C$1504," "&amp;Cham_cong!$B55,Data_khac!$E$8:$E$1504,Cham_cong!AB$3)</f>
        <v>1</v>
      </c>
      <c r="AC55" s="26">
        <f>SUMIFS(Data!$AB$8:$AB$1542,Data!$C$8:$C$1542," "&amp;Cham_cong!$B55,Data!$E$8:$E$1542,Cham_cong!AC$3)+SUMIFS(DonNghiphep!$D$4:$D$85,DonNghiphep!$F$4:$F$85,Cham_cong!AC$3,DonNghiphep!$B$4:$B$85,Cham_cong!$B55)+SUMIFS(Data_khac!$AC$8:$AC$1504,Data_khac!$C$8:$C$1504," "&amp;Cham_cong!$B55,Data_khac!$E$8:$E$1504,Cham_cong!AC$3)</f>
        <v>1</v>
      </c>
      <c r="AD55" s="26"/>
      <c r="AE55" s="26"/>
      <c r="AF55" s="26">
        <f>SUMIFS(Data!$AB$8:$AB$1542,Data!$C$8:$C$1542," "&amp;Cham_cong!$B55,Data!$E$8:$E$1542,Cham_cong!AF$3)+SUMIFS(DonNghiphep!$D$4:$D$85,DonNghiphep!$F$4:$F$85,Cham_cong!AF$3,DonNghiphep!$B$4:$B$85,Cham_cong!$B55)+SUMIFS(Data_khac!$AC$8:$AC$1504,Data_khac!$C$8:$C$1504," "&amp;Cham_cong!$B55,Data_khac!$E$8:$E$1504,Cham_cong!AF$3)</f>
        <v>1</v>
      </c>
      <c r="AG55" s="26">
        <f>SUMIFS(Data!$AB$8:$AB$1542,Data!$C$8:$C$1542," "&amp;Cham_cong!$B55,Data!$E$8:$E$1542,Cham_cong!AG$3)+SUMIFS(DonNghiphep!$D$4:$D$85,DonNghiphep!$F$4:$F$85,Cham_cong!AG$3,DonNghiphep!$B$4:$B$85,Cham_cong!$B55)+SUMIFS(Data_khac!$AC$8:$AC$1504,Data_khac!$C$8:$C$1504," "&amp;Cham_cong!$B55,Data_khac!$E$8:$E$1504,Cham_cong!AG$3)</f>
        <v>1</v>
      </c>
      <c r="AH55" s="26">
        <f>SUMIFS(Data!$AB$8:$AB$1542,Data!$C$8:$C$1542," "&amp;Cham_cong!$B55,Data!$E$8:$E$1542,Cham_cong!AH$3)+SUMIFS(DonNghiphep!$D$4:$D$85,DonNghiphep!$F$4:$F$85,Cham_cong!AH$3,DonNghiphep!$B$4:$B$85,Cham_cong!$B55)+SUMIFS(Data_khac!$AC$8:$AC$1504,Data_khac!$C$8:$C$1504," "&amp;Cham_cong!$B55,Data_khac!$E$8:$E$1504,Cham_cong!AH$3)</f>
        <v>1</v>
      </c>
      <c r="AI55" s="29">
        <f>COUNTIF(D55:AH55,"CĐ")+COUNTIF(D55:AH55,"NL")+COUNTIF(D55:AH55,"B")+COUNTIF(D55:AH55,"CT")+SUM(D55:AH55)</f>
        <v>21.760784313725491</v>
      </c>
      <c r="AJ55" s="230">
        <f>SUMIFS(Data!$AE$8:$AE$1707,Data!$C$8:$C$1707," "&amp;Cham_cong!B55)+SUMIFS(Data_khac!$AF$8:$AF$1504,Data_khac!$C$8:$C$1504," "&amp;Cham_cong!$B55)+SUMIFS(DonNghiphep!$E$4:$E$85,DonNghiphep!$B$4:$B$85,Cham_cong!$B55)</f>
        <v>21</v>
      </c>
      <c r="AK55" s="16">
        <f t="shared" ref="AK55:AK61" si="51">COUNTIFS(D55:AH55,"&gt;0",D55:AH55,"&lt;0.625")</f>
        <v>2</v>
      </c>
      <c r="AL55" s="16">
        <f t="shared" ref="AL55:AL61" si="52">COUNTIF(D55:AH55,"0")</f>
        <v>0</v>
      </c>
      <c r="AM55" s="17">
        <f t="shared" ref="AM55:AM61" si="53">AL55*1+AK55*0.5</f>
        <v>1</v>
      </c>
      <c r="AN55" s="17">
        <f ca="1">SUMIF(DonNghiphep!B:C,Cham_cong!B55,DonNghiphep!C:C)</f>
        <v>0.5</v>
      </c>
      <c r="AO55" s="18">
        <f t="shared" ref="AO55:AO61" ca="1" si="54">AM55-AN55</f>
        <v>0.5</v>
      </c>
      <c r="AP55" s="202">
        <v>20.76</v>
      </c>
      <c r="AQ55" s="159">
        <v>0.5</v>
      </c>
      <c r="AR55" s="34"/>
      <c r="AS55" s="186"/>
      <c r="AT55" s="187"/>
    </row>
    <row r="56" spans="1:46" s="32" customFormat="1" ht="30" customHeight="1">
      <c r="A56" s="23">
        <v>52</v>
      </c>
      <c r="B56" s="147" t="s">
        <v>401</v>
      </c>
      <c r="C56" s="25" t="s">
        <v>282</v>
      </c>
      <c r="D56" s="26">
        <f>SUMIFS(Data!$AB$8:$AB$1542,Data!$C$8:$C$1542," "&amp;Cham_cong!$B56,Data!$E$8:$E$1542,Cham_cong!D$3)+SUMIFS(DonNghiphep!$D$4:$D$85,DonNghiphep!$F$4:$F$85,Cham_cong!D$3,DonNghiphep!$B$4:$B$85,Cham_cong!$B56)+SUMIFS(Data_khac!$AC$8:$AC$1504,Data_khac!$C$8:$C$1504," "&amp;Cham_cong!$B56,Data_khac!$E$8:$E$1504,Cham_cong!D$3)</f>
        <v>1</v>
      </c>
      <c r="E56" s="26">
        <f>SUMIFS(Data!$AB$8:$AB$1542,Data!$C$8:$C$1542," "&amp;Cham_cong!$B56,Data!$E$8:$E$1542,Cham_cong!E$3)+SUMIFS(DonNghiphep!$D$4:$D$85,DonNghiphep!$F$4:$F$85,Cham_cong!E$3,DonNghiphep!$B$4:$B$85,Cham_cong!$B56)+SUMIFS(Data_khac!$AC$8:$AC$1504,Data_khac!$C$8:$C$1504," "&amp;Cham_cong!$B56,Data_khac!$E$8:$E$1504,Cham_cong!E$3)</f>
        <v>0</v>
      </c>
      <c r="F56" s="26">
        <f>SUMIFS(Data!$AB$8:$AB$1542,Data!$C$8:$C$1542," "&amp;Cham_cong!$B56,Data!$E$8:$E$1542,Cham_cong!F$3)+SUMIFS(DonNghiphep!$D$4:$D$85,DonNghiphep!$F$4:$F$85,Cham_cong!F$3,DonNghiphep!$B$4:$B$85,Cham_cong!$B56)+SUMIFS(Data_khac!$AC$8:$AC$1504,Data_khac!$C$8:$C$1504," "&amp;Cham_cong!$B56,Data_khac!$E$8:$E$1504,Cham_cong!F$3)</f>
        <v>1</v>
      </c>
      <c r="G56" s="26">
        <f>SUMIFS(Data!$AB$8:$AB$1542,Data!$C$8:$C$1542," "&amp;Cham_cong!$B56,Data!$E$8:$E$1542,Cham_cong!G$3)+SUMIFS(DonNghiphep!$D$4:$D$85,DonNghiphep!$F$4:$F$85,Cham_cong!G$3,DonNghiphep!$B$4:$B$85,Cham_cong!$B56)+SUMIFS(Data_khac!$AC$8:$AC$1504,Data_khac!$C$8:$C$1504," "&amp;Cham_cong!$B56,Data_khac!$E$8:$E$1504,Cham_cong!G$3)</f>
        <v>0</v>
      </c>
      <c r="H56" s="26">
        <f>SUMIFS(Data!$AB$8:$AB$1542,Data!$C$8:$C$1542," "&amp;Cham_cong!$B56,Data!$E$8:$E$1542,Cham_cong!H$3)+SUMIFS(DonNghiphep!$D$4:$D$85,DonNghiphep!$F$4:$F$85,Cham_cong!H$3,DonNghiphep!$B$4:$B$85,Cham_cong!$B56)+SUMIFS(Data_khac!$AC$8:$AC$1504,Data_khac!$C$8:$C$1504," "&amp;Cham_cong!$B56,Data_khac!$E$8:$E$1504,Cham_cong!H$3)</f>
        <v>0</v>
      </c>
      <c r="I56" s="26"/>
      <c r="J56" s="26"/>
      <c r="K56" s="26">
        <f>SUMIFS(Data!$AB$8:$AB$1542,Data!$C$8:$C$1542," "&amp;Cham_cong!$B56,Data!$E$8:$E$1542,Cham_cong!K$3)+SUMIFS(DonNghiphep!$D$4:$D$85,DonNghiphep!$F$4:$F$85,Cham_cong!K$3,DonNghiphep!$B$4:$B$85,Cham_cong!$B56)+SUMIFS(Data_khac!$AC$8:$AC$1504,Data_khac!$C$8:$C$1504," "&amp;Cham_cong!$B56,Data_khac!$E$8:$E$1504,Cham_cong!K$3)</f>
        <v>1</v>
      </c>
      <c r="L56" s="26">
        <f>SUMIFS(Data!$AB$8:$AB$1542,Data!$C$8:$C$1542," "&amp;Cham_cong!$B56,Data!$E$8:$E$1542,Cham_cong!L$3)+SUMIFS(DonNghiphep!$D$4:$D$85,DonNghiphep!$F$4:$F$85,Cham_cong!L$3,DonNghiphep!$B$4:$B$85,Cham_cong!$B56)+SUMIFS(Data_khac!$AC$8:$AC$1504,Data_khac!$C$8:$C$1504," "&amp;Cham_cong!$B56,Data_khac!$E$8:$E$1504,Cham_cong!L$3)</f>
        <v>1</v>
      </c>
      <c r="M56" s="26">
        <f>SUMIFS(Data!$AB$8:$AB$1542,Data!$C$8:$C$1542," "&amp;Cham_cong!$B56,Data!$E$8:$E$1542,Cham_cong!M$3)+SUMIFS(DonNghiphep!$D$4:$D$85,DonNghiphep!$F$4:$F$85,Cham_cong!M$3,DonNghiphep!$B$4:$B$85,Cham_cong!$B56)+SUMIFS(Data_khac!$AC$8:$AC$1504,Data_khac!$C$8:$C$1504," "&amp;Cham_cong!$B56,Data_khac!$E$8:$E$1504,Cham_cong!M$3)</f>
        <v>1</v>
      </c>
      <c r="N56" s="26">
        <f>SUMIFS(Data!$AB$8:$AB$1542,Data!$C$8:$C$1542," "&amp;Cham_cong!$B56,Data!$E$8:$E$1542,Cham_cong!N$3)+SUMIFS(DonNghiphep!$D$4:$D$85,DonNghiphep!$F$4:$F$85,Cham_cong!N$3,DonNghiphep!$B$4:$B$85,Cham_cong!$B56)+SUMIFS(Data_khac!$AC$8:$AC$1504,Data_khac!$C$8:$C$1504," "&amp;Cham_cong!$B56,Data_khac!$E$8:$E$1504,Cham_cong!N$3)</f>
        <v>0.93921568627450969</v>
      </c>
      <c r="O56" s="26">
        <f>SUMIFS(Data!$AB$8:$AB$1542,Data!$C$8:$C$1542," "&amp;Cham_cong!$B56,Data!$E$8:$E$1542,Cham_cong!O$3)+SUMIFS(DonNghiphep!$D$4:$D$85,DonNghiphep!$F$4:$F$85,Cham_cong!O$3,DonNghiphep!$B$4:$B$85,Cham_cong!$B56)+SUMIFS(Data_khac!$AC$8:$AC$1504,Data_khac!$C$8:$C$1504," "&amp;Cham_cong!$B56,Data_khac!$E$8:$E$1504,Cham_cong!O$3)</f>
        <v>1</v>
      </c>
      <c r="P56" s="26"/>
      <c r="Q56" s="26"/>
      <c r="R56" s="26">
        <f>SUMIFS(Data!$AB$8:$AB$1542,Data!$C$8:$C$1542," "&amp;Cham_cong!$B56,Data!$E$8:$E$1542,Cham_cong!R$3)+SUMIFS(DonNghiphep!$D$4:$D$85,DonNghiphep!$F$4:$F$85,Cham_cong!R$3,DonNghiphep!$B$4:$B$85,Cham_cong!$B56)+SUMIFS(Data_khac!$AC$8:$AC$1504,Data_khac!$C$8:$C$1504," "&amp;Cham_cong!$B56,Data_khac!$E$8:$E$1504,Cham_cong!R$3)</f>
        <v>0.93921568627450969</v>
      </c>
      <c r="S56" s="26">
        <f>SUMIFS(Data!$AB$8:$AB$1542,Data!$C$8:$C$1542," "&amp;Cham_cong!$B56,Data!$E$8:$E$1542,Cham_cong!S$3)+SUMIFS(DonNghiphep!$D$4:$D$85,DonNghiphep!$F$4:$F$85,Cham_cong!S$3,DonNghiphep!$B$4:$B$85,Cham_cong!$B56)+SUMIFS(Data_khac!$AC$8:$AC$1504,Data_khac!$C$8:$C$1504," "&amp;Cham_cong!$B56,Data_khac!$E$8:$E$1504,Cham_cong!S$3)</f>
        <v>1</v>
      </c>
      <c r="T56" s="26">
        <f>SUMIFS(Data!$AB$8:$AB$1542,Data!$C$8:$C$1542," "&amp;Cham_cong!$B56,Data!$E$8:$E$1542,Cham_cong!T$3)+SUMIFS(DonNghiphep!$D$4:$D$85,DonNghiphep!$F$4:$F$85,Cham_cong!T$3,DonNghiphep!$B$4:$B$85,Cham_cong!$B56)+SUMIFS(Data_khac!$AC$8:$AC$1504,Data_khac!$C$8:$C$1504," "&amp;Cham_cong!$B56,Data_khac!$E$8:$E$1504,Cham_cong!T$3)</f>
        <v>1</v>
      </c>
      <c r="U56" s="26">
        <f>SUMIFS(Data!$AB$8:$AB$1542,Data!$C$8:$C$1542," "&amp;Cham_cong!$B56,Data!$E$8:$E$1542,Cham_cong!U$3)+SUMIFS(DonNghiphep!$D$4:$D$85,DonNghiphep!$F$4:$F$85,Cham_cong!U$3,DonNghiphep!$B$4:$B$85,Cham_cong!$B56)+SUMIFS(Data_khac!$AC$8:$AC$1504,Data_khac!$C$8:$C$1504," "&amp;Cham_cong!$B56,Data_khac!$E$8:$E$1504,Cham_cong!U$3)</f>
        <v>1</v>
      </c>
      <c r="V56" s="26">
        <f>SUMIFS(Data!$AB$8:$AB$1542,Data!$C$8:$C$1542," "&amp;Cham_cong!$B56,Data!$E$8:$E$1542,Cham_cong!V$3)+SUMIFS(DonNghiphep!$D$4:$D$85,DonNghiphep!$F$4:$F$85,Cham_cong!V$3,DonNghiphep!$B$4:$B$85,Cham_cong!$B56)+SUMIFS(Data_khac!$AC$8:$AC$1504,Data_khac!$C$8:$C$1504," "&amp;Cham_cong!$B56,Data_khac!$E$8:$E$1504,Cham_cong!V$3)</f>
        <v>0</v>
      </c>
      <c r="W56" s="26"/>
      <c r="X56" s="26"/>
      <c r="Y56" s="26">
        <f>SUMIFS(Data!$AB$8:$AB$1542,Data!$C$8:$C$1542," "&amp;Cham_cong!$B56,Data!$E$8:$E$1542,Cham_cong!Y$3)+SUMIFS(DonNghiphep!$D$4:$D$85,DonNghiphep!$F$4:$F$85,Cham_cong!Y$3,DonNghiphep!$B$4:$B$85,Cham_cong!$B56)+SUMIFS(Data_khac!$AC$8:$AC$1504,Data_khac!$C$8:$C$1504," "&amp;Cham_cong!$B56,Data_khac!$E$8:$E$1504,Cham_cong!Y$3)</f>
        <v>1</v>
      </c>
      <c r="Z56" s="26">
        <f>SUMIFS(Data!$AB$8:$AB$1542,Data!$C$8:$C$1542," "&amp;Cham_cong!$B56,Data!$E$8:$E$1542,Cham_cong!Z$3)+SUMIFS(DonNghiphep!$D$4:$D$85,DonNghiphep!$F$4:$F$85,Cham_cong!Z$3,DonNghiphep!$B$4:$B$85,Cham_cong!$B56)+SUMIFS(Data_khac!$AC$8:$AC$1504,Data_khac!$C$8:$C$1504," "&amp;Cham_cong!$B56,Data_khac!$E$8:$E$1504,Cham_cong!Z$3)</f>
        <v>0.90784313725490196</v>
      </c>
      <c r="AA56" s="26">
        <f>SUMIFS(Data!$AB$8:$AB$1542,Data!$C$8:$C$1542," "&amp;Cham_cong!$B56,Data!$E$8:$E$1542,Cham_cong!AA$3)+SUMIFS(DonNghiphep!$D$4:$D$85,DonNghiphep!$F$4:$F$85,Cham_cong!AA$3,DonNghiphep!$B$4:$B$85,Cham_cong!$B56)+SUMIFS(Data_khac!$AC$8:$AC$1504,Data_khac!$C$8:$C$1504," "&amp;Cham_cong!$B56,Data_khac!$E$8:$E$1504,Cham_cong!AA$3)</f>
        <v>1</v>
      </c>
      <c r="AB56" s="26">
        <f>SUMIFS(Data!$AB$8:$AB$1542,Data!$C$8:$C$1542," "&amp;Cham_cong!$B56,Data!$E$8:$E$1542,Cham_cong!AB$3)+SUMIFS(DonNghiphep!$D$4:$D$85,DonNghiphep!$F$4:$F$85,Cham_cong!AB$3,DonNghiphep!$B$4:$B$85,Cham_cong!$B56)+SUMIFS(Data_khac!$AC$8:$AC$1504,Data_khac!$C$8:$C$1504," "&amp;Cham_cong!$B56,Data_khac!$E$8:$E$1504,Cham_cong!AB$3)</f>
        <v>1</v>
      </c>
      <c r="AC56" s="26">
        <f>SUMIFS(Data!$AB$8:$AB$1542,Data!$C$8:$C$1542," "&amp;Cham_cong!$B56,Data!$E$8:$E$1542,Cham_cong!AC$3)+SUMIFS(DonNghiphep!$D$4:$D$85,DonNghiphep!$F$4:$F$85,Cham_cong!AC$3,DonNghiphep!$B$4:$B$85,Cham_cong!$B56)+SUMIFS(Data_khac!$AC$8:$AC$1504,Data_khac!$C$8:$C$1504," "&amp;Cham_cong!$B56,Data_khac!$E$8:$E$1504,Cham_cong!AC$3)</f>
        <v>1</v>
      </c>
      <c r="AD56" s="26"/>
      <c r="AE56" s="26"/>
      <c r="AF56" s="26">
        <f>SUMIFS(Data!$AB$8:$AB$1542,Data!$C$8:$C$1542," "&amp;Cham_cong!$B56,Data!$E$8:$E$1542,Cham_cong!AF$3)+SUMIFS(DonNghiphep!$D$4:$D$85,DonNghiphep!$F$4:$F$85,Cham_cong!AF$3,DonNghiphep!$B$4:$B$85,Cham_cong!$B56)+SUMIFS(Data_khac!$AC$8:$AC$1504,Data_khac!$C$8:$C$1504," "&amp;Cham_cong!$B56,Data_khac!$E$8:$E$1504,Cham_cong!AF$3)</f>
        <v>0</v>
      </c>
      <c r="AG56" s="26">
        <f>SUMIFS(Data!$AB$8:$AB$1542,Data!$C$8:$C$1542," "&amp;Cham_cong!$B56,Data!$E$8:$E$1542,Cham_cong!AG$3)+SUMIFS(DonNghiphep!$D$4:$D$85,DonNghiphep!$F$4:$F$85,Cham_cong!AG$3,DonNghiphep!$B$4:$B$85,Cham_cong!$B56)+SUMIFS(Data_khac!$AC$8:$AC$1504,Data_khac!$C$8:$C$1504," "&amp;Cham_cong!$B56,Data_khac!$E$8:$E$1504,Cham_cong!AG$3)</f>
        <v>0.92156862745098034</v>
      </c>
      <c r="AH56" s="26">
        <f>SUMIFS(Data!$AB$8:$AB$1542,Data!$C$8:$C$1542," "&amp;Cham_cong!$B56,Data!$E$8:$E$1542,Cham_cong!AH$3)+SUMIFS(DonNghiphep!$D$4:$D$85,DonNghiphep!$F$4:$F$85,Cham_cong!AH$3,DonNghiphep!$B$4:$B$85,Cham_cong!$B56)+SUMIFS(Data_khac!$AC$8:$AC$1504,Data_khac!$C$8:$C$1504," "&amp;Cham_cong!$B56,Data_khac!$E$8:$E$1504,Cham_cong!AH$3)</f>
        <v>1</v>
      </c>
      <c r="AI56" s="29">
        <f>COUNTIF(D56:AH56,"CĐ")+COUNTIF(D56:AH56,"NL")+COUNTIF(D56:AH56,"B")+COUNTIF(D56:AH56,"CT")+SUM(D56:AH56)</f>
        <v>17.707843137254901</v>
      </c>
      <c r="AJ56" s="230">
        <f>SUMIFS(Data!$AE$8:$AE$1707,Data!$C$8:$C$1707," "&amp;Cham_cong!B56)+SUMIFS(Data_khac!$AF$8:$AF$1504,Data_khac!$C$8:$C$1504," "&amp;Cham_cong!$B56)+SUMIFS(DonNghiphep!$E$4:$E$85,DonNghiphep!$B$4:$B$85,Cham_cong!$B56)</f>
        <v>18</v>
      </c>
      <c r="AK56" s="16">
        <f t="shared" si="51"/>
        <v>0</v>
      </c>
      <c r="AL56" s="16">
        <f t="shared" si="52"/>
        <v>5</v>
      </c>
      <c r="AM56" s="17">
        <f t="shared" si="53"/>
        <v>5</v>
      </c>
      <c r="AN56" s="17">
        <f ca="1">SUMIF(DonNghiphep!B:C,Cham_cong!B56,DonNghiphep!C:C)</f>
        <v>0</v>
      </c>
      <c r="AO56" s="18">
        <f t="shared" ca="1" si="54"/>
        <v>5</v>
      </c>
      <c r="AP56" s="202"/>
      <c r="AQ56" s="159"/>
      <c r="AR56" s="34"/>
      <c r="AS56" s="186"/>
      <c r="AT56" s="187"/>
    </row>
    <row r="57" spans="1:46" s="32" customFormat="1" ht="30" customHeight="1">
      <c r="A57" s="23">
        <v>53</v>
      </c>
      <c r="B57" s="147" t="s">
        <v>365</v>
      </c>
      <c r="C57" s="25" t="s">
        <v>67</v>
      </c>
      <c r="D57" s="26">
        <f>SUMIFS(Data!$AB$8:$AB$1542,Data!$C$8:$C$1542," "&amp;Cham_cong!$B57,Data!$E$8:$E$1542,Cham_cong!D$3)+SUMIFS(DonNghiphep!$D$4:$D$85,DonNghiphep!$F$4:$F$85,Cham_cong!D$3,DonNghiphep!$B$4:$B$85,Cham_cong!$B57)+SUMIFS(Data_khac!$AC$8:$AC$1504,Data_khac!$C$8:$C$1504," "&amp;Cham_cong!$B57,Data_khac!$E$8:$E$1504,Cham_cong!D$3)</f>
        <v>0.93921568627450969</v>
      </c>
      <c r="E57" s="26">
        <f>SUMIFS(Data!$AB$8:$AB$1542,Data!$C$8:$C$1542," "&amp;Cham_cong!$B57,Data!$E$8:$E$1542,Cham_cong!E$3)+SUMIFS(DonNghiphep!$D$4:$D$85,DonNghiphep!$F$4:$F$85,Cham_cong!E$3,DonNghiphep!$B$4:$B$85,Cham_cong!$B57)+SUMIFS(Data_khac!$AC$8:$AC$1504,Data_khac!$C$8:$C$1504," "&amp;Cham_cong!$B57,Data_khac!$E$8:$E$1504,Cham_cong!E$3)</f>
        <v>1</v>
      </c>
      <c r="F57" s="26">
        <f>SUMIFS(Data!$AB$8:$AB$1542,Data!$C$8:$C$1542," "&amp;Cham_cong!$B57,Data!$E$8:$E$1542,Cham_cong!F$3)+SUMIFS(DonNghiphep!$D$4:$D$85,DonNghiphep!$F$4:$F$85,Cham_cong!F$3,DonNghiphep!$B$4:$B$85,Cham_cong!$B57)+SUMIFS(Data_khac!$AC$8:$AC$1504,Data_khac!$C$8:$C$1504," "&amp;Cham_cong!$B57,Data_khac!$E$8:$E$1504,Cham_cong!F$3)</f>
        <v>1</v>
      </c>
      <c r="G57" s="26">
        <f>SUMIFS(Data!$AB$8:$AB$1542,Data!$C$8:$C$1542," "&amp;Cham_cong!$B57,Data!$E$8:$E$1542,Cham_cong!G$3)+SUMIFS(DonNghiphep!$D$4:$D$85,DonNghiphep!$F$4:$F$85,Cham_cong!G$3,DonNghiphep!$B$4:$B$85,Cham_cong!$B57)+SUMIFS(Data_khac!$AC$8:$AC$1504,Data_khac!$C$8:$C$1504," "&amp;Cham_cong!$B57,Data_khac!$E$8:$E$1504,Cham_cong!G$3)</f>
        <v>0.91764705882352937</v>
      </c>
      <c r="H57" s="26">
        <f>SUMIFS(Data!$AB$8:$AB$1542,Data!$C$8:$C$1542," "&amp;Cham_cong!$B57,Data!$E$8:$E$1542,Cham_cong!H$3)+SUMIFS(DonNghiphep!$D$4:$D$85,DonNghiphep!$F$4:$F$85,Cham_cong!H$3,DonNghiphep!$B$4:$B$85,Cham_cong!$B57)+SUMIFS(Data_khac!$AC$8:$AC$1504,Data_khac!$C$8:$C$1504," "&amp;Cham_cong!$B57,Data_khac!$E$8:$E$1504,Cham_cong!H$3)</f>
        <v>1</v>
      </c>
      <c r="I57" s="26"/>
      <c r="J57" s="26"/>
      <c r="K57" s="26">
        <f>SUMIFS(Data!$AB$8:$AB$1542,Data!$C$8:$C$1542," "&amp;Cham_cong!$B57,Data!$E$8:$E$1542,Cham_cong!K$3)+SUMIFS(DonNghiphep!$D$4:$D$85,DonNghiphep!$F$4:$F$85,Cham_cong!K$3,DonNghiphep!$B$4:$B$85,Cham_cong!$B57)+SUMIFS(Data_khac!$AC$8:$AC$1504,Data_khac!$C$8:$C$1504," "&amp;Cham_cong!$B57,Data_khac!$E$8:$E$1504,Cham_cong!K$3)</f>
        <v>1</v>
      </c>
      <c r="L57" s="26">
        <f>SUMIFS(Data!$AB$8:$AB$1542,Data!$C$8:$C$1542," "&amp;Cham_cong!$B57,Data!$E$8:$E$1542,Cham_cong!L$3)+SUMIFS(DonNghiphep!$D$4:$D$85,DonNghiphep!$F$4:$F$85,Cham_cong!L$3,DonNghiphep!$B$4:$B$85,Cham_cong!$B57)+SUMIFS(Data_khac!$AC$8:$AC$1504,Data_khac!$C$8:$C$1504," "&amp;Cham_cong!$B57,Data_khac!$E$8:$E$1504,Cham_cong!L$3)</f>
        <v>1</v>
      </c>
      <c r="M57" s="26">
        <f>SUMIFS(Data!$AB$8:$AB$1542,Data!$C$8:$C$1542," "&amp;Cham_cong!$B57,Data!$E$8:$E$1542,Cham_cong!M$3)+SUMIFS(DonNghiphep!$D$4:$D$85,DonNghiphep!$F$4:$F$85,Cham_cong!M$3,DonNghiphep!$B$4:$B$85,Cham_cong!$B57)+SUMIFS(Data_khac!$AC$8:$AC$1504,Data_khac!$C$8:$C$1504," "&amp;Cham_cong!$B57,Data_khac!$E$8:$E$1504,Cham_cong!M$3)</f>
        <v>0.93921568627450969</v>
      </c>
      <c r="N57" s="26">
        <f>SUMIFS(Data!$AB$8:$AB$1542,Data!$C$8:$C$1542," "&amp;Cham_cong!$B57,Data!$E$8:$E$1542,Cham_cong!N$3)+SUMIFS(DonNghiphep!$D$4:$D$85,DonNghiphep!$F$4:$F$85,Cham_cong!N$3,DonNghiphep!$B$4:$B$85,Cham_cong!$B57)+SUMIFS(Data_khac!$AC$8:$AC$1504,Data_khac!$C$8:$C$1504," "&amp;Cham_cong!$B57,Data_khac!$E$8:$E$1504,Cham_cong!N$3)</f>
        <v>1</v>
      </c>
      <c r="O57" s="26">
        <f>SUMIFS(Data!$AB$8:$AB$1542,Data!$C$8:$C$1542," "&amp;Cham_cong!$B57,Data!$E$8:$E$1542,Cham_cong!O$3)+SUMIFS(DonNghiphep!$D$4:$D$85,DonNghiphep!$F$4:$F$85,Cham_cong!O$3,DonNghiphep!$B$4:$B$85,Cham_cong!$B57)+SUMIFS(Data_khac!$AC$8:$AC$1504,Data_khac!$C$8:$C$1504," "&amp;Cham_cong!$B57,Data_khac!$E$8:$E$1504,Cham_cong!O$3)</f>
        <v>1</v>
      </c>
      <c r="P57" s="26"/>
      <c r="Q57" s="26"/>
      <c r="R57" s="26">
        <f>SUMIFS(Data!$AB$8:$AB$1542,Data!$C$8:$C$1542," "&amp;Cham_cong!$B57,Data!$E$8:$E$1542,Cham_cong!R$3)+SUMIFS(DonNghiphep!$D$4:$D$85,DonNghiphep!$F$4:$F$85,Cham_cong!R$3,DonNghiphep!$B$4:$B$85,Cham_cong!$B57)+SUMIFS(Data_khac!$AC$8:$AC$1504,Data_khac!$C$8:$C$1504," "&amp;Cham_cong!$B57,Data_khac!$E$8:$E$1504,Cham_cong!R$3)</f>
        <v>0.92156862745098034</v>
      </c>
      <c r="S57" s="26">
        <f>SUMIFS(Data!$AB$8:$AB$1542,Data!$C$8:$C$1542," "&amp;Cham_cong!$B57,Data!$E$8:$E$1542,Cham_cong!S$3)+SUMIFS(DonNghiphep!$D$4:$D$85,DonNghiphep!$F$4:$F$85,Cham_cong!S$3,DonNghiphep!$B$4:$B$85,Cham_cong!$B57)+SUMIFS(Data_khac!$AC$8:$AC$1504,Data_khac!$C$8:$C$1504," "&amp;Cham_cong!$B57,Data_khac!$E$8:$E$1504,Cham_cong!S$3)</f>
        <v>1</v>
      </c>
      <c r="T57" s="26">
        <f>SUMIFS(Data!$AB$8:$AB$1542,Data!$C$8:$C$1542," "&amp;Cham_cong!$B57,Data!$E$8:$E$1542,Cham_cong!T$3)+SUMIFS(DonNghiphep!$D$4:$D$85,DonNghiphep!$F$4:$F$85,Cham_cong!T$3,DonNghiphep!$B$4:$B$85,Cham_cong!$B57)+SUMIFS(Data_khac!$AC$8:$AC$1504,Data_khac!$C$8:$C$1504," "&amp;Cham_cong!$B57,Data_khac!$E$8:$E$1504,Cham_cong!T$3)</f>
        <v>1</v>
      </c>
      <c r="U57" s="26">
        <f>SUMIFS(Data!$AB$8:$AB$1542,Data!$C$8:$C$1542," "&amp;Cham_cong!$B57,Data!$E$8:$E$1542,Cham_cong!U$3)+SUMIFS(DonNghiphep!$D$4:$D$85,DonNghiphep!$F$4:$F$85,Cham_cong!U$3,DonNghiphep!$B$4:$B$85,Cham_cong!$B57)+SUMIFS(Data_khac!$AC$8:$AC$1504,Data_khac!$C$8:$C$1504," "&amp;Cham_cong!$B57,Data_khac!$E$8:$E$1504,Cham_cong!U$3)</f>
        <v>0.93921568627450969</v>
      </c>
      <c r="V57" s="26">
        <f>SUMIFS(Data!$AB$8:$AB$1542,Data!$C$8:$C$1542," "&amp;Cham_cong!$B57,Data!$E$8:$E$1542,Cham_cong!V$3)+SUMIFS(DonNghiphep!$D$4:$D$85,DonNghiphep!$F$4:$F$85,Cham_cong!V$3,DonNghiphep!$B$4:$B$85,Cham_cong!$B57)+SUMIFS(Data_khac!$AC$8:$AC$1504,Data_khac!$C$8:$C$1504," "&amp;Cham_cong!$B57,Data_khac!$E$8:$E$1504,Cham_cong!V$3)</f>
        <v>0.9254901960784313</v>
      </c>
      <c r="W57" s="26"/>
      <c r="X57" s="26"/>
      <c r="Y57" s="26">
        <f>SUMIFS(Data!$AB$8:$AB$1542,Data!$C$8:$C$1542," "&amp;Cham_cong!$B57,Data!$E$8:$E$1542,Cham_cong!Y$3)+SUMIFS(DonNghiphep!$D$4:$D$85,DonNghiphep!$F$4:$F$85,Cham_cong!Y$3,DonNghiphep!$B$4:$B$85,Cham_cong!$B57)+SUMIFS(Data_khac!$AC$8:$AC$1504,Data_khac!$C$8:$C$1504," "&amp;Cham_cong!$B57,Data_khac!$E$8:$E$1504,Cham_cong!Y$3)</f>
        <v>0.93921568627450969</v>
      </c>
      <c r="Z57" s="26">
        <f>SUMIFS(Data!$AB$8:$AB$1542,Data!$C$8:$C$1542," "&amp;Cham_cong!$B57,Data!$E$8:$E$1542,Cham_cong!Z$3)+SUMIFS(DonNghiphep!$D$4:$D$85,DonNghiphep!$F$4:$F$85,Cham_cong!Z$3,DonNghiphep!$B$4:$B$85,Cham_cong!$B57)+SUMIFS(Data_khac!$AC$8:$AC$1504,Data_khac!$C$8:$C$1504," "&amp;Cham_cong!$B57,Data_khac!$E$8:$E$1504,Cham_cong!Z$3)</f>
        <v>0.99999999999999989</v>
      </c>
      <c r="AA57" s="26">
        <f>SUMIFS(Data!$AB$8:$AB$1542,Data!$C$8:$C$1542," "&amp;Cham_cong!$B57,Data!$E$8:$E$1542,Cham_cong!AA$3)+SUMIFS(DonNghiphep!$D$4:$D$85,DonNghiphep!$F$4:$F$85,Cham_cong!AA$3,DonNghiphep!$B$4:$B$85,Cham_cong!$B57)+SUMIFS(Data_khac!$AC$8:$AC$1504,Data_khac!$C$8:$C$1504," "&amp;Cham_cong!$B57,Data_khac!$E$8:$E$1504,Cham_cong!AA$3)</f>
        <v>0.93921568627450969</v>
      </c>
      <c r="AB57" s="26">
        <f>SUMIFS(Data!$AB$8:$AB$1542,Data!$C$8:$C$1542," "&amp;Cham_cong!$B57,Data!$E$8:$E$1542,Cham_cong!AB$3)+SUMIFS(DonNghiphep!$D$4:$D$85,DonNghiphep!$F$4:$F$85,Cham_cong!AB$3,DonNghiphep!$B$4:$B$85,Cham_cong!$B57)+SUMIFS(Data_khac!$AC$8:$AC$1504,Data_khac!$C$8:$C$1504," "&amp;Cham_cong!$B57,Data_khac!$E$8:$E$1504,Cham_cong!AB$3)</f>
        <v>1</v>
      </c>
      <c r="AC57" s="26">
        <f>SUMIFS(Data!$AB$8:$AB$1542,Data!$C$8:$C$1542," "&amp;Cham_cong!$B57,Data!$E$8:$E$1542,Cham_cong!AC$3)+SUMIFS(DonNghiphep!$D$4:$D$85,DonNghiphep!$F$4:$F$85,Cham_cong!AC$3,DonNghiphep!$B$4:$B$85,Cham_cong!$B57)+SUMIFS(Data_khac!$AC$8:$AC$1504,Data_khac!$C$8:$C$1504," "&amp;Cham_cong!$B57,Data_khac!$E$8:$E$1504,Cham_cong!AC$3)</f>
        <v>0.93137254901960775</v>
      </c>
      <c r="AD57" s="26"/>
      <c r="AE57" s="26"/>
      <c r="AF57" s="26">
        <f>SUMIFS(Data!$AB$8:$AB$1542,Data!$C$8:$C$1542," "&amp;Cham_cong!$B57,Data!$E$8:$E$1542,Cham_cong!AF$3)+SUMIFS(DonNghiphep!$D$4:$D$85,DonNghiphep!$F$4:$F$85,Cham_cong!AF$3,DonNghiphep!$B$4:$B$85,Cham_cong!$B57)+SUMIFS(Data_khac!$AC$8:$AC$1504,Data_khac!$C$8:$C$1504," "&amp;Cham_cong!$B57,Data_khac!$E$8:$E$1504,Cham_cong!AF$3)</f>
        <v>0.93137254901960775</v>
      </c>
      <c r="AG57" s="26">
        <f>SUMIFS(Data!$AB$8:$AB$1542,Data!$C$8:$C$1542," "&amp;Cham_cong!$B57,Data!$E$8:$E$1542,Cham_cong!AG$3)+SUMIFS(DonNghiphep!$D$4:$D$85,DonNghiphep!$F$4:$F$85,Cham_cong!AG$3,DonNghiphep!$B$4:$B$85,Cham_cong!$B57)+SUMIFS(Data_khac!$AC$8:$AC$1504,Data_khac!$C$8:$C$1504," "&amp;Cham_cong!$B57,Data_khac!$E$8:$E$1504,Cham_cong!AG$3)</f>
        <v>1</v>
      </c>
      <c r="AH57" s="26">
        <f>SUMIFS(Data!$AB$8:$AB$1542,Data!$C$8:$C$1542," "&amp;Cham_cong!$B57,Data!$E$8:$E$1542,Cham_cong!AH$3)+SUMIFS(DonNghiphep!$D$4:$D$85,DonNghiphep!$F$4:$F$85,Cham_cong!AH$3,DonNghiphep!$B$4:$B$85,Cham_cong!$B57)+SUMIFS(Data_khac!$AC$8:$AC$1504,Data_khac!$C$8:$C$1504," "&amp;Cham_cong!$B57,Data_khac!$E$8:$E$1504,Cham_cong!AH$3)</f>
        <v>1</v>
      </c>
      <c r="AI57" s="29">
        <f t="shared" si="46"/>
        <v>22.323529411764703</v>
      </c>
      <c r="AJ57" s="230">
        <f>SUMIFS(Data!$AE$8:$AE$1707,Data!$C$8:$C$1707," "&amp;Cham_cong!B57)+SUMIFS(Data_khac!$AF$8:$AF$1504,Data_khac!$C$8:$C$1504," "&amp;Cham_cong!$B57)+SUMIFS(DonNghiphep!$E$4:$E$85,DonNghiphep!$B$4:$B$85,Cham_cong!$B57)</f>
        <v>23</v>
      </c>
      <c r="AK57" s="16">
        <f t="shared" si="51"/>
        <v>0</v>
      </c>
      <c r="AL57" s="16">
        <f t="shared" si="52"/>
        <v>0</v>
      </c>
      <c r="AM57" s="17">
        <f t="shared" si="53"/>
        <v>0</v>
      </c>
      <c r="AN57" s="17">
        <f ca="1">SUMIF(DonNghiphep!B:C,Cham_cong!B57,DonNghiphep!C:C)</f>
        <v>0</v>
      </c>
      <c r="AO57" s="18">
        <f t="shared" ca="1" si="54"/>
        <v>0</v>
      </c>
      <c r="AP57" s="202"/>
      <c r="AQ57" s="159"/>
      <c r="AR57" s="34"/>
      <c r="AS57" s="186"/>
      <c r="AT57" s="187"/>
    </row>
    <row r="58" spans="1:46" s="32" customFormat="1" ht="30" customHeight="1">
      <c r="A58" s="23">
        <v>54</v>
      </c>
      <c r="B58" s="147" t="s">
        <v>366</v>
      </c>
      <c r="C58" s="25" t="s">
        <v>75</v>
      </c>
      <c r="D58" s="26">
        <f>SUMIFS(Data!$AB$8:$AB$1542,Data!$C$8:$C$1542," "&amp;Cham_cong!$B58,Data!$E$8:$E$1542,Cham_cong!D$3)+SUMIFS(DonNghiphep!$D$4:$D$85,DonNghiphep!$F$4:$F$85,Cham_cong!D$3,DonNghiphep!$B$4:$B$85,Cham_cong!$B58)+SUMIFS(Data_khac!$AC$8:$AC$1504,Data_khac!$C$8:$C$1504," "&amp;Cham_cong!$B58,Data_khac!$E$8:$E$1504,Cham_cong!D$3)</f>
        <v>1</v>
      </c>
      <c r="E58" s="26">
        <f>SUMIFS(Data!$AB$8:$AB$1542,Data!$C$8:$C$1542," "&amp;Cham_cong!$B58,Data!$E$8:$E$1542,Cham_cong!E$3)+SUMIFS(DonNghiphep!$D$4:$D$85,DonNghiphep!$F$4:$F$85,Cham_cong!E$3,DonNghiphep!$B$4:$B$85,Cham_cong!$B58)+SUMIFS(Data_khac!$AC$8:$AC$1504,Data_khac!$C$8:$C$1504," "&amp;Cham_cong!$B58,Data_khac!$E$8:$E$1504,Cham_cong!E$3)</f>
        <v>1</v>
      </c>
      <c r="F58" s="26">
        <f>SUMIFS(Data!$AB$8:$AB$1542,Data!$C$8:$C$1542," "&amp;Cham_cong!$B58,Data!$E$8:$E$1542,Cham_cong!F$3)+SUMIFS(DonNghiphep!$D$4:$D$85,DonNghiphep!$F$4:$F$85,Cham_cong!F$3,DonNghiphep!$B$4:$B$85,Cham_cong!$B58)+SUMIFS(Data_khac!$AC$8:$AC$1504,Data_khac!$C$8:$C$1504," "&amp;Cham_cong!$B58,Data_khac!$E$8:$E$1504,Cham_cong!F$3)</f>
        <v>1</v>
      </c>
      <c r="G58" s="26">
        <f>SUMIFS(Data!$AB$8:$AB$1542,Data!$C$8:$C$1542," "&amp;Cham_cong!$B58,Data!$E$8:$E$1542,Cham_cong!G$3)+SUMIFS(DonNghiphep!$D$4:$D$85,DonNghiphep!$F$4:$F$85,Cham_cong!G$3,DonNghiphep!$B$4:$B$85,Cham_cong!$B58)+SUMIFS(Data_khac!$AC$8:$AC$1504,Data_khac!$C$8:$C$1504," "&amp;Cham_cong!$B58,Data_khac!$E$8:$E$1504,Cham_cong!G$3)</f>
        <v>1</v>
      </c>
      <c r="H58" s="26">
        <f>SUMIFS(Data!$AB$8:$AB$1542,Data!$C$8:$C$1542," "&amp;Cham_cong!$B58,Data!$E$8:$E$1542,Cham_cong!H$3)+SUMIFS(DonNghiphep!$D$4:$D$85,DonNghiphep!$F$4:$F$85,Cham_cong!H$3,DonNghiphep!$B$4:$B$85,Cham_cong!$B58)+SUMIFS(Data_khac!$AC$8:$AC$1504,Data_khac!$C$8:$C$1504," "&amp;Cham_cong!$B58,Data_khac!$E$8:$E$1504,Cham_cong!H$3)</f>
        <v>1</v>
      </c>
      <c r="I58" s="26"/>
      <c r="J58" s="26"/>
      <c r="K58" s="26">
        <f>SUMIFS(Data!$AB$8:$AB$1542,Data!$C$8:$C$1542," "&amp;Cham_cong!$B58,Data!$E$8:$E$1542,Cham_cong!K$3)+SUMIFS(DonNghiphep!$D$4:$D$85,DonNghiphep!$F$4:$F$85,Cham_cong!K$3,DonNghiphep!$B$4:$B$85,Cham_cong!$B58)+SUMIFS(Data_khac!$AC$8:$AC$1504,Data_khac!$C$8:$C$1504," "&amp;Cham_cong!$B58,Data_khac!$E$8:$E$1504,Cham_cong!K$3)</f>
        <v>1</v>
      </c>
      <c r="L58" s="26">
        <f>SUMIFS(Data!$AB$8:$AB$1542,Data!$C$8:$C$1542," "&amp;Cham_cong!$B58,Data!$E$8:$E$1542,Cham_cong!L$3)+SUMIFS(DonNghiphep!$D$4:$D$85,DonNghiphep!$F$4:$F$85,Cham_cong!L$3,DonNghiphep!$B$4:$B$85,Cham_cong!$B58)+SUMIFS(Data_khac!$AC$8:$AC$1504,Data_khac!$C$8:$C$1504," "&amp;Cham_cong!$B58,Data_khac!$E$8:$E$1504,Cham_cong!L$3)</f>
        <v>1</v>
      </c>
      <c r="M58" s="26">
        <f>SUMIFS(Data!$AB$8:$AB$1542,Data!$C$8:$C$1542," "&amp;Cham_cong!$B58,Data!$E$8:$E$1542,Cham_cong!M$3)+SUMIFS(DonNghiphep!$D$4:$D$85,DonNghiphep!$F$4:$F$85,Cham_cong!M$3,DonNghiphep!$B$4:$B$85,Cham_cong!$B58)+SUMIFS(Data_khac!$AC$8:$AC$1504,Data_khac!$C$8:$C$1504," "&amp;Cham_cong!$B58,Data_khac!$E$8:$E$1504,Cham_cong!M$3)</f>
        <v>1</v>
      </c>
      <c r="N58" s="26">
        <f>SUMIFS(Data!$AB$8:$AB$1542,Data!$C$8:$C$1542," "&amp;Cham_cong!$B58,Data!$E$8:$E$1542,Cham_cong!N$3)+SUMIFS(DonNghiphep!$D$4:$D$85,DonNghiphep!$F$4:$F$85,Cham_cong!N$3,DonNghiphep!$B$4:$B$85,Cham_cong!$B58)+SUMIFS(Data_khac!$AC$8:$AC$1504,Data_khac!$C$8:$C$1504," "&amp;Cham_cong!$B58,Data_khac!$E$8:$E$1504,Cham_cong!N$3)</f>
        <v>1</v>
      </c>
      <c r="O58" s="26">
        <f>SUMIFS(Data!$AB$8:$AB$1542,Data!$C$8:$C$1542," "&amp;Cham_cong!$B58,Data!$E$8:$E$1542,Cham_cong!O$3)+SUMIFS(DonNghiphep!$D$4:$D$85,DonNghiphep!$F$4:$F$85,Cham_cong!O$3,DonNghiphep!$B$4:$B$85,Cham_cong!$B58)+SUMIFS(Data_khac!$AC$8:$AC$1504,Data_khac!$C$8:$C$1504," "&amp;Cham_cong!$B58,Data_khac!$E$8:$E$1504,Cham_cong!O$3)</f>
        <v>1</v>
      </c>
      <c r="P58" s="26"/>
      <c r="Q58" s="26"/>
      <c r="R58" s="26">
        <f>SUMIFS(Data!$AB$8:$AB$1542,Data!$C$8:$C$1542," "&amp;Cham_cong!$B58,Data!$E$8:$E$1542,Cham_cong!R$3)+SUMIFS(DonNghiphep!$D$4:$D$85,DonNghiphep!$F$4:$F$85,Cham_cong!R$3,DonNghiphep!$B$4:$B$85,Cham_cong!$B58)+SUMIFS(Data_khac!$AC$8:$AC$1504,Data_khac!$C$8:$C$1504," "&amp;Cham_cong!$B58,Data_khac!$E$8:$E$1504,Cham_cong!R$3)</f>
        <v>1</v>
      </c>
      <c r="S58" s="26">
        <f>SUMIFS(Data!$AB$8:$AB$1542,Data!$C$8:$C$1542," "&amp;Cham_cong!$B58,Data!$E$8:$E$1542,Cham_cong!S$3)+SUMIFS(DonNghiphep!$D$4:$D$85,DonNghiphep!$F$4:$F$85,Cham_cong!S$3,DonNghiphep!$B$4:$B$85,Cham_cong!$B58)+SUMIFS(Data_khac!$AC$8:$AC$1504,Data_khac!$C$8:$C$1504," "&amp;Cham_cong!$B58,Data_khac!$E$8:$E$1504,Cham_cong!S$3)</f>
        <v>1</v>
      </c>
      <c r="T58" s="26">
        <f>SUMIFS(Data!$AB$8:$AB$1542,Data!$C$8:$C$1542," "&amp;Cham_cong!$B58,Data!$E$8:$E$1542,Cham_cong!T$3)+SUMIFS(DonNghiphep!$D$4:$D$85,DonNghiphep!$F$4:$F$85,Cham_cong!T$3,DonNghiphep!$B$4:$B$85,Cham_cong!$B58)+SUMIFS(Data_khac!$AC$8:$AC$1504,Data_khac!$C$8:$C$1504," "&amp;Cham_cong!$B58,Data_khac!$E$8:$E$1504,Cham_cong!T$3)</f>
        <v>0.91960784313725485</v>
      </c>
      <c r="U58" s="26">
        <f>SUMIFS(Data!$AB$8:$AB$1542,Data!$C$8:$C$1542," "&amp;Cham_cong!$B58,Data!$E$8:$E$1542,Cham_cong!U$3)+SUMIFS(DonNghiphep!$D$4:$D$85,DonNghiphep!$F$4:$F$85,Cham_cong!U$3,DonNghiphep!$B$4:$B$85,Cham_cong!$B58)+SUMIFS(Data_khac!$AC$8:$AC$1504,Data_khac!$C$8:$C$1504," "&amp;Cham_cong!$B58,Data_khac!$E$8:$E$1504,Cham_cong!U$3)</f>
        <v>1</v>
      </c>
      <c r="V58" s="26">
        <f>SUMIFS(Data!$AB$8:$AB$1542,Data!$C$8:$C$1542," "&amp;Cham_cong!$B58,Data!$E$8:$E$1542,Cham_cong!V$3)+SUMIFS(DonNghiphep!$D$4:$D$85,DonNghiphep!$F$4:$F$85,Cham_cong!V$3,DonNghiphep!$B$4:$B$85,Cham_cong!$B58)+SUMIFS(Data_khac!$AC$8:$AC$1504,Data_khac!$C$8:$C$1504," "&amp;Cham_cong!$B58,Data_khac!$E$8:$E$1504,Cham_cong!V$3)</f>
        <v>0.93529411764705872</v>
      </c>
      <c r="W58" s="26"/>
      <c r="X58" s="26"/>
      <c r="Y58" s="26">
        <f>SUMIFS(Data!$AB$8:$AB$1542,Data!$C$8:$C$1542," "&amp;Cham_cong!$B58,Data!$E$8:$E$1542,Cham_cong!Y$3)+SUMIFS(DonNghiphep!$D$4:$D$85,DonNghiphep!$F$4:$F$85,Cham_cong!Y$3,DonNghiphep!$B$4:$B$85,Cham_cong!$B58)+SUMIFS(Data_khac!$AC$8:$AC$1504,Data_khac!$C$8:$C$1504," "&amp;Cham_cong!$B58,Data_khac!$E$8:$E$1504,Cham_cong!Y$3)</f>
        <v>1</v>
      </c>
      <c r="Z58" s="26">
        <f>SUMIFS(Data!$AB$8:$AB$1542,Data!$C$8:$C$1542," "&amp;Cham_cong!$B58,Data!$E$8:$E$1542,Cham_cong!Z$3)+SUMIFS(DonNghiphep!$D$4:$D$85,DonNghiphep!$F$4:$F$85,Cham_cong!Z$3,DonNghiphep!$B$4:$B$85,Cham_cong!$B58)+SUMIFS(Data_khac!$AC$8:$AC$1504,Data_khac!$C$8:$C$1504," "&amp;Cham_cong!$B58,Data_khac!$E$8:$E$1504,Cham_cong!Z$3)</f>
        <v>1</v>
      </c>
      <c r="AA58" s="26">
        <f>SUMIFS(Data!$AB$8:$AB$1542,Data!$C$8:$C$1542," "&amp;Cham_cong!$B58,Data!$E$8:$E$1542,Cham_cong!AA$3)+SUMIFS(DonNghiphep!$D$4:$D$85,DonNghiphep!$F$4:$F$85,Cham_cong!AA$3,DonNghiphep!$B$4:$B$85,Cham_cong!$B58)+SUMIFS(Data_khac!$AC$8:$AC$1504,Data_khac!$C$8:$C$1504," "&amp;Cham_cong!$B58,Data_khac!$E$8:$E$1504,Cham_cong!AA$3)</f>
        <v>1</v>
      </c>
      <c r="AB58" s="26">
        <f>SUMIFS(Data!$AB$8:$AB$1542,Data!$C$8:$C$1542," "&amp;Cham_cong!$B58,Data!$E$8:$E$1542,Cham_cong!AB$3)+SUMIFS(DonNghiphep!$D$4:$D$85,DonNghiphep!$F$4:$F$85,Cham_cong!AB$3,DonNghiphep!$B$4:$B$85,Cham_cong!$B58)+SUMIFS(Data_khac!$AC$8:$AC$1504,Data_khac!$C$8:$C$1504," "&amp;Cham_cong!$B58,Data_khac!$E$8:$E$1504,Cham_cong!AB$3)</f>
        <v>0.93529411764705872</v>
      </c>
      <c r="AC58" s="26">
        <f>SUMIFS(Data!$AB$8:$AB$1542,Data!$C$8:$C$1542," "&amp;Cham_cong!$B58,Data!$E$8:$E$1542,Cham_cong!AC$3)+SUMIFS(DonNghiphep!$D$4:$D$85,DonNghiphep!$F$4:$F$85,Cham_cong!AC$3,DonNghiphep!$B$4:$B$85,Cham_cong!$B58)+SUMIFS(Data_khac!$AC$8:$AC$1504,Data_khac!$C$8:$C$1504," "&amp;Cham_cong!$B58,Data_khac!$E$8:$E$1504,Cham_cong!AC$3)</f>
        <v>1</v>
      </c>
      <c r="AD58" s="26"/>
      <c r="AE58" s="26"/>
      <c r="AF58" s="26">
        <f>SUMIFS(Data!$AB$8:$AB$1542,Data!$C$8:$C$1542," "&amp;Cham_cong!$B58,Data!$E$8:$E$1542,Cham_cong!AF$3)+SUMIFS(DonNghiphep!$D$4:$D$85,DonNghiphep!$F$4:$F$85,Cham_cong!AF$3,DonNghiphep!$B$4:$B$85,Cham_cong!$B58)+SUMIFS(Data_khac!$AC$8:$AC$1504,Data_khac!$C$8:$C$1504," "&amp;Cham_cong!$B58,Data_khac!$E$8:$E$1504,Cham_cong!AF$3)</f>
        <v>1</v>
      </c>
      <c r="AG58" s="26">
        <f>SUMIFS(Data!$AB$8:$AB$1542,Data!$C$8:$C$1542," "&amp;Cham_cong!$B58,Data!$E$8:$E$1542,Cham_cong!AG$3)+SUMIFS(DonNghiphep!$D$4:$D$85,DonNghiphep!$F$4:$F$85,Cham_cong!AG$3,DonNghiphep!$B$4:$B$85,Cham_cong!$B58)+SUMIFS(Data_khac!$AC$8:$AC$1504,Data_khac!$C$8:$C$1504," "&amp;Cham_cong!$B58,Data_khac!$E$8:$E$1504,Cham_cong!AG$3)</f>
        <v>1</v>
      </c>
      <c r="AH58" s="26">
        <f>SUMIFS(Data!$AB$8:$AB$1542,Data!$C$8:$C$1542," "&amp;Cham_cong!$B58,Data!$E$8:$E$1542,Cham_cong!AH$3)+SUMIFS(DonNghiphep!$D$4:$D$85,DonNghiphep!$F$4:$F$85,Cham_cong!AH$3,DonNghiphep!$B$4:$B$85,Cham_cong!$B58)+SUMIFS(Data_khac!$AC$8:$AC$1504,Data_khac!$C$8:$C$1504," "&amp;Cham_cong!$B58,Data_khac!$E$8:$E$1504,Cham_cong!AH$3)</f>
        <v>0.98431372549019625</v>
      </c>
      <c r="AI58" s="29">
        <f t="shared" si="46"/>
        <v>22.774509803921568</v>
      </c>
      <c r="AJ58" s="230"/>
      <c r="AK58" s="16">
        <f t="shared" si="51"/>
        <v>0</v>
      </c>
      <c r="AL58" s="16">
        <f>COUNTIF(D58:AH58,"0")</f>
        <v>0</v>
      </c>
      <c r="AM58" s="17">
        <f t="shared" si="53"/>
        <v>0</v>
      </c>
      <c r="AN58" s="17">
        <f ca="1">SUMIF(DonNghiphep!B:C,Cham_cong!B58,DonNghiphep!C:C)</f>
        <v>0</v>
      </c>
      <c r="AO58" s="18">
        <f t="shared" ca="1" si="54"/>
        <v>0</v>
      </c>
      <c r="AP58" s="202"/>
      <c r="AQ58" s="159"/>
      <c r="AR58" s="34"/>
      <c r="AS58" s="186"/>
      <c r="AT58" s="187"/>
    </row>
    <row r="59" spans="1:46" s="32" customFormat="1" ht="30" customHeight="1">
      <c r="A59" s="23">
        <v>55</v>
      </c>
      <c r="B59" s="147" t="s">
        <v>367</v>
      </c>
      <c r="C59" s="25" t="s">
        <v>67</v>
      </c>
      <c r="D59" s="26">
        <f>SUMIFS(Data!$AB$8:$AB$1542,Data!$C$8:$C$1542," "&amp;Cham_cong!$B59,Data!$E$8:$E$1542,Cham_cong!D$3)+SUMIFS(DonNghiphep!$D$4:$D$85,DonNghiphep!$F$4:$F$85,Cham_cong!D$3,DonNghiphep!$B$4:$B$85,Cham_cong!$B59)+SUMIFS(Data_khac!$AC$8:$AC$1504,Data_khac!$C$8:$C$1504," "&amp;Cham_cong!$B59,Data_khac!$E$8:$E$1504,Cham_cong!D$3)</f>
        <v>1</v>
      </c>
      <c r="E59" s="26" t="s">
        <v>78</v>
      </c>
      <c r="F59" s="26" t="s">
        <v>78</v>
      </c>
      <c r="G59" s="26" t="s">
        <v>78</v>
      </c>
      <c r="H59" s="26" t="s">
        <v>78</v>
      </c>
      <c r="I59" s="26" t="s">
        <v>78</v>
      </c>
      <c r="J59" s="26" t="s">
        <v>78</v>
      </c>
      <c r="K59" s="26" t="s">
        <v>78</v>
      </c>
      <c r="L59" s="26" t="s">
        <v>78</v>
      </c>
      <c r="M59" s="26" t="s">
        <v>78</v>
      </c>
      <c r="N59" s="26" t="s">
        <v>78</v>
      </c>
      <c r="O59" s="26" t="s">
        <v>78</v>
      </c>
      <c r="P59" s="26" t="s">
        <v>78</v>
      </c>
      <c r="Q59" s="26" t="s">
        <v>78</v>
      </c>
      <c r="R59" s="26" t="s">
        <v>78</v>
      </c>
      <c r="S59" s="26" t="s">
        <v>78</v>
      </c>
      <c r="T59" s="26" t="s">
        <v>78</v>
      </c>
      <c r="U59" s="26" t="s">
        <v>78</v>
      </c>
      <c r="V59" s="26" t="s">
        <v>78</v>
      </c>
      <c r="W59" s="26" t="s">
        <v>78</v>
      </c>
      <c r="X59" s="26" t="s">
        <v>78</v>
      </c>
      <c r="Y59" s="26" t="s">
        <v>78</v>
      </c>
      <c r="Z59" s="26" t="s">
        <v>78</v>
      </c>
      <c r="AA59" s="26" t="s">
        <v>78</v>
      </c>
      <c r="AB59" s="26" t="s">
        <v>78</v>
      </c>
      <c r="AC59" s="26" t="s">
        <v>78</v>
      </c>
      <c r="AD59" s="26" t="s">
        <v>78</v>
      </c>
      <c r="AE59" s="26" t="s">
        <v>78</v>
      </c>
      <c r="AF59" s="26" t="s">
        <v>78</v>
      </c>
      <c r="AG59" s="26" t="s">
        <v>78</v>
      </c>
      <c r="AH59" s="26" t="s">
        <v>78</v>
      </c>
      <c r="AI59" s="29">
        <f t="shared" si="46"/>
        <v>1</v>
      </c>
      <c r="AJ59" s="230">
        <f>SUMIFS(Data!$AE$8:$AE$1707,Data!$C$8:$C$1707," "&amp;Cham_cong!B59)+SUMIFS(Data_khac!$AF$8:$AF$1504,Data_khac!$C$8:$C$1504," "&amp;Cham_cong!$B59)+SUMIFS(DonNghiphep!$E$4:$E$85,DonNghiphep!$B$4:$B$85,Cham_cong!$B59)</f>
        <v>1</v>
      </c>
      <c r="AK59" s="16">
        <f t="shared" si="51"/>
        <v>0</v>
      </c>
      <c r="AL59" s="16">
        <f t="shared" si="52"/>
        <v>0</v>
      </c>
      <c r="AM59" s="17">
        <f t="shared" si="53"/>
        <v>0</v>
      </c>
      <c r="AN59" s="17">
        <f ca="1">SUMIF(DonNghiphep!B:C,Cham_cong!B59,DonNghiphep!C:C)</f>
        <v>0</v>
      </c>
      <c r="AO59" s="18">
        <f t="shared" ca="1" si="54"/>
        <v>0</v>
      </c>
      <c r="AP59" s="202"/>
      <c r="AQ59" s="159"/>
      <c r="AR59" s="34"/>
      <c r="AS59" s="186"/>
      <c r="AT59" s="187"/>
    </row>
    <row r="60" spans="1:46" s="32" customFormat="1" ht="30" customHeight="1">
      <c r="A60" s="23">
        <v>56</v>
      </c>
      <c r="B60" s="147" t="s">
        <v>380</v>
      </c>
      <c r="C60" s="25" t="s">
        <v>67</v>
      </c>
      <c r="D60" s="26">
        <f>SUMIFS(Data!$AB$8:$AB$1542,Data!$C$8:$C$1542," "&amp;Cham_cong!$B60,Data!$E$8:$E$1542,Cham_cong!D$3)+SUMIFS(DonNghiphep!$D$4:$D$85,DonNghiphep!$F$4:$F$85,Cham_cong!D$3,DonNghiphep!$B$4:$B$85,Cham_cong!$B60)+SUMIFS(Data_khac!$AC$8:$AC$1504,Data_khac!$C$8:$C$1504," "&amp;Cham_cong!$B60,Data_khac!$E$8:$E$1504,Cham_cong!D$3)</f>
        <v>1</v>
      </c>
      <c r="E60" s="26">
        <f>SUMIFS(Data!$AB$8:$AB$1542,Data!$C$8:$C$1542," "&amp;Cham_cong!$B60,Data!$E$8:$E$1542,Cham_cong!E$3)+SUMIFS(DonNghiphep!$D$4:$D$85,DonNghiphep!$F$4:$F$85,Cham_cong!E$3,DonNghiphep!$B$4:$B$85,Cham_cong!$B60)+SUMIFS(Data_khac!$AC$8:$AC$1504,Data_khac!$C$8:$C$1504," "&amp;Cham_cong!$B60,Data_khac!$E$8:$E$1504,Cham_cong!E$3)</f>
        <v>1</v>
      </c>
      <c r="F60" s="26">
        <f>SUMIFS(Data!$AB$8:$AB$1542,Data!$C$8:$C$1542," "&amp;Cham_cong!$B60,Data!$E$8:$E$1542,Cham_cong!F$3)+SUMIFS(DonNghiphep!$D$4:$D$85,DonNghiphep!$F$4:$F$85,Cham_cong!F$3,DonNghiphep!$B$4:$B$85,Cham_cong!$B60)+SUMIFS(Data_khac!$AC$8:$AC$1504,Data_khac!$C$8:$C$1504," "&amp;Cham_cong!$B60,Data_khac!$E$8:$E$1504,Cham_cong!F$3)</f>
        <v>1</v>
      </c>
      <c r="G60" s="26">
        <f>SUMIFS(Data!$AB$8:$AB$1542,Data!$C$8:$C$1542," "&amp;Cham_cong!$B60,Data!$E$8:$E$1542,Cham_cong!G$3)+SUMIFS(DonNghiphep!$D$4:$D$85,DonNghiphep!$F$4:$F$85,Cham_cong!G$3,DonNghiphep!$B$4:$B$85,Cham_cong!$B60)+SUMIFS(Data_khac!$AC$8:$AC$1504,Data_khac!$C$8:$C$1504," "&amp;Cham_cong!$B60,Data_khac!$E$8:$E$1504,Cham_cong!G$3)</f>
        <v>1</v>
      </c>
      <c r="H60" s="26">
        <f>SUMIFS(Data!$AB$8:$AB$1542,Data!$C$8:$C$1542," "&amp;Cham_cong!$B60,Data!$E$8:$E$1542,Cham_cong!H$3)+SUMIFS(DonNghiphep!$D$4:$D$85,DonNghiphep!$F$4:$F$85,Cham_cong!H$3,DonNghiphep!$B$4:$B$85,Cham_cong!$B60)+SUMIFS(Data_khac!$AC$8:$AC$1504,Data_khac!$C$8:$C$1504," "&amp;Cham_cong!$B60,Data_khac!$E$8:$E$1504,Cham_cong!H$3)</f>
        <v>1</v>
      </c>
      <c r="I60" s="26"/>
      <c r="J60" s="26"/>
      <c r="K60" s="26">
        <f>SUMIFS(Data!$AB$8:$AB$1542,Data!$C$8:$C$1542," "&amp;Cham_cong!$B60,Data!$E$8:$E$1542,Cham_cong!K$3)+SUMIFS(DonNghiphep!$D$4:$D$85,DonNghiphep!$F$4:$F$85,Cham_cong!K$3,DonNghiphep!$B$4:$B$85,Cham_cong!$B60)+SUMIFS(Data_khac!$AC$8:$AC$1504,Data_khac!$C$8:$C$1504," "&amp;Cham_cong!$B60,Data_khac!$E$8:$E$1504,Cham_cong!K$3)</f>
        <v>1</v>
      </c>
      <c r="L60" s="26">
        <f>SUMIFS(Data!$AB$8:$AB$1542,Data!$C$8:$C$1542," "&amp;Cham_cong!$B60,Data!$E$8:$E$1542,Cham_cong!L$3)+SUMIFS(DonNghiphep!$D$4:$D$85,DonNghiphep!$F$4:$F$85,Cham_cong!L$3,DonNghiphep!$B$4:$B$85,Cham_cong!$B60)+SUMIFS(Data_khac!$AC$8:$AC$1504,Data_khac!$C$8:$C$1504," "&amp;Cham_cong!$B60,Data_khac!$E$8:$E$1504,Cham_cong!L$3)</f>
        <v>1</v>
      </c>
      <c r="M60" s="26">
        <f>SUMIFS(Data!$AB$8:$AB$1542,Data!$C$8:$C$1542," "&amp;Cham_cong!$B60,Data!$E$8:$E$1542,Cham_cong!M$3)+SUMIFS(DonNghiphep!$D$4:$D$85,DonNghiphep!$F$4:$F$85,Cham_cong!M$3,DonNghiphep!$B$4:$B$85,Cham_cong!$B60)+SUMIFS(Data_khac!$AC$8:$AC$1504,Data_khac!$C$8:$C$1504," "&amp;Cham_cong!$B60,Data_khac!$E$8:$E$1504,Cham_cong!M$3)</f>
        <v>1</v>
      </c>
      <c r="N60" s="26">
        <f>SUMIFS(Data!$AB$8:$AB$1542,Data!$C$8:$C$1542," "&amp;Cham_cong!$B60,Data!$E$8:$E$1542,Cham_cong!N$3)+SUMIFS(DonNghiphep!$D$4:$D$85,DonNghiphep!$F$4:$F$85,Cham_cong!N$3,DonNghiphep!$B$4:$B$85,Cham_cong!$B60)+SUMIFS(Data_khac!$AC$8:$AC$1504,Data_khac!$C$8:$C$1504," "&amp;Cham_cong!$B60,Data_khac!$E$8:$E$1504,Cham_cong!N$3)</f>
        <v>1</v>
      </c>
      <c r="O60" s="26">
        <f>SUMIFS(Data!$AB$8:$AB$1542,Data!$C$8:$C$1542," "&amp;Cham_cong!$B60,Data!$E$8:$E$1542,Cham_cong!O$3)+SUMIFS(DonNghiphep!$D$4:$D$85,DonNghiphep!$F$4:$F$85,Cham_cong!O$3,DonNghiphep!$B$4:$B$85,Cham_cong!$B60)+SUMIFS(Data_khac!$AC$8:$AC$1504,Data_khac!$C$8:$C$1504," "&amp;Cham_cong!$B60,Data_khac!$E$8:$E$1504,Cham_cong!O$3)</f>
        <v>1</v>
      </c>
      <c r="P60" s="26"/>
      <c r="Q60" s="26"/>
      <c r="R60" s="26">
        <f>SUMIFS(Data!$AB$8:$AB$1542,Data!$C$8:$C$1542," "&amp;Cham_cong!$B60,Data!$E$8:$E$1542,Cham_cong!R$3)+SUMIFS(DonNghiphep!$D$4:$D$85,DonNghiphep!$F$4:$F$85,Cham_cong!R$3,DonNghiphep!$B$4:$B$85,Cham_cong!$B60)+SUMIFS(Data_khac!$AC$8:$AC$1504,Data_khac!$C$8:$C$1504," "&amp;Cham_cong!$B60,Data_khac!$E$8:$E$1504,Cham_cong!R$3)</f>
        <v>1</v>
      </c>
      <c r="S60" s="26">
        <f>SUMIFS(Data!$AB$8:$AB$1542,Data!$C$8:$C$1542," "&amp;Cham_cong!$B60,Data!$E$8:$E$1542,Cham_cong!S$3)+SUMIFS(DonNghiphep!$D$4:$D$85,DonNghiphep!$F$4:$F$85,Cham_cong!S$3,DonNghiphep!$B$4:$B$85,Cham_cong!$B60)+SUMIFS(Data_khac!$AC$8:$AC$1504,Data_khac!$C$8:$C$1504," "&amp;Cham_cong!$B60,Data_khac!$E$8:$E$1504,Cham_cong!S$3)</f>
        <v>1</v>
      </c>
      <c r="T60" s="26">
        <f>SUMIFS(Data!$AB$8:$AB$1542,Data!$C$8:$C$1542," "&amp;Cham_cong!$B60,Data!$E$8:$E$1542,Cham_cong!T$3)+SUMIFS(DonNghiphep!$D$4:$D$85,DonNghiphep!$F$4:$F$85,Cham_cong!T$3,DonNghiphep!$B$4:$B$85,Cham_cong!$B60)+SUMIFS(Data_khac!$AC$8:$AC$1504,Data_khac!$C$8:$C$1504," "&amp;Cham_cong!$B60,Data_khac!$E$8:$E$1504,Cham_cong!T$3)</f>
        <v>1</v>
      </c>
      <c r="U60" s="26">
        <f>SUMIFS(Data!$AB$8:$AB$1542,Data!$C$8:$C$1542," "&amp;Cham_cong!$B60,Data!$E$8:$E$1542,Cham_cong!U$3)+SUMIFS(DonNghiphep!$D$4:$D$85,DonNghiphep!$F$4:$F$85,Cham_cong!U$3,DonNghiphep!$B$4:$B$85,Cham_cong!$B60)+SUMIFS(Data_khac!$AC$8:$AC$1504,Data_khac!$C$8:$C$1504," "&amp;Cham_cong!$B60,Data_khac!$E$8:$E$1504,Cham_cong!U$3)</f>
        <v>1</v>
      </c>
      <c r="V60" s="26">
        <f>SUMIFS(Data!$AB$8:$AB$1542,Data!$C$8:$C$1542," "&amp;Cham_cong!$B60,Data!$E$8:$E$1542,Cham_cong!V$3)+SUMIFS(DonNghiphep!$D$4:$D$85,DonNghiphep!$F$4:$F$85,Cham_cong!V$3,DonNghiphep!$B$4:$B$85,Cham_cong!$B60)+SUMIFS(Data_khac!$AC$8:$AC$1504,Data_khac!$C$8:$C$1504," "&amp;Cham_cong!$B60,Data_khac!$E$8:$E$1504,Cham_cong!V$3)</f>
        <v>1</v>
      </c>
      <c r="W60" s="26"/>
      <c r="X60" s="26"/>
      <c r="Y60" s="26">
        <f>SUMIFS(Data!$AB$8:$AB$1542,Data!$C$8:$C$1542," "&amp;Cham_cong!$B60,Data!$E$8:$E$1542,Cham_cong!Y$3)+SUMIFS(DonNghiphep!$D$4:$D$85,DonNghiphep!$F$4:$F$85,Cham_cong!Y$3,DonNghiphep!$B$4:$B$85,Cham_cong!$B60)+SUMIFS(Data_khac!$AC$8:$AC$1504,Data_khac!$C$8:$C$1504," "&amp;Cham_cong!$B60,Data_khac!$E$8:$E$1504,Cham_cong!Y$3)</f>
        <v>1</v>
      </c>
      <c r="Z60" s="26">
        <f>SUMIFS(Data!$AB$8:$AB$1542,Data!$C$8:$C$1542," "&amp;Cham_cong!$B60,Data!$E$8:$E$1542,Cham_cong!Z$3)+SUMIFS(DonNghiphep!$D$4:$D$85,DonNghiphep!$F$4:$F$85,Cham_cong!Z$3,DonNghiphep!$B$4:$B$85,Cham_cong!$B60)+SUMIFS(Data_khac!$AC$8:$AC$1504,Data_khac!$C$8:$C$1504," "&amp;Cham_cong!$B60,Data_khac!$E$8:$E$1504,Cham_cong!Z$3)</f>
        <v>1</v>
      </c>
      <c r="AA60" s="26">
        <f>SUMIFS(Data!$AB$8:$AB$1542,Data!$C$8:$C$1542," "&amp;Cham_cong!$B60,Data!$E$8:$E$1542,Cham_cong!AA$3)+SUMIFS(DonNghiphep!$D$4:$D$85,DonNghiphep!$F$4:$F$85,Cham_cong!AA$3,DonNghiphep!$B$4:$B$85,Cham_cong!$B60)+SUMIFS(Data_khac!$AC$8:$AC$1504,Data_khac!$C$8:$C$1504," "&amp;Cham_cong!$B60,Data_khac!$E$8:$E$1504,Cham_cong!AA$3)</f>
        <v>1</v>
      </c>
      <c r="AB60" s="26">
        <f>SUMIFS(Data!$AB$8:$AB$1542,Data!$C$8:$C$1542," "&amp;Cham_cong!$B60,Data!$E$8:$E$1542,Cham_cong!AB$3)+SUMIFS(DonNghiphep!$D$4:$D$85,DonNghiphep!$F$4:$F$85,Cham_cong!AB$3,DonNghiphep!$B$4:$B$85,Cham_cong!$B60)+SUMIFS(Data_khac!$AC$8:$AC$1504,Data_khac!$C$8:$C$1504," "&amp;Cham_cong!$B60,Data_khac!$E$8:$E$1504,Cham_cong!AB$3)</f>
        <v>1</v>
      </c>
      <c r="AC60" s="26">
        <f>SUMIFS(Data!$AB$8:$AB$1542,Data!$C$8:$C$1542," "&amp;Cham_cong!$B60,Data!$E$8:$E$1542,Cham_cong!AC$3)+SUMIFS(DonNghiphep!$D$4:$D$85,DonNghiphep!$F$4:$F$85,Cham_cong!AC$3,DonNghiphep!$B$4:$B$85,Cham_cong!$B60)+SUMIFS(Data_khac!$AC$8:$AC$1504,Data_khac!$C$8:$C$1504," "&amp;Cham_cong!$B60,Data_khac!$E$8:$E$1504,Cham_cong!AC$3)</f>
        <v>1</v>
      </c>
      <c r="AD60" s="26"/>
      <c r="AE60" s="26"/>
      <c r="AF60" s="26">
        <f>SUMIFS(Data!$AB$8:$AB$1542,Data!$C$8:$C$1542," "&amp;Cham_cong!$B60,Data!$E$8:$E$1542,Cham_cong!AF$3)+SUMIFS(DonNghiphep!$D$4:$D$85,DonNghiphep!$F$4:$F$85,Cham_cong!AF$3,DonNghiphep!$B$4:$B$85,Cham_cong!$B60)+SUMIFS(Data_khac!$AC$8:$AC$1504,Data_khac!$C$8:$C$1504," "&amp;Cham_cong!$B60,Data_khac!$E$8:$E$1504,Cham_cong!AF$3)</f>
        <v>1</v>
      </c>
      <c r="AG60" s="26">
        <f>SUMIFS(Data!$AB$8:$AB$1542,Data!$C$8:$C$1542," "&amp;Cham_cong!$B60,Data!$E$8:$E$1542,Cham_cong!AG$3)+SUMIFS(DonNghiphep!$D$4:$D$85,DonNghiphep!$F$4:$F$85,Cham_cong!AG$3,DonNghiphep!$B$4:$B$85,Cham_cong!$B60)+SUMIFS(Data_khac!$AC$8:$AC$1504,Data_khac!$C$8:$C$1504," "&amp;Cham_cong!$B60,Data_khac!$E$8:$E$1504,Cham_cong!AG$3)</f>
        <v>1</v>
      </c>
      <c r="AH60" s="26">
        <f>SUMIFS(Data!$AB$8:$AB$1542,Data!$C$8:$C$1542," "&amp;Cham_cong!$B60,Data!$E$8:$E$1542,Cham_cong!AH$3)+SUMIFS(DonNghiphep!$D$4:$D$85,DonNghiphep!$F$4:$F$85,Cham_cong!AH$3,DonNghiphep!$B$4:$B$85,Cham_cong!$B60)+SUMIFS(Data_khac!$AC$8:$AC$1504,Data_khac!$C$8:$C$1504," "&amp;Cham_cong!$B60,Data_khac!$E$8:$E$1504,Cham_cong!AH$3)</f>
        <v>1</v>
      </c>
      <c r="AI60" s="29">
        <f t="shared" si="46"/>
        <v>23</v>
      </c>
      <c r="AJ60" s="230">
        <f>SUMIFS(Data!$AE$8:$AE$1707,Data!$C$8:$C$1707," "&amp;Cham_cong!B60)+SUMIFS(Data_khac!$AF$8:$AF$1504,Data_khac!$C$8:$C$1504," "&amp;Cham_cong!$B60)+SUMIFS(DonNghiphep!$E$4:$E$85,DonNghiphep!$B$4:$B$85,Cham_cong!$B60)</f>
        <v>23</v>
      </c>
      <c r="AK60" s="16">
        <f t="shared" si="51"/>
        <v>0</v>
      </c>
      <c r="AL60" s="16">
        <f t="shared" si="52"/>
        <v>0</v>
      </c>
      <c r="AM60" s="17">
        <f t="shared" si="53"/>
        <v>0</v>
      </c>
      <c r="AN60" s="17">
        <f ca="1">SUMIF(DonNghiphep!B:C,Cham_cong!B60,DonNghiphep!C:C)</f>
        <v>0</v>
      </c>
      <c r="AO60" s="18">
        <f t="shared" ca="1" si="54"/>
        <v>0</v>
      </c>
      <c r="AP60" s="202"/>
      <c r="AQ60" s="159"/>
      <c r="AR60" s="34"/>
      <c r="AS60" s="186"/>
      <c r="AT60" s="187"/>
    </row>
    <row r="61" spans="1:46" s="32" customFormat="1" ht="30" customHeight="1">
      <c r="A61" s="23">
        <v>57</v>
      </c>
      <c r="B61" s="147" t="s">
        <v>368</v>
      </c>
      <c r="C61" s="25" t="s">
        <v>75</v>
      </c>
      <c r="D61" s="26">
        <f>SUMIFS(Data!$AB$8:$AB$1542,Data!$C$8:$C$1542," "&amp;Cham_cong!$B61,Data!$E$8:$E$1542,Cham_cong!D$3)+SUMIFS(DonNghiphep!$D$4:$D$85,DonNghiphep!$F$4:$F$85,Cham_cong!D$3,DonNghiphep!$B$4:$B$85,Cham_cong!$B61)+SUMIFS(Data_khac!$AC$8:$AC$1504,Data_khac!$C$8:$C$1504," "&amp;Cham_cong!$B61,Data_khac!$E$8:$E$1504,Cham_cong!D$3)</f>
        <v>1</v>
      </c>
      <c r="E61" s="26">
        <f>SUMIFS(Data!$AB$8:$AB$1542,Data!$C$8:$C$1542," "&amp;Cham_cong!$B61,Data!$E$8:$E$1542,Cham_cong!E$3)+SUMIFS(DonNghiphep!$D$4:$D$85,DonNghiphep!$F$4:$F$85,Cham_cong!E$3,DonNghiphep!$B$4:$B$85,Cham_cong!$B61)+SUMIFS(Data_khac!$AC$8:$AC$1504,Data_khac!$C$8:$C$1504," "&amp;Cham_cong!$B61,Data_khac!$E$8:$E$1504,Cham_cong!E$3)</f>
        <v>1</v>
      </c>
      <c r="F61" s="26">
        <f>SUMIFS(Data!$AB$8:$AB$1542,Data!$C$8:$C$1542," "&amp;Cham_cong!$B61,Data!$E$8:$E$1542,Cham_cong!F$3)+SUMIFS(DonNghiphep!$D$4:$D$85,DonNghiphep!$F$4:$F$85,Cham_cong!F$3,DonNghiphep!$B$4:$B$85,Cham_cong!$B61)+SUMIFS(Data_khac!$AC$8:$AC$1504,Data_khac!$C$8:$C$1504," "&amp;Cham_cong!$B61,Data_khac!$E$8:$E$1504,Cham_cong!F$3)</f>
        <v>1</v>
      </c>
      <c r="G61" s="26">
        <f>SUMIFS(Data!$AB$8:$AB$1542,Data!$C$8:$C$1542," "&amp;Cham_cong!$B61,Data!$E$8:$E$1542,Cham_cong!G$3)+SUMIFS(DonNghiphep!$D$4:$D$85,DonNghiphep!$F$4:$F$85,Cham_cong!G$3,DonNghiphep!$B$4:$B$85,Cham_cong!$B61)+SUMIFS(Data_khac!$AC$8:$AC$1504,Data_khac!$C$8:$C$1504," "&amp;Cham_cong!$B61,Data_khac!$E$8:$E$1504,Cham_cong!G$3)</f>
        <v>1</v>
      </c>
      <c r="H61" s="26">
        <f>SUMIFS(Data!$AB$8:$AB$1542,Data!$C$8:$C$1542," "&amp;Cham_cong!$B61,Data!$E$8:$E$1542,Cham_cong!H$3)+SUMIFS(DonNghiphep!$D$4:$D$85,DonNghiphep!$F$4:$F$85,Cham_cong!H$3,DonNghiphep!$B$4:$B$85,Cham_cong!$B61)+SUMIFS(Data_khac!$AC$8:$AC$1504,Data_khac!$C$8:$C$1504," "&amp;Cham_cong!$B61,Data_khac!$E$8:$E$1504,Cham_cong!H$3)</f>
        <v>1</v>
      </c>
      <c r="I61" s="26"/>
      <c r="J61" s="26"/>
      <c r="K61" s="26">
        <f>SUMIFS(Data!$AB$8:$AB$1542,Data!$C$8:$C$1542," "&amp;Cham_cong!$B61,Data!$E$8:$E$1542,Cham_cong!K$3)+SUMIFS(DonNghiphep!$D$4:$D$85,DonNghiphep!$F$4:$F$85,Cham_cong!K$3,DonNghiphep!$B$4:$B$85,Cham_cong!$B61)+SUMIFS(Data_khac!$AC$8:$AC$1504,Data_khac!$C$8:$C$1504," "&amp;Cham_cong!$B61,Data_khac!$E$8:$E$1504,Cham_cong!K$3)</f>
        <v>1</v>
      </c>
      <c r="L61" s="26">
        <f>SUMIFS(Data!$AB$8:$AB$1542,Data!$C$8:$C$1542," "&amp;Cham_cong!$B61,Data!$E$8:$E$1542,Cham_cong!L$3)+SUMIFS(DonNghiphep!$D$4:$D$85,DonNghiphep!$F$4:$F$85,Cham_cong!L$3,DonNghiphep!$B$4:$B$85,Cham_cong!$B61)+SUMIFS(Data_khac!$AC$8:$AC$1504,Data_khac!$C$8:$C$1504," "&amp;Cham_cong!$B61,Data_khac!$E$8:$E$1504,Cham_cong!L$3)</f>
        <v>1</v>
      </c>
      <c r="M61" s="26">
        <f>SUMIFS(Data!$AB$8:$AB$1542,Data!$C$8:$C$1542," "&amp;Cham_cong!$B61,Data!$E$8:$E$1542,Cham_cong!M$3)+SUMIFS(DonNghiphep!$D$4:$D$85,DonNghiphep!$F$4:$F$85,Cham_cong!M$3,DonNghiphep!$B$4:$B$85,Cham_cong!$B61)+SUMIFS(Data_khac!$AC$8:$AC$1504,Data_khac!$C$8:$C$1504," "&amp;Cham_cong!$B61,Data_khac!$E$8:$E$1504,Cham_cong!M$3)</f>
        <v>1</v>
      </c>
      <c r="N61" s="26">
        <f>SUMIFS(Data!$AB$8:$AB$1542,Data!$C$8:$C$1542," "&amp;Cham_cong!$B61,Data!$E$8:$E$1542,Cham_cong!N$3)+SUMIFS(DonNghiphep!$D$4:$D$85,DonNghiphep!$F$4:$F$85,Cham_cong!N$3,DonNghiphep!$B$4:$B$85,Cham_cong!$B61)+SUMIFS(Data_khac!$AC$8:$AC$1504,Data_khac!$C$8:$C$1504," "&amp;Cham_cong!$B61,Data_khac!$E$8:$E$1504,Cham_cong!N$3)</f>
        <v>1</v>
      </c>
      <c r="O61" s="26">
        <f>SUMIFS(Data!$AB$8:$AB$1542,Data!$C$8:$C$1542," "&amp;Cham_cong!$B61,Data!$E$8:$E$1542,Cham_cong!O$3)+SUMIFS(DonNghiphep!$D$4:$D$85,DonNghiphep!$F$4:$F$85,Cham_cong!O$3,DonNghiphep!$B$4:$B$85,Cham_cong!$B61)+SUMIFS(Data_khac!$AC$8:$AC$1504,Data_khac!$C$8:$C$1504," "&amp;Cham_cong!$B61,Data_khac!$E$8:$E$1504,Cham_cong!O$3)</f>
        <v>1</v>
      </c>
      <c r="P61" s="26"/>
      <c r="Q61" s="26"/>
      <c r="R61" s="26">
        <f>SUMIFS(Data!$AB$8:$AB$1542,Data!$C$8:$C$1542," "&amp;Cham_cong!$B61,Data!$E$8:$E$1542,Cham_cong!R$3)+SUMIFS(DonNghiphep!$D$4:$D$85,DonNghiphep!$F$4:$F$85,Cham_cong!R$3,DonNghiphep!$B$4:$B$85,Cham_cong!$B61)+SUMIFS(Data_khac!$AC$8:$AC$1504,Data_khac!$C$8:$C$1504," "&amp;Cham_cong!$B61,Data_khac!$E$8:$E$1504,Cham_cong!R$3)</f>
        <v>1</v>
      </c>
      <c r="S61" s="26">
        <f>SUMIFS(Data!$AB$8:$AB$1542,Data!$C$8:$C$1542," "&amp;Cham_cong!$B61,Data!$E$8:$E$1542,Cham_cong!S$3)+SUMIFS(DonNghiphep!$D$4:$D$85,DonNghiphep!$F$4:$F$85,Cham_cong!S$3,DonNghiphep!$B$4:$B$85,Cham_cong!$B61)+SUMIFS(Data_khac!$AC$8:$AC$1504,Data_khac!$C$8:$C$1504," "&amp;Cham_cong!$B61,Data_khac!$E$8:$E$1504,Cham_cong!S$3)</f>
        <v>1</v>
      </c>
      <c r="T61" s="26">
        <f>SUMIFS(Data!$AB$8:$AB$1542,Data!$C$8:$C$1542," "&amp;Cham_cong!$B61,Data!$E$8:$E$1542,Cham_cong!T$3)+SUMIFS(DonNghiphep!$D$4:$D$85,DonNghiphep!$F$4:$F$85,Cham_cong!T$3,DonNghiphep!$B$4:$B$85,Cham_cong!$B61)+SUMIFS(Data_khac!$AC$8:$AC$1504,Data_khac!$C$8:$C$1504," "&amp;Cham_cong!$B61,Data_khac!$E$8:$E$1504,Cham_cong!T$3)</f>
        <v>1</v>
      </c>
      <c r="U61" s="26">
        <f>SUMIFS(Data!$AB$8:$AB$1542,Data!$C$8:$C$1542," "&amp;Cham_cong!$B61,Data!$E$8:$E$1542,Cham_cong!U$3)+SUMIFS(DonNghiphep!$D$4:$D$85,DonNghiphep!$F$4:$F$85,Cham_cong!U$3,DonNghiphep!$B$4:$B$85,Cham_cong!$B61)+SUMIFS(Data_khac!$AC$8:$AC$1504,Data_khac!$C$8:$C$1504," "&amp;Cham_cong!$B61,Data_khac!$E$8:$E$1504,Cham_cong!U$3)</f>
        <v>1</v>
      </c>
      <c r="V61" s="26">
        <f>SUMIFS(Data!$AB$8:$AB$1542,Data!$C$8:$C$1542," "&amp;Cham_cong!$B61,Data!$E$8:$E$1542,Cham_cong!V$3)+SUMIFS(DonNghiphep!$D$4:$D$85,DonNghiphep!$F$4:$F$85,Cham_cong!V$3,DonNghiphep!$B$4:$B$85,Cham_cong!$B61)+SUMIFS(Data_khac!$AC$8:$AC$1504,Data_khac!$C$8:$C$1504," "&amp;Cham_cong!$B61,Data_khac!$E$8:$E$1504,Cham_cong!V$3)</f>
        <v>1</v>
      </c>
      <c r="W61" s="26"/>
      <c r="X61" s="26"/>
      <c r="Y61" s="26">
        <f>SUMIFS(Data!$AB$8:$AB$1542,Data!$C$8:$C$1542," "&amp;Cham_cong!$B61,Data!$E$8:$E$1542,Cham_cong!Y$3)+SUMIFS(DonNghiphep!$D$4:$D$85,DonNghiphep!$F$4:$F$85,Cham_cong!Y$3,DonNghiphep!$B$4:$B$85,Cham_cong!$B61)+SUMIFS(Data_khac!$AC$8:$AC$1504,Data_khac!$C$8:$C$1504," "&amp;Cham_cong!$B61,Data_khac!$E$8:$E$1504,Cham_cong!Y$3)</f>
        <v>1</v>
      </c>
      <c r="Z61" s="26">
        <f>SUMIFS(Data!$AB$8:$AB$1542,Data!$C$8:$C$1542," "&amp;Cham_cong!$B61,Data!$E$8:$E$1542,Cham_cong!Z$3)+SUMIFS(DonNghiphep!$D$4:$D$85,DonNghiphep!$F$4:$F$85,Cham_cong!Z$3,DonNghiphep!$B$4:$B$85,Cham_cong!$B61)+SUMIFS(Data_khac!$AC$8:$AC$1504,Data_khac!$C$8:$C$1504," "&amp;Cham_cong!$B61,Data_khac!$E$8:$E$1504,Cham_cong!Z$3)</f>
        <v>0.93137254901960775</v>
      </c>
      <c r="AA61" s="26">
        <f>SUMIFS(Data!$AB$8:$AB$1542,Data!$C$8:$C$1542," "&amp;Cham_cong!$B61,Data!$E$8:$E$1542,Cham_cong!AA$3)+SUMIFS(DonNghiphep!$D$4:$D$85,DonNghiphep!$F$4:$F$85,Cham_cong!AA$3,DonNghiphep!$B$4:$B$85,Cham_cong!$B61)+SUMIFS(Data_khac!$AC$8:$AC$1504,Data_khac!$C$8:$C$1504," "&amp;Cham_cong!$B61,Data_khac!$E$8:$E$1504,Cham_cong!AA$3)</f>
        <v>0.9372549019607842</v>
      </c>
      <c r="AB61" s="26">
        <f>SUMIFS(Data!$AB$8:$AB$1542,Data!$C$8:$C$1542," "&amp;Cham_cong!$B61,Data!$E$8:$E$1542,Cham_cong!AB$3)+SUMIFS(DonNghiphep!$D$4:$D$85,DonNghiphep!$F$4:$F$85,Cham_cong!AB$3,DonNghiphep!$B$4:$B$85,Cham_cong!$B61)+SUMIFS(Data_khac!$AC$8:$AC$1504,Data_khac!$C$8:$C$1504," "&amp;Cham_cong!$B61,Data_khac!$E$8:$E$1504,Cham_cong!AB$3)</f>
        <v>1</v>
      </c>
      <c r="AC61" s="26">
        <f>SUMIFS(Data!$AB$8:$AB$1542,Data!$C$8:$C$1542," "&amp;Cham_cong!$B61,Data!$E$8:$E$1542,Cham_cong!AC$3)+SUMIFS(DonNghiphep!$D$4:$D$85,DonNghiphep!$F$4:$F$85,Cham_cong!AC$3,DonNghiphep!$B$4:$B$85,Cham_cong!$B61)+SUMIFS(Data_khac!$AC$8:$AC$1504,Data_khac!$C$8:$C$1504," "&amp;Cham_cong!$B61,Data_khac!$E$8:$E$1504,Cham_cong!AC$3)</f>
        <v>1</v>
      </c>
      <c r="AD61" s="26"/>
      <c r="AE61" s="26"/>
      <c r="AF61" s="26">
        <f>SUMIFS(Data!$AB$8:$AB$1542,Data!$C$8:$C$1542," "&amp;Cham_cong!$B61,Data!$E$8:$E$1542,Cham_cong!AF$3)+SUMIFS(DonNghiphep!$D$4:$D$85,DonNghiphep!$F$4:$F$85,Cham_cong!AF$3,DonNghiphep!$B$4:$B$85,Cham_cong!$B61)+SUMIFS(Data_khac!$AC$8:$AC$1504,Data_khac!$C$8:$C$1504," "&amp;Cham_cong!$B61,Data_khac!$E$8:$E$1504,Cham_cong!AF$3)</f>
        <v>1</v>
      </c>
      <c r="AG61" s="26">
        <f>SUMIFS(Data!$AB$8:$AB$1542,Data!$C$8:$C$1542," "&amp;Cham_cong!$B61,Data!$E$8:$E$1542,Cham_cong!AG$3)+SUMIFS(DonNghiphep!$D$4:$D$85,DonNghiphep!$F$4:$F$85,Cham_cong!AG$3,DonNghiphep!$B$4:$B$85,Cham_cong!$B61)+SUMIFS(Data_khac!$AC$8:$AC$1504,Data_khac!$C$8:$C$1504," "&amp;Cham_cong!$B61,Data_khac!$E$8:$E$1504,Cham_cong!AG$3)</f>
        <v>1</v>
      </c>
      <c r="AH61" s="26">
        <f>SUMIFS(Data!$AB$8:$AB$1542,Data!$C$8:$C$1542," "&amp;Cham_cong!$B61,Data!$E$8:$E$1542,Cham_cong!AH$3)+SUMIFS(DonNghiphep!$D$4:$D$85,DonNghiphep!$F$4:$F$85,Cham_cong!AH$3,DonNghiphep!$B$4:$B$85,Cham_cong!$B61)+SUMIFS(Data_khac!$AC$8:$AC$1504,Data_khac!$C$8:$C$1504," "&amp;Cham_cong!$B61,Data_khac!$E$8:$E$1504,Cham_cong!AH$3)</f>
        <v>1</v>
      </c>
      <c r="AI61" s="29">
        <f t="shared" si="46"/>
        <v>22.868627450980391</v>
      </c>
      <c r="AJ61" s="230"/>
      <c r="AK61" s="16">
        <f t="shared" si="51"/>
        <v>0</v>
      </c>
      <c r="AL61" s="16">
        <f t="shared" si="52"/>
        <v>0</v>
      </c>
      <c r="AM61" s="17">
        <f t="shared" si="53"/>
        <v>0</v>
      </c>
      <c r="AN61" s="17">
        <f ca="1">SUMIF(DonNghiphep!B:C,Cham_cong!B61,DonNghiphep!C:C)</f>
        <v>0</v>
      </c>
      <c r="AO61" s="18">
        <f t="shared" ca="1" si="54"/>
        <v>0</v>
      </c>
      <c r="AP61" s="202"/>
      <c r="AQ61" s="159"/>
      <c r="AR61" s="34"/>
      <c r="AS61" s="186"/>
      <c r="AT61" s="187"/>
    </row>
    <row r="62" spans="1:46" s="32" customFormat="1" ht="30" customHeight="1">
      <c r="A62" s="23">
        <v>58</v>
      </c>
      <c r="B62" s="147" t="s">
        <v>393</v>
      </c>
      <c r="C62" s="25" t="s">
        <v>75</v>
      </c>
      <c r="D62" s="26">
        <f>SUMIFS(Data!$AB$8:$AB$1542,Data!$C$8:$C$1542," "&amp;Cham_cong!$B62,Data!$E$8:$E$1542,Cham_cong!D$3)+SUMIFS(DonNghiphep!$D$4:$D$85,DonNghiphep!$F$4:$F$85,Cham_cong!D$3,DonNghiphep!$B$4:$B$85,Cham_cong!$B62)+SUMIFS(Data_khac!$AC$8:$AC$1504,Data_khac!$C$8:$C$1504," "&amp;Cham_cong!$B62,Data_khac!$E$8:$E$1504,Cham_cong!D$3)</f>
        <v>1</v>
      </c>
      <c r="E62" s="26">
        <f>SUMIFS(Data!$AB$8:$AB$1542,Data!$C$8:$C$1542," "&amp;Cham_cong!$B62,Data!$E$8:$E$1542,Cham_cong!E$3)+SUMIFS(DonNghiphep!$D$4:$D$85,DonNghiphep!$F$4:$F$85,Cham_cong!E$3,DonNghiphep!$B$4:$B$85,Cham_cong!$B62)+SUMIFS(Data_khac!$AC$8:$AC$1504,Data_khac!$C$8:$C$1504," "&amp;Cham_cong!$B62,Data_khac!$E$8:$E$1504,Cham_cong!E$3)</f>
        <v>1</v>
      </c>
      <c r="F62" s="26">
        <f>SUMIFS(Data!$AB$8:$AB$1542,Data!$C$8:$C$1542," "&amp;Cham_cong!$B62,Data!$E$8:$E$1542,Cham_cong!F$3)+SUMIFS(DonNghiphep!$D$4:$D$85,DonNghiphep!$F$4:$F$85,Cham_cong!F$3,DonNghiphep!$B$4:$B$85,Cham_cong!$B62)+SUMIFS(Data_khac!$AC$8:$AC$1504,Data_khac!$C$8:$C$1504," "&amp;Cham_cong!$B62,Data_khac!$E$8:$E$1504,Cham_cong!F$3)</f>
        <v>1</v>
      </c>
      <c r="G62" s="26">
        <f>SUMIFS(Data!$AB$8:$AB$1542,Data!$C$8:$C$1542," "&amp;Cham_cong!$B62,Data!$E$8:$E$1542,Cham_cong!G$3)+SUMIFS(DonNghiphep!$D$4:$D$85,DonNghiphep!$F$4:$F$85,Cham_cong!G$3,DonNghiphep!$B$4:$B$85,Cham_cong!$B62)+SUMIFS(Data_khac!$AC$8:$AC$1504,Data_khac!$C$8:$C$1504," "&amp;Cham_cong!$B62,Data_khac!$E$8:$E$1504,Cham_cong!G$3)</f>
        <v>1</v>
      </c>
      <c r="H62" s="26">
        <f>SUMIFS(Data!$AB$8:$AB$1542,Data!$C$8:$C$1542," "&amp;Cham_cong!$B62,Data!$E$8:$E$1542,Cham_cong!H$3)+SUMIFS(DonNghiphep!$D$4:$D$85,DonNghiphep!$F$4:$F$85,Cham_cong!H$3,DonNghiphep!$B$4:$B$85,Cham_cong!$B62)+SUMIFS(Data_khac!$AC$8:$AC$1504,Data_khac!$C$8:$C$1504," "&amp;Cham_cong!$B62,Data_khac!$E$8:$E$1504,Cham_cong!H$3)</f>
        <v>1</v>
      </c>
      <c r="I62" s="26"/>
      <c r="J62" s="26"/>
      <c r="K62" s="26">
        <f>SUMIFS(Data!$AB$8:$AB$1542,Data!$C$8:$C$1542," "&amp;Cham_cong!$B62,Data!$E$8:$E$1542,Cham_cong!K$3)+SUMIFS(DonNghiphep!$D$4:$D$85,DonNghiphep!$F$4:$F$85,Cham_cong!K$3,DonNghiphep!$B$4:$B$85,Cham_cong!$B62)+SUMIFS(Data_khac!$AC$8:$AC$1504,Data_khac!$C$8:$C$1504," "&amp;Cham_cong!$B62,Data_khac!$E$8:$E$1504,Cham_cong!K$3)</f>
        <v>1</v>
      </c>
      <c r="L62" s="26">
        <f>SUMIFS(Data!$AB$8:$AB$1542,Data!$C$8:$C$1542," "&amp;Cham_cong!$B62,Data!$E$8:$E$1542,Cham_cong!L$3)+SUMIFS(DonNghiphep!$D$4:$D$85,DonNghiphep!$F$4:$F$85,Cham_cong!L$3,DonNghiphep!$B$4:$B$85,Cham_cong!$B62)+SUMIFS(Data_khac!$AC$8:$AC$1504,Data_khac!$C$8:$C$1504," "&amp;Cham_cong!$B62,Data_khac!$E$8:$E$1504,Cham_cong!L$3)</f>
        <v>1</v>
      </c>
      <c r="M62" s="26">
        <f>SUMIFS(Data!$AB$8:$AB$1542,Data!$C$8:$C$1542," "&amp;Cham_cong!$B62,Data!$E$8:$E$1542,Cham_cong!M$3)+SUMIFS(DonNghiphep!$D$4:$D$85,DonNghiphep!$F$4:$F$85,Cham_cong!M$3,DonNghiphep!$B$4:$B$85,Cham_cong!$B62)+SUMIFS(Data_khac!$AC$8:$AC$1504,Data_khac!$C$8:$C$1504," "&amp;Cham_cong!$B62,Data_khac!$E$8:$E$1504,Cham_cong!M$3)</f>
        <v>1</v>
      </c>
      <c r="N62" s="26">
        <f>SUMIFS(Data!$AB$8:$AB$1542,Data!$C$8:$C$1542," "&amp;Cham_cong!$B62,Data!$E$8:$E$1542,Cham_cong!N$3)+SUMIFS(DonNghiphep!$D$4:$D$85,DonNghiphep!$F$4:$F$85,Cham_cong!N$3,DonNghiphep!$B$4:$B$85,Cham_cong!$B62)+SUMIFS(Data_khac!$AC$8:$AC$1504,Data_khac!$C$8:$C$1504," "&amp;Cham_cong!$B62,Data_khac!$E$8:$E$1504,Cham_cong!N$3)</f>
        <v>1</v>
      </c>
      <c r="O62" s="26">
        <f>SUMIFS(Data!$AB$8:$AB$1542,Data!$C$8:$C$1542," "&amp;Cham_cong!$B62,Data!$E$8:$E$1542,Cham_cong!O$3)+SUMIFS(DonNghiphep!$D$4:$D$85,DonNghiphep!$F$4:$F$85,Cham_cong!O$3,DonNghiphep!$B$4:$B$85,Cham_cong!$B62)+SUMIFS(Data_khac!$AC$8:$AC$1504,Data_khac!$C$8:$C$1504," "&amp;Cham_cong!$B62,Data_khac!$E$8:$E$1504,Cham_cong!O$3)</f>
        <v>1</v>
      </c>
      <c r="P62" s="26"/>
      <c r="Q62" s="26"/>
      <c r="R62" s="26">
        <f>SUMIFS(Data!$AB$8:$AB$1542,Data!$C$8:$C$1542," "&amp;Cham_cong!$B62,Data!$E$8:$E$1542,Cham_cong!R$3)+SUMIFS(DonNghiphep!$D$4:$D$85,DonNghiphep!$F$4:$F$85,Cham_cong!R$3,DonNghiphep!$B$4:$B$85,Cham_cong!$B62)+SUMIFS(Data_khac!$AC$8:$AC$1504,Data_khac!$C$8:$C$1504," "&amp;Cham_cong!$B62,Data_khac!$E$8:$E$1504,Cham_cong!R$3)</f>
        <v>1</v>
      </c>
      <c r="S62" s="26">
        <f>SUMIFS(Data!$AB$8:$AB$1542,Data!$C$8:$C$1542," "&amp;Cham_cong!$B62,Data!$E$8:$E$1542,Cham_cong!S$3)+SUMIFS(DonNghiphep!$D$4:$D$85,DonNghiphep!$F$4:$F$85,Cham_cong!S$3,DonNghiphep!$B$4:$B$85,Cham_cong!$B62)+SUMIFS(Data_khac!$AC$8:$AC$1504,Data_khac!$C$8:$C$1504," "&amp;Cham_cong!$B62,Data_khac!$E$8:$E$1504,Cham_cong!S$3)</f>
        <v>1</v>
      </c>
      <c r="T62" s="26">
        <f>SUMIFS(Data!$AB$8:$AB$1542,Data!$C$8:$C$1542," "&amp;Cham_cong!$B62,Data!$E$8:$E$1542,Cham_cong!T$3)+SUMIFS(DonNghiphep!$D$4:$D$85,DonNghiphep!$F$4:$F$85,Cham_cong!T$3,DonNghiphep!$B$4:$B$85,Cham_cong!$B62)+SUMIFS(Data_khac!$AC$8:$AC$1504,Data_khac!$C$8:$C$1504," "&amp;Cham_cong!$B62,Data_khac!$E$8:$E$1504,Cham_cong!T$3)</f>
        <v>1</v>
      </c>
      <c r="U62" s="26">
        <f>SUMIFS(Data!$AB$8:$AB$1542,Data!$C$8:$C$1542," "&amp;Cham_cong!$B62,Data!$E$8:$E$1542,Cham_cong!U$3)+SUMIFS(DonNghiphep!$D$4:$D$85,DonNghiphep!$F$4:$F$85,Cham_cong!U$3,DonNghiphep!$B$4:$B$85,Cham_cong!$B62)+SUMIFS(Data_khac!$AC$8:$AC$1504,Data_khac!$C$8:$C$1504," "&amp;Cham_cong!$B62,Data_khac!$E$8:$E$1504,Cham_cong!U$3)</f>
        <v>1</v>
      </c>
      <c r="V62" s="26">
        <f>SUMIFS(Data!$AB$8:$AB$1542,Data!$C$8:$C$1542," "&amp;Cham_cong!$B62,Data!$E$8:$E$1542,Cham_cong!V$3)+SUMIFS(DonNghiphep!$D$4:$D$85,DonNghiphep!$F$4:$F$85,Cham_cong!V$3,DonNghiphep!$B$4:$B$85,Cham_cong!$B62)+SUMIFS(Data_khac!$AC$8:$AC$1504,Data_khac!$C$8:$C$1504," "&amp;Cham_cong!$B62,Data_khac!$E$8:$E$1504,Cham_cong!V$3)</f>
        <v>1</v>
      </c>
      <c r="W62" s="26"/>
      <c r="X62" s="26"/>
      <c r="Y62" s="26">
        <f>SUMIFS(Data!$AB$8:$AB$1542,Data!$C$8:$C$1542," "&amp;Cham_cong!$B62,Data!$E$8:$E$1542,Cham_cong!Y$3)+SUMIFS(DonNghiphep!$D$4:$D$85,DonNghiphep!$F$4:$F$85,Cham_cong!Y$3,DonNghiphep!$B$4:$B$85,Cham_cong!$B62)+SUMIFS(Data_khac!$AC$8:$AC$1504,Data_khac!$C$8:$C$1504," "&amp;Cham_cong!$B62,Data_khac!$E$8:$E$1504,Cham_cong!Y$3)</f>
        <v>1</v>
      </c>
      <c r="Z62" s="26">
        <f>SUMIFS(Data!$AB$8:$AB$1542,Data!$C$8:$C$1542," "&amp;Cham_cong!$B62,Data!$E$8:$E$1542,Cham_cong!Z$3)+SUMIFS(DonNghiphep!$D$4:$D$85,DonNghiphep!$F$4:$F$85,Cham_cong!Z$3,DonNghiphep!$B$4:$B$85,Cham_cong!$B62)+SUMIFS(Data_khac!$AC$8:$AC$1504,Data_khac!$C$8:$C$1504," "&amp;Cham_cong!$B62,Data_khac!$E$8:$E$1504,Cham_cong!Z$3)</f>
        <v>0.93137254901960775</v>
      </c>
      <c r="AA62" s="26">
        <f>SUMIFS(Data!$AB$8:$AB$1542,Data!$C$8:$C$1542," "&amp;Cham_cong!$B62,Data!$E$8:$E$1542,Cham_cong!AA$3)+SUMIFS(DonNghiphep!$D$4:$D$85,DonNghiphep!$F$4:$F$85,Cham_cong!AA$3,DonNghiphep!$B$4:$B$85,Cham_cong!$B62)+SUMIFS(Data_khac!$AC$8:$AC$1504,Data_khac!$C$8:$C$1504," "&amp;Cham_cong!$B62,Data_khac!$E$8:$E$1504,Cham_cong!AA$3)</f>
        <v>0.9</v>
      </c>
      <c r="AB62" s="26">
        <f>SUMIFS(Data!$AB$8:$AB$1542,Data!$C$8:$C$1542," "&amp;Cham_cong!$B62,Data!$E$8:$E$1542,Cham_cong!AB$3)+SUMIFS(DonNghiphep!$D$4:$D$85,DonNghiphep!$F$4:$F$85,Cham_cong!AB$3,DonNghiphep!$B$4:$B$85,Cham_cong!$B62)+SUMIFS(Data_khac!$AC$8:$AC$1504,Data_khac!$C$8:$C$1504," "&amp;Cham_cong!$B62,Data_khac!$E$8:$E$1504,Cham_cong!AB$3)</f>
        <v>1</v>
      </c>
      <c r="AC62" s="26">
        <f>SUMIFS(Data!$AB$8:$AB$1542,Data!$C$8:$C$1542," "&amp;Cham_cong!$B62,Data!$E$8:$E$1542,Cham_cong!AC$3)+SUMIFS(DonNghiphep!$D$4:$D$85,DonNghiphep!$F$4:$F$85,Cham_cong!AC$3,DonNghiphep!$B$4:$B$85,Cham_cong!$B62)+SUMIFS(Data_khac!$AC$8:$AC$1504,Data_khac!$C$8:$C$1504," "&amp;Cham_cong!$B62,Data_khac!$E$8:$E$1504,Cham_cong!AC$3)</f>
        <v>1</v>
      </c>
      <c r="AD62" s="26"/>
      <c r="AE62" s="26"/>
      <c r="AF62" s="26">
        <f>SUMIFS(Data!$AB$8:$AB$1542,Data!$C$8:$C$1542," "&amp;Cham_cong!$B62,Data!$E$8:$E$1542,Cham_cong!AF$3)+SUMIFS(DonNghiphep!$D$4:$D$85,DonNghiphep!$F$4:$F$85,Cham_cong!AF$3,DonNghiphep!$B$4:$B$85,Cham_cong!$B62)+SUMIFS(Data_khac!$AC$8:$AC$1504,Data_khac!$C$8:$C$1504," "&amp;Cham_cong!$B62,Data_khac!$E$8:$E$1504,Cham_cong!AF$3)</f>
        <v>1</v>
      </c>
      <c r="AG62" s="26">
        <f>SUMIFS(Data!$AB$8:$AB$1542,Data!$C$8:$C$1542," "&amp;Cham_cong!$B62,Data!$E$8:$E$1542,Cham_cong!AG$3)+SUMIFS(DonNghiphep!$D$4:$D$85,DonNghiphep!$F$4:$F$85,Cham_cong!AG$3,DonNghiphep!$B$4:$B$85,Cham_cong!$B62)+SUMIFS(Data_khac!$AC$8:$AC$1504,Data_khac!$C$8:$C$1504," "&amp;Cham_cong!$B62,Data_khac!$E$8:$E$1504,Cham_cong!AG$3)</f>
        <v>1</v>
      </c>
      <c r="AH62" s="26">
        <f>SUMIFS(Data!$AB$8:$AB$1542,Data!$C$8:$C$1542," "&amp;Cham_cong!$B62,Data!$E$8:$E$1542,Cham_cong!AH$3)+SUMIFS(DonNghiphep!$D$4:$D$85,DonNghiphep!$F$4:$F$85,Cham_cong!AH$3,DonNghiphep!$B$4:$B$85,Cham_cong!$B62)+SUMIFS(Data_khac!$AC$8:$AC$1504,Data_khac!$C$8:$C$1504," "&amp;Cham_cong!$B62,Data_khac!$E$8:$E$1504,Cham_cong!AH$3)</f>
        <v>1</v>
      </c>
      <c r="AI62" s="29">
        <f t="shared" si="46"/>
        <v>22.831372549019605</v>
      </c>
      <c r="AJ62" s="230"/>
      <c r="AK62" s="16">
        <f t="shared" ref="AK62:AK64" si="55">COUNTIFS(D62:AH62,"&gt;0",D62:AH62,"&lt;0.625")</f>
        <v>0</v>
      </c>
      <c r="AL62" s="16">
        <f t="shared" ref="AL62:AL64" si="56">COUNTIF(D62:AH62,"0")</f>
        <v>0</v>
      </c>
      <c r="AM62" s="17">
        <f t="shared" ref="AM62:AM64" si="57">AL62*1+AK62*0.5</f>
        <v>0</v>
      </c>
      <c r="AN62" s="17">
        <f ca="1">SUMIF(DonNghiphep!B:C,Cham_cong!B62,DonNghiphep!C:C)</f>
        <v>0</v>
      </c>
      <c r="AO62" s="18">
        <f t="shared" ref="AO62:AO64" ca="1" si="58">AM62-AN62</f>
        <v>0</v>
      </c>
      <c r="AP62" s="202"/>
      <c r="AQ62" s="159"/>
      <c r="AR62" s="34"/>
      <c r="AS62" s="186"/>
      <c r="AT62" s="187"/>
    </row>
    <row r="63" spans="1:46" s="32" customFormat="1" ht="30" customHeight="1">
      <c r="A63" s="23">
        <v>59</v>
      </c>
      <c r="B63" s="147" t="s">
        <v>399</v>
      </c>
      <c r="C63" s="25" t="s">
        <v>67</v>
      </c>
      <c r="D63" s="26">
        <f>SUMIFS(Data!$AB$8:$AB$1542,Data!$C$8:$C$1542," "&amp;Cham_cong!$B63,Data!$E$8:$E$1542,Cham_cong!D$3)+SUMIFS(DonNghiphep!$D$4:$D$85,DonNghiphep!$F$4:$F$85,Cham_cong!D$3,DonNghiphep!$B$4:$B$85,Cham_cong!$B63)+SUMIFS(Data_khac!$AC$8:$AC$1504,Data_khac!$C$8:$C$1504," "&amp;Cham_cong!$B63,Data_khac!$E$8:$E$1504,Cham_cong!D$3)</f>
        <v>1</v>
      </c>
      <c r="E63" s="26">
        <f>SUMIFS(Data!$AB$8:$AB$1542,Data!$C$8:$C$1542," "&amp;Cham_cong!$B63,Data!$E$8:$E$1542,Cham_cong!E$3)+SUMIFS(DonNghiphep!$D$4:$D$85,DonNghiphep!$F$4:$F$85,Cham_cong!E$3,DonNghiphep!$B$4:$B$85,Cham_cong!$B63)+SUMIFS(Data_khac!$AC$8:$AC$1504,Data_khac!$C$8:$C$1504," "&amp;Cham_cong!$B63,Data_khac!$E$8:$E$1504,Cham_cong!E$3)</f>
        <v>1</v>
      </c>
      <c r="F63" s="26">
        <f>SUMIFS(Data!$AB$8:$AB$1542,Data!$C$8:$C$1542," "&amp;Cham_cong!$B63,Data!$E$8:$E$1542,Cham_cong!F$3)+SUMIFS(DonNghiphep!$D$4:$D$85,DonNghiphep!$F$4:$F$85,Cham_cong!F$3,DonNghiphep!$B$4:$B$85,Cham_cong!$B63)+SUMIFS(Data_khac!$AC$8:$AC$1504,Data_khac!$C$8:$C$1504," "&amp;Cham_cong!$B63,Data_khac!$E$8:$E$1504,Cham_cong!F$3)</f>
        <v>1</v>
      </c>
      <c r="G63" s="26">
        <f>SUMIFS(Data!$AB$8:$AB$1542,Data!$C$8:$C$1542," "&amp;Cham_cong!$B63,Data!$E$8:$E$1542,Cham_cong!G$3)+SUMIFS(DonNghiphep!$D$4:$D$85,DonNghiphep!$F$4:$F$85,Cham_cong!G$3,DonNghiphep!$B$4:$B$85,Cham_cong!$B63)+SUMIFS(Data_khac!$AC$8:$AC$1504,Data_khac!$C$8:$C$1504," "&amp;Cham_cong!$B63,Data_khac!$E$8:$E$1504,Cham_cong!G$3)</f>
        <v>1</v>
      </c>
      <c r="H63" s="26">
        <f>SUMIFS(Data!$AB$8:$AB$1542,Data!$C$8:$C$1542," "&amp;Cham_cong!$B63,Data!$E$8:$E$1542,Cham_cong!H$3)+SUMIFS(DonNghiphep!$D$4:$D$85,DonNghiphep!$F$4:$F$85,Cham_cong!H$3,DonNghiphep!$B$4:$B$85,Cham_cong!$B63)+SUMIFS(Data_khac!$AC$8:$AC$1504,Data_khac!$C$8:$C$1504," "&amp;Cham_cong!$B63,Data_khac!$E$8:$E$1504,Cham_cong!H$3)</f>
        <v>1</v>
      </c>
      <c r="I63" s="26"/>
      <c r="J63" s="26"/>
      <c r="K63" s="26">
        <f>SUMIFS(Data!$AB$8:$AB$1542,Data!$C$8:$C$1542," "&amp;Cham_cong!$B63,Data!$E$8:$E$1542,Cham_cong!K$3)+SUMIFS(DonNghiphep!$D$4:$D$85,DonNghiphep!$F$4:$F$85,Cham_cong!K$3,DonNghiphep!$B$4:$B$85,Cham_cong!$B63)+SUMIFS(Data_khac!$AC$8:$AC$1504,Data_khac!$C$8:$C$1504," "&amp;Cham_cong!$B63,Data_khac!$E$8:$E$1504,Cham_cong!K$3)</f>
        <v>1</v>
      </c>
      <c r="L63" s="26">
        <f>SUMIFS(Data!$AB$8:$AB$1542,Data!$C$8:$C$1542," "&amp;Cham_cong!$B63,Data!$E$8:$E$1542,Cham_cong!L$3)+SUMIFS(DonNghiphep!$D$4:$D$85,DonNghiphep!$F$4:$F$85,Cham_cong!L$3,DonNghiphep!$B$4:$B$85,Cham_cong!$B63)+SUMIFS(Data_khac!$AC$8:$AC$1504,Data_khac!$C$8:$C$1504," "&amp;Cham_cong!$B63,Data_khac!$E$8:$E$1504,Cham_cong!L$3)</f>
        <v>1</v>
      </c>
      <c r="M63" s="26">
        <f>SUMIFS(Data!$AB$8:$AB$1542,Data!$C$8:$C$1542," "&amp;Cham_cong!$B63,Data!$E$8:$E$1542,Cham_cong!M$3)+SUMIFS(DonNghiphep!$D$4:$D$85,DonNghiphep!$F$4:$F$85,Cham_cong!M$3,DonNghiphep!$B$4:$B$85,Cham_cong!$B63)+SUMIFS(Data_khac!$AC$8:$AC$1504,Data_khac!$C$8:$C$1504," "&amp;Cham_cong!$B63,Data_khac!$E$8:$E$1504,Cham_cong!M$3)</f>
        <v>1</v>
      </c>
      <c r="N63" s="26">
        <f>SUMIFS(Data!$AB$8:$AB$1542,Data!$C$8:$C$1542," "&amp;Cham_cong!$B63,Data!$E$8:$E$1542,Cham_cong!N$3)+SUMIFS(DonNghiphep!$D$4:$D$85,DonNghiphep!$F$4:$F$85,Cham_cong!N$3,DonNghiphep!$B$4:$B$85,Cham_cong!$B63)+SUMIFS(Data_khac!$AC$8:$AC$1504,Data_khac!$C$8:$C$1504," "&amp;Cham_cong!$B63,Data_khac!$E$8:$E$1504,Cham_cong!N$3)</f>
        <v>1</v>
      </c>
      <c r="O63" s="26">
        <f>SUMIFS(Data!$AB$8:$AB$1542,Data!$C$8:$C$1542," "&amp;Cham_cong!$B63,Data!$E$8:$E$1542,Cham_cong!O$3)+SUMIFS(DonNghiphep!$D$4:$D$85,DonNghiphep!$F$4:$F$85,Cham_cong!O$3,DonNghiphep!$B$4:$B$85,Cham_cong!$B63)+SUMIFS(Data_khac!$AC$8:$AC$1504,Data_khac!$C$8:$C$1504," "&amp;Cham_cong!$B63,Data_khac!$E$8:$E$1504,Cham_cong!O$3)</f>
        <v>1</v>
      </c>
      <c r="P63" s="26"/>
      <c r="Q63" s="26"/>
      <c r="R63" s="26">
        <f>SUMIFS(Data!$AB$8:$AB$1542,Data!$C$8:$C$1542," "&amp;Cham_cong!$B63,Data!$E$8:$E$1542,Cham_cong!R$3)+SUMIFS(DonNghiphep!$D$4:$D$85,DonNghiphep!$F$4:$F$85,Cham_cong!R$3,DonNghiphep!$B$4:$B$85,Cham_cong!$B63)+SUMIFS(Data_khac!$AC$8:$AC$1504,Data_khac!$C$8:$C$1504," "&amp;Cham_cong!$B63,Data_khac!$E$8:$E$1504,Cham_cong!R$3)</f>
        <v>1</v>
      </c>
      <c r="S63" s="26">
        <f>SUMIFS(Data!$AB$8:$AB$1542,Data!$C$8:$C$1542," "&amp;Cham_cong!$B63,Data!$E$8:$E$1542,Cham_cong!S$3)+SUMIFS(DonNghiphep!$D$4:$D$85,DonNghiphep!$F$4:$F$85,Cham_cong!S$3,DonNghiphep!$B$4:$B$85,Cham_cong!$B63)+SUMIFS(Data_khac!$AC$8:$AC$1504,Data_khac!$C$8:$C$1504," "&amp;Cham_cong!$B63,Data_khac!$E$8:$E$1504,Cham_cong!S$3)</f>
        <v>1</v>
      </c>
      <c r="T63" s="26">
        <f>SUMIFS(Data!$AB$8:$AB$1542,Data!$C$8:$C$1542," "&amp;Cham_cong!$B63,Data!$E$8:$E$1542,Cham_cong!T$3)+SUMIFS(DonNghiphep!$D$4:$D$85,DonNghiphep!$F$4:$F$85,Cham_cong!T$3,DonNghiphep!$B$4:$B$85,Cham_cong!$B63)+SUMIFS(Data_khac!$AC$8:$AC$1504,Data_khac!$C$8:$C$1504," "&amp;Cham_cong!$B63,Data_khac!$E$8:$E$1504,Cham_cong!T$3)</f>
        <v>1</v>
      </c>
      <c r="U63" s="26">
        <f>SUMIFS(Data!$AB$8:$AB$1542,Data!$C$8:$C$1542," "&amp;Cham_cong!$B63,Data!$E$8:$E$1542,Cham_cong!U$3)+SUMIFS(DonNghiphep!$D$4:$D$85,DonNghiphep!$F$4:$F$85,Cham_cong!U$3,DonNghiphep!$B$4:$B$85,Cham_cong!$B63)+SUMIFS(Data_khac!$AC$8:$AC$1504,Data_khac!$C$8:$C$1504," "&amp;Cham_cong!$B63,Data_khac!$E$8:$E$1504,Cham_cong!U$3)</f>
        <v>1</v>
      </c>
      <c r="V63" s="26">
        <f>SUMIFS(Data!$AB$8:$AB$1542,Data!$C$8:$C$1542," "&amp;Cham_cong!$B63,Data!$E$8:$E$1542,Cham_cong!V$3)+SUMIFS(DonNghiphep!$D$4:$D$85,DonNghiphep!$F$4:$F$85,Cham_cong!V$3,DonNghiphep!$B$4:$B$85,Cham_cong!$B63)+SUMIFS(Data_khac!$AC$8:$AC$1504,Data_khac!$C$8:$C$1504," "&amp;Cham_cong!$B63,Data_khac!$E$8:$E$1504,Cham_cong!V$3)</f>
        <v>1</v>
      </c>
      <c r="W63" s="26"/>
      <c r="X63" s="26"/>
      <c r="Y63" s="26">
        <f>SUMIFS(Data!$AB$8:$AB$1542,Data!$C$8:$C$1542," "&amp;Cham_cong!$B63,Data!$E$8:$E$1542,Cham_cong!Y$3)+SUMIFS(DonNghiphep!$D$4:$D$85,DonNghiphep!$F$4:$F$85,Cham_cong!Y$3,DonNghiphep!$B$4:$B$85,Cham_cong!$B63)+SUMIFS(Data_khac!$AC$8:$AC$1504,Data_khac!$C$8:$C$1504," "&amp;Cham_cong!$B63,Data_khac!$E$8:$E$1504,Cham_cong!Y$3)</f>
        <v>1</v>
      </c>
      <c r="Z63" s="26">
        <f>SUMIFS(Data!$AB$8:$AB$1542,Data!$C$8:$C$1542," "&amp;Cham_cong!$B63,Data!$E$8:$E$1542,Cham_cong!Z$3)+SUMIFS(DonNghiphep!$D$4:$D$85,DonNghiphep!$F$4:$F$85,Cham_cong!Z$3,DonNghiphep!$B$4:$B$85,Cham_cong!$B63)+SUMIFS(Data_khac!$AC$8:$AC$1504,Data_khac!$C$8:$C$1504," "&amp;Cham_cong!$B63,Data_khac!$E$8:$E$1504,Cham_cong!Z$3)</f>
        <v>1</v>
      </c>
      <c r="AA63" s="26">
        <f>SUMIFS(Data!$AB$8:$AB$1542,Data!$C$8:$C$1542," "&amp;Cham_cong!$B63,Data!$E$8:$E$1542,Cham_cong!AA$3)+SUMIFS(DonNghiphep!$D$4:$D$85,DonNghiphep!$F$4:$F$85,Cham_cong!AA$3,DonNghiphep!$B$4:$B$85,Cham_cong!$B63)+SUMIFS(Data_khac!$AC$8:$AC$1504,Data_khac!$C$8:$C$1504," "&amp;Cham_cong!$B63,Data_khac!$E$8:$E$1504,Cham_cong!AA$3)</f>
        <v>1</v>
      </c>
      <c r="AB63" s="26">
        <f>SUMIFS(Data!$AB$8:$AB$1542,Data!$C$8:$C$1542," "&amp;Cham_cong!$B63,Data!$E$8:$E$1542,Cham_cong!AB$3)+SUMIFS(DonNghiphep!$D$4:$D$85,DonNghiphep!$F$4:$F$85,Cham_cong!AB$3,DonNghiphep!$B$4:$B$85,Cham_cong!$B63)+SUMIFS(Data_khac!$AC$8:$AC$1504,Data_khac!$C$8:$C$1504," "&amp;Cham_cong!$B63,Data_khac!$E$8:$E$1504,Cham_cong!AB$3)</f>
        <v>1</v>
      </c>
      <c r="AC63" s="26">
        <f>SUMIFS(Data!$AB$8:$AB$1542,Data!$C$8:$C$1542," "&amp;Cham_cong!$B63,Data!$E$8:$E$1542,Cham_cong!AC$3)+SUMIFS(DonNghiphep!$D$4:$D$85,DonNghiphep!$F$4:$F$85,Cham_cong!AC$3,DonNghiphep!$B$4:$B$85,Cham_cong!$B63)+SUMIFS(Data_khac!$AC$8:$AC$1504,Data_khac!$C$8:$C$1504," "&amp;Cham_cong!$B63,Data_khac!$E$8:$E$1504,Cham_cong!AC$3)</f>
        <v>1</v>
      </c>
      <c r="AD63" s="26"/>
      <c r="AE63" s="26"/>
      <c r="AF63" s="26">
        <f>SUMIFS(Data!$AB$8:$AB$1542,Data!$C$8:$C$1542," "&amp;Cham_cong!$B63,Data!$E$8:$E$1542,Cham_cong!AF$3)+SUMIFS(DonNghiphep!$D$4:$D$85,DonNghiphep!$F$4:$F$85,Cham_cong!AF$3,DonNghiphep!$B$4:$B$85,Cham_cong!$B63)+SUMIFS(Data_khac!$AC$8:$AC$1504,Data_khac!$C$8:$C$1504," "&amp;Cham_cong!$B63,Data_khac!$E$8:$E$1504,Cham_cong!AF$3)</f>
        <v>1</v>
      </c>
      <c r="AG63" s="26">
        <f>SUMIFS(Data!$AB$8:$AB$1542,Data!$C$8:$C$1542," "&amp;Cham_cong!$B63,Data!$E$8:$E$1542,Cham_cong!AG$3)+SUMIFS(DonNghiphep!$D$4:$D$85,DonNghiphep!$F$4:$F$85,Cham_cong!AG$3,DonNghiphep!$B$4:$B$85,Cham_cong!$B63)+SUMIFS(Data_khac!$AC$8:$AC$1504,Data_khac!$C$8:$C$1504," "&amp;Cham_cong!$B63,Data_khac!$E$8:$E$1504,Cham_cong!AG$3)</f>
        <v>1</v>
      </c>
      <c r="AH63" s="26">
        <f>SUMIFS(Data!$AB$8:$AB$1542,Data!$C$8:$C$1542," "&amp;Cham_cong!$B63,Data!$E$8:$E$1542,Cham_cong!AH$3)+SUMIFS(DonNghiphep!$D$4:$D$85,DonNghiphep!$F$4:$F$85,Cham_cong!AH$3,DonNghiphep!$B$4:$B$85,Cham_cong!$B63)+SUMIFS(Data_khac!$AC$8:$AC$1504,Data_khac!$C$8:$C$1504," "&amp;Cham_cong!$B63,Data_khac!$E$8:$E$1504,Cham_cong!AH$3)</f>
        <v>1</v>
      </c>
      <c r="AI63" s="29">
        <f t="shared" si="46"/>
        <v>23</v>
      </c>
      <c r="AJ63" s="230">
        <f>SUMIFS(Data!$AE$8:$AE$1707,Data!$C$8:$C$1707," "&amp;Cham_cong!B63)+SUMIFS(Data_khac!$AF$8:$AF$1504,Data_khac!$C$8:$C$1504," "&amp;Cham_cong!$B63)+SUMIFS(DonNghiphep!$E$4:$E$85,DonNghiphep!$B$4:$B$85,Cham_cong!$B63)</f>
        <v>23</v>
      </c>
      <c r="AK63" s="16">
        <f t="shared" si="55"/>
        <v>0</v>
      </c>
      <c r="AL63" s="16">
        <f t="shared" si="56"/>
        <v>0</v>
      </c>
      <c r="AM63" s="17">
        <f t="shared" si="57"/>
        <v>0</v>
      </c>
      <c r="AN63" s="17">
        <f ca="1">SUMIF(DonNghiphep!B:C,Cham_cong!B63,DonNghiphep!C:C)</f>
        <v>0</v>
      </c>
      <c r="AO63" s="18">
        <f t="shared" ca="1" si="58"/>
        <v>0</v>
      </c>
      <c r="AP63" s="202"/>
      <c r="AQ63" s="159"/>
      <c r="AR63" s="34"/>
      <c r="AS63" s="186"/>
      <c r="AT63" s="187"/>
    </row>
    <row r="64" spans="1:46" s="32" customFormat="1" ht="30" customHeight="1">
      <c r="A64" s="23">
        <v>60</v>
      </c>
      <c r="B64" s="147" t="s">
        <v>400</v>
      </c>
      <c r="C64" s="25" t="s">
        <v>67</v>
      </c>
      <c r="D64" s="26">
        <f>SUMIFS(Data!$AB$8:$AB$1542,Data!$C$8:$C$1542," "&amp;Cham_cong!$B64,Data!$E$8:$E$1542,Cham_cong!D$3)+SUMIFS(DonNghiphep!$D$4:$D$85,DonNghiphep!$F$4:$F$85,Cham_cong!D$3,DonNghiphep!$B$4:$B$85,Cham_cong!$B64)+SUMIFS(Data_khac!$AC$8:$AC$1504,Data_khac!$C$8:$C$1504," "&amp;Cham_cong!$B64,Data_khac!$E$8:$E$1504,Cham_cong!D$3)</f>
        <v>1</v>
      </c>
      <c r="E64" s="26">
        <f>SUMIFS(Data!$AB$8:$AB$1542,Data!$C$8:$C$1542," "&amp;Cham_cong!$B64,Data!$E$8:$E$1542,Cham_cong!E$3)+SUMIFS(DonNghiphep!$D$4:$D$85,DonNghiphep!$F$4:$F$85,Cham_cong!E$3,DonNghiphep!$B$4:$B$85,Cham_cong!$B64)+SUMIFS(Data_khac!$AC$8:$AC$1504,Data_khac!$C$8:$C$1504," "&amp;Cham_cong!$B64,Data_khac!$E$8:$E$1504,Cham_cong!E$3)</f>
        <v>1</v>
      </c>
      <c r="F64" s="26">
        <f>SUMIFS(Data!$AB$8:$AB$1542,Data!$C$8:$C$1542," "&amp;Cham_cong!$B64,Data!$E$8:$E$1542,Cham_cong!F$3)+SUMIFS(DonNghiphep!$D$4:$D$85,DonNghiphep!$F$4:$F$85,Cham_cong!F$3,DonNghiphep!$B$4:$B$85,Cham_cong!$B64)+SUMIFS(Data_khac!$AC$8:$AC$1504,Data_khac!$C$8:$C$1504," "&amp;Cham_cong!$B64,Data_khac!$E$8:$E$1504,Cham_cong!F$3)</f>
        <v>1</v>
      </c>
      <c r="G64" s="26">
        <f>SUMIFS(Data!$AB$8:$AB$1542,Data!$C$8:$C$1542," "&amp;Cham_cong!$B64,Data!$E$8:$E$1542,Cham_cong!G$3)+SUMIFS(DonNghiphep!$D$4:$D$85,DonNghiphep!$F$4:$F$85,Cham_cong!G$3,DonNghiphep!$B$4:$B$85,Cham_cong!$B64)+SUMIFS(Data_khac!$AC$8:$AC$1504,Data_khac!$C$8:$C$1504," "&amp;Cham_cong!$B64,Data_khac!$E$8:$E$1504,Cham_cong!G$3)</f>
        <v>1</v>
      </c>
      <c r="H64" s="26">
        <f>SUMIFS(Data!$AB$8:$AB$1542,Data!$C$8:$C$1542," "&amp;Cham_cong!$B64,Data!$E$8:$E$1542,Cham_cong!H$3)+SUMIFS(DonNghiphep!$D$4:$D$85,DonNghiphep!$F$4:$F$85,Cham_cong!H$3,DonNghiphep!$B$4:$B$85,Cham_cong!$B64)+SUMIFS(Data_khac!$AC$8:$AC$1504,Data_khac!$C$8:$C$1504," "&amp;Cham_cong!$B64,Data_khac!$E$8:$E$1504,Cham_cong!H$3)</f>
        <v>1</v>
      </c>
      <c r="I64" s="26"/>
      <c r="J64" s="26"/>
      <c r="K64" s="26">
        <f>SUMIFS(Data!$AB$8:$AB$1542,Data!$C$8:$C$1542," "&amp;Cham_cong!$B64,Data!$E$8:$E$1542,Cham_cong!K$3)+SUMIFS(DonNghiphep!$D$4:$D$85,DonNghiphep!$F$4:$F$85,Cham_cong!K$3,DonNghiphep!$B$4:$B$85,Cham_cong!$B64)+SUMIFS(Data_khac!$AC$8:$AC$1504,Data_khac!$C$8:$C$1504," "&amp;Cham_cong!$B64,Data_khac!$E$8:$E$1504,Cham_cong!K$3)</f>
        <v>1</v>
      </c>
      <c r="L64" s="26">
        <f>SUMIFS(Data!$AB$8:$AB$1542,Data!$C$8:$C$1542," "&amp;Cham_cong!$B64,Data!$E$8:$E$1542,Cham_cong!L$3)+SUMIFS(DonNghiphep!$D$4:$D$85,DonNghiphep!$F$4:$F$85,Cham_cong!L$3,DonNghiphep!$B$4:$B$85,Cham_cong!$B64)+SUMIFS(Data_khac!$AC$8:$AC$1504,Data_khac!$C$8:$C$1504," "&amp;Cham_cong!$B64,Data_khac!$E$8:$E$1504,Cham_cong!L$3)</f>
        <v>1</v>
      </c>
      <c r="M64" s="26">
        <f>SUMIFS(Data!$AB$8:$AB$1542,Data!$C$8:$C$1542," "&amp;Cham_cong!$B64,Data!$E$8:$E$1542,Cham_cong!M$3)+SUMIFS(DonNghiphep!$D$4:$D$85,DonNghiphep!$F$4:$F$85,Cham_cong!M$3,DonNghiphep!$B$4:$B$85,Cham_cong!$B64)+SUMIFS(Data_khac!$AC$8:$AC$1504,Data_khac!$C$8:$C$1504," "&amp;Cham_cong!$B64,Data_khac!$E$8:$E$1504,Cham_cong!M$3)</f>
        <v>1</v>
      </c>
      <c r="N64" s="26">
        <f>SUMIFS(Data!$AB$8:$AB$1542,Data!$C$8:$C$1542," "&amp;Cham_cong!$B64,Data!$E$8:$E$1542,Cham_cong!N$3)+SUMIFS(DonNghiphep!$D$4:$D$85,DonNghiphep!$F$4:$F$85,Cham_cong!N$3,DonNghiphep!$B$4:$B$85,Cham_cong!$B64)+SUMIFS(Data_khac!$AC$8:$AC$1504,Data_khac!$C$8:$C$1504," "&amp;Cham_cong!$B64,Data_khac!$E$8:$E$1504,Cham_cong!N$3)</f>
        <v>1</v>
      </c>
      <c r="O64" s="26">
        <f>SUMIFS(Data!$AB$8:$AB$1542,Data!$C$8:$C$1542," "&amp;Cham_cong!$B64,Data!$E$8:$E$1542,Cham_cong!O$3)+SUMIFS(DonNghiphep!$D$4:$D$85,DonNghiphep!$F$4:$F$85,Cham_cong!O$3,DonNghiphep!$B$4:$B$85,Cham_cong!$B64)+SUMIFS(Data_khac!$AC$8:$AC$1504,Data_khac!$C$8:$C$1504," "&amp;Cham_cong!$B64,Data_khac!$E$8:$E$1504,Cham_cong!O$3)</f>
        <v>1</v>
      </c>
      <c r="P64" s="26"/>
      <c r="Q64" s="26"/>
      <c r="R64" s="26">
        <f>SUMIFS(Data!$AB$8:$AB$1542,Data!$C$8:$C$1542," "&amp;Cham_cong!$B64,Data!$E$8:$E$1542,Cham_cong!R$3)+SUMIFS(DonNghiphep!$D$4:$D$85,DonNghiphep!$F$4:$F$85,Cham_cong!R$3,DonNghiphep!$B$4:$B$85,Cham_cong!$B64)+SUMIFS(Data_khac!$AC$8:$AC$1504,Data_khac!$C$8:$C$1504," "&amp;Cham_cong!$B64,Data_khac!$E$8:$E$1504,Cham_cong!R$3)</f>
        <v>1</v>
      </c>
      <c r="S64" s="26">
        <f>SUMIFS(Data!$AB$8:$AB$1542,Data!$C$8:$C$1542," "&amp;Cham_cong!$B64,Data!$E$8:$E$1542,Cham_cong!S$3)+SUMIFS(DonNghiphep!$D$4:$D$85,DonNghiphep!$F$4:$F$85,Cham_cong!S$3,DonNghiphep!$B$4:$B$85,Cham_cong!$B64)+SUMIFS(Data_khac!$AC$8:$AC$1504,Data_khac!$C$8:$C$1504," "&amp;Cham_cong!$B64,Data_khac!$E$8:$E$1504,Cham_cong!S$3)</f>
        <v>0</v>
      </c>
      <c r="T64" s="26">
        <f>SUMIFS(Data!$AB$8:$AB$1542,Data!$C$8:$C$1542," "&amp;Cham_cong!$B64,Data!$E$8:$E$1542,Cham_cong!T$3)+SUMIFS(DonNghiphep!$D$4:$D$85,DonNghiphep!$F$4:$F$85,Cham_cong!T$3,DonNghiphep!$B$4:$B$85,Cham_cong!$B64)+SUMIFS(Data_khac!$AC$8:$AC$1504,Data_khac!$C$8:$C$1504," "&amp;Cham_cong!$B64,Data_khac!$E$8:$E$1504,Cham_cong!T$3)</f>
        <v>1</v>
      </c>
      <c r="U64" s="26">
        <f>SUMIFS(Data!$AB$8:$AB$1542,Data!$C$8:$C$1542," "&amp;Cham_cong!$B64,Data!$E$8:$E$1542,Cham_cong!U$3)+SUMIFS(DonNghiphep!$D$4:$D$85,DonNghiphep!$F$4:$F$85,Cham_cong!U$3,DonNghiphep!$B$4:$B$85,Cham_cong!$B64)+SUMIFS(Data_khac!$AC$8:$AC$1504,Data_khac!$C$8:$C$1504," "&amp;Cham_cong!$B64,Data_khac!$E$8:$E$1504,Cham_cong!U$3)</f>
        <v>1</v>
      </c>
      <c r="V64" s="26">
        <f>SUMIFS(Data!$AB$8:$AB$1542,Data!$C$8:$C$1542," "&amp;Cham_cong!$B64,Data!$E$8:$E$1542,Cham_cong!V$3)+SUMIFS(DonNghiphep!$D$4:$D$85,DonNghiphep!$F$4:$F$85,Cham_cong!V$3,DonNghiphep!$B$4:$B$85,Cham_cong!$B64)+SUMIFS(Data_khac!$AC$8:$AC$1504,Data_khac!$C$8:$C$1504," "&amp;Cham_cong!$B64,Data_khac!$E$8:$E$1504,Cham_cong!V$3)</f>
        <v>0</v>
      </c>
      <c r="W64" s="26"/>
      <c r="X64" s="26"/>
      <c r="Y64" s="26">
        <f>SUMIFS(Data!$AB$8:$AB$1542,Data!$C$8:$C$1542," "&amp;Cham_cong!$B64,Data!$E$8:$E$1542,Cham_cong!Y$3)+SUMIFS(DonNghiphep!$D$4:$D$85,DonNghiphep!$F$4:$F$85,Cham_cong!Y$3,DonNghiphep!$B$4:$B$85,Cham_cong!$B64)+SUMIFS(Data_khac!$AC$8:$AC$1504,Data_khac!$C$8:$C$1504," "&amp;Cham_cong!$B64,Data_khac!$E$8:$E$1504,Cham_cong!Y$3)</f>
        <v>1</v>
      </c>
      <c r="Z64" s="26">
        <f>SUMIFS(Data!$AB$8:$AB$1542,Data!$C$8:$C$1542," "&amp;Cham_cong!$B64,Data!$E$8:$E$1542,Cham_cong!Z$3)+SUMIFS(DonNghiphep!$D$4:$D$85,DonNghiphep!$F$4:$F$85,Cham_cong!Z$3,DonNghiphep!$B$4:$B$85,Cham_cong!$B64)+SUMIFS(Data_khac!$AC$8:$AC$1504,Data_khac!$C$8:$C$1504," "&amp;Cham_cong!$B64,Data_khac!$E$8:$E$1504,Cham_cong!Z$3)</f>
        <v>1</v>
      </c>
      <c r="AA64" s="26">
        <f>SUMIFS(Data!$AB$8:$AB$1542,Data!$C$8:$C$1542," "&amp;Cham_cong!$B64,Data!$E$8:$E$1542,Cham_cong!AA$3)+SUMIFS(DonNghiphep!$D$4:$D$85,DonNghiphep!$F$4:$F$85,Cham_cong!AA$3,DonNghiphep!$B$4:$B$85,Cham_cong!$B64)+SUMIFS(Data_khac!$AC$8:$AC$1504,Data_khac!$C$8:$C$1504," "&amp;Cham_cong!$B64,Data_khac!$E$8:$E$1504,Cham_cong!AA$3)</f>
        <v>1</v>
      </c>
      <c r="AB64" s="26">
        <f>SUMIFS(Data!$AB$8:$AB$1542,Data!$C$8:$C$1542," "&amp;Cham_cong!$B64,Data!$E$8:$E$1542,Cham_cong!AB$3)+SUMIFS(DonNghiphep!$D$4:$D$85,DonNghiphep!$F$4:$F$85,Cham_cong!AB$3,DonNghiphep!$B$4:$B$85,Cham_cong!$B64)+SUMIFS(Data_khac!$AC$8:$AC$1504,Data_khac!$C$8:$C$1504," "&amp;Cham_cong!$B64,Data_khac!$E$8:$E$1504,Cham_cong!AB$3)</f>
        <v>1</v>
      </c>
      <c r="AC64" s="26">
        <f>SUMIFS(Data!$AB$8:$AB$1542,Data!$C$8:$C$1542," "&amp;Cham_cong!$B64,Data!$E$8:$E$1542,Cham_cong!AC$3)+SUMIFS(DonNghiphep!$D$4:$D$85,DonNghiphep!$F$4:$F$85,Cham_cong!AC$3,DonNghiphep!$B$4:$B$85,Cham_cong!$B64)+SUMIFS(Data_khac!$AC$8:$AC$1504,Data_khac!$C$8:$C$1504," "&amp;Cham_cong!$B64,Data_khac!$E$8:$E$1504,Cham_cong!AC$3)</f>
        <v>0.93333333333333324</v>
      </c>
      <c r="AD64" s="26"/>
      <c r="AE64" s="26"/>
      <c r="AF64" s="26">
        <f>SUMIFS(Data!$AB$8:$AB$1542,Data!$C$8:$C$1542," "&amp;Cham_cong!$B64,Data!$E$8:$E$1542,Cham_cong!AF$3)+SUMIFS(DonNghiphep!$D$4:$D$85,DonNghiphep!$F$4:$F$85,Cham_cong!AF$3,DonNghiphep!$B$4:$B$85,Cham_cong!$B64)+SUMIFS(Data_khac!$AC$8:$AC$1504,Data_khac!$C$8:$C$1504," "&amp;Cham_cong!$B64,Data_khac!$E$8:$E$1504,Cham_cong!AF$3)</f>
        <v>1</v>
      </c>
      <c r="AG64" s="26">
        <f>SUMIFS(Data!$AB$8:$AB$1542,Data!$C$8:$C$1542," "&amp;Cham_cong!$B64,Data!$E$8:$E$1542,Cham_cong!AG$3)+SUMIFS(DonNghiphep!$D$4:$D$85,DonNghiphep!$F$4:$F$85,Cham_cong!AG$3,DonNghiphep!$B$4:$B$85,Cham_cong!$B64)+SUMIFS(Data_khac!$AC$8:$AC$1504,Data_khac!$C$8:$C$1504," "&amp;Cham_cong!$B64,Data_khac!$E$8:$E$1504,Cham_cong!AG$3)</f>
        <v>1</v>
      </c>
      <c r="AH64" s="26">
        <f>SUMIFS(Data!$AB$8:$AB$1542,Data!$C$8:$C$1542," "&amp;Cham_cong!$B64,Data!$E$8:$E$1542,Cham_cong!AH$3)+SUMIFS(DonNghiphep!$D$4:$D$85,DonNghiphep!$F$4:$F$85,Cham_cong!AH$3,DonNghiphep!$B$4:$B$85,Cham_cong!$B64)+SUMIFS(Data_khac!$AC$8:$AC$1504,Data_khac!$C$8:$C$1504," "&amp;Cham_cong!$B64,Data_khac!$E$8:$E$1504,Cham_cong!AH$3)</f>
        <v>1</v>
      </c>
      <c r="AI64" s="29">
        <f t="shared" si="46"/>
        <v>20.933333333333334</v>
      </c>
      <c r="AJ64" s="230">
        <f>SUMIFS(Data!$AE$8:$AE$1707,Data!$C$8:$C$1707," "&amp;Cham_cong!B64)+SUMIFS(Data_khac!$AF$8:$AF$1504,Data_khac!$C$8:$C$1504," "&amp;Cham_cong!$B64)+SUMIFS(DonNghiphep!$E$4:$E$85,DonNghiphep!$B$4:$B$85,Cham_cong!$B64)</f>
        <v>21</v>
      </c>
      <c r="AK64" s="16">
        <f t="shared" si="55"/>
        <v>0</v>
      </c>
      <c r="AL64" s="16">
        <f t="shared" si="56"/>
        <v>2</v>
      </c>
      <c r="AM64" s="17">
        <f t="shared" si="57"/>
        <v>2</v>
      </c>
      <c r="AN64" s="17">
        <f ca="1">SUMIF(DonNghiphep!B:C,Cham_cong!B64,DonNghiphep!C:C)</f>
        <v>1</v>
      </c>
      <c r="AO64" s="18">
        <f t="shared" ca="1" si="58"/>
        <v>1</v>
      </c>
      <c r="AP64" s="202"/>
      <c r="AQ64" s="159"/>
      <c r="AR64" s="34"/>
      <c r="AS64" s="186"/>
      <c r="AT64" s="187"/>
    </row>
    <row r="65" spans="1:46" s="32" customFormat="1" ht="30" customHeight="1">
      <c r="A65" s="23">
        <v>61</v>
      </c>
      <c r="B65" s="147" t="s">
        <v>431</v>
      </c>
      <c r="C65" s="25" t="s">
        <v>67</v>
      </c>
      <c r="D65" s="26">
        <f>SUMIFS(Data!$AB$8:$AB$1542,Data!$C$8:$C$1542," "&amp;Cham_cong!$B65,Data!$E$8:$E$1542,Cham_cong!D$3)+SUMIFS(DonNghiphep!$D$4:$D$85,DonNghiphep!$F$4:$F$85,Cham_cong!D$3,DonNghiphep!$B$4:$B$85,Cham_cong!$B65)+SUMIFS(Data_khac!$AC$8:$AC$1504,Data_khac!$C$8:$C$1504," "&amp;Cham_cong!$B65,Data_khac!$E$8:$E$1504,Cham_cong!D$3)</f>
        <v>1</v>
      </c>
      <c r="E65" s="26">
        <f>SUMIFS(Data!$AB$8:$AB$1542,Data!$C$8:$C$1542," "&amp;Cham_cong!$B65,Data!$E$8:$E$1542,Cham_cong!E$3)+SUMIFS(DonNghiphep!$D$4:$D$85,DonNghiphep!$F$4:$F$85,Cham_cong!E$3,DonNghiphep!$B$4:$B$85,Cham_cong!$B65)+SUMIFS(Data_khac!$AC$8:$AC$1504,Data_khac!$C$8:$C$1504," "&amp;Cham_cong!$B65,Data_khac!$E$8:$E$1504,Cham_cong!E$3)</f>
        <v>1</v>
      </c>
      <c r="F65" s="26">
        <f>SUMIFS(Data!$AB$8:$AB$1542,Data!$C$8:$C$1542," "&amp;Cham_cong!$B65,Data!$E$8:$E$1542,Cham_cong!F$3)+SUMIFS(DonNghiphep!$D$4:$D$85,DonNghiphep!$F$4:$F$85,Cham_cong!F$3,DonNghiphep!$B$4:$B$85,Cham_cong!$B65)+SUMIFS(Data_khac!$AC$8:$AC$1504,Data_khac!$C$8:$C$1504," "&amp;Cham_cong!$B65,Data_khac!$E$8:$E$1504,Cham_cong!F$3)</f>
        <v>1</v>
      </c>
      <c r="G65" s="26">
        <f>SUMIFS(Data!$AB$8:$AB$1542,Data!$C$8:$C$1542," "&amp;Cham_cong!$B65,Data!$E$8:$E$1542,Cham_cong!G$3)+SUMIFS(DonNghiphep!$D$4:$D$85,DonNghiphep!$F$4:$F$85,Cham_cong!G$3,DonNghiphep!$B$4:$B$85,Cham_cong!$B65)+SUMIFS(Data_khac!$AC$8:$AC$1504,Data_khac!$C$8:$C$1504," "&amp;Cham_cong!$B65,Data_khac!$E$8:$E$1504,Cham_cong!G$3)</f>
        <v>1</v>
      </c>
      <c r="H65" s="26">
        <f>SUMIFS(Data!$AB$8:$AB$1542,Data!$C$8:$C$1542," "&amp;Cham_cong!$B65,Data!$E$8:$E$1542,Cham_cong!H$3)+SUMIFS(DonNghiphep!$D$4:$D$85,DonNghiphep!$F$4:$F$85,Cham_cong!H$3,DonNghiphep!$B$4:$B$85,Cham_cong!$B65)+SUMIFS(Data_khac!$AC$8:$AC$1504,Data_khac!$C$8:$C$1504," "&amp;Cham_cong!$B65,Data_khac!$E$8:$E$1504,Cham_cong!H$3)</f>
        <v>1</v>
      </c>
      <c r="I65" s="26"/>
      <c r="J65" s="26"/>
      <c r="K65" s="26">
        <f>SUMIFS(Data!$AB$8:$AB$1542,Data!$C$8:$C$1542," "&amp;Cham_cong!$B65,Data!$E$8:$E$1542,Cham_cong!K$3)+SUMIFS(DonNghiphep!$D$4:$D$85,DonNghiphep!$F$4:$F$85,Cham_cong!K$3,DonNghiphep!$B$4:$B$85,Cham_cong!$B65)+SUMIFS(Data_khac!$AC$8:$AC$1504,Data_khac!$C$8:$C$1504," "&amp;Cham_cong!$B65,Data_khac!$E$8:$E$1504,Cham_cong!K$3)</f>
        <v>1</v>
      </c>
      <c r="L65" s="26">
        <f>SUMIFS(Data!$AB$8:$AB$1542,Data!$C$8:$C$1542," "&amp;Cham_cong!$B65,Data!$E$8:$E$1542,Cham_cong!L$3)+SUMIFS(DonNghiphep!$D$4:$D$85,DonNghiphep!$F$4:$F$85,Cham_cong!L$3,DonNghiphep!$B$4:$B$85,Cham_cong!$B65)+SUMIFS(Data_khac!$AC$8:$AC$1504,Data_khac!$C$8:$C$1504," "&amp;Cham_cong!$B65,Data_khac!$E$8:$E$1504,Cham_cong!L$3)</f>
        <v>1</v>
      </c>
      <c r="M65" s="26">
        <f>SUMIFS(Data!$AB$8:$AB$1542,Data!$C$8:$C$1542," "&amp;Cham_cong!$B65,Data!$E$8:$E$1542,Cham_cong!M$3)+SUMIFS(DonNghiphep!$D$4:$D$85,DonNghiphep!$F$4:$F$85,Cham_cong!M$3,DonNghiphep!$B$4:$B$85,Cham_cong!$B65)+SUMIFS(Data_khac!$AC$8:$AC$1504,Data_khac!$C$8:$C$1504," "&amp;Cham_cong!$B65,Data_khac!$E$8:$E$1504,Cham_cong!M$3)</f>
        <v>0</v>
      </c>
      <c r="N65" s="26">
        <f>SUMIFS(Data!$AB$8:$AB$1542,Data!$C$8:$C$1542," "&amp;Cham_cong!$B65,Data!$E$8:$E$1542,Cham_cong!N$3)+SUMIFS(DonNghiphep!$D$4:$D$85,DonNghiphep!$F$4:$F$85,Cham_cong!N$3,DonNghiphep!$B$4:$B$85,Cham_cong!$B65)+SUMIFS(Data_khac!$AC$8:$AC$1504,Data_khac!$C$8:$C$1504," "&amp;Cham_cong!$B65,Data_khac!$E$8:$E$1504,Cham_cong!N$3)</f>
        <v>1</v>
      </c>
      <c r="O65" s="26">
        <f>SUMIFS(Data!$AB$8:$AB$1542,Data!$C$8:$C$1542," "&amp;Cham_cong!$B65,Data!$E$8:$E$1542,Cham_cong!O$3)+SUMIFS(DonNghiphep!$D$4:$D$85,DonNghiphep!$F$4:$F$85,Cham_cong!O$3,DonNghiphep!$B$4:$B$85,Cham_cong!$B65)+SUMIFS(Data_khac!$AC$8:$AC$1504,Data_khac!$C$8:$C$1504," "&amp;Cham_cong!$B65,Data_khac!$E$8:$E$1504,Cham_cong!O$3)</f>
        <v>1</v>
      </c>
      <c r="P65" s="26"/>
      <c r="Q65" s="26"/>
      <c r="R65" s="26">
        <f>SUMIFS(Data!$AB$8:$AB$1542,Data!$C$8:$C$1542," "&amp;Cham_cong!$B65,Data!$E$8:$E$1542,Cham_cong!R$3)+SUMIFS(DonNghiphep!$D$4:$D$85,DonNghiphep!$F$4:$F$85,Cham_cong!R$3,DonNghiphep!$B$4:$B$85,Cham_cong!$B65)+SUMIFS(Data_khac!$AC$8:$AC$1504,Data_khac!$C$8:$C$1504," "&amp;Cham_cong!$B65,Data_khac!$E$8:$E$1504,Cham_cong!R$3)</f>
        <v>1</v>
      </c>
      <c r="S65" s="26">
        <f>SUMIFS(Data!$AB$8:$AB$1542,Data!$C$8:$C$1542," "&amp;Cham_cong!$B65,Data!$E$8:$E$1542,Cham_cong!S$3)+SUMIFS(DonNghiphep!$D$4:$D$85,DonNghiphep!$F$4:$F$85,Cham_cong!S$3,DonNghiphep!$B$4:$B$85,Cham_cong!$B65)+SUMIFS(Data_khac!$AC$8:$AC$1504,Data_khac!$C$8:$C$1504," "&amp;Cham_cong!$B65,Data_khac!$E$8:$E$1504,Cham_cong!S$3)</f>
        <v>1</v>
      </c>
      <c r="T65" s="26">
        <f>SUMIFS(Data!$AB$8:$AB$1542,Data!$C$8:$C$1542," "&amp;Cham_cong!$B65,Data!$E$8:$E$1542,Cham_cong!T$3)+SUMIFS(DonNghiphep!$D$4:$D$85,DonNghiphep!$F$4:$F$85,Cham_cong!T$3,DonNghiphep!$B$4:$B$85,Cham_cong!$B65)+SUMIFS(Data_khac!$AC$8:$AC$1504,Data_khac!$C$8:$C$1504," "&amp;Cham_cong!$B65,Data_khac!$E$8:$E$1504,Cham_cong!T$3)</f>
        <v>1</v>
      </c>
      <c r="U65" s="26">
        <f>SUMIFS(Data!$AB$8:$AB$1542,Data!$C$8:$C$1542," "&amp;Cham_cong!$B65,Data!$E$8:$E$1542,Cham_cong!U$3)+SUMIFS(DonNghiphep!$D$4:$D$85,DonNghiphep!$F$4:$F$85,Cham_cong!U$3,DonNghiphep!$B$4:$B$85,Cham_cong!$B65)+SUMIFS(Data_khac!$AC$8:$AC$1504,Data_khac!$C$8:$C$1504," "&amp;Cham_cong!$B65,Data_khac!$E$8:$E$1504,Cham_cong!U$3)</f>
        <v>1</v>
      </c>
      <c r="V65" s="26">
        <f>SUMIFS(Data!$AB$8:$AB$1542,Data!$C$8:$C$1542," "&amp;Cham_cong!$B65,Data!$E$8:$E$1542,Cham_cong!V$3)+SUMIFS(DonNghiphep!$D$4:$D$85,DonNghiphep!$F$4:$F$85,Cham_cong!V$3,DonNghiphep!$B$4:$B$85,Cham_cong!$B65)+SUMIFS(Data_khac!$AC$8:$AC$1504,Data_khac!$C$8:$C$1504," "&amp;Cham_cong!$B65,Data_khac!$E$8:$E$1504,Cham_cong!V$3)</f>
        <v>1</v>
      </c>
      <c r="W65" s="26"/>
      <c r="X65" s="26"/>
      <c r="Y65" s="26">
        <f>SUMIFS(Data!$AB$8:$AB$1542,Data!$C$8:$C$1542," "&amp;Cham_cong!$B65,Data!$E$8:$E$1542,Cham_cong!Y$3)+SUMIFS(DonNghiphep!$D$4:$D$85,DonNghiphep!$F$4:$F$85,Cham_cong!Y$3,DonNghiphep!$B$4:$B$85,Cham_cong!$B65)+SUMIFS(Data_khac!$AC$8:$AC$1504,Data_khac!$C$8:$C$1504," "&amp;Cham_cong!$B65,Data_khac!$E$8:$E$1504,Cham_cong!Y$3)</f>
        <v>1</v>
      </c>
      <c r="Z65" s="26">
        <f>SUMIFS(Data!$AB$8:$AB$1542,Data!$C$8:$C$1542," "&amp;Cham_cong!$B65,Data!$E$8:$E$1542,Cham_cong!Z$3)+SUMIFS(DonNghiphep!$D$4:$D$85,DonNghiphep!$F$4:$F$85,Cham_cong!Z$3,DonNghiphep!$B$4:$B$85,Cham_cong!$B65)+SUMIFS(Data_khac!$AC$8:$AC$1504,Data_khac!$C$8:$C$1504," "&amp;Cham_cong!$B65,Data_khac!$E$8:$E$1504,Cham_cong!Z$3)</f>
        <v>1</v>
      </c>
      <c r="AA65" s="26">
        <f>SUMIFS(Data!$AB$8:$AB$1542,Data!$C$8:$C$1542," "&amp;Cham_cong!$B65,Data!$E$8:$E$1542,Cham_cong!AA$3)+SUMIFS(DonNghiphep!$D$4:$D$85,DonNghiphep!$F$4:$F$85,Cham_cong!AA$3,DonNghiphep!$B$4:$B$85,Cham_cong!$B65)+SUMIFS(Data_khac!$AC$8:$AC$1504,Data_khac!$C$8:$C$1504," "&amp;Cham_cong!$B65,Data_khac!$E$8:$E$1504,Cham_cong!AA$3)</f>
        <v>1</v>
      </c>
      <c r="AB65" s="26">
        <f>SUMIFS(Data!$AB$8:$AB$1542,Data!$C$8:$C$1542," "&amp;Cham_cong!$B65,Data!$E$8:$E$1542,Cham_cong!AB$3)+SUMIFS(DonNghiphep!$D$4:$D$85,DonNghiphep!$F$4:$F$85,Cham_cong!AB$3,DonNghiphep!$B$4:$B$85,Cham_cong!$B65)+SUMIFS(Data_khac!$AC$8:$AC$1504,Data_khac!$C$8:$C$1504," "&amp;Cham_cong!$B65,Data_khac!$E$8:$E$1504,Cham_cong!AB$3)</f>
        <v>1</v>
      </c>
      <c r="AC65" s="26">
        <f>SUMIFS(Data!$AB$8:$AB$1542,Data!$C$8:$C$1542," "&amp;Cham_cong!$B65,Data!$E$8:$E$1542,Cham_cong!AC$3)+SUMIFS(DonNghiphep!$D$4:$D$85,DonNghiphep!$F$4:$F$85,Cham_cong!AC$3,DonNghiphep!$B$4:$B$85,Cham_cong!$B65)+SUMIFS(Data_khac!$AC$8:$AC$1504,Data_khac!$C$8:$C$1504," "&amp;Cham_cong!$B65,Data_khac!$E$8:$E$1504,Cham_cong!AC$3)</f>
        <v>1</v>
      </c>
      <c r="AD65" s="26"/>
      <c r="AE65" s="26"/>
      <c r="AF65" s="26">
        <f>SUMIFS(Data!$AB$8:$AB$1542,Data!$C$8:$C$1542," "&amp;Cham_cong!$B65,Data!$E$8:$E$1542,Cham_cong!AF$3)+SUMIFS(DonNghiphep!$D$4:$D$85,DonNghiphep!$F$4:$F$85,Cham_cong!AF$3,DonNghiphep!$B$4:$B$85,Cham_cong!$B65)+SUMIFS(Data_khac!$AC$8:$AC$1504,Data_khac!$C$8:$C$1504," "&amp;Cham_cong!$B65,Data_khac!$E$8:$E$1504,Cham_cong!AF$3)</f>
        <v>1</v>
      </c>
      <c r="AG65" s="26">
        <f>SUMIFS(Data!$AB$8:$AB$1542,Data!$C$8:$C$1542," "&amp;Cham_cong!$B65,Data!$E$8:$E$1542,Cham_cong!AG$3)+SUMIFS(DonNghiphep!$D$4:$D$85,DonNghiphep!$F$4:$F$85,Cham_cong!AG$3,DonNghiphep!$B$4:$B$85,Cham_cong!$B65)+SUMIFS(Data_khac!$AC$8:$AC$1504,Data_khac!$C$8:$C$1504," "&amp;Cham_cong!$B65,Data_khac!$E$8:$E$1504,Cham_cong!AG$3)</f>
        <v>1</v>
      </c>
      <c r="AH65" s="26">
        <f>SUMIFS(Data!$AB$8:$AB$1542,Data!$C$8:$C$1542," "&amp;Cham_cong!$B65,Data!$E$8:$E$1542,Cham_cong!AH$3)+SUMIFS(DonNghiphep!$D$4:$D$85,DonNghiphep!$F$4:$F$85,Cham_cong!AH$3,DonNghiphep!$B$4:$B$85,Cham_cong!$B65)+SUMIFS(Data_khac!$AC$8:$AC$1504,Data_khac!$C$8:$C$1504," "&amp;Cham_cong!$B65,Data_khac!$E$8:$E$1504,Cham_cong!AH$3)</f>
        <v>1</v>
      </c>
      <c r="AI65" s="29">
        <f t="shared" ref="AI65:AI68" si="59">COUNTIF(D65:AH65,"CĐ")+COUNTIF(D65:AH65,"NL")+COUNTIF(D65:AH65,"B")+COUNTIF(D65:AH65,"CT")+SUM(D65:AH65)</f>
        <v>22</v>
      </c>
      <c r="AJ65" s="230">
        <f>SUMIFS(Data!$AE$8:$AE$1707,Data!$C$8:$C$1707," "&amp;Cham_cong!B65)+SUMIFS(Data_khac!$AF$8:$AF$1504,Data_khac!$C$8:$C$1504," "&amp;Cham_cong!$B65)+SUMIFS(DonNghiphep!$E$4:$E$85,DonNghiphep!$B$4:$B$85,Cham_cong!$B65)</f>
        <v>22</v>
      </c>
      <c r="AK65" s="16">
        <f t="shared" ref="AK65:AK70" si="60">COUNTIFS(D65:AH65,"&gt;0",D65:AH65,"&lt;0.625")</f>
        <v>0</v>
      </c>
      <c r="AL65" s="16">
        <f t="shared" ref="AL65:AL70" si="61">COUNTIF(D65:AH65,"0")</f>
        <v>1</v>
      </c>
      <c r="AM65" s="17">
        <f t="shared" ref="AM65:AM70" si="62">AL65*1+AK65*0.5</f>
        <v>1</v>
      </c>
      <c r="AN65" s="17">
        <f ca="1">SUMIF(DonNghiphep!B:C,Cham_cong!B65,DonNghiphep!C:C)</f>
        <v>1</v>
      </c>
      <c r="AO65" s="18">
        <f t="shared" ref="AO65:AO70" ca="1" si="63">AM65-AN65</f>
        <v>0</v>
      </c>
      <c r="AP65" s="202"/>
      <c r="AQ65" s="159"/>
      <c r="AR65" s="34"/>
      <c r="AS65" s="186"/>
      <c r="AT65" s="187"/>
    </row>
    <row r="66" spans="1:46" s="32" customFormat="1" ht="30" customHeight="1">
      <c r="A66" s="23">
        <v>62</v>
      </c>
      <c r="B66" s="147" t="s">
        <v>432</v>
      </c>
      <c r="C66" s="25" t="s">
        <v>67</v>
      </c>
      <c r="D66" s="26">
        <f>SUMIFS(Data!$AB$8:$AB$1542,Data!$C$8:$C$1542," "&amp;Cham_cong!$B66,Data!$E$8:$E$1542,Cham_cong!D$3)+SUMIFS(DonNghiphep!$D$4:$D$85,DonNghiphep!$F$4:$F$85,Cham_cong!D$3,DonNghiphep!$B$4:$B$85,Cham_cong!$B66)+SUMIFS(Data_khac!$AC$8:$AC$1504,Data_khac!$C$8:$C$1504," "&amp;Cham_cong!$B66,Data_khac!$E$8:$E$1504,Cham_cong!D$3)</f>
        <v>1</v>
      </c>
      <c r="E66" s="26">
        <f>SUMIFS(Data!$AB$8:$AB$1542,Data!$C$8:$C$1542," "&amp;Cham_cong!$B66,Data!$E$8:$E$1542,Cham_cong!E$3)+SUMIFS(DonNghiphep!$D$4:$D$85,DonNghiphep!$F$4:$F$85,Cham_cong!E$3,DonNghiphep!$B$4:$B$85,Cham_cong!$B66)+SUMIFS(Data_khac!$AC$8:$AC$1504,Data_khac!$C$8:$C$1504," "&amp;Cham_cong!$B66,Data_khac!$E$8:$E$1504,Cham_cong!E$3)</f>
        <v>0.99607843137254892</v>
      </c>
      <c r="F66" s="26">
        <f>SUMIFS(Data!$AB$8:$AB$1542,Data!$C$8:$C$1542," "&amp;Cham_cong!$B66,Data!$E$8:$E$1542,Cham_cong!F$3)+SUMIFS(DonNghiphep!$D$4:$D$85,DonNghiphep!$F$4:$F$85,Cham_cong!F$3,DonNghiphep!$B$4:$B$85,Cham_cong!$B66)+SUMIFS(Data_khac!$AC$8:$AC$1504,Data_khac!$C$8:$C$1504," "&amp;Cham_cong!$B66,Data_khac!$E$8:$E$1504,Cham_cong!F$3)</f>
        <v>1</v>
      </c>
      <c r="G66" s="26">
        <f>SUMIFS(Data!$AB$8:$AB$1542,Data!$C$8:$C$1542," "&amp;Cham_cong!$B66,Data!$E$8:$E$1542,Cham_cong!G$3)+SUMIFS(DonNghiphep!$D$4:$D$85,DonNghiphep!$F$4:$F$85,Cham_cong!G$3,DonNghiphep!$B$4:$B$85,Cham_cong!$B66)+SUMIFS(Data_khac!$AC$8:$AC$1504,Data_khac!$C$8:$C$1504," "&amp;Cham_cong!$B66,Data_khac!$E$8:$E$1504,Cham_cong!G$3)</f>
        <v>0</v>
      </c>
      <c r="H66" s="26">
        <f>SUMIFS(Data!$AB$8:$AB$1542,Data!$C$8:$C$1542," "&amp;Cham_cong!$B66,Data!$E$8:$E$1542,Cham_cong!H$3)+SUMIFS(DonNghiphep!$D$4:$D$85,DonNghiphep!$F$4:$F$85,Cham_cong!H$3,DonNghiphep!$B$4:$B$85,Cham_cong!$B66)+SUMIFS(Data_khac!$AC$8:$AC$1504,Data_khac!$C$8:$C$1504," "&amp;Cham_cong!$B66,Data_khac!$E$8:$E$1504,Cham_cong!H$3)</f>
        <v>1</v>
      </c>
      <c r="I66" s="26"/>
      <c r="J66" s="26"/>
      <c r="K66" s="26">
        <f>SUMIFS(Data!$AB$8:$AB$1542,Data!$C$8:$C$1542," "&amp;Cham_cong!$B66,Data!$E$8:$E$1542,Cham_cong!K$3)+SUMIFS(DonNghiphep!$D$4:$D$85,DonNghiphep!$F$4:$F$85,Cham_cong!K$3,DonNghiphep!$B$4:$B$85,Cham_cong!$B66)+SUMIFS(Data_khac!$AC$8:$AC$1504,Data_khac!$C$8:$C$1504," "&amp;Cham_cong!$B66,Data_khac!$E$8:$E$1504,Cham_cong!K$3)</f>
        <v>1</v>
      </c>
      <c r="L66" s="26">
        <f>SUMIFS(Data!$AB$8:$AB$1542,Data!$C$8:$C$1542," "&amp;Cham_cong!$B66,Data!$E$8:$E$1542,Cham_cong!L$3)+SUMIFS(DonNghiphep!$D$4:$D$85,DonNghiphep!$F$4:$F$85,Cham_cong!L$3,DonNghiphep!$B$4:$B$85,Cham_cong!$B66)+SUMIFS(Data_khac!$AC$8:$AC$1504,Data_khac!$C$8:$C$1504," "&amp;Cham_cong!$B66,Data_khac!$E$8:$E$1504,Cham_cong!L$3)</f>
        <v>1</v>
      </c>
      <c r="M66" s="26">
        <f>SUMIFS(Data!$AB$8:$AB$1542,Data!$C$8:$C$1542," "&amp;Cham_cong!$B66,Data!$E$8:$E$1542,Cham_cong!M$3)+SUMIFS(DonNghiphep!$D$4:$D$85,DonNghiphep!$F$4:$F$85,Cham_cong!M$3,DonNghiphep!$B$4:$B$85,Cham_cong!$B66)+SUMIFS(Data_khac!$AC$8:$AC$1504,Data_khac!$C$8:$C$1504," "&amp;Cham_cong!$B66,Data_khac!$E$8:$E$1504,Cham_cong!M$3)</f>
        <v>0.9666666666666669</v>
      </c>
      <c r="N66" s="26">
        <f>SUMIFS(Data!$AB$8:$AB$1542,Data!$C$8:$C$1542," "&amp;Cham_cong!$B66,Data!$E$8:$E$1542,Cham_cong!N$3)+SUMIFS(DonNghiphep!$D$4:$D$85,DonNghiphep!$F$4:$F$85,Cham_cong!N$3,DonNghiphep!$B$4:$B$85,Cham_cong!$B66)+SUMIFS(Data_khac!$AC$8:$AC$1504,Data_khac!$C$8:$C$1504," "&amp;Cham_cong!$B66,Data_khac!$E$8:$E$1504,Cham_cong!N$3)</f>
        <v>0.99215686274509796</v>
      </c>
      <c r="O66" s="26">
        <f>SUMIFS(Data!$AB$8:$AB$1542,Data!$C$8:$C$1542," "&amp;Cham_cong!$B66,Data!$E$8:$E$1542,Cham_cong!O$3)+SUMIFS(DonNghiphep!$D$4:$D$85,DonNghiphep!$F$4:$F$85,Cham_cong!O$3,DonNghiphep!$B$4:$B$85,Cham_cong!$B66)+SUMIFS(Data_khac!$AC$8:$AC$1504,Data_khac!$C$8:$C$1504," "&amp;Cham_cong!$B66,Data_khac!$E$8:$E$1504,Cham_cong!O$3)</f>
        <v>1</v>
      </c>
      <c r="P66" s="26"/>
      <c r="Q66" s="26"/>
      <c r="R66" s="26">
        <f>SUMIFS(Data!$AB$8:$AB$1542,Data!$C$8:$C$1542," "&amp;Cham_cong!$B66,Data!$E$8:$E$1542,Cham_cong!R$3)+SUMIFS(DonNghiphep!$D$4:$D$85,DonNghiphep!$F$4:$F$85,Cham_cong!R$3,DonNghiphep!$B$4:$B$85,Cham_cong!$B66)+SUMIFS(Data_khac!$AC$8:$AC$1504,Data_khac!$C$8:$C$1504," "&amp;Cham_cong!$B66,Data_khac!$E$8:$E$1504,Cham_cong!R$3)</f>
        <v>1</v>
      </c>
      <c r="S66" s="26">
        <f>SUMIFS(Data!$AB$8:$AB$1542,Data!$C$8:$C$1542," "&amp;Cham_cong!$B66,Data!$E$8:$E$1542,Cham_cong!S$3)+SUMIFS(DonNghiphep!$D$4:$D$85,DonNghiphep!$F$4:$F$85,Cham_cong!S$3,DonNghiphep!$B$4:$B$85,Cham_cong!$B66)+SUMIFS(Data_khac!$AC$8:$AC$1504,Data_khac!$C$8:$C$1504," "&amp;Cham_cong!$B66,Data_khac!$E$8:$E$1504,Cham_cong!S$3)</f>
        <v>0.99019607843137225</v>
      </c>
      <c r="T66" s="26">
        <f>SUMIFS(Data!$AB$8:$AB$1542,Data!$C$8:$C$1542," "&amp;Cham_cong!$B66,Data!$E$8:$E$1542,Cham_cong!T$3)+SUMIFS(DonNghiphep!$D$4:$D$85,DonNghiphep!$F$4:$F$85,Cham_cong!T$3,DonNghiphep!$B$4:$B$85,Cham_cong!$B66)+SUMIFS(Data_khac!$AC$8:$AC$1504,Data_khac!$C$8:$C$1504," "&amp;Cham_cong!$B66,Data_khac!$E$8:$E$1504,Cham_cong!T$3)</f>
        <v>0.93529411764705872</v>
      </c>
      <c r="U66" s="26">
        <f>SUMIFS(Data!$AB$8:$AB$1542,Data!$C$8:$C$1542," "&amp;Cham_cong!$B66,Data!$E$8:$E$1542,Cham_cong!U$3)+SUMIFS(DonNghiphep!$D$4:$D$85,DonNghiphep!$F$4:$F$85,Cham_cong!U$3,DonNghiphep!$B$4:$B$85,Cham_cong!$B66)+SUMIFS(Data_khac!$AC$8:$AC$1504,Data_khac!$C$8:$C$1504," "&amp;Cham_cong!$B66,Data_khac!$E$8:$E$1504,Cham_cong!U$3)</f>
        <v>1</v>
      </c>
      <c r="V66" s="26">
        <f>SUMIFS(Data!$AB$8:$AB$1542,Data!$C$8:$C$1542," "&amp;Cham_cong!$B66,Data!$E$8:$E$1542,Cham_cong!V$3)+SUMIFS(DonNghiphep!$D$4:$D$85,DonNghiphep!$F$4:$F$85,Cham_cong!V$3,DonNghiphep!$B$4:$B$85,Cham_cong!$B66)+SUMIFS(Data_khac!$AC$8:$AC$1504,Data_khac!$C$8:$C$1504," "&amp;Cham_cong!$B66,Data_khac!$E$8:$E$1504,Cham_cong!V$3)</f>
        <v>1</v>
      </c>
      <c r="W66" s="26"/>
      <c r="X66" s="26"/>
      <c r="Y66" s="26">
        <f>SUMIFS(Data!$AB$8:$AB$1542,Data!$C$8:$C$1542," "&amp;Cham_cong!$B66,Data!$E$8:$E$1542,Cham_cong!Y$3)+SUMIFS(DonNghiphep!$D$4:$D$85,DonNghiphep!$F$4:$F$85,Cham_cong!Y$3,DonNghiphep!$B$4:$B$85,Cham_cong!$B66)+SUMIFS(Data_khac!$AC$8:$AC$1504,Data_khac!$C$8:$C$1504," "&amp;Cham_cong!$B66,Data_khac!$E$8:$E$1504,Cham_cong!Y$3)</f>
        <v>1</v>
      </c>
      <c r="Z66" s="26">
        <f>SUMIFS(Data!$AB$8:$AB$1542,Data!$C$8:$C$1542," "&amp;Cham_cong!$B66,Data!$E$8:$E$1542,Cham_cong!Z$3)+SUMIFS(DonNghiphep!$D$4:$D$85,DonNghiphep!$F$4:$F$85,Cham_cong!Z$3,DonNghiphep!$B$4:$B$85,Cham_cong!$B66)+SUMIFS(Data_khac!$AC$8:$AC$1504,Data_khac!$C$8:$C$1504," "&amp;Cham_cong!$B66,Data_khac!$E$8:$E$1504,Cham_cong!Z$3)</f>
        <v>1</v>
      </c>
      <c r="AA66" s="26">
        <f>SUMIFS(Data!$AB$8:$AB$1542,Data!$C$8:$C$1542," "&amp;Cham_cong!$B66,Data!$E$8:$E$1542,Cham_cong!AA$3)+SUMIFS(DonNghiphep!$D$4:$D$85,DonNghiphep!$F$4:$F$85,Cham_cong!AA$3,DonNghiphep!$B$4:$B$85,Cham_cong!$B66)+SUMIFS(Data_khac!$AC$8:$AC$1504,Data_khac!$C$8:$C$1504," "&amp;Cham_cong!$B66,Data_khac!$E$8:$E$1504,Cham_cong!AA$3)</f>
        <v>1</v>
      </c>
      <c r="AB66" s="26">
        <f>SUMIFS(Data!$AB$8:$AB$1542,Data!$C$8:$C$1542," "&amp;Cham_cong!$B66,Data!$E$8:$E$1542,Cham_cong!AB$3)+SUMIFS(DonNghiphep!$D$4:$D$85,DonNghiphep!$F$4:$F$85,Cham_cong!AB$3,DonNghiphep!$B$4:$B$85,Cham_cong!$B66)+SUMIFS(Data_khac!$AC$8:$AC$1504,Data_khac!$C$8:$C$1504," "&amp;Cham_cong!$B66,Data_khac!$E$8:$E$1504,Cham_cong!AB$3)</f>
        <v>1</v>
      </c>
      <c r="AC66" s="26">
        <f>SUMIFS(Data!$AB$8:$AB$1542,Data!$C$8:$C$1542," "&amp;Cham_cong!$B66,Data!$E$8:$E$1542,Cham_cong!AC$3)+SUMIFS(DonNghiphep!$D$4:$D$85,DonNghiphep!$F$4:$F$85,Cham_cong!AC$3,DonNghiphep!$B$4:$B$85,Cham_cong!$B66)+SUMIFS(Data_khac!$AC$8:$AC$1504,Data_khac!$C$8:$C$1504," "&amp;Cham_cong!$B66,Data_khac!$E$8:$E$1504,Cham_cong!AC$3)</f>
        <v>1</v>
      </c>
      <c r="AD66" s="26"/>
      <c r="AE66" s="26"/>
      <c r="AF66" s="26">
        <f>SUMIFS(Data!$AB$8:$AB$1542,Data!$C$8:$C$1542," "&amp;Cham_cong!$B66,Data!$E$8:$E$1542,Cham_cong!AF$3)+SUMIFS(DonNghiphep!$D$4:$D$85,DonNghiphep!$F$4:$F$85,Cham_cong!AF$3,DonNghiphep!$B$4:$B$85,Cham_cong!$B66)+SUMIFS(Data_khac!$AC$8:$AC$1504,Data_khac!$C$8:$C$1504," "&amp;Cham_cong!$B66,Data_khac!$E$8:$E$1504,Cham_cong!AF$3)</f>
        <v>1</v>
      </c>
      <c r="AG66" s="26">
        <f>SUMIFS(Data!$AB$8:$AB$1542,Data!$C$8:$C$1542," "&amp;Cham_cong!$B66,Data!$E$8:$E$1542,Cham_cong!AG$3)+SUMIFS(DonNghiphep!$D$4:$D$85,DonNghiphep!$F$4:$F$85,Cham_cong!AG$3,DonNghiphep!$B$4:$B$85,Cham_cong!$B66)+SUMIFS(Data_khac!$AC$8:$AC$1504,Data_khac!$C$8:$C$1504," "&amp;Cham_cong!$B66,Data_khac!$E$8:$E$1504,Cham_cong!AG$3)</f>
        <v>1</v>
      </c>
      <c r="AH66" s="26">
        <f>SUMIFS(Data!$AB$8:$AB$1542,Data!$C$8:$C$1542," "&amp;Cham_cong!$B66,Data!$E$8:$E$1542,Cham_cong!AH$3)+SUMIFS(DonNghiphep!$D$4:$D$85,DonNghiphep!$F$4:$F$85,Cham_cong!AH$3,DonNghiphep!$B$4:$B$85,Cham_cong!$B66)+SUMIFS(Data_khac!$AC$8:$AC$1504,Data_khac!$C$8:$C$1504," "&amp;Cham_cong!$B66,Data_khac!$E$8:$E$1504,Cham_cong!AH$3)</f>
        <v>1</v>
      </c>
      <c r="AI66" s="29">
        <f t="shared" si="59"/>
        <v>21.880392156862747</v>
      </c>
      <c r="AJ66" s="230">
        <f>SUMIFS(Data!$AE$8:$AE$1707,Data!$C$8:$C$1707," "&amp;Cham_cong!B66)+SUMIFS(Data_khac!$AF$8:$AF$1504,Data_khac!$C$8:$C$1504," "&amp;Cham_cong!$B66)+SUMIFS(DonNghiphep!$E$4:$E$85,DonNghiphep!$B$4:$B$85,Cham_cong!$B66)</f>
        <v>22</v>
      </c>
      <c r="AK66" s="16">
        <f t="shared" si="60"/>
        <v>0</v>
      </c>
      <c r="AL66" s="16">
        <f t="shared" si="61"/>
        <v>1</v>
      </c>
      <c r="AM66" s="17">
        <f t="shared" si="62"/>
        <v>1</v>
      </c>
      <c r="AN66" s="17">
        <f ca="1">SUMIF(DonNghiphep!B:C,Cham_cong!B66,DonNghiphep!C:C)</f>
        <v>1</v>
      </c>
      <c r="AO66" s="18">
        <f t="shared" ca="1" si="63"/>
        <v>0</v>
      </c>
      <c r="AP66" s="202"/>
      <c r="AQ66" s="159"/>
      <c r="AR66" s="34"/>
      <c r="AS66" s="186"/>
      <c r="AT66" s="187"/>
    </row>
    <row r="67" spans="1:46" s="32" customFormat="1" ht="30" customHeight="1">
      <c r="A67" s="23">
        <v>63</v>
      </c>
      <c r="B67" s="147" t="s">
        <v>433</v>
      </c>
      <c r="C67" s="25" t="s">
        <v>67</v>
      </c>
      <c r="D67" s="26">
        <f>SUMIFS(Data!$AB$8:$AB$1542,Data!$C$8:$C$1542," "&amp;Cham_cong!$B67,Data!$E$8:$E$1542,Cham_cong!D$3)+SUMIFS(DonNghiphep!$D$4:$D$85,DonNghiphep!$F$4:$F$85,Cham_cong!D$3,DonNghiphep!$B$4:$B$85,Cham_cong!$B67)+SUMIFS(Data_khac!$AC$8:$AC$1504,Data_khac!$C$8:$C$1504," "&amp;Cham_cong!$B67,Data_khac!$E$8:$E$1504,Cham_cong!D$3)</f>
        <v>1</v>
      </c>
      <c r="E67" s="26">
        <f>SUMIFS(Data!$AB$8:$AB$1542,Data!$C$8:$C$1542," "&amp;Cham_cong!$B67,Data!$E$8:$E$1542,Cham_cong!E$3)+SUMIFS(DonNghiphep!$D$4:$D$85,DonNghiphep!$F$4:$F$85,Cham_cong!E$3,DonNghiphep!$B$4:$B$85,Cham_cong!$B67)+SUMIFS(Data_khac!$AC$8:$AC$1504,Data_khac!$C$8:$C$1504," "&amp;Cham_cong!$B67,Data_khac!$E$8:$E$1504,Cham_cong!E$3)</f>
        <v>1</v>
      </c>
      <c r="F67" s="26">
        <f>SUMIFS(Data!$AB$8:$AB$1542,Data!$C$8:$C$1542," "&amp;Cham_cong!$B67,Data!$E$8:$E$1542,Cham_cong!F$3)+SUMIFS(DonNghiphep!$D$4:$D$85,DonNghiphep!$F$4:$F$85,Cham_cong!F$3,DonNghiphep!$B$4:$B$85,Cham_cong!$B67)+SUMIFS(Data_khac!$AC$8:$AC$1504,Data_khac!$C$8:$C$1504," "&amp;Cham_cong!$B67,Data_khac!$E$8:$E$1504,Cham_cong!F$3)</f>
        <v>1</v>
      </c>
      <c r="G67" s="26">
        <f>SUMIFS(Data!$AB$8:$AB$1542,Data!$C$8:$C$1542," "&amp;Cham_cong!$B67,Data!$E$8:$E$1542,Cham_cong!G$3)+SUMIFS(DonNghiphep!$D$4:$D$85,DonNghiphep!$F$4:$F$85,Cham_cong!G$3,DonNghiphep!$B$4:$B$85,Cham_cong!$B67)+SUMIFS(Data_khac!$AC$8:$AC$1504,Data_khac!$C$8:$C$1504," "&amp;Cham_cong!$B67,Data_khac!$E$8:$E$1504,Cham_cong!G$3)</f>
        <v>1</v>
      </c>
      <c r="H67" s="26">
        <f>SUMIFS(Data!$AB$8:$AB$1542,Data!$C$8:$C$1542," "&amp;Cham_cong!$B67,Data!$E$8:$E$1542,Cham_cong!H$3)+SUMIFS(DonNghiphep!$D$4:$D$85,DonNghiphep!$F$4:$F$85,Cham_cong!H$3,DonNghiphep!$B$4:$B$85,Cham_cong!$B67)+SUMIFS(Data_khac!$AC$8:$AC$1504,Data_khac!$C$8:$C$1504," "&amp;Cham_cong!$B67,Data_khac!$E$8:$E$1504,Cham_cong!H$3)</f>
        <v>1</v>
      </c>
      <c r="I67" s="26"/>
      <c r="J67" s="26"/>
      <c r="K67" s="26">
        <f>SUMIFS(Data!$AB$8:$AB$1542,Data!$C$8:$C$1542," "&amp;Cham_cong!$B67,Data!$E$8:$E$1542,Cham_cong!K$3)+SUMIFS(DonNghiphep!$D$4:$D$85,DonNghiphep!$F$4:$F$85,Cham_cong!K$3,DonNghiphep!$B$4:$B$85,Cham_cong!$B67)+SUMIFS(Data_khac!$AC$8:$AC$1504,Data_khac!$C$8:$C$1504," "&amp;Cham_cong!$B67,Data_khac!$E$8:$E$1504,Cham_cong!K$3)</f>
        <v>1</v>
      </c>
      <c r="L67" s="26">
        <f>SUMIFS(Data!$AB$8:$AB$1542,Data!$C$8:$C$1542," "&amp;Cham_cong!$B67,Data!$E$8:$E$1542,Cham_cong!L$3)+SUMIFS(DonNghiphep!$D$4:$D$85,DonNghiphep!$F$4:$F$85,Cham_cong!L$3,DonNghiphep!$B$4:$B$85,Cham_cong!$B67)+SUMIFS(Data_khac!$AC$8:$AC$1504,Data_khac!$C$8:$C$1504," "&amp;Cham_cong!$B67,Data_khac!$E$8:$E$1504,Cham_cong!L$3)</f>
        <v>1</v>
      </c>
      <c r="M67" s="26">
        <f>SUMIFS(Data!$AB$8:$AB$1542,Data!$C$8:$C$1542," "&amp;Cham_cong!$B67,Data!$E$8:$E$1542,Cham_cong!M$3)+SUMIFS(DonNghiphep!$D$4:$D$85,DonNghiphep!$F$4:$F$85,Cham_cong!M$3,DonNghiphep!$B$4:$B$85,Cham_cong!$B67)+SUMIFS(Data_khac!$AC$8:$AC$1504,Data_khac!$C$8:$C$1504," "&amp;Cham_cong!$B67,Data_khac!$E$8:$E$1504,Cham_cong!M$3)</f>
        <v>1</v>
      </c>
      <c r="N67" s="26">
        <f>SUMIFS(Data!$AB$8:$AB$1542,Data!$C$8:$C$1542," "&amp;Cham_cong!$B67,Data!$E$8:$E$1542,Cham_cong!N$3)+SUMIFS(DonNghiphep!$D$4:$D$85,DonNghiphep!$F$4:$F$85,Cham_cong!N$3,DonNghiphep!$B$4:$B$85,Cham_cong!$B67)+SUMIFS(Data_khac!$AC$8:$AC$1504,Data_khac!$C$8:$C$1504," "&amp;Cham_cong!$B67,Data_khac!$E$8:$E$1504,Cham_cong!N$3)</f>
        <v>1</v>
      </c>
      <c r="O67" s="26">
        <f>SUMIFS(Data!$AB$8:$AB$1542,Data!$C$8:$C$1542," "&amp;Cham_cong!$B67,Data!$E$8:$E$1542,Cham_cong!O$3)+SUMIFS(DonNghiphep!$D$4:$D$85,DonNghiphep!$F$4:$F$85,Cham_cong!O$3,DonNghiphep!$B$4:$B$85,Cham_cong!$B67)+SUMIFS(Data_khac!$AC$8:$AC$1504,Data_khac!$C$8:$C$1504," "&amp;Cham_cong!$B67,Data_khac!$E$8:$E$1504,Cham_cong!O$3)</f>
        <v>1</v>
      </c>
      <c r="P67" s="26"/>
      <c r="Q67" s="26"/>
      <c r="R67" s="26">
        <f>SUMIFS(Data!$AB$8:$AB$1542,Data!$C$8:$C$1542," "&amp;Cham_cong!$B67,Data!$E$8:$E$1542,Cham_cong!R$3)+SUMIFS(DonNghiphep!$D$4:$D$85,DonNghiphep!$F$4:$F$85,Cham_cong!R$3,DonNghiphep!$B$4:$B$85,Cham_cong!$B67)+SUMIFS(Data_khac!$AC$8:$AC$1504,Data_khac!$C$8:$C$1504," "&amp;Cham_cong!$B67,Data_khac!$E$8:$E$1504,Cham_cong!R$3)</f>
        <v>0.52941176470588236</v>
      </c>
      <c r="S67" s="26">
        <f>SUMIFS(Data!$AB$8:$AB$1542,Data!$C$8:$C$1542," "&amp;Cham_cong!$B67,Data!$E$8:$E$1542,Cham_cong!S$3)+SUMIFS(DonNghiphep!$D$4:$D$85,DonNghiphep!$F$4:$F$85,Cham_cong!S$3,DonNghiphep!$B$4:$B$85,Cham_cong!$B67)+SUMIFS(Data_khac!$AC$8:$AC$1504,Data_khac!$C$8:$C$1504," "&amp;Cham_cong!$B67,Data_khac!$E$8:$E$1504,Cham_cong!S$3)</f>
        <v>1</v>
      </c>
      <c r="T67" s="26">
        <f>SUMIFS(Data!$AB$8:$AB$1542,Data!$C$8:$C$1542," "&amp;Cham_cong!$B67,Data!$E$8:$E$1542,Cham_cong!T$3)+SUMIFS(DonNghiphep!$D$4:$D$85,DonNghiphep!$F$4:$F$85,Cham_cong!T$3,DonNghiphep!$B$4:$B$85,Cham_cong!$B67)+SUMIFS(Data_khac!$AC$8:$AC$1504,Data_khac!$C$8:$C$1504," "&amp;Cham_cong!$B67,Data_khac!$E$8:$E$1504,Cham_cong!T$3)</f>
        <v>1</v>
      </c>
      <c r="U67" s="26">
        <f>SUMIFS(Data!$AB$8:$AB$1542,Data!$C$8:$C$1542," "&amp;Cham_cong!$B67,Data!$E$8:$E$1542,Cham_cong!U$3)+SUMIFS(DonNghiphep!$D$4:$D$85,DonNghiphep!$F$4:$F$85,Cham_cong!U$3,DonNghiphep!$B$4:$B$85,Cham_cong!$B67)+SUMIFS(Data_khac!$AC$8:$AC$1504,Data_khac!$C$8:$C$1504," "&amp;Cham_cong!$B67,Data_khac!$E$8:$E$1504,Cham_cong!U$3)</f>
        <v>1</v>
      </c>
      <c r="V67" s="26">
        <f>SUMIFS(Data!$AB$8:$AB$1542,Data!$C$8:$C$1542," "&amp;Cham_cong!$B67,Data!$E$8:$E$1542,Cham_cong!V$3)+SUMIFS(DonNghiphep!$D$4:$D$85,DonNghiphep!$F$4:$F$85,Cham_cong!V$3,DonNghiphep!$B$4:$B$85,Cham_cong!$B67)+SUMIFS(Data_khac!$AC$8:$AC$1504,Data_khac!$C$8:$C$1504," "&amp;Cham_cong!$B67,Data_khac!$E$8:$E$1504,Cham_cong!V$3)</f>
        <v>1</v>
      </c>
      <c r="W67" s="26"/>
      <c r="X67" s="26"/>
      <c r="Y67" s="26">
        <f>SUMIFS(Data!$AB$8:$AB$1542,Data!$C$8:$C$1542," "&amp;Cham_cong!$B67,Data!$E$8:$E$1542,Cham_cong!Y$3)+SUMIFS(DonNghiphep!$D$4:$D$85,DonNghiphep!$F$4:$F$85,Cham_cong!Y$3,DonNghiphep!$B$4:$B$85,Cham_cong!$B67)+SUMIFS(Data_khac!$AC$8:$AC$1504,Data_khac!$C$8:$C$1504," "&amp;Cham_cong!$B67,Data_khac!$E$8:$E$1504,Cham_cong!Y$3)</f>
        <v>1</v>
      </c>
      <c r="Z67" s="26">
        <f>SUMIFS(Data!$AB$8:$AB$1542,Data!$C$8:$C$1542," "&amp;Cham_cong!$B67,Data!$E$8:$E$1542,Cham_cong!Z$3)+SUMIFS(DonNghiphep!$D$4:$D$85,DonNghiphep!$F$4:$F$85,Cham_cong!Z$3,DonNghiphep!$B$4:$B$85,Cham_cong!$B67)+SUMIFS(Data_khac!$AC$8:$AC$1504,Data_khac!$C$8:$C$1504," "&amp;Cham_cong!$B67,Data_khac!$E$8:$E$1504,Cham_cong!Z$3)</f>
        <v>1</v>
      </c>
      <c r="AA67" s="26">
        <f>SUMIFS(Data!$AB$8:$AB$1542,Data!$C$8:$C$1542," "&amp;Cham_cong!$B67,Data!$E$8:$E$1542,Cham_cong!AA$3)+SUMIFS(DonNghiphep!$D$4:$D$85,DonNghiphep!$F$4:$F$85,Cham_cong!AA$3,DonNghiphep!$B$4:$B$85,Cham_cong!$B67)+SUMIFS(Data_khac!$AC$8:$AC$1504,Data_khac!$C$8:$C$1504," "&amp;Cham_cong!$B67,Data_khac!$E$8:$E$1504,Cham_cong!AA$3)</f>
        <v>1</v>
      </c>
      <c r="AB67" s="26">
        <f>SUMIFS(Data!$AB$8:$AB$1542,Data!$C$8:$C$1542," "&amp;Cham_cong!$B67,Data!$E$8:$E$1542,Cham_cong!AB$3)+SUMIFS(DonNghiphep!$D$4:$D$85,DonNghiphep!$F$4:$F$85,Cham_cong!AB$3,DonNghiphep!$B$4:$B$85,Cham_cong!$B67)+SUMIFS(Data_khac!$AC$8:$AC$1504,Data_khac!$C$8:$C$1504," "&amp;Cham_cong!$B67,Data_khac!$E$8:$E$1504,Cham_cong!AB$3)</f>
        <v>1</v>
      </c>
      <c r="AC67" s="26">
        <f>SUMIFS(Data!$AB$8:$AB$1542,Data!$C$8:$C$1542," "&amp;Cham_cong!$B67,Data!$E$8:$E$1542,Cham_cong!AC$3)+SUMIFS(DonNghiphep!$D$4:$D$85,DonNghiphep!$F$4:$F$85,Cham_cong!AC$3,DonNghiphep!$B$4:$B$85,Cham_cong!$B67)+SUMIFS(Data_khac!$AC$8:$AC$1504,Data_khac!$C$8:$C$1504," "&amp;Cham_cong!$B67,Data_khac!$E$8:$E$1504,Cham_cong!AC$3)</f>
        <v>1</v>
      </c>
      <c r="AD67" s="26"/>
      <c r="AE67" s="26"/>
      <c r="AF67" s="26">
        <f>SUMIFS(Data!$AB$8:$AB$1542,Data!$C$8:$C$1542," "&amp;Cham_cong!$B67,Data!$E$8:$E$1542,Cham_cong!AF$3)+SUMIFS(DonNghiphep!$D$4:$D$85,DonNghiphep!$F$4:$F$85,Cham_cong!AF$3,DonNghiphep!$B$4:$B$85,Cham_cong!$B67)+SUMIFS(Data_khac!$AC$8:$AC$1504,Data_khac!$C$8:$C$1504," "&amp;Cham_cong!$B67,Data_khac!$E$8:$E$1504,Cham_cong!AF$3)</f>
        <v>1</v>
      </c>
      <c r="AG67" s="26">
        <f>SUMIFS(Data!$AB$8:$AB$1542,Data!$C$8:$C$1542," "&amp;Cham_cong!$B67,Data!$E$8:$E$1542,Cham_cong!AG$3)+SUMIFS(DonNghiphep!$D$4:$D$85,DonNghiphep!$F$4:$F$85,Cham_cong!AG$3,DonNghiphep!$B$4:$B$85,Cham_cong!$B67)+SUMIFS(Data_khac!$AC$8:$AC$1504,Data_khac!$C$8:$C$1504," "&amp;Cham_cong!$B67,Data_khac!$E$8:$E$1504,Cham_cong!AG$3)</f>
        <v>1</v>
      </c>
      <c r="AH67" s="26">
        <f>SUMIFS(Data!$AB$8:$AB$1542,Data!$C$8:$C$1542," "&amp;Cham_cong!$B67,Data!$E$8:$E$1542,Cham_cong!AH$3)+SUMIFS(DonNghiphep!$D$4:$D$85,DonNghiphep!$F$4:$F$85,Cham_cong!AH$3,DonNghiphep!$B$4:$B$85,Cham_cong!$B67)+SUMIFS(Data_khac!$AC$8:$AC$1504,Data_khac!$C$8:$C$1504," "&amp;Cham_cong!$B67,Data_khac!$E$8:$E$1504,Cham_cong!AH$3)</f>
        <v>1</v>
      </c>
      <c r="AI67" s="29">
        <f t="shared" si="59"/>
        <v>22.529411764705884</v>
      </c>
      <c r="AJ67" s="230">
        <f>SUMIFS(Data!$AE$8:$AE$1707,Data!$C$8:$C$1707," "&amp;Cham_cong!B67)+SUMIFS(Data_khac!$AF$8:$AF$1504,Data_khac!$C$8:$C$1504," "&amp;Cham_cong!$B67)+SUMIFS(DonNghiphep!$E$4:$E$85,DonNghiphep!$B$4:$B$85,Cham_cong!$B67)</f>
        <v>22</v>
      </c>
      <c r="AK67" s="16">
        <f t="shared" si="60"/>
        <v>1</v>
      </c>
      <c r="AL67" s="16">
        <f t="shared" si="61"/>
        <v>0</v>
      </c>
      <c r="AM67" s="17">
        <f t="shared" si="62"/>
        <v>0.5</v>
      </c>
      <c r="AN67" s="17">
        <f ca="1">SUMIF(DonNghiphep!B:C,Cham_cong!B67,DonNghiphep!C:C)</f>
        <v>0.5</v>
      </c>
      <c r="AO67" s="18">
        <f t="shared" ca="1" si="63"/>
        <v>0</v>
      </c>
      <c r="AP67" s="202"/>
      <c r="AQ67" s="159"/>
      <c r="AR67" s="34"/>
      <c r="AS67" s="186"/>
      <c r="AT67" s="187"/>
    </row>
    <row r="68" spans="1:46" s="32" customFormat="1" ht="30" customHeight="1">
      <c r="A68" s="23">
        <v>64</v>
      </c>
      <c r="B68" s="147" t="s">
        <v>434</v>
      </c>
      <c r="C68" s="25" t="s">
        <v>67</v>
      </c>
      <c r="D68" s="26">
        <f>SUMIFS(Data!$AB$8:$AB$1542,Data!$C$8:$C$1542," "&amp;Cham_cong!$B68,Data!$E$8:$E$1542,Cham_cong!D$3)+SUMIFS(DonNghiphep!$D$4:$D$85,DonNghiphep!$F$4:$F$85,Cham_cong!D$3,DonNghiphep!$B$4:$B$85,Cham_cong!$B68)+SUMIFS(Data_khac!$AC$8:$AC$1504,Data_khac!$C$8:$C$1504," "&amp;Cham_cong!$B68,Data_khac!$E$8:$E$1504,Cham_cong!D$3)</f>
        <v>1</v>
      </c>
      <c r="E68" s="26">
        <f>SUMIFS(Data!$AB$8:$AB$1542,Data!$C$8:$C$1542," "&amp;Cham_cong!$B68,Data!$E$8:$E$1542,Cham_cong!E$3)+SUMIFS(DonNghiphep!$D$4:$D$85,DonNghiphep!$F$4:$F$85,Cham_cong!E$3,DonNghiphep!$B$4:$B$85,Cham_cong!$B68)+SUMIFS(Data_khac!$AC$8:$AC$1504,Data_khac!$C$8:$C$1504," "&amp;Cham_cong!$B68,Data_khac!$E$8:$E$1504,Cham_cong!E$3)</f>
        <v>1</v>
      </c>
      <c r="F68" s="26">
        <f>SUMIFS(Data!$AB$8:$AB$1542,Data!$C$8:$C$1542," "&amp;Cham_cong!$B68,Data!$E$8:$E$1542,Cham_cong!F$3)+SUMIFS(DonNghiphep!$D$4:$D$85,DonNghiphep!$F$4:$F$85,Cham_cong!F$3,DonNghiphep!$B$4:$B$85,Cham_cong!$B68)+SUMIFS(Data_khac!$AC$8:$AC$1504,Data_khac!$C$8:$C$1504," "&amp;Cham_cong!$B68,Data_khac!$E$8:$E$1504,Cham_cong!F$3)</f>
        <v>1</v>
      </c>
      <c r="G68" s="26">
        <f>SUMIFS(Data!$AB$8:$AB$1542,Data!$C$8:$C$1542," "&amp;Cham_cong!$B68,Data!$E$8:$E$1542,Cham_cong!G$3)+SUMIFS(DonNghiphep!$D$4:$D$85,DonNghiphep!$F$4:$F$85,Cham_cong!G$3,DonNghiphep!$B$4:$B$85,Cham_cong!$B68)+SUMIFS(Data_khac!$AC$8:$AC$1504,Data_khac!$C$8:$C$1504," "&amp;Cham_cong!$B68,Data_khac!$E$8:$E$1504,Cham_cong!G$3)</f>
        <v>1</v>
      </c>
      <c r="H68" s="26">
        <f>SUMIFS(Data!$AB$8:$AB$1542,Data!$C$8:$C$1542," "&amp;Cham_cong!$B68,Data!$E$8:$E$1542,Cham_cong!H$3)+SUMIFS(DonNghiphep!$D$4:$D$85,DonNghiphep!$F$4:$F$85,Cham_cong!H$3,DonNghiphep!$B$4:$B$85,Cham_cong!$B68)+SUMIFS(Data_khac!$AC$8:$AC$1504,Data_khac!$C$8:$C$1504," "&amp;Cham_cong!$B68,Data_khac!$E$8:$E$1504,Cham_cong!H$3)</f>
        <v>1</v>
      </c>
      <c r="I68" s="26"/>
      <c r="J68" s="26"/>
      <c r="K68" s="26">
        <f>SUMIFS(Data!$AB$8:$AB$1542,Data!$C$8:$C$1542," "&amp;Cham_cong!$B68,Data!$E$8:$E$1542,Cham_cong!K$3)+SUMIFS(DonNghiphep!$D$4:$D$85,DonNghiphep!$F$4:$F$85,Cham_cong!K$3,DonNghiphep!$B$4:$B$85,Cham_cong!$B68)+SUMIFS(Data_khac!$AC$8:$AC$1504,Data_khac!$C$8:$C$1504," "&amp;Cham_cong!$B68,Data_khac!$E$8:$E$1504,Cham_cong!K$3)</f>
        <v>1</v>
      </c>
      <c r="L68" s="26">
        <f>SUMIFS(Data!$AB$8:$AB$1542,Data!$C$8:$C$1542," "&amp;Cham_cong!$B68,Data!$E$8:$E$1542,Cham_cong!L$3)+SUMIFS(DonNghiphep!$D$4:$D$85,DonNghiphep!$F$4:$F$85,Cham_cong!L$3,DonNghiphep!$B$4:$B$85,Cham_cong!$B68)+SUMIFS(Data_khac!$AC$8:$AC$1504,Data_khac!$C$8:$C$1504," "&amp;Cham_cong!$B68,Data_khac!$E$8:$E$1504,Cham_cong!L$3)</f>
        <v>1</v>
      </c>
      <c r="M68" s="26">
        <f>SUMIFS(Data!$AB$8:$AB$1542,Data!$C$8:$C$1542," "&amp;Cham_cong!$B68,Data!$E$8:$E$1542,Cham_cong!M$3)+SUMIFS(DonNghiphep!$D$4:$D$85,DonNghiphep!$F$4:$F$85,Cham_cong!M$3,DonNghiphep!$B$4:$B$85,Cham_cong!$B68)+SUMIFS(Data_khac!$AC$8:$AC$1504,Data_khac!$C$8:$C$1504," "&amp;Cham_cong!$B68,Data_khac!$E$8:$E$1504,Cham_cong!M$3)</f>
        <v>1</v>
      </c>
      <c r="N68" s="26">
        <f>SUMIFS(Data!$AB$8:$AB$1542,Data!$C$8:$C$1542," "&amp;Cham_cong!$B68,Data!$E$8:$E$1542,Cham_cong!N$3)+SUMIFS(DonNghiphep!$D$4:$D$85,DonNghiphep!$F$4:$F$85,Cham_cong!N$3,DonNghiphep!$B$4:$B$85,Cham_cong!$B68)+SUMIFS(Data_khac!$AC$8:$AC$1504,Data_khac!$C$8:$C$1504," "&amp;Cham_cong!$B68,Data_khac!$E$8:$E$1504,Cham_cong!N$3)</f>
        <v>1</v>
      </c>
      <c r="O68" s="26">
        <f>SUMIFS(Data!$AB$8:$AB$1542,Data!$C$8:$C$1542," "&amp;Cham_cong!$B68,Data!$E$8:$E$1542,Cham_cong!O$3)+SUMIFS(DonNghiphep!$D$4:$D$85,DonNghiphep!$F$4:$F$85,Cham_cong!O$3,DonNghiphep!$B$4:$B$85,Cham_cong!$B68)+SUMIFS(Data_khac!$AC$8:$AC$1504,Data_khac!$C$8:$C$1504," "&amp;Cham_cong!$B68,Data_khac!$E$8:$E$1504,Cham_cong!O$3)</f>
        <v>1</v>
      </c>
      <c r="P68" s="26"/>
      <c r="Q68" s="26"/>
      <c r="R68" s="26">
        <f>SUMIFS(Data!$AB$8:$AB$1542,Data!$C$8:$C$1542," "&amp;Cham_cong!$B68,Data!$E$8:$E$1542,Cham_cong!R$3)+SUMIFS(DonNghiphep!$D$4:$D$85,DonNghiphep!$F$4:$F$85,Cham_cong!R$3,DonNghiphep!$B$4:$B$85,Cham_cong!$B68)+SUMIFS(Data_khac!$AC$8:$AC$1504,Data_khac!$C$8:$C$1504," "&amp;Cham_cong!$B68,Data_khac!$E$8:$E$1504,Cham_cong!R$3)</f>
        <v>1</v>
      </c>
      <c r="S68" s="26">
        <f>SUMIFS(Data!$AB$8:$AB$1542,Data!$C$8:$C$1542," "&amp;Cham_cong!$B68,Data!$E$8:$E$1542,Cham_cong!S$3)+SUMIFS(DonNghiphep!$D$4:$D$85,DonNghiphep!$F$4:$F$85,Cham_cong!S$3,DonNghiphep!$B$4:$B$85,Cham_cong!$B68)+SUMIFS(Data_khac!$AC$8:$AC$1504,Data_khac!$C$8:$C$1504," "&amp;Cham_cong!$B68,Data_khac!$E$8:$E$1504,Cham_cong!S$3)</f>
        <v>1</v>
      </c>
      <c r="T68" s="26">
        <f>SUMIFS(Data!$AB$8:$AB$1542,Data!$C$8:$C$1542," "&amp;Cham_cong!$B68,Data!$E$8:$E$1542,Cham_cong!T$3)+SUMIFS(DonNghiphep!$D$4:$D$85,DonNghiphep!$F$4:$F$85,Cham_cong!T$3,DonNghiphep!$B$4:$B$85,Cham_cong!$B68)+SUMIFS(Data_khac!$AC$8:$AC$1504,Data_khac!$C$8:$C$1504," "&amp;Cham_cong!$B68,Data_khac!$E$8:$E$1504,Cham_cong!T$3)</f>
        <v>1</v>
      </c>
      <c r="U68" s="26">
        <f>SUMIFS(Data!$AB$8:$AB$1542,Data!$C$8:$C$1542," "&amp;Cham_cong!$B68,Data!$E$8:$E$1542,Cham_cong!U$3)+SUMIFS(DonNghiphep!$D$4:$D$85,DonNghiphep!$F$4:$F$85,Cham_cong!U$3,DonNghiphep!$B$4:$B$85,Cham_cong!$B68)+SUMIFS(Data_khac!$AC$8:$AC$1504,Data_khac!$C$8:$C$1504," "&amp;Cham_cong!$B68,Data_khac!$E$8:$E$1504,Cham_cong!U$3)</f>
        <v>1</v>
      </c>
      <c r="V68" s="26">
        <f>SUMIFS(Data!$AB$8:$AB$1542,Data!$C$8:$C$1542," "&amp;Cham_cong!$B68,Data!$E$8:$E$1542,Cham_cong!V$3)+SUMIFS(DonNghiphep!$D$4:$D$85,DonNghiphep!$F$4:$F$85,Cham_cong!V$3,DonNghiphep!$B$4:$B$85,Cham_cong!$B68)+SUMIFS(Data_khac!$AC$8:$AC$1504,Data_khac!$C$8:$C$1504," "&amp;Cham_cong!$B68,Data_khac!$E$8:$E$1504,Cham_cong!V$3)</f>
        <v>1</v>
      </c>
      <c r="W68" s="26"/>
      <c r="X68" s="26"/>
      <c r="Y68" s="26">
        <f>SUMIFS(Data!$AB$8:$AB$1542,Data!$C$8:$C$1542," "&amp;Cham_cong!$B68,Data!$E$8:$E$1542,Cham_cong!Y$3)+SUMIFS(DonNghiphep!$D$4:$D$85,DonNghiphep!$F$4:$F$85,Cham_cong!Y$3,DonNghiphep!$B$4:$B$85,Cham_cong!$B68)+SUMIFS(Data_khac!$AC$8:$AC$1504,Data_khac!$C$8:$C$1504," "&amp;Cham_cong!$B68,Data_khac!$E$8:$E$1504,Cham_cong!Y$3)</f>
        <v>1</v>
      </c>
      <c r="Z68" s="26">
        <f>SUMIFS(Data!$AB$8:$AB$1542,Data!$C$8:$C$1542," "&amp;Cham_cong!$B68,Data!$E$8:$E$1542,Cham_cong!Z$3)+SUMIFS(DonNghiphep!$D$4:$D$85,DonNghiphep!$F$4:$F$85,Cham_cong!Z$3,DonNghiphep!$B$4:$B$85,Cham_cong!$B68)+SUMIFS(Data_khac!$AC$8:$AC$1504,Data_khac!$C$8:$C$1504," "&amp;Cham_cong!$B68,Data_khac!$E$8:$E$1504,Cham_cong!Z$3)</f>
        <v>1</v>
      </c>
      <c r="AA68" s="26">
        <f>SUMIFS(Data!$AB$8:$AB$1542,Data!$C$8:$C$1542," "&amp;Cham_cong!$B68,Data!$E$8:$E$1542,Cham_cong!AA$3)+SUMIFS(DonNghiphep!$D$4:$D$85,DonNghiphep!$F$4:$F$85,Cham_cong!AA$3,DonNghiphep!$B$4:$B$85,Cham_cong!$B68)+SUMIFS(Data_khac!$AC$8:$AC$1504,Data_khac!$C$8:$C$1504," "&amp;Cham_cong!$B68,Data_khac!$E$8:$E$1504,Cham_cong!AA$3)</f>
        <v>1</v>
      </c>
      <c r="AB68" s="26">
        <f>SUMIFS(Data!$AB$8:$AB$1542,Data!$C$8:$C$1542," "&amp;Cham_cong!$B68,Data!$E$8:$E$1542,Cham_cong!AB$3)+SUMIFS(DonNghiphep!$D$4:$D$85,DonNghiphep!$F$4:$F$85,Cham_cong!AB$3,DonNghiphep!$B$4:$B$85,Cham_cong!$B68)+SUMIFS(Data_khac!$AC$8:$AC$1504,Data_khac!$C$8:$C$1504," "&amp;Cham_cong!$B68,Data_khac!$E$8:$E$1504,Cham_cong!AB$3)</f>
        <v>1</v>
      </c>
      <c r="AC68" s="26">
        <f>SUMIFS(Data!$AB$8:$AB$1542,Data!$C$8:$C$1542," "&amp;Cham_cong!$B68,Data!$E$8:$E$1542,Cham_cong!AC$3)+SUMIFS(DonNghiphep!$D$4:$D$85,DonNghiphep!$F$4:$F$85,Cham_cong!AC$3,DonNghiphep!$B$4:$B$85,Cham_cong!$B68)+SUMIFS(Data_khac!$AC$8:$AC$1504,Data_khac!$C$8:$C$1504," "&amp;Cham_cong!$B68,Data_khac!$E$8:$E$1504,Cham_cong!AC$3)</f>
        <v>1</v>
      </c>
      <c r="AD68" s="26"/>
      <c r="AE68" s="26"/>
      <c r="AF68" s="26">
        <f>SUMIFS(Data!$AB$8:$AB$1542,Data!$C$8:$C$1542," "&amp;Cham_cong!$B68,Data!$E$8:$E$1542,Cham_cong!AF$3)+SUMIFS(DonNghiphep!$D$4:$D$85,DonNghiphep!$F$4:$F$85,Cham_cong!AF$3,DonNghiphep!$B$4:$B$85,Cham_cong!$B68)+SUMIFS(Data_khac!$AC$8:$AC$1504,Data_khac!$C$8:$C$1504," "&amp;Cham_cong!$B68,Data_khac!$E$8:$E$1504,Cham_cong!AF$3)</f>
        <v>1</v>
      </c>
      <c r="AG68" s="26">
        <f>SUMIFS(Data!$AB$8:$AB$1542,Data!$C$8:$C$1542," "&amp;Cham_cong!$B68,Data!$E$8:$E$1542,Cham_cong!AG$3)+SUMIFS(DonNghiphep!$D$4:$D$85,DonNghiphep!$F$4:$F$85,Cham_cong!AG$3,DonNghiphep!$B$4:$B$85,Cham_cong!$B68)+SUMIFS(Data_khac!$AC$8:$AC$1504,Data_khac!$C$8:$C$1504," "&amp;Cham_cong!$B68,Data_khac!$E$8:$E$1504,Cham_cong!AG$3)</f>
        <v>1</v>
      </c>
      <c r="AH68" s="26">
        <f>SUMIFS(Data!$AB$8:$AB$1542,Data!$C$8:$C$1542," "&amp;Cham_cong!$B68,Data!$E$8:$E$1542,Cham_cong!AH$3)+SUMIFS(DonNghiphep!$D$4:$D$85,DonNghiphep!$F$4:$F$85,Cham_cong!AH$3,DonNghiphep!$B$4:$B$85,Cham_cong!$B68)+SUMIFS(Data_khac!$AC$8:$AC$1504,Data_khac!$C$8:$C$1504," "&amp;Cham_cong!$B68,Data_khac!$E$8:$E$1504,Cham_cong!AH$3)</f>
        <v>1</v>
      </c>
      <c r="AI68" s="29">
        <f t="shared" si="59"/>
        <v>23</v>
      </c>
      <c r="AJ68" s="230">
        <f>SUMIFS(Data!$AE$8:$AE$1707,Data!$C$8:$C$1707," "&amp;Cham_cong!B68)+SUMIFS(Data_khac!$AF$8:$AF$1504,Data_khac!$C$8:$C$1504," "&amp;Cham_cong!$B68)+SUMIFS(DonNghiphep!$E$4:$E$85,DonNghiphep!$B$4:$B$85,Cham_cong!$B68)</f>
        <v>23</v>
      </c>
      <c r="AK68" s="16">
        <f t="shared" si="60"/>
        <v>0</v>
      </c>
      <c r="AL68" s="16">
        <f t="shared" si="61"/>
        <v>0</v>
      </c>
      <c r="AM68" s="17">
        <f t="shared" si="62"/>
        <v>0</v>
      </c>
      <c r="AN68" s="17">
        <f ca="1">SUMIF(DonNghiphep!B:C,Cham_cong!B68,DonNghiphep!C:C)</f>
        <v>0</v>
      </c>
      <c r="AO68" s="18">
        <f t="shared" ca="1" si="63"/>
        <v>0</v>
      </c>
      <c r="AP68" s="202"/>
      <c r="AQ68" s="159"/>
      <c r="AR68" s="34"/>
      <c r="AS68" s="186"/>
      <c r="AT68" s="187"/>
    </row>
    <row r="69" spans="1:46" s="32" customFormat="1" ht="30" customHeight="1">
      <c r="A69" s="23">
        <v>65</v>
      </c>
      <c r="B69" s="147" t="s">
        <v>447</v>
      </c>
      <c r="C69" s="25" t="s">
        <v>67</v>
      </c>
      <c r="D69" s="26" t="s">
        <v>78</v>
      </c>
      <c r="E69" s="26" t="s">
        <v>78</v>
      </c>
      <c r="F69" s="26" t="s">
        <v>78</v>
      </c>
      <c r="G69" s="26" t="s">
        <v>78</v>
      </c>
      <c r="H69" s="26" t="s">
        <v>78</v>
      </c>
      <c r="I69" s="26" t="s">
        <v>78</v>
      </c>
      <c r="J69" s="26" t="s">
        <v>78</v>
      </c>
      <c r="K69" s="26" t="s">
        <v>78</v>
      </c>
      <c r="L69" s="26" t="s">
        <v>78</v>
      </c>
      <c r="M69" s="26" t="s">
        <v>78</v>
      </c>
      <c r="N69" s="26" t="s">
        <v>78</v>
      </c>
      <c r="O69" s="26" t="s">
        <v>78</v>
      </c>
      <c r="P69" s="26" t="s">
        <v>78</v>
      </c>
      <c r="Q69" s="26" t="s">
        <v>78</v>
      </c>
      <c r="R69" s="26" t="s">
        <v>78</v>
      </c>
      <c r="S69" s="26" t="s">
        <v>78</v>
      </c>
      <c r="T69" s="26" t="s">
        <v>78</v>
      </c>
      <c r="U69" s="26" t="s">
        <v>78</v>
      </c>
      <c r="V69" s="26" t="s">
        <v>78</v>
      </c>
      <c r="W69" s="26" t="s">
        <v>78</v>
      </c>
      <c r="X69" s="26" t="s">
        <v>78</v>
      </c>
      <c r="Y69" s="26" t="s">
        <v>78</v>
      </c>
      <c r="Z69" s="26" t="s">
        <v>78</v>
      </c>
      <c r="AA69" s="26" t="s">
        <v>78</v>
      </c>
      <c r="AB69" s="26" t="s">
        <v>78</v>
      </c>
      <c r="AC69" s="26" t="s">
        <v>78</v>
      </c>
      <c r="AD69" s="26" t="s">
        <v>78</v>
      </c>
      <c r="AE69" s="26" t="s">
        <v>78</v>
      </c>
      <c r="AF69" s="26" t="s">
        <v>78</v>
      </c>
      <c r="AG69" s="26" t="s">
        <v>78</v>
      </c>
      <c r="AH69" s="26" t="s">
        <v>78</v>
      </c>
      <c r="AI69" s="29">
        <f t="shared" ref="AI69" si="64">COUNTIF(D69:AH69,"CĐ")+COUNTIF(D69:AH69,"NL")+COUNTIF(D69:AH69,"B")+COUNTIF(D69:AH69,"CT")+SUM(D69:AH69)</f>
        <v>0</v>
      </c>
      <c r="AJ69" s="230"/>
      <c r="AK69" s="16">
        <f t="shared" si="60"/>
        <v>0</v>
      </c>
      <c r="AL69" s="16">
        <f t="shared" si="61"/>
        <v>0</v>
      </c>
      <c r="AM69" s="17">
        <f t="shared" si="62"/>
        <v>0</v>
      </c>
      <c r="AN69" s="17">
        <f ca="1">SUMIF(DonNghiphep!B:C,Cham_cong!B69,DonNghiphep!C:C)</f>
        <v>0</v>
      </c>
      <c r="AO69" s="18">
        <f t="shared" ca="1" si="63"/>
        <v>0</v>
      </c>
      <c r="AP69" s="202"/>
      <c r="AQ69" s="159"/>
      <c r="AR69" s="34"/>
      <c r="AS69" s="186"/>
      <c r="AT69" s="187"/>
    </row>
    <row r="70" spans="1:46" s="32" customFormat="1" ht="30" customHeight="1">
      <c r="A70" s="23">
        <v>66</v>
      </c>
      <c r="B70" s="147" t="s">
        <v>448</v>
      </c>
      <c r="C70" s="25" t="s">
        <v>67</v>
      </c>
      <c r="D70" s="26">
        <f>SUMIFS(Data!$AB$8:$AB$1542,Data!$C$8:$C$1542," "&amp;Cham_cong!$B70,Data!$E$8:$E$1542,Cham_cong!D$3)+SUMIFS(DonNghiphep!$D$4:$D$85,DonNghiphep!$F$4:$F$85,Cham_cong!D$3,DonNghiphep!$B$4:$B$85,Cham_cong!$B70)+SUMIFS(Data_khac!$AC$8:$AC$1504,Data_khac!$C$8:$C$1504," "&amp;Cham_cong!$B70,Data_khac!$E$8:$E$1504,Cham_cong!D$3)</f>
        <v>1</v>
      </c>
      <c r="E70" s="26">
        <f>SUMIFS(Data!$AB$8:$AB$1542,Data!$C$8:$C$1542," "&amp;Cham_cong!$B70,Data!$E$8:$E$1542,Cham_cong!E$3)+SUMIFS(DonNghiphep!$D$4:$D$85,DonNghiphep!$F$4:$F$85,Cham_cong!E$3,DonNghiphep!$B$4:$B$85,Cham_cong!$B70)+SUMIFS(Data_khac!$AC$8:$AC$1504,Data_khac!$C$8:$C$1504," "&amp;Cham_cong!$B70,Data_khac!$E$8:$E$1504,Cham_cong!E$3)</f>
        <v>1</v>
      </c>
      <c r="F70" s="26">
        <f>SUMIFS(Data!$AB$8:$AB$1542,Data!$C$8:$C$1542," "&amp;Cham_cong!$B70,Data!$E$8:$E$1542,Cham_cong!F$3)+SUMIFS(DonNghiphep!$D$4:$D$85,DonNghiphep!$F$4:$F$85,Cham_cong!F$3,DonNghiphep!$B$4:$B$85,Cham_cong!$B70)+SUMIFS(Data_khac!$AC$8:$AC$1504,Data_khac!$C$8:$C$1504," "&amp;Cham_cong!$B70,Data_khac!$E$8:$E$1504,Cham_cong!F$3)</f>
        <v>1</v>
      </c>
      <c r="G70" s="26">
        <f>SUMIFS(Data!$AB$8:$AB$1542,Data!$C$8:$C$1542," "&amp;Cham_cong!$B70,Data!$E$8:$E$1542,Cham_cong!G$3)+SUMIFS(DonNghiphep!$D$4:$D$85,DonNghiphep!$F$4:$F$85,Cham_cong!G$3,DonNghiphep!$B$4:$B$85,Cham_cong!$B70)+SUMIFS(Data_khac!$AC$8:$AC$1504,Data_khac!$C$8:$C$1504," "&amp;Cham_cong!$B70,Data_khac!$E$8:$E$1504,Cham_cong!G$3)</f>
        <v>1</v>
      </c>
      <c r="H70" s="26">
        <f>SUMIFS(Data!$AB$8:$AB$1542,Data!$C$8:$C$1542," "&amp;Cham_cong!$B70,Data!$E$8:$E$1542,Cham_cong!H$3)+SUMIFS(DonNghiphep!$D$4:$D$85,DonNghiphep!$F$4:$F$85,Cham_cong!H$3,DonNghiphep!$B$4:$B$85,Cham_cong!$B70)+SUMIFS(Data_khac!$AC$8:$AC$1504,Data_khac!$C$8:$C$1504," "&amp;Cham_cong!$B70,Data_khac!$E$8:$E$1504,Cham_cong!H$3)</f>
        <v>1</v>
      </c>
      <c r="I70" s="26"/>
      <c r="J70" s="26"/>
      <c r="K70" s="26">
        <f>SUMIFS(Data!$AB$8:$AB$1542,Data!$C$8:$C$1542," "&amp;Cham_cong!$B70,Data!$E$8:$E$1542,Cham_cong!K$3)+SUMIFS(DonNghiphep!$D$4:$D$85,DonNghiphep!$F$4:$F$85,Cham_cong!K$3,DonNghiphep!$B$4:$B$85,Cham_cong!$B70)+SUMIFS(Data_khac!$AC$8:$AC$1504,Data_khac!$C$8:$C$1504," "&amp;Cham_cong!$B70,Data_khac!$E$8:$E$1504,Cham_cong!K$3)</f>
        <v>1</v>
      </c>
      <c r="L70" s="26">
        <f>SUMIFS(Data!$AB$8:$AB$1542,Data!$C$8:$C$1542," "&amp;Cham_cong!$B70,Data!$E$8:$E$1542,Cham_cong!L$3)+SUMIFS(DonNghiphep!$D$4:$D$85,DonNghiphep!$F$4:$F$85,Cham_cong!L$3,DonNghiphep!$B$4:$B$85,Cham_cong!$B70)+SUMIFS(Data_khac!$AC$8:$AC$1504,Data_khac!$C$8:$C$1504," "&amp;Cham_cong!$B70,Data_khac!$E$8:$E$1504,Cham_cong!L$3)</f>
        <v>1</v>
      </c>
      <c r="M70" s="26">
        <f>SUMIFS(Data!$AB$8:$AB$1542,Data!$C$8:$C$1542," "&amp;Cham_cong!$B70,Data!$E$8:$E$1542,Cham_cong!M$3)+SUMIFS(DonNghiphep!$D$4:$D$85,DonNghiphep!$F$4:$F$85,Cham_cong!M$3,DonNghiphep!$B$4:$B$85,Cham_cong!$B70)+SUMIFS(Data_khac!$AC$8:$AC$1504,Data_khac!$C$8:$C$1504," "&amp;Cham_cong!$B70,Data_khac!$E$8:$E$1504,Cham_cong!M$3)</f>
        <v>1</v>
      </c>
      <c r="N70" s="26">
        <f>SUMIFS(Data!$AB$8:$AB$1542,Data!$C$8:$C$1542," "&amp;Cham_cong!$B70,Data!$E$8:$E$1542,Cham_cong!N$3)+SUMIFS(DonNghiphep!$D$4:$D$85,DonNghiphep!$F$4:$F$85,Cham_cong!N$3,DonNghiphep!$B$4:$B$85,Cham_cong!$B70)+SUMIFS(Data_khac!$AC$8:$AC$1504,Data_khac!$C$8:$C$1504," "&amp;Cham_cong!$B70,Data_khac!$E$8:$E$1504,Cham_cong!N$3)</f>
        <v>1</v>
      </c>
      <c r="O70" s="26">
        <f>SUMIFS(Data!$AB$8:$AB$1542,Data!$C$8:$C$1542," "&amp;Cham_cong!$B70,Data!$E$8:$E$1542,Cham_cong!O$3)+SUMIFS(DonNghiphep!$D$4:$D$85,DonNghiphep!$F$4:$F$85,Cham_cong!O$3,DonNghiphep!$B$4:$B$85,Cham_cong!$B70)+SUMIFS(Data_khac!$AC$8:$AC$1504,Data_khac!$C$8:$C$1504," "&amp;Cham_cong!$B70,Data_khac!$E$8:$E$1504,Cham_cong!O$3)</f>
        <v>1</v>
      </c>
      <c r="P70" s="26"/>
      <c r="Q70" s="26"/>
      <c r="R70" s="26">
        <f>SUMIFS(Data!$AB$8:$AB$1542,Data!$C$8:$C$1542," "&amp;Cham_cong!$B70,Data!$E$8:$E$1542,Cham_cong!R$3)+SUMIFS(DonNghiphep!$D$4:$D$85,DonNghiphep!$F$4:$F$85,Cham_cong!R$3,DonNghiphep!$B$4:$B$85,Cham_cong!$B70)+SUMIFS(Data_khac!$AC$8:$AC$1504,Data_khac!$C$8:$C$1504," "&amp;Cham_cong!$B70,Data_khac!$E$8:$E$1504,Cham_cong!R$3)</f>
        <v>1</v>
      </c>
      <c r="S70" s="26">
        <f>SUMIFS(Data!$AB$8:$AB$1542,Data!$C$8:$C$1542," "&amp;Cham_cong!$B70,Data!$E$8:$E$1542,Cham_cong!S$3)+SUMIFS(DonNghiphep!$D$4:$D$85,DonNghiphep!$F$4:$F$85,Cham_cong!S$3,DonNghiphep!$B$4:$B$85,Cham_cong!$B70)+SUMIFS(Data_khac!$AC$8:$AC$1504,Data_khac!$C$8:$C$1504," "&amp;Cham_cong!$B70,Data_khac!$E$8:$E$1504,Cham_cong!S$3)</f>
        <v>1</v>
      </c>
      <c r="T70" s="26">
        <f>SUMIFS(Data!$AB$8:$AB$1542,Data!$C$8:$C$1542," "&amp;Cham_cong!$B70,Data!$E$8:$E$1542,Cham_cong!T$3)+SUMIFS(DonNghiphep!$D$4:$D$85,DonNghiphep!$F$4:$F$85,Cham_cong!T$3,DonNghiphep!$B$4:$B$85,Cham_cong!$B70)+SUMIFS(Data_khac!$AC$8:$AC$1504,Data_khac!$C$8:$C$1504," "&amp;Cham_cong!$B70,Data_khac!$E$8:$E$1504,Cham_cong!T$3)</f>
        <v>1</v>
      </c>
      <c r="U70" s="26">
        <f>SUMIFS(Data!$AB$8:$AB$1542,Data!$C$8:$C$1542," "&amp;Cham_cong!$B70,Data!$E$8:$E$1542,Cham_cong!U$3)+SUMIFS(DonNghiphep!$D$4:$D$85,DonNghiphep!$F$4:$F$85,Cham_cong!U$3,DonNghiphep!$B$4:$B$85,Cham_cong!$B70)+SUMIFS(Data_khac!$AC$8:$AC$1504,Data_khac!$C$8:$C$1504," "&amp;Cham_cong!$B70,Data_khac!$E$8:$E$1504,Cham_cong!U$3)</f>
        <v>1</v>
      </c>
      <c r="V70" s="26">
        <f>SUMIFS(Data!$AB$8:$AB$1542,Data!$C$8:$C$1542," "&amp;Cham_cong!$B70,Data!$E$8:$E$1542,Cham_cong!V$3)+SUMIFS(DonNghiphep!$D$4:$D$85,DonNghiphep!$F$4:$F$85,Cham_cong!V$3,DonNghiphep!$B$4:$B$85,Cham_cong!$B70)+SUMIFS(Data_khac!$AC$8:$AC$1504,Data_khac!$C$8:$C$1504," "&amp;Cham_cong!$B70,Data_khac!$E$8:$E$1504,Cham_cong!V$3)</f>
        <v>1</v>
      </c>
      <c r="W70" s="26"/>
      <c r="X70" s="26"/>
      <c r="Y70" s="26">
        <f>SUMIFS(Data!$AB$8:$AB$1542,Data!$C$8:$C$1542," "&amp;Cham_cong!$B70,Data!$E$8:$E$1542,Cham_cong!Y$3)+SUMIFS(DonNghiphep!$D$4:$D$85,DonNghiphep!$F$4:$F$85,Cham_cong!Y$3,DonNghiphep!$B$4:$B$85,Cham_cong!$B70)+SUMIFS(Data_khac!$AC$8:$AC$1504,Data_khac!$C$8:$C$1504," "&amp;Cham_cong!$B70,Data_khac!$E$8:$E$1504,Cham_cong!Y$3)</f>
        <v>1</v>
      </c>
      <c r="Z70" s="26">
        <f>SUMIFS(Data!$AB$8:$AB$1542,Data!$C$8:$C$1542," "&amp;Cham_cong!$B70,Data!$E$8:$E$1542,Cham_cong!Z$3)+SUMIFS(DonNghiphep!$D$4:$D$85,DonNghiphep!$F$4:$F$85,Cham_cong!Z$3,DonNghiphep!$B$4:$B$85,Cham_cong!$B70)+SUMIFS(Data_khac!$AC$8:$AC$1504,Data_khac!$C$8:$C$1504," "&amp;Cham_cong!$B70,Data_khac!$E$8:$E$1504,Cham_cong!Z$3)</f>
        <v>1</v>
      </c>
      <c r="AA70" s="26">
        <f>SUMIFS(Data!$AB$8:$AB$1542,Data!$C$8:$C$1542," "&amp;Cham_cong!$B70,Data!$E$8:$E$1542,Cham_cong!AA$3)+SUMIFS(DonNghiphep!$D$4:$D$85,DonNghiphep!$F$4:$F$85,Cham_cong!AA$3,DonNghiphep!$B$4:$B$85,Cham_cong!$B70)+SUMIFS(Data_khac!$AC$8:$AC$1504,Data_khac!$C$8:$C$1504," "&amp;Cham_cong!$B70,Data_khac!$E$8:$E$1504,Cham_cong!AA$3)</f>
        <v>1</v>
      </c>
      <c r="AB70" s="26">
        <f>SUMIFS(Data!$AB$8:$AB$1542,Data!$C$8:$C$1542," "&amp;Cham_cong!$B70,Data!$E$8:$E$1542,Cham_cong!AB$3)+SUMIFS(DonNghiphep!$D$4:$D$85,DonNghiphep!$F$4:$F$85,Cham_cong!AB$3,DonNghiphep!$B$4:$B$85,Cham_cong!$B70)+SUMIFS(Data_khac!$AC$8:$AC$1504,Data_khac!$C$8:$C$1504," "&amp;Cham_cong!$B70,Data_khac!$E$8:$E$1504,Cham_cong!AB$3)</f>
        <v>1</v>
      </c>
      <c r="AC70" s="26">
        <f>SUMIFS(Data!$AB$8:$AB$1542,Data!$C$8:$C$1542," "&amp;Cham_cong!$B70,Data!$E$8:$E$1542,Cham_cong!AC$3)+SUMIFS(DonNghiphep!$D$4:$D$85,DonNghiphep!$F$4:$F$85,Cham_cong!AC$3,DonNghiphep!$B$4:$B$85,Cham_cong!$B70)+SUMIFS(Data_khac!$AC$8:$AC$1504,Data_khac!$C$8:$C$1504," "&amp;Cham_cong!$B70,Data_khac!$E$8:$E$1504,Cham_cong!AC$3)</f>
        <v>1</v>
      </c>
      <c r="AD70" s="26"/>
      <c r="AE70" s="26"/>
      <c r="AF70" s="26">
        <f>SUMIFS(Data!$AB$8:$AB$1542,Data!$C$8:$C$1542," "&amp;Cham_cong!$B70,Data!$E$8:$E$1542,Cham_cong!AF$3)+SUMIFS(DonNghiphep!$D$4:$D$85,DonNghiphep!$F$4:$F$85,Cham_cong!AF$3,DonNghiphep!$B$4:$B$85,Cham_cong!$B70)+SUMIFS(Data_khac!$AC$8:$AC$1504,Data_khac!$C$8:$C$1504," "&amp;Cham_cong!$B70,Data_khac!$E$8:$E$1504,Cham_cong!AF$3)</f>
        <v>1</v>
      </c>
      <c r="AG70" s="26">
        <f>SUMIFS(Data!$AB$8:$AB$1542,Data!$C$8:$C$1542," "&amp;Cham_cong!$B70,Data!$E$8:$E$1542,Cham_cong!AG$3)+SUMIFS(DonNghiphep!$D$4:$D$85,DonNghiphep!$F$4:$F$85,Cham_cong!AG$3,DonNghiphep!$B$4:$B$85,Cham_cong!$B70)+SUMIFS(Data_khac!$AC$8:$AC$1504,Data_khac!$C$8:$C$1504," "&amp;Cham_cong!$B70,Data_khac!$E$8:$E$1504,Cham_cong!AG$3)</f>
        <v>1</v>
      </c>
      <c r="AH70" s="26">
        <f>SUMIFS(Data!$AB$8:$AB$1542,Data!$C$8:$C$1542," "&amp;Cham_cong!$B70,Data!$E$8:$E$1542,Cham_cong!AH$3)+SUMIFS(DonNghiphep!$D$4:$D$85,DonNghiphep!$F$4:$F$85,Cham_cong!AH$3,DonNghiphep!$B$4:$B$85,Cham_cong!$B70)+SUMIFS(Data_khac!$AC$8:$AC$1504,Data_khac!$C$8:$C$1504," "&amp;Cham_cong!$B70,Data_khac!$E$8:$E$1504,Cham_cong!AH$3)</f>
        <v>1</v>
      </c>
      <c r="AI70" s="29">
        <f>COUNTIF(D70:AH70,"CĐ")+COUNTIF(D70:AH70,"NL")+COUNTIF(D70:AH70,"B")+COUNTIF(D70:AH70,"CT")+SUM(D70:AH70)</f>
        <v>23</v>
      </c>
      <c r="AJ70" s="230">
        <f>SUMIFS(Data!$AE$8:$AE$1707,Data!$C$8:$C$1707," "&amp;Cham_cong!B70)+SUMIFS(Data_khac!$AF$8:$AF$1504,Data_khac!$C$8:$C$1504," "&amp;Cham_cong!$B70)+SUMIFS(DonNghiphep!$E$4:$E$85,DonNghiphep!$B$4:$B$85,Cham_cong!$B70)</f>
        <v>23</v>
      </c>
      <c r="AK70" s="16">
        <f t="shared" si="60"/>
        <v>0</v>
      </c>
      <c r="AL70" s="16">
        <f t="shared" si="61"/>
        <v>0</v>
      </c>
      <c r="AM70" s="17">
        <f t="shared" si="62"/>
        <v>0</v>
      </c>
      <c r="AN70" s="17">
        <f ca="1">SUMIF(DonNghiphep!B:C,Cham_cong!B70,DonNghiphep!C:C)</f>
        <v>0</v>
      </c>
      <c r="AO70" s="18">
        <f t="shared" ca="1" si="63"/>
        <v>0</v>
      </c>
      <c r="AP70" s="202"/>
      <c r="AQ70" s="159"/>
      <c r="AR70" s="34"/>
      <c r="AS70" s="186"/>
      <c r="AT70" s="187"/>
    </row>
    <row r="71" spans="1:46" s="32" customFormat="1" ht="30" customHeight="1">
      <c r="A71" s="23">
        <v>67</v>
      </c>
      <c r="B71" s="147" t="s">
        <v>459</v>
      </c>
      <c r="C71" s="25" t="s">
        <v>75</v>
      </c>
      <c r="D71" s="26">
        <f>SUMIFS(Data!$AB$8:$AB$1542,Data!$C$8:$C$1542," "&amp;Cham_cong!$B71,Data!$E$8:$E$1542,Cham_cong!D$3)+SUMIFS(DonNghiphep!$D$4:$D$85,DonNghiphep!$F$4:$F$85,Cham_cong!D$3,DonNghiphep!$B$4:$B$85,Cham_cong!$B71)+SUMIFS(Data_khac!$AC$8:$AC$1504,Data_khac!$C$8:$C$1504," "&amp;Cham_cong!$B71,Data_khac!$E$8:$E$1504,Cham_cong!D$3)</f>
        <v>1</v>
      </c>
      <c r="E71" s="26">
        <f>SUMIFS(Data!$AB$8:$AB$1542,Data!$C$8:$C$1542," "&amp;Cham_cong!$B71,Data!$E$8:$E$1542,Cham_cong!E$3)+SUMIFS(DonNghiphep!$D$4:$D$85,DonNghiphep!$F$4:$F$85,Cham_cong!E$3,DonNghiphep!$B$4:$B$85,Cham_cong!$B71)+SUMIFS(Data_khac!$AC$8:$AC$1504,Data_khac!$C$8:$C$1504," "&amp;Cham_cong!$B71,Data_khac!$E$8:$E$1504,Cham_cong!E$3)</f>
        <v>1</v>
      </c>
      <c r="F71" s="26">
        <f>SUMIFS(Data!$AB$8:$AB$1542,Data!$C$8:$C$1542," "&amp;Cham_cong!$B71,Data!$E$8:$E$1542,Cham_cong!F$3)+SUMIFS(DonNghiphep!$D$4:$D$85,DonNghiphep!$F$4:$F$85,Cham_cong!F$3,DonNghiphep!$B$4:$B$85,Cham_cong!$B71)+SUMIFS(Data_khac!$AC$8:$AC$1504,Data_khac!$C$8:$C$1504," "&amp;Cham_cong!$B71,Data_khac!$E$8:$E$1504,Cham_cong!F$3)</f>
        <v>0.93921568627450969</v>
      </c>
      <c r="G71" s="26">
        <f>SUMIFS(Data!$AB$8:$AB$1542,Data!$C$8:$C$1542," "&amp;Cham_cong!$B71,Data!$E$8:$E$1542,Cham_cong!G$3)+SUMIFS(DonNghiphep!$D$4:$D$85,DonNghiphep!$F$4:$F$85,Cham_cong!G$3,DonNghiphep!$B$4:$B$85,Cham_cong!$B71)+SUMIFS(Data_khac!$AC$8:$AC$1504,Data_khac!$C$8:$C$1504," "&amp;Cham_cong!$B71,Data_khac!$E$8:$E$1504,Cham_cong!G$3)</f>
        <v>1</v>
      </c>
      <c r="H71" s="26">
        <f>SUMIFS(Data!$AB$8:$AB$1542,Data!$C$8:$C$1542," "&amp;Cham_cong!$B71,Data!$E$8:$E$1542,Cham_cong!H$3)+SUMIFS(DonNghiphep!$D$4:$D$85,DonNghiphep!$F$4:$F$85,Cham_cong!H$3,DonNghiphep!$B$4:$B$85,Cham_cong!$B71)+SUMIFS(Data_khac!$AC$8:$AC$1504,Data_khac!$C$8:$C$1504," "&amp;Cham_cong!$B71,Data_khac!$E$8:$E$1504,Cham_cong!H$3)</f>
        <v>1</v>
      </c>
      <c r="I71" s="40"/>
      <c r="J71" s="40"/>
      <c r="K71" s="26">
        <f>SUMIFS(Data!$AB$8:$AB$1542,Data!$C$8:$C$1542," "&amp;Cham_cong!$B71,Data!$E$8:$E$1542,Cham_cong!K$3)+SUMIFS(DonNghiphep!$D$4:$D$85,DonNghiphep!$F$4:$F$85,Cham_cong!K$3,DonNghiphep!$B$4:$B$85,Cham_cong!$B71)+SUMIFS(Data_khac!$AC$8:$AC$1504,Data_khac!$C$8:$C$1504," "&amp;Cham_cong!$B71,Data_khac!$E$8:$E$1504,Cham_cong!K$3)</f>
        <v>1</v>
      </c>
      <c r="L71" s="26">
        <f>SUMIFS(Data!$AB$8:$AB$1542,Data!$C$8:$C$1542," "&amp;Cham_cong!$B71,Data!$E$8:$E$1542,Cham_cong!L$3)+SUMIFS(DonNghiphep!$D$4:$D$85,DonNghiphep!$F$4:$F$85,Cham_cong!L$3,DonNghiphep!$B$4:$B$85,Cham_cong!$B71)+SUMIFS(Data_khac!$AC$8:$AC$1504,Data_khac!$C$8:$C$1504," "&amp;Cham_cong!$B71,Data_khac!$E$8:$E$1504,Cham_cong!L$3)</f>
        <v>1</v>
      </c>
      <c r="M71" s="26">
        <f>SUMIFS(Data!$AB$8:$AB$1542,Data!$C$8:$C$1542," "&amp;Cham_cong!$B71,Data!$E$8:$E$1542,Cham_cong!M$3)+SUMIFS(DonNghiphep!$D$4:$D$85,DonNghiphep!$F$4:$F$85,Cham_cong!M$3,DonNghiphep!$B$4:$B$85,Cham_cong!$B71)+SUMIFS(Data_khac!$AC$8:$AC$1504,Data_khac!$C$8:$C$1504," "&amp;Cham_cong!$B71,Data_khac!$E$8:$E$1504,Cham_cong!M$3)</f>
        <v>1</v>
      </c>
      <c r="N71" s="26">
        <f>SUMIFS(Data!$AB$8:$AB$1542,Data!$C$8:$C$1542," "&amp;Cham_cong!$B71,Data!$E$8:$E$1542,Cham_cong!N$3)+SUMIFS(DonNghiphep!$D$4:$D$85,DonNghiphep!$F$4:$F$85,Cham_cong!N$3,DonNghiphep!$B$4:$B$85,Cham_cong!$B71)+SUMIFS(Data_khac!$AC$8:$AC$1504,Data_khac!$C$8:$C$1504," "&amp;Cham_cong!$B71,Data_khac!$E$8:$E$1504,Cham_cong!N$3)</f>
        <v>1</v>
      </c>
      <c r="O71" s="26">
        <f>SUMIFS(Data!$AB$8:$AB$1542,Data!$C$8:$C$1542," "&amp;Cham_cong!$B71,Data!$E$8:$E$1542,Cham_cong!O$3)+SUMIFS(DonNghiphep!$D$4:$D$85,DonNghiphep!$F$4:$F$85,Cham_cong!O$3,DonNghiphep!$B$4:$B$85,Cham_cong!$B71)+SUMIFS(Data_khac!$AC$8:$AC$1504,Data_khac!$C$8:$C$1504," "&amp;Cham_cong!$B71,Data_khac!$E$8:$E$1504,Cham_cong!O$3)</f>
        <v>0.99215686274509807</v>
      </c>
      <c r="P71" s="40"/>
      <c r="Q71" s="40"/>
      <c r="R71" s="26">
        <f>SUMIFS(Data!$AB$8:$AB$1542,Data!$C$8:$C$1542," "&amp;Cham_cong!$B71,Data!$E$8:$E$1542,Cham_cong!R$3)+SUMIFS(DonNghiphep!$D$4:$D$85,DonNghiphep!$F$4:$F$85,Cham_cong!R$3,DonNghiphep!$B$4:$B$85,Cham_cong!$B71)+SUMIFS(Data_khac!$AC$8:$AC$1504,Data_khac!$C$8:$C$1504," "&amp;Cham_cong!$B71,Data_khac!$E$8:$E$1504,Cham_cong!R$3)</f>
        <v>1</v>
      </c>
      <c r="S71" s="26">
        <f>SUMIFS(Data!$AB$8:$AB$1542,Data!$C$8:$C$1542," "&amp;Cham_cong!$B71,Data!$E$8:$E$1542,Cham_cong!S$3)+SUMIFS(DonNghiphep!$D$4:$D$85,DonNghiphep!$F$4:$F$85,Cham_cong!S$3,DonNghiphep!$B$4:$B$85,Cham_cong!$B71)+SUMIFS(Data_khac!$AC$8:$AC$1504,Data_khac!$C$8:$C$1504," "&amp;Cham_cong!$B71,Data_khac!$E$8:$E$1504,Cham_cong!S$3)</f>
        <v>1</v>
      </c>
      <c r="T71" s="26">
        <f>SUMIFS(Data!$AB$8:$AB$1542,Data!$C$8:$C$1542," "&amp;Cham_cong!$B71,Data!$E$8:$E$1542,Cham_cong!T$3)+SUMIFS(DonNghiphep!$D$4:$D$85,DonNghiphep!$F$4:$F$85,Cham_cong!T$3,DonNghiphep!$B$4:$B$85,Cham_cong!$B71)+SUMIFS(Data_khac!$AC$8:$AC$1504,Data_khac!$C$8:$C$1504," "&amp;Cham_cong!$B71,Data_khac!$E$8:$E$1504,Cham_cong!T$3)</f>
        <v>1</v>
      </c>
      <c r="U71" s="26">
        <f>SUMIFS(Data!$AB$8:$AB$1542,Data!$C$8:$C$1542," "&amp;Cham_cong!$B71,Data!$E$8:$E$1542,Cham_cong!U$3)+SUMIFS(DonNghiphep!$D$4:$D$85,DonNghiphep!$F$4:$F$85,Cham_cong!U$3,DonNghiphep!$B$4:$B$85,Cham_cong!$B71)+SUMIFS(Data_khac!$AC$8:$AC$1504,Data_khac!$C$8:$C$1504," "&amp;Cham_cong!$B71,Data_khac!$E$8:$E$1504,Cham_cong!U$3)</f>
        <v>1</v>
      </c>
      <c r="V71" s="26">
        <f>SUMIFS(Data!$AB$8:$AB$1542,Data!$C$8:$C$1542," "&amp;Cham_cong!$B71,Data!$E$8:$E$1542,Cham_cong!V$3)+SUMIFS(DonNghiphep!$D$4:$D$85,DonNghiphep!$F$4:$F$85,Cham_cong!V$3,DonNghiphep!$B$4:$B$85,Cham_cong!$B71)+SUMIFS(Data_khac!$AC$8:$AC$1504,Data_khac!$C$8:$C$1504," "&amp;Cham_cong!$B71,Data_khac!$E$8:$E$1504,Cham_cong!V$3)</f>
        <v>1</v>
      </c>
      <c r="W71" s="40"/>
      <c r="X71" s="40"/>
      <c r="Y71" s="26">
        <f>SUMIFS(Data!$AB$8:$AB$1542,Data!$C$8:$C$1542," "&amp;Cham_cong!$B71,Data!$E$8:$E$1542,Cham_cong!Y$3)+SUMIFS(DonNghiphep!$D$4:$D$85,DonNghiphep!$F$4:$F$85,Cham_cong!Y$3,DonNghiphep!$B$4:$B$85,Cham_cong!$B71)+SUMIFS(Data_khac!$AC$8:$AC$1504,Data_khac!$C$8:$C$1504," "&amp;Cham_cong!$B71,Data_khac!$E$8:$E$1504,Cham_cong!Y$3)</f>
        <v>1</v>
      </c>
      <c r="Z71" s="26">
        <f>SUMIFS(Data!$AB$8:$AB$1542,Data!$C$8:$C$1542," "&amp;Cham_cong!$B71,Data!$E$8:$E$1542,Cham_cong!Z$3)+SUMIFS(DonNghiphep!$D$4:$D$85,DonNghiphep!$F$4:$F$85,Cham_cong!Z$3,DonNghiphep!$B$4:$B$85,Cham_cong!$B71)+SUMIFS(Data_khac!$AC$8:$AC$1504,Data_khac!$C$8:$C$1504," "&amp;Cham_cong!$B71,Data_khac!$E$8:$E$1504,Cham_cong!Z$3)</f>
        <v>1</v>
      </c>
      <c r="AA71" s="26">
        <f>SUMIFS(Data!$AB$8:$AB$1542,Data!$C$8:$C$1542," "&amp;Cham_cong!$B71,Data!$E$8:$E$1542,Cham_cong!AA$3)+SUMIFS(DonNghiphep!$D$4:$D$85,DonNghiphep!$F$4:$F$85,Cham_cong!AA$3,DonNghiphep!$B$4:$B$85,Cham_cong!$B71)+SUMIFS(Data_khac!$AC$8:$AC$1504,Data_khac!$C$8:$C$1504," "&amp;Cham_cong!$B71,Data_khac!$E$8:$E$1504,Cham_cong!AA$3)</f>
        <v>1</v>
      </c>
      <c r="AB71" s="26">
        <f>SUMIFS(Data!$AB$8:$AB$1542,Data!$C$8:$C$1542," "&amp;Cham_cong!$B71,Data!$E$8:$E$1542,Cham_cong!AB$3)+SUMIFS(DonNghiphep!$D$4:$D$85,DonNghiphep!$F$4:$F$85,Cham_cong!AB$3,DonNghiphep!$B$4:$B$85,Cham_cong!$B71)+SUMIFS(Data_khac!$AC$8:$AC$1504,Data_khac!$C$8:$C$1504," "&amp;Cham_cong!$B71,Data_khac!$E$8:$E$1504,Cham_cong!AB$3)</f>
        <v>1</v>
      </c>
      <c r="AC71" s="26">
        <f>SUMIFS(Data!$AB$8:$AB$1542,Data!$C$8:$C$1542," "&amp;Cham_cong!$B71,Data!$E$8:$E$1542,Cham_cong!AC$3)+SUMIFS(DonNghiphep!$D$4:$D$85,DonNghiphep!$F$4:$F$85,Cham_cong!AC$3,DonNghiphep!$B$4:$B$85,Cham_cong!$B71)+SUMIFS(Data_khac!$AC$8:$AC$1504,Data_khac!$C$8:$C$1504," "&amp;Cham_cong!$B71,Data_khac!$E$8:$E$1504,Cham_cong!AC$3)</f>
        <v>1</v>
      </c>
      <c r="AD71" s="40"/>
      <c r="AE71" s="40"/>
      <c r="AF71" s="26">
        <f>SUMIFS(Data!$AB$8:$AB$1542,Data!$C$8:$C$1542," "&amp;Cham_cong!$B71,Data!$E$8:$E$1542,Cham_cong!AF$3)+SUMIFS(DonNghiphep!$D$4:$D$85,DonNghiphep!$F$4:$F$85,Cham_cong!AF$3,DonNghiphep!$B$4:$B$85,Cham_cong!$B71)+SUMIFS(Data_khac!$AC$8:$AC$1504,Data_khac!$C$8:$C$1504," "&amp;Cham_cong!$B71,Data_khac!$E$8:$E$1504,Cham_cong!AF$3)</f>
        <v>1</v>
      </c>
      <c r="AG71" s="26">
        <f>SUMIFS(Data!$AB$8:$AB$1542,Data!$C$8:$C$1542," "&amp;Cham_cong!$B71,Data!$E$8:$E$1542,Cham_cong!AG$3)+SUMIFS(DonNghiphep!$D$4:$D$85,DonNghiphep!$F$4:$F$85,Cham_cong!AG$3,DonNghiphep!$B$4:$B$85,Cham_cong!$B71)+SUMIFS(Data_khac!$AC$8:$AC$1504,Data_khac!$C$8:$C$1504," "&amp;Cham_cong!$B71,Data_khac!$E$8:$E$1504,Cham_cong!AG$3)</f>
        <v>1</v>
      </c>
      <c r="AH71" s="26">
        <f>SUMIFS(Data!$AB$8:$AB$1542,Data!$C$8:$C$1542," "&amp;Cham_cong!$B71,Data!$E$8:$E$1542,Cham_cong!AH$3)+SUMIFS(DonNghiphep!$D$4:$D$85,DonNghiphep!$F$4:$F$85,Cham_cong!AH$3,DonNghiphep!$B$4:$B$85,Cham_cong!$B71)+SUMIFS(Data_khac!$AC$8:$AC$1504,Data_khac!$C$8:$C$1504," "&amp;Cham_cong!$B71,Data_khac!$E$8:$E$1504,Cham_cong!AH$3)</f>
        <v>1</v>
      </c>
      <c r="AI71" s="29">
        <f t="shared" ref="AI71:AI72" si="65">COUNTIF(D71:AH71,"CĐ")+COUNTIF(D71:AH71,"NL")+COUNTIF(D71:AH71,"B")+COUNTIF(D71:AH71,"CT")+SUM(D71:AH71)</f>
        <v>22.931372549019606</v>
      </c>
      <c r="AJ71" s="230"/>
      <c r="AK71" s="16">
        <f t="shared" ref="AK71:AK74" si="66">COUNTIFS(D71:AH71,"&gt;0",D71:AH71,"&lt;0.625")</f>
        <v>0</v>
      </c>
      <c r="AL71" s="16">
        <f t="shared" ref="AL71:AL74" si="67">COUNTIF(D71:AH71,"0")</f>
        <v>0</v>
      </c>
      <c r="AM71" s="17">
        <f t="shared" ref="AM71:AM74" si="68">AL71*1+AK71*0.5</f>
        <v>0</v>
      </c>
      <c r="AN71" s="17">
        <f ca="1">SUMIF(DonNghiphep!B:C,Cham_cong!B71,DonNghiphep!C:C)</f>
        <v>0</v>
      </c>
      <c r="AO71" s="18">
        <f t="shared" ref="AO71:AO74" ca="1" si="69">AM71-AN71</f>
        <v>0</v>
      </c>
      <c r="AP71" s="202"/>
      <c r="AQ71" s="159"/>
      <c r="AR71" s="34"/>
      <c r="AS71" s="186"/>
      <c r="AT71" s="187"/>
    </row>
    <row r="72" spans="1:46" s="32" customFormat="1" ht="30" customHeight="1">
      <c r="A72" s="23">
        <v>68</v>
      </c>
      <c r="B72" s="147" t="s">
        <v>460</v>
      </c>
      <c r="C72" s="25" t="s">
        <v>67</v>
      </c>
      <c r="D72" s="26">
        <f>SUMIFS(Data!$AB$8:$AB$1542,Data!$C$8:$C$1542," "&amp;Cham_cong!$B72,Data!$E$8:$E$1542,Cham_cong!D$3)+SUMIFS(DonNghiphep!$D$4:$D$85,DonNghiphep!$F$4:$F$85,Cham_cong!D$3,DonNghiphep!$B$4:$B$85,Cham_cong!$B72)+SUMIFS(Data_khac!$AC$8:$AC$1504,Data_khac!$C$8:$C$1504," "&amp;Cham_cong!$B72,Data_khac!$E$8:$E$1504,Cham_cong!D$3)</f>
        <v>0.93921568627450969</v>
      </c>
      <c r="E72" s="26">
        <f>SUMIFS(Data!$AB$8:$AB$1542,Data!$C$8:$C$1542," "&amp;Cham_cong!$B72,Data!$E$8:$E$1542,Cham_cong!E$3)+SUMIFS(DonNghiphep!$D$4:$D$85,DonNghiphep!$F$4:$F$85,Cham_cong!E$3,DonNghiphep!$B$4:$B$85,Cham_cong!$B72)+SUMIFS(Data_khac!$AC$8:$AC$1504,Data_khac!$C$8:$C$1504," "&amp;Cham_cong!$B72,Data_khac!$E$8:$E$1504,Cham_cong!E$3)</f>
        <v>1</v>
      </c>
      <c r="F72" s="26">
        <f>SUMIFS(Data!$AB$8:$AB$1542,Data!$C$8:$C$1542," "&amp;Cham_cong!$B72,Data!$E$8:$E$1542,Cham_cong!F$3)+SUMIFS(DonNghiphep!$D$4:$D$85,DonNghiphep!$F$4:$F$85,Cham_cong!F$3,DonNghiphep!$B$4:$B$85,Cham_cong!$B72)+SUMIFS(Data_khac!$AC$8:$AC$1504,Data_khac!$C$8:$C$1504," "&amp;Cham_cong!$B72,Data_khac!$E$8:$E$1504,Cham_cong!F$3)</f>
        <v>1</v>
      </c>
      <c r="G72" s="26">
        <f>SUMIFS(Data!$AB$8:$AB$1542,Data!$C$8:$C$1542," "&amp;Cham_cong!$B72,Data!$E$8:$E$1542,Cham_cong!G$3)+SUMIFS(DonNghiphep!$D$4:$D$85,DonNghiphep!$F$4:$F$85,Cham_cong!G$3,DonNghiphep!$B$4:$B$85,Cham_cong!$B72)+SUMIFS(Data_khac!$AC$8:$AC$1504,Data_khac!$C$8:$C$1504," "&amp;Cham_cong!$B72,Data_khac!$E$8:$E$1504,Cham_cong!G$3)</f>
        <v>1</v>
      </c>
      <c r="H72" s="26">
        <f>SUMIFS(Data!$AB$8:$AB$1542,Data!$C$8:$C$1542," "&amp;Cham_cong!$B72,Data!$E$8:$E$1542,Cham_cong!H$3)+SUMIFS(DonNghiphep!$D$4:$D$85,DonNghiphep!$F$4:$F$85,Cham_cong!H$3,DonNghiphep!$B$4:$B$85,Cham_cong!$B72)+SUMIFS(Data_khac!$AC$8:$AC$1504,Data_khac!$C$8:$C$1504," "&amp;Cham_cong!$B72,Data_khac!$E$8:$E$1504,Cham_cong!H$3)</f>
        <v>1</v>
      </c>
      <c r="I72" s="40"/>
      <c r="J72" s="40"/>
      <c r="K72" s="26">
        <f>SUMIFS(Data!$AB$8:$AB$1542,Data!$C$8:$C$1542," "&amp;Cham_cong!$B72,Data!$E$8:$E$1542,Cham_cong!K$3)+SUMIFS(DonNghiphep!$D$4:$D$85,DonNghiphep!$F$4:$F$85,Cham_cong!K$3,DonNghiphep!$B$4:$B$85,Cham_cong!$B72)+SUMIFS(Data_khac!$AC$8:$AC$1504,Data_khac!$C$8:$C$1504," "&amp;Cham_cong!$B72,Data_khac!$E$8:$E$1504,Cham_cong!K$3)</f>
        <v>1</v>
      </c>
      <c r="L72" s="26">
        <f>SUMIFS(Data!$AB$8:$AB$1542,Data!$C$8:$C$1542," "&amp;Cham_cong!$B72,Data!$E$8:$E$1542,Cham_cong!L$3)+SUMIFS(DonNghiphep!$D$4:$D$85,DonNghiphep!$F$4:$F$85,Cham_cong!L$3,DonNghiphep!$B$4:$B$85,Cham_cong!$B72)+SUMIFS(Data_khac!$AC$8:$AC$1504,Data_khac!$C$8:$C$1504," "&amp;Cham_cong!$B72,Data_khac!$E$8:$E$1504,Cham_cong!L$3)</f>
        <v>0</v>
      </c>
      <c r="M72" s="26">
        <f>SUMIFS(Data!$AB$8:$AB$1542,Data!$C$8:$C$1542," "&amp;Cham_cong!$B72,Data!$E$8:$E$1542,Cham_cong!M$3)+SUMIFS(DonNghiphep!$D$4:$D$85,DonNghiphep!$F$4:$F$85,Cham_cong!M$3,DonNghiphep!$B$4:$B$85,Cham_cong!$B72)+SUMIFS(Data_khac!$AC$8:$AC$1504,Data_khac!$C$8:$C$1504," "&amp;Cham_cong!$B72,Data_khac!$E$8:$E$1504,Cham_cong!M$3)</f>
        <v>1</v>
      </c>
      <c r="N72" s="26">
        <f>SUMIFS(Data!$AB$8:$AB$1542,Data!$C$8:$C$1542," "&amp;Cham_cong!$B72,Data!$E$8:$E$1542,Cham_cong!N$3)+SUMIFS(DonNghiphep!$D$4:$D$85,DonNghiphep!$F$4:$F$85,Cham_cong!N$3,DonNghiphep!$B$4:$B$85,Cham_cong!$B72)+SUMIFS(Data_khac!$AC$8:$AC$1504,Data_khac!$C$8:$C$1504," "&amp;Cham_cong!$B72,Data_khac!$E$8:$E$1504,Cham_cong!N$3)</f>
        <v>1</v>
      </c>
      <c r="O72" s="26">
        <f>SUMIFS(Data!$AB$8:$AB$1542,Data!$C$8:$C$1542," "&amp;Cham_cong!$B72,Data!$E$8:$E$1542,Cham_cong!O$3)+SUMIFS(DonNghiphep!$D$4:$D$85,DonNghiphep!$F$4:$F$85,Cham_cong!O$3,DonNghiphep!$B$4:$B$85,Cham_cong!$B72)+SUMIFS(Data_khac!$AC$8:$AC$1504,Data_khac!$C$8:$C$1504," "&amp;Cham_cong!$B72,Data_khac!$E$8:$E$1504,Cham_cong!O$3)</f>
        <v>0.93137254901960775</v>
      </c>
      <c r="P72" s="40"/>
      <c r="Q72" s="40"/>
      <c r="R72" s="26">
        <f>SUMIFS(Data!$AB$8:$AB$1542,Data!$C$8:$C$1542," "&amp;Cham_cong!$B72,Data!$E$8:$E$1542,Cham_cong!R$3)+SUMIFS(DonNghiphep!$D$4:$D$85,DonNghiphep!$F$4:$F$85,Cham_cong!R$3,DonNghiphep!$B$4:$B$85,Cham_cong!$B72)+SUMIFS(Data_khac!$AC$8:$AC$1504,Data_khac!$C$8:$C$1504," "&amp;Cham_cong!$B72,Data_khac!$E$8:$E$1504,Cham_cong!R$3)</f>
        <v>0.93921568627450969</v>
      </c>
      <c r="S72" s="26">
        <f>SUMIFS(Data!$AB$8:$AB$1542,Data!$C$8:$C$1542," "&amp;Cham_cong!$B72,Data!$E$8:$E$1542,Cham_cong!S$3)+SUMIFS(DonNghiphep!$D$4:$D$85,DonNghiphep!$F$4:$F$85,Cham_cong!S$3,DonNghiphep!$B$4:$B$85,Cham_cong!$B72)+SUMIFS(Data_khac!$AC$8:$AC$1504,Data_khac!$C$8:$C$1504," "&amp;Cham_cong!$B72,Data_khac!$E$8:$E$1504,Cham_cong!S$3)</f>
        <v>1</v>
      </c>
      <c r="T72" s="26">
        <f>SUMIFS(Data!$AB$8:$AB$1542,Data!$C$8:$C$1542," "&amp;Cham_cong!$B72,Data!$E$8:$E$1542,Cham_cong!T$3)+SUMIFS(DonNghiphep!$D$4:$D$85,DonNghiphep!$F$4:$F$85,Cham_cong!T$3,DonNghiphep!$B$4:$B$85,Cham_cong!$B72)+SUMIFS(Data_khac!$AC$8:$AC$1504,Data_khac!$C$8:$C$1504," "&amp;Cham_cong!$B72,Data_khac!$E$8:$E$1504,Cham_cong!T$3)</f>
        <v>1</v>
      </c>
      <c r="U72" s="26">
        <f>SUMIFS(Data!$AB$8:$AB$1542,Data!$C$8:$C$1542," "&amp;Cham_cong!$B72,Data!$E$8:$E$1542,Cham_cong!U$3)+SUMIFS(DonNghiphep!$D$4:$D$85,DonNghiphep!$F$4:$F$85,Cham_cong!U$3,DonNghiphep!$B$4:$B$85,Cham_cong!$B72)+SUMIFS(Data_khac!$AC$8:$AC$1504,Data_khac!$C$8:$C$1504," "&amp;Cham_cong!$B72,Data_khac!$E$8:$E$1504,Cham_cong!U$3)</f>
        <v>1</v>
      </c>
      <c r="V72" s="26">
        <f>SUMIFS(Data!$AB$8:$AB$1542,Data!$C$8:$C$1542," "&amp;Cham_cong!$B72,Data!$E$8:$E$1542,Cham_cong!V$3)+SUMIFS(DonNghiphep!$D$4:$D$85,DonNghiphep!$F$4:$F$85,Cham_cong!V$3,DonNghiphep!$B$4:$B$85,Cham_cong!$B72)+SUMIFS(Data_khac!$AC$8:$AC$1504,Data_khac!$C$8:$C$1504," "&amp;Cham_cong!$B72,Data_khac!$E$8:$E$1504,Cham_cong!V$3)</f>
        <v>1</v>
      </c>
      <c r="W72" s="40"/>
      <c r="X72" s="40"/>
      <c r="Y72" s="26">
        <f>SUMIFS(Data!$AB$8:$AB$1542,Data!$C$8:$C$1542," "&amp;Cham_cong!$B72,Data!$E$8:$E$1542,Cham_cong!Y$3)+SUMIFS(DonNghiphep!$D$4:$D$85,DonNghiphep!$F$4:$F$85,Cham_cong!Y$3,DonNghiphep!$B$4:$B$85,Cham_cong!$B72)+SUMIFS(Data_khac!$AC$8:$AC$1504,Data_khac!$C$8:$C$1504," "&amp;Cham_cong!$B72,Data_khac!$E$8:$E$1504,Cham_cong!Y$3)</f>
        <v>1</v>
      </c>
      <c r="Z72" s="26">
        <f>SUMIFS(Data!$AB$8:$AB$1542,Data!$C$8:$C$1542," "&amp;Cham_cong!$B72,Data!$E$8:$E$1542,Cham_cong!Z$3)+SUMIFS(DonNghiphep!$D$4:$D$85,DonNghiphep!$F$4:$F$85,Cham_cong!Z$3,DonNghiphep!$B$4:$B$85,Cham_cong!$B72)+SUMIFS(Data_khac!$AC$8:$AC$1504,Data_khac!$C$8:$C$1504," "&amp;Cham_cong!$B72,Data_khac!$E$8:$E$1504,Cham_cong!Z$3)</f>
        <v>1</v>
      </c>
      <c r="AA72" s="26">
        <f>SUMIFS(Data!$AB$8:$AB$1542,Data!$C$8:$C$1542," "&amp;Cham_cong!$B72,Data!$E$8:$E$1542,Cham_cong!AA$3)+SUMIFS(DonNghiphep!$D$4:$D$85,DonNghiphep!$F$4:$F$85,Cham_cong!AA$3,DonNghiphep!$B$4:$B$85,Cham_cong!$B72)+SUMIFS(Data_khac!$AC$8:$AC$1504,Data_khac!$C$8:$C$1504," "&amp;Cham_cong!$B72,Data_khac!$E$8:$E$1504,Cham_cong!AA$3)</f>
        <v>1</v>
      </c>
      <c r="AB72" s="26">
        <f>SUMIFS(Data!$AB$8:$AB$1542,Data!$C$8:$C$1542," "&amp;Cham_cong!$B72,Data!$E$8:$E$1542,Cham_cong!AB$3)+SUMIFS(DonNghiphep!$D$4:$D$85,DonNghiphep!$F$4:$F$85,Cham_cong!AB$3,DonNghiphep!$B$4:$B$85,Cham_cong!$B72)+SUMIFS(Data_khac!$AC$8:$AC$1504,Data_khac!$C$8:$C$1504," "&amp;Cham_cong!$B72,Data_khac!$E$8:$E$1504,Cham_cong!AB$3)</f>
        <v>1</v>
      </c>
      <c r="AC72" s="26">
        <f>SUMIFS(Data!$AB$8:$AB$1542,Data!$C$8:$C$1542," "&amp;Cham_cong!$B72,Data!$E$8:$E$1542,Cham_cong!AC$3)+SUMIFS(DonNghiphep!$D$4:$D$85,DonNghiphep!$F$4:$F$85,Cham_cong!AC$3,DonNghiphep!$B$4:$B$85,Cham_cong!$B72)+SUMIFS(Data_khac!$AC$8:$AC$1504,Data_khac!$C$8:$C$1504," "&amp;Cham_cong!$B72,Data_khac!$E$8:$E$1504,Cham_cong!AC$3)</f>
        <v>1</v>
      </c>
      <c r="AD72" s="40"/>
      <c r="AE72" s="40"/>
      <c r="AF72" s="26">
        <f>SUMIFS(Data!$AB$8:$AB$1542,Data!$C$8:$C$1542," "&amp;Cham_cong!$B72,Data!$E$8:$E$1542,Cham_cong!AF$3)+SUMIFS(DonNghiphep!$D$4:$D$85,DonNghiphep!$F$4:$F$85,Cham_cong!AF$3,DonNghiphep!$B$4:$B$85,Cham_cong!$B72)+SUMIFS(Data_khac!$AC$8:$AC$1504,Data_khac!$C$8:$C$1504," "&amp;Cham_cong!$B72,Data_khac!$E$8:$E$1504,Cham_cong!AF$3)</f>
        <v>1</v>
      </c>
      <c r="AG72" s="26">
        <f>SUMIFS(Data!$AB$8:$AB$1542,Data!$C$8:$C$1542," "&amp;Cham_cong!$B72,Data!$E$8:$E$1542,Cham_cong!AG$3)+SUMIFS(DonNghiphep!$D$4:$D$85,DonNghiphep!$F$4:$F$85,Cham_cong!AG$3,DonNghiphep!$B$4:$B$85,Cham_cong!$B72)+SUMIFS(Data_khac!$AC$8:$AC$1504,Data_khac!$C$8:$C$1504," "&amp;Cham_cong!$B72,Data_khac!$E$8:$E$1504,Cham_cong!AG$3)</f>
        <v>1</v>
      </c>
      <c r="AH72" s="26">
        <f>SUMIFS(Data!$AB$8:$AB$1542,Data!$C$8:$C$1542," "&amp;Cham_cong!$B72,Data!$E$8:$E$1542,Cham_cong!AH$3)+SUMIFS(DonNghiphep!$D$4:$D$85,DonNghiphep!$F$4:$F$85,Cham_cong!AH$3,DonNghiphep!$B$4:$B$85,Cham_cong!$B72)+SUMIFS(Data_khac!$AC$8:$AC$1504,Data_khac!$C$8:$C$1504," "&amp;Cham_cong!$B72,Data_khac!$E$8:$E$1504,Cham_cong!AH$3)</f>
        <v>1</v>
      </c>
      <c r="AI72" s="29">
        <f t="shared" si="65"/>
        <v>21.80980392156863</v>
      </c>
      <c r="AJ72" s="230">
        <f>SUMIFS(Data!$AE$8:$AE$1707,Data!$C$8:$C$1707," "&amp;Cham_cong!B72)+SUMIFS(Data_khac!$AF$8:$AF$1504,Data_khac!$C$8:$C$1504," "&amp;Cham_cong!$B72)+SUMIFS(DonNghiphep!$E$4:$E$85,DonNghiphep!$B$4:$B$85,Cham_cong!$B72)</f>
        <v>15</v>
      </c>
      <c r="AK72" s="16">
        <f t="shared" si="66"/>
        <v>0</v>
      </c>
      <c r="AL72" s="16">
        <f t="shared" si="67"/>
        <v>1</v>
      </c>
      <c r="AM72" s="17">
        <f t="shared" si="68"/>
        <v>1</v>
      </c>
      <c r="AN72" s="17">
        <f ca="1">SUMIF(DonNghiphep!B:C,Cham_cong!B72,DonNghiphep!C:C)</f>
        <v>1</v>
      </c>
      <c r="AO72" s="18">
        <f t="shared" ca="1" si="69"/>
        <v>0</v>
      </c>
      <c r="AP72" s="202">
        <v>6.94</v>
      </c>
      <c r="AQ72" s="159">
        <v>0</v>
      </c>
      <c r="AR72" s="34" t="s">
        <v>651</v>
      </c>
      <c r="AS72" s="186"/>
      <c r="AT72" s="187"/>
    </row>
    <row r="73" spans="1:46" s="32" customFormat="1" ht="30" customHeight="1">
      <c r="A73" s="23">
        <v>69</v>
      </c>
      <c r="B73" s="147" t="s">
        <v>465</v>
      </c>
      <c r="C73" s="25" t="s">
        <v>67</v>
      </c>
      <c r="D73" s="26">
        <f>SUMIFS(Data!$AB$8:$AB$1542,Data!$C$8:$C$1542," "&amp;Cham_cong!$B73,Data!$E$8:$E$1542,Cham_cong!D$3)+SUMIFS(DonNghiphep!$D$4:$D$85,DonNghiphep!$F$4:$F$85,Cham_cong!D$3,DonNghiphep!$B$4:$B$85,Cham_cong!$B73)+SUMIFS(Data_khac!$AC$8:$AC$1504,Data_khac!$C$8:$C$1504," "&amp;Cham_cong!$B73,Data_khac!$E$8:$E$1504,Cham_cong!D$3)</f>
        <v>0.93921568627450969</v>
      </c>
      <c r="E73" s="26">
        <f>SUMIFS(Data!$AB$8:$AB$1542,Data!$C$8:$C$1542," "&amp;Cham_cong!$B73,Data!$E$8:$E$1542,Cham_cong!E$3)+SUMIFS(DonNghiphep!$D$4:$D$85,DonNghiphep!$F$4:$F$85,Cham_cong!E$3,DonNghiphep!$B$4:$B$85,Cham_cong!$B73)+SUMIFS(Data_khac!$AC$8:$AC$1504,Data_khac!$C$8:$C$1504," "&amp;Cham_cong!$B73,Data_khac!$E$8:$E$1504,Cham_cong!E$3)</f>
        <v>1</v>
      </c>
      <c r="F73" s="26">
        <f>SUMIFS(Data!$AB$8:$AB$1542,Data!$C$8:$C$1542," "&amp;Cham_cong!$B73,Data!$E$8:$E$1542,Cham_cong!F$3)+SUMIFS(DonNghiphep!$D$4:$D$85,DonNghiphep!$F$4:$F$85,Cham_cong!F$3,DonNghiphep!$B$4:$B$85,Cham_cong!$B73)+SUMIFS(Data_khac!$AC$8:$AC$1504,Data_khac!$C$8:$C$1504," "&amp;Cham_cong!$B73,Data_khac!$E$8:$E$1504,Cham_cong!F$3)</f>
        <v>0.88235294117647056</v>
      </c>
      <c r="G73" s="26">
        <f>SUMIFS(Data!$AB$8:$AB$1542,Data!$C$8:$C$1542," "&amp;Cham_cong!$B73,Data!$E$8:$E$1542,Cham_cong!G$3)+SUMIFS(DonNghiphep!$D$4:$D$85,DonNghiphep!$F$4:$F$85,Cham_cong!G$3,DonNghiphep!$B$4:$B$85,Cham_cong!$B73)+SUMIFS(Data_khac!$AC$8:$AC$1504,Data_khac!$C$8:$C$1504," "&amp;Cham_cong!$B73,Data_khac!$E$8:$E$1504,Cham_cong!G$3)</f>
        <v>0.90196078431372539</v>
      </c>
      <c r="H73" s="26">
        <f>SUMIFS(Data!$AB$8:$AB$1542,Data!$C$8:$C$1542," "&amp;Cham_cong!$B73,Data!$E$8:$E$1542,Cham_cong!H$3)+SUMIFS(DonNghiphep!$D$4:$D$85,DonNghiphep!$F$4:$F$85,Cham_cong!H$3,DonNghiphep!$B$4:$B$85,Cham_cong!$B73)+SUMIFS(Data_khac!$AC$8:$AC$1504,Data_khac!$C$8:$C$1504," "&amp;Cham_cong!$B73,Data_khac!$E$8:$E$1504,Cham_cong!H$3)</f>
        <v>1</v>
      </c>
      <c r="I73" s="26"/>
      <c r="J73" s="26"/>
      <c r="K73" s="26">
        <f>SUMIFS(Data!$AB$8:$AB$1542,Data!$C$8:$C$1542," "&amp;Cham_cong!$B73,Data!$E$8:$E$1542,Cham_cong!K$3)+SUMIFS(DonNghiphep!$D$4:$D$85,DonNghiphep!$F$4:$F$85,Cham_cong!K$3,DonNghiphep!$B$4:$B$85,Cham_cong!$B73)+SUMIFS(Data_khac!$AC$8:$AC$1504,Data_khac!$C$8:$C$1504," "&amp;Cham_cong!$B73,Data_khac!$E$8:$E$1504,Cham_cong!K$3)</f>
        <v>1</v>
      </c>
      <c r="L73" s="26">
        <f>SUMIFS(Data!$AB$8:$AB$1542,Data!$C$8:$C$1542," "&amp;Cham_cong!$B73,Data!$E$8:$E$1542,Cham_cong!L$3)+SUMIFS(DonNghiphep!$D$4:$D$85,DonNghiphep!$F$4:$F$85,Cham_cong!L$3,DonNghiphep!$B$4:$B$85,Cham_cong!$B73)+SUMIFS(Data_khac!$AC$8:$AC$1504,Data_khac!$C$8:$C$1504," "&amp;Cham_cong!$B73,Data_khac!$E$8:$E$1504,Cham_cong!L$3)</f>
        <v>0.9372549019607842</v>
      </c>
      <c r="M73" s="26">
        <f>SUMIFS(Data!$AB$8:$AB$1542,Data!$C$8:$C$1542," "&amp;Cham_cong!$B73,Data!$E$8:$E$1542,Cham_cong!M$3)+SUMIFS(DonNghiphep!$D$4:$D$85,DonNghiphep!$F$4:$F$85,Cham_cong!M$3,DonNghiphep!$B$4:$B$85,Cham_cong!$B73)+SUMIFS(Data_khac!$AC$8:$AC$1504,Data_khac!$C$8:$C$1504," "&amp;Cham_cong!$B73,Data_khac!$E$8:$E$1504,Cham_cong!M$3)</f>
        <v>1</v>
      </c>
      <c r="N73" s="26">
        <f>SUMIFS(Data!$AB$8:$AB$1542,Data!$C$8:$C$1542," "&amp;Cham_cong!$B73,Data!$E$8:$E$1542,Cham_cong!N$3)+SUMIFS(DonNghiphep!$D$4:$D$85,DonNghiphep!$F$4:$F$85,Cham_cong!N$3,DonNghiphep!$B$4:$B$85,Cham_cong!$B73)+SUMIFS(Data_khac!$AC$8:$AC$1504,Data_khac!$C$8:$C$1504," "&amp;Cham_cong!$B73,Data_khac!$E$8:$E$1504,Cham_cong!N$3)</f>
        <v>1</v>
      </c>
      <c r="O73" s="26">
        <f>SUMIFS(Data!$AB$8:$AB$1542,Data!$C$8:$C$1542," "&amp;Cham_cong!$B73,Data!$E$8:$E$1542,Cham_cong!O$3)+SUMIFS(DonNghiphep!$D$4:$D$85,DonNghiphep!$F$4:$F$85,Cham_cong!O$3,DonNghiphep!$B$4:$B$85,Cham_cong!$B73)+SUMIFS(Data_khac!$AC$8:$AC$1504,Data_khac!$C$8:$C$1504," "&amp;Cham_cong!$B73,Data_khac!$E$8:$E$1504,Cham_cong!O$3)</f>
        <v>1</v>
      </c>
      <c r="P73" s="26"/>
      <c r="Q73" s="26"/>
      <c r="R73" s="26">
        <f>SUMIFS(Data!$AB$8:$AB$1542,Data!$C$8:$C$1542," "&amp;Cham_cong!$B73,Data!$E$8:$E$1542,Cham_cong!R$3)+SUMIFS(DonNghiphep!$D$4:$D$85,DonNghiphep!$F$4:$F$85,Cham_cong!R$3,DonNghiphep!$B$4:$B$85,Cham_cong!$B73)+SUMIFS(Data_khac!$AC$8:$AC$1504,Data_khac!$C$8:$C$1504," "&amp;Cham_cong!$B73,Data_khac!$E$8:$E$1504,Cham_cong!R$3)</f>
        <v>0.93333333333333324</v>
      </c>
      <c r="S73" s="26">
        <f>SUMIFS(Data!$AB$8:$AB$1542,Data!$C$8:$C$1542," "&amp;Cham_cong!$B73,Data!$E$8:$E$1542,Cham_cong!S$3)+SUMIFS(DonNghiphep!$D$4:$D$85,DonNghiphep!$F$4:$F$85,Cham_cong!S$3,DonNghiphep!$B$4:$B$85,Cham_cong!$B73)+SUMIFS(Data_khac!$AC$8:$AC$1504,Data_khac!$C$8:$C$1504," "&amp;Cham_cong!$B73,Data_khac!$E$8:$E$1504,Cham_cong!S$3)</f>
        <v>1</v>
      </c>
      <c r="T73" s="26">
        <f>SUMIFS(Data!$AB$8:$AB$1542,Data!$C$8:$C$1542," "&amp;Cham_cong!$B73,Data!$E$8:$E$1542,Cham_cong!T$3)+SUMIFS(DonNghiphep!$D$4:$D$85,DonNghiphep!$F$4:$F$85,Cham_cong!T$3,DonNghiphep!$B$4:$B$85,Cham_cong!$B73)+SUMIFS(Data_khac!$AC$8:$AC$1504,Data_khac!$C$8:$C$1504," "&amp;Cham_cong!$B73,Data_khac!$E$8:$E$1504,Cham_cong!T$3)</f>
        <v>0.88823529411764712</v>
      </c>
      <c r="U73" s="26">
        <f>SUMIFS(Data!$AB$8:$AB$1542,Data!$C$8:$C$1542," "&amp;Cham_cong!$B73,Data!$E$8:$E$1542,Cham_cong!U$3)+SUMIFS(DonNghiphep!$D$4:$D$85,DonNghiphep!$F$4:$F$85,Cham_cong!U$3,DonNghiphep!$B$4:$B$85,Cham_cong!$B73)+SUMIFS(Data_khac!$AC$8:$AC$1504,Data_khac!$C$8:$C$1504," "&amp;Cham_cong!$B73,Data_khac!$E$8:$E$1504,Cham_cong!U$3)</f>
        <v>0</v>
      </c>
      <c r="V73" s="26">
        <f>SUMIFS(Data!$AB$8:$AB$1542,Data!$C$8:$C$1542," "&amp;Cham_cong!$B73,Data!$E$8:$E$1542,Cham_cong!V$3)+SUMIFS(DonNghiphep!$D$4:$D$85,DonNghiphep!$F$4:$F$85,Cham_cong!V$3,DonNghiphep!$B$4:$B$85,Cham_cong!$B73)+SUMIFS(Data_khac!$AC$8:$AC$1504,Data_khac!$C$8:$C$1504," "&amp;Cham_cong!$B73,Data_khac!$E$8:$E$1504,Cham_cong!V$3)</f>
        <v>1</v>
      </c>
      <c r="W73" s="26"/>
      <c r="X73" s="26"/>
      <c r="Y73" s="26">
        <f>SUMIFS(Data!$AB$8:$AB$1542,Data!$C$8:$C$1542," "&amp;Cham_cong!$B73,Data!$E$8:$E$1542,Cham_cong!Y$3)+SUMIFS(DonNghiphep!$D$4:$D$85,DonNghiphep!$F$4:$F$85,Cham_cong!Y$3,DonNghiphep!$B$4:$B$85,Cham_cong!$B73)+SUMIFS(Data_khac!$AC$8:$AC$1504,Data_khac!$C$8:$C$1504," "&amp;Cham_cong!$B73,Data_khac!$E$8:$E$1504,Cham_cong!Y$3)</f>
        <v>1</v>
      </c>
      <c r="Z73" s="26">
        <f>SUMIFS(Data!$AB$8:$AB$1542,Data!$C$8:$C$1542," "&amp;Cham_cong!$B73,Data!$E$8:$E$1542,Cham_cong!Z$3)+SUMIFS(DonNghiphep!$D$4:$D$85,DonNghiphep!$F$4:$F$85,Cham_cong!Z$3,DonNghiphep!$B$4:$B$85,Cham_cong!$B73)+SUMIFS(Data_khac!$AC$8:$AC$1504,Data_khac!$C$8:$C$1504," "&amp;Cham_cong!$B73,Data_khac!$E$8:$E$1504,Cham_cong!Z$3)</f>
        <v>1</v>
      </c>
      <c r="AA73" s="26">
        <f>SUMIFS(Data!$AB$8:$AB$1542,Data!$C$8:$C$1542," "&amp;Cham_cong!$B73,Data!$E$8:$E$1542,Cham_cong!AA$3)+SUMIFS(DonNghiphep!$D$4:$D$85,DonNghiphep!$F$4:$F$85,Cham_cong!AA$3,DonNghiphep!$B$4:$B$85,Cham_cong!$B73)+SUMIFS(Data_khac!$AC$8:$AC$1504,Data_khac!$C$8:$C$1504," "&amp;Cham_cong!$B73,Data_khac!$E$8:$E$1504,Cham_cong!AA$3)</f>
        <v>1</v>
      </c>
      <c r="AB73" s="26">
        <f>SUMIFS(Data!$AB$8:$AB$1542,Data!$C$8:$C$1542," "&amp;Cham_cong!$B73,Data!$E$8:$E$1542,Cham_cong!AB$3)+SUMIFS(DonNghiphep!$D$4:$D$85,DonNghiphep!$F$4:$F$85,Cham_cong!AB$3,DonNghiphep!$B$4:$B$85,Cham_cong!$B73)+SUMIFS(Data_khac!$AC$8:$AC$1504,Data_khac!$C$8:$C$1504," "&amp;Cham_cong!$B73,Data_khac!$E$8:$E$1504,Cham_cong!AB$3)</f>
        <v>1</v>
      </c>
      <c r="AC73" s="26">
        <f>SUMIFS(Data!$AB$8:$AB$1542,Data!$C$8:$C$1542," "&amp;Cham_cong!$B73,Data!$E$8:$E$1542,Cham_cong!AC$3)+SUMIFS(DonNghiphep!$D$4:$D$85,DonNghiphep!$F$4:$F$85,Cham_cong!AC$3,DonNghiphep!$B$4:$B$85,Cham_cong!$B73)+SUMIFS(Data_khac!$AC$8:$AC$1504,Data_khac!$C$8:$C$1504," "&amp;Cham_cong!$B73,Data_khac!$E$8:$E$1504,Cham_cong!AC$3)</f>
        <v>1</v>
      </c>
      <c r="AD73" s="26"/>
      <c r="AE73" s="26"/>
      <c r="AF73" s="26">
        <f>SUMIFS(Data!$AB$8:$AB$1542,Data!$C$8:$C$1542," "&amp;Cham_cong!$B73,Data!$E$8:$E$1542,Cham_cong!AF$3)+SUMIFS(DonNghiphep!$D$4:$D$85,DonNghiphep!$F$4:$F$85,Cham_cong!AF$3,DonNghiphep!$B$4:$B$85,Cham_cong!$B73)+SUMIFS(Data_khac!$AC$8:$AC$1504,Data_khac!$C$8:$C$1504," "&amp;Cham_cong!$B73,Data_khac!$E$8:$E$1504,Cham_cong!AF$3)</f>
        <v>1</v>
      </c>
      <c r="AG73" s="26">
        <f>SUMIFS(Data!$AB$8:$AB$1542,Data!$C$8:$C$1542," "&amp;Cham_cong!$B73,Data!$E$8:$E$1542,Cham_cong!AG$3)+SUMIFS(DonNghiphep!$D$4:$D$85,DonNghiphep!$F$4:$F$85,Cham_cong!AG$3,DonNghiphep!$B$4:$B$85,Cham_cong!$B73)+SUMIFS(Data_khac!$AC$8:$AC$1504,Data_khac!$C$8:$C$1504," "&amp;Cham_cong!$B73,Data_khac!$E$8:$E$1504,Cham_cong!AG$3)</f>
        <v>1</v>
      </c>
      <c r="AH73" s="26">
        <f>SUMIFS(Data!$AB$8:$AB$1542,Data!$C$8:$C$1542," "&amp;Cham_cong!$B73,Data!$E$8:$E$1542,Cham_cong!AH$3)+SUMIFS(DonNghiphep!$D$4:$D$85,DonNghiphep!$F$4:$F$85,Cham_cong!AH$3,DonNghiphep!$B$4:$B$85,Cham_cong!$B73)+SUMIFS(Data_khac!$AC$8:$AC$1504,Data_khac!$C$8:$C$1504," "&amp;Cham_cong!$B73,Data_khac!$E$8:$E$1504,Cham_cong!AH$3)</f>
        <v>1</v>
      </c>
      <c r="AI73" s="29">
        <f t="shared" ref="AI73:AI74" si="70">COUNTIF(D73:AH73,"CĐ")+COUNTIF(D73:AH73,"NL")+COUNTIF(D73:AH73,"B")+COUNTIF(D73:AH73,"CT")+SUM(D73:AH73)</f>
        <v>21.482352941176472</v>
      </c>
      <c r="AJ73" s="230">
        <f>SUMIFS(Data!$AE$8:$AE$1707,Data!$C$8:$C$1707," "&amp;Cham_cong!B73)+SUMIFS(Data_khac!$AF$8:$AF$1504,Data_khac!$C$8:$C$1504," "&amp;Cham_cong!$B73)+SUMIFS(DonNghiphep!$E$4:$E$85,DonNghiphep!$B$4:$B$85,Cham_cong!$B73)</f>
        <v>17</v>
      </c>
      <c r="AK73" s="16">
        <f t="shared" si="66"/>
        <v>0</v>
      </c>
      <c r="AL73" s="16">
        <f t="shared" si="67"/>
        <v>1</v>
      </c>
      <c r="AM73" s="17">
        <f t="shared" si="68"/>
        <v>1</v>
      </c>
      <c r="AN73" s="17">
        <f ca="1">SUMIF(DonNghiphep!B:C,Cham_cong!B73,DonNghiphep!C:C)</f>
        <v>1</v>
      </c>
      <c r="AO73" s="18">
        <f ca="1">AM73-AN73</f>
        <v>0</v>
      </c>
      <c r="AP73" s="202">
        <v>4.72</v>
      </c>
      <c r="AQ73" s="159">
        <v>0</v>
      </c>
      <c r="AR73" s="34" t="s">
        <v>650</v>
      </c>
      <c r="AS73" s="186"/>
      <c r="AT73" s="187"/>
    </row>
    <row r="74" spans="1:46" s="32" customFormat="1" ht="30" customHeight="1">
      <c r="A74" s="23">
        <v>70</v>
      </c>
      <c r="B74" s="147" t="s">
        <v>467</v>
      </c>
      <c r="C74" s="25" t="s">
        <v>67</v>
      </c>
      <c r="D74" s="26">
        <f>SUMIFS(Data!$AB$8:$AB$1542,Data!$C$8:$C$1542," "&amp;Cham_cong!$B74,Data!$E$8:$E$1542,Cham_cong!D$3)+SUMIFS(DonNghiphep!$D$4:$D$85,DonNghiphep!$F$4:$F$85,Cham_cong!D$3,DonNghiphep!$B$4:$B$85,Cham_cong!$B74)+SUMIFS(Data_khac!$AC$8:$AC$1504,Data_khac!$C$8:$C$1504," "&amp;Cham_cong!$B74,Data_khac!$E$8:$E$1504,Cham_cong!D$3)</f>
        <v>1</v>
      </c>
      <c r="E74" s="26">
        <f>SUMIFS(Data!$AB$8:$AB$1542,Data!$C$8:$C$1542," "&amp;Cham_cong!$B74,Data!$E$8:$E$1542,Cham_cong!E$3)+SUMIFS(DonNghiphep!$D$4:$D$85,DonNghiphep!$F$4:$F$85,Cham_cong!E$3,DonNghiphep!$B$4:$B$85,Cham_cong!$B74)+SUMIFS(Data_khac!$AC$8:$AC$1504,Data_khac!$C$8:$C$1504," "&amp;Cham_cong!$B74,Data_khac!$E$8:$E$1504,Cham_cong!E$3)</f>
        <v>1</v>
      </c>
      <c r="F74" s="26">
        <f>SUMIFS(Data!$AB$8:$AB$1542,Data!$C$8:$C$1542," "&amp;Cham_cong!$B74,Data!$E$8:$E$1542,Cham_cong!F$3)+SUMIFS(DonNghiphep!$D$4:$D$85,DonNghiphep!$F$4:$F$85,Cham_cong!F$3,DonNghiphep!$B$4:$B$85,Cham_cong!$B74)+SUMIFS(Data_khac!$AC$8:$AC$1504,Data_khac!$C$8:$C$1504," "&amp;Cham_cong!$B74,Data_khac!$E$8:$E$1504,Cham_cong!F$3)</f>
        <v>1</v>
      </c>
      <c r="G74" s="26">
        <f>SUMIFS(Data!$AB$8:$AB$1542,Data!$C$8:$C$1542," "&amp;Cham_cong!$B74,Data!$E$8:$E$1542,Cham_cong!G$3)+SUMIFS(DonNghiphep!$D$4:$D$85,DonNghiphep!$F$4:$F$85,Cham_cong!G$3,DonNghiphep!$B$4:$B$85,Cham_cong!$B74)+SUMIFS(Data_khac!$AC$8:$AC$1504,Data_khac!$C$8:$C$1504," "&amp;Cham_cong!$B74,Data_khac!$E$8:$E$1504,Cham_cong!G$3)</f>
        <v>0.52941176470588236</v>
      </c>
      <c r="H74" s="26">
        <f>SUMIFS(Data!$AB$8:$AB$1542,Data!$C$8:$C$1542," "&amp;Cham_cong!$B74,Data!$E$8:$E$1542,Cham_cong!H$3)+SUMIFS(DonNghiphep!$D$4:$D$85,DonNghiphep!$F$4:$F$85,Cham_cong!H$3,DonNghiphep!$B$4:$B$85,Cham_cong!$B74)+SUMIFS(Data_khac!$AC$8:$AC$1504,Data_khac!$C$8:$C$1504," "&amp;Cham_cong!$B74,Data_khac!$E$8:$E$1504,Cham_cong!H$3)</f>
        <v>1</v>
      </c>
      <c r="I74" s="40"/>
      <c r="J74" s="40"/>
      <c r="K74" s="26">
        <f>SUMIFS(Data!$AB$8:$AB$1542,Data!$C$8:$C$1542," "&amp;Cham_cong!$B74,Data!$E$8:$E$1542,Cham_cong!K$3)+SUMIFS(DonNghiphep!$D$4:$D$85,DonNghiphep!$F$4:$F$85,Cham_cong!K$3,DonNghiphep!$B$4:$B$85,Cham_cong!$B74)+SUMIFS(Data_khac!$AC$8:$AC$1504,Data_khac!$C$8:$C$1504," "&amp;Cham_cong!$B74,Data_khac!$E$8:$E$1504,Cham_cong!K$3)</f>
        <v>1</v>
      </c>
      <c r="L74" s="26">
        <f>SUMIFS(Data!$AB$8:$AB$1542,Data!$C$8:$C$1542," "&amp;Cham_cong!$B74,Data!$E$8:$E$1542,Cham_cong!L$3)+SUMIFS(DonNghiphep!$D$4:$D$85,DonNghiphep!$F$4:$F$85,Cham_cong!L$3,DonNghiphep!$B$4:$B$85,Cham_cong!$B74)+SUMIFS(Data_khac!$AC$8:$AC$1504,Data_khac!$C$8:$C$1504," "&amp;Cham_cong!$B74,Data_khac!$E$8:$E$1504,Cham_cong!L$3)</f>
        <v>0.88039215686274486</v>
      </c>
      <c r="M74" s="26">
        <f>SUMIFS(Data!$AB$8:$AB$1542,Data!$C$8:$C$1542," "&amp;Cham_cong!$B74,Data!$E$8:$E$1542,Cham_cong!M$3)+SUMIFS(DonNghiphep!$D$4:$D$85,DonNghiphep!$F$4:$F$85,Cham_cong!M$3,DonNghiphep!$B$4:$B$85,Cham_cong!$B74)+SUMIFS(Data_khac!$AC$8:$AC$1504,Data_khac!$C$8:$C$1504," "&amp;Cham_cong!$B74,Data_khac!$E$8:$E$1504,Cham_cong!M$3)</f>
        <v>1</v>
      </c>
      <c r="N74" s="26">
        <f>SUMIFS(Data!$AB$8:$AB$1542,Data!$C$8:$C$1542," "&amp;Cham_cong!$B74,Data!$E$8:$E$1542,Cham_cong!N$3)+SUMIFS(DonNghiphep!$D$4:$D$85,DonNghiphep!$F$4:$F$85,Cham_cong!N$3,DonNghiphep!$B$4:$B$85,Cham_cong!$B74)+SUMIFS(Data_khac!$AC$8:$AC$1504,Data_khac!$C$8:$C$1504," "&amp;Cham_cong!$B74,Data_khac!$E$8:$E$1504,Cham_cong!N$3)</f>
        <v>1</v>
      </c>
      <c r="O74" s="26">
        <f>SUMIFS(Data!$AB$8:$AB$1542,Data!$C$8:$C$1542," "&amp;Cham_cong!$B74,Data!$E$8:$E$1542,Cham_cong!O$3)+SUMIFS(DonNghiphep!$D$4:$D$85,DonNghiphep!$F$4:$F$85,Cham_cong!O$3,DonNghiphep!$B$4:$B$85,Cham_cong!$B74)+SUMIFS(Data_khac!$AC$8:$AC$1504,Data_khac!$C$8:$C$1504," "&amp;Cham_cong!$B74,Data_khac!$E$8:$E$1504,Cham_cong!O$3)</f>
        <v>1</v>
      </c>
      <c r="P74" s="40"/>
      <c r="Q74" s="40"/>
      <c r="R74" s="26">
        <f>SUMIFS(Data!$AB$8:$AB$1542,Data!$C$8:$C$1542," "&amp;Cham_cong!$B74,Data!$E$8:$E$1542,Cham_cong!R$3)+SUMIFS(DonNghiphep!$D$4:$D$85,DonNghiphep!$F$4:$F$85,Cham_cong!R$3,DonNghiphep!$B$4:$B$85,Cham_cong!$B74)+SUMIFS(Data_khac!$AC$8:$AC$1504,Data_khac!$C$8:$C$1504," "&amp;Cham_cong!$B74,Data_khac!$E$8:$E$1504,Cham_cong!R$3)</f>
        <v>1</v>
      </c>
      <c r="S74" s="26">
        <f>SUMIFS(Data!$AB$8:$AB$1542,Data!$C$8:$C$1542," "&amp;Cham_cong!$B74,Data!$E$8:$E$1542,Cham_cong!S$3)+SUMIFS(DonNghiphep!$D$4:$D$85,DonNghiphep!$F$4:$F$85,Cham_cong!S$3,DonNghiphep!$B$4:$B$85,Cham_cong!$B74)+SUMIFS(Data_khac!$AC$8:$AC$1504,Data_khac!$C$8:$C$1504," "&amp;Cham_cong!$B74,Data_khac!$E$8:$E$1504,Cham_cong!S$3)</f>
        <v>1</v>
      </c>
      <c r="T74" s="26">
        <f>SUMIFS(Data!$AB$8:$AB$1542,Data!$C$8:$C$1542," "&amp;Cham_cong!$B74,Data!$E$8:$E$1542,Cham_cong!T$3)+SUMIFS(DonNghiphep!$D$4:$D$85,DonNghiphep!$F$4:$F$85,Cham_cong!T$3,DonNghiphep!$B$4:$B$85,Cham_cong!$B74)+SUMIFS(Data_khac!$AC$8:$AC$1504,Data_khac!$C$8:$C$1504," "&amp;Cham_cong!$B74,Data_khac!$E$8:$E$1504,Cham_cong!T$3)</f>
        <v>1</v>
      </c>
      <c r="U74" s="26">
        <f>SUMIFS(Data!$AB$8:$AB$1542,Data!$C$8:$C$1542," "&amp;Cham_cong!$B74,Data!$E$8:$E$1542,Cham_cong!U$3)+SUMIFS(DonNghiphep!$D$4:$D$85,DonNghiphep!$F$4:$F$85,Cham_cong!U$3,DonNghiphep!$B$4:$B$85,Cham_cong!$B74)+SUMIFS(Data_khac!$AC$8:$AC$1504,Data_khac!$C$8:$C$1504," "&amp;Cham_cong!$B74,Data_khac!$E$8:$E$1504,Cham_cong!U$3)</f>
        <v>1</v>
      </c>
      <c r="V74" s="26">
        <f>SUMIFS(Data!$AB$8:$AB$1542,Data!$C$8:$C$1542," "&amp;Cham_cong!$B74,Data!$E$8:$E$1542,Cham_cong!V$3)+SUMIFS(DonNghiphep!$D$4:$D$85,DonNghiphep!$F$4:$F$85,Cham_cong!V$3,DonNghiphep!$B$4:$B$85,Cham_cong!$B74)+SUMIFS(Data_khac!$AC$8:$AC$1504,Data_khac!$C$8:$C$1504," "&amp;Cham_cong!$B74,Data_khac!$E$8:$E$1504,Cham_cong!V$3)</f>
        <v>1</v>
      </c>
      <c r="W74" s="40"/>
      <c r="X74" s="40"/>
      <c r="Y74" s="26">
        <f>SUMIFS(Data!$AB$8:$AB$1542,Data!$C$8:$C$1542," "&amp;Cham_cong!$B74,Data!$E$8:$E$1542,Cham_cong!Y$3)+SUMIFS(DonNghiphep!$D$4:$D$85,DonNghiphep!$F$4:$F$85,Cham_cong!Y$3,DonNghiphep!$B$4:$B$85,Cham_cong!$B74)+SUMIFS(Data_khac!$AC$8:$AC$1504,Data_khac!$C$8:$C$1504," "&amp;Cham_cong!$B74,Data_khac!$E$8:$E$1504,Cham_cong!Y$3)</f>
        <v>1</v>
      </c>
      <c r="Z74" s="26">
        <f>SUMIFS(Data!$AB$8:$AB$1542,Data!$C$8:$C$1542," "&amp;Cham_cong!$B74,Data!$E$8:$E$1542,Cham_cong!Z$3)+SUMIFS(DonNghiphep!$D$4:$D$85,DonNghiphep!$F$4:$F$85,Cham_cong!Z$3,DonNghiphep!$B$4:$B$85,Cham_cong!$B74)+SUMIFS(Data_khac!$AC$8:$AC$1504,Data_khac!$C$8:$C$1504," "&amp;Cham_cong!$B74,Data_khac!$E$8:$E$1504,Cham_cong!Z$3)</f>
        <v>1</v>
      </c>
      <c r="AA74" s="26">
        <f>SUMIFS(Data!$AB$8:$AB$1542,Data!$C$8:$C$1542," "&amp;Cham_cong!$B74,Data!$E$8:$E$1542,Cham_cong!AA$3)+SUMIFS(DonNghiphep!$D$4:$D$85,DonNghiphep!$F$4:$F$85,Cham_cong!AA$3,DonNghiphep!$B$4:$B$85,Cham_cong!$B74)+SUMIFS(Data_khac!$AC$8:$AC$1504,Data_khac!$C$8:$C$1504," "&amp;Cham_cong!$B74,Data_khac!$E$8:$E$1504,Cham_cong!AA$3)</f>
        <v>0.52941176470588236</v>
      </c>
      <c r="AB74" s="26">
        <f>SUMIFS(Data!$AB$8:$AB$1542,Data!$C$8:$C$1542," "&amp;Cham_cong!$B74,Data!$E$8:$E$1542,Cham_cong!AB$3)+SUMIFS(DonNghiphep!$D$4:$D$85,DonNghiphep!$F$4:$F$85,Cham_cong!AB$3,DonNghiphep!$B$4:$B$85,Cham_cong!$B74)+SUMIFS(Data_khac!$AC$8:$AC$1504,Data_khac!$C$8:$C$1504," "&amp;Cham_cong!$B74,Data_khac!$E$8:$E$1504,Cham_cong!AB$3)</f>
        <v>1</v>
      </c>
      <c r="AC74" s="26">
        <f>SUMIFS(Data!$AB$8:$AB$1542,Data!$C$8:$C$1542," "&amp;Cham_cong!$B74,Data!$E$8:$E$1542,Cham_cong!AC$3)+SUMIFS(DonNghiphep!$D$4:$D$85,DonNghiphep!$F$4:$F$85,Cham_cong!AC$3,DonNghiphep!$B$4:$B$85,Cham_cong!$B74)+SUMIFS(Data_khac!$AC$8:$AC$1504,Data_khac!$C$8:$C$1504," "&amp;Cham_cong!$B74,Data_khac!$E$8:$E$1504,Cham_cong!AC$3)</f>
        <v>1</v>
      </c>
      <c r="AD74" s="40"/>
      <c r="AE74" s="40"/>
      <c r="AF74" s="26">
        <f>SUMIFS(Data!$AB$8:$AB$1542,Data!$C$8:$C$1542," "&amp;Cham_cong!$B74,Data!$E$8:$E$1542,Cham_cong!AF$3)+SUMIFS(DonNghiphep!$D$4:$D$85,DonNghiphep!$F$4:$F$85,Cham_cong!AF$3,DonNghiphep!$B$4:$B$85,Cham_cong!$B74)+SUMIFS(Data_khac!$AC$8:$AC$1504,Data_khac!$C$8:$C$1504," "&amp;Cham_cong!$B74,Data_khac!$E$8:$E$1504,Cham_cong!AF$3)</f>
        <v>1</v>
      </c>
      <c r="AG74" s="26">
        <f>SUMIFS(Data!$AB$8:$AB$1542,Data!$C$8:$C$1542," "&amp;Cham_cong!$B74,Data!$E$8:$E$1542,Cham_cong!AG$3)+SUMIFS(DonNghiphep!$D$4:$D$85,DonNghiphep!$F$4:$F$85,Cham_cong!AG$3,DonNghiphep!$B$4:$B$85,Cham_cong!$B74)+SUMIFS(Data_khac!$AC$8:$AC$1504,Data_khac!$C$8:$C$1504," "&amp;Cham_cong!$B74,Data_khac!$E$8:$E$1504,Cham_cong!AG$3)</f>
        <v>1</v>
      </c>
      <c r="AH74" s="26">
        <f>SUMIFS(Data!$AB$8:$AB$1542,Data!$C$8:$C$1542," "&amp;Cham_cong!$B74,Data!$E$8:$E$1542,Cham_cong!AH$3)+SUMIFS(DonNghiphep!$D$4:$D$85,DonNghiphep!$F$4:$F$85,Cham_cong!AH$3,DonNghiphep!$B$4:$B$85,Cham_cong!$B74)+SUMIFS(Data_khac!$AC$8:$AC$1504,Data_khac!$C$8:$C$1504," "&amp;Cham_cong!$B74,Data_khac!$E$8:$E$1504,Cham_cong!AH$3)</f>
        <v>1</v>
      </c>
      <c r="AI74" s="29">
        <f t="shared" si="70"/>
        <v>21.939215686274512</v>
      </c>
      <c r="AJ74" s="230"/>
      <c r="AK74" s="16">
        <f t="shared" si="66"/>
        <v>2</v>
      </c>
      <c r="AL74" s="16">
        <f t="shared" si="67"/>
        <v>0</v>
      </c>
      <c r="AM74" s="17">
        <f t="shared" si="68"/>
        <v>1</v>
      </c>
      <c r="AN74" s="17">
        <f ca="1">SUMIF(DonNghiphep!B:C,Cham_cong!B74,DonNghiphep!C:C)</f>
        <v>0</v>
      </c>
      <c r="AO74" s="18">
        <f t="shared" ca="1" si="69"/>
        <v>1</v>
      </c>
      <c r="AP74" s="202"/>
      <c r="AQ74" s="159"/>
      <c r="AR74" s="34"/>
      <c r="AS74" s="186"/>
      <c r="AT74" s="187"/>
    </row>
    <row r="75" spans="1:46" s="32" customFormat="1" ht="30" customHeight="1">
      <c r="A75" s="23">
        <v>71</v>
      </c>
      <c r="B75" s="147" t="s">
        <v>561</v>
      </c>
      <c r="C75" s="25" t="s">
        <v>562</v>
      </c>
      <c r="D75" s="26">
        <f>SUMIFS(Data!$AB$8:$AB$1542,Data!$C$8:$C$1542," "&amp;Cham_cong!$B75,Data!$E$8:$E$1542,Cham_cong!D$3)+SUMIFS(DonNghiphep!$D$4:$D$85,DonNghiphep!$F$4:$F$85,Cham_cong!D$3,DonNghiphep!$B$4:$B$85,Cham_cong!$B75)+SUMIFS(Data_khac!$AC$8:$AC$1504,Data_khac!$C$8:$C$1504," "&amp;Cham_cong!$B75,Data_khac!$E$8:$E$1504,Cham_cong!D$3)</f>
        <v>1</v>
      </c>
      <c r="E75" s="26">
        <f>SUMIFS(Data!$AB$8:$AB$1542,Data!$C$8:$C$1542," "&amp;Cham_cong!$B75,Data!$E$8:$E$1542,Cham_cong!E$3)+SUMIFS(DonNghiphep!$D$4:$D$85,DonNghiphep!$F$4:$F$85,Cham_cong!E$3,DonNghiphep!$B$4:$B$85,Cham_cong!$B75)+SUMIFS(Data_khac!$AC$8:$AC$1504,Data_khac!$C$8:$C$1504," "&amp;Cham_cong!$B75,Data_khac!$E$8:$E$1504,Cham_cong!E$3)</f>
        <v>1</v>
      </c>
      <c r="F75" s="26">
        <f>SUMIFS(Data!$AB$8:$AB$1542,Data!$C$8:$C$1542," "&amp;Cham_cong!$B75,Data!$E$8:$E$1542,Cham_cong!F$3)+SUMIFS(DonNghiphep!$D$4:$D$85,DonNghiphep!$F$4:$F$85,Cham_cong!F$3,DonNghiphep!$B$4:$B$85,Cham_cong!$B75)+SUMIFS(Data_khac!$AC$8:$AC$1504,Data_khac!$C$8:$C$1504," "&amp;Cham_cong!$B75,Data_khac!$E$8:$E$1504,Cham_cong!F$3)</f>
        <v>1</v>
      </c>
      <c r="G75" s="26">
        <f>SUMIFS(Data!$AB$8:$AB$1542,Data!$C$8:$C$1542," "&amp;Cham_cong!$B75,Data!$E$8:$E$1542,Cham_cong!G$3)+SUMIFS(DonNghiphep!$D$4:$D$85,DonNghiphep!$F$4:$F$85,Cham_cong!G$3,DonNghiphep!$B$4:$B$85,Cham_cong!$B75)+SUMIFS(Data_khac!$AC$8:$AC$1504,Data_khac!$C$8:$C$1504," "&amp;Cham_cong!$B75,Data_khac!$E$8:$E$1504,Cham_cong!G$3)</f>
        <v>1</v>
      </c>
      <c r="H75" s="26">
        <f>SUMIFS(Data!$AB$8:$AB$1542,Data!$C$8:$C$1542," "&amp;Cham_cong!$B75,Data!$E$8:$E$1542,Cham_cong!H$3)+SUMIFS(DonNghiphep!$D$4:$D$85,DonNghiphep!$F$4:$F$85,Cham_cong!H$3,DonNghiphep!$B$4:$B$85,Cham_cong!$B75)+SUMIFS(Data_khac!$AC$8:$AC$1504,Data_khac!$C$8:$C$1504," "&amp;Cham_cong!$B75,Data_khac!$E$8:$E$1504,Cham_cong!H$3)</f>
        <v>1</v>
      </c>
      <c r="I75" s="40"/>
      <c r="J75" s="40"/>
      <c r="K75" s="26">
        <f>SUMIFS(Data!$AB$8:$AB$1542,Data!$C$8:$C$1542," "&amp;Cham_cong!$B75,Data!$E$8:$E$1542,Cham_cong!K$3)+SUMIFS(DonNghiphep!$D$4:$D$85,DonNghiphep!$F$4:$F$85,Cham_cong!K$3,DonNghiphep!$B$4:$B$85,Cham_cong!$B75)+SUMIFS(Data_khac!$AC$8:$AC$1504,Data_khac!$C$8:$C$1504," "&amp;Cham_cong!$B75,Data_khac!$E$8:$E$1504,Cham_cong!K$3)</f>
        <v>1</v>
      </c>
      <c r="L75" s="26">
        <f>SUMIFS(Data!$AB$8:$AB$1542,Data!$C$8:$C$1542," "&amp;Cham_cong!$B75,Data!$E$8:$E$1542,Cham_cong!L$3)+SUMIFS(DonNghiphep!$D$4:$D$85,DonNghiphep!$F$4:$F$85,Cham_cong!L$3,DonNghiphep!$B$4:$B$85,Cham_cong!$B75)+SUMIFS(Data_khac!$AC$8:$AC$1504,Data_khac!$C$8:$C$1504," "&amp;Cham_cong!$B75,Data_khac!$E$8:$E$1504,Cham_cong!L$3)</f>
        <v>1</v>
      </c>
      <c r="M75" s="26">
        <f>SUMIFS(Data!$AB$8:$AB$1542,Data!$C$8:$C$1542," "&amp;Cham_cong!$B75,Data!$E$8:$E$1542,Cham_cong!M$3)+SUMIFS(DonNghiphep!$D$4:$D$85,DonNghiphep!$F$4:$F$85,Cham_cong!M$3,DonNghiphep!$B$4:$B$85,Cham_cong!$B75)+SUMIFS(Data_khac!$AC$8:$AC$1504,Data_khac!$C$8:$C$1504," "&amp;Cham_cong!$B75,Data_khac!$E$8:$E$1504,Cham_cong!M$3)</f>
        <v>1</v>
      </c>
      <c r="N75" s="26">
        <f>SUMIFS(Data!$AB$8:$AB$1542,Data!$C$8:$C$1542," "&amp;Cham_cong!$B75,Data!$E$8:$E$1542,Cham_cong!N$3)+SUMIFS(DonNghiphep!$D$4:$D$85,DonNghiphep!$F$4:$F$85,Cham_cong!N$3,DonNghiphep!$B$4:$B$85,Cham_cong!$B75)+SUMIFS(Data_khac!$AC$8:$AC$1504,Data_khac!$C$8:$C$1504," "&amp;Cham_cong!$B75,Data_khac!$E$8:$E$1504,Cham_cong!N$3)</f>
        <v>1</v>
      </c>
      <c r="O75" s="26">
        <f>SUMIFS(Data!$AB$8:$AB$1542,Data!$C$8:$C$1542," "&amp;Cham_cong!$B75,Data!$E$8:$E$1542,Cham_cong!O$3)+SUMIFS(DonNghiphep!$D$4:$D$85,DonNghiphep!$F$4:$F$85,Cham_cong!O$3,DonNghiphep!$B$4:$B$85,Cham_cong!$B75)+SUMIFS(Data_khac!$AC$8:$AC$1504,Data_khac!$C$8:$C$1504," "&amp;Cham_cong!$B75,Data_khac!$E$8:$E$1504,Cham_cong!O$3)</f>
        <v>1</v>
      </c>
      <c r="P75" s="40"/>
      <c r="Q75" s="40"/>
      <c r="R75" s="26">
        <f>SUMIFS(Data!$AB$8:$AB$1542,Data!$C$8:$C$1542," "&amp;Cham_cong!$B75,Data!$E$8:$E$1542,Cham_cong!R$3)+SUMIFS(DonNghiphep!$D$4:$D$85,DonNghiphep!$F$4:$F$85,Cham_cong!R$3,DonNghiphep!$B$4:$B$85,Cham_cong!$B75)+SUMIFS(Data_khac!$AC$8:$AC$1504,Data_khac!$C$8:$C$1504," "&amp;Cham_cong!$B75,Data_khac!$E$8:$E$1504,Cham_cong!R$3)</f>
        <v>1</v>
      </c>
      <c r="S75" s="26">
        <f>SUMIFS(Data!$AB$8:$AB$1542,Data!$C$8:$C$1542," "&amp;Cham_cong!$B75,Data!$E$8:$E$1542,Cham_cong!S$3)+SUMIFS(DonNghiphep!$D$4:$D$85,DonNghiphep!$F$4:$F$85,Cham_cong!S$3,DonNghiphep!$B$4:$B$85,Cham_cong!$B75)+SUMIFS(Data_khac!$AC$8:$AC$1504,Data_khac!$C$8:$C$1504," "&amp;Cham_cong!$B75,Data_khac!$E$8:$E$1504,Cham_cong!S$3)</f>
        <v>1</v>
      </c>
      <c r="T75" s="26">
        <f>SUMIFS(Data!$AB$8:$AB$1542,Data!$C$8:$C$1542," "&amp;Cham_cong!$B75,Data!$E$8:$E$1542,Cham_cong!T$3)+SUMIFS(DonNghiphep!$D$4:$D$85,DonNghiphep!$F$4:$F$85,Cham_cong!T$3,DonNghiphep!$B$4:$B$85,Cham_cong!$B75)+SUMIFS(Data_khac!$AC$8:$AC$1504,Data_khac!$C$8:$C$1504," "&amp;Cham_cong!$B75,Data_khac!$E$8:$E$1504,Cham_cong!T$3)</f>
        <v>1</v>
      </c>
      <c r="U75" s="26">
        <f>SUMIFS(Data!$AB$8:$AB$1542,Data!$C$8:$C$1542," "&amp;Cham_cong!$B75,Data!$E$8:$E$1542,Cham_cong!U$3)+SUMIFS(DonNghiphep!$D$4:$D$85,DonNghiphep!$F$4:$F$85,Cham_cong!U$3,DonNghiphep!$B$4:$B$85,Cham_cong!$B75)+SUMIFS(Data_khac!$AC$8:$AC$1504,Data_khac!$C$8:$C$1504," "&amp;Cham_cong!$B75,Data_khac!$E$8:$E$1504,Cham_cong!U$3)</f>
        <v>1</v>
      </c>
      <c r="V75" s="26">
        <f>SUMIFS(Data!$AB$8:$AB$1542,Data!$C$8:$C$1542," "&amp;Cham_cong!$B75,Data!$E$8:$E$1542,Cham_cong!V$3)+SUMIFS(DonNghiphep!$D$4:$D$85,DonNghiphep!$F$4:$F$85,Cham_cong!V$3,DonNghiphep!$B$4:$B$85,Cham_cong!$B75)+SUMIFS(Data_khac!$AC$8:$AC$1504,Data_khac!$C$8:$C$1504," "&amp;Cham_cong!$B75,Data_khac!$E$8:$E$1504,Cham_cong!V$3)</f>
        <v>1</v>
      </c>
      <c r="W75" s="40"/>
      <c r="X75" s="40"/>
      <c r="Y75" s="26">
        <f>SUMIFS(Data!$AB$8:$AB$1542,Data!$C$8:$C$1542," "&amp;Cham_cong!$B75,Data!$E$8:$E$1542,Cham_cong!Y$3)+SUMIFS(DonNghiphep!$D$4:$D$85,DonNghiphep!$F$4:$F$85,Cham_cong!Y$3,DonNghiphep!$B$4:$B$85,Cham_cong!$B75)+SUMIFS(Data_khac!$AC$8:$AC$1504,Data_khac!$C$8:$C$1504," "&amp;Cham_cong!$B75,Data_khac!$E$8:$E$1504,Cham_cong!Y$3)</f>
        <v>1</v>
      </c>
      <c r="Z75" s="26">
        <f>SUMIFS(Data!$AB$8:$AB$1542,Data!$C$8:$C$1542," "&amp;Cham_cong!$B75,Data!$E$8:$E$1542,Cham_cong!Z$3)+SUMIFS(DonNghiphep!$D$4:$D$85,DonNghiphep!$F$4:$F$85,Cham_cong!Z$3,DonNghiphep!$B$4:$B$85,Cham_cong!$B75)+SUMIFS(Data_khac!$AC$8:$AC$1504,Data_khac!$C$8:$C$1504," "&amp;Cham_cong!$B75,Data_khac!$E$8:$E$1504,Cham_cong!Z$3)</f>
        <v>1</v>
      </c>
      <c r="AA75" s="26">
        <f>SUMIFS(Data!$AB$8:$AB$1542,Data!$C$8:$C$1542," "&amp;Cham_cong!$B75,Data!$E$8:$E$1542,Cham_cong!AA$3)+SUMIFS(DonNghiphep!$D$4:$D$85,DonNghiphep!$F$4:$F$85,Cham_cong!AA$3,DonNghiphep!$B$4:$B$85,Cham_cong!$B75)+SUMIFS(Data_khac!$AC$8:$AC$1504,Data_khac!$C$8:$C$1504," "&amp;Cham_cong!$B75,Data_khac!$E$8:$E$1504,Cham_cong!AA$3)</f>
        <v>1</v>
      </c>
      <c r="AB75" s="26">
        <f>SUMIFS(Data!$AB$8:$AB$1542,Data!$C$8:$C$1542," "&amp;Cham_cong!$B75,Data!$E$8:$E$1542,Cham_cong!AB$3)+SUMIFS(DonNghiphep!$D$4:$D$85,DonNghiphep!$F$4:$F$85,Cham_cong!AB$3,DonNghiphep!$B$4:$B$85,Cham_cong!$B75)+SUMIFS(Data_khac!$AC$8:$AC$1504,Data_khac!$C$8:$C$1504," "&amp;Cham_cong!$B75,Data_khac!$E$8:$E$1504,Cham_cong!AB$3)</f>
        <v>1</v>
      </c>
      <c r="AC75" s="26">
        <f>SUMIFS(Data!$AB$8:$AB$1542,Data!$C$8:$C$1542," "&amp;Cham_cong!$B75,Data!$E$8:$E$1542,Cham_cong!AC$3)+SUMIFS(DonNghiphep!$D$4:$D$85,DonNghiphep!$F$4:$F$85,Cham_cong!AC$3,DonNghiphep!$B$4:$B$85,Cham_cong!$B75)+SUMIFS(Data_khac!$AC$8:$AC$1504,Data_khac!$C$8:$C$1504," "&amp;Cham_cong!$B75,Data_khac!$E$8:$E$1504,Cham_cong!AC$3)</f>
        <v>1</v>
      </c>
      <c r="AD75" s="40"/>
      <c r="AE75" s="40"/>
      <c r="AF75" s="26">
        <f>SUMIFS(Data!$AB$8:$AB$1542,Data!$C$8:$C$1542," "&amp;Cham_cong!$B75,Data!$E$8:$E$1542,Cham_cong!AF$3)+SUMIFS(DonNghiphep!$D$4:$D$85,DonNghiphep!$F$4:$F$85,Cham_cong!AF$3,DonNghiphep!$B$4:$B$85,Cham_cong!$B75)+SUMIFS(Data_khac!$AC$8:$AC$1504,Data_khac!$C$8:$C$1504," "&amp;Cham_cong!$B75,Data_khac!$E$8:$E$1504,Cham_cong!AF$3)</f>
        <v>1</v>
      </c>
      <c r="AG75" s="26">
        <f>SUMIFS(Data!$AB$8:$AB$1542,Data!$C$8:$C$1542," "&amp;Cham_cong!$B75,Data!$E$8:$E$1542,Cham_cong!AG$3)+SUMIFS(DonNghiphep!$D$4:$D$85,DonNghiphep!$F$4:$F$85,Cham_cong!AG$3,DonNghiphep!$B$4:$B$85,Cham_cong!$B75)+SUMIFS(Data_khac!$AC$8:$AC$1504,Data_khac!$C$8:$C$1504," "&amp;Cham_cong!$B75,Data_khac!$E$8:$E$1504,Cham_cong!AG$3)</f>
        <v>1</v>
      </c>
      <c r="AH75" s="26">
        <f>SUMIFS(Data!$AB$8:$AB$1542,Data!$C$8:$C$1542," "&amp;Cham_cong!$B75,Data!$E$8:$E$1542,Cham_cong!AH$3)+SUMIFS(DonNghiphep!$D$4:$D$85,DonNghiphep!$F$4:$F$85,Cham_cong!AH$3,DonNghiphep!$B$4:$B$85,Cham_cong!$B75)+SUMIFS(Data_khac!$AC$8:$AC$1504,Data_khac!$C$8:$C$1504," "&amp;Cham_cong!$B75,Data_khac!$E$8:$E$1504,Cham_cong!AH$3)</f>
        <v>1</v>
      </c>
      <c r="AI75" s="29">
        <f t="shared" ref="AI75" si="71">COUNTIF(D75:AH75,"CĐ")+COUNTIF(D75:AH75,"NL")+COUNTIF(D75:AH75,"B")+COUNTIF(D75:AH75,"CT")+SUM(D75:AH75)</f>
        <v>23</v>
      </c>
      <c r="AJ75" s="230"/>
      <c r="AK75" s="16">
        <f t="shared" ref="AK75:AK77" si="72">COUNTIFS(D75:AH75,"&gt;0",D75:AH75,"&lt;0.625")</f>
        <v>0</v>
      </c>
      <c r="AL75" s="16">
        <f t="shared" ref="AL75:AL77" si="73">COUNTIF(D75:AH75,"0")</f>
        <v>0</v>
      </c>
      <c r="AM75" s="17">
        <f t="shared" ref="AM75:AM77" si="74">AL75*1+AK75*0.5</f>
        <v>0</v>
      </c>
      <c r="AN75" s="17">
        <f ca="1">SUMIF(DonNghiphep!B:C,Cham_cong!B75,DonNghiphep!C:C)</f>
        <v>0</v>
      </c>
      <c r="AO75" s="18">
        <f t="shared" ref="AO75:AO76" ca="1" si="75">AM75-AN75</f>
        <v>0</v>
      </c>
      <c r="AP75" s="202"/>
      <c r="AQ75" s="159"/>
      <c r="AR75" s="34"/>
      <c r="AS75" s="186"/>
      <c r="AT75" s="187"/>
    </row>
    <row r="76" spans="1:46" s="32" customFormat="1" ht="30" customHeight="1">
      <c r="A76" s="23">
        <v>72</v>
      </c>
      <c r="B76" s="147" t="s">
        <v>563</v>
      </c>
      <c r="C76" s="25" t="s">
        <v>67</v>
      </c>
      <c r="D76" s="26">
        <f>SUMIFS(Data!$AB$8:$AB$1542,Data!$C$8:$C$1542," "&amp;Cham_cong!$B76,Data!$E$8:$E$1542,Cham_cong!D$3)+SUMIFS(DonNghiphep!$D$4:$D$85,DonNghiphep!$F$4:$F$85,Cham_cong!D$3,DonNghiphep!$B$4:$B$85,Cham_cong!$B76)+SUMIFS(Data_khac!$AC$8:$AC$1504,Data_khac!$C$8:$C$1504," "&amp;Cham_cong!$B76,Data_khac!$E$8:$E$1504,Cham_cong!D$3)</f>
        <v>0.99999999999999989</v>
      </c>
      <c r="E76" s="26">
        <f>SUMIFS(Data!$AB$8:$AB$1542,Data!$C$8:$C$1542," "&amp;Cham_cong!$B76,Data!$E$8:$E$1542,Cham_cong!E$3)+SUMIFS(DonNghiphep!$D$4:$D$85,DonNghiphep!$F$4:$F$85,Cham_cong!E$3,DonNghiphep!$B$4:$B$85,Cham_cong!$B76)+SUMIFS(Data_khac!$AC$8:$AC$1504,Data_khac!$C$8:$C$1504," "&amp;Cham_cong!$B76,Data_khac!$E$8:$E$1504,Cham_cong!E$3)</f>
        <v>0</v>
      </c>
      <c r="F76" s="26">
        <f>SUMIFS(Data!$AB$8:$AB$1542,Data!$C$8:$C$1542," "&amp;Cham_cong!$B76,Data!$E$8:$E$1542,Cham_cong!F$3)+SUMIFS(DonNghiphep!$D$4:$D$85,DonNghiphep!$F$4:$F$85,Cham_cong!F$3,DonNghiphep!$B$4:$B$85,Cham_cong!$B76)+SUMIFS(Data_khac!$AC$8:$AC$1504,Data_khac!$C$8:$C$1504," "&amp;Cham_cong!$B76,Data_khac!$E$8:$E$1504,Cham_cong!F$3)</f>
        <v>1</v>
      </c>
      <c r="G76" s="26">
        <f>SUMIFS(Data!$AB$8:$AB$1542,Data!$C$8:$C$1542," "&amp;Cham_cong!$B76,Data!$E$8:$E$1542,Cham_cong!G$3)+SUMIFS(DonNghiphep!$D$4:$D$85,DonNghiphep!$F$4:$F$85,Cham_cong!G$3,DonNghiphep!$B$4:$B$85,Cham_cong!$B76)+SUMIFS(Data_khac!$AC$8:$AC$1504,Data_khac!$C$8:$C$1504," "&amp;Cham_cong!$B76,Data_khac!$E$8:$E$1504,Cham_cong!G$3)</f>
        <v>1</v>
      </c>
      <c r="H76" s="26">
        <f>SUMIFS(Data!$AB$8:$AB$1542,Data!$C$8:$C$1542," "&amp;Cham_cong!$B76,Data!$E$8:$E$1542,Cham_cong!H$3)+SUMIFS(DonNghiphep!$D$4:$D$85,DonNghiphep!$F$4:$F$85,Cham_cong!H$3,DonNghiphep!$B$4:$B$85,Cham_cong!$B76)+SUMIFS(Data_khac!$AC$8:$AC$1504,Data_khac!$C$8:$C$1504," "&amp;Cham_cong!$B76,Data_khac!$E$8:$E$1504,Cham_cong!H$3)</f>
        <v>0</v>
      </c>
      <c r="I76" s="40"/>
      <c r="J76" s="40"/>
      <c r="K76" s="26">
        <f>SUMIFS(Data!$AB$8:$AB$1542,Data!$C$8:$C$1542," "&amp;Cham_cong!$B76,Data!$E$8:$E$1542,Cham_cong!K$3)+SUMIFS(DonNghiphep!$D$4:$D$85,DonNghiphep!$F$4:$F$85,Cham_cong!K$3,DonNghiphep!$B$4:$B$85,Cham_cong!$B76)+SUMIFS(Data_khac!$AC$8:$AC$1504,Data_khac!$C$8:$C$1504," "&amp;Cham_cong!$B76,Data_khac!$E$8:$E$1504,Cham_cong!K$3)</f>
        <v>1</v>
      </c>
      <c r="L76" s="26">
        <f>SUMIFS(Data!$AB$8:$AB$1542,Data!$C$8:$C$1542," "&amp;Cham_cong!$B76,Data!$E$8:$E$1542,Cham_cong!L$3)+SUMIFS(DonNghiphep!$D$4:$D$85,DonNghiphep!$F$4:$F$85,Cham_cong!L$3,DonNghiphep!$B$4:$B$85,Cham_cong!$B76)+SUMIFS(Data_khac!$AC$8:$AC$1504,Data_khac!$C$8:$C$1504," "&amp;Cham_cong!$B76,Data_khac!$E$8:$E$1504,Cham_cong!L$3)</f>
        <v>0</v>
      </c>
      <c r="M76" s="26">
        <f>SUMIFS(Data!$AB$8:$AB$1542,Data!$C$8:$C$1542," "&amp;Cham_cong!$B76,Data!$E$8:$E$1542,Cham_cong!M$3)+SUMIFS(DonNghiphep!$D$4:$D$85,DonNghiphep!$F$4:$F$85,Cham_cong!M$3,DonNghiphep!$B$4:$B$85,Cham_cong!$B76)+SUMIFS(Data_khac!$AC$8:$AC$1504,Data_khac!$C$8:$C$1504," "&amp;Cham_cong!$B76,Data_khac!$E$8:$E$1504,Cham_cong!M$3)</f>
        <v>0</v>
      </c>
      <c r="N76" s="26">
        <f>SUMIFS(Data!$AB$8:$AB$1542,Data!$C$8:$C$1542," "&amp;Cham_cong!$B76,Data!$E$8:$E$1542,Cham_cong!N$3)+SUMIFS(DonNghiphep!$D$4:$D$85,DonNghiphep!$F$4:$F$85,Cham_cong!N$3,DonNghiphep!$B$4:$B$85,Cham_cong!$B76)+SUMIFS(Data_khac!$AC$8:$AC$1504,Data_khac!$C$8:$C$1504," "&amp;Cham_cong!$B76,Data_khac!$E$8:$E$1504,Cham_cong!N$3)</f>
        <v>0</v>
      </c>
      <c r="O76" s="26">
        <f>SUMIFS(Data!$AB$8:$AB$1542,Data!$C$8:$C$1542," "&amp;Cham_cong!$B76,Data!$E$8:$E$1542,Cham_cong!O$3)+SUMIFS(DonNghiphep!$D$4:$D$85,DonNghiphep!$F$4:$F$85,Cham_cong!O$3,DonNghiphep!$B$4:$B$85,Cham_cong!$B76)+SUMIFS(Data_khac!$AC$8:$AC$1504,Data_khac!$C$8:$C$1504," "&amp;Cham_cong!$B76,Data_khac!$E$8:$E$1504,Cham_cong!O$3)</f>
        <v>1</v>
      </c>
      <c r="P76" s="40"/>
      <c r="Q76" s="40"/>
      <c r="R76" s="26">
        <f>SUMIFS(Data!$AB$8:$AB$1542,Data!$C$8:$C$1542," "&amp;Cham_cong!$B76,Data!$E$8:$E$1542,Cham_cong!R$3)+SUMIFS(DonNghiphep!$D$4:$D$85,DonNghiphep!$F$4:$F$85,Cham_cong!R$3,DonNghiphep!$B$4:$B$85,Cham_cong!$B76)+SUMIFS(Data_khac!$AC$8:$AC$1504,Data_khac!$C$8:$C$1504," "&amp;Cham_cong!$B76,Data_khac!$E$8:$E$1504,Cham_cong!R$3)</f>
        <v>0</v>
      </c>
      <c r="S76" s="26">
        <f>SUMIFS(Data!$AB$8:$AB$1542,Data!$C$8:$C$1542," "&amp;Cham_cong!$B76,Data!$E$8:$E$1542,Cham_cong!S$3)+SUMIFS(DonNghiphep!$D$4:$D$85,DonNghiphep!$F$4:$F$85,Cham_cong!S$3,DonNghiphep!$B$4:$B$85,Cham_cong!$B76)+SUMIFS(Data_khac!$AC$8:$AC$1504,Data_khac!$C$8:$C$1504," "&amp;Cham_cong!$B76,Data_khac!$E$8:$E$1504,Cham_cong!S$3)</f>
        <v>1</v>
      </c>
      <c r="T76" s="26">
        <f>SUMIFS(Data!$AB$8:$AB$1542,Data!$C$8:$C$1542," "&amp;Cham_cong!$B76,Data!$E$8:$E$1542,Cham_cong!T$3)+SUMIFS(DonNghiphep!$D$4:$D$85,DonNghiphep!$F$4:$F$85,Cham_cong!T$3,DonNghiphep!$B$4:$B$85,Cham_cong!$B76)+SUMIFS(Data_khac!$AC$8:$AC$1504,Data_khac!$C$8:$C$1504," "&amp;Cham_cong!$B76,Data_khac!$E$8:$E$1504,Cham_cong!T$3)</f>
        <v>1</v>
      </c>
      <c r="U76" s="26">
        <f>SUMIFS(Data!$AB$8:$AB$1542,Data!$C$8:$C$1542," "&amp;Cham_cong!$B76,Data!$E$8:$E$1542,Cham_cong!U$3)+SUMIFS(DonNghiphep!$D$4:$D$85,DonNghiphep!$F$4:$F$85,Cham_cong!U$3,DonNghiphep!$B$4:$B$85,Cham_cong!$B76)+SUMIFS(Data_khac!$AC$8:$AC$1504,Data_khac!$C$8:$C$1504," "&amp;Cham_cong!$B76,Data_khac!$E$8:$E$1504,Cham_cong!U$3)</f>
        <v>0</v>
      </c>
      <c r="V76" s="26">
        <f>SUMIFS(Data!$AB$8:$AB$1542,Data!$C$8:$C$1542," "&amp;Cham_cong!$B76,Data!$E$8:$E$1542,Cham_cong!V$3)+SUMIFS(DonNghiphep!$D$4:$D$85,DonNghiphep!$F$4:$F$85,Cham_cong!V$3,DonNghiphep!$B$4:$B$85,Cham_cong!$B76)+SUMIFS(Data_khac!$AC$8:$AC$1504,Data_khac!$C$8:$C$1504," "&amp;Cham_cong!$B76,Data_khac!$E$8:$E$1504,Cham_cong!V$3)</f>
        <v>0</v>
      </c>
      <c r="W76" s="40"/>
      <c r="X76" s="40"/>
      <c r="Y76" s="26">
        <f>SUMIFS(Data!$AB$8:$AB$1542,Data!$C$8:$C$1542," "&amp;Cham_cong!$B76,Data!$E$8:$E$1542,Cham_cong!Y$3)+SUMIFS(DonNghiphep!$D$4:$D$85,DonNghiphep!$F$4:$F$85,Cham_cong!Y$3,DonNghiphep!$B$4:$B$85,Cham_cong!$B76)+SUMIFS(Data_khac!$AC$8:$AC$1504,Data_khac!$C$8:$C$1504," "&amp;Cham_cong!$B76,Data_khac!$E$8:$E$1504,Cham_cong!Y$3)</f>
        <v>0</v>
      </c>
      <c r="Z76" s="26">
        <f>SUMIFS(Data!$AB$8:$AB$1542,Data!$C$8:$C$1542," "&amp;Cham_cong!$B76,Data!$E$8:$E$1542,Cham_cong!Z$3)+SUMIFS(DonNghiphep!$D$4:$D$85,DonNghiphep!$F$4:$F$85,Cham_cong!Z$3,DonNghiphep!$B$4:$B$85,Cham_cong!$B76)+SUMIFS(Data_khac!$AC$8:$AC$1504,Data_khac!$C$8:$C$1504," "&amp;Cham_cong!$B76,Data_khac!$E$8:$E$1504,Cham_cong!Z$3)</f>
        <v>0</v>
      </c>
      <c r="AA76" s="26">
        <f>SUMIFS(Data!$AB$8:$AB$1542,Data!$C$8:$C$1542," "&amp;Cham_cong!$B76,Data!$E$8:$E$1542,Cham_cong!AA$3)+SUMIFS(DonNghiphep!$D$4:$D$85,DonNghiphep!$F$4:$F$85,Cham_cong!AA$3,DonNghiphep!$B$4:$B$85,Cham_cong!$B76)+SUMIFS(Data_khac!$AC$8:$AC$1504,Data_khac!$C$8:$C$1504," "&amp;Cham_cong!$B76,Data_khac!$E$8:$E$1504,Cham_cong!AA$3)</f>
        <v>0</v>
      </c>
      <c r="AB76" s="26">
        <f>SUMIFS(Data!$AB$8:$AB$1542,Data!$C$8:$C$1542," "&amp;Cham_cong!$B76,Data!$E$8:$E$1542,Cham_cong!AB$3)+SUMIFS(DonNghiphep!$D$4:$D$85,DonNghiphep!$F$4:$F$85,Cham_cong!AB$3,DonNghiphep!$B$4:$B$85,Cham_cong!$B76)+SUMIFS(Data_khac!$AC$8:$AC$1504,Data_khac!$C$8:$C$1504," "&amp;Cham_cong!$B76,Data_khac!$E$8:$E$1504,Cham_cong!AB$3)</f>
        <v>1</v>
      </c>
      <c r="AC76" s="26">
        <f>SUMIFS(Data!$AB$8:$AB$1542,Data!$C$8:$C$1542," "&amp;Cham_cong!$B76,Data!$E$8:$E$1542,Cham_cong!AC$3)+SUMIFS(DonNghiphep!$D$4:$D$85,DonNghiphep!$F$4:$F$85,Cham_cong!AC$3,DonNghiphep!$B$4:$B$85,Cham_cong!$B76)+SUMIFS(Data_khac!$AC$8:$AC$1504,Data_khac!$C$8:$C$1504," "&amp;Cham_cong!$B76,Data_khac!$E$8:$E$1504,Cham_cong!AC$3)</f>
        <v>1</v>
      </c>
      <c r="AD76" s="40"/>
      <c r="AE76" s="40"/>
      <c r="AF76" s="26">
        <f>SUMIFS(Data!$AB$8:$AB$1542,Data!$C$8:$C$1542," "&amp;Cham_cong!$B76,Data!$E$8:$E$1542,Cham_cong!AF$3)+SUMIFS(DonNghiphep!$D$4:$D$85,DonNghiphep!$F$4:$F$85,Cham_cong!AF$3,DonNghiphep!$B$4:$B$85,Cham_cong!$B76)+SUMIFS(Data_khac!$AC$8:$AC$1504,Data_khac!$C$8:$C$1504," "&amp;Cham_cong!$B76,Data_khac!$E$8:$E$1504,Cham_cong!AF$3)</f>
        <v>0.45490196078431383</v>
      </c>
      <c r="AG76" s="26">
        <f>SUMIFS(Data!$AB$8:$AB$1542,Data!$C$8:$C$1542," "&amp;Cham_cong!$B76,Data!$E$8:$E$1542,Cham_cong!AG$3)+SUMIFS(DonNghiphep!$D$4:$D$85,DonNghiphep!$F$4:$F$85,Cham_cong!AG$3,DonNghiphep!$B$4:$B$85,Cham_cong!$B76)+SUMIFS(Data_khac!$AC$8:$AC$1504,Data_khac!$C$8:$C$1504," "&amp;Cham_cong!$B76,Data_khac!$E$8:$E$1504,Cham_cong!AG$3)</f>
        <v>0</v>
      </c>
      <c r="AH76" s="26">
        <f>SUMIFS(Data!$AB$8:$AB$1542,Data!$C$8:$C$1542," "&amp;Cham_cong!$B76,Data!$E$8:$E$1542,Cham_cong!AH$3)+SUMIFS(DonNghiphep!$D$4:$D$85,DonNghiphep!$F$4:$F$85,Cham_cong!AH$3,DonNghiphep!$B$4:$B$85,Cham_cong!$B76)+SUMIFS(Data_khac!$AC$8:$AC$1504,Data_khac!$C$8:$C$1504," "&amp;Cham_cong!$B76,Data_khac!$E$8:$E$1504,Cham_cong!AH$3)</f>
        <v>0</v>
      </c>
      <c r="AI76" s="29">
        <f t="shared" ref="AI76" si="76">COUNTIF(D76:AH76,"CĐ")+COUNTIF(D76:AH76,"NL")+COUNTIF(D76:AH76,"B")+COUNTIF(D76:AH76,"CT")+SUM(D76:AH76)</f>
        <v>9.4549019607843139</v>
      </c>
      <c r="AJ76" s="230"/>
      <c r="AK76" s="16">
        <f t="shared" si="72"/>
        <v>1</v>
      </c>
      <c r="AL76" s="16">
        <f t="shared" si="73"/>
        <v>13</v>
      </c>
      <c r="AM76" s="17">
        <f t="shared" si="74"/>
        <v>13.5</v>
      </c>
      <c r="AN76" s="17">
        <f ca="1">SUMIF(DonNghiphep!B:C,Cham_cong!B76,DonNghiphep!C:C)</f>
        <v>0</v>
      </c>
      <c r="AO76" s="18">
        <f t="shared" ca="1" si="75"/>
        <v>13.5</v>
      </c>
      <c r="AP76" s="202"/>
      <c r="AQ76" s="159"/>
      <c r="AR76" s="34"/>
      <c r="AS76" s="186"/>
      <c r="AT76" s="187"/>
    </row>
    <row r="77" spans="1:46" s="32" customFormat="1" ht="30" customHeight="1">
      <c r="A77" s="23">
        <v>73</v>
      </c>
      <c r="B77" s="147" t="s">
        <v>566</v>
      </c>
      <c r="C77" s="25" t="s">
        <v>67</v>
      </c>
      <c r="D77" s="26">
        <f>SUMIFS(Data!$AB$8:$AB$1542,Data!$C$8:$C$1542," "&amp;Cham_cong!$B77,Data!$E$8:$E$1542,Cham_cong!D$3)+SUMIFS(DonNghiphep!$D$4:$D$85,DonNghiphep!$F$4:$F$85,Cham_cong!D$3,DonNghiphep!$B$4:$B$85,Cham_cong!$B77)+SUMIFS(Data_khac!$AC$8:$AC$1504,Data_khac!$C$8:$C$1504," "&amp;Cham_cong!$B77,Data_khac!$E$8:$E$1504,Cham_cong!D$3)</f>
        <v>0.99999999999999989</v>
      </c>
      <c r="E77" s="26">
        <f>SUMIFS(Data!$AB$8:$AB$1542,Data!$C$8:$C$1542," "&amp;Cham_cong!$B77,Data!$E$8:$E$1542,Cham_cong!E$3)+SUMIFS(DonNghiphep!$D$4:$D$85,DonNghiphep!$F$4:$F$85,Cham_cong!E$3,DonNghiphep!$B$4:$B$85,Cham_cong!$B77)+SUMIFS(Data_khac!$AC$8:$AC$1504,Data_khac!$C$8:$C$1504," "&amp;Cham_cong!$B77,Data_khac!$E$8:$E$1504,Cham_cong!E$3)</f>
        <v>1</v>
      </c>
      <c r="F77" s="26">
        <f>SUMIFS(Data!$AB$8:$AB$1542,Data!$C$8:$C$1542," "&amp;Cham_cong!$B77,Data!$E$8:$E$1542,Cham_cong!F$3)+SUMIFS(DonNghiphep!$D$4:$D$85,DonNghiphep!$F$4:$F$85,Cham_cong!F$3,DonNghiphep!$B$4:$B$85,Cham_cong!$B77)+SUMIFS(Data_khac!$AC$8:$AC$1504,Data_khac!$C$8:$C$1504," "&amp;Cham_cong!$B77,Data_khac!$E$8:$E$1504,Cham_cong!F$3)</f>
        <v>1</v>
      </c>
      <c r="G77" s="26">
        <f>SUMIFS(Data!$AB$8:$AB$1542,Data!$C$8:$C$1542," "&amp;Cham_cong!$B77,Data!$E$8:$E$1542,Cham_cong!G$3)+SUMIFS(DonNghiphep!$D$4:$D$85,DonNghiphep!$F$4:$F$85,Cham_cong!G$3,DonNghiphep!$B$4:$B$85,Cham_cong!$B77)+SUMIFS(Data_khac!$AC$8:$AC$1504,Data_khac!$C$8:$C$1504," "&amp;Cham_cong!$B77,Data_khac!$E$8:$E$1504,Cham_cong!G$3)</f>
        <v>0</v>
      </c>
      <c r="H77" s="26">
        <f>SUMIFS(Data!$AB$8:$AB$1542,Data!$C$8:$C$1542," "&amp;Cham_cong!$B77,Data!$E$8:$E$1542,Cham_cong!H$3)+SUMIFS(DonNghiphep!$D$4:$D$85,DonNghiphep!$F$4:$F$85,Cham_cong!H$3,DonNghiphep!$B$4:$B$85,Cham_cong!$B77)+SUMIFS(Data_khac!$AC$8:$AC$1504,Data_khac!$C$8:$C$1504," "&amp;Cham_cong!$B77,Data_khac!$E$8:$E$1504,Cham_cong!H$3)</f>
        <v>0.44901960784313721</v>
      </c>
      <c r="I77" s="40"/>
      <c r="J77" s="40"/>
      <c r="K77" s="26">
        <f>SUMIFS(Data!$AB$8:$AB$1542,Data!$C$8:$C$1542," "&amp;Cham_cong!$B77,Data!$E$8:$E$1542,Cham_cong!K$3)+SUMIFS(DonNghiphep!$D$4:$D$85,DonNghiphep!$F$4:$F$85,Cham_cong!K$3,DonNghiphep!$B$4:$B$85,Cham_cong!$B77)+SUMIFS(Data_khac!$AC$8:$AC$1504,Data_khac!$C$8:$C$1504," "&amp;Cham_cong!$B77,Data_khac!$E$8:$E$1504,Cham_cong!K$3)</f>
        <v>0</v>
      </c>
      <c r="L77" s="26">
        <f>SUMIFS(Data!$AB$8:$AB$1542,Data!$C$8:$C$1542," "&amp;Cham_cong!$B77,Data!$E$8:$E$1542,Cham_cong!L$3)+SUMIFS(DonNghiphep!$D$4:$D$85,DonNghiphep!$F$4:$F$85,Cham_cong!L$3,DonNghiphep!$B$4:$B$85,Cham_cong!$B77)+SUMIFS(Data_khac!$AC$8:$AC$1504,Data_khac!$C$8:$C$1504," "&amp;Cham_cong!$B77,Data_khac!$E$8:$E$1504,Cham_cong!L$3)</f>
        <v>0</v>
      </c>
      <c r="M77" s="26">
        <f>SUMIFS(Data!$AB$8:$AB$1542,Data!$C$8:$C$1542," "&amp;Cham_cong!$B77,Data!$E$8:$E$1542,Cham_cong!M$3)+SUMIFS(DonNghiphep!$D$4:$D$85,DonNghiphep!$F$4:$F$85,Cham_cong!M$3,DonNghiphep!$B$4:$B$85,Cham_cong!$B77)+SUMIFS(Data_khac!$AC$8:$AC$1504,Data_khac!$C$8:$C$1504," "&amp;Cham_cong!$B77,Data_khac!$E$8:$E$1504,Cham_cong!M$3)</f>
        <v>0</v>
      </c>
      <c r="N77" s="26">
        <f>SUMIFS(Data!$AB$8:$AB$1542,Data!$C$8:$C$1542," "&amp;Cham_cong!$B77,Data!$E$8:$E$1542,Cham_cong!N$3)+SUMIFS(DonNghiphep!$D$4:$D$85,DonNghiphep!$F$4:$F$85,Cham_cong!N$3,DonNghiphep!$B$4:$B$85,Cham_cong!$B77)+SUMIFS(Data_khac!$AC$8:$AC$1504,Data_khac!$C$8:$C$1504," "&amp;Cham_cong!$B77,Data_khac!$E$8:$E$1504,Cham_cong!N$3)</f>
        <v>1</v>
      </c>
      <c r="O77" s="26">
        <f>SUMIFS(Data!$AB$8:$AB$1542,Data!$C$8:$C$1542," "&amp;Cham_cong!$B77,Data!$E$8:$E$1542,Cham_cong!O$3)+SUMIFS(DonNghiphep!$D$4:$D$85,DonNghiphep!$F$4:$F$85,Cham_cong!O$3,DonNghiphep!$B$4:$B$85,Cham_cong!$B77)+SUMIFS(Data_khac!$AC$8:$AC$1504,Data_khac!$C$8:$C$1504," "&amp;Cham_cong!$B77,Data_khac!$E$8:$E$1504,Cham_cong!O$3)</f>
        <v>0.93921568627450969</v>
      </c>
      <c r="P77" s="40"/>
      <c r="Q77" s="40"/>
      <c r="R77" s="26">
        <f>SUMIFS(Data!$AB$8:$AB$1542,Data!$C$8:$C$1542," "&amp;Cham_cong!$B77,Data!$E$8:$E$1542,Cham_cong!R$3)+SUMIFS(DonNghiphep!$D$4:$D$85,DonNghiphep!$F$4:$F$85,Cham_cong!R$3,DonNghiphep!$B$4:$B$85,Cham_cong!$B77)+SUMIFS(Data_khac!$AC$8:$AC$1504,Data_khac!$C$8:$C$1504," "&amp;Cham_cong!$B77,Data_khac!$E$8:$E$1504,Cham_cong!R$3)</f>
        <v>1</v>
      </c>
      <c r="S77" s="26">
        <f>SUMIFS(Data!$AB$8:$AB$1542,Data!$C$8:$C$1542," "&amp;Cham_cong!$B77,Data!$E$8:$E$1542,Cham_cong!S$3)+SUMIFS(DonNghiphep!$D$4:$D$85,DonNghiphep!$F$4:$F$85,Cham_cong!S$3,DonNghiphep!$B$4:$B$85,Cham_cong!$B77)+SUMIFS(Data_khac!$AC$8:$AC$1504,Data_khac!$C$8:$C$1504," "&amp;Cham_cong!$B77,Data_khac!$E$8:$E$1504,Cham_cong!S$3)</f>
        <v>1</v>
      </c>
      <c r="T77" s="26">
        <f>SUMIFS(Data!$AB$8:$AB$1542,Data!$C$8:$C$1542," "&amp;Cham_cong!$B77,Data!$E$8:$E$1542,Cham_cong!T$3)+SUMIFS(DonNghiphep!$D$4:$D$85,DonNghiphep!$F$4:$F$85,Cham_cong!T$3,DonNghiphep!$B$4:$B$85,Cham_cong!$B77)+SUMIFS(Data_khac!$AC$8:$AC$1504,Data_khac!$C$8:$C$1504," "&amp;Cham_cong!$B77,Data_khac!$E$8:$E$1504,Cham_cong!T$3)</f>
        <v>0.78823529411764692</v>
      </c>
      <c r="U77" s="26">
        <f>SUMIFS(Data!$AB$8:$AB$1542,Data!$C$8:$C$1542," "&amp;Cham_cong!$B77,Data!$E$8:$E$1542,Cham_cong!U$3)+SUMIFS(DonNghiphep!$D$4:$D$85,DonNghiphep!$F$4:$F$85,Cham_cong!U$3,DonNghiphep!$B$4:$B$85,Cham_cong!$B77)+SUMIFS(Data_khac!$AC$8:$AC$1504,Data_khac!$C$8:$C$1504," "&amp;Cham_cong!$B77,Data_khac!$E$8:$E$1504,Cham_cong!U$3)</f>
        <v>1</v>
      </c>
      <c r="V77" s="26">
        <f>SUMIFS(Data!$AB$8:$AB$1542,Data!$C$8:$C$1542," "&amp;Cham_cong!$B77,Data!$E$8:$E$1542,Cham_cong!V$3)+SUMIFS(DonNghiphep!$D$4:$D$85,DonNghiphep!$F$4:$F$85,Cham_cong!V$3,DonNghiphep!$B$4:$B$85,Cham_cong!$B77)+SUMIFS(Data_khac!$AC$8:$AC$1504,Data_khac!$C$8:$C$1504," "&amp;Cham_cong!$B77,Data_khac!$E$8:$E$1504,Cham_cong!V$3)</f>
        <v>1</v>
      </c>
      <c r="W77" s="40"/>
      <c r="X77" s="40"/>
      <c r="Y77" s="26">
        <f>SUMIFS(Data!$AB$8:$AB$1542,Data!$C$8:$C$1542," "&amp;Cham_cong!$B77,Data!$E$8:$E$1542,Cham_cong!Y$3)+SUMIFS(DonNghiphep!$D$4:$D$85,DonNghiphep!$F$4:$F$85,Cham_cong!Y$3,DonNghiphep!$B$4:$B$85,Cham_cong!$B77)+SUMIFS(Data_khac!$AC$8:$AC$1504,Data_khac!$C$8:$C$1504," "&amp;Cham_cong!$B77,Data_khac!$E$8:$E$1504,Cham_cong!Y$3)</f>
        <v>1</v>
      </c>
      <c r="Z77" s="26">
        <f>SUMIFS(Data!$AB$8:$AB$1542,Data!$C$8:$C$1542," "&amp;Cham_cong!$B77,Data!$E$8:$E$1542,Cham_cong!Z$3)+SUMIFS(DonNghiphep!$D$4:$D$85,DonNghiphep!$F$4:$F$85,Cham_cong!Z$3,DonNghiphep!$B$4:$B$85,Cham_cong!$B77)+SUMIFS(Data_khac!$AC$8:$AC$1504,Data_khac!$C$8:$C$1504," "&amp;Cham_cong!$B77,Data_khac!$E$8:$E$1504,Cham_cong!Z$3)</f>
        <v>0.90784313725490196</v>
      </c>
      <c r="AA77" s="26">
        <f>SUMIFS(Data!$AB$8:$AB$1542,Data!$C$8:$C$1542," "&amp;Cham_cong!$B77,Data!$E$8:$E$1542,Cham_cong!AA$3)+SUMIFS(DonNghiphep!$D$4:$D$85,DonNghiphep!$F$4:$F$85,Cham_cong!AA$3,DonNghiphep!$B$4:$B$85,Cham_cong!$B77)+SUMIFS(Data_khac!$AC$8:$AC$1504,Data_khac!$C$8:$C$1504," "&amp;Cham_cong!$B77,Data_khac!$E$8:$E$1504,Cham_cong!AA$3)</f>
        <v>0.89215686274509809</v>
      </c>
      <c r="AB77" s="26">
        <f>SUMIFS(Data!$AB$8:$AB$1542,Data!$C$8:$C$1542," "&amp;Cham_cong!$B77,Data!$E$8:$E$1542,Cham_cong!AB$3)+SUMIFS(DonNghiphep!$D$4:$D$85,DonNghiphep!$F$4:$F$85,Cham_cong!AB$3,DonNghiphep!$B$4:$B$85,Cham_cong!$B77)+SUMIFS(Data_khac!$AC$8:$AC$1504,Data_khac!$C$8:$C$1504," "&amp;Cham_cong!$B77,Data_khac!$E$8:$E$1504,Cham_cong!AB$3)</f>
        <v>0.52941176470588236</v>
      </c>
      <c r="AC77" s="26">
        <f>SUMIFS(Data!$AB$8:$AB$1542,Data!$C$8:$C$1542," "&amp;Cham_cong!$B77,Data!$E$8:$E$1542,Cham_cong!AC$3)+SUMIFS(DonNghiphep!$D$4:$D$85,DonNghiphep!$F$4:$F$85,Cham_cong!AC$3,DonNghiphep!$B$4:$B$85,Cham_cong!$B77)+SUMIFS(Data_khac!$AC$8:$AC$1504,Data_khac!$C$8:$C$1504," "&amp;Cham_cong!$B77,Data_khac!$E$8:$E$1504,Cham_cong!AC$3)</f>
        <v>1</v>
      </c>
      <c r="AD77" s="40"/>
      <c r="AE77" s="40"/>
      <c r="AF77" s="26">
        <f>SUMIFS(Data!$AB$8:$AB$1542,Data!$C$8:$C$1542," "&amp;Cham_cong!$B77,Data!$E$8:$E$1542,Cham_cong!AF$3)+SUMIFS(DonNghiphep!$D$4:$D$85,DonNghiphep!$F$4:$F$85,Cham_cong!AF$3,DonNghiphep!$B$4:$B$85,Cham_cong!$B77)+SUMIFS(Data_khac!$AC$8:$AC$1504,Data_khac!$C$8:$C$1504," "&amp;Cham_cong!$B77,Data_khac!$E$8:$E$1504,Cham_cong!AF$3)</f>
        <v>1</v>
      </c>
      <c r="AG77" s="26">
        <f>SUMIFS(Data!$AB$8:$AB$1542,Data!$C$8:$C$1542," "&amp;Cham_cong!$B77,Data!$E$8:$E$1542,Cham_cong!AG$3)+SUMIFS(DonNghiphep!$D$4:$D$85,DonNghiphep!$F$4:$F$85,Cham_cong!AG$3,DonNghiphep!$B$4:$B$85,Cham_cong!$B77)+SUMIFS(Data_khac!$AC$8:$AC$1504,Data_khac!$C$8:$C$1504," "&amp;Cham_cong!$B77,Data_khac!$E$8:$E$1504,Cham_cong!AG$3)</f>
        <v>1</v>
      </c>
      <c r="AH77" s="26">
        <f>SUMIFS(Data!$AB$8:$AB$1542,Data!$C$8:$C$1542," "&amp;Cham_cong!$B77,Data!$E$8:$E$1542,Cham_cong!AH$3)+SUMIFS(DonNghiphep!$D$4:$D$85,DonNghiphep!$F$4:$F$85,Cham_cong!AH$3,DonNghiphep!$B$4:$B$85,Cham_cong!$B77)+SUMIFS(Data_khac!$AC$8:$AC$1504,Data_khac!$C$8:$C$1504," "&amp;Cham_cong!$B77,Data_khac!$E$8:$E$1504,Cham_cong!AH$3)</f>
        <v>1</v>
      </c>
      <c r="AI77" s="29">
        <f t="shared" ref="AI77" si="77">COUNTIF(D77:AH77,"CĐ")+COUNTIF(D77:AH77,"NL")+COUNTIF(D77:AH77,"B")+COUNTIF(D77:AH77,"CT")+SUM(D77:AH77)</f>
        <v>17.505882352941178</v>
      </c>
      <c r="AJ77" s="230"/>
      <c r="AK77" s="16">
        <f t="shared" si="72"/>
        <v>2</v>
      </c>
      <c r="AL77" s="16">
        <f t="shared" si="73"/>
        <v>4</v>
      </c>
      <c r="AM77" s="17">
        <f t="shared" si="74"/>
        <v>5</v>
      </c>
      <c r="AN77" s="17">
        <f ca="1">SUMIF(DonNghiphep!B:C,Cham_cong!B77,DonNghiphep!C:C)</f>
        <v>3</v>
      </c>
      <c r="AO77" s="18">
        <f ca="1">AM77-AN77</f>
        <v>2</v>
      </c>
      <c r="AP77" s="202"/>
      <c r="AQ77" s="159"/>
      <c r="AR77" s="34"/>
      <c r="AS77" s="186"/>
      <c r="AT77" s="187"/>
    </row>
    <row r="78" spans="1:46" s="32" customFormat="1" ht="30" customHeight="1">
      <c r="A78" s="23">
        <v>74</v>
      </c>
      <c r="B78" s="147" t="s">
        <v>583</v>
      </c>
      <c r="C78" s="25" t="s">
        <v>562</v>
      </c>
      <c r="D78" s="26">
        <f>SUMIFS(Data!$AB$8:$AB$1542,Data!$C$8:$C$1542," "&amp;Cham_cong!$B78,Data!$E$8:$E$1542,Cham_cong!D$3)+SUMIFS(DonNghiphep!$D$4:$D$85,DonNghiphep!$F$4:$F$85,Cham_cong!D$3,DonNghiphep!$B$4:$B$85,Cham_cong!$B78)+SUMIFS(Data_khac!$AC$8:$AC$1504,Data_khac!$C$8:$C$1504," "&amp;Cham_cong!$B78,Data_khac!$E$8:$E$1504,Cham_cong!D$3)</f>
        <v>0</v>
      </c>
      <c r="E78" s="26">
        <f>SUMIFS(Data!$AB$8:$AB$1542,Data!$C$8:$C$1542," "&amp;Cham_cong!$B78,Data!$E$8:$E$1542,Cham_cong!E$3)+SUMIFS(DonNghiphep!$D$4:$D$85,DonNghiphep!$F$4:$F$85,Cham_cong!E$3,DonNghiphep!$B$4:$B$85,Cham_cong!$B78)+SUMIFS(Data_khac!$AC$8:$AC$1504,Data_khac!$C$8:$C$1504," "&amp;Cham_cong!$B78,Data_khac!$E$8:$E$1504,Cham_cong!E$3)</f>
        <v>0</v>
      </c>
      <c r="F78" s="26">
        <f>SUMIFS(Data!$AB$8:$AB$1542,Data!$C$8:$C$1542," "&amp;Cham_cong!$B78,Data!$E$8:$E$1542,Cham_cong!F$3)+SUMIFS(DonNghiphep!$D$4:$D$85,DonNghiphep!$F$4:$F$85,Cham_cong!F$3,DonNghiphep!$B$4:$B$85,Cham_cong!$B78)+SUMIFS(Data_khac!$AC$8:$AC$1504,Data_khac!$C$8:$C$1504," "&amp;Cham_cong!$B78,Data_khac!$E$8:$E$1504,Cham_cong!F$3)</f>
        <v>0</v>
      </c>
      <c r="G78" s="26">
        <f>SUMIFS(Data!$AB$8:$AB$1542,Data!$C$8:$C$1542," "&amp;Cham_cong!$B78,Data!$E$8:$E$1542,Cham_cong!G$3)+SUMIFS(DonNghiphep!$D$4:$D$85,DonNghiphep!$F$4:$F$85,Cham_cong!G$3,DonNghiphep!$B$4:$B$85,Cham_cong!$B78)+SUMIFS(Data_khac!$AC$8:$AC$1504,Data_khac!$C$8:$C$1504," "&amp;Cham_cong!$B78,Data_khac!$E$8:$E$1504,Cham_cong!G$3)</f>
        <v>0</v>
      </c>
      <c r="H78" s="26">
        <f>SUMIFS(Data!$AB$8:$AB$1542,Data!$C$8:$C$1542," "&amp;Cham_cong!$B78,Data!$E$8:$E$1542,Cham_cong!H$3)+SUMIFS(DonNghiphep!$D$4:$D$85,DonNghiphep!$F$4:$F$85,Cham_cong!H$3,DonNghiphep!$B$4:$B$85,Cham_cong!$B78)+SUMIFS(Data_khac!$AC$8:$AC$1504,Data_khac!$C$8:$C$1504," "&amp;Cham_cong!$B78,Data_khac!$E$8:$E$1504,Cham_cong!H$3)</f>
        <v>0</v>
      </c>
      <c r="I78" s="40"/>
      <c r="J78" s="40"/>
      <c r="K78" s="26">
        <f>SUMIFS(Data!$AB$8:$AB$1542,Data!$C$8:$C$1542," "&amp;Cham_cong!$B78,Data!$E$8:$E$1542,Cham_cong!K$3)+SUMIFS(DonNghiphep!$D$4:$D$85,DonNghiphep!$F$4:$F$85,Cham_cong!K$3,DonNghiphep!$B$4:$B$85,Cham_cong!$B78)+SUMIFS(Data_khac!$AC$8:$AC$1504,Data_khac!$C$8:$C$1504," "&amp;Cham_cong!$B78,Data_khac!$E$8:$E$1504,Cham_cong!K$3)</f>
        <v>0.99999999999999989</v>
      </c>
      <c r="L78" s="26">
        <f>SUMIFS(Data!$AB$8:$AB$1542,Data!$C$8:$C$1542," "&amp;Cham_cong!$B78,Data!$E$8:$E$1542,Cham_cong!L$3)+SUMIFS(DonNghiphep!$D$4:$D$85,DonNghiphep!$F$4:$F$85,Cham_cong!L$3,DonNghiphep!$B$4:$B$85,Cham_cong!$B78)+SUMIFS(Data_khac!$AC$8:$AC$1504,Data_khac!$C$8:$C$1504," "&amp;Cham_cong!$B78,Data_khac!$E$8:$E$1504,Cham_cong!L$3)</f>
        <v>1</v>
      </c>
      <c r="M78" s="26">
        <f>SUMIFS(Data!$AB$8:$AB$1542,Data!$C$8:$C$1542," "&amp;Cham_cong!$B78,Data!$E$8:$E$1542,Cham_cong!M$3)+SUMIFS(DonNghiphep!$D$4:$D$85,DonNghiphep!$F$4:$F$85,Cham_cong!M$3,DonNghiphep!$B$4:$B$85,Cham_cong!$B78)+SUMIFS(Data_khac!$AC$8:$AC$1504,Data_khac!$C$8:$C$1504," "&amp;Cham_cong!$B78,Data_khac!$E$8:$E$1504,Cham_cong!M$3)</f>
        <v>1</v>
      </c>
      <c r="N78" s="26">
        <f>SUMIFS(Data!$AB$8:$AB$1542,Data!$C$8:$C$1542," "&amp;Cham_cong!$B78,Data!$E$8:$E$1542,Cham_cong!N$3)+SUMIFS(DonNghiphep!$D$4:$D$85,DonNghiphep!$F$4:$F$85,Cham_cong!N$3,DonNghiphep!$B$4:$B$85,Cham_cong!$B78)+SUMIFS(Data_khac!$AC$8:$AC$1504,Data_khac!$C$8:$C$1504," "&amp;Cham_cong!$B78,Data_khac!$E$8:$E$1504,Cham_cong!N$3)</f>
        <v>1</v>
      </c>
      <c r="O78" s="26">
        <f>SUMIFS(Data!$AB$8:$AB$1542,Data!$C$8:$C$1542," "&amp;Cham_cong!$B78,Data!$E$8:$E$1542,Cham_cong!O$3)+SUMIFS(DonNghiphep!$D$4:$D$85,DonNghiphep!$F$4:$F$85,Cham_cong!O$3,DonNghiphep!$B$4:$B$85,Cham_cong!$B78)+SUMIFS(Data_khac!$AC$8:$AC$1504,Data_khac!$C$8:$C$1504," "&amp;Cham_cong!$B78,Data_khac!$E$8:$E$1504,Cham_cong!O$3)</f>
        <v>1</v>
      </c>
      <c r="P78" s="40"/>
      <c r="Q78" s="40"/>
      <c r="R78" s="26">
        <f>SUMIFS(Data!$AB$8:$AB$1542,Data!$C$8:$C$1542," "&amp;Cham_cong!$B78,Data!$E$8:$E$1542,Cham_cong!R$3)+SUMIFS(DonNghiphep!$D$4:$D$85,DonNghiphep!$F$4:$F$85,Cham_cong!R$3,DonNghiphep!$B$4:$B$85,Cham_cong!$B78)+SUMIFS(Data_khac!$AC$8:$AC$1504,Data_khac!$C$8:$C$1504," "&amp;Cham_cong!$B78,Data_khac!$E$8:$E$1504,Cham_cong!R$3)</f>
        <v>1</v>
      </c>
      <c r="S78" s="26">
        <f>SUMIFS(Data!$AB$8:$AB$1542,Data!$C$8:$C$1542," "&amp;Cham_cong!$B78,Data!$E$8:$E$1542,Cham_cong!S$3)+SUMIFS(DonNghiphep!$D$4:$D$85,DonNghiphep!$F$4:$F$85,Cham_cong!S$3,DonNghiphep!$B$4:$B$85,Cham_cong!$B78)+SUMIFS(Data_khac!$AC$8:$AC$1504,Data_khac!$C$8:$C$1504," "&amp;Cham_cong!$B78,Data_khac!$E$8:$E$1504,Cham_cong!S$3)</f>
        <v>1</v>
      </c>
      <c r="T78" s="26">
        <f>SUMIFS(Data!$AB$8:$AB$1542,Data!$C$8:$C$1542," "&amp;Cham_cong!$B78,Data!$E$8:$E$1542,Cham_cong!T$3)+SUMIFS(DonNghiphep!$D$4:$D$85,DonNghiphep!$F$4:$F$85,Cham_cong!T$3,DonNghiphep!$B$4:$B$85,Cham_cong!$B78)+SUMIFS(Data_khac!$AC$8:$AC$1504,Data_khac!$C$8:$C$1504," "&amp;Cham_cong!$B78,Data_khac!$E$8:$E$1504,Cham_cong!T$3)</f>
        <v>1</v>
      </c>
      <c r="U78" s="26">
        <f>SUMIFS(Data!$AB$8:$AB$1542,Data!$C$8:$C$1542," "&amp;Cham_cong!$B78,Data!$E$8:$E$1542,Cham_cong!U$3)+SUMIFS(DonNghiphep!$D$4:$D$85,DonNghiphep!$F$4:$F$85,Cham_cong!U$3,DonNghiphep!$B$4:$B$85,Cham_cong!$B78)+SUMIFS(Data_khac!$AC$8:$AC$1504,Data_khac!$C$8:$C$1504," "&amp;Cham_cong!$B78,Data_khac!$E$8:$E$1504,Cham_cong!U$3)</f>
        <v>1</v>
      </c>
      <c r="V78" s="26">
        <f>SUMIFS(Data!$AB$8:$AB$1542,Data!$C$8:$C$1542," "&amp;Cham_cong!$B78,Data!$E$8:$E$1542,Cham_cong!V$3)+SUMIFS(DonNghiphep!$D$4:$D$85,DonNghiphep!$F$4:$F$85,Cham_cong!V$3,DonNghiphep!$B$4:$B$85,Cham_cong!$B78)+SUMIFS(Data_khac!$AC$8:$AC$1504,Data_khac!$C$8:$C$1504," "&amp;Cham_cong!$B78,Data_khac!$E$8:$E$1504,Cham_cong!V$3)</f>
        <v>1</v>
      </c>
      <c r="W78" s="40"/>
      <c r="X78" s="40"/>
      <c r="Y78" s="26">
        <f>SUMIFS(Data!$AB$8:$AB$1542,Data!$C$8:$C$1542," "&amp;Cham_cong!$B78,Data!$E$8:$E$1542,Cham_cong!Y$3)+SUMIFS(DonNghiphep!$D$4:$D$85,DonNghiphep!$F$4:$F$85,Cham_cong!Y$3,DonNghiphep!$B$4:$B$85,Cham_cong!$B78)+SUMIFS(Data_khac!$AC$8:$AC$1504,Data_khac!$C$8:$C$1504," "&amp;Cham_cong!$B78,Data_khac!$E$8:$E$1504,Cham_cong!Y$3)</f>
        <v>0.99999999999999989</v>
      </c>
      <c r="Z78" s="26">
        <f>SUMIFS(Data!$AB$8:$AB$1542,Data!$C$8:$C$1542," "&amp;Cham_cong!$B78,Data!$E$8:$E$1542,Cham_cong!Z$3)+SUMIFS(DonNghiphep!$D$4:$D$85,DonNghiphep!$F$4:$F$85,Cham_cong!Z$3,DonNghiphep!$B$4:$B$85,Cham_cong!$B78)+SUMIFS(Data_khac!$AC$8:$AC$1504,Data_khac!$C$8:$C$1504," "&amp;Cham_cong!$B78,Data_khac!$E$8:$E$1504,Cham_cong!Z$3)</f>
        <v>1</v>
      </c>
      <c r="AA78" s="26">
        <f>SUMIFS(Data!$AB$8:$AB$1542,Data!$C$8:$C$1542," "&amp;Cham_cong!$B78,Data!$E$8:$E$1542,Cham_cong!AA$3)+SUMIFS(DonNghiphep!$D$4:$D$85,DonNghiphep!$F$4:$F$85,Cham_cong!AA$3,DonNghiphep!$B$4:$B$85,Cham_cong!$B78)+SUMIFS(Data_khac!$AC$8:$AC$1504,Data_khac!$C$8:$C$1504," "&amp;Cham_cong!$B78,Data_khac!$E$8:$E$1504,Cham_cong!AA$3)</f>
        <v>1</v>
      </c>
      <c r="AB78" s="26">
        <f>SUMIFS(Data!$AB$8:$AB$1542,Data!$C$8:$C$1542," "&amp;Cham_cong!$B78,Data!$E$8:$E$1542,Cham_cong!AB$3)+SUMIFS(DonNghiphep!$D$4:$D$85,DonNghiphep!$F$4:$F$85,Cham_cong!AB$3,DonNghiphep!$B$4:$B$85,Cham_cong!$B78)+SUMIFS(Data_khac!$AC$8:$AC$1504,Data_khac!$C$8:$C$1504," "&amp;Cham_cong!$B78,Data_khac!$E$8:$E$1504,Cham_cong!AB$3)</f>
        <v>1</v>
      </c>
      <c r="AC78" s="26">
        <f>SUMIFS(Data!$AB$8:$AB$1542,Data!$C$8:$C$1542," "&amp;Cham_cong!$B78,Data!$E$8:$E$1542,Cham_cong!AC$3)+SUMIFS(DonNghiphep!$D$4:$D$85,DonNghiphep!$F$4:$F$85,Cham_cong!AC$3,DonNghiphep!$B$4:$B$85,Cham_cong!$B78)+SUMIFS(Data_khac!$AC$8:$AC$1504,Data_khac!$C$8:$C$1504," "&amp;Cham_cong!$B78,Data_khac!$E$8:$E$1504,Cham_cong!AC$3)</f>
        <v>1</v>
      </c>
      <c r="AD78" s="40"/>
      <c r="AE78" s="40"/>
      <c r="AF78" s="26">
        <f>SUMIFS(Data!$AB$8:$AB$1542,Data!$C$8:$C$1542," "&amp;Cham_cong!$B78,Data!$E$8:$E$1542,Cham_cong!AF$3)+SUMIFS(DonNghiphep!$D$4:$D$85,DonNghiphep!$F$4:$F$85,Cham_cong!AF$3,DonNghiphep!$B$4:$B$85,Cham_cong!$B78)+SUMIFS(Data_khac!$AC$8:$AC$1504,Data_khac!$C$8:$C$1504," "&amp;Cham_cong!$B78,Data_khac!$E$8:$E$1504,Cham_cong!AF$3)</f>
        <v>1</v>
      </c>
      <c r="AG78" s="26">
        <f>SUMIFS(Data!$AB$8:$AB$1542,Data!$C$8:$C$1542," "&amp;Cham_cong!$B78,Data!$E$8:$E$1542,Cham_cong!AG$3)+SUMIFS(DonNghiphep!$D$4:$D$85,DonNghiphep!$F$4:$F$85,Cham_cong!AG$3,DonNghiphep!$B$4:$B$85,Cham_cong!$B78)+SUMIFS(Data_khac!$AC$8:$AC$1504,Data_khac!$C$8:$C$1504," "&amp;Cham_cong!$B78,Data_khac!$E$8:$E$1504,Cham_cong!AG$3)</f>
        <v>1</v>
      </c>
      <c r="AH78" s="26">
        <f>SUMIFS(Data!$AB$8:$AB$1542,Data!$C$8:$C$1542," "&amp;Cham_cong!$B78,Data!$E$8:$E$1542,Cham_cong!AH$3)+SUMIFS(DonNghiphep!$D$4:$D$85,DonNghiphep!$F$4:$F$85,Cham_cong!AH$3,DonNghiphep!$B$4:$B$85,Cham_cong!$B78)+SUMIFS(Data_khac!$AC$8:$AC$1504,Data_khac!$C$8:$C$1504," "&amp;Cham_cong!$B78,Data_khac!$E$8:$E$1504,Cham_cong!AH$3)</f>
        <v>1</v>
      </c>
      <c r="AI78" s="29">
        <f t="shared" ref="AI78" si="78">COUNTIF(D78:AH78,"CĐ")+COUNTIF(D78:AH78,"NL")+COUNTIF(D78:AH78,"B")+COUNTIF(D78:AH78,"CT")+SUM(D78:AH78)</f>
        <v>18</v>
      </c>
      <c r="AJ78" s="230"/>
      <c r="AK78" s="16">
        <f t="shared" ref="AK78:AK81" si="79">COUNTIFS(D78:AH78,"&gt;0",D78:AH78,"&lt;0.625")</f>
        <v>0</v>
      </c>
      <c r="AL78" s="16">
        <f t="shared" ref="AL78:AL81" si="80">COUNTIF(D78:AH78,"0")</f>
        <v>5</v>
      </c>
      <c r="AM78" s="17">
        <f t="shared" ref="AM78:AM81" si="81">AL78*1+AK78*0.5</f>
        <v>5</v>
      </c>
      <c r="AN78" s="17">
        <f ca="1">SUMIF(DonNghiphep!B:C,Cham_cong!B78,DonNghiphep!C:C)</f>
        <v>0</v>
      </c>
      <c r="AO78" s="18">
        <f t="shared" ref="AO78:AO80" ca="1" si="82">AM78-AN78</f>
        <v>5</v>
      </c>
      <c r="AP78" s="202"/>
      <c r="AQ78" s="159"/>
      <c r="AR78" s="34"/>
      <c r="AS78" s="186"/>
      <c r="AT78" s="187"/>
    </row>
    <row r="79" spans="1:46" s="32" customFormat="1" ht="30" customHeight="1">
      <c r="A79" s="23">
        <v>75</v>
      </c>
      <c r="B79" s="147" t="s">
        <v>582</v>
      </c>
      <c r="C79" s="25" t="s">
        <v>75</v>
      </c>
      <c r="D79" s="26">
        <f>SUMIFS(Data!$AB$8:$AB$1542,Data!$C$8:$C$1542," "&amp;Cham_cong!$B79,Data!$E$8:$E$1542,Cham_cong!D$3)+SUMIFS(DonNghiphep!$D$4:$D$85,DonNghiphep!$F$4:$F$85,Cham_cong!D$3,DonNghiphep!$B$4:$B$85,Cham_cong!$B79)+SUMIFS(Data_khac!$AC$8:$AC$1504,Data_khac!$C$8:$C$1504," "&amp;Cham_cong!$B79,Data_khac!$E$8:$E$1504,Cham_cong!D$3)</f>
        <v>0</v>
      </c>
      <c r="E79" s="26">
        <f>SUMIFS(Data!$AB$8:$AB$1542,Data!$C$8:$C$1542," "&amp;Cham_cong!$B79,Data!$E$8:$E$1542,Cham_cong!E$3)+SUMIFS(DonNghiphep!$D$4:$D$85,DonNghiphep!$F$4:$F$85,Cham_cong!E$3,DonNghiphep!$B$4:$B$85,Cham_cong!$B79)+SUMIFS(Data_khac!$AC$8:$AC$1504,Data_khac!$C$8:$C$1504," "&amp;Cham_cong!$B79,Data_khac!$E$8:$E$1504,Cham_cong!E$3)</f>
        <v>0</v>
      </c>
      <c r="F79" s="26">
        <f>SUMIFS(Data!$AB$8:$AB$1542,Data!$C$8:$C$1542," "&amp;Cham_cong!$B79,Data!$E$8:$E$1542,Cham_cong!F$3)+SUMIFS(DonNghiphep!$D$4:$D$85,DonNghiphep!$F$4:$F$85,Cham_cong!F$3,DonNghiphep!$B$4:$B$85,Cham_cong!$B79)+SUMIFS(Data_khac!$AC$8:$AC$1504,Data_khac!$C$8:$C$1504," "&amp;Cham_cong!$B79,Data_khac!$E$8:$E$1504,Cham_cong!F$3)</f>
        <v>0</v>
      </c>
      <c r="G79" s="26">
        <f>SUMIFS(Data!$AB$8:$AB$1542,Data!$C$8:$C$1542," "&amp;Cham_cong!$B79,Data!$E$8:$E$1542,Cham_cong!G$3)+SUMIFS(DonNghiphep!$D$4:$D$85,DonNghiphep!$F$4:$F$85,Cham_cong!G$3,DonNghiphep!$B$4:$B$85,Cham_cong!$B79)+SUMIFS(Data_khac!$AC$8:$AC$1504,Data_khac!$C$8:$C$1504," "&amp;Cham_cong!$B79,Data_khac!$E$8:$E$1504,Cham_cong!G$3)</f>
        <v>0</v>
      </c>
      <c r="H79" s="26">
        <f>SUMIFS(Data!$AB$8:$AB$1542,Data!$C$8:$C$1542," "&amp;Cham_cong!$B79,Data!$E$8:$E$1542,Cham_cong!H$3)+SUMIFS(DonNghiphep!$D$4:$D$85,DonNghiphep!$F$4:$F$85,Cham_cong!H$3,DonNghiphep!$B$4:$B$85,Cham_cong!$B79)+SUMIFS(Data_khac!$AC$8:$AC$1504,Data_khac!$C$8:$C$1504," "&amp;Cham_cong!$B79,Data_khac!$E$8:$E$1504,Cham_cong!H$3)</f>
        <v>0</v>
      </c>
      <c r="I79" s="40"/>
      <c r="J79" s="40"/>
      <c r="K79" s="26">
        <f>SUMIFS(Data!$AB$8:$AB$1542,Data!$C$8:$C$1542," "&amp;Cham_cong!$B79,Data!$E$8:$E$1542,Cham_cong!K$3)+SUMIFS(DonNghiphep!$D$4:$D$85,DonNghiphep!$F$4:$F$85,Cham_cong!K$3,DonNghiphep!$B$4:$B$85,Cham_cong!$B79)+SUMIFS(Data_khac!$AC$8:$AC$1504,Data_khac!$C$8:$C$1504," "&amp;Cham_cong!$B79,Data_khac!$E$8:$E$1504,Cham_cong!K$3)</f>
        <v>0</v>
      </c>
      <c r="L79" s="26">
        <f>SUMIFS(Data!$AB$8:$AB$1542,Data!$C$8:$C$1542," "&amp;Cham_cong!$B79,Data!$E$8:$E$1542,Cham_cong!L$3)+SUMIFS(DonNghiphep!$D$4:$D$85,DonNghiphep!$F$4:$F$85,Cham_cong!L$3,DonNghiphep!$B$4:$B$85,Cham_cong!$B79)+SUMIFS(Data_khac!$AC$8:$AC$1504,Data_khac!$C$8:$C$1504," "&amp;Cham_cong!$B79,Data_khac!$E$8:$E$1504,Cham_cong!L$3)</f>
        <v>0</v>
      </c>
      <c r="M79" s="26">
        <f>SUMIFS(Data!$AB$8:$AB$1542,Data!$C$8:$C$1542," "&amp;Cham_cong!$B79,Data!$E$8:$E$1542,Cham_cong!M$3)+SUMIFS(DonNghiphep!$D$4:$D$85,DonNghiphep!$F$4:$F$85,Cham_cong!M$3,DonNghiphep!$B$4:$B$85,Cham_cong!$B79)+SUMIFS(Data_khac!$AC$8:$AC$1504,Data_khac!$C$8:$C$1504," "&amp;Cham_cong!$B79,Data_khac!$E$8:$E$1504,Cham_cong!M$3)</f>
        <v>0</v>
      </c>
      <c r="N79" s="26">
        <f>SUMIFS(Data!$AB$8:$AB$1542,Data!$C$8:$C$1542," "&amp;Cham_cong!$B79,Data!$E$8:$E$1542,Cham_cong!N$3)+SUMIFS(DonNghiphep!$D$4:$D$85,DonNghiphep!$F$4:$F$85,Cham_cong!N$3,DonNghiphep!$B$4:$B$85,Cham_cong!$B79)+SUMIFS(Data_khac!$AC$8:$AC$1504,Data_khac!$C$8:$C$1504," "&amp;Cham_cong!$B79,Data_khac!$E$8:$E$1504,Cham_cong!N$3)</f>
        <v>0</v>
      </c>
      <c r="O79" s="26">
        <f>SUMIFS(Data!$AB$8:$AB$1542,Data!$C$8:$C$1542," "&amp;Cham_cong!$B79,Data!$E$8:$E$1542,Cham_cong!O$3)+SUMIFS(DonNghiphep!$D$4:$D$85,DonNghiphep!$F$4:$F$85,Cham_cong!O$3,DonNghiphep!$B$4:$B$85,Cham_cong!$B79)+SUMIFS(Data_khac!$AC$8:$AC$1504,Data_khac!$C$8:$C$1504," "&amp;Cham_cong!$B79,Data_khac!$E$8:$E$1504,Cham_cong!O$3)</f>
        <v>0</v>
      </c>
      <c r="P79" s="40"/>
      <c r="Q79" s="40"/>
      <c r="R79" s="26">
        <f>SUMIFS(Data!$AB$8:$AB$1542,Data!$C$8:$C$1542," "&amp;Cham_cong!$B79,Data!$E$8:$E$1542,Cham_cong!R$3)+SUMIFS(DonNghiphep!$D$4:$D$85,DonNghiphep!$F$4:$F$85,Cham_cong!R$3,DonNghiphep!$B$4:$B$85,Cham_cong!$B79)+SUMIFS(Data_khac!$AC$8:$AC$1504,Data_khac!$C$8:$C$1504," "&amp;Cham_cong!$B79,Data_khac!$E$8:$E$1504,Cham_cong!R$3)</f>
        <v>0</v>
      </c>
      <c r="S79" s="26">
        <f>SUMIFS(Data!$AB$8:$AB$1542,Data!$C$8:$C$1542," "&amp;Cham_cong!$B79,Data!$E$8:$E$1542,Cham_cong!S$3)+SUMIFS(DonNghiphep!$D$4:$D$85,DonNghiphep!$F$4:$F$85,Cham_cong!S$3,DonNghiphep!$B$4:$B$85,Cham_cong!$B79)+SUMIFS(Data_khac!$AC$8:$AC$1504,Data_khac!$C$8:$C$1504," "&amp;Cham_cong!$B79,Data_khac!$E$8:$E$1504,Cham_cong!S$3)</f>
        <v>0</v>
      </c>
      <c r="T79" s="26">
        <f>SUMIFS(Data!$AB$8:$AB$1542,Data!$C$8:$C$1542," "&amp;Cham_cong!$B79,Data!$E$8:$E$1542,Cham_cong!T$3)+SUMIFS(DonNghiphep!$D$4:$D$85,DonNghiphep!$F$4:$F$85,Cham_cong!T$3,DonNghiphep!$B$4:$B$85,Cham_cong!$B79)+SUMIFS(Data_khac!$AC$8:$AC$1504,Data_khac!$C$8:$C$1504," "&amp;Cham_cong!$B79,Data_khac!$E$8:$E$1504,Cham_cong!T$3)</f>
        <v>0</v>
      </c>
      <c r="U79" s="26">
        <f>SUMIFS(Data!$AB$8:$AB$1542,Data!$C$8:$C$1542," "&amp;Cham_cong!$B79,Data!$E$8:$E$1542,Cham_cong!U$3)+SUMIFS(DonNghiphep!$D$4:$D$85,DonNghiphep!$F$4:$F$85,Cham_cong!U$3,DonNghiphep!$B$4:$B$85,Cham_cong!$B79)+SUMIFS(Data_khac!$AC$8:$AC$1504,Data_khac!$C$8:$C$1504," "&amp;Cham_cong!$B79,Data_khac!$E$8:$E$1504,Cham_cong!U$3)</f>
        <v>0</v>
      </c>
      <c r="V79" s="26">
        <f>SUMIFS(Data!$AB$8:$AB$1542,Data!$C$8:$C$1542," "&amp;Cham_cong!$B79,Data!$E$8:$E$1542,Cham_cong!V$3)+SUMIFS(DonNghiphep!$D$4:$D$85,DonNghiphep!$F$4:$F$85,Cham_cong!V$3,DonNghiphep!$B$4:$B$85,Cham_cong!$B79)+SUMIFS(Data_khac!$AC$8:$AC$1504,Data_khac!$C$8:$C$1504," "&amp;Cham_cong!$B79,Data_khac!$E$8:$E$1504,Cham_cong!V$3)</f>
        <v>0</v>
      </c>
      <c r="W79" s="40"/>
      <c r="X79" s="40"/>
      <c r="Y79" s="26">
        <f>SUMIFS(Data!$AB$8:$AB$1542,Data!$C$8:$C$1542," "&amp;Cham_cong!$B79,Data!$E$8:$E$1542,Cham_cong!Y$3)+SUMIFS(DonNghiphep!$D$4:$D$85,DonNghiphep!$F$4:$F$85,Cham_cong!Y$3,DonNghiphep!$B$4:$B$85,Cham_cong!$B79)+SUMIFS(Data_khac!$AC$8:$AC$1504,Data_khac!$C$8:$C$1504," "&amp;Cham_cong!$B79,Data_khac!$E$8:$E$1504,Cham_cong!Y$3)</f>
        <v>1</v>
      </c>
      <c r="Z79" s="26">
        <f>SUMIFS(Data!$AB$8:$AB$1542,Data!$C$8:$C$1542," "&amp;Cham_cong!$B79,Data!$E$8:$E$1542,Cham_cong!Z$3)+SUMIFS(DonNghiphep!$D$4:$D$85,DonNghiphep!$F$4:$F$85,Cham_cong!Z$3,DonNghiphep!$B$4:$B$85,Cham_cong!$B79)+SUMIFS(Data_khac!$AC$8:$AC$1504,Data_khac!$C$8:$C$1504," "&amp;Cham_cong!$B79,Data_khac!$E$8:$E$1504,Cham_cong!Z$3)</f>
        <v>1</v>
      </c>
      <c r="AA79" s="26">
        <f>SUMIFS(Data!$AB$8:$AB$1542,Data!$C$8:$C$1542," "&amp;Cham_cong!$B79,Data!$E$8:$E$1542,Cham_cong!AA$3)+SUMIFS(DonNghiphep!$D$4:$D$85,DonNghiphep!$F$4:$F$85,Cham_cong!AA$3,DonNghiphep!$B$4:$B$85,Cham_cong!$B79)+SUMIFS(Data_khac!$AC$8:$AC$1504,Data_khac!$C$8:$C$1504," "&amp;Cham_cong!$B79,Data_khac!$E$8:$E$1504,Cham_cong!AA$3)</f>
        <v>1</v>
      </c>
      <c r="AB79" s="26">
        <f>SUMIFS(Data!$AB$8:$AB$1542,Data!$C$8:$C$1542," "&amp;Cham_cong!$B79,Data!$E$8:$E$1542,Cham_cong!AB$3)+SUMIFS(DonNghiphep!$D$4:$D$85,DonNghiphep!$F$4:$F$85,Cham_cong!AB$3,DonNghiphep!$B$4:$B$85,Cham_cong!$B79)+SUMIFS(Data_khac!$AC$8:$AC$1504,Data_khac!$C$8:$C$1504," "&amp;Cham_cong!$B79,Data_khac!$E$8:$E$1504,Cham_cong!AB$3)</f>
        <v>1</v>
      </c>
      <c r="AC79" s="26">
        <f>SUMIFS(Data!$AB$8:$AB$1542,Data!$C$8:$C$1542," "&amp;Cham_cong!$B79,Data!$E$8:$E$1542,Cham_cong!AC$3)+SUMIFS(DonNghiphep!$D$4:$D$85,DonNghiphep!$F$4:$F$85,Cham_cong!AC$3,DonNghiphep!$B$4:$B$85,Cham_cong!$B79)+SUMIFS(Data_khac!$AC$8:$AC$1504,Data_khac!$C$8:$C$1504," "&amp;Cham_cong!$B79,Data_khac!$E$8:$E$1504,Cham_cong!AC$3)</f>
        <v>1</v>
      </c>
      <c r="AD79" s="40"/>
      <c r="AE79" s="40"/>
      <c r="AF79" s="26">
        <f>SUMIFS(Data!$AB$8:$AB$1542,Data!$C$8:$C$1542," "&amp;Cham_cong!$B79,Data!$E$8:$E$1542,Cham_cong!AF$3)+SUMIFS(DonNghiphep!$D$4:$D$85,DonNghiphep!$F$4:$F$85,Cham_cong!AF$3,DonNghiphep!$B$4:$B$85,Cham_cong!$B79)+SUMIFS(Data_khac!$AC$8:$AC$1504,Data_khac!$C$8:$C$1504," "&amp;Cham_cong!$B79,Data_khac!$E$8:$E$1504,Cham_cong!AF$3)</f>
        <v>1</v>
      </c>
      <c r="AG79" s="26">
        <f>SUMIFS(Data!$AB$8:$AB$1542,Data!$C$8:$C$1542," "&amp;Cham_cong!$B79,Data!$E$8:$E$1542,Cham_cong!AG$3)+SUMIFS(DonNghiphep!$D$4:$D$85,DonNghiphep!$F$4:$F$85,Cham_cong!AG$3,DonNghiphep!$B$4:$B$85,Cham_cong!$B79)+SUMIFS(Data_khac!$AC$8:$AC$1504,Data_khac!$C$8:$C$1504," "&amp;Cham_cong!$B79,Data_khac!$E$8:$E$1504,Cham_cong!AG$3)</f>
        <v>1</v>
      </c>
      <c r="AH79" s="26">
        <f>SUMIFS(Data!$AB$8:$AB$1542,Data!$C$8:$C$1542," "&amp;Cham_cong!$B79,Data!$E$8:$E$1542,Cham_cong!AH$3)+SUMIFS(DonNghiphep!$D$4:$D$85,DonNghiphep!$F$4:$F$85,Cham_cong!AH$3,DonNghiphep!$B$4:$B$85,Cham_cong!$B79)+SUMIFS(Data_khac!$AC$8:$AC$1504,Data_khac!$C$8:$C$1504," "&amp;Cham_cong!$B79,Data_khac!$E$8:$E$1504,Cham_cong!AH$3)</f>
        <v>1</v>
      </c>
      <c r="AI79" s="29">
        <f t="shared" ref="AI79:AI80" si="83">COUNTIF(D79:AH79,"CĐ")+COUNTIF(D79:AH79,"NL")+COUNTIF(D79:AH79,"B")+COUNTIF(D79:AH79,"CT")+SUM(D79:AH79)</f>
        <v>8</v>
      </c>
      <c r="AJ79" s="230"/>
      <c r="AK79" s="16">
        <f t="shared" si="79"/>
        <v>0</v>
      </c>
      <c r="AL79" s="16">
        <f t="shared" si="80"/>
        <v>15</v>
      </c>
      <c r="AM79" s="17">
        <f t="shared" si="81"/>
        <v>15</v>
      </c>
      <c r="AN79" s="17">
        <f ca="1">SUMIF(DonNghiphep!B:C,Cham_cong!B79,DonNghiphep!C:C)</f>
        <v>0</v>
      </c>
      <c r="AO79" s="18">
        <f t="shared" ca="1" si="82"/>
        <v>15</v>
      </c>
      <c r="AP79" s="202"/>
      <c r="AQ79" s="159"/>
      <c r="AR79" s="34"/>
      <c r="AS79" s="186"/>
      <c r="AT79" s="187"/>
    </row>
    <row r="80" spans="1:46" s="32" customFormat="1" ht="30" customHeight="1">
      <c r="A80" s="23">
        <v>76</v>
      </c>
      <c r="B80" s="147" t="s">
        <v>584</v>
      </c>
      <c r="C80" s="25" t="s">
        <v>75</v>
      </c>
      <c r="D80" s="26">
        <f>SUMIFS(Data!$AB$8:$AB$1542,Data!$C$8:$C$1542," "&amp;Cham_cong!$B80,Data!$E$8:$E$1542,Cham_cong!D$3)+SUMIFS(DonNghiphep!$D$4:$D$85,DonNghiphep!$F$4:$F$85,Cham_cong!D$3,DonNghiphep!$B$4:$B$85,Cham_cong!$B80)+SUMIFS(Data_khac!$AC$8:$AC$1504,Data_khac!$C$8:$C$1504," "&amp;Cham_cong!$B80,Data_khac!$E$8:$E$1504,Cham_cong!D$3)</f>
        <v>0</v>
      </c>
      <c r="E80" s="26">
        <f>SUMIFS(Data!$AB$8:$AB$1542,Data!$C$8:$C$1542," "&amp;Cham_cong!$B80,Data!$E$8:$E$1542,Cham_cong!E$3)+SUMIFS(DonNghiphep!$D$4:$D$85,DonNghiphep!$F$4:$F$85,Cham_cong!E$3,DonNghiphep!$B$4:$B$85,Cham_cong!$B80)+SUMIFS(Data_khac!$AC$8:$AC$1504,Data_khac!$C$8:$C$1504," "&amp;Cham_cong!$B80,Data_khac!$E$8:$E$1504,Cham_cong!E$3)</f>
        <v>0</v>
      </c>
      <c r="F80" s="26">
        <f>SUMIFS(Data!$AB$8:$AB$1542,Data!$C$8:$C$1542," "&amp;Cham_cong!$B80,Data!$E$8:$E$1542,Cham_cong!F$3)+SUMIFS(DonNghiphep!$D$4:$D$85,DonNghiphep!$F$4:$F$85,Cham_cong!F$3,DonNghiphep!$B$4:$B$85,Cham_cong!$B80)+SUMIFS(Data_khac!$AC$8:$AC$1504,Data_khac!$C$8:$C$1504," "&amp;Cham_cong!$B80,Data_khac!$E$8:$E$1504,Cham_cong!F$3)</f>
        <v>0</v>
      </c>
      <c r="G80" s="26">
        <f>SUMIFS(Data!$AB$8:$AB$1542,Data!$C$8:$C$1542," "&amp;Cham_cong!$B80,Data!$E$8:$E$1542,Cham_cong!G$3)+SUMIFS(DonNghiphep!$D$4:$D$85,DonNghiphep!$F$4:$F$85,Cham_cong!G$3,DonNghiphep!$B$4:$B$85,Cham_cong!$B80)+SUMIFS(Data_khac!$AC$8:$AC$1504,Data_khac!$C$8:$C$1504," "&amp;Cham_cong!$B80,Data_khac!$E$8:$E$1504,Cham_cong!G$3)</f>
        <v>0</v>
      </c>
      <c r="H80" s="26">
        <f>SUMIFS(Data!$AB$8:$AB$1542,Data!$C$8:$C$1542," "&amp;Cham_cong!$B80,Data!$E$8:$E$1542,Cham_cong!H$3)+SUMIFS(DonNghiphep!$D$4:$D$85,DonNghiphep!$F$4:$F$85,Cham_cong!H$3,DonNghiphep!$B$4:$B$85,Cham_cong!$B80)+SUMIFS(Data_khac!$AC$8:$AC$1504,Data_khac!$C$8:$C$1504," "&amp;Cham_cong!$B80,Data_khac!$E$8:$E$1504,Cham_cong!H$3)</f>
        <v>0</v>
      </c>
      <c r="I80" s="40"/>
      <c r="J80" s="40"/>
      <c r="K80" s="26">
        <f>SUMIFS(Data!$AB$8:$AB$1542,Data!$C$8:$C$1542," "&amp;Cham_cong!$B80,Data!$E$8:$E$1542,Cham_cong!K$3)+SUMIFS(DonNghiphep!$D$4:$D$85,DonNghiphep!$F$4:$F$85,Cham_cong!K$3,DonNghiphep!$B$4:$B$85,Cham_cong!$B80)+SUMIFS(Data_khac!$AC$8:$AC$1504,Data_khac!$C$8:$C$1504," "&amp;Cham_cong!$B80,Data_khac!$E$8:$E$1504,Cham_cong!K$3)</f>
        <v>0</v>
      </c>
      <c r="L80" s="26">
        <f>SUMIFS(Data!$AB$8:$AB$1542,Data!$C$8:$C$1542," "&amp;Cham_cong!$B80,Data!$E$8:$E$1542,Cham_cong!L$3)+SUMIFS(DonNghiphep!$D$4:$D$85,DonNghiphep!$F$4:$F$85,Cham_cong!L$3,DonNghiphep!$B$4:$B$85,Cham_cong!$B80)+SUMIFS(Data_khac!$AC$8:$AC$1504,Data_khac!$C$8:$C$1504," "&amp;Cham_cong!$B80,Data_khac!$E$8:$E$1504,Cham_cong!L$3)</f>
        <v>0</v>
      </c>
      <c r="M80" s="26">
        <f>SUMIFS(Data!$AB$8:$AB$1542,Data!$C$8:$C$1542," "&amp;Cham_cong!$B80,Data!$E$8:$E$1542,Cham_cong!M$3)+SUMIFS(DonNghiphep!$D$4:$D$85,DonNghiphep!$F$4:$F$85,Cham_cong!M$3,DonNghiphep!$B$4:$B$85,Cham_cong!$B80)+SUMIFS(Data_khac!$AC$8:$AC$1504,Data_khac!$C$8:$C$1504," "&amp;Cham_cong!$B80,Data_khac!$E$8:$E$1504,Cham_cong!M$3)</f>
        <v>0</v>
      </c>
      <c r="N80" s="26">
        <f>SUMIFS(Data!$AB$8:$AB$1542,Data!$C$8:$C$1542," "&amp;Cham_cong!$B80,Data!$E$8:$E$1542,Cham_cong!N$3)+SUMIFS(DonNghiphep!$D$4:$D$85,DonNghiphep!$F$4:$F$85,Cham_cong!N$3,DonNghiphep!$B$4:$B$85,Cham_cong!$B80)+SUMIFS(Data_khac!$AC$8:$AC$1504,Data_khac!$C$8:$C$1504," "&amp;Cham_cong!$B80,Data_khac!$E$8:$E$1504,Cham_cong!N$3)</f>
        <v>0</v>
      </c>
      <c r="O80" s="26">
        <f>SUMIFS(Data!$AB$8:$AB$1542,Data!$C$8:$C$1542," "&amp;Cham_cong!$B80,Data!$E$8:$E$1542,Cham_cong!O$3)+SUMIFS(DonNghiphep!$D$4:$D$85,DonNghiphep!$F$4:$F$85,Cham_cong!O$3,DonNghiphep!$B$4:$B$85,Cham_cong!$B80)+SUMIFS(Data_khac!$AC$8:$AC$1504,Data_khac!$C$8:$C$1504," "&amp;Cham_cong!$B80,Data_khac!$E$8:$E$1504,Cham_cong!O$3)</f>
        <v>0</v>
      </c>
      <c r="P80" s="40"/>
      <c r="Q80" s="40"/>
      <c r="R80" s="26">
        <f>SUMIFS(Data!$AB$8:$AB$1542,Data!$C$8:$C$1542," "&amp;Cham_cong!$B80,Data!$E$8:$E$1542,Cham_cong!R$3)+SUMIFS(DonNghiphep!$D$4:$D$85,DonNghiphep!$F$4:$F$85,Cham_cong!R$3,DonNghiphep!$B$4:$B$85,Cham_cong!$B80)+SUMIFS(Data_khac!$AC$8:$AC$1504,Data_khac!$C$8:$C$1504," "&amp;Cham_cong!$B80,Data_khac!$E$8:$E$1504,Cham_cong!R$3)</f>
        <v>0</v>
      </c>
      <c r="S80" s="26">
        <f>SUMIFS(Data!$AB$8:$AB$1542,Data!$C$8:$C$1542," "&amp;Cham_cong!$B80,Data!$E$8:$E$1542,Cham_cong!S$3)+SUMIFS(DonNghiphep!$D$4:$D$85,DonNghiphep!$F$4:$F$85,Cham_cong!S$3,DonNghiphep!$B$4:$B$85,Cham_cong!$B80)+SUMIFS(Data_khac!$AC$8:$AC$1504,Data_khac!$C$8:$C$1504," "&amp;Cham_cong!$B80,Data_khac!$E$8:$E$1504,Cham_cong!S$3)</f>
        <v>0</v>
      </c>
      <c r="T80" s="26">
        <f>SUMIFS(Data!$AB$8:$AB$1542,Data!$C$8:$C$1542," "&amp;Cham_cong!$B80,Data!$E$8:$E$1542,Cham_cong!T$3)+SUMIFS(DonNghiphep!$D$4:$D$85,DonNghiphep!$F$4:$F$85,Cham_cong!T$3,DonNghiphep!$B$4:$B$85,Cham_cong!$B80)+SUMIFS(Data_khac!$AC$8:$AC$1504,Data_khac!$C$8:$C$1504," "&amp;Cham_cong!$B80,Data_khac!$E$8:$E$1504,Cham_cong!T$3)</f>
        <v>0</v>
      </c>
      <c r="U80" s="26">
        <f>SUMIFS(Data!$AB$8:$AB$1542,Data!$C$8:$C$1542," "&amp;Cham_cong!$B80,Data!$E$8:$E$1542,Cham_cong!U$3)+SUMIFS(DonNghiphep!$D$4:$D$85,DonNghiphep!$F$4:$F$85,Cham_cong!U$3,DonNghiphep!$B$4:$B$85,Cham_cong!$B80)+SUMIFS(Data_khac!$AC$8:$AC$1504,Data_khac!$C$8:$C$1504," "&amp;Cham_cong!$B80,Data_khac!$E$8:$E$1504,Cham_cong!U$3)</f>
        <v>0</v>
      </c>
      <c r="V80" s="26">
        <f>SUMIFS(Data!$AB$8:$AB$1542,Data!$C$8:$C$1542," "&amp;Cham_cong!$B80,Data!$E$8:$E$1542,Cham_cong!V$3)+SUMIFS(DonNghiphep!$D$4:$D$85,DonNghiphep!$F$4:$F$85,Cham_cong!V$3,DonNghiphep!$B$4:$B$85,Cham_cong!$B80)+SUMIFS(Data_khac!$AC$8:$AC$1504,Data_khac!$C$8:$C$1504," "&amp;Cham_cong!$B80,Data_khac!$E$8:$E$1504,Cham_cong!V$3)</f>
        <v>0</v>
      </c>
      <c r="W80" s="40"/>
      <c r="X80" s="40"/>
      <c r="Y80" s="26">
        <f>SUMIFS(Data!$AB$8:$AB$1542,Data!$C$8:$C$1542," "&amp;Cham_cong!$B80,Data!$E$8:$E$1542,Cham_cong!Y$3)+SUMIFS(DonNghiphep!$D$4:$D$85,DonNghiphep!$F$4:$F$85,Cham_cong!Y$3,DonNghiphep!$B$4:$B$85,Cham_cong!$B80)+SUMIFS(Data_khac!$AC$8:$AC$1504,Data_khac!$C$8:$C$1504," "&amp;Cham_cong!$B80,Data_khac!$E$8:$E$1504,Cham_cong!Y$3)</f>
        <v>1</v>
      </c>
      <c r="Z80" s="26">
        <f>SUMIFS(Data!$AB$8:$AB$1542,Data!$C$8:$C$1542," "&amp;Cham_cong!$B80,Data!$E$8:$E$1542,Cham_cong!Z$3)+SUMIFS(DonNghiphep!$D$4:$D$85,DonNghiphep!$F$4:$F$85,Cham_cong!Z$3,DonNghiphep!$B$4:$B$85,Cham_cong!$B80)+SUMIFS(Data_khac!$AC$8:$AC$1504,Data_khac!$C$8:$C$1504," "&amp;Cham_cong!$B80,Data_khac!$E$8:$E$1504,Cham_cong!Z$3)</f>
        <v>1</v>
      </c>
      <c r="AA80" s="26">
        <f>SUMIFS(Data!$AB$8:$AB$1542,Data!$C$8:$C$1542," "&amp;Cham_cong!$B80,Data!$E$8:$E$1542,Cham_cong!AA$3)+SUMIFS(DonNghiphep!$D$4:$D$85,DonNghiphep!$F$4:$F$85,Cham_cong!AA$3,DonNghiphep!$B$4:$B$85,Cham_cong!$B80)+SUMIFS(Data_khac!$AC$8:$AC$1504,Data_khac!$C$8:$C$1504," "&amp;Cham_cong!$B80,Data_khac!$E$8:$E$1504,Cham_cong!AA$3)</f>
        <v>1</v>
      </c>
      <c r="AB80" s="26">
        <f>SUMIFS(Data!$AB$8:$AB$1542,Data!$C$8:$C$1542," "&amp;Cham_cong!$B80,Data!$E$8:$E$1542,Cham_cong!AB$3)+SUMIFS(DonNghiphep!$D$4:$D$85,DonNghiphep!$F$4:$F$85,Cham_cong!AB$3,DonNghiphep!$B$4:$B$85,Cham_cong!$B80)+SUMIFS(Data_khac!$AC$8:$AC$1504,Data_khac!$C$8:$C$1504," "&amp;Cham_cong!$B80,Data_khac!$E$8:$E$1504,Cham_cong!AB$3)</f>
        <v>1</v>
      </c>
      <c r="AC80" s="26">
        <f>SUMIFS(Data!$AB$8:$AB$1542,Data!$C$8:$C$1542," "&amp;Cham_cong!$B80,Data!$E$8:$E$1542,Cham_cong!AC$3)+SUMIFS(DonNghiphep!$D$4:$D$85,DonNghiphep!$F$4:$F$85,Cham_cong!AC$3,DonNghiphep!$B$4:$B$85,Cham_cong!$B80)+SUMIFS(Data_khac!$AC$8:$AC$1504,Data_khac!$C$8:$C$1504," "&amp;Cham_cong!$B80,Data_khac!$E$8:$E$1504,Cham_cong!AC$3)</f>
        <v>1</v>
      </c>
      <c r="AD80" s="40"/>
      <c r="AE80" s="40"/>
      <c r="AF80" s="26">
        <f>SUMIFS(Data!$AB$8:$AB$1542,Data!$C$8:$C$1542," "&amp;Cham_cong!$B80,Data!$E$8:$E$1542,Cham_cong!AF$3)+SUMIFS(DonNghiphep!$D$4:$D$85,DonNghiphep!$F$4:$F$85,Cham_cong!AF$3,DonNghiphep!$B$4:$B$85,Cham_cong!$B80)+SUMIFS(Data_khac!$AC$8:$AC$1504,Data_khac!$C$8:$C$1504," "&amp;Cham_cong!$B80,Data_khac!$E$8:$E$1504,Cham_cong!AF$3)</f>
        <v>1</v>
      </c>
      <c r="AG80" s="26">
        <f>SUMIFS(Data!$AB$8:$AB$1542,Data!$C$8:$C$1542," "&amp;Cham_cong!$B80,Data!$E$8:$E$1542,Cham_cong!AG$3)+SUMIFS(DonNghiphep!$D$4:$D$85,DonNghiphep!$F$4:$F$85,Cham_cong!AG$3,DonNghiphep!$B$4:$B$85,Cham_cong!$B80)+SUMIFS(Data_khac!$AC$8:$AC$1504,Data_khac!$C$8:$C$1504," "&amp;Cham_cong!$B80,Data_khac!$E$8:$E$1504,Cham_cong!AG$3)</f>
        <v>1</v>
      </c>
      <c r="AH80" s="26">
        <f>SUMIFS(Data!$AB$8:$AB$1542,Data!$C$8:$C$1542," "&amp;Cham_cong!$B80,Data!$E$8:$E$1542,Cham_cong!AH$3)+SUMIFS(DonNghiphep!$D$4:$D$85,DonNghiphep!$F$4:$F$85,Cham_cong!AH$3,DonNghiphep!$B$4:$B$85,Cham_cong!$B80)+SUMIFS(Data_khac!$AC$8:$AC$1504,Data_khac!$C$8:$C$1504," "&amp;Cham_cong!$B80,Data_khac!$E$8:$E$1504,Cham_cong!AH$3)</f>
        <v>1</v>
      </c>
      <c r="AI80" s="29">
        <f t="shared" si="83"/>
        <v>8</v>
      </c>
      <c r="AJ80" s="230"/>
      <c r="AK80" s="16">
        <f t="shared" si="79"/>
        <v>0</v>
      </c>
      <c r="AL80" s="16">
        <f t="shared" si="80"/>
        <v>15</v>
      </c>
      <c r="AM80" s="17">
        <f t="shared" si="81"/>
        <v>15</v>
      </c>
      <c r="AN80" s="17">
        <f ca="1">SUMIF(DonNghiphep!B:C,Cham_cong!B80,DonNghiphep!C:C)</f>
        <v>0</v>
      </c>
      <c r="AO80" s="18">
        <f t="shared" ca="1" si="82"/>
        <v>15</v>
      </c>
      <c r="AP80" s="202"/>
      <c r="AQ80" s="159"/>
      <c r="AR80" s="34"/>
      <c r="AS80" s="186"/>
      <c r="AT80" s="187"/>
    </row>
    <row r="81" spans="1:114" s="32" customFormat="1" ht="30" customHeight="1">
      <c r="A81" s="23">
        <v>77</v>
      </c>
      <c r="B81" s="147" t="s">
        <v>585</v>
      </c>
      <c r="C81" s="25" t="s">
        <v>75</v>
      </c>
      <c r="D81" s="26">
        <f>SUMIFS(Data!$AB$8:$AB$1542,Data!$C$8:$C$1542," "&amp;Cham_cong!$B81,Data!$E$8:$E$1542,Cham_cong!D$3)+SUMIFS(DonNghiphep!$D$4:$D$85,DonNghiphep!$F$4:$F$85,Cham_cong!D$3,DonNghiphep!$B$4:$B$85,Cham_cong!$B81)+SUMIFS(Data_khac!$AC$8:$AC$1504,Data_khac!$C$8:$C$1504," "&amp;Cham_cong!$B81,Data_khac!$E$8:$E$1504,Cham_cong!D$3)</f>
        <v>0</v>
      </c>
      <c r="E81" s="26">
        <f>SUMIFS(Data!$AB$8:$AB$1542,Data!$C$8:$C$1542," "&amp;Cham_cong!$B81,Data!$E$8:$E$1542,Cham_cong!E$3)+SUMIFS(DonNghiphep!$D$4:$D$85,DonNghiphep!$F$4:$F$85,Cham_cong!E$3,DonNghiphep!$B$4:$B$85,Cham_cong!$B81)+SUMIFS(Data_khac!$AC$8:$AC$1504,Data_khac!$C$8:$C$1504," "&amp;Cham_cong!$B81,Data_khac!$E$8:$E$1504,Cham_cong!E$3)</f>
        <v>0</v>
      </c>
      <c r="F81" s="26">
        <f>SUMIFS(Data!$AB$8:$AB$1542,Data!$C$8:$C$1542," "&amp;Cham_cong!$B81,Data!$E$8:$E$1542,Cham_cong!F$3)+SUMIFS(DonNghiphep!$D$4:$D$85,DonNghiphep!$F$4:$F$85,Cham_cong!F$3,DonNghiphep!$B$4:$B$85,Cham_cong!$B81)+SUMIFS(Data_khac!$AC$8:$AC$1504,Data_khac!$C$8:$C$1504," "&amp;Cham_cong!$B81,Data_khac!$E$8:$E$1504,Cham_cong!F$3)</f>
        <v>0</v>
      </c>
      <c r="G81" s="26">
        <f>SUMIFS(Data!$AB$8:$AB$1542,Data!$C$8:$C$1542," "&amp;Cham_cong!$B81,Data!$E$8:$E$1542,Cham_cong!G$3)+SUMIFS(DonNghiphep!$D$4:$D$85,DonNghiphep!$F$4:$F$85,Cham_cong!G$3,DonNghiphep!$B$4:$B$85,Cham_cong!$B81)+SUMIFS(Data_khac!$AC$8:$AC$1504,Data_khac!$C$8:$C$1504," "&amp;Cham_cong!$B81,Data_khac!$E$8:$E$1504,Cham_cong!G$3)</f>
        <v>0</v>
      </c>
      <c r="H81" s="26">
        <f>SUMIFS(Data!$AB$8:$AB$1542,Data!$C$8:$C$1542," "&amp;Cham_cong!$B81,Data!$E$8:$E$1542,Cham_cong!H$3)+SUMIFS(DonNghiphep!$D$4:$D$85,DonNghiphep!$F$4:$F$85,Cham_cong!H$3,DonNghiphep!$B$4:$B$85,Cham_cong!$B81)+SUMIFS(Data_khac!$AC$8:$AC$1504,Data_khac!$C$8:$C$1504," "&amp;Cham_cong!$B81,Data_khac!$E$8:$E$1504,Cham_cong!H$3)</f>
        <v>0</v>
      </c>
      <c r="I81" s="40"/>
      <c r="J81" s="40"/>
      <c r="K81" s="26">
        <f>SUMIFS(Data!$AB$8:$AB$1542,Data!$C$8:$C$1542," "&amp;Cham_cong!$B81,Data!$E$8:$E$1542,Cham_cong!K$3)+SUMIFS(DonNghiphep!$D$4:$D$85,DonNghiphep!$F$4:$F$85,Cham_cong!K$3,DonNghiphep!$B$4:$B$85,Cham_cong!$B81)+SUMIFS(Data_khac!$AC$8:$AC$1504,Data_khac!$C$8:$C$1504," "&amp;Cham_cong!$B81,Data_khac!$E$8:$E$1504,Cham_cong!K$3)</f>
        <v>0</v>
      </c>
      <c r="L81" s="26">
        <f>SUMIFS(Data!$AB$8:$AB$1542,Data!$C$8:$C$1542," "&amp;Cham_cong!$B81,Data!$E$8:$E$1542,Cham_cong!L$3)+SUMIFS(DonNghiphep!$D$4:$D$85,DonNghiphep!$F$4:$F$85,Cham_cong!L$3,DonNghiphep!$B$4:$B$85,Cham_cong!$B81)+SUMIFS(Data_khac!$AC$8:$AC$1504,Data_khac!$C$8:$C$1504," "&amp;Cham_cong!$B81,Data_khac!$E$8:$E$1504,Cham_cong!L$3)</f>
        <v>0</v>
      </c>
      <c r="M81" s="26">
        <f>SUMIFS(Data!$AB$8:$AB$1542,Data!$C$8:$C$1542," "&amp;Cham_cong!$B81,Data!$E$8:$E$1542,Cham_cong!M$3)+SUMIFS(DonNghiphep!$D$4:$D$85,DonNghiphep!$F$4:$F$85,Cham_cong!M$3,DonNghiphep!$B$4:$B$85,Cham_cong!$B81)+SUMIFS(Data_khac!$AC$8:$AC$1504,Data_khac!$C$8:$C$1504," "&amp;Cham_cong!$B81,Data_khac!$E$8:$E$1504,Cham_cong!M$3)</f>
        <v>0</v>
      </c>
      <c r="N81" s="26">
        <f>SUMIFS(Data!$AB$8:$AB$1542,Data!$C$8:$C$1542," "&amp;Cham_cong!$B81,Data!$E$8:$E$1542,Cham_cong!N$3)+SUMIFS(DonNghiphep!$D$4:$D$85,DonNghiphep!$F$4:$F$85,Cham_cong!N$3,DonNghiphep!$B$4:$B$85,Cham_cong!$B81)+SUMIFS(Data_khac!$AC$8:$AC$1504,Data_khac!$C$8:$C$1504," "&amp;Cham_cong!$B81,Data_khac!$E$8:$E$1504,Cham_cong!N$3)</f>
        <v>0</v>
      </c>
      <c r="O81" s="26">
        <f>SUMIFS(Data!$AB$8:$AB$1542,Data!$C$8:$C$1542," "&amp;Cham_cong!$B81,Data!$E$8:$E$1542,Cham_cong!O$3)+SUMIFS(DonNghiphep!$D$4:$D$85,DonNghiphep!$F$4:$F$85,Cham_cong!O$3,DonNghiphep!$B$4:$B$85,Cham_cong!$B81)+SUMIFS(Data_khac!$AC$8:$AC$1504,Data_khac!$C$8:$C$1504," "&amp;Cham_cong!$B81,Data_khac!$E$8:$E$1504,Cham_cong!O$3)</f>
        <v>0</v>
      </c>
      <c r="P81" s="40"/>
      <c r="Q81" s="40"/>
      <c r="R81" s="26">
        <f>SUMIFS(Data!$AB$8:$AB$1542,Data!$C$8:$C$1542," "&amp;Cham_cong!$B81,Data!$E$8:$E$1542,Cham_cong!R$3)+SUMIFS(DonNghiphep!$D$4:$D$85,DonNghiphep!$F$4:$F$85,Cham_cong!R$3,DonNghiphep!$B$4:$B$85,Cham_cong!$B81)+SUMIFS(Data_khac!$AC$8:$AC$1504,Data_khac!$C$8:$C$1504," "&amp;Cham_cong!$B81,Data_khac!$E$8:$E$1504,Cham_cong!R$3)</f>
        <v>0</v>
      </c>
      <c r="S81" s="26">
        <f>SUMIFS(Data!$AB$8:$AB$1542,Data!$C$8:$C$1542," "&amp;Cham_cong!$B81,Data!$E$8:$E$1542,Cham_cong!S$3)+SUMIFS(DonNghiphep!$D$4:$D$85,DonNghiphep!$F$4:$F$85,Cham_cong!S$3,DonNghiphep!$B$4:$B$85,Cham_cong!$B81)+SUMIFS(Data_khac!$AC$8:$AC$1504,Data_khac!$C$8:$C$1504," "&amp;Cham_cong!$B81,Data_khac!$E$8:$E$1504,Cham_cong!S$3)</f>
        <v>0</v>
      </c>
      <c r="T81" s="26">
        <f>SUMIFS(Data!$AB$8:$AB$1542,Data!$C$8:$C$1542," "&amp;Cham_cong!$B81,Data!$E$8:$E$1542,Cham_cong!T$3)+SUMIFS(DonNghiphep!$D$4:$D$85,DonNghiphep!$F$4:$F$85,Cham_cong!T$3,DonNghiphep!$B$4:$B$85,Cham_cong!$B81)+SUMIFS(Data_khac!$AC$8:$AC$1504,Data_khac!$C$8:$C$1504," "&amp;Cham_cong!$B81,Data_khac!$E$8:$E$1504,Cham_cong!T$3)</f>
        <v>0</v>
      </c>
      <c r="U81" s="26">
        <f>SUMIFS(Data!$AB$8:$AB$1542,Data!$C$8:$C$1542," "&amp;Cham_cong!$B81,Data!$E$8:$E$1542,Cham_cong!U$3)+SUMIFS(DonNghiphep!$D$4:$D$85,DonNghiphep!$F$4:$F$85,Cham_cong!U$3,DonNghiphep!$B$4:$B$85,Cham_cong!$B81)+SUMIFS(Data_khac!$AC$8:$AC$1504,Data_khac!$C$8:$C$1504," "&amp;Cham_cong!$B81,Data_khac!$E$8:$E$1504,Cham_cong!U$3)</f>
        <v>0</v>
      </c>
      <c r="V81" s="26">
        <f>SUMIFS(Data!$AB$8:$AB$1542,Data!$C$8:$C$1542," "&amp;Cham_cong!$B81,Data!$E$8:$E$1542,Cham_cong!V$3)+SUMIFS(DonNghiphep!$D$4:$D$85,DonNghiphep!$F$4:$F$85,Cham_cong!V$3,DonNghiphep!$B$4:$B$85,Cham_cong!$B81)+SUMIFS(Data_khac!$AC$8:$AC$1504,Data_khac!$C$8:$C$1504," "&amp;Cham_cong!$B81,Data_khac!$E$8:$E$1504,Cham_cong!V$3)</f>
        <v>0</v>
      </c>
      <c r="W81" s="40"/>
      <c r="X81" s="40"/>
      <c r="Y81" s="26">
        <f>SUMIFS(Data!$AB$8:$AB$1542,Data!$C$8:$C$1542," "&amp;Cham_cong!$B81,Data!$E$8:$E$1542,Cham_cong!Y$3)+SUMIFS(DonNghiphep!$D$4:$D$85,DonNghiphep!$F$4:$F$85,Cham_cong!Y$3,DonNghiphep!$B$4:$B$85,Cham_cong!$B81)+SUMIFS(Data_khac!$AC$8:$AC$1504,Data_khac!$C$8:$C$1504," "&amp;Cham_cong!$B81,Data_khac!$E$8:$E$1504,Cham_cong!Y$3)</f>
        <v>1</v>
      </c>
      <c r="Z81" s="26">
        <f>SUMIFS(Data!$AB$8:$AB$1542,Data!$C$8:$C$1542," "&amp;Cham_cong!$B81,Data!$E$8:$E$1542,Cham_cong!Z$3)+SUMIFS(DonNghiphep!$D$4:$D$85,DonNghiphep!$F$4:$F$85,Cham_cong!Z$3,DonNghiphep!$B$4:$B$85,Cham_cong!$B81)+SUMIFS(Data_khac!$AC$8:$AC$1504,Data_khac!$C$8:$C$1504," "&amp;Cham_cong!$B81,Data_khac!$E$8:$E$1504,Cham_cong!Z$3)</f>
        <v>1</v>
      </c>
      <c r="AA81" s="26">
        <f>SUMIFS(Data!$AB$8:$AB$1542,Data!$C$8:$C$1542," "&amp;Cham_cong!$B81,Data!$E$8:$E$1542,Cham_cong!AA$3)+SUMIFS(DonNghiphep!$D$4:$D$85,DonNghiphep!$F$4:$F$85,Cham_cong!AA$3,DonNghiphep!$B$4:$B$85,Cham_cong!$B81)+SUMIFS(Data_khac!$AC$8:$AC$1504,Data_khac!$C$8:$C$1504," "&amp;Cham_cong!$B81,Data_khac!$E$8:$E$1504,Cham_cong!AA$3)</f>
        <v>1</v>
      </c>
      <c r="AB81" s="26">
        <f>SUMIFS(Data!$AB$8:$AB$1542,Data!$C$8:$C$1542," "&amp;Cham_cong!$B81,Data!$E$8:$E$1542,Cham_cong!AB$3)+SUMIFS(DonNghiphep!$D$4:$D$85,DonNghiphep!$F$4:$F$85,Cham_cong!AB$3,DonNghiphep!$B$4:$B$85,Cham_cong!$B81)+SUMIFS(Data_khac!$AC$8:$AC$1504,Data_khac!$C$8:$C$1504," "&amp;Cham_cong!$B81,Data_khac!$E$8:$E$1504,Cham_cong!AB$3)</f>
        <v>1</v>
      </c>
      <c r="AC81" s="26">
        <f>SUMIFS(Data!$AB$8:$AB$1542,Data!$C$8:$C$1542," "&amp;Cham_cong!$B81,Data!$E$8:$E$1542,Cham_cong!AC$3)+SUMIFS(DonNghiphep!$D$4:$D$85,DonNghiphep!$F$4:$F$85,Cham_cong!AC$3,DonNghiphep!$B$4:$B$85,Cham_cong!$B81)+SUMIFS(Data_khac!$AC$8:$AC$1504,Data_khac!$C$8:$C$1504," "&amp;Cham_cong!$B81,Data_khac!$E$8:$E$1504,Cham_cong!AC$3)</f>
        <v>1</v>
      </c>
      <c r="AD81" s="40"/>
      <c r="AE81" s="40"/>
      <c r="AF81" s="26">
        <f>SUMIFS(Data!$AB$8:$AB$1542,Data!$C$8:$C$1542," "&amp;Cham_cong!$B81,Data!$E$8:$E$1542,Cham_cong!AF$3)+SUMIFS(DonNghiphep!$D$4:$D$85,DonNghiphep!$F$4:$F$85,Cham_cong!AF$3,DonNghiphep!$B$4:$B$85,Cham_cong!$B81)+SUMIFS(Data_khac!$AC$8:$AC$1504,Data_khac!$C$8:$C$1504," "&amp;Cham_cong!$B81,Data_khac!$E$8:$E$1504,Cham_cong!AF$3)</f>
        <v>1</v>
      </c>
      <c r="AG81" s="26">
        <f>SUMIFS(Data!$AB$8:$AB$1542,Data!$C$8:$C$1542," "&amp;Cham_cong!$B81,Data!$E$8:$E$1542,Cham_cong!AG$3)+SUMIFS(DonNghiphep!$D$4:$D$85,DonNghiphep!$F$4:$F$85,Cham_cong!AG$3,DonNghiphep!$B$4:$B$85,Cham_cong!$B81)+SUMIFS(Data_khac!$AC$8:$AC$1504,Data_khac!$C$8:$C$1504," "&amp;Cham_cong!$B81,Data_khac!$E$8:$E$1504,Cham_cong!AG$3)</f>
        <v>1</v>
      </c>
      <c r="AH81" s="26">
        <f>SUMIFS(Data!$AB$8:$AB$1542,Data!$C$8:$C$1542," "&amp;Cham_cong!$B81,Data!$E$8:$E$1542,Cham_cong!AH$3)+SUMIFS(DonNghiphep!$D$4:$D$85,DonNghiphep!$F$4:$F$85,Cham_cong!AH$3,DonNghiphep!$B$4:$B$85,Cham_cong!$B81)+SUMIFS(Data_khac!$AC$8:$AC$1504,Data_khac!$C$8:$C$1504," "&amp;Cham_cong!$B81,Data_khac!$E$8:$E$1504,Cham_cong!AH$3)</f>
        <v>1</v>
      </c>
      <c r="AI81" s="29">
        <f>COUNTIF(D81:AH81,"CĐ")+COUNTIF(D81:AH81,"NL")+COUNTIF(D81:AH81,"B")+COUNTIF(D81:AH81,"CT")+SUM(D81:AH81)</f>
        <v>8</v>
      </c>
      <c r="AJ81" s="230"/>
      <c r="AK81" s="16">
        <f t="shared" si="79"/>
        <v>0</v>
      </c>
      <c r="AL81" s="16">
        <f t="shared" si="80"/>
        <v>15</v>
      </c>
      <c r="AM81" s="17">
        <f t="shared" si="81"/>
        <v>15</v>
      </c>
      <c r="AN81" s="17">
        <f ca="1">SUMIF(DonNghiphep!B:C,Cham_cong!B81,DonNghiphep!C:C)</f>
        <v>0</v>
      </c>
      <c r="AO81" s="18">
        <f ca="1">AM81-AN81</f>
        <v>15</v>
      </c>
      <c r="AP81" s="202"/>
      <c r="AQ81" s="159"/>
      <c r="AR81" s="34"/>
      <c r="AS81" s="186"/>
      <c r="AT81" s="187"/>
    </row>
    <row r="82" spans="1:114" s="32" customFormat="1" ht="30" customHeight="1">
      <c r="A82" s="23">
        <v>78</v>
      </c>
      <c r="B82" s="37" t="s">
        <v>82</v>
      </c>
      <c r="C82" s="25" t="s">
        <v>319</v>
      </c>
      <c r="D82" s="40">
        <v>1</v>
      </c>
      <c r="E82" s="40">
        <v>1</v>
      </c>
      <c r="F82" s="40">
        <v>1</v>
      </c>
      <c r="G82" s="40">
        <v>1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1</v>
      </c>
      <c r="R82" s="40">
        <v>1</v>
      </c>
      <c r="S82" s="40">
        <v>1</v>
      </c>
      <c r="T82" s="40">
        <v>1</v>
      </c>
      <c r="U82" s="40">
        <v>1</v>
      </c>
      <c r="V82" s="40">
        <v>1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1</v>
      </c>
      <c r="AF82" s="40">
        <v>1</v>
      </c>
      <c r="AG82" s="40">
        <v>1</v>
      </c>
      <c r="AH82" s="40">
        <v>1</v>
      </c>
      <c r="AI82" s="29">
        <f>COUNTIF(D82:AH82,"CĐ")+COUNTIF(D82:AH82,"NL")+COUNTIF(D82:AH82,"B")+COUNTIF(D82:AH82,"CT")+SUM(D82:AH82)</f>
        <v>31</v>
      </c>
      <c r="AJ82" s="230"/>
      <c r="AK82" s="16"/>
      <c r="AL82" s="16"/>
      <c r="AM82" s="17"/>
      <c r="AN82" s="17">
        <f ca="1">SUMIF(DonNghiphep!B:C,Cham_cong!B82,DonNghiphep!C:C)</f>
        <v>0</v>
      </c>
      <c r="AO82" s="18"/>
      <c r="AP82" s="30"/>
      <c r="AQ82" s="160"/>
      <c r="AR82" s="31"/>
      <c r="AS82" s="186"/>
      <c r="AT82" s="187"/>
    </row>
    <row r="83" spans="1:114" s="32" customFormat="1" ht="30" customHeight="1">
      <c r="A83" s="23">
        <v>79</v>
      </c>
      <c r="B83" s="37" t="s">
        <v>83</v>
      </c>
      <c r="C83" s="25" t="s">
        <v>320</v>
      </c>
      <c r="D83" s="40">
        <v>1</v>
      </c>
      <c r="E83" s="40">
        <v>1</v>
      </c>
      <c r="F83" s="40">
        <v>1</v>
      </c>
      <c r="G83" s="40">
        <v>1</v>
      </c>
      <c r="H83" s="40">
        <v>1</v>
      </c>
      <c r="I83" s="40">
        <v>1</v>
      </c>
      <c r="J83" s="40"/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/>
      <c r="R83" s="40">
        <v>1</v>
      </c>
      <c r="S83" s="40">
        <v>1</v>
      </c>
      <c r="T83" s="40">
        <v>1</v>
      </c>
      <c r="U83" s="40">
        <v>1</v>
      </c>
      <c r="V83" s="40">
        <v>1</v>
      </c>
      <c r="W83" s="40">
        <v>1</v>
      </c>
      <c r="X83" s="40"/>
      <c r="Y83" s="40">
        <v>1</v>
      </c>
      <c r="Z83" s="40">
        <v>1</v>
      </c>
      <c r="AA83" s="40">
        <v>1</v>
      </c>
      <c r="AB83" s="40">
        <v>1</v>
      </c>
      <c r="AC83" s="40">
        <v>1</v>
      </c>
      <c r="AD83" s="40">
        <v>1</v>
      </c>
      <c r="AE83" s="40"/>
      <c r="AF83" s="40">
        <v>1</v>
      </c>
      <c r="AG83" s="40">
        <v>1</v>
      </c>
      <c r="AH83" s="40">
        <v>1</v>
      </c>
      <c r="AI83" s="29">
        <f t="shared" ref="AI83:AI84" si="84">COUNTIF(D83:AH83,"CĐ")+COUNTIF(D83:AH83,"NL")+COUNTIF(D83:AH83,"B")+COUNTIF(D83:AH83,"CT")+SUM(D83:AH83)</f>
        <v>27</v>
      </c>
      <c r="AJ83" s="230"/>
      <c r="AK83" s="16"/>
      <c r="AL83" s="16"/>
      <c r="AM83" s="17"/>
      <c r="AN83" s="17">
        <f ca="1">SUMIF(DonNghiphep!B:C,Cham_cong!B83,DonNghiphep!C:C)</f>
        <v>0</v>
      </c>
      <c r="AO83" s="18"/>
      <c r="AP83" s="30"/>
      <c r="AQ83" s="160"/>
      <c r="AR83" s="31"/>
      <c r="AS83" s="186"/>
      <c r="AT83" s="187"/>
    </row>
    <row r="84" spans="1:114" s="32" customFormat="1" ht="30" customHeight="1">
      <c r="A84" s="23">
        <v>80</v>
      </c>
      <c r="B84" s="37" t="s">
        <v>204</v>
      </c>
      <c r="C84" s="233" t="s">
        <v>321</v>
      </c>
      <c r="D84" s="40">
        <v>1</v>
      </c>
      <c r="E84" s="40">
        <v>1</v>
      </c>
      <c r="F84" s="40">
        <v>1</v>
      </c>
      <c r="G84" s="40">
        <v>1</v>
      </c>
      <c r="H84" s="40">
        <v>1</v>
      </c>
      <c r="I84" s="40"/>
      <c r="J84" s="40"/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/>
      <c r="Q84" s="40"/>
      <c r="R84" s="40">
        <v>1</v>
      </c>
      <c r="S84" s="40">
        <v>1</v>
      </c>
      <c r="T84" s="40">
        <v>1</v>
      </c>
      <c r="U84" s="40">
        <v>1</v>
      </c>
      <c r="V84" s="40">
        <v>1</v>
      </c>
      <c r="W84" s="40"/>
      <c r="X84" s="40"/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/>
      <c r="AE84" s="40"/>
      <c r="AF84" s="40">
        <v>1</v>
      </c>
      <c r="AG84" s="40">
        <v>1</v>
      </c>
      <c r="AH84" s="40">
        <v>1</v>
      </c>
      <c r="AI84" s="29">
        <f t="shared" si="84"/>
        <v>23</v>
      </c>
      <c r="AJ84" s="230"/>
      <c r="AK84" s="16"/>
      <c r="AL84" s="16"/>
      <c r="AM84" s="17"/>
      <c r="AN84" s="17">
        <f ca="1">SUMIF(DonNghiphep!B:C,Cham_cong!B84,DonNghiphep!C:C)</f>
        <v>0</v>
      </c>
      <c r="AO84" s="18"/>
      <c r="AP84" s="30"/>
      <c r="AQ84" s="160"/>
      <c r="AR84" s="31"/>
      <c r="AS84" s="186"/>
      <c r="AT84" s="187"/>
    </row>
    <row r="85" spans="1:114" ht="17.25" customHeight="1">
      <c r="A85" s="41" t="s">
        <v>78</v>
      </c>
      <c r="B85" s="12" t="s">
        <v>84</v>
      </c>
      <c r="C85" s="42"/>
      <c r="D85" s="42"/>
      <c r="E85" s="43"/>
      <c r="F85" s="42"/>
      <c r="G85" s="44"/>
      <c r="H85" s="42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5"/>
      <c r="AE85" s="42"/>
      <c r="AF85" s="42"/>
      <c r="AG85" s="42"/>
      <c r="AH85" s="42"/>
      <c r="AI85" s="46">
        <f>SUM(AI5:AI84)</f>
        <v>1619.9784313725495</v>
      </c>
      <c r="AJ85" s="47">
        <f>SUM(AJ5:AJ84)</f>
        <v>1317</v>
      </c>
      <c r="AK85" s="47">
        <f t="shared" ref="AK85:AQ85" si="85">SUM(AK5:AK84)</f>
        <v>45</v>
      </c>
      <c r="AL85" s="47">
        <f t="shared" si="85"/>
        <v>132</v>
      </c>
      <c r="AM85" s="47">
        <f>SUM(AM5:AM84)</f>
        <v>154.5</v>
      </c>
      <c r="AN85" s="47">
        <f ca="1">SUM(AN5:AN84)</f>
        <v>61.5</v>
      </c>
      <c r="AO85" s="47">
        <f ca="1">SUM(AO5:AO84)</f>
        <v>93</v>
      </c>
      <c r="AP85" s="47">
        <f>SUM(AP5:AP84)</f>
        <v>93.449999999999989</v>
      </c>
      <c r="AQ85" s="47">
        <f t="shared" si="85"/>
        <v>4</v>
      </c>
      <c r="AR85" s="47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</row>
    <row r="86" spans="1:114">
      <c r="A86" s="48" t="s">
        <v>85</v>
      </c>
      <c r="B86" s="12" t="s">
        <v>86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49"/>
      <c r="R86" s="49"/>
      <c r="S86" s="49"/>
      <c r="T86" s="50"/>
      <c r="U86" s="51"/>
      <c r="V86" s="51"/>
      <c r="W86" s="50"/>
      <c r="X86" s="50"/>
      <c r="Y86" s="50"/>
      <c r="Z86" s="50"/>
      <c r="AA86" s="50"/>
      <c r="AB86" s="50"/>
      <c r="AD86" s="50"/>
      <c r="AE86" s="290"/>
      <c r="AF86" s="290"/>
      <c r="AG86" s="290"/>
      <c r="AH86" s="290"/>
      <c r="AI86" s="290"/>
      <c r="AJ86" s="52"/>
      <c r="AL86" s="291"/>
      <c r="AM86" s="291"/>
      <c r="AN86" s="291"/>
      <c r="AO86" s="291"/>
      <c r="AP86" s="291"/>
      <c r="AQ86" s="291"/>
      <c r="AR86" s="291"/>
      <c r="AS86" s="291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</row>
    <row r="87" spans="1:114">
      <c r="A87" s="53" t="s">
        <v>89</v>
      </c>
      <c r="B87" s="12" t="s">
        <v>90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216"/>
      <c r="AA87" s="9"/>
      <c r="AB87" s="9"/>
      <c r="AC87" s="50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</row>
    <row r="88" spans="1:114">
      <c r="A88" s="28" t="s">
        <v>60</v>
      </c>
      <c r="B88" s="12" t="s">
        <v>91</v>
      </c>
      <c r="C88" s="291" t="s">
        <v>87</v>
      </c>
      <c r="D88" s="291"/>
      <c r="E88" s="291"/>
      <c r="F88" s="291"/>
      <c r="G88" s="291"/>
      <c r="H88" s="291"/>
      <c r="I88" s="291"/>
      <c r="J88" s="291"/>
      <c r="K88" s="291"/>
      <c r="L88" s="291"/>
      <c r="M88" s="9"/>
      <c r="N88" s="42"/>
      <c r="O88" s="42"/>
      <c r="P88" s="42"/>
      <c r="R88" s="292" t="s">
        <v>192</v>
      </c>
      <c r="S88" s="292"/>
      <c r="T88" s="292"/>
      <c r="U88" s="292"/>
      <c r="V88" s="54"/>
      <c r="W88" s="6"/>
      <c r="X88" s="50"/>
      <c r="Y88" s="50"/>
      <c r="Z88" s="217"/>
      <c r="AA88" s="50"/>
      <c r="AB88" s="50"/>
      <c r="AC88" s="50"/>
      <c r="AD88" s="50"/>
      <c r="AE88" s="50"/>
      <c r="AF88" s="50"/>
      <c r="AG88" s="50"/>
      <c r="AH88" s="50"/>
      <c r="AI88" s="292" t="s">
        <v>88</v>
      </c>
      <c r="AJ88" s="292"/>
      <c r="AK88" s="292"/>
      <c r="AL88" s="292"/>
      <c r="AM88" s="9"/>
      <c r="AN88" s="9"/>
      <c r="AO88" s="9"/>
      <c r="AP88" s="9"/>
      <c r="AQ88" s="9"/>
      <c r="AR88" s="9"/>
      <c r="AS88" s="9"/>
    </row>
    <row r="89" spans="1:114">
      <c r="A89" s="195" t="s">
        <v>92</v>
      </c>
      <c r="B89" s="12" t="s">
        <v>93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114">
      <c r="A90" s="61" t="s">
        <v>94</v>
      </c>
      <c r="B90" s="12" t="s">
        <v>95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114">
      <c r="A91" s="27" t="s">
        <v>59</v>
      </c>
      <c r="B91" s="12" t="s">
        <v>96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114">
      <c r="A92" s="193" t="s">
        <v>146</v>
      </c>
      <c r="B92" s="194" t="s">
        <v>188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114">
      <c r="A93" s="64" t="s">
        <v>98</v>
      </c>
      <c r="B93" s="194" t="s">
        <v>97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114" ht="12.75" customHeight="1">
      <c r="A94" s="42"/>
      <c r="B94" s="12"/>
      <c r="D94" s="9"/>
      <c r="E94" s="9"/>
      <c r="F94" s="9"/>
      <c r="G94" s="9"/>
      <c r="H94" s="9"/>
      <c r="I94" s="9"/>
      <c r="J94" s="9"/>
      <c r="K94" s="9"/>
      <c r="L94" s="9"/>
      <c r="M94" s="42"/>
      <c r="N94" s="42"/>
      <c r="O94" s="42"/>
      <c r="P94" s="6"/>
      <c r="V94" s="42"/>
      <c r="W94" s="42"/>
      <c r="X94" s="42"/>
      <c r="Y94" s="42"/>
      <c r="Z94" s="42"/>
      <c r="AA94" s="42"/>
      <c r="AB94" s="42"/>
      <c r="AC94" s="42"/>
      <c r="AD94" s="6"/>
      <c r="AE94" s="42"/>
      <c r="AF94" s="42"/>
      <c r="AG94" s="42"/>
      <c r="AH94" s="42"/>
      <c r="AO94" s="58"/>
      <c r="AP94" s="59"/>
      <c r="AQ94" s="161"/>
      <c r="AR94" s="60"/>
      <c r="AS94" s="39"/>
    </row>
    <row r="95" spans="1:114" ht="24.95" customHeight="1">
      <c r="A95" s="289" t="s">
        <v>470</v>
      </c>
      <c r="B95" s="289"/>
      <c r="C95" s="289"/>
      <c r="D95" s="289"/>
      <c r="E95" s="289"/>
      <c r="F95" s="291" t="s">
        <v>57</v>
      </c>
      <c r="G95" s="291"/>
      <c r="H95" s="291"/>
      <c r="I95" s="42"/>
      <c r="J95" s="42"/>
      <c r="K95" s="42"/>
      <c r="L95" s="42"/>
      <c r="M95" s="42"/>
      <c r="N95" s="42"/>
      <c r="O95" s="42"/>
      <c r="P95" s="42"/>
      <c r="Q95" s="42"/>
      <c r="R95" s="292" t="s">
        <v>193</v>
      </c>
      <c r="S95" s="292"/>
      <c r="T95" s="292"/>
      <c r="U95" s="292"/>
      <c r="V95" s="42"/>
      <c r="W95" s="42"/>
      <c r="X95" s="42"/>
      <c r="Y95" s="42"/>
      <c r="Z95" s="42"/>
      <c r="AA95" s="42"/>
      <c r="AB95" s="42"/>
      <c r="AC95" s="42"/>
      <c r="AD95" s="45"/>
      <c r="AE95" s="42"/>
      <c r="AF95" s="42"/>
      <c r="AG95" s="42"/>
      <c r="AH95" s="42"/>
      <c r="AI95" s="290" t="s">
        <v>79</v>
      </c>
      <c r="AJ95" s="290"/>
      <c r="AK95" s="290"/>
      <c r="AL95" s="290"/>
      <c r="AO95" s="58"/>
      <c r="AP95" s="59"/>
      <c r="AQ95" s="161"/>
      <c r="AR95" s="60"/>
      <c r="AS95" s="39"/>
    </row>
    <row r="96" spans="1:114" ht="24.95" customHeight="1">
      <c r="A96" s="289"/>
      <c r="B96" s="289"/>
      <c r="C96" s="289"/>
      <c r="D96" s="289"/>
      <c r="E96" s="289"/>
      <c r="F96" s="42"/>
      <c r="G96" s="42"/>
      <c r="H96" s="65"/>
      <c r="I96" s="42"/>
      <c r="J96" s="42"/>
      <c r="K96" s="65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5"/>
      <c r="AE96" s="42"/>
      <c r="AF96" s="42"/>
      <c r="AG96" s="42"/>
      <c r="AH96" s="42"/>
      <c r="AI96" s="55"/>
      <c r="AJ96" s="56"/>
      <c r="AL96" s="57"/>
      <c r="AO96" s="58"/>
      <c r="AP96" s="59"/>
      <c r="AQ96" s="161"/>
      <c r="AR96" s="60"/>
      <c r="AS96" s="39"/>
    </row>
    <row r="97" spans="1:45" ht="34.5" customHeight="1">
      <c r="A97" s="289"/>
      <c r="B97" s="289"/>
      <c r="C97" s="289"/>
      <c r="D97" s="289"/>
      <c r="E97" s="289"/>
      <c r="F97" s="65"/>
      <c r="G97" s="42"/>
      <c r="H97" s="65"/>
      <c r="I97" s="42"/>
      <c r="J97" s="65"/>
      <c r="K97" s="65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5"/>
      <c r="AE97" s="42"/>
      <c r="AF97" s="42"/>
      <c r="AG97" s="42"/>
      <c r="AH97" s="42"/>
      <c r="AI97" s="55"/>
      <c r="AJ97" s="56"/>
      <c r="AL97" s="57"/>
      <c r="AO97" s="58"/>
      <c r="AP97" s="59"/>
      <c r="AQ97" s="161"/>
      <c r="AR97" s="60"/>
      <c r="AS97" s="39"/>
    </row>
    <row r="98" spans="1:45" ht="30" customHeight="1">
      <c r="A98" s="289"/>
      <c r="B98" s="289"/>
      <c r="C98" s="289"/>
      <c r="D98" s="289"/>
      <c r="E98" s="289"/>
      <c r="F98" s="65"/>
      <c r="G98" s="42"/>
      <c r="H98" s="65"/>
      <c r="I98" s="42"/>
      <c r="J98" s="65"/>
      <c r="K98" s="65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5"/>
      <c r="AE98" s="42"/>
      <c r="AF98" s="42"/>
      <c r="AG98" s="42"/>
      <c r="AH98" s="42"/>
      <c r="AI98" s="55"/>
      <c r="AJ98" s="56"/>
      <c r="AL98" s="57"/>
      <c r="AO98" s="58"/>
      <c r="AP98" s="59"/>
      <c r="AQ98" s="161"/>
      <c r="AR98" s="60"/>
      <c r="AS98" s="39"/>
    </row>
    <row r="99" spans="1:45" ht="24.95" customHeight="1">
      <c r="A99" s="289"/>
      <c r="B99" s="289"/>
      <c r="C99" s="289"/>
      <c r="D99" s="289"/>
      <c r="E99" s="289"/>
      <c r="F99" s="65"/>
      <c r="G99" s="42"/>
      <c r="H99" s="65"/>
      <c r="I99" s="65"/>
      <c r="J99" s="65"/>
      <c r="K99" s="65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5"/>
      <c r="AE99" s="42"/>
      <c r="AF99" s="42"/>
      <c r="AG99" s="42"/>
      <c r="AH99" s="42"/>
      <c r="AI99" s="55"/>
      <c r="AJ99" s="56"/>
      <c r="AL99" s="57"/>
      <c r="AO99" s="58"/>
      <c r="AP99" s="59"/>
      <c r="AQ99" s="161"/>
      <c r="AR99" s="60"/>
      <c r="AS99" s="39"/>
    </row>
    <row r="100" spans="1:45" ht="51.75" customHeight="1">
      <c r="A100" s="289"/>
      <c r="B100" s="289"/>
      <c r="C100" s="289"/>
      <c r="D100" s="289"/>
      <c r="E100" s="289"/>
      <c r="F100" s="65"/>
      <c r="G100" s="65"/>
      <c r="H100" s="65"/>
      <c r="I100" s="65"/>
      <c r="J100" s="65"/>
      <c r="K100" s="65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5"/>
      <c r="AE100" s="42"/>
      <c r="AF100" s="42"/>
      <c r="AG100" s="42"/>
      <c r="AH100" s="42"/>
      <c r="AI100" s="55"/>
      <c r="AJ100" s="56"/>
      <c r="AL100" s="57"/>
      <c r="AO100" s="58"/>
      <c r="AP100" s="59"/>
      <c r="AQ100" s="161"/>
      <c r="AR100" s="60"/>
      <c r="AS100" s="39"/>
    </row>
    <row r="101" spans="1:45" ht="24.95" customHeight="1">
      <c r="A101" s="289"/>
      <c r="B101" s="289"/>
      <c r="C101" s="289"/>
      <c r="D101" s="289"/>
      <c r="E101" s="289"/>
      <c r="F101" s="65"/>
      <c r="G101" s="65"/>
      <c r="H101" s="65"/>
      <c r="I101" s="65"/>
      <c r="J101" s="65"/>
      <c r="K101" s="65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5"/>
      <c r="AE101" s="42"/>
      <c r="AF101" s="42"/>
      <c r="AG101" s="42"/>
      <c r="AH101" s="42"/>
      <c r="AI101" s="55"/>
      <c r="AJ101" s="56"/>
      <c r="AL101" s="57"/>
      <c r="AO101" s="58"/>
      <c r="AP101" s="59"/>
      <c r="AQ101" s="161"/>
      <c r="AR101" s="60"/>
      <c r="AS101" s="39"/>
    </row>
    <row r="102" spans="1:45" ht="24.95" customHeight="1">
      <c r="A102" s="289"/>
      <c r="B102" s="289"/>
      <c r="C102" s="289"/>
      <c r="D102" s="289"/>
      <c r="E102" s="289"/>
      <c r="F102" s="65"/>
      <c r="G102" s="65"/>
      <c r="H102" s="65"/>
      <c r="I102" s="65"/>
      <c r="J102" s="65"/>
      <c r="K102" s="65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5"/>
      <c r="AE102" s="42"/>
      <c r="AF102" s="42"/>
      <c r="AG102" s="42"/>
      <c r="AH102" s="42"/>
      <c r="AI102" s="55"/>
      <c r="AJ102" s="56"/>
      <c r="AL102" s="57"/>
      <c r="AO102" s="58"/>
      <c r="AP102" s="59"/>
      <c r="AQ102" s="161"/>
      <c r="AR102" s="60"/>
      <c r="AS102" s="39"/>
    </row>
    <row r="103" spans="1:45" ht="24.95" customHeight="1">
      <c r="A103" s="289"/>
      <c r="B103" s="289"/>
      <c r="C103" s="289"/>
      <c r="D103" s="289"/>
      <c r="E103" s="289"/>
      <c r="F103" s="65"/>
      <c r="G103" s="65"/>
      <c r="H103" s="65"/>
      <c r="I103" s="65"/>
      <c r="J103" s="65"/>
      <c r="K103" s="65"/>
      <c r="L103" s="42"/>
      <c r="M103" s="65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5"/>
      <c r="AE103" s="42"/>
      <c r="AF103" s="42"/>
      <c r="AG103" s="42"/>
      <c r="AH103" s="42"/>
      <c r="AI103" s="55"/>
      <c r="AJ103" s="56"/>
      <c r="AL103" s="57"/>
      <c r="AO103" s="58"/>
      <c r="AP103" s="59"/>
      <c r="AQ103" s="161"/>
      <c r="AR103" s="60"/>
      <c r="AS103" s="39"/>
    </row>
    <row r="104" spans="1:45" ht="24.95" customHeight="1">
      <c r="A104" s="289"/>
      <c r="B104" s="289"/>
      <c r="C104" s="289"/>
      <c r="D104" s="289"/>
      <c r="E104" s="289"/>
      <c r="F104" s="65"/>
      <c r="G104" s="65"/>
      <c r="H104" s="65"/>
      <c r="I104" s="65"/>
      <c r="J104" s="65"/>
      <c r="K104" s="65"/>
      <c r="L104" s="42"/>
      <c r="M104" s="65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5"/>
      <c r="AE104" s="42"/>
      <c r="AF104" s="42"/>
      <c r="AG104" s="42"/>
      <c r="AH104" s="42"/>
      <c r="AI104" s="55"/>
      <c r="AJ104" s="56"/>
      <c r="AL104" s="57"/>
      <c r="AO104" s="58"/>
      <c r="AP104" s="59"/>
      <c r="AQ104" s="161"/>
      <c r="AR104" s="60"/>
      <c r="AS104" s="39"/>
    </row>
    <row r="105" spans="1:45" ht="24.95" customHeight="1">
      <c r="A105" s="289"/>
      <c r="B105" s="289"/>
      <c r="C105" s="289"/>
      <c r="D105" s="289"/>
      <c r="E105" s="289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6"/>
      <c r="AE105" s="65"/>
      <c r="AF105" s="65"/>
      <c r="AG105" s="65"/>
      <c r="AH105" s="65"/>
      <c r="AI105" s="55"/>
      <c r="AL105" s="57"/>
      <c r="AO105" s="58"/>
      <c r="AP105" s="68"/>
      <c r="AQ105" s="162"/>
      <c r="AR105" s="39"/>
      <c r="AS105" s="39"/>
    </row>
    <row r="106" spans="1:45" ht="24.95" customHeight="1">
      <c r="A106" s="289"/>
      <c r="B106" s="289"/>
      <c r="C106" s="289"/>
      <c r="D106" s="289"/>
      <c r="E106" s="289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6"/>
      <c r="AE106" s="65"/>
      <c r="AF106" s="65"/>
      <c r="AG106" s="65"/>
      <c r="AH106" s="65"/>
      <c r="AI106" s="55"/>
      <c r="AL106" s="57"/>
      <c r="AO106" s="58"/>
      <c r="AP106" s="68"/>
      <c r="AQ106" s="162"/>
      <c r="AR106" s="39"/>
      <c r="AS106" s="39"/>
    </row>
    <row r="107" spans="1:45">
      <c r="A107" s="289"/>
      <c r="B107" s="289"/>
      <c r="C107" s="289"/>
      <c r="D107" s="289"/>
      <c r="E107" s="289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6"/>
      <c r="AE107" s="65"/>
      <c r="AF107" s="65"/>
      <c r="AG107" s="65"/>
      <c r="AH107" s="65"/>
      <c r="AI107" s="55"/>
      <c r="AL107" s="57"/>
      <c r="AO107" s="58"/>
      <c r="AP107" s="68"/>
      <c r="AQ107" s="162"/>
      <c r="AR107" s="39"/>
      <c r="AS107" s="39"/>
    </row>
    <row r="108" spans="1:45">
      <c r="A108" s="289"/>
      <c r="B108" s="289"/>
      <c r="C108" s="289"/>
      <c r="D108" s="289"/>
      <c r="E108" s="289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6"/>
      <c r="AE108" s="65"/>
      <c r="AF108" s="65"/>
      <c r="AG108" s="65"/>
      <c r="AH108" s="65"/>
      <c r="AI108" s="55"/>
      <c r="AL108" s="57"/>
      <c r="AO108" s="58"/>
      <c r="AP108" s="68"/>
      <c r="AQ108" s="162"/>
      <c r="AR108" s="39"/>
      <c r="AS108" s="39"/>
    </row>
    <row r="109" spans="1:45">
      <c r="A109" s="289"/>
      <c r="B109" s="289"/>
      <c r="C109" s="289"/>
      <c r="D109" s="289"/>
      <c r="E109" s="289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6"/>
      <c r="AE109" s="65"/>
      <c r="AF109" s="65"/>
      <c r="AG109" s="65"/>
      <c r="AH109" s="65"/>
      <c r="AI109" s="55"/>
      <c r="AL109" s="57"/>
      <c r="AO109" s="58"/>
      <c r="AP109" s="68"/>
      <c r="AQ109" s="162"/>
      <c r="AR109" s="39"/>
      <c r="AS109" s="39"/>
    </row>
    <row r="110" spans="1:45">
      <c r="A110" s="165"/>
      <c r="C110" s="69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6"/>
      <c r="AE110" s="65"/>
      <c r="AF110" s="65"/>
      <c r="AG110" s="65"/>
      <c r="AH110" s="65"/>
      <c r="AI110" s="55"/>
      <c r="AL110" s="57"/>
      <c r="AO110" s="58"/>
      <c r="AP110" s="68"/>
      <c r="AQ110" s="162"/>
      <c r="AR110" s="39"/>
      <c r="AS110" s="39"/>
    </row>
    <row r="111" spans="1:45">
      <c r="C111" s="69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6"/>
      <c r="AE111" s="65"/>
      <c r="AF111" s="65"/>
      <c r="AG111" s="65"/>
      <c r="AH111" s="65"/>
      <c r="AI111" s="55"/>
      <c r="AL111" s="57"/>
      <c r="AO111" s="58"/>
      <c r="AP111" s="68"/>
      <c r="AQ111" s="162"/>
      <c r="AR111" s="39"/>
      <c r="AS111" s="39"/>
    </row>
    <row r="112" spans="1:45">
      <c r="C112" s="69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6"/>
      <c r="AE112" s="65"/>
      <c r="AF112" s="65"/>
      <c r="AG112" s="65"/>
      <c r="AH112" s="65"/>
      <c r="AI112" s="55"/>
      <c r="AL112" s="57"/>
      <c r="AO112" s="58"/>
      <c r="AP112" s="68"/>
      <c r="AQ112" s="162"/>
      <c r="AR112" s="39"/>
      <c r="AS112" s="39"/>
    </row>
    <row r="113" spans="3:45">
      <c r="C113" s="69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6"/>
      <c r="AE113" s="65"/>
      <c r="AF113" s="65"/>
      <c r="AG113" s="65"/>
      <c r="AH113" s="65"/>
      <c r="AI113" s="55"/>
      <c r="AL113" s="57"/>
      <c r="AO113" s="58"/>
      <c r="AP113" s="68"/>
      <c r="AQ113" s="162"/>
      <c r="AR113" s="39"/>
      <c r="AS113" s="39"/>
    </row>
    <row r="114" spans="3:45">
      <c r="C114" s="69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6"/>
      <c r="AE114" s="65"/>
      <c r="AF114" s="65"/>
      <c r="AG114" s="65"/>
      <c r="AH114" s="65"/>
      <c r="AI114" s="55"/>
      <c r="AL114" s="57"/>
      <c r="AO114" s="58"/>
      <c r="AP114" s="68"/>
      <c r="AQ114" s="162"/>
      <c r="AR114" s="39"/>
      <c r="AS114" s="39"/>
    </row>
    <row r="115" spans="3:45">
      <c r="C115" s="69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6"/>
      <c r="AE115" s="65"/>
      <c r="AF115" s="65"/>
      <c r="AG115" s="65"/>
      <c r="AH115" s="65"/>
      <c r="AI115" s="55"/>
      <c r="AL115" s="57"/>
      <c r="AO115" s="58"/>
      <c r="AP115" s="68"/>
      <c r="AQ115" s="162"/>
      <c r="AR115" s="39"/>
      <c r="AS115" s="39"/>
    </row>
    <row r="116" spans="3:45">
      <c r="C116" s="69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6"/>
      <c r="AE116" s="65"/>
      <c r="AF116" s="65"/>
      <c r="AG116" s="65"/>
      <c r="AH116" s="65"/>
      <c r="AI116" s="55"/>
      <c r="AL116" s="57"/>
      <c r="AO116" s="58"/>
      <c r="AP116" s="68"/>
      <c r="AQ116" s="162"/>
      <c r="AR116" s="39"/>
      <c r="AS116" s="39"/>
    </row>
    <row r="117" spans="3:45">
      <c r="C117" s="69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6"/>
      <c r="AE117" s="65"/>
      <c r="AF117" s="65"/>
      <c r="AG117" s="65"/>
      <c r="AH117" s="65"/>
      <c r="AI117" s="55"/>
      <c r="AL117" s="57"/>
      <c r="AO117" s="58"/>
      <c r="AP117" s="68"/>
      <c r="AQ117" s="162"/>
      <c r="AR117" s="39"/>
      <c r="AS117" s="39"/>
    </row>
    <row r="118" spans="3:45">
      <c r="C118" s="69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6"/>
      <c r="AE118" s="65"/>
      <c r="AF118" s="65"/>
      <c r="AG118" s="65"/>
      <c r="AH118" s="65"/>
      <c r="AI118" s="55"/>
      <c r="AL118" s="57"/>
      <c r="AO118" s="58"/>
      <c r="AP118" s="68"/>
      <c r="AQ118" s="162"/>
      <c r="AR118" s="39"/>
      <c r="AS118" s="39"/>
    </row>
    <row r="119" spans="3:45">
      <c r="C119" s="69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6"/>
      <c r="AE119" s="65"/>
      <c r="AF119" s="65"/>
      <c r="AG119" s="65"/>
      <c r="AH119" s="65"/>
      <c r="AI119" s="55"/>
      <c r="AL119" s="57"/>
      <c r="AO119" s="58"/>
      <c r="AP119" s="68"/>
      <c r="AQ119" s="162"/>
      <c r="AR119" s="39"/>
      <c r="AS119" s="39"/>
    </row>
    <row r="120" spans="3:45">
      <c r="C120" s="69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6"/>
      <c r="AE120" s="65"/>
      <c r="AF120" s="65"/>
      <c r="AG120" s="65"/>
      <c r="AH120" s="65"/>
      <c r="AI120" s="55"/>
      <c r="AL120" s="57"/>
      <c r="AO120" s="58"/>
      <c r="AP120" s="68"/>
      <c r="AQ120" s="162"/>
      <c r="AR120" s="39"/>
      <c r="AS120" s="39"/>
    </row>
    <row r="121" spans="3:45">
      <c r="C121" s="69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6"/>
      <c r="AE121" s="65"/>
      <c r="AF121" s="65"/>
      <c r="AG121" s="65"/>
      <c r="AH121" s="65"/>
      <c r="AI121" s="55"/>
      <c r="AL121" s="57"/>
      <c r="AO121" s="58"/>
      <c r="AP121" s="68"/>
      <c r="AQ121" s="162"/>
      <c r="AR121" s="39"/>
      <c r="AS121" s="39"/>
    </row>
    <row r="122" spans="3:45">
      <c r="C122" s="69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6"/>
      <c r="AE122" s="65"/>
      <c r="AF122" s="65"/>
      <c r="AG122" s="65"/>
      <c r="AH122" s="65"/>
      <c r="AI122" s="55"/>
      <c r="AL122" s="57"/>
      <c r="AO122" s="58"/>
      <c r="AP122" s="68"/>
      <c r="AQ122" s="162"/>
      <c r="AR122" s="39"/>
      <c r="AS122" s="39"/>
    </row>
    <row r="123" spans="3:45">
      <c r="C123" s="69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6"/>
      <c r="AE123" s="65"/>
      <c r="AF123" s="65"/>
      <c r="AG123" s="65"/>
      <c r="AH123" s="65"/>
      <c r="AI123" s="55"/>
      <c r="AL123" s="57"/>
      <c r="AO123" s="58"/>
      <c r="AP123" s="68"/>
      <c r="AQ123" s="162"/>
      <c r="AR123" s="39"/>
      <c r="AS123" s="39"/>
    </row>
    <row r="124" spans="3:45">
      <c r="C124" s="69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6"/>
      <c r="AE124" s="65"/>
      <c r="AF124" s="65"/>
      <c r="AG124" s="65"/>
      <c r="AH124" s="65"/>
      <c r="AI124" s="55"/>
      <c r="AL124" s="57"/>
      <c r="AO124" s="58"/>
      <c r="AP124" s="68"/>
      <c r="AQ124" s="162"/>
      <c r="AR124" s="39"/>
      <c r="AS124" s="39"/>
    </row>
    <row r="125" spans="3:45">
      <c r="C125" s="69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6"/>
      <c r="AE125" s="65"/>
      <c r="AF125" s="65"/>
      <c r="AG125" s="65"/>
      <c r="AH125" s="65"/>
      <c r="AI125" s="55"/>
      <c r="AL125" s="57"/>
      <c r="AO125" s="58"/>
      <c r="AP125" s="68"/>
      <c r="AQ125" s="162"/>
      <c r="AR125" s="39"/>
      <c r="AS125" s="39"/>
    </row>
    <row r="126" spans="3:45">
      <c r="C126" s="69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6"/>
      <c r="AE126" s="65"/>
      <c r="AF126" s="65"/>
      <c r="AG126" s="65"/>
      <c r="AH126" s="65"/>
      <c r="AI126" s="55"/>
      <c r="AL126" s="57"/>
      <c r="AO126" s="58"/>
      <c r="AP126" s="68"/>
      <c r="AQ126" s="162"/>
      <c r="AR126" s="39"/>
      <c r="AS126" s="39"/>
    </row>
    <row r="127" spans="3:45">
      <c r="C127" s="69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6"/>
      <c r="AE127" s="65"/>
      <c r="AF127" s="65"/>
      <c r="AG127" s="65"/>
      <c r="AH127" s="65"/>
      <c r="AI127" s="55"/>
      <c r="AL127" s="57"/>
      <c r="AO127" s="58"/>
      <c r="AP127" s="68"/>
      <c r="AQ127" s="162"/>
      <c r="AR127" s="39"/>
      <c r="AS127" s="39"/>
    </row>
    <row r="128" spans="3:45">
      <c r="C128" s="69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6"/>
      <c r="AE128" s="65"/>
      <c r="AF128" s="65"/>
      <c r="AG128" s="65"/>
      <c r="AH128" s="65"/>
      <c r="AI128" s="55"/>
      <c r="AL128" s="57"/>
      <c r="AO128" s="58"/>
      <c r="AP128" s="68"/>
      <c r="AQ128" s="162"/>
      <c r="AR128" s="39"/>
      <c r="AS128" s="39"/>
    </row>
    <row r="129" spans="3:45">
      <c r="C129" s="69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6"/>
      <c r="AE129" s="65"/>
      <c r="AF129" s="65"/>
      <c r="AG129" s="65"/>
      <c r="AH129" s="65"/>
      <c r="AI129" s="55"/>
      <c r="AL129" s="57"/>
      <c r="AO129" s="58"/>
      <c r="AP129" s="68"/>
      <c r="AQ129" s="162"/>
      <c r="AR129" s="39"/>
      <c r="AS129" s="39"/>
    </row>
    <row r="130" spans="3:45">
      <c r="C130" s="69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6"/>
      <c r="AE130" s="65"/>
      <c r="AF130" s="65"/>
      <c r="AG130" s="65"/>
      <c r="AH130" s="65"/>
      <c r="AI130" s="55"/>
      <c r="AL130" s="57"/>
      <c r="AO130" s="58"/>
      <c r="AP130" s="68"/>
      <c r="AQ130" s="162"/>
      <c r="AR130" s="39"/>
      <c r="AS130" s="39"/>
    </row>
    <row r="131" spans="3:45">
      <c r="C131" s="69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6"/>
      <c r="AE131" s="65"/>
      <c r="AF131" s="65"/>
      <c r="AG131" s="65"/>
      <c r="AH131" s="65"/>
      <c r="AI131" s="55"/>
      <c r="AL131" s="57"/>
      <c r="AO131" s="58"/>
      <c r="AP131" s="68"/>
      <c r="AQ131" s="162"/>
      <c r="AR131" s="39"/>
      <c r="AS131" s="39"/>
    </row>
    <row r="132" spans="3:45">
      <c r="C132" s="69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6"/>
      <c r="AE132" s="65"/>
      <c r="AF132" s="65"/>
      <c r="AG132" s="65"/>
      <c r="AH132" s="65"/>
      <c r="AI132" s="55"/>
      <c r="AL132" s="57"/>
      <c r="AO132" s="58"/>
      <c r="AP132" s="68"/>
      <c r="AQ132" s="162"/>
      <c r="AR132" s="39"/>
      <c r="AS132" s="39"/>
    </row>
    <row r="133" spans="3:45">
      <c r="C133" s="69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6"/>
      <c r="AE133" s="65"/>
      <c r="AF133" s="65"/>
      <c r="AG133" s="65"/>
      <c r="AH133" s="65"/>
      <c r="AI133" s="55"/>
      <c r="AL133" s="57"/>
      <c r="AO133" s="58"/>
      <c r="AP133" s="68"/>
      <c r="AQ133" s="162"/>
      <c r="AR133" s="39"/>
      <c r="AS133" s="39"/>
    </row>
    <row r="134" spans="3:45">
      <c r="C134" s="69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6"/>
      <c r="AE134" s="65"/>
      <c r="AF134" s="65"/>
      <c r="AG134" s="65"/>
      <c r="AH134" s="65"/>
      <c r="AI134" s="55"/>
      <c r="AL134" s="57"/>
      <c r="AO134" s="58"/>
      <c r="AP134" s="68"/>
      <c r="AQ134" s="162"/>
      <c r="AR134" s="39"/>
      <c r="AS134" s="39"/>
    </row>
    <row r="135" spans="3:45">
      <c r="C135" s="69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6"/>
      <c r="AE135" s="65"/>
      <c r="AF135" s="65"/>
      <c r="AG135" s="65"/>
      <c r="AH135" s="65"/>
      <c r="AI135" s="55"/>
      <c r="AL135" s="57"/>
      <c r="AO135" s="58"/>
      <c r="AP135" s="68"/>
      <c r="AQ135" s="162"/>
      <c r="AR135" s="39"/>
      <c r="AS135" s="39"/>
    </row>
    <row r="136" spans="3:45">
      <c r="C136" s="69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6"/>
      <c r="AE136" s="65"/>
      <c r="AF136" s="65"/>
      <c r="AG136" s="65"/>
      <c r="AH136" s="65"/>
      <c r="AI136" s="55"/>
      <c r="AL136" s="57"/>
      <c r="AO136" s="58"/>
      <c r="AP136" s="68"/>
      <c r="AQ136" s="162"/>
      <c r="AR136" s="39"/>
      <c r="AS136" s="39"/>
    </row>
    <row r="137" spans="3:45">
      <c r="C137" s="69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6"/>
      <c r="AE137" s="65"/>
      <c r="AF137" s="65"/>
      <c r="AG137" s="65"/>
      <c r="AH137" s="65"/>
      <c r="AI137" s="55"/>
      <c r="AL137" s="57"/>
      <c r="AO137" s="58"/>
      <c r="AP137" s="68"/>
      <c r="AQ137" s="162"/>
      <c r="AR137" s="39"/>
      <c r="AS137" s="39"/>
    </row>
    <row r="138" spans="3:45">
      <c r="C138" s="69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6"/>
      <c r="AE138" s="65"/>
      <c r="AF138" s="65"/>
      <c r="AG138" s="65"/>
      <c r="AH138" s="65"/>
      <c r="AI138" s="55"/>
      <c r="AL138" s="57"/>
      <c r="AO138" s="58"/>
      <c r="AP138" s="68"/>
      <c r="AQ138" s="162"/>
      <c r="AR138" s="39"/>
      <c r="AS138" s="39"/>
    </row>
    <row r="139" spans="3:45">
      <c r="C139" s="69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6"/>
      <c r="AE139" s="65"/>
      <c r="AF139" s="65"/>
      <c r="AG139" s="65"/>
      <c r="AH139" s="65"/>
      <c r="AI139" s="55"/>
      <c r="AL139" s="57"/>
      <c r="AO139" s="58"/>
      <c r="AP139" s="68"/>
      <c r="AQ139" s="162"/>
      <c r="AR139" s="39"/>
      <c r="AS139" s="39"/>
    </row>
    <row r="140" spans="3:45">
      <c r="C140" s="69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6"/>
      <c r="AE140" s="65"/>
      <c r="AF140" s="65"/>
      <c r="AG140" s="65"/>
      <c r="AH140" s="65"/>
      <c r="AI140" s="55"/>
      <c r="AL140" s="57"/>
      <c r="AO140" s="58"/>
      <c r="AP140" s="68"/>
      <c r="AQ140" s="162"/>
      <c r="AR140" s="39"/>
      <c r="AS140" s="39"/>
    </row>
    <row r="141" spans="3:45">
      <c r="C141" s="69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6"/>
      <c r="AE141" s="65"/>
      <c r="AF141" s="65"/>
      <c r="AG141" s="65"/>
      <c r="AH141" s="65"/>
      <c r="AI141" s="55"/>
      <c r="AL141" s="57"/>
      <c r="AO141" s="58"/>
      <c r="AP141" s="68"/>
      <c r="AQ141" s="162"/>
      <c r="AR141" s="39"/>
      <c r="AS141" s="39"/>
    </row>
    <row r="142" spans="3:45">
      <c r="C142" s="69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6"/>
      <c r="AE142" s="65"/>
      <c r="AF142" s="65"/>
      <c r="AG142" s="65"/>
      <c r="AH142" s="65"/>
      <c r="AI142" s="55"/>
      <c r="AL142" s="57"/>
      <c r="AO142" s="58"/>
      <c r="AP142" s="68"/>
      <c r="AQ142" s="162"/>
      <c r="AR142" s="39"/>
      <c r="AS142" s="39"/>
    </row>
    <row r="143" spans="3:45">
      <c r="C143" s="69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6"/>
      <c r="AE143" s="65"/>
      <c r="AF143" s="65"/>
      <c r="AG143" s="65"/>
      <c r="AH143" s="65"/>
      <c r="AI143" s="55"/>
      <c r="AL143" s="57"/>
      <c r="AO143" s="58"/>
      <c r="AP143" s="68"/>
      <c r="AQ143" s="162"/>
      <c r="AR143" s="39"/>
      <c r="AS143" s="39"/>
    </row>
    <row r="144" spans="3:45">
      <c r="C144" s="69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6"/>
      <c r="AE144" s="65"/>
      <c r="AF144" s="65"/>
      <c r="AG144" s="65"/>
      <c r="AH144" s="65"/>
      <c r="AI144" s="55"/>
      <c r="AL144" s="57"/>
      <c r="AO144" s="58"/>
      <c r="AP144" s="68"/>
      <c r="AQ144" s="162"/>
      <c r="AR144" s="39"/>
      <c r="AS144" s="39"/>
    </row>
    <row r="145" spans="3:45">
      <c r="C145" s="69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6"/>
      <c r="AE145" s="65"/>
      <c r="AF145" s="65"/>
      <c r="AG145" s="65"/>
      <c r="AH145" s="65"/>
      <c r="AI145" s="55"/>
      <c r="AL145" s="57"/>
      <c r="AO145" s="58"/>
      <c r="AP145" s="68"/>
      <c r="AQ145" s="162"/>
      <c r="AR145" s="39"/>
      <c r="AS145" s="39"/>
    </row>
    <row r="146" spans="3:45">
      <c r="C146" s="69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6"/>
      <c r="AE146" s="65"/>
      <c r="AF146" s="65"/>
      <c r="AG146" s="65"/>
      <c r="AH146" s="65"/>
      <c r="AI146" s="55"/>
      <c r="AL146" s="57"/>
      <c r="AO146" s="58"/>
      <c r="AP146" s="68"/>
      <c r="AQ146" s="162"/>
      <c r="AR146" s="39"/>
      <c r="AS146" s="39"/>
    </row>
    <row r="147" spans="3:45">
      <c r="C147" s="69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6"/>
      <c r="AE147" s="65"/>
      <c r="AF147" s="65"/>
      <c r="AG147" s="65"/>
      <c r="AH147" s="65"/>
      <c r="AI147" s="55"/>
      <c r="AL147" s="57"/>
      <c r="AO147" s="58"/>
      <c r="AP147" s="68"/>
      <c r="AQ147" s="162"/>
      <c r="AR147" s="39"/>
      <c r="AS147" s="39"/>
    </row>
    <row r="148" spans="3:45">
      <c r="C148" s="69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6"/>
      <c r="AE148" s="65"/>
      <c r="AF148" s="65"/>
      <c r="AG148" s="65"/>
      <c r="AH148" s="65"/>
      <c r="AI148" s="55"/>
      <c r="AL148" s="57"/>
      <c r="AO148" s="58"/>
      <c r="AP148" s="68"/>
      <c r="AQ148" s="162"/>
      <c r="AR148" s="39"/>
      <c r="AS148" s="39"/>
    </row>
    <row r="149" spans="3:45">
      <c r="C149" s="69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6"/>
      <c r="AE149" s="65"/>
      <c r="AF149" s="65"/>
      <c r="AG149" s="65"/>
      <c r="AH149" s="65"/>
      <c r="AI149" s="55"/>
      <c r="AL149" s="57"/>
      <c r="AO149" s="58"/>
      <c r="AP149" s="68"/>
      <c r="AQ149" s="162"/>
      <c r="AR149" s="39"/>
      <c r="AS149" s="39"/>
    </row>
    <row r="150" spans="3:45">
      <c r="C150" s="69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6"/>
      <c r="AE150" s="65"/>
      <c r="AF150" s="65"/>
      <c r="AG150" s="65"/>
      <c r="AH150" s="65"/>
      <c r="AI150" s="55"/>
      <c r="AL150" s="57"/>
      <c r="AO150" s="58"/>
      <c r="AP150" s="68"/>
      <c r="AQ150" s="162"/>
      <c r="AR150" s="39"/>
      <c r="AS150" s="39"/>
    </row>
    <row r="151" spans="3:45">
      <c r="C151" s="69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6"/>
      <c r="AE151" s="65"/>
      <c r="AF151" s="65"/>
      <c r="AG151" s="65"/>
      <c r="AH151" s="65"/>
      <c r="AI151" s="55"/>
      <c r="AL151" s="57"/>
      <c r="AO151" s="58"/>
      <c r="AP151" s="68"/>
      <c r="AQ151" s="162"/>
      <c r="AR151" s="39"/>
      <c r="AS151" s="39"/>
    </row>
    <row r="152" spans="3:45">
      <c r="C152" s="69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6"/>
      <c r="AE152" s="65"/>
      <c r="AF152" s="65"/>
      <c r="AG152" s="65"/>
      <c r="AH152" s="65"/>
      <c r="AI152" s="55"/>
      <c r="AL152" s="57"/>
      <c r="AO152" s="58"/>
      <c r="AP152" s="68"/>
      <c r="AQ152" s="162"/>
      <c r="AR152" s="39"/>
      <c r="AS152" s="39"/>
    </row>
    <row r="153" spans="3:45">
      <c r="C153" s="69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6"/>
      <c r="AE153" s="65"/>
      <c r="AF153" s="65"/>
      <c r="AG153" s="65"/>
      <c r="AH153" s="65"/>
      <c r="AI153" s="55"/>
      <c r="AL153" s="57"/>
      <c r="AO153" s="58"/>
      <c r="AP153" s="68"/>
      <c r="AQ153" s="162"/>
      <c r="AR153" s="39"/>
      <c r="AS153" s="39"/>
    </row>
    <row r="154" spans="3:45">
      <c r="C154" s="69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6"/>
      <c r="AE154" s="65"/>
      <c r="AF154" s="65"/>
      <c r="AG154" s="65"/>
      <c r="AH154" s="65"/>
      <c r="AI154" s="55"/>
      <c r="AL154" s="57"/>
      <c r="AO154" s="58"/>
      <c r="AP154" s="68"/>
      <c r="AQ154" s="162"/>
      <c r="AR154" s="39"/>
      <c r="AS154" s="39"/>
    </row>
    <row r="155" spans="3:45">
      <c r="C155" s="69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6"/>
      <c r="AE155" s="65"/>
      <c r="AF155" s="65"/>
      <c r="AG155" s="65"/>
      <c r="AH155" s="65"/>
      <c r="AI155" s="55"/>
      <c r="AL155" s="57"/>
      <c r="AO155" s="58"/>
      <c r="AP155" s="68"/>
      <c r="AQ155" s="162"/>
      <c r="AR155" s="39"/>
      <c r="AS155" s="39"/>
    </row>
    <row r="156" spans="3:45">
      <c r="C156" s="69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6"/>
      <c r="AE156" s="65"/>
      <c r="AF156" s="65"/>
      <c r="AG156" s="65"/>
      <c r="AH156" s="65"/>
      <c r="AI156" s="55"/>
      <c r="AL156" s="57"/>
      <c r="AO156" s="58"/>
      <c r="AP156" s="68"/>
      <c r="AQ156" s="162"/>
      <c r="AR156" s="39"/>
      <c r="AS156" s="39"/>
    </row>
    <row r="157" spans="3:45">
      <c r="C157" s="69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6"/>
      <c r="AE157" s="65"/>
      <c r="AF157" s="65"/>
      <c r="AG157" s="65"/>
      <c r="AH157" s="65"/>
      <c r="AI157" s="55"/>
      <c r="AL157" s="57"/>
      <c r="AO157" s="58"/>
      <c r="AP157" s="68"/>
      <c r="AQ157" s="162"/>
      <c r="AR157" s="39"/>
      <c r="AS157" s="39"/>
    </row>
    <row r="158" spans="3:45">
      <c r="C158" s="69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6"/>
      <c r="AE158" s="65"/>
      <c r="AF158" s="65"/>
      <c r="AG158" s="65"/>
      <c r="AH158" s="65"/>
      <c r="AI158" s="55"/>
      <c r="AL158" s="57"/>
      <c r="AO158" s="58"/>
      <c r="AP158" s="68"/>
      <c r="AQ158" s="162"/>
      <c r="AR158" s="39"/>
      <c r="AS158" s="39"/>
    </row>
    <row r="159" spans="3:45">
      <c r="C159" s="69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6"/>
      <c r="AE159" s="65"/>
      <c r="AF159" s="65"/>
      <c r="AG159" s="65"/>
      <c r="AH159" s="65"/>
      <c r="AI159" s="55"/>
      <c r="AL159" s="57"/>
      <c r="AO159" s="58"/>
      <c r="AP159" s="68"/>
      <c r="AQ159" s="162"/>
      <c r="AR159" s="39"/>
      <c r="AS159" s="39"/>
    </row>
    <row r="160" spans="3:45">
      <c r="C160" s="69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6"/>
      <c r="AE160" s="65"/>
      <c r="AF160" s="65"/>
      <c r="AG160" s="65"/>
      <c r="AH160" s="65"/>
      <c r="AI160" s="55"/>
      <c r="AL160" s="57"/>
      <c r="AO160" s="58"/>
      <c r="AP160" s="68"/>
      <c r="AQ160" s="162"/>
      <c r="AR160" s="39"/>
      <c r="AS160" s="39"/>
    </row>
    <row r="161" spans="3:45">
      <c r="C161" s="69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6"/>
      <c r="AE161" s="65"/>
      <c r="AF161" s="65"/>
      <c r="AG161" s="65"/>
      <c r="AH161" s="65"/>
      <c r="AI161" s="55"/>
      <c r="AL161" s="57"/>
      <c r="AO161" s="58"/>
      <c r="AP161" s="68"/>
      <c r="AQ161" s="162"/>
      <c r="AR161" s="39"/>
      <c r="AS161" s="39"/>
    </row>
    <row r="162" spans="3:45">
      <c r="C162" s="69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6"/>
      <c r="AE162" s="65"/>
      <c r="AF162" s="65"/>
      <c r="AG162" s="65"/>
      <c r="AH162" s="65"/>
      <c r="AI162" s="55"/>
      <c r="AL162" s="57"/>
      <c r="AO162" s="58"/>
      <c r="AP162" s="68"/>
      <c r="AQ162" s="162"/>
      <c r="AR162" s="39"/>
      <c r="AS162" s="39"/>
    </row>
    <row r="163" spans="3:45">
      <c r="C163" s="69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6"/>
      <c r="AE163" s="65"/>
      <c r="AF163" s="65"/>
      <c r="AG163" s="65"/>
      <c r="AH163" s="65"/>
      <c r="AI163" s="55"/>
      <c r="AL163" s="57"/>
      <c r="AO163" s="58"/>
      <c r="AP163" s="68"/>
      <c r="AQ163" s="162"/>
      <c r="AR163" s="39"/>
      <c r="AS163" s="39"/>
    </row>
    <row r="164" spans="3:45">
      <c r="C164" s="69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6"/>
      <c r="AE164" s="65"/>
      <c r="AF164" s="65"/>
      <c r="AG164" s="65"/>
      <c r="AH164" s="65"/>
      <c r="AI164" s="55"/>
      <c r="AL164" s="57"/>
      <c r="AO164" s="58"/>
      <c r="AP164" s="68"/>
      <c r="AQ164" s="162"/>
      <c r="AR164" s="39"/>
      <c r="AS164" s="39"/>
    </row>
    <row r="165" spans="3:45">
      <c r="C165" s="69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6"/>
      <c r="AE165" s="65"/>
      <c r="AF165" s="65"/>
      <c r="AG165" s="65"/>
      <c r="AH165" s="65"/>
      <c r="AI165" s="55"/>
      <c r="AL165" s="57"/>
      <c r="AO165" s="58"/>
      <c r="AP165" s="68"/>
      <c r="AQ165" s="162"/>
      <c r="AR165" s="39"/>
      <c r="AS165" s="39"/>
    </row>
    <row r="166" spans="3:45">
      <c r="C166" s="69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6"/>
      <c r="AE166" s="65"/>
      <c r="AF166" s="65"/>
      <c r="AG166" s="65"/>
      <c r="AH166" s="65"/>
      <c r="AI166" s="55"/>
      <c r="AL166" s="57"/>
      <c r="AO166" s="58"/>
      <c r="AP166" s="68"/>
      <c r="AQ166" s="162"/>
      <c r="AR166" s="39"/>
      <c r="AS166" s="39"/>
    </row>
    <row r="167" spans="3:45">
      <c r="C167" s="69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6"/>
      <c r="AE167" s="65"/>
      <c r="AF167" s="65"/>
      <c r="AG167" s="65"/>
      <c r="AH167" s="65"/>
      <c r="AI167" s="55"/>
      <c r="AL167" s="57"/>
      <c r="AO167" s="58"/>
      <c r="AP167" s="68"/>
      <c r="AQ167" s="162"/>
      <c r="AR167" s="39"/>
      <c r="AS167" s="39"/>
    </row>
    <row r="168" spans="3:45">
      <c r="C168" s="69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6"/>
      <c r="AE168" s="65"/>
      <c r="AF168" s="65"/>
      <c r="AG168" s="65"/>
      <c r="AH168" s="65"/>
      <c r="AI168" s="55"/>
      <c r="AL168" s="57"/>
      <c r="AO168" s="58"/>
      <c r="AP168" s="68"/>
      <c r="AQ168" s="162"/>
      <c r="AR168" s="39"/>
      <c r="AS168" s="39"/>
    </row>
    <row r="169" spans="3:45">
      <c r="C169" s="69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6"/>
      <c r="AE169" s="65"/>
      <c r="AF169" s="65"/>
      <c r="AG169" s="65"/>
      <c r="AH169" s="65"/>
      <c r="AI169" s="55"/>
      <c r="AL169" s="57"/>
      <c r="AO169" s="58"/>
      <c r="AP169" s="68"/>
      <c r="AQ169" s="162"/>
      <c r="AR169" s="39"/>
      <c r="AS169" s="39"/>
    </row>
    <row r="170" spans="3:45">
      <c r="C170" s="69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6"/>
      <c r="AE170" s="65"/>
      <c r="AF170" s="65"/>
      <c r="AG170" s="65"/>
      <c r="AH170" s="65"/>
      <c r="AI170" s="55"/>
      <c r="AL170" s="57"/>
      <c r="AO170" s="58"/>
      <c r="AP170" s="68"/>
      <c r="AQ170" s="162"/>
      <c r="AR170" s="39"/>
      <c r="AS170" s="39"/>
    </row>
    <row r="171" spans="3:45">
      <c r="C171" s="69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6"/>
      <c r="AE171" s="65"/>
      <c r="AF171" s="65"/>
      <c r="AG171" s="65"/>
      <c r="AH171" s="65"/>
      <c r="AI171" s="55"/>
      <c r="AL171" s="57"/>
      <c r="AO171" s="58"/>
      <c r="AP171" s="68"/>
      <c r="AQ171" s="162"/>
      <c r="AR171" s="39"/>
      <c r="AS171" s="39"/>
    </row>
    <row r="172" spans="3:45">
      <c r="C172" s="69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6"/>
      <c r="AE172" s="65"/>
      <c r="AF172" s="65"/>
      <c r="AG172" s="65"/>
      <c r="AH172" s="65"/>
      <c r="AI172" s="55"/>
      <c r="AL172" s="57"/>
      <c r="AO172" s="58"/>
      <c r="AP172" s="68"/>
      <c r="AQ172" s="162"/>
      <c r="AR172" s="39"/>
      <c r="AS172" s="39"/>
    </row>
    <row r="173" spans="3:45">
      <c r="C173" s="69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6"/>
      <c r="AE173" s="65"/>
      <c r="AF173" s="65"/>
      <c r="AG173" s="65"/>
      <c r="AH173" s="65"/>
      <c r="AI173" s="55"/>
      <c r="AL173" s="57"/>
      <c r="AO173" s="58"/>
      <c r="AP173" s="68"/>
      <c r="AQ173" s="162"/>
      <c r="AR173" s="39"/>
      <c r="AS173" s="39"/>
    </row>
    <row r="174" spans="3:45">
      <c r="C174" s="69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6"/>
      <c r="AE174" s="65"/>
      <c r="AF174" s="65"/>
      <c r="AG174" s="65"/>
      <c r="AH174" s="65"/>
      <c r="AI174" s="55"/>
      <c r="AL174" s="57"/>
      <c r="AO174" s="58"/>
      <c r="AP174" s="68"/>
      <c r="AQ174" s="162"/>
      <c r="AR174" s="39"/>
      <c r="AS174" s="39"/>
    </row>
    <row r="175" spans="3:45">
      <c r="C175" s="69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6"/>
      <c r="AE175" s="65"/>
      <c r="AF175" s="65"/>
      <c r="AG175" s="65"/>
      <c r="AH175" s="65"/>
      <c r="AI175" s="55"/>
      <c r="AL175" s="57"/>
      <c r="AO175" s="58"/>
      <c r="AP175" s="68"/>
      <c r="AQ175" s="162"/>
      <c r="AR175" s="39"/>
      <c r="AS175" s="39"/>
    </row>
    <row r="176" spans="3:45">
      <c r="C176" s="69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6"/>
      <c r="AE176" s="65"/>
      <c r="AF176" s="65"/>
      <c r="AG176" s="65"/>
      <c r="AH176" s="65"/>
      <c r="AI176" s="55"/>
      <c r="AL176" s="57"/>
      <c r="AO176" s="58"/>
      <c r="AP176" s="68"/>
      <c r="AQ176" s="162"/>
      <c r="AR176" s="39"/>
      <c r="AS176" s="39"/>
    </row>
    <row r="177" spans="3:45">
      <c r="C177" s="69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6"/>
      <c r="AE177" s="65"/>
      <c r="AF177" s="65"/>
      <c r="AG177" s="65"/>
      <c r="AH177" s="65"/>
      <c r="AI177" s="55"/>
      <c r="AL177" s="57"/>
      <c r="AO177" s="58"/>
      <c r="AP177" s="68"/>
      <c r="AQ177" s="162"/>
      <c r="AR177" s="39"/>
      <c r="AS177" s="39"/>
    </row>
    <row r="178" spans="3:45">
      <c r="C178" s="69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6"/>
      <c r="AE178" s="65"/>
      <c r="AF178" s="65"/>
      <c r="AG178" s="65"/>
      <c r="AH178" s="65"/>
      <c r="AI178" s="55"/>
      <c r="AL178" s="57"/>
      <c r="AO178" s="58"/>
      <c r="AP178" s="68"/>
      <c r="AQ178" s="162"/>
      <c r="AR178" s="39"/>
      <c r="AS178" s="39"/>
    </row>
    <row r="179" spans="3:45">
      <c r="C179" s="69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6"/>
      <c r="AE179" s="65"/>
      <c r="AF179" s="65"/>
      <c r="AG179" s="65"/>
      <c r="AH179" s="65"/>
      <c r="AI179" s="55"/>
      <c r="AL179" s="57"/>
      <c r="AO179" s="58"/>
      <c r="AP179" s="68"/>
      <c r="AQ179" s="162"/>
      <c r="AR179" s="39"/>
      <c r="AS179" s="39"/>
    </row>
    <row r="180" spans="3:45">
      <c r="C180" s="69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6"/>
      <c r="AE180" s="65"/>
      <c r="AF180" s="65"/>
      <c r="AG180" s="65"/>
      <c r="AH180" s="65"/>
      <c r="AI180" s="55"/>
      <c r="AL180" s="57"/>
      <c r="AO180" s="58"/>
      <c r="AP180" s="68"/>
      <c r="AQ180" s="162"/>
      <c r="AR180" s="39"/>
      <c r="AS180" s="39"/>
    </row>
    <row r="181" spans="3:45">
      <c r="C181" s="69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6"/>
      <c r="AE181" s="65"/>
      <c r="AF181" s="65"/>
      <c r="AG181" s="65"/>
      <c r="AH181" s="65"/>
      <c r="AI181" s="55"/>
      <c r="AL181" s="57"/>
      <c r="AO181" s="58"/>
      <c r="AP181" s="68"/>
      <c r="AQ181" s="162"/>
      <c r="AR181" s="39"/>
      <c r="AS181" s="39"/>
    </row>
    <row r="182" spans="3:45">
      <c r="C182" s="69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6"/>
      <c r="AE182" s="65"/>
      <c r="AF182" s="65"/>
      <c r="AG182" s="65"/>
      <c r="AH182" s="65"/>
      <c r="AI182" s="55"/>
      <c r="AL182" s="57"/>
      <c r="AO182" s="58"/>
      <c r="AP182" s="68"/>
      <c r="AQ182" s="162"/>
      <c r="AR182" s="39"/>
      <c r="AS182" s="39"/>
    </row>
    <row r="183" spans="3:45">
      <c r="C183" s="69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6"/>
      <c r="AE183" s="65"/>
      <c r="AF183" s="65"/>
      <c r="AG183" s="65"/>
      <c r="AH183" s="65"/>
      <c r="AI183" s="55"/>
      <c r="AL183" s="57"/>
      <c r="AO183" s="58"/>
      <c r="AP183" s="68"/>
      <c r="AQ183" s="162"/>
      <c r="AR183" s="39"/>
      <c r="AS183" s="39"/>
    </row>
    <row r="184" spans="3:45">
      <c r="C184" s="69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6"/>
      <c r="AE184" s="65"/>
      <c r="AF184" s="65"/>
      <c r="AG184" s="65"/>
      <c r="AH184" s="65"/>
      <c r="AI184" s="55"/>
      <c r="AL184" s="57"/>
      <c r="AO184" s="58"/>
      <c r="AP184" s="68"/>
      <c r="AQ184" s="162"/>
      <c r="AR184" s="39"/>
      <c r="AS184" s="39"/>
    </row>
    <row r="185" spans="3:45">
      <c r="C185" s="69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6"/>
      <c r="AE185" s="65"/>
      <c r="AF185" s="65"/>
      <c r="AG185" s="65"/>
      <c r="AH185" s="65"/>
      <c r="AI185" s="55"/>
      <c r="AL185" s="57"/>
      <c r="AO185" s="58"/>
      <c r="AP185" s="68"/>
      <c r="AQ185" s="162"/>
      <c r="AR185" s="39"/>
      <c r="AS185" s="39"/>
    </row>
    <row r="186" spans="3:45">
      <c r="C186" s="69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6"/>
      <c r="AE186" s="65"/>
      <c r="AF186" s="65"/>
      <c r="AG186" s="65"/>
      <c r="AH186" s="65"/>
      <c r="AI186" s="55"/>
      <c r="AL186" s="57"/>
      <c r="AO186" s="58"/>
      <c r="AP186" s="68"/>
      <c r="AQ186" s="162"/>
      <c r="AR186" s="39"/>
      <c r="AS186" s="39"/>
    </row>
    <row r="187" spans="3:45">
      <c r="C187" s="69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6"/>
      <c r="AE187" s="65"/>
      <c r="AF187" s="65"/>
      <c r="AG187" s="65"/>
      <c r="AH187" s="65"/>
      <c r="AI187" s="55"/>
      <c r="AL187" s="57"/>
      <c r="AO187" s="58"/>
      <c r="AP187" s="68"/>
      <c r="AQ187" s="162"/>
      <c r="AR187" s="39"/>
      <c r="AS187" s="39"/>
    </row>
    <row r="188" spans="3:45">
      <c r="C188" s="69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6"/>
      <c r="AE188" s="65"/>
      <c r="AF188" s="65"/>
      <c r="AG188" s="65"/>
      <c r="AH188" s="65"/>
      <c r="AI188" s="55"/>
      <c r="AL188" s="57"/>
      <c r="AO188" s="58"/>
      <c r="AP188" s="68"/>
      <c r="AQ188" s="162"/>
      <c r="AR188" s="39"/>
      <c r="AS188" s="39"/>
    </row>
    <row r="189" spans="3:45">
      <c r="C189" s="69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6"/>
      <c r="AE189" s="65"/>
      <c r="AF189" s="65"/>
      <c r="AG189" s="65"/>
      <c r="AH189" s="65"/>
      <c r="AI189" s="55"/>
      <c r="AL189" s="57"/>
      <c r="AO189" s="58"/>
      <c r="AP189" s="68"/>
      <c r="AQ189" s="162"/>
      <c r="AR189" s="39"/>
      <c r="AS189" s="39"/>
    </row>
    <row r="190" spans="3:45">
      <c r="C190" s="69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6"/>
      <c r="AE190" s="65"/>
      <c r="AF190" s="65"/>
      <c r="AG190" s="65"/>
      <c r="AH190" s="65"/>
      <c r="AI190" s="55"/>
      <c r="AL190" s="57"/>
      <c r="AO190" s="58"/>
      <c r="AP190" s="68"/>
      <c r="AQ190" s="162"/>
      <c r="AR190" s="39"/>
      <c r="AS190" s="39"/>
    </row>
    <row r="191" spans="3:45">
      <c r="C191" s="69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6"/>
      <c r="AE191" s="65"/>
      <c r="AF191" s="65"/>
      <c r="AG191" s="65"/>
      <c r="AH191" s="65"/>
      <c r="AI191" s="55"/>
      <c r="AL191" s="57"/>
      <c r="AO191" s="58"/>
      <c r="AP191" s="68"/>
      <c r="AQ191" s="162"/>
      <c r="AR191" s="39"/>
      <c r="AS191" s="39"/>
    </row>
    <row r="192" spans="3:45">
      <c r="C192" s="69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6"/>
      <c r="AE192" s="65"/>
      <c r="AF192" s="65"/>
      <c r="AG192" s="65"/>
      <c r="AH192" s="65"/>
      <c r="AI192" s="55"/>
      <c r="AL192" s="57"/>
      <c r="AO192" s="58"/>
      <c r="AP192" s="68"/>
      <c r="AQ192" s="162"/>
      <c r="AR192" s="39"/>
      <c r="AS192" s="39"/>
    </row>
    <row r="193" spans="3:45">
      <c r="C193" s="69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6"/>
      <c r="AE193" s="65"/>
      <c r="AF193" s="65"/>
      <c r="AG193" s="65"/>
      <c r="AH193" s="65"/>
      <c r="AI193" s="55"/>
      <c r="AL193" s="57"/>
      <c r="AO193" s="58"/>
      <c r="AP193" s="68"/>
      <c r="AQ193" s="162"/>
      <c r="AR193" s="39"/>
      <c r="AS193" s="39"/>
    </row>
    <row r="194" spans="3:45">
      <c r="C194" s="69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6"/>
      <c r="AE194" s="65"/>
      <c r="AF194" s="65"/>
      <c r="AG194" s="65"/>
      <c r="AH194" s="65"/>
      <c r="AI194" s="55"/>
      <c r="AL194" s="57"/>
      <c r="AO194" s="58"/>
      <c r="AP194" s="68"/>
      <c r="AQ194" s="162"/>
      <c r="AR194" s="39"/>
      <c r="AS194" s="39"/>
    </row>
    <row r="195" spans="3:45">
      <c r="C195" s="69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6"/>
      <c r="AE195" s="65"/>
      <c r="AF195" s="65"/>
      <c r="AG195" s="65"/>
      <c r="AH195" s="65"/>
      <c r="AI195" s="55"/>
      <c r="AL195" s="57"/>
      <c r="AO195" s="58"/>
      <c r="AP195" s="68"/>
      <c r="AQ195" s="162"/>
      <c r="AR195" s="39"/>
      <c r="AS195" s="39"/>
    </row>
    <row r="196" spans="3:45">
      <c r="C196" s="69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6"/>
      <c r="AE196" s="65"/>
      <c r="AF196" s="65"/>
      <c r="AG196" s="65"/>
      <c r="AH196" s="65"/>
      <c r="AI196" s="55"/>
      <c r="AL196" s="57"/>
      <c r="AO196" s="58"/>
      <c r="AP196" s="68"/>
      <c r="AQ196" s="162"/>
      <c r="AR196" s="39"/>
      <c r="AS196" s="39"/>
    </row>
    <row r="197" spans="3:45">
      <c r="C197" s="69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6"/>
      <c r="AE197" s="65"/>
      <c r="AF197" s="65"/>
      <c r="AG197" s="65"/>
      <c r="AH197" s="65"/>
      <c r="AI197" s="55"/>
      <c r="AL197" s="57"/>
      <c r="AO197" s="58"/>
      <c r="AP197" s="68"/>
      <c r="AQ197" s="162"/>
      <c r="AR197" s="39"/>
      <c r="AS197" s="39"/>
    </row>
    <row r="198" spans="3:45">
      <c r="C198" s="69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6"/>
      <c r="AE198" s="65"/>
      <c r="AF198" s="65"/>
      <c r="AG198" s="65"/>
      <c r="AH198" s="65"/>
      <c r="AI198" s="55"/>
      <c r="AL198" s="57"/>
      <c r="AO198" s="58"/>
      <c r="AP198" s="68"/>
      <c r="AQ198" s="162"/>
      <c r="AR198" s="39"/>
      <c r="AS198" s="39"/>
    </row>
    <row r="199" spans="3:45">
      <c r="C199" s="69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6"/>
      <c r="AE199" s="65"/>
      <c r="AF199" s="65"/>
      <c r="AG199" s="65"/>
      <c r="AH199" s="65"/>
      <c r="AI199" s="55"/>
      <c r="AL199" s="57"/>
      <c r="AO199" s="58"/>
      <c r="AP199" s="68"/>
      <c r="AQ199" s="162"/>
      <c r="AR199" s="39"/>
      <c r="AS199" s="39"/>
    </row>
    <row r="200" spans="3:45">
      <c r="C200" s="69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6"/>
      <c r="AE200" s="65"/>
      <c r="AF200" s="65"/>
      <c r="AG200" s="65"/>
      <c r="AH200" s="65"/>
      <c r="AI200" s="55"/>
      <c r="AL200" s="57"/>
      <c r="AO200" s="58"/>
      <c r="AP200" s="68"/>
      <c r="AQ200" s="162"/>
      <c r="AR200" s="39"/>
      <c r="AS200" s="39"/>
    </row>
    <row r="201" spans="3:45">
      <c r="C201" s="69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6"/>
      <c r="AE201" s="65"/>
      <c r="AF201" s="65"/>
      <c r="AG201" s="65"/>
      <c r="AH201" s="65"/>
      <c r="AI201" s="55"/>
      <c r="AL201" s="57"/>
      <c r="AO201" s="58"/>
      <c r="AP201" s="68"/>
      <c r="AQ201" s="162"/>
      <c r="AR201" s="39"/>
      <c r="AS201" s="39"/>
    </row>
    <row r="202" spans="3:45">
      <c r="C202" s="69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6"/>
      <c r="AE202" s="65"/>
      <c r="AF202" s="65"/>
      <c r="AG202" s="65"/>
      <c r="AH202" s="65"/>
      <c r="AI202" s="55"/>
      <c r="AL202" s="57"/>
      <c r="AO202" s="58"/>
      <c r="AP202" s="68"/>
      <c r="AQ202" s="162"/>
      <c r="AR202" s="39"/>
      <c r="AS202" s="39"/>
    </row>
    <row r="203" spans="3:45">
      <c r="C203" s="69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6"/>
      <c r="AE203" s="65"/>
      <c r="AF203" s="65"/>
      <c r="AG203" s="65"/>
      <c r="AH203" s="65"/>
      <c r="AI203" s="55"/>
      <c r="AL203" s="57"/>
      <c r="AO203" s="58"/>
      <c r="AP203" s="68"/>
      <c r="AQ203" s="162"/>
      <c r="AR203" s="39"/>
      <c r="AS203" s="39"/>
    </row>
    <row r="204" spans="3:45">
      <c r="C204" s="69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6"/>
      <c r="AE204" s="65"/>
      <c r="AF204" s="65"/>
      <c r="AG204" s="65"/>
      <c r="AH204" s="65"/>
      <c r="AI204" s="55"/>
      <c r="AL204" s="57"/>
      <c r="AO204" s="58"/>
      <c r="AP204" s="68"/>
      <c r="AQ204" s="162"/>
      <c r="AR204" s="39"/>
      <c r="AS204" s="39"/>
    </row>
    <row r="205" spans="3:45">
      <c r="C205" s="69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6"/>
      <c r="AE205" s="65"/>
      <c r="AF205" s="65"/>
      <c r="AG205" s="65"/>
      <c r="AH205" s="65"/>
      <c r="AI205" s="55"/>
      <c r="AL205" s="57"/>
      <c r="AO205" s="58"/>
      <c r="AP205" s="68"/>
      <c r="AQ205" s="162"/>
      <c r="AR205" s="39"/>
      <c r="AS205" s="39"/>
    </row>
    <row r="206" spans="3:45">
      <c r="C206" s="69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6"/>
      <c r="AE206" s="65"/>
      <c r="AF206" s="65"/>
      <c r="AG206" s="65"/>
      <c r="AH206" s="65"/>
      <c r="AI206" s="55"/>
      <c r="AL206" s="57"/>
      <c r="AO206" s="58"/>
      <c r="AP206" s="68"/>
      <c r="AQ206" s="162"/>
      <c r="AR206" s="39"/>
      <c r="AS206" s="39"/>
    </row>
    <row r="207" spans="3:45">
      <c r="C207" s="69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6"/>
      <c r="AE207" s="65"/>
      <c r="AF207" s="65"/>
      <c r="AG207" s="65"/>
      <c r="AH207" s="65"/>
      <c r="AI207" s="55"/>
      <c r="AL207" s="57"/>
      <c r="AO207" s="58"/>
      <c r="AP207" s="68"/>
      <c r="AQ207" s="162"/>
      <c r="AR207" s="39"/>
      <c r="AS207" s="39"/>
    </row>
    <row r="208" spans="3:45">
      <c r="C208" s="69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6"/>
      <c r="AE208" s="65"/>
      <c r="AF208" s="65"/>
      <c r="AG208" s="65"/>
      <c r="AH208" s="65"/>
      <c r="AI208" s="55"/>
      <c r="AL208" s="57"/>
      <c r="AO208" s="58"/>
      <c r="AP208" s="68"/>
      <c r="AQ208" s="162"/>
      <c r="AR208" s="39"/>
      <c r="AS208" s="39"/>
    </row>
    <row r="209" spans="3:45">
      <c r="C209" s="69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6"/>
      <c r="AE209" s="65"/>
      <c r="AF209" s="65"/>
      <c r="AG209" s="65"/>
      <c r="AH209" s="65"/>
      <c r="AI209" s="55"/>
      <c r="AL209" s="57"/>
      <c r="AO209" s="58"/>
      <c r="AP209" s="68"/>
      <c r="AQ209" s="162"/>
      <c r="AR209" s="39"/>
      <c r="AS209" s="39"/>
    </row>
    <row r="210" spans="3:45">
      <c r="C210" s="69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6"/>
      <c r="AE210" s="65"/>
      <c r="AF210" s="65"/>
      <c r="AG210" s="65"/>
      <c r="AH210" s="65"/>
      <c r="AI210" s="55"/>
      <c r="AL210" s="57"/>
      <c r="AO210" s="58"/>
      <c r="AP210" s="68"/>
      <c r="AQ210" s="162"/>
      <c r="AR210" s="39"/>
      <c r="AS210" s="39"/>
    </row>
    <row r="211" spans="3:45">
      <c r="C211" s="69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6"/>
      <c r="AE211" s="65"/>
      <c r="AF211" s="65"/>
      <c r="AG211" s="65"/>
      <c r="AH211" s="65"/>
      <c r="AI211" s="55"/>
      <c r="AL211" s="57"/>
      <c r="AO211" s="58"/>
      <c r="AP211" s="68"/>
      <c r="AQ211" s="162"/>
      <c r="AR211" s="39"/>
      <c r="AS211" s="39"/>
    </row>
    <row r="212" spans="3:45">
      <c r="C212" s="69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6"/>
      <c r="AE212" s="65"/>
      <c r="AF212" s="65"/>
      <c r="AG212" s="65"/>
      <c r="AH212" s="65"/>
      <c r="AI212" s="55"/>
      <c r="AL212" s="57"/>
      <c r="AO212" s="58"/>
      <c r="AP212" s="68"/>
      <c r="AQ212" s="162"/>
      <c r="AR212" s="39"/>
      <c r="AS212" s="39"/>
    </row>
    <row r="213" spans="3:45">
      <c r="C213" s="69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6"/>
      <c r="AE213" s="65"/>
      <c r="AF213" s="65"/>
      <c r="AG213" s="65"/>
      <c r="AH213" s="65"/>
      <c r="AI213" s="55"/>
      <c r="AL213" s="57"/>
      <c r="AO213" s="58"/>
      <c r="AP213" s="68"/>
      <c r="AQ213" s="162"/>
      <c r="AR213" s="39"/>
      <c r="AS213" s="39"/>
    </row>
    <row r="214" spans="3:45">
      <c r="C214" s="69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6"/>
      <c r="AE214" s="65"/>
      <c r="AF214" s="65"/>
      <c r="AG214" s="65"/>
      <c r="AH214" s="65"/>
      <c r="AI214" s="55"/>
      <c r="AL214" s="57"/>
      <c r="AO214" s="58"/>
      <c r="AP214" s="68"/>
      <c r="AQ214" s="162"/>
      <c r="AR214" s="39"/>
      <c r="AS214" s="39"/>
    </row>
    <row r="215" spans="3:45">
      <c r="C215" s="69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6"/>
      <c r="AE215" s="65"/>
      <c r="AF215" s="65"/>
      <c r="AG215" s="65"/>
      <c r="AH215" s="65"/>
      <c r="AI215" s="55"/>
      <c r="AL215" s="57"/>
      <c r="AO215" s="58"/>
      <c r="AP215" s="68"/>
      <c r="AQ215" s="162"/>
      <c r="AR215" s="39"/>
      <c r="AS215" s="39"/>
    </row>
    <row r="216" spans="3:45">
      <c r="C216" s="69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6"/>
      <c r="AE216" s="65"/>
      <c r="AF216" s="65"/>
      <c r="AG216" s="65"/>
      <c r="AH216" s="65"/>
      <c r="AI216" s="55"/>
      <c r="AL216" s="57"/>
      <c r="AO216" s="58"/>
      <c r="AP216" s="68"/>
      <c r="AQ216" s="162"/>
      <c r="AR216" s="39"/>
      <c r="AS216" s="39"/>
    </row>
    <row r="217" spans="3:45">
      <c r="C217" s="69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6"/>
      <c r="AE217" s="65"/>
      <c r="AF217" s="65"/>
      <c r="AG217" s="65"/>
      <c r="AH217" s="65"/>
      <c r="AI217" s="55"/>
      <c r="AL217" s="57"/>
      <c r="AO217" s="58"/>
      <c r="AP217" s="68"/>
      <c r="AQ217" s="162"/>
      <c r="AR217" s="39"/>
      <c r="AS217" s="39"/>
    </row>
    <row r="218" spans="3:45">
      <c r="C218" s="69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6"/>
      <c r="AE218" s="65"/>
      <c r="AF218" s="65"/>
      <c r="AG218" s="65"/>
      <c r="AH218" s="65"/>
      <c r="AI218" s="55"/>
      <c r="AL218" s="57"/>
      <c r="AO218" s="58"/>
      <c r="AP218" s="68"/>
      <c r="AQ218" s="162"/>
      <c r="AR218" s="39"/>
      <c r="AS218" s="39"/>
    </row>
    <row r="219" spans="3:45">
      <c r="C219" s="69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6"/>
      <c r="AE219" s="65"/>
      <c r="AF219" s="65"/>
      <c r="AG219" s="65"/>
      <c r="AH219" s="65"/>
      <c r="AI219" s="55"/>
      <c r="AL219" s="57"/>
      <c r="AO219" s="58"/>
      <c r="AP219" s="68"/>
      <c r="AQ219" s="162"/>
      <c r="AR219" s="39"/>
      <c r="AS219" s="39"/>
    </row>
    <row r="220" spans="3:45">
      <c r="C220" s="69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6"/>
      <c r="AE220" s="65"/>
      <c r="AF220" s="65"/>
      <c r="AG220" s="65"/>
      <c r="AH220" s="65"/>
      <c r="AI220" s="55"/>
      <c r="AL220" s="57"/>
      <c r="AO220" s="58"/>
      <c r="AP220" s="68"/>
      <c r="AQ220" s="162"/>
      <c r="AR220" s="39"/>
      <c r="AS220" s="39"/>
    </row>
    <row r="221" spans="3:45">
      <c r="C221" s="69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6"/>
      <c r="AE221" s="65"/>
      <c r="AF221" s="65"/>
      <c r="AG221" s="65"/>
      <c r="AH221" s="65"/>
      <c r="AI221" s="55"/>
      <c r="AL221" s="57"/>
      <c r="AO221" s="58"/>
      <c r="AP221" s="68"/>
      <c r="AQ221" s="162"/>
      <c r="AR221" s="39"/>
      <c r="AS221" s="39"/>
    </row>
    <row r="222" spans="3:45">
      <c r="C222" s="69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6"/>
      <c r="AE222" s="65"/>
      <c r="AF222" s="65"/>
      <c r="AG222" s="65"/>
      <c r="AH222" s="65"/>
      <c r="AI222" s="55"/>
      <c r="AL222" s="57"/>
      <c r="AO222" s="58"/>
      <c r="AP222" s="68"/>
      <c r="AQ222" s="162"/>
      <c r="AR222" s="39"/>
      <c r="AS222" s="39"/>
    </row>
    <row r="223" spans="3:45">
      <c r="C223" s="69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6"/>
      <c r="AE223" s="65"/>
      <c r="AF223" s="65"/>
      <c r="AG223" s="65"/>
      <c r="AH223" s="65"/>
      <c r="AI223" s="55"/>
      <c r="AL223" s="57"/>
      <c r="AO223" s="58"/>
      <c r="AP223" s="68"/>
      <c r="AQ223" s="162"/>
      <c r="AR223" s="39"/>
      <c r="AS223" s="39"/>
    </row>
    <row r="224" spans="3:45">
      <c r="C224" s="69"/>
      <c r="D224" s="65"/>
      <c r="E224" s="65"/>
      <c r="F224" s="65"/>
      <c r="G224" s="65"/>
      <c r="I224" s="65"/>
      <c r="J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6"/>
      <c r="AE224" s="65"/>
      <c r="AF224" s="65"/>
      <c r="AG224" s="65"/>
      <c r="AH224" s="65"/>
      <c r="AI224" s="55"/>
      <c r="AL224" s="57"/>
      <c r="AO224" s="58"/>
      <c r="AP224" s="68"/>
      <c r="AQ224" s="162"/>
      <c r="AR224" s="39"/>
      <c r="AS224" s="39"/>
    </row>
    <row r="225" spans="3:45">
      <c r="C225" s="69"/>
      <c r="D225" s="65"/>
      <c r="E225" s="65"/>
      <c r="G225" s="65"/>
      <c r="I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6"/>
      <c r="AE225" s="65"/>
      <c r="AF225" s="65"/>
      <c r="AG225" s="65"/>
      <c r="AH225" s="65"/>
      <c r="AI225" s="55"/>
      <c r="AL225" s="57"/>
      <c r="AO225" s="58"/>
      <c r="AP225" s="68"/>
      <c r="AQ225" s="162"/>
      <c r="AR225" s="39"/>
      <c r="AS225" s="39"/>
    </row>
    <row r="226" spans="3:45">
      <c r="C226" s="69"/>
      <c r="D226" s="65"/>
      <c r="E226" s="65"/>
      <c r="G226" s="65"/>
      <c r="I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6"/>
      <c r="AE226" s="65"/>
      <c r="AF226" s="65"/>
      <c r="AG226" s="65"/>
      <c r="AH226" s="65"/>
      <c r="AI226" s="55"/>
      <c r="AL226" s="57"/>
      <c r="AO226" s="58"/>
      <c r="AP226" s="68"/>
      <c r="AQ226" s="162"/>
      <c r="AR226" s="39"/>
      <c r="AS226" s="39"/>
    </row>
  </sheetData>
  <autoFilter ref="A4:DR110">
    <filterColumn colId="1"/>
    <filterColumn colId="3"/>
    <filterColumn colId="5"/>
    <filterColumn colId="6"/>
    <filterColumn colId="7"/>
    <filterColumn colId="8"/>
    <filterColumn colId="9"/>
    <filterColumn colId="10"/>
    <filterColumn colId="11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5"/>
    <filterColumn colId="39"/>
    <filterColumn colId="43"/>
  </autoFilter>
  <mergeCells count="13">
    <mergeCell ref="AR3:AR4"/>
    <mergeCell ref="A1:AJ1"/>
    <mergeCell ref="AP3:AP4"/>
    <mergeCell ref="AQ3:AQ4"/>
    <mergeCell ref="R88:U88"/>
    <mergeCell ref="AI88:AL88"/>
    <mergeCell ref="C88:L88"/>
    <mergeCell ref="A95:E109"/>
    <mergeCell ref="AE86:AI86"/>
    <mergeCell ref="AL86:AS86"/>
    <mergeCell ref="R95:U95"/>
    <mergeCell ref="AI95:AL95"/>
    <mergeCell ref="F95:H95"/>
  </mergeCells>
  <conditionalFormatting sqref="D5:AH84">
    <cfRule type="expression" dxfId="2035" priority="2803">
      <formula>D5="x"</formula>
    </cfRule>
    <cfRule type="expression" dxfId="2034" priority="2805">
      <formula>+C5="TS"</formula>
    </cfRule>
    <cfRule type="expression" dxfId="2033" priority="5528">
      <formula>D5="CĐ"</formula>
    </cfRule>
    <cfRule type="expression" dxfId="2032" priority="5529">
      <formula>TEXT(D$3,"DDD")="SUN"</formula>
    </cfRule>
    <cfRule type="expression" dxfId="2031" priority="5530">
      <formula>D5=0</formula>
    </cfRule>
    <cfRule type="cellIs" dxfId="2030" priority="5531" operator="between">
      <formula>0.01</formula>
      <formula>0.9</formula>
    </cfRule>
  </conditionalFormatting>
  <conditionalFormatting sqref="D48">
    <cfRule type="expression" dxfId="2029" priority="2802">
      <formula>+C48="TS"</formula>
    </cfRule>
  </conditionalFormatting>
  <conditionalFormatting sqref="R48">
    <cfRule type="expression" dxfId="2028" priority="2801">
      <formula>+Q48="TS"</formula>
    </cfRule>
  </conditionalFormatting>
  <conditionalFormatting sqref="J48">
    <cfRule type="expression" dxfId="2027" priority="2800">
      <formula>+I48="TS"</formula>
    </cfRule>
  </conditionalFormatting>
  <conditionalFormatting sqref="R48">
    <cfRule type="expression" dxfId="2026" priority="2799">
      <formula>+Q48="TS"</formula>
    </cfRule>
  </conditionalFormatting>
  <conditionalFormatting sqref="Q48">
    <cfRule type="expression" dxfId="2025" priority="2798">
      <formula>+P48="TS"</formula>
    </cfRule>
  </conditionalFormatting>
  <conditionalFormatting sqref="X48">
    <cfRule type="expression" dxfId="2024" priority="2797">
      <formula>+W48="TS"</formula>
    </cfRule>
  </conditionalFormatting>
  <conditionalFormatting sqref="AE48">
    <cfRule type="expression" dxfId="2023" priority="2796">
      <formula>+AD48="TS"</formula>
    </cfRule>
  </conditionalFormatting>
  <conditionalFormatting sqref="Q48">
    <cfRule type="expression" dxfId="2022" priority="2795">
      <formula>+P48="TS"</formula>
    </cfRule>
  </conditionalFormatting>
  <conditionalFormatting sqref="X48">
    <cfRule type="expression" dxfId="2021" priority="2794">
      <formula>+W48="TS"</formula>
    </cfRule>
  </conditionalFormatting>
  <conditionalFormatting sqref="AF48">
    <cfRule type="expression" dxfId="2020" priority="2793">
      <formula>+AE48="TS"</formula>
    </cfRule>
  </conditionalFormatting>
  <conditionalFormatting sqref="AF48">
    <cfRule type="expression" dxfId="2019" priority="2792">
      <formula>+AE48="TS"</formula>
    </cfRule>
  </conditionalFormatting>
  <conditionalFormatting sqref="AE48">
    <cfRule type="expression" dxfId="2018" priority="2791">
      <formula>+AD48="TS"</formula>
    </cfRule>
  </conditionalFormatting>
  <conditionalFormatting sqref="AE48">
    <cfRule type="expression" dxfId="2017" priority="2790">
      <formula>+AD48="TS"</formula>
    </cfRule>
  </conditionalFormatting>
  <conditionalFormatting sqref="X48">
    <cfRule type="expression" dxfId="2016" priority="2789">
      <formula>+W48="TS"</formula>
    </cfRule>
  </conditionalFormatting>
  <conditionalFormatting sqref="AF48">
    <cfRule type="expression" dxfId="2015" priority="2788">
      <formula>+AE48="TS"</formula>
    </cfRule>
  </conditionalFormatting>
  <conditionalFormatting sqref="AF48">
    <cfRule type="expression" dxfId="2014" priority="2787">
      <formula>+AE48="TS"</formula>
    </cfRule>
  </conditionalFormatting>
  <conditionalFormatting sqref="AE48">
    <cfRule type="expression" dxfId="2013" priority="2786">
      <formula>+AD48="TS"</formula>
    </cfRule>
  </conditionalFormatting>
  <conditionalFormatting sqref="AE48">
    <cfRule type="expression" dxfId="2012" priority="2785">
      <formula>+AD48="TS"</formula>
    </cfRule>
  </conditionalFormatting>
  <conditionalFormatting sqref="Z8:AE8">
    <cfRule type="expression" dxfId="2011" priority="2749">
      <formula>Z8="x"</formula>
    </cfRule>
    <cfRule type="expression" dxfId="2010" priority="2750">
      <formula>+Y8="TS"</formula>
    </cfRule>
    <cfRule type="expression" dxfId="2009" priority="2751">
      <formula>Z8="CĐ"</formula>
    </cfRule>
    <cfRule type="expression" dxfId="2008" priority="2752">
      <formula>TEXT(Z$3,"DDD")="SUN"</formula>
    </cfRule>
    <cfRule type="expression" dxfId="2007" priority="2753">
      <formula>Z8=0</formula>
    </cfRule>
    <cfRule type="cellIs" dxfId="2006" priority="2754" operator="between">
      <formula>0.01</formula>
      <formula>0.9</formula>
    </cfRule>
  </conditionalFormatting>
  <conditionalFormatting sqref="D9:E10">
    <cfRule type="expression" dxfId="2005" priority="2377">
      <formula>D9="x"</formula>
    </cfRule>
    <cfRule type="expression" dxfId="2004" priority="2378">
      <formula>+C9="TS"</formula>
    </cfRule>
    <cfRule type="expression" dxfId="2003" priority="2379">
      <formula>D9="CĐ"</formula>
    </cfRule>
    <cfRule type="expression" dxfId="2002" priority="2380">
      <formula>TEXT(D$3,"DDD")="SUN"</formula>
    </cfRule>
    <cfRule type="expression" dxfId="2001" priority="2381">
      <formula>D9=0</formula>
    </cfRule>
    <cfRule type="cellIs" dxfId="2000" priority="2382" operator="between">
      <formula>0.01</formula>
      <formula>0.9</formula>
    </cfRule>
  </conditionalFormatting>
  <conditionalFormatting sqref="E48">
    <cfRule type="expression" dxfId="1999" priority="2376">
      <formula>+D48="TS"</formula>
    </cfRule>
  </conditionalFormatting>
  <conditionalFormatting sqref="E8">
    <cfRule type="expression" dxfId="1998" priority="2370">
      <formula>E8="x"</formula>
    </cfRule>
    <cfRule type="expression" dxfId="1997" priority="2371">
      <formula>+D8="TS"</formula>
    </cfRule>
    <cfRule type="expression" dxfId="1996" priority="2372">
      <formula>E8="CĐ"</formula>
    </cfRule>
    <cfRule type="expression" dxfId="1995" priority="2373">
      <formula>TEXT(E$3,"DDD")="SUN"</formula>
    </cfRule>
    <cfRule type="expression" dxfId="1994" priority="2374">
      <formula>E8=0</formula>
    </cfRule>
    <cfRule type="cellIs" dxfId="1993" priority="2375" operator="between">
      <formula>0.01</formula>
      <formula>0.9</formula>
    </cfRule>
  </conditionalFormatting>
  <conditionalFormatting sqref="F48">
    <cfRule type="expression" dxfId="1992" priority="2369">
      <formula>+E48="TS"</formula>
    </cfRule>
  </conditionalFormatting>
  <conditionalFormatting sqref="F8">
    <cfRule type="expression" dxfId="1991" priority="2363">
      <formula>F8="x"</formula>
    </cfRule>
    <cfRule type="expression" dxfId="1990" priority="2364">
      <formula>+E8="TS"</formula>
    </cfRule>
    <cfRule type="expression" dxfId="1989" priority="2365">
      <formula>F8="CĐ"</formula>
    </cfRule>
    <cfRule type="expression" dxfId="1988" priority="2366">
      <formula>TEXT(F$3,"DDD")="SUN"</formula>
    </cfRule>
    <cfRule type="expression" dxfId="1987" priority="2367">
      <formula>F8=0</formula>
    </cfRule>
    <cfRule type="cellIs" dxfId="1986" priority="2368" operator="between">
      <formula>0.01</formula>
      <formula>0.9</formula>
    </cfRule>
  </conditionalFormatting>
  <conditionalFormatting sqref="F9:F10">
    <cfRule type="expression" dxfId="1985" priority="2357">
      <formula>F9="x"</formula>
    </cfRule>
    <cfRule type="expression" dxfId="1984" priority="2358">
      <formula>+E9="TS"</formula>
    </cfRule>
    <cfRule type="expression" dxfId="1983" priority="2359">
      <formula>F9="CĐ"</formula>
    </cfRule>
    <cfRule type="expression" dxfId="1982" priority="2360">
      <formula>TEXT(F$3,"DDD")="SUN"</formula>
    </cfRule>
    <cfRule type="expression" dxfId="1981" priority="2361">
      <formula>F9=0</formula>
    </cfRule>
    <cfRule type="cellIs" dxfId="1980" priority="2362" operator="between">
      <formula>0.01</formula>
      <formula>0.9</formula>
    </cfRule>
  </conditionalFormatting>
  <conditionalFormatting sqref="I48">
    <cfRule type="expression" dxfId="1979" priority="2356">
      <formula>+H48="TS"</formula>
    </cfRule>
  </conditionalFormatting>
  <conditionalFormatting sqref="I8">
    <cfRule type="expression" dxfId="1978" priority="2350">
      <formula>I8="x"</formula>
    </cfRule>
    <cfRule type="expression" dxfId="1977" priority="2351">
      <formula>+H8="TS"</formula>
    </cfRule>
    <cfRule type="expression" dxfId="1976" priority="2352">
      <formula>I8="CĐ"</formula>
    </cfRule>
    <cfRule type="expression" dxfId="1975" priority="2353">
      <formula>TEXT(I$3,"DDD")="SUN"</formula>
    </cfRule>
    <cfRule type="expression" dxfId="1974" priority="2354">
      <formula>I8=0</formula>
    </cfRule>
    <cfRule type="cellIs" dxfId="1973" priority="2355" operator="between">
      <formula>0.01</formula>
      <formula>0.9</formula>
    </cfRule>
  </conditionalFormatting>
  <conditionalFormatting sqref="I9:I10">
    <cfRule type="expression" dxfId="1972" priority="2344">
      <formula>I9="x"</formula>
    </cfRule>
    <cfRule type="expression" dxfId="1971" priority="2345">
      <formula>+H9="TS"</formula>
    </cfRule>
    <cfRule type="expression" dxfId="1970" priority="2346">
      <formula>I9="CĐ"</formula>
    </cfRule>
    <cfRule type="expression" dxfId="1969" priority="2347">
      <formula>TEXT(I$3,"DDD")="SUN"</formula>
    </cfRule>
    <cfRule type="expression" dxfId="1968" priority="2348">
      <formula>I9=0</formula>
    </cfRule>
    <cfRule type="cellIs" dxfId="1967" priority="2349" operator="between">
      <formula>0.01</formula>
      <formula>0.9</formula>
    </cfRule>
  </conditionalFormatting>
  <conditionalFormatting sqref="J48">
    <cfRule type="expression" dxfId="1966" priority="2343">
      <formula>+I48="TS"</formula>
    </cfRule>
  </conditionalFormatting>
  <conditionalFormatting sqref="J8">
    <cfRule type="expression" dxfId="1965" priority="2337">
      <formula>J8="x"</formula>
    </cfRule>
    <cfRule type="expression" dxfId="1964" priority="2338">
      <formula>+I8="TS"</formula>
    </cfRule>
    <cfRule type="expression" dxfId="1963" priority="2339">
      <formula>J8="CĐ"</formula>
    </cfRule>
    <cfRule type="expression" dxfId="1962" priority="2340">
      <formula>TEXT(J$3,"DDD")="SUN"</formula>
    </cfRule>
    <cfRule type="expression" dxfId="1961" priority="2341">
      <formula>J8=0</formula>
    </cfRule>
    <cfRule type="cellIs" dxfId="1960" priority="2342" operator="between">
      <formula>0.01</formula>
      <formula>0.9</formula>
    </cfRule>
  </conditionalFormatting>
  <conditionalFormatting sqref="J9:J10">
    <cfRule type="expression" dxfId="1959" priority="2331">
      <formula>J9="x"</formula>
    </cfRule>
    <cfRule type="expression" dxfId="1958" priority="2332">
      <formula>+I9="TS"</formula>
    </cfRule>
    <cfRule type="expression" dxfId="1957" priority="2333">
      <formula>J9="CĐ"</formula>
    </cfRule>
    <cfRule type="expression" dxfId="1956" priority="2334">
      <formula>TEXT(J$3,"DDD")="SUN"</formula>
    </cfRule>
    <cfRule type="expression" dxfId="1955" priority="2335">
      <formula>J9=0</formula>
    </cfRule>
    <cfRule type="cellIs" dxfId="1954" priority="2336" operator="between">
      <formula>0.01</formula>
      <formula>0.9</formula>
    </cfRule>
  </conditionalFormatting>
  <conditionalFormatting sqref="I48">
    <cfRule type="expression" dxfId="1953" priority="2330">
      <formula>+H48="TS"</formula>
    </cfRule>
  </conditionalFormatting>
  <conditionalFormatting sqref="I8">
    <cfRule type="expression" dxfId="1952" priority="2324">
      <formula>I8="x"</formula>
    </cfRule>
    <cfRule type="expression" dxfId="1951" priority="2325">
      <formula>+H8="TS"</formula>
    </cfRule>
    <cfRule type="expression" dxfId="1950" priority="2326">
      <formula>I8="CĐ"</formula>
    </cfRule>
    <cfRule type="expression" dxfId="1949" priority="2327">
      <formula>TEXT(I$3,"DDD")="SUN"</formula>
    </cfRule>
    <cfRule type="expression" dxfId="1948" priority="2328">
      <formula>I8=0</formula>
    </cfRule>
    <cfRule type="cellIs" dxfId="1947" priority="2329" operator="between">
      <formula>0.01</formula>
      <formula>0.9</formula>
    </cfRule>
  </conditionalFormatting>
  <conditionalFormatting sqref="I9:I10">
    <cfRule type="expression" dxfId="1946" priority="2318">
      <formula>I9="x"</formula>
    </cfRule>
    <cfRule type="expression" dxfId="1945" priority="2319">
      <formula>+H9="TS"</formula>
    </cfRule>
    <cfRule type="expression" dxfId="1944" priority="2320">
      <formula>I9="CĐ"</formula>
    </cfRule>
    <cfRule type="expression" dxfId="1943" priority="2321">
      <formula>TEXT(I$3,"DDD")="SUN"</formula>
    </cfRule>
    <cfRule type="expression" dxfId="1942" priority="2322">
      <formula>I9=0</formula>
    </cfRule>
    <cfRule type="cellIs" dxfId="1941" priority="2323" operator="between">
      <formula>0.01</formula>
      <formula>0.9</formula>
    </cfRule>
  </conditionalFormatting>
  <conditionalFormatting sqref="J48">
    <cfRule type="expression" dxfId="1940" priority="2317">
      <formula>+I48="TS"</formula>
    </cfRule>
  </conditionalFormatting>
  <conditionalFormatting sqref="J8">
    <cfRule type="expression" dxfId="1939" priority="2311">
      <formula>J8="x"</formula>
    </cfRule>
    <cfRule type="expression" dxfId="1938" priority="2312">
      <formula>+I8="TS"</formula>
    </cfRule>
    <cfRule type="expression" dxfId="1937" priority="2313">
      <formula>J8="CĐ"</formula>
    </cfRule>
    <cfRule type="expression" dxfId="1936" priority="2314">
      <formula>TEXT(J$3,"DDD")="SUN"</formula>
    </cfRule>
    <cfRule type="expression" dxfId="1935" priority="2315">
      <formula>J8=0</formula>
    </cfRule>
    <cfRule type="cellIs" dxfId="1934" priority="2316" operator="between">
      <formula>0.01</formula>
      <formula>0.9</formula>
    </cfRule>
  </conditionalFormatting>
  <conditionalFormatting sqref="J9:J10">
    <cfRule type="expression" dxfId="1933" priority="2305">
      <formula>J9="x"</formula>
    </cfRule>
    <cfRule type="expression" dxfId="1932" priority="2306">
      <formula>+I9="TS"</formula>
    </cfRule>
    <cfRule type="expression" dxfId="1931" priority="2307">
      <formula>J9="CĐ"</formula>
    </cfRule>
    <cfRule type="expression" dxfId="1930" priority="2308">
      <formula>TEXT(J$3,"DDD")="SUN"</formula>
    </cfRule>
    <cfRule type="expression" dxfId="1929" priority="2309">
      <formula>J9=0</formula>
    </cfRule>
    <cfRule type="cellIs" dxfId="1928" priority="2310" operator="between">
      <formula>0.01</formula>
      <formula>0.9</formula>
    </cfRule>
  </conditionalFormatting>
  <conditionalFormatting sqref="K48">
    <cfRule type="expression" dxfId="1927" priority="2304">
      <formula>+J48="TS"</formula>
    </cfRule>
  </conditionalFormatting>
  <conditionalFormatting sqref="K9:K10">
    <cfRule type="expression" dxfId="1926" priority="2292">
      <formula>K9="x"</formula>
    </cfRule>
    <cfRule type="expression" dxfId="1925" priority="2293">
      <formula>+J9="TS"</formula>
    </cfRule>
    <cfRule type="expression" dxfId="1924" priority="2294">
      <formula>K9="CĐ"</formula>
    </cfRule>
    <cfRule type="expression" dxfId="1923" priority="2295">
      <formula>TEXT(K$3,"DDD")="SUN"</formula>
    </cfRule>
    <cfRule type="expression" dxfId="1922" priority="2296">
      <formula>K9=0</formula>
    </cfRule>
    <cfRule type="cellIs" dxfId="1921" priority="2297" operator="between">
      <formula>0.01</formula>
      <formula>0.9</formula>
    </cfRule>
  </conditionalFormatting>
  <conditionalFormatting sqref="L48">
    <cfRule type="expression" dxfId="1920" priority="2291">
      <formula>+K48="TS"</formula>
    </cfRule>
  </conditionalFormatting>
  <conditionalFormatting sqref="L8">
    <cfRule type="expression" dxfId="1919" priority="2285">
      <formula>L8="x"</formula>
    </cfRule>
    <cfRule type="expression" dxfId="1918" priority="2286">
      <formula>+K8="TS"</formula>
    </cfRule>
    <cfRule type="expression" dxfId="1917" priority="2287">
      <formula>L8="CĐ"</formula>
    </cfRule>
    <cfRule type="expression" dxfId="1916" priority="2288">
      <formula>TEXT(L$3,"DDD")="SUN"</formula>
    </cfRule>
    <cfRule type="expression" dxfId="1915" priority="2289">
      <formula>L8=0</formula>
    </cfRule>
    <cfRule type="cellIs" dxfId="1914" priority="2290" operator="between">
      <formula>0.01</formula>
      <formula>0.9</formula>
    </cfRule>
  </conditionalFormatting>
  <conditionalFormatting sqref="L9:L10">
    <cfRule type="expression" dxfId="1913" priority="2279">
      <formula>L9="x"</formula>
    </cfRule>
    <cfRule type="expression" dxfId="1912" priority="2280">
      <formula>+K9="TS"</formula>
    </cfRule>
    <cfRule type="expression" dxfId="1911" priority="2281">
      <formula>L9="CĐ"</formula>
    </cfRule>
    <cfRule type="expression" dxfId="1910" priority="2282">
      <formula>TEXT(L$3,"DDD")="SUN"</formula>
    </cfRule>
    <cfRule type="expression" dxfId="1909" priority="2283">
      <formula>L9=0</formula>
    </cfRule>
    <cfRule type="cellIs" dxfId="1908" priority="2284" operator="between">
      <formula>0.01</formula>
      <formula>0.9</formula>
    </cfRule>
  </conditionalFormatting>
  <conditionalFormatting sqref="M48">
    <cfRule type="expression" dxfId="1907" priority="2278">
      <formula>+L48="TS"</formula>
    </cfRule>
  </conditionalFormatting>
  <conditionalFormatting sqref="M8">
    <cfRule type="expression" dxfId="1906" priority="2272">
      <formula>M8="x"</formula>
    </cfRule>
    <cfRule type="expression" dxfId="1905" priority="2273">
      <formula>+L8="TS"</formula>
    </cfRule>
    <cfRule type="expression" dxfId="1904" priority="2274">
      <formula>M8="CĐ"</formula>
    </cfRule>
    <cfRule type="expression" dxfId="1903" priority="2275">
      <formula>TEXT(M$3,"DDD")="SUN"</formula>
    </cfRule>
    <cfRule type="expression" dxfId="1902" priority="2276">
      <formula>M8=0</formula>
    </cfRule>
    <cfRule type="cellIs" dxfId="1901" priority="2277" operator="between">
      <formula>0.01</formula>
      <formula>0.9</formula>
    </cfRule>
  </conditionalFormatting>
  <conditionalFormatting sqref="M9:M10">
    <cfRule type="expression" dxfId="1900" priority="2266">
      <formula>M9="x"</formula>
    </cfRule>
    <cfRule type="expression" dxfId="1899" priority="2267">
      <formula>+L9="TS"</formula>
    </cfRule>
    <cfRule type="expression" dxfId="1898" priority="2268">
      <formula>M9="CĐ"</formula>
    </cfRule>
    <cfRule type="expression" dxfId="1897" priority="2269">
      <formula>TEXT(M$3,"DDD")="SUN"</formula>
    </cfRule>
    <cfRule type="expression" dxfId="1896" priority="2270">
      <formula>M9=0</formula>
    </cfRule>
    <cfRule type="cellIs" dxfId="1895" priority="2271" operator="between">
      <formula>0.01</formula>
      <formula>0.9</formula>
    </cfRule>
  </conditionalFormatting>
  <conditionalFormatting sqref="P48">
    <cfRule type="expression" dxfId="1894" priority="2259">
      <formula>+O48="TS"</formula>
    </cfRule>
  </conditionalFormatting>
  <conditionalFormatting sqref="P8">
    <cfRule type="expression" dxfId="1893" priority="2253">
      <formula>P8="x"</formula>
    </cfRule>
    <cfRule type="expression" dxfId="1892" priority="2254">
      <formula>+O8="TS"</formula>
    </cfRule>
    <cfRule type="expression" dxfId="1891" priority="2255">
      <formula>P8="CĐ"</formula>
    </cfRule>
    <cfRule type="expression" dxfId="1890" priority="2256">
      <formula>TEXT(P$3,"DDD")="SUN"</formula>
    </cfRule>
    <cfRule type="expression" dxfId="1889" priority="2257">
      <formula>P8=0</formula>
    </cfRule>
    <cfRule type="cellIs" dxfId="1888" priority="2258" operator="between">
      <formula>0.01</formula>
      <formula>0.9</formula>
    </cfRule>
  </conditionalFormatting>
  <conditionalFormatting sqref="P9:P10">
    <cfRule type="expression" dxfId="1887" priority="2247">
      <formula>P9="x"</formula>
    </cfRule>
    <cfRule type="expression" dxfId="1886" priority="2248">
      <formula>+O9="TS"</formula>
    </cfRule>
    <cfRule type="expression" dxfId="1885" priority="2249">
      <formula>P9="CĐ"</formula>
    </cfRule>
    <cfRule type="expression" dxfId="1884" priority="2250">
      <formula>TEXT(P$3,"DDD")="SUN"</formula>
    </cfRule>
    <cfRule type="expression" dxfId="1883" priority="2251">
      <formula>P9=0</formula>
    </cfRule>
    <cfRule type="cellIs" dxfId="1882" priority="2252" operator="between">
      <formula>0.01</formula>
      <formula>0.9</formula>
    </cfRule>
  </conditionalFormatting>
  <conditionalFormatting sqref="P48">
    <cfRule type="expression" dxfId="1881" priority="2246">
      <formula>+O48="TS"</formula>
    </cfRule>
  </conditionalFormatting>
  <conditionalFormatting sqref="P8">
    <cfRule type="expression" dxfId="1880" priority="2240">
      <formula>P8="x"</formula>
    </cfRule>
    <cfRule type="expression" dxfId="1879" priority="2241">
      <formula>+O8="TS"</formula>
    </cfRule>
    <cfRule type="expression" dxfId="1878" priority="2242">
      <formula>P8="CĐ"</formula>
    </cfRule>
    <cfRule type="expression" dxfId="1877" priority="2243">
      <formula>TEXT(P$3,"DDD")="SUN"</formula>
    </cfRule>
    <cfRule type="expression" dxfId="1876" priority="2244">
      <formula>P8=0</formula>
    </cfRule>
    <cfRule type="cellIs" dxfId="1875" priority="2245" operator="between">
      <formula>0.01</formula>
      <formula>0.9</formula>
    </cfRule>
  </conditionalFormatting>
  <conditionalFormatting sqref="P9:P10">
    <cfRule type="expression" dxfId="1874" priority="2234">
      <formula>P9="x"</formula>
    </cfRule>
    <cfRule type="expression" dxfId="1873" priority="2235">
      <formula>+O9="TS"</formula>
    </cfRule>
    <cfRule type="expression" dxfId="1872" priority="2236">
      <formula>P9="CĐ"</formula>
    </cfRule>
    <cfRule type="expression" dxfId="1871" priority="2237">
      <formula>TEXT(P$3,"DDD")="SUN"</formula>
    </cfRule>
    <cfRule type="expression" dxfId="1870" priority="2238">
      <formula>P9=0</formula>
    </cfRule>
    <cfRule type="cellIs" dxfId="1869" priority="2239" operator="between">
      <formula>0.01</formula>
      <formula>0.9</formula>
    </cfRule>
  </conditionalFormatting>
  <conditionalFormatting sqref="Q48">
    <cfRule type="expression" dxfId="1868" priority="2227">
      <formula>+P48="TS"</formula>
    </cfRule>
  </conditionalFormatting>
  <conditionalFormatting sqref="Q8">
    <cfRule type="expression" dxfId="1867" priority="2221">
      <formula>Q8="x"</formula>
    </cfRule>
    <cfRule type="expression" dxfId="1866" priority="2222">
      <formula>+P8="TS"</formula>
    </cfRule>
    <cfRule type="expression" dxfId="1865" priority="2223">
      <formula>Q8="CĐ"</formula>
    </cfRule>
    <cfRule type="expression" dxfId="1864" priority="2224">
      <formula>TEXT(Q$3,"DDD")="SUN"</formula>
    </cfRule>
    <cfRule type="expression" dxfId="1863" priority="2225">
      <formula>Q8=0</formula>
    </cfRule>
    <cfRule type="cellIs" dxfId="1862" priority="2226" operator="between">
      <formula>0.01</formula>
      <formula>0.9</formula>
    </cfRule>
  </conditionalFormatting>
  <conditionalFormatting sqref="Q9:Q10">
    <cfRule type="expression" dxfId="1861" priority="2215">
      <formula>Q9="x"</formula>
    </cfRule>
    <cfRule type="expression" dxfId="1860" priority="2216">
      <formula>+P9="TS"</formula>
    </cfRule>
    <cfRule type="expression" dxfId="1859" priority="2217">
      <formula>Q9="CĐ"</formula>
    </cfRule>
    <cfRule type="expression" dxfId="1858" priority="2218">
      <formula>TEXT(Q$3,"DDD")="SUN"</formula>
    </cfRule>
    <cfRule type="expression" dxfId="1857" priority="2219">
      <formula>Q9=0</formula>
    </cfRule>
    <cfRule type="cellIs" dxfId="1856" priority="2220" operator="between">
      <formula>0.01</formula>
      <formula>0.9</formula>
    </cfRule>
  </conditionalFormatting>
  <conditionalFormatting sqref="Q48">
    <cfRule type="expression" dxfId="1855" priority="2214">
      <formula>+P48="TS"</formula>
    </cfRule>
  </conditionalFormatting>
  <conditionalFormatting sqref="Q8">
    <cfRule type="expression" dxfId="1854" priority="2208">
      <formula>Q8="x"</formula>
    </cfRule>
    <cfRule type="expression" dxfId="1853" priority="2209">
      <formula>+P8="TS"</formula>
    </cfRule>
    <cfRule type="expression" dxfId="1852" priority="2210">
      <formula>Q8="CĐ"</formula>
    </cfRule>
    <cfRule type="expression" dxfId="1851" priority="2211">
      <formula>TEXT(Q$3,"DDD")="SUN"</formula>
    </cfRule>
    <cfRule type="expression" dxfId="1850" priority="2212">
      <formula>Q8=0</formula>
    </cfRule>
    <cfRule type="cellIs" dxfId="1849" priority="2213" operator="between">
      <formula>0.01</formula>
      <formula>0.9</formula>
    </cfRule>
  </conditionalFormatting>
  <conditionalFormatting sqref="Q9:Q10">
    <cfRule type="expression" dxfId="1848" priority="2202">
      <formula>Q9="x"</formula>
    </cfRule>
    <cfRule type="expression" dxfId="1847" priority="2203">
      <formula>+P9="TS"</formula>
    </cfRule>
    <cfRule type="expression" dxfId="1846" priority="2204">
      <formula>Q9="CĐ"</formula>
    </cfRule>
    <cfRule type="expression" dxfId="1845" priority="2205">
      <formula>TEXT(Q$3,"DDD")="SUN"</formula>
    </cfRule>
    <cfRule type="expression" dxfId="1844" priority="2206">
      <formula>Q9=0</formula>
    </cfRule>
    <cfRule type="cellIs" dxfId="1843" priority="2207" operator="between">
      <formula>0.01</formula>
      <formula>0.9</formula>
    </cfRule>
  </conditionalFormatting>
  <conditionalFormatting sqref="R48">
    <cfRule type="expression" dxfId="1842" priority="2195">
      <formula>+Q48="TS"</formula>
    </cfRule>
  </conditionalFormatting>
  <conditionalFormatting sqref="R8">
    <cfRule type="expression" dxfId="1841" priority="2189">
      <formula>R8="x"</formula>
    </cfRule>
    <cfRule type="expression" dxfId="1840" priority="2190">
      <formula>+Q8="TS"</formula>
    </cfRule>
    <cfRule type="expression" dxfId="1839" priority="2191">
      <formula>R8="CĐ"</formula>
    </cfRule>
    <cfRule type="expression" dxfId="1838" priority="2192">
      <formula>TEXT(R$3,"DDD")="SUN"</formula>
    </cfRule>
    <cfRule type="expression" dxfId="1837" priority="2193">
      <formula>R8=0</formula>
    </cfRule>
    <cfRule type="cellIs" dxfId="1836" priority="2194" operator="between">
      <formula>0.01</formula>
      <formula>0.9</formula>
    </cfRule>
  </conditionalFormatting>
  <conditionalFormatting sqref="R9:R10">
    <cfRule type="expression" dxfId="1835" priority="2183">
      <formula>R9="x"</formula>
    </cfRule>
    <cfRule type="expression" dxfId="1834" priority="2184">
      <formula>+Q9="TS"</formula>
    </cfRule>
    <cfRule type="expression" dxfId="1833" priority="2185">
      <formula>R9="CĐ"</formula>
    </cfRule>
    <cfRule type="expression" dxfId="1832" priority="2186">
      <formula>TEXT(R$3,"DDD")="SUN"</formula>
    </cfRule>
    <cfRule type="expression" dxfId="1831" priority="2187">
      <formula>R9=0</formula>
    </cfRule>
    <cfRule type="cellIs" dxfId="1830" priority="2188" operator="between">
      <formula>0.01</formula>
      <formula>0.9</formula>
    </cfRule>
  </conditionalFormatting>
  <conditionalFormatting sqref="R48">
    <cfRule type="expression" dxfId="1829" priority="2182">
      <formula>+Q48="TS"</formula>
    </cfRule>
  </conditionalFormatting>
  <conditionalFormatting sqref="R8">
    <cfRule type="expression" dxfId="1828" priority="2176">
      <formula>R8="x"</formula>
    </cfRule>
    <cfRule type="expression" dxfId="1827" priority="2177">
      <formula>+Q8="TS"</formula>
    </cfRule>
    <cfRule type="expression" dxfId="1826" priority="2178">
      <formula>R8="CĐ"</formula>
    </cfRule>
    <cfRule type="expression" dxfId="1825" priority="2179">
      <formula>TEXT(R$3,"DDD")="SUN"</formula>
    </cfRule>
    <cfRule type="expression" dxfId="1824" priority="2180">
      <formula>R8=0</formula>
    </cfRule>
    <cfRule type="cellIs" dxfId="1823" priority="2181" operator="between">
      <formula>0.01</formula>
      <formula>0.9</formula>
    </cfRule>
  </conditionalFormatting>
  <conditionalFormatting sqref="R9:R10">
    <cfRule type="expression" dxfId="1822" priority="2170">
      <formula>R9="x"</formula>
    </cfRule>
    <cfRule type="expression" dxfId="1821" priority="2171">
      <formula>+Q9="TS"</formula>
    </cfRule>
    <cfRule type="expression" dxfId="1820" priority="2172">
      <formula>R9="CĐ"</formula>
    </cfRule>
    <cfRule type="expression" dxfId="1819" priority="2173">
      <formula>TEXT(R$3,"DDD")="SUN"</formula>
    </cfRule>
    <cfRule type="expression" dxfId="1818" priority="2174">
      <formula>R9=0</formula>
    </cfRule>
    <cfRule type="cellIs" dxfId="1817" priority="2175" operator="between">
      <formula>0.01</formula>
      <formula>0.9</formula>
    </cfRule>
  </conditionalFormatting>
  <conditionalFormatting sqref="Q48">
    <cfRule type="expression" dxfId="1816" priority="2169">
      <formula>+P48="TS"</formula>
    </cfRule>
  </conditionalFormatting>
  <conditionalFormatting sqref="P48">
    <cfRule type="expression" dxfId="1815" priority="2156">
      <formula>+O48="TS"</formula>
    </cfRule>
  </conditionalFormatting>
  <conditionalFormatting sqref="P8">
    <cfRule type="expression" dxfId="1814" priority="2150">
      <formula>P8="x"</formula>
    </cfRule>
    <cfRule type="expression" dxfId="1813" priority="2151">
      <formula>+O8="TS"</formula>
    </cfRule>
    <cfRule type="expression" dxfId="1812" priority="2152">
      <formula>P8="CĐ"</formula>
    </cfRule>
    <cfRule type="expression" dxfId="1811" priority="2153">
      <formula>TEXT(P$3,"DDD")="SUN"</formula>
    </cfRule>
    <cfRule type="expression" dxfId="1810" priority="2154">
      <formula>P8=0</formula>
    </cfRule>
    <cfRule type="cellIs" dxfId="1809" priority="2155" operator="between">
      <formula>0.01</formula>
      <formula>0.9</formula>
    </cfRule>
  </conditionalFormatting>
  <conditionalFormatting sqref="P9:P10">
    <cfRule type="expression" dxfId="1808" priority="2144">
      <formula>P9="x"</formula>
    </cfRule>
    <cfRule type="expression" dxfId="1807" priority="2145">
      <formula>+O9="TS"</formula>
    </cfRule>
    <cfRule type="expression" dxfId="1806" priority="2146">
      <formula>P9="CĐ"</formula>
    </cfRule>
    <cfRule type="expression" dxfId="1805" priority="2147">
      <formula>TEXT(P$3,"DDD")="SUN"</formula>
    </cfRule>
    <cfRule type="expression" dxfId="1804" priority="2148">
      <formula>P9=0</formula>
    </cfRule>
    <cfRule type="cellIs" dxfId="1803" priority="2149" operator="between">
      <formula>0.01</formula>
      <formula>0.9</formula>
    </cfRule>
  </conditionalFormatting>
  <conditionalFormatting sqref="Q48">
    <cfRule type="expression" dxfId="1802" priority="2143">
      <formula>+P48="TS"</formula>
    </cfRule>
  </conditionalFormatting>
  <conditionalFormatting sqref="Q8">
    <cfRule type="expression" dxfId="1801" priority="2137">
      <formula>Q8="x"</formula>
    </cfRule>
    <cfRule type="expression" dxfId="1800" priority="2138">
      <formula>+P8="TS"</formula>
    </cfRule>
    <cfRule type="expression" dxfId="1799" priority="2139">
      <formula>Q8="CĐ"</formula>
    </cfRule>
    <cfRule type="expression" dxfId="1798" priority="2140">
      <formula>TEXT(Q$3,"DDD")="SUN"</formula>
    </cfRule>
    <cfRule type="expression" dxfId="1797" priority="2141">
      <formula>Q8=0</formula>
    </cfRule>
    <cfRule type="cellIs" dxfId="1796" priority="2142" operator="between">
      <formula>0.01</formula>
      <formula>0.9</formula>
    </cfRule>
  </conditionalFormatting>
  <conditionalFormatting sqref="Q9:Q10">
    <cfRule type="expression" dxfId="1795" priority="2131">
      <formula>Q9="x"</formula>
    </cfRule>
    <cfRule type="expression" dxfId="1794" priority="2132">
      <formula>+P9="TS"</formula>
    </cfRule>
    <cfRule type="expression" dxfId="1793" priority="2133">
      <formula>Q9="CĐ"</formula>
    </cfRule>
    <cfRule type="expression" dxfId="1792" priority="2134">
      <formula>TEXT(Q$3,"DDD")="SUN"</formula>
    </cfRule>
    <cfRule type="expression" dxfId="1791" priority="2135">
      <formula>Q9=0</formula>
    </cfRule>
    <cfRule type="cellIs" dxfId="1790" priority="2136" operator="between">
      <formula>0.01</formula>
      <formula>0.9</formula>
    </cfRule>
  </conditionalFormatting>
  <conditionalFormatting sqref="P48">
    <cfRule type="expression" dxfId="1789" priority="2130">
      <formula>+O48="TS"</formula>
    </cfRule>
  </conditionalFormatting>
  <conditionalFormatting sqref="P8">
    <cfRule type="expression" dxfId="1788" priority="2124">
      <formula>P8="x"</formula>
    </cfRule>
    <cfRule type="expression" dxfId="1787" priority="2125">
      <formula>+O8="TS"</formula>
    </cfRule>
    <cfRule type="expression" dxfId="1786" priority="2126">
      <formula>P8="CĐ"</formula>
    </cfRule>
    <cfRule type="expression" dxfId="1785" priority="2127">
      <formula>TEXT(P$3,"DDD")="SUN"</formula>
    </cfRule>
    <cfRule type="expression" dxfId="1784" priority="2128">
      <formula>P8=0</formula>
    </cfRule>
    <cfRule type="cellIs" dxfId="1783" priority="2129" operator="between">
      <formula>0.01</formula>
      <formula>0.9</formula>
    </cfRule>
  </conditionalFormatting>
  <conditionalFormatting sqref="P9:P10">
    <cfRule type="expression" dxfId="1782" priority="2118">
      <formula>P9="x"</formula>
    </cfRule>
    <cfRule type="expression" dxfId="1781" priority="2119">
      <formula>+O9="TS"</formula>
    </cfRule>
    <cfRule type="expression" dxfId="1780" priority="2120">
      <formula>P9="CĐ"</formula>
    </cfRule>
    <cfRule type="expression" dxfId="1779" priority="2121">
      <formula>TEXT(P$3,"DDD")="SUN"</formula>
    </cfRule>
    <cfRule type="expression" dxfId="1778" priority="2122">
      <formula>P9=0</formula>
    </cfRule>
    <cfRule type="cellIs" dxfId="1777" priority="2123" operator="between">
      <formula>0.01</formula>
      <formula>0.9</formula>
    </cfRule>
  </conditionalFormatting>
  <conditionalFormatting sqref="Q48">
    <cfRule type="expression" dxfId="1776" priority="2117">
      <formula>+P48="TS"</formula>
    </cfRule>
  </conditionalFormatting>
  <conditionalFormatting sqref="Q8">
    <cfRule type="expression" dxfId="1775" priority="2111">
      <formula>Q8="x"</formula>
    </cfRule>
    <cfRule type="expression" dxfId="1774" priority="2112">
      <formula>+P8="TS"</formula>
    </cfRule>
    <cfRule type="expression" dxfId="1773" priority="2113">
      <formula>Q8="CĐ"</formula>
    </cfRule>
    <cfRule type="expression" dxfId="1772" priority="2114">
      <formula>TEXT(Q$3,"DDD")="SUN"</formula>
    </cfRule>
    <cfRule type="expression" dxfId="1771" priority="2115">
      <formula>Q8=0</formula>
    </cfRule>
    <cfRule type="cellIs" dxfId="1770" priority="2116" operator="between">
      <formula>0.01</formula>
      <formula>0.9</formula>
    </cfRule>
  </conditionalFormatting>
  <conditionalFormatting sqref="Q9:Q10">
    <cfRule type="expression" dxfId="1769" priority="2105">
      <formula>Q9="x"</formula>
    </cfRule>
    <cfRule type="expression" dxfId="1768" priority="2106">
      <formula>+P9="TS"</formula>
    </cfRule>
    <cfRule type="expression" dxfId="1767" priority="2107">
      <formula>Q9="CĐ"</formula>
    </cfRule>
    <cfRule type="expression" dxfId="1766" priority="2108">
      <formula>TEXT(Q$3,"DDD")="SUN"</formula>
    </cfRule>
    <cfRule type="expression" dxfId="1765" priority="2109">
      <formula>Q9=0</formula>
    </cfRule>
    <cfRule type="cellIs" dxfId="1764" priority="2110" operator="between">
      <formula>0.01</formula>
      <formula>0.9</formula>
    </cfRule>
  </conditionalFormatting>
  <conditionalFormatting sqref="R48">
    <cfRule type="expression" dxfId="1763" priority="2104">
      <formula>+Q48="TS"</formula>
    </cfRule>
  </conditionalFormatting>
  <conditionalFormatting sqref="R8">
    <cfRule type="expression" dxfId="1762" priority="2098">
      <formula>R8="x"</formula>
    </cfRule>
    <cfRule type="expression" dxfId="1761" priority="2099">
      <formula>+Q8="TS"</formula>
    </cfRule>
    <cfRule type="expression" dxfId="1760" priority="2100">
      <formula>R8="CĐ"</formula>
    </cfRule>
    <cfRule type="expression" dxfId="1759" priority="2101">
      <formula>TEXT(R$3,"DDD")="SUN"</formula>
    </cfRule>
    <cfRule type="expression" dxfId="1758" priority="2102">
      <formula>R8=0</formula>
    </cfRule>
    <cfRule type="cellIs" dxfId="1757" priority="2103" operator="between">
      <formula>0.01</formula>
      <formula>0.9</formula>
    </cfRule>
  </conditionalFormatting>
  <conditionalFormatting sqref="R9:R10">
    <cfRule type="expression" dxfId="1756" priority="2092">
      <formula>R9="x"</formula>
    </cfRule>
    <cfRule type="expression" dxfId="1755" priority="2093">
      <formula>+Q9="TS"</formula>
    </cfRule>
    <cfRule type="expression" dxfId="1754" priority="2094">
      <formula>R9="CĐ"</formula>
    </cfRule>
    <cfRule type="expression" dxfId="1753" priority="2095">
      <formula>TEXT(R$3,"DDD")="SUN"</formula>
    </cfRule>
    <cfRule type="expression" dxfId="1752" priority="2096">
      <formula>R9=0</formula>
    </cfRule>
    <cfRule type="cellIs" dxfId="1751" priority="2097" operator="between">
      <formula>0.01</formula>
      <formula>0.9</formula>
    </cfRule>
  </conditionalFormatting>
  <conditionalFormatting sqref="S48">
    <cfRule type="expression" dxfId="1750" priority="2091">
      <formula>+R48="TS"</formula>
    </cfRule>
  </conditionalFormatting>
  <conditionalFormatting sqref="S8">
    <cfRule type="expression" dxfId="1749" priority="2085">
      <formula>S8="x"</formula>
    </cfRule>
    <cfRule type="expression" dxfId="1748" priority="2086">
      <formula>+R8="TS"</formula>
    </cfRule>
    <cfRule type="expression" dxfId="1747" priority="2087">
      <formula>S8="CĐ"</formula>
    </cfRule>
    <cfRule type="expression" dxfId="1746" priority="2088">
      <formula>TEXT(S$3,"DDD")="SUN"</formula>
    </cfRule>
    <cfRule type="expression" dxfId="1745" priority="2089">
      <formula>S8=0</formula>
    </cfRule>
    <cfRule type="cellIs" dxfId="1744" priority="2090" operator="between">
      <formula>0.01</formula>
      <formula>0.9</formula>
    </cfRule>
  </conditionalFormatting>
  <conditionalFormatting sqref="S9:S10">
    <cfRule type="expression" dxfId="1743" priority="2079">
      <formula>S9="x"</formula>
    </cfRule>
    <cfRule type="expression" dxfId="1742" priority="2080">
      <formula>+R9="TS"</formula>
    </cfRule>
    <cfRule type="expression" dxfId="1741" priority="2081">
      <formula>S9="CĐ"</formula>
    </cfRule>
    <cfRule type="expression" dxfId="1740" priority="2082">
      <formula>TEXT(S$3,"DDD")="SUN"</formula>
    </cfRule>
    <cfRule type="expression" dxfId="1739" priority="2083">
      <formula>S9=0</formula>
    </cfRule>
    <cfRule type="cellIs" dxfId="1738" priority="2084" operator="between">
      <formula>0.01</formula>
      <formula>0.9</formula>
    </cfRule>
  </conditionalFormatting>
  <conditionalFormatting sqref="T48">
    <cfRule type="expression" dxfId="1737" priority="2078">
      <formula>+S48="TS"</formula>
    </cfRule>
  </conditionalFormatting>
  <conditionalFormatting sqref="T8">
    <cfRule type="expression" dxfId="1736" priority="2072">
      <formula>T8="x"</formula>
    </cfRule>
    <cfRule type="expression" dxfId="1735" priority="2073">
      <formula>+S8="TS"</formula>
    </cfRule>
    <cfRule type="expression" dxfId="1734" priority="2074">
      <formula>T8="CĐ"</formula>
    </cfRule>
    <cfRule type="expression" dxfId="1733" priority="2075">
      <formula>TEXT(T$3,"DDD")="SUN"</formula>
    </cfRule>
    <cfRule type="expression" dxfId="1732" priority="2076">
      <formula>T8=0</formula>
    </cfRule>
    <cfRule type="cellIs" dxfId="1731" priority="2077" operator="between">
      <formula>0.01</formula>
      <formula>0.9</formula>
    </cfRule>
  </conditionalFormatting>
  <conditionalFormatting sqref="T9:T10">
    <cfRule type="expression" dxfId="1730" priority="2066">
      <formula>T9="x"</formula>
    </cfRule>
    <cfRule type="expression" dxfId="1729" priority="2067">
      <formula>+S9="TS"</formula>
    </cfRule>
    <cfRule type="expression" dxfId="1728" priority="2068">
      <formula>T9="CĐ"</formula>
    </cfRule>
    <cfRule type="expression" dxfId="1727" priority="2069">
      <formula>TEXT(T$3,"DDD")="SUN"</formula>
    </cfRule>
    <cfRule type="expression" dxfId="1726" priority="2070">
      <formula>T9=0</formula>
    </cfRule>
    <cfRule type="cellIs" dxfId="1725" priority="2071" operator="between">
      <formula>0.01</formula>
      <formula>0.9</formula>
    </cfRule>
  </conditionalFormatting>
  <conditionalFormatting sqref="X48">
    <cfRule type="expression" dxfId="1724" priority="2065">
      <formula>+W48="TS"</formula>
    </cfRule>
  </conditionalFormatting>
  <conditionalFormatting sqref="W48">
    <cfRule type="expression" dxfId="1723" priority="2052">
      <formula>+V48="TS"</formula>
    </cfRule>
  </conditionalFormatting>
  <conditionalFormatting sqref="W8">
    <cfRule type="expression" dxfId="1722" priority="2046">
      <formula>W8="x"</formula>
    </cfRule>
    <cfRule type="expression" dxfId="1721" priority="2047">
      <formula>+V8="TS"</formula>
    </cfRule>
    <cfRule type="expression" dxfId="1720" priority="2048">
      <formula>W8="CĐ"</formula>
    </cfRule>
    <cfRule type="expression" dxfId="1719" priority="2049">
      <formula>TEXT(W$3,"DDD")="SUN"</formula>
    </cfRule>
    <cfRule type="expression" dxfId="1718" priority="2050">
      <formula>W8=0</formula>
    </cfRule>
    <cfRule type="cellIs" dxfId="1717" priority="2051" operator="between">
      <formula>0.01</formula>
      <formula>0.9</formula>
    </cfRule>
  </conditionalFormatting>
  <conditionalFormatting sqref="W9:W10">
    <cfRule type="expression" dxfId="1716" priority="2040">
      <formula>W9="x"</formula>
    </cfRule>
    <cfRule type="expression" dxfId="1715" priority="2041">
      <formula>+V9="TS"</formula>
    </cfRule>
    <cfRule type="expression" dxfId="1714" priority="2042">
      <formula>W9="CĐ"</formula>
    </cfRule>
    <cfRule type="expression" dxfId="1713" priority="2043">
      <formula>TEXT(W$3,"DDD")="SUN"</formula>
    </cfRule>
    <cfRule type="expression" dxfId="1712" priority="2044">
      <formula>W9=0</formula>
    </cfRule>
    <cfRule type="cellIs" dxfId="1711" priority="2045" operator="between">
      <formula>0.01</formula>
      <formula>0.9</formula>
    </cfRule>
  </conditionalFormatting>
  <conditionalFormatting sqref="X48">
    <cfRule type="expression" dxfId="1710" priority="2039">
      <formula>+W48="TS"</formula>
    </cfRule>
  </conditionalFormatting>
  <conditionalFormatting sqref="X8">
    <cfRule type="expression" dxfId="1709" priority="2033">
      <formula>X8="x"</formula>
    </cfRule>
    <cfRule type="expression" dxfId="1708" priority="2034">
      <formula>+W8="TS"</formula>
    </cfRule>
    <cfRule type="expression" dxfId="1707" priority="2035">
      <formula>X8="CĐ"</formula>
    </cfRule>
    <cfRule type="expression" dxfId="1706" priority="2036">
      <formula>TEXT(X$3,"DDD")="SUN"</formula>
    </cfRule>
    <cfRule type="expression" dxfId="1705" priority="2037">
      <formula>X8=0</formula>
    </cfRule>
    <cfRule type="cellIs" dxfId="1704" priority="2038" operator="between">
      <formula>0.01</formula>
      <formula>0.9</formula>
    </cfRule>
  </conditionalFormatting>
  <conditionalFormatting sqref="X9:X10">
    <cfRule type="expression" dxfId="1703" priority="2027">
      <formula>X9="x"</formula>
    </cfRule>
    <cfRule type="expression" dxfId="1702" priority="2028">
      <formula>+W9="TS"</formula>
    </cfRule>
    <cfRule type="expression" dxfId="1701" priority="2029">
      <formula>X9="CĐ"</formula>
    </cfRule>
    <cfRule type="expression" dxfId="1700" priority="2030">
      <formula>TEXT(X$3,"DDD")="SUN"</formula>
    </cfRule>
    <cfRule type="expression" dxfId="1699" priority="2031">
      <formula>X9=0</formula>
    </cfRule>
    <cfRule type="cellIs" dxfId="1698" priority="2032" operator="between">
      <formula>0.01</formula>
      <formula>0.9</formula>
    </cfRule>
  </conditionalFormatting>
  <conditionalFormatting sqref="W48">
    <cfRule type="expression" dxfId="1697" priority="2026">
      <formula>+V48="TS"</formula>
    </cfRule>
  </conditionalFormatting>
  <conditionalFormatting sqref="W8">
    <cfRule type="expression" dxfId="1696" priority="2020">
      <formula>W8="x"</formula>
    </cfRule>
    <cfRule type="expression" dxfId="1695" priority="2021">
      <formula>+V8="TS"</formula>
    </cfRule>
    <cfRule type="expression" dxfId="1694" priority="2022">
      <formula>W8="CĐ"</formula>
    </cfRule>
    <cfRule type="expression" dxfId="1693" priority="2023">
      <formula>TEXT(W$3,"DDD")="SUN"</formula>
    </cfRule>
    <cfRule type="expression" dxfId="1692" priority="2024">
      <formula>W8=0</formula>
    </cfRule>
    <cfRule type="cellIs" dxfId="1691" priority="2025" operator="between">
      <formula>0.01</formula>
      <formula>0.9</formula>
    </cfRule>
  </conditionalFormatting>
  <conditionalFormatting sqref="W9:W10">
    <cfRule type="expression" dxfId="1690" priority="2014">
      <formula>W9="x"</formula>
    </cfRule>
    <cfRule type="expression" dxfId="1689" priority="2015">
      <formula>+V9="TS"</formula>
    </cfRule>
    <cfRule type="expression" dxfId="1688" priority="2016">
      <formula>W9="CĐ"</formula>
    </cfRule>
    <cfRule type="expression" dxfId="1687" priority="2017">
      <formula>TEXT(W$3,"DDD")="SUN"</formula>
    </cfRule>
    <cfRule type="expression" dxfId="1686" priority="2018">
      <formula>W9=0</formula>
    </cfRule>
    <cfRule type="cellIs" dxfId="1685" priority="2019" operator="between">
      <formula>0.01</formula>
      <formula>0.9</formula>
    </cfRule>
  </conditionalFormatting>
  <conditionalFormatting sqref="X48">
    <cfRule type="expression" dxfId="1684" priority="2013">
      <formula>+W48="TS"</formula>
    </cfRule>
  </conditionalFormatting>
  <conditionalFormatting sqref="X8">
    <cfRule type="expression" dxfId="1683" priority="2007">
      <formula>X8="x"</formula>
    </cfRule>
    <cfRule type="expression" dxfId="1682" priority="2008">
      <formula>+W8="TS"</formula>
    </cfRule>
    <cfRule type="expression" dxfId="1681" priority="2009">
      <formula>X8="CĐ"</formula>
    </cfRule>
    <cfRule type="expression" dxfId="1680" priority="2010">
      <formula>TEXT(X$3,"DDD")="SUN"</formula>
    </cfRule>
    <cfRule type="expression" dxfId="1679" priority="2011">
      <formula>X8=0</formula>
    </cfRule>
    <cfRule type="cellIs" dxfId="1678" priority="2012" operator="between">
      <formula>0.01</formula>
      <formula>0.9</formula>
    </cfRule>
  </conditionalFormatting>
  <conditionalFormatting sqref="X9:X10">
    <cfRule type="expression" dxfId="1677" priority="2001">
      <formula>X9="x"</formula>
    </cfRule>
    <cfRule type="expression" dxfId="1676" priority="2002">
      <formula>+W9="TS"</formula>
    </cfRule>
    <cfRule type="expression" dxfId="1675" priority="2003">
      <formula>X9="CĐ"</formula>
    </cfRule>
    <cfRule type="expression" dxfId="1674" priority="2004">
      <formula>TEXT(X$3,"DDD")="SUN"</formula>
    </cfRule>
    <cfRule type="expression" dxfId="1673" priority="2005">
      <formula>X9=0</formula>
    </cfRule>
    <cfRule type="cellIs" dxfId="1672" priority="2006" operator="between">
      <formula>0.01</formula>
      <formula>0.9</formula>
    </cfRule>
  </conditionalFormatting>
  <conditionalFormatting sqref="Y48">
    <cfRule type="expression" dxfId="1671" priority="2000">
      <formula>+X48="TS"</formula>
    </cfRule>
  </conditionalFormatting>
  <conditionalFormatting sqref="Y8">
    <cfRule type="expression" dxfId="1670" priority="1994">
      <formula>Y8="x"</formula>
    </cfRule>
    <cfRule type="expression" dxfId="1669" priority="1995">
      <formula>+X8="TS"</formula>
    </cfRule>
    <cfRule type="expression" dxfId="1668" priority="1996">
      <formula>Y8="CĐ"</formula>
    </cfRule>
    <cfRule type="expression" dxfId="1667" priority="1997">
      <formula>TEXT(Y$3,"DDD")="SUN"</formula>
    </cfRule>
    <cfRule type="expression" dxfId="1666" priority="1998">
      <formula>Y8=0</formula>
    </cfRule>
    <cfRule type="cellIs" dxfId="1665" priority="1999" operator="between">
      <formula>0.01</formula>
      <formula>0.9</formula>
    </cfRule>
  </conditionalFormatting>
  <conditionalFormatting sqref="Y9:Y10">
    <cfRule type="expression" dxfId="1664" priority="1988">
      <formula>Y9="x"</formula>
    </cfRule>
    <cfRule type="expression" dxfId="1663" priority="1989">
      <formula>+X9="TS"</formula>
    </cfRule>
    <cfRule type="expression" dxfId="1662" priority="1990">
      <formula>Y9="CĐ"</formula>
    </cfRule>
    <cfRule type="expression" dxfId="1661" priority="1991">
      <formula>TEXT(Y$3,"DDD")="SUN"</formula>
    </cfRule>
    <cfRule type="expression" dxfId="1660" priority="1992">
      <formula>Y9=0</formula>
    </cfRule>
    <cfRule type="cellIs" dxfId="1659" priority="1993" operator="between">
      <formula>0.01</formula>
      <formula>0.9</formula>
    </cfRule>
  </conditionalFormatting>
  <conditionalFormatting sqref="Z48">
    <cfRule type="expression" dxfId="1658" priority="1987">
      <formula>+Y48="TS"</formula>
    </cfRule>
  </conditionalFormatting>
  <conditionalFormatting sqref="Z8">
    <cfRule type="expression" dxfId="1657" priority="1981">
      <formula>Z8="x"</formula>
    </cfRule>
    <cfRule type="expression" dxfId="1656" priority="1982">
      <formula>+Y8="TS"</formula>
    </cfRule>
    <cfRule type="expression" dxfId="1655" priority="1983">
      <formula>Z8="CĐ"</formula>
    </cfRule>
    <cfRule type="expression" dxfId="1654" priority="1984">
      <formula>TEXT(Z$3,"DDD")="SUN"</formula>
    </cfRule>
    <cfRule type="expression" dxfId="1653" priority="1985">
      <formula>Z8=0</formula>
    </cfRule>
    <cfRule type="cellIs" dxfId="1652" priority="1986" operator="between">
      <formula>0.01</formula>
      <formula>0.9</formula>
    </cfRule>
  </conditionalFormatting>
  <conditionalFormatting sqref="Z9:Z10">
    <cfRule type="expression" dxfId="1651" priority="1975">
      <formula>Z9="x"</formula>
    </cfRule>
    <cfRule type="expression" dxfId="1650" priority="1976">
      <formula>+Y9="TS"</formula>
    </cfRule>
    <cfRule type="expression" dxfId="1649" priority="1977">
      <formula>Z9="CĐ"</formula>
    </cfRule>
    <cfRule type="expression" dxfId="1648" priority="1978">
      <formula>TEXT(Z$3,"DDD")="SUN"</formula>
    </cfRule>
    <cfRule type="expression" dxfId="1647" priority="1979">
      <formula>Z9=0</formula>
    </cfRule>
    <cfRule type="cellIs" dxfId="1646" priority="1980" operator="between">
      <formula>0.01</formula>
      <formula>0.9</formula>
    </cfRule>
  </conditionalFormatting>
  <conditionalFormatting sqref="AA48">
    <cfRule type="expression" dxfId="1645" priority="1974">
      <formula>+Z48="TS"</formula>
    </cfRule>
  </conditionalFormatting>
  <conditionalFormatting sqref="AA8">
    <cfRule type="expression" dxfId="1644" priority="1968">
      <formula>AA8="x"</formula>
    </cfRule>
    <cfRule type="expression" dxfId="1643" priority="1969">
      <formula>+Z8="TS"</formula>
    </cfRule>
    <cfRule type="expression" dxfId="1642" priority="1970">
      <formula>AA8="CĐ"</formula>
    </cfRule>
    <cfRule type="expression" dxfId="1641" priority="1971">
      <formula>TEXT(AA$3,"DDD")="SUN"</formula>
    </cfRule>
    <cfRule type="expression" dxfId="1640" priority="1972">
      <formula>AA8=0</formula>
    </cfRule>
    <cfRule type="cellIs" dxfId="1639" priority="1973" operator="between">
      <formula>0.01</formula>
      <formula>0.9</formula>
    </cfRule>
  </conditionalFormatting>
  <conditionalFormatting sqref="AA9:AA10">
    <cfRule type="expression" dxfId="1638" priority="1962">
      <formula>AA9="x"</formula>
    </cfRule>
    <cfRule type="expression" dxfId="1637" priority="1963">
      <formula>+Z9="TS"</formula>
    </cfRule>
    <cfRule type="expression" dxfId="1636" priority="1964">
      <formula>AA9="CĐ"</formula>
    </cfRule>
    <cfRule type="expression" dxfId="1635" priority="1965">
      <formula>TEXT(AA$3,"DDD")="SUN"</formula>
    </cfRule>
    <cfRule type="expression" dxfId="1634" priority="1966">
      <formula>AA9=0</formula>
    </cfRule>
    <cfRule type="cellIs" dxfId="1633" priority="1967" operator="between">
      <formula>0.01</formula>
      <formula>0.9</formula>
    </cfRule>
  </conditionalFormatting>
  <conditionalFormatting sqref="AE48">
    <cfRule type="expression" dxfId="1632" priority="1961">
      <formula>+AD48="TS"</formula>
    </cfRule>
  </conditionalFormatting>
  <conditionalFormatting sqref="AE48">
    <cfRule type="expression" dxfId="1631" priority="1960">
      <formula>+AD48="TS"</formula>
    </cfRule>
  </conditionalFormatting>
  <conditionalFormatting sqref="AE48">
    <cfRule type="expression" dxfId="1630" priority="1959">
      <formula>+AD48="TS"</formula>
    </cfRule>
  </conditionalFormatting>
  <conditionalFormatting sqref="AE48">
    <cfRule type="expression" dxfId="1629" priority="1934">
      <formula>+AD48="TS"</formula>
    </cfRule>
  </conditionalFormatting>
  <conditionalFormatting sqref="AD48">
    <cfRule type="expression" dxfId="1628" priority="1921">
      <formula>+AC48="TS"</formula>
    </cfRule>
  </conditionalFormatting>
  <conditionalFormatting sqref="AD8">
    <cfRule type="expression" dxfId="1627" priority="1915">
      <formula>AD8="x"</formula>
    </cfRule>
    <cfRule type="expression" dxfId="1626" priority="1916">
      <formula>+AC8="TS"</formula>
    </cfRule>
    <cfRule type="expression" dxfId="1625" priority="1917">
      <formula>AD8="CĐ"</formula>
    </cfRule>
    <cfRule type="expression" dxfId="1624" priority="1918">
      <formula>TEXT(AD$3,"DDD")="SUN"</formula>
    </cfRule>
    <cfRule type="expression" dxfId="1623" priority="1919">
      <formula>AD8=0</formula>
    </cfRule>
    <cfRule type="cellIs" dxfId="1622" priority="1920" operator="between">
      <formula>0.01</formula>
      <formula>0.9</formula>
    </cfRule>
  </conditionalFormatting>
  <conditionalFormatting sqref="AD9:AD10">
    <cfRule type="expression" dxfId="1621" priority="1909">
      <formula>AD9="x"</formula>
    </cfRule>
    <cfRule type="expression" dxfId="1620" priority="1910">
      <formula>+AC9="TS"</formula>
    </cfRule>
    <cfRule type="expression" dxfId="1619" priority="1911">
      <formula>AD9="CĐ"</formula>
    </cfRule>
    <cfRule type="expression" dxfId="1618" priority="1912">
      <formula>TEXT(AD$3,"DDD")="SUN"</formula>
    </cfRule>
    <cfRule type="expression" dxfId="1617" priority="1913">
      <formula>AD9=0</formula>
    </cfRule>
    <cfRule type="cellIs" dxfId="1616" priority="1914" operator="between">
      <formula>0.01</formula>
      <formula>0.9</formula>
    </cfRule>
  </conditionalFormatting>
  <conditionalFormatting sqref="AE48">
    <cfRule type="expression" dxfId="1615" priority="1908">
      <formula>+AD48="TS"</formula>
    </cfRule>
  </conditionalFormatting>
  <conditionalFormatting sqref="AE8">
    <cfRule type="expression" dxfId="1614" priority="1902">
      <formula>AE8="x"</formula>
    </cfRule>
    <cfRule type="expression" dxfId="1613" priority="1903">
      <formula>+AD8="TS"</formula>
    </cfRule>
    <cfRule type="expression" dxfId="1612" priority="1904">
      <formula>AE8="CĐ"</formula>
    </cfRule>
    <cfRule type="expression" dxfId="1611" priority="1905">
      <formula>TEXT(AE$3,"DDD")="SUN"</formula>
    </cfRule>
    <cfRule type="expression" dxfId="1610" priority="1906">
      <formula>AE8=0</formula>
    </cfRule>
    <cfRule type="cellIs" dxfId="1609" priority="1907" operator="between">
      <formula>0.01</formula>
      <formula>0.9</formula>
    </cfRule>
  </conditionalFormatting>
  <conditionalFormatting sqref="AE9:AE10">
    <cfRule type="expression" dxfId="1608" priority="1896">
      <formula>AE9="x"</formula>
    </cfRule>
    <cfRule type="expression" dxfId="1607" priority="1897">
      <formula>+AD9="TS"</formula>
    </cfRule>
    <cfRule type="expression" dxfId="1606" priority="1898">
      <formula>AE9="CĐ"</formula>
    </cfRule>
    <cfRule type="expression" dxfId="1605" priority="1899">
      <formula>TEXT(AE$3,"DDD")="SUN"</formula>
    </cfRule>
    <cfRule type="expression" dxfId="1604" priority="1900">
      <formula>AE9=0</formula>
    </cfRule>
    <cfRule type="cellIs" dxfId="1603" priority="1901" operator="between">
      <formula>0.01</formula>
      <formula>0.9</formula>
    </cfRule>
  </conditionalFormatting>
  <conditionalFormatting sqref="AD48">
    <cfRule type="expression" dxfId="1602" priority="1895">
      <formula>+AC48="TS"</formula>
    </cfRule>
  </conditionalFormatting>
  <conditionalFormatting sqref="AD8">
    <cfRule type="expression" dxfId="1601" priority="1889">
      <formula>AD8="x"</formula>
    </cfRule>
    <cfRule type="expression" dxfId="1600" priority="1890">
      <formula>+AC8="TS"</formula>
    </cfRule>
    <cfRule type="expression" dxfId="1599" priority="1891">
      <formula>AD8="CĐ"</formula>
    </cfRule>
    <cfRule type="expression" dxfId="1598" priority="1892">
      <formula>TEXT(AD$3,"DDD")="SUN"</formula>
    </cfRule>
    <cfRule type="expression" dxfId="1597" priority="1893">
      <formula>AD8=0</formula>
    </cfRule>
    <cfRule type="cellIs" dxfId="1596" priority="1894" operator="between">
      <formula>0.01</formula>
      <formula>0.9</formula>
    </cfRule>
  </conditionalFormatting>
  <conditionalFormatting sqref="AD9:AD10">
    <cfRule type="expression" dxfId="1595" priority="1883">
      <formula>AD9="x"</formula>
    </cfRule>
    <cfRule type="expression" dxfId="1594" priority="1884">
      <formula>+AC9="TS"</formula>
    </cfRule>
    <cfRule type="expression" dxfId="1593" priority="1885">
      <formula>AD9="CĐ"</formula>
    </cfRule>
    <cfRule type="expression" dxfId="1592" priority="1886">
      <formula>TEXT(AD$3,"DDD")="SUN"</formula>
    </cfRule>
    <cfRule type="expression" dxfId="1591" priority="1887">
      <formula>AD9=0</formula>
    </cfRule>
    <cfRule type="cellIs" dxfId="1590" priority="1888" operator="between">
      <formula>0.01</formula>
      <formula>0.9</formula>
    </cfRule>
  </conditionalFormatting>
  <conditionalFormatting sqref="AE48">
    <cfRule type="expression" dxfId="1589" priority="1882">
      <formula>+AD48="TS"</formula>
    </cfRule>
  </conditionalFormatting>
  <conditionalFormatting sqref="AE8">
    <cfRule type="expression" dxfId="1588" priority="1876">
      <formula>AE8="x"</formula>
    </cfRule>
    <cfRule type="expression" dxfId="1587" priority="1877">
      <formula>+AD8="TS"</formula>
    </cfRule>
    <cfRule type="expression" dxfId="1586" priority="1878">
      <formula>AE8="CĐ"</formula>
    </cfRule>
    <cfRule type="expression" dxfId="1585" priority="1879">
      <formula>TEXT(AE$3,"DDD")="SUN"</formula>
    </cfRule>
    <cfRule type="expression" dxfId="1584" priority="1880">
      <formula>AE8=0</formula>
    </cfRule>
    <cfRule type="cellIs" dxfId="1583" priority="1881" operator="between">
      <formula>0.01</formula>
      <formula>0.9</formula>
    </cfRule>
  </conditionalFormatting>
  <conditionalFormatting sqref="AE9:AE10">
    <cfRule type="expression" dxfId="1582" priority="1870">
      <formula>AE9="x"</formula>
    </cfRule>
    <cfRule type="expression" dxfId="1581" priority="1871">
      <formula>+AD9="TS"</formula>
    </cfRule>
    <cfRule type="expression" dxfId="1580" priority="1872">
      <formula>AE9="CĐ"</formula>
    </cfRule>
    <cfRule type="expression" dxfId="1579" priority="1873">
      <formula>TEXT(AE$3,"DDD")="SUN"</formula>
    </cfRule>
    <cfRule type="expression" dxfId="1578" priority="1874">
      <formula>AE9=0</formula>
    </cfRule>
    <cfRule type="cellIs" dxfId="1577" priority="1875" operator="between">
      <formula>0.01</formula>
      <formula>0.9</formula>
    </cfRule>
  </conditionalFormatting>
  <conditionalFormatting sqref="AF48">
    <cfRule type="expression" dxfId="1576" priority="1869">
      <formula>+AE48="TS"</formula>
    </cfRule>
  </conditionalFormatting>
  <conditionalFormatting sqref="AF8">
    <cfRule type="expression" dxfId="1575" priority="1863">
      <formula>AF8="x"</formula>
    </cfRule>
    <cfRule type="expression" dxfId="1574" priority="1864">
      <formula>+AE8="TS"</formula>
    </cfRule>
    <cfRule type="expression" dxfId="1573" priority="1865">
      <formula>AF8="CĐ"</formula>
    </cfRule>
    <cfRule type="expression" dxfId="1572" priority="1866">
      <formula>TEXT(AF$3,"DDD")="SUN"</formula>
    </cfRule>
    <cfRule type="expression" dxfId="1571" priority="1867">
      <formula>AF8=0</formula>
    </cfRule>
    <cfRule type="cellIs" dxfId="1570" priority="1868" operator="between">
      <formula>0.01</formula>
      <formula>0.9</formula>
    </cfRule>
  </conditionalFormatting>
  <conditionalFormatting sqref="AF9:AF10">
    <cfRule type="expression" dxfId="1569" priority="1857">
      <formula>AF9="x"</formula>
    </cfRule>
    <cfRule type="expression" dxfId="1568" priority="1858">
      <formula>+AE9="TS"</formula>
    </cfRule>
    <cfRule type="expression" dxfId="1567" priority="1859">
      <formula>AF9="CĐ"</formula>
    </cfRule>
    <cfRule type="expression" dxfId="1566" priority="1860">
      <formula>TEXT(AF$3,"DDD")="SUN"</formula>
    </cfRule>
    <cfRule type="expression" dxfId="1565" priority="1861">
      <formula>AF9=0</formula>
    </cfRule>
    <cfRule type="cellIs" dxfId="1564" priority="1862" operator="between">
      <formula>0.01</formula>
      <formula>0.9</formula>
    </cfRule>
  </conditionalFormatting>
  <conditionalFormatting sqref="AG48">
    <cfRule type="expression" dxfId="1563" priority="1856">
      <formula>+AF48="TS"</formula>
    </cfRule>
  </conditionalFormatting>
  <conditionalFormatting sqref="AG8">
    <cfRule type="expression" dxfId="1562" priority="1850">
      <formula>AG8="x"</formula>
    </cfRule>
    <cfRule type="expression" dxfId="1561" priority="1851">
      <formula>+AF8="TS"</formula>
    </cfRule>
    <cfRule type="expression" dxfId="1560" priority="1852">
      <formula>AG8="CĐ"</formula>
    </cfRule>
    <cfRule type="expression" dxfId="1559" priority="1853">
      <formula>TEXT(AG$3,"DDD")="SUN"</formula>
    </cfRule>
    <cfRule type="expression" dxfId="1558" priority="1854">
      <formula>AG8=0</formula>
    </cfRule>
    <cfRule type="cellIs" dxfId="1557" priority="1855" operator="between">
      <formula>0.01</formula>
      <formula>0.9</formula>
    </cfRule>
  </conditionalFormatting>
  <conditionalFormatting sqref="AG9:AG10">
    <cfRule type="expression" dxfId="1556" priority="1844">
      <formula>AG9="x"</formula>
    </cfRule>
    <cfRule type="expression" dxfId="1555" priority="1845">
      <formula>+AF9="TS"</formula>
    </cfRule>
    <cfRule type="expression" dxfId="1554" priority="1846">
      <formula>AG9="CĐ"</formula>
    </cfRule>
    <cfRule type="expression" dxfId="1553" priority="1847">
      <formula>TEXT(AG$3,"DDD")="SUN"</formula>
    </cfRule>
    <cfRule type="expression" dxfId="1552" priority="1848">
      <formula>AG9=0</formula>
    </cfRule>
    <cfRule type="cellIs" dxfId="1551" priority="1849" operator="between">
      <formula>0.01</formula>
      <formula>0.9</formula>
    </cfRule>
  </conditionalFormatting>
  <conditionalFormatting sqref="AH48">
    <cfRule type="expression" dxfId="1550" priority="1843">
      <formula>+AG48="TS"</formula>
    </cfRule>
  </conditionalFormatting>
  <conditionalFormatting sqref="AH8">
    <cfRule type="expression" dxfId="1549" priority="1837">
      <formula>AH8="x"</formula>
    </cfRule>
    <cfRule type="expression" dxfId="1548" priority="1838">
      <formula>+AG8="TS"</formula>
    </cfRule>
    <cfRule type="expression" dxfId="1547" priority="1839">
      <formula>AH8="CĐ"</formula>
    </cfRule>
    <cfRule type="expression" dxfId="1546" priority="1840">
      <formula>TEXT(AH$3,"DDD")="SUN"</formula>
    </cfRule>
    <cfRule type="expression" dxfId="1545" priority="1841">
      <formula>AH8=0</formula>
    </cfRule>
    <cfRule type="cellIs" dxfId="1544" priority="1842" operator="between">
      <formula>0.01</formula>
      <formula>0.9</formula>
    </cfRule>
  </conditionalFormatting>
  <conditionalFormatting sqref="AH9:AH10">
    <cfRule type="expression" dxfId="1543" priority="1831">
      <formula>AH9="x"</formula>
    </cfRule>
    <cfRule type="expression" dxfId="1542" priority="1832">
      <formula>+AG9="TS"</formula>
    </cfRule>
    <cfRule type="expression" dxfId="1541" priority="1833">
      <formula>AH9="CĐ"</formula>
    </cfRule>
    <cfRule type="expression" dxfId="1540" priority="1834">
      <formula>TEXT(AH$3,"DDD")="SUN"</formula>
    </cfRule>
    <cfRule type="expression" dxfId="1539" priority="1835">
      <formula>AH9=0</formula>
    </cfRule>
    <cfRule type="cellIs" dxfId="1538" priority="1836" operator="between">
      <formula>0.01</formula>
      <formula>0.9</formula>
    </cfRule>
  </conditionalFormatting>
  <conditionalFormatting sqref="E48">
    <cfRule type="expression" dxfId="1537" priority="1830">
      <formula>+D48="TS"</formula>
    </cfRule>
  </conditionalFormatting>
  <conditionalFormatting sqref="F48">
    <cfRule type="expression" dxfId="1536" priority="1823">
      <formula>+E48="TS"</formula>
    </cfRule>
  </conditionalFormatting>
  <conditionalFormatting sqref="I48">
    <cfRule type="expression" dxfId="1535" priority="1810">
      <formula>+H48="TS"</formula>
    </cfRule>
  </conditionalFormatting>
  <conditionalFormatting sqref="J48">
    <cfRule type="expression" dxfId="1534" priority="1797">
      <formula>+I48="TS"</formula>
    </cfRule>
  </conditionalFormatting>
  <conditionalFormatting sqref="K48">
    <cfRule type="expression" dxfId="1533" priority="1784">
      <formula>+J48="TS"</formula>
    </cfRule>
  </conditionalFormatting>
  <conditionalFormatting sqref="L48">
    <cfRule type="expression" dxfId="1532" priority="1771">
      <formula>+K48="TS"</formula>
    </cfRule>
  </conditionalFormatting>
  <conditionalFormatting sqref="M48">
    <cfRule type="expression" dxfId="1531" priority="1758">
      <formula>+L48="TS"</formula>
    </cfRule>
  </conditionalFormatting>
  <conditionalFormatting sqref="P48">
    <cfRule type="expression" dxfId="1530" priority="1745">
      <formula>+O48="TS"</formula>
    </cfRule>
  </conditionalFormatting>
  <conditionalFormatting sqref="Q48">
    <cfRule type="expression" dxfId="1529" priority="1732">
      <formula>+P48="TS"</formula>
    </cfRule>
  </conditionalFormatting>
  <conditionalFormatting sqref="R48">
    <cfRule type="expression" dxfId="1528" priority="1719">
      <formula>+Q48="TS"</formula>
    </cfRule>
  </conditionalFormatting>
  <conditionalFormatting sqref="S48">
    <cfRule type="expression" dxfId="1527" priority="1706">
      <formula>+R48="TS"</formula>
    </cfRule>
  </conditionalFormatting>
  <conditionalFormatting sqref="T48">
    <cfRule type="expression" dxfId="1526" priority="1693">
      <formula>+S48="TS"</formula>
    </cfRule>
  </conditionalFormatting>
  <conditionalFormatting sqref="W48">
    <cfRule type="expression" dxfId="1525" priority="1680">
      <formula>+V48="TS"</formula>
    </cfRule>
  </conditionalFormatting>
  <conditionalFormatting sqref="X48">
    <cfRule type="expression" dxfId="1524" priority="1667">
      <formula>+W48="TS"</formula>
    </cfRule>
  </conditionalFormatting>
  <conditionalFormatting sqref="Y48">
    <cfRule type="expression" dxfId="1523" priority="1654">
      <formula>+X48="TS"</formula>
    </cfRule>
  </conditionalFormatting>
  <conditionalFormatting sqref="Z48">
    <cfRule type="expression" dxfId="1522" priority="1641">
      <formula>+Y48="TS"</formula>
    </cfRule>
  </conditionalFormatting>
  <conditionalFormatting sqref="AA48">
    <cfRule type="expression" dxfId="1521" priority="1628">
      <formula>+Z48="TS"</formula>
    </cfRule>
  </conditionalFormatting>
  <conditionalFormatting sqref="AD48">
    <cfRule type="expression" dxfId="1520" priority="1615">
      <formula>+AC48="TS"</formula>
    </cfRule>
  </conditionalFormatting>
  <conditionalFormatting sqref="AE48">
    <cfRule type="expression" dxfId="1519" priority="1602">
      <formula>+AD48="TS"</formula>
    </cfRule>
  </conditionalFormatting>
  <conditionalFormatting sqref="AF48">
    <cfRule type="expression" dxfId="1518" priority="1589">
      <formula>+AE48="TS"</formula>
    </cfRule>
  </conditionalFormatting>
  <conditionalFormatting sqref="AG48">
    <cfRule type="expression" dxfId="1517" priority="1576">
      <formula>+AF48="TS"</formula>
    </cfRule>
  </conditionalFormatting>
  <conditionalFormatting sqref="AH48">
    <cfRule type="expression" dxfId="1516" priority="1563">
      <formula>+AG48="TS"</formula>
    </cfRule>
  </conditionalFormatting>
  <conditionalFormatting sqref="N48">
    <cfRule type="expression" dxfId="1515" priority="1514">
      <formula>+M48="TS"</formula>
    </cfRule>
  </conditionalFormatting>
  <conditionalFormatting sqref="N8">
    <cfRule type="expression" dxfId="1514" priority="1508">
      <formula>N8="x"</formula>
    </cfRule>
    <cfRule type="expression" dxfId="1513" priority="1509">
      <formula>+M8="TS"</formula>
    </cfRule>
    <cfRule type="expression" dxfId="1512" priority="1510">
      <formula>N8="CĐ"</formula>
    </cfRule>
    <cfRule type="expression" dxfId="1511" priority="1511">
      <formula>TEXT(N$3,"DDD")="SUN"</formula>
    </cfRule>
    <cfRule type="expression" dxfId="1510" priority="1512">
      <formula>N8=0</formula>
    </cfRule>
    <cfRule type="cellIs" dxfId="1509" priority="1513" operator="between">
      <formula>0.01</formula>
      <formula>0.9</formula>
    </cfRule>
  </conditionalFormatting>
  <conditionalFormatting sqref="N9:N10">
    <cfRule type="expression" dxfId="1508" priority="1502">
      <formula>N9="x"</formula>
    </cfRule>
    <cfRule type="expression" dxfId="1507" priority="1503">
      <formula>+M9="TS"</formula>
    </cfRule>
    <cfRule type="expression" dxfId="1506" priority="1504">
      <formula>N9="CĐ"</formula>
    </cfRule>
    <cfRule type="expression" dxfId="1505" priority="1505">
      <formula>TEXT(N$3,"DDD")="SUN"</formula>
    </cfRule>
    <cfRule type="expression" dxfId="1504" priority="1506">
      <formula>N9=0</formula>
    </cfRule>
    <cfRule type="cellIs" dxfId="1503" priority="1507" operator="between">
      <formula>0.01</formula>
      <formula>0.9</formula>
    </cfRule>
  </conditionalFormatting>
  <conditionalFormatting sqref="N48">
    <cfRule type="expression" dxfId="1502" priority="1501">
      <formula>+M48="TS"</formula>
    </cfRule>
  </conditionalFormatting>
  <conditionalFormatting sqref="O48">
    <cfRule type="expression" dxfId="1501" priority="1500">
      <formula>+N48="TS"</formula>
    </cfRule>
  </conditionalFormatting>
  <conditionalFormatting sqref="O8">
    <cfRule type="expression" dxfId="1500" priority="1494">
      <formula>O8="x"</formula>
    </cfRule>
    <cfRule type="expression" dxfId="1499" priority="1495">
      <formula>+N8="TS"</formula>
    </cfRule>
    <cfRule type="expression" dxfId="1498" priority="1496">
      <formula>O8="CĐ"</formula>
    </cfRule>
    <cfRule type="expression" dxfId="1497" priority="1497">
      <formula>TEXT(O$3,"DDD")="SUN"</formula>
    </cfRule>
    <cfRule type="expression" dxfId="1496" priority="1498">
      <formula>O8=0</formula>
    </cfRule>
    <cfRule type="cellIs" dxfId="1495" priority="1499" operator="between">
      <formula>0.01</formula>
      <formula>0.9</formula>
    </cfRule>
  </conditionalFormatting>
  <conditionalFormatting sqref="O9:O10">
    <cfRule type="expression" dxfId="1494" priority="1488">
      <formula>O9="x"</formula>
    </cfRule>
    <cfRule type="expression" dxfId="1493" priority="1489">
      <formula>+N9="TS"</formula>
    </cfRule>
    <cfRule type="expression" dxfId="1492" priority="1490">
      <formula>O9="CĐ"</formula>
    </cfRule>
    <cfRule type="expression" dxfId="1491" priority="1491">
      <formula>TEXT(O$3,"DDD")="SUN"</formula>
    </cfRule>
    <cfRule type="expression" dxfId="1490" priority="1492">
      <formula>O9=0</formula>
    </cfRule>
    <cfRule type="cellIs" dxfId="1489" priority="1493" operator="between">
      <formula>0.01</formula>
      <formula>0.9</formula>
    </cfRule>
  </conditionalFormatting>
  <conditionalFormatting sqref="O48">
    <cfRule type="expression" dxfId="1488" priority="1487">
      <formula>+N48="TS"</formula>
    </cfRule>
  </conditionalFormatting>
  <conditionalFormatting sqref="U48">
    <cfRule type="expression" dxfId="1487" priority="1486">
      <formula>+T48="TS"</formula>
    </cfRule>
  </conditionalFormatting>
  <conditionalFormatting sqref="U8">
    <cfRule type="expression" dxfId="1486" priority="1480">
      <formula>U8="x"</formula>
    </cfRule>
    <cfRule type="expression" dxfId="1485" priority="1481">
      <formula>+T8="TS"</formula>
    </cfRule>
    <cfRule type="expression" dxfId="1484" priority="1482">
      <formula>U8="CĐ"</formula>
    </cfRule>
    <cfRule type="expression" dxfId="1483" priority="1483">
      <formula>TEXT(U$3,"DDD")="SUN"</formula>
    </cfRule>
    <cfRule type="expression" dxfId="1482" priority="1484">
      <formula>U8=0</formula>
    </cfRule>
    <cfRule type="cellIs" dxfId="1481" priority="1485" operator="between">
      <formula>0.01</formula>
      <formula>0.9</formula>
    </cfRule>
  </conditionalFormatting>
  <conditionalFormatting sqref="U9:U10">
    <cfRule type="expression" dxfId="1480" priority="1474">
      <formula>U9="x"</formula>
    </cfRule>
    <cfRule type="expression" dxfId="1479" priority="1475">
      <formula>+T9="TS"</formula>
    </cfRule>
    <cfRule type="expression" dxfId="1478" priority="1476">
      <formula>U9="CĐ"</formula>
    </cfRule>
    <cfRule type="expression" dxfId="1477" priority="1477">
      <formula>TEXT(U$3,"DDD")="SUN"</formula>
    </cfRule>
    <cfRule type="expression" dxfId="1476" priority="1478">
      <formula>U9=0</formula>
    </cfRule>
    <cfRule type="cellIs" dxfId="1475" priority="1479" operator="between">
      <formula>0.01</formula>
      <formula>0.9</formula>
    </cfRule>
  </conditionalFormatting>
  <conditionalFormatting sqref="U48">
    <cfRule type="expression" dxfId="1474" priority="1473">
      <formula>+T48="TS"</formula>
    </cfRule>
  </conditionalFormatting>
  <conditionalFormatting sqref="V48">
    <cfRule type="expression" dxfId="1473" priority="1472">
      <formula>+U48="TS"</formula>
    </cfRule>
  </conditionalFormatting>
  <conditionalFormatting sqref="V8">
    <cfRule type="expression" dxfId="1472" priority="1466">
      <formula>V8="x"</formula>
    </cfRule>
    <cfRule type="expression" dxfId="1471" priority="1467">
      <formula>+U8="TS"</formula>
    </cfRule>
    <cfRule type="expression" dxfId="1470" priority="1468">
      <formula>V8="CĐ"</formula>
    </cfRule>
    <cfRule type="expression" dxfId="1469" priority="1469">
      <formula>TEXT(V$3,"DDD")="SUN"</formula>
    </cfRule>
    <cfRule type="expression" dxfId="1468" priority="1470">
      <formula>V8=0</formula>
    </cfRule>
    <cfRule type="cellIs" dxfId="1467" priority="1471" operator="between">
      <formula>0.01</formula>
      <formula>0.9</formula>
    </cfRule>
  </conditionalFormatting>
  <conditionalFormatting sqref="V9:V10">
    <cfRule type="expression" dxfId="1466" priority="1460">
      <formula>V9="x"</formula>
    </cfRule>
    <cfRule type="expression" dxfId="1465" priority="1461">
      <formula>+U9="TS"</formula>
    </cfRule>
    <cfRule type="expression" dxfId="1464" priority="1462">
      <formula>V9="CĐ"</formula>
    </cfRule>
    <cfRule type="expression" dxfId="1463" priority="1463">
      <formula>TEXT(V$3,"DDD")="SUN"</formula>
    </cfRule>
    <cfRule type="expression" dxfId="1462" priority="1464">
      <formula>V9=0</formula>
    </cfRule>
    <cfRule type="cellIs" dxfId="1461" priority="1465" operator="between">
      <formula>0.01</formula>
      <formula>0.9</formula>
    </cfRule>
  </conditionalFormatting>
  <conditionalFormatting sqref="V48">
    <cfRule type="expression" dxfId="1460" priority="1459">
      <formula>+U48="TS"</formula>
    </cfRule>
  </conditionalFormatting>
  <conditionalFormatting sqref="G48">
    <cfRule type="expression" dxfId="1459" priority="1458">
      <formula>+F48="TS"</formula>
    </cfRule>
  </conditionalFormatting>
  <conditionalFormatting sqref="G8">
    <cfRule type="expression" dxfId="1458" priority="1452">
      <formula>G8="x"</formula>
    </cfRule>
    <cfRule type="expression" dxfId="1457" priority="1453">
      <formula>+F8="TS"</formula>
    </cfRule>
    <cfRule type="expression" dxfId="1456" priority="1454">
      <formula>G8="CĐ"</formula>
    </cfRule>
    <cfRule type="expression" dxfId="1455" priority="1455">
      <formula>TEXT(G$3,"DDD")="SUN"</formula>
    </cfRule>
    <cfRule type="expression" dxfId="1454" priority="1456">
      <formula>G8=0</formula>
    </cfRule>
    <cfRule type="cellIs" dxfId="1453" priority="1457" operator="between">
      <formula>0.01</formula>
      <formula>0.9</formula>
    </cfRule>
  </conditionalFormatting>
  <conditionalFormatting sqref="G9:G10">
    <cfRule type="expression" dxfId="1452" priority="1446">
      <formula>G9="x"</formula>
    </cfRule>
    <cfRule type="expression" dxfId="1451" priority="1447">
      <formula>+F9="TS"</formula>
    </cfRule>
    <cfRule type="expression" dxfId="1450" priority="1448">
      <formula>G9="CĐ"</formula>
    </cfRule>
    <cfRule type="expression" dxfId="1449" priority="1449">
      <formula>TEXT(G$3,"DDD")="SUN"</formula>
    </cfRule>
    <cfRule type="expression" dxfId="1448" priority="1450">
      <formula>G9=0</formula>
    </cfRule>
    <cfRule type="cellIs" dxfId="1447" priority="1451" operator="between">
      <formula>0.01</formula>
      <formula>0.9</formula>
    </cfRule>
  </conditionalFormatting>
  <conditionalFormatting sqref="G48">
    <cfRule type="expression" dxfId="1446" priority="1445">
      <formula>+F48="TS"</formula>
    </cfRule>
  </conditionalFormatting>
  <conditionalFormatting sqref="H48">
    <cfRule type="expression" dxfId="1445" priority="1444">
      <formula>+G48="TS"</formula>
    </cfRule>
  </conditionalFormatting>
  <conditionalFormatting sqref="H8">
    <cfRule type="expression" dxfId="1444" priority="1438">
      <formula>H8="x"</formula>
    </cfRule>
    <cfRule type="expression" dxfId="1443" priority="1439">
      <formula>+G8="TS"</formula>
    </cfRule>
    <cfRule type="expression" dxfId="1442" priority="1440">
      <formula>H8="CĐ"</formula>
    </cfRule>
    <cfRule type="expression" dxfId="1441" priority="1441">
      <formula>TEXT(H$3,"DDD")="SUN"</formula>
    </cfRule>
    <cfRule type="expression" dxfId="1440" priority="1442">
      <formula>H8=0</formula>
    </cfRule>
    <cfRule type="cellIs" dxfId="1439" priority="1443" operator="between">
      <formula>0.01</formula>
      <formula>0.9</formula>
    </cfRule>
  </conditionalFormatting>
  <conditionalFormatting sqref="H9:H10">
    <cfRule type="expression" dxfId="1438" priority="1432">
      <formula>H9="x"</formula>
    </cfRule>
    <cfRule type="expression" dxfId="1437" priority="1433">
      <formula>+G9="TS"</formula>
    </cfRule>
    <cfRule type="expression" dxfId="1436" priority="1434">
      <formula>H9="CĐ"</formula>
    </cfRule>
    <cfRule type="expression" dxfId="1435" priority="1435">
      <formula>TEXT(H$3,"DDD")="SUN"</formula>
    </cfRule>
    <cfRule type="expression" dxfId="1434" priority="1436">
      <formula>H9=0</formula>
    </cfRule>
    <cfRule type="cellIs" dxfId="1433" priority="1437" operator="between">
      <formula>0.01</formula>
      <formula>0.9</formula>
    </cfRule>
  </conditionalFormatting>
  <conditionalFormatting sqref="H48">
    <cfRule type="expression" dxfId="1432" priority="1431">
      <formula>+G48="TS"</formula>
    </cfRule>
  </conditionalFormatting>
  <conditionalFormatting sqref="Q48">
    <cfRule type="expression" dxfId="1431" priority="1430">
      <formula>+P48="TS"</formula>
    </cfRule>
  </conditionalFormatting>
  <conditionalFormatting sqref="M48">
    <cfRule type="expression" dxfId="1430" priority="1429">
      <formula>+L48="TS"</formula>
    </cfRule>
  </conditionalFormatting>
  <conditionalFormatting sqref="M8">
    <cfRule type="expression" dxfId="1429" priority="1423">
      <formula>M8="x"</formula>
    </cfRule>
    <cfRule type="expression" dxfId="1428" priority="1424">
      <formula>+L8="TS"</formula>
    </cfRule>
    <cfRule type="expression" dxfId="1427" priority="1425">
      <formula>M8="CĐ"</formula>
    </cfRule>
    <cfRule type="expression" dxfId="1426" priority="1426">
      <formula>TEXT(M$3,"DDD")="SUN"</formula>
    </cfRule>
    <cfRule type="expression" dxfId="1425" priority="1427">
      <formula>M8=0</formula>
    </cfRule>
    <cfRule type="cellIs" dxfId="1424" priority="1428" operator="between">
      <formula>0.01</formula>
      <formula>0.9</formula>
    </cfRule>
  </conditionalFormatting>
  <conditionalFormatting sqref="M9:M10">
    <cfRule type="expression" dxfId="1423" priority="1417">
      <formula>M9="x"</formula>
    </cfRule>
    <cfRule type="expression" dxfId="1422" priority="1418">
      <formula>+L9="TS"</formula>
    </cfRule>
    <cfRule type="expression" dxfId="1421" priority="1419">
      <formula>M9="CĐ"</formula>
    </cfRule>
    <cfRule type="expression" dxfId="1420" priority="1420">
      <formula>TEXT(M$3,"DDD")="SUN"</formula>
    </cfRule>
    <cfRule type="expression" dxfId="1419" priority="1421">
      <formula>M9=0</formula>
    </cfRule>
    <cfRule type="cellIs" dxfId="1418" priority="1422" operator="between">
      <formula>0.01</formula>
      <formula>0.9</formula>
    </cfRule>
  </conditionalFormatting>
  <conditionalFormatting sqref="P48">
    <cfRule type="expression" dxfId="1417" priority="1416">
      <formula>+O48="TS"</formula>
    </cfRule>
  </conditionalFormatting>
  <conditionalFormatting sqref="P8">
    <cfRule type="expression" dxfId="1416" priority="1410">
      <formula>P8="x"</formula>
    </cfRule>
    <cfRule type="expression" dxfId="1415" priority="1411">
      <formula>+O8="TS"</formula>
    </cfRule>
    <cfRule type="expression" dxfId="1414" priority="1412">
      <formula>P8="CĐ"</formula>
    </cfRule>
    <cfRule type="expression" dxfId="1413" priority="1413">
      <formula>TEXT(P$3,"DDD")="SUN"</formula>
    </cfRule>
    <cfRule type="expression" dxfId="1412" priority="1414">
      <formula>P8=0</formula>
    </cfRule>
    <cfRule type="cellIs" dxfId="1411" priority="1415" operator="between">
      <formula>0.01</formula>
      <formula>0.9</formula>
    </cfRule>
  </conditionalFormatting>
  <conditionalFormatting sqref="P9:P10">
    <cfRule type="expression" dxfId="1410" priority="1404">
      <formula>P9="x"</formula>
    </cfRule>
    <cfRule type="expression" dxfId="1409" priority="1405">
      <formula>+O9="TS"</formula>
    </cfRule>
    <cfRule type="expression" dxfId="1408" priority="1406">
      <formula>P9="CĐ"</formula>
    </cfRule>
    <cfRule type="expression" dxfId="1407" priority="1407">
      <formula>TEXT(P$3,"DDD")="SUN"</formula>
    </cfRule>
    <cfRule type="expression" dxfId="1406" priority="1408">
      <formula>P9=0</formula>
    </cfRule>
    <cfRule type="cellIs" dxfId="1405" priority="1409" operator="between">
      <formula>0.01</formula>
      <formula>0.9</formula>
    </cfRule>
  </conditionalFormatting>
  <conditionalFormatting sqref="Q48">
    <cfRule type="expression" dxfId="1404" priority="1403">
      <formula>+P48="TS"</formula>
    </cfRule>
  </conditionalFormatting>
  <conditionalFormatting sqref="Q8">
    <cfRule type="expression" dxfId="1403" priority="1397">
      <formula>Q8="x"</formula>
    </cfRule>
    <cfRule type="expression" dxfId="1402" priority="1398">
      <formula>+P8="TS"</formula>
    </cfRule>
    <cfRule type="expression" dxfId="1401" priority="1399">
      <formula>Q8="CĐ"</formula>
    </cfRule>
    <cfRule type="expression" dxfId="1400" priority="1400">
      <formula>TEXT(Q$3,"DDD")="SUN"</formula>
    </cfRule>
    <cfRule type="expression" dxfId="1399" priority="1401">
      <formula>Q8=0</formula>
    </cfRule>
    <cfRule type="cellIs" dxfId="1398" priority="1402" operator="between">
      <formula>0.01</formula>
      <formula>0.9</formula>
    </cfRule>
  </conditionalFormatting>
  <conditionalFormatting sqref="Q9:Q10">
    <cfRule type="expression" dxfId="1397" priority="1391">
      <formula>Q9="x"</formula>
    </cfRule>
    <cfRule type="expression" dxfId="1396" priority="1392">
      <formula>+P9="TS"</formula>
    </cfRule>
    <cfRule type="expression" dxfId="1395" priority="1393">
      <formula>Q9="CĐ"</formula>
    </cfRule>
    <cfRule type="expression" dxfId="1394" priority="1394">
      <formula>TEXT(Q$3,"DDD")="SUN"</formula>
    </cfRule>
    <cfRule type="expression" dxfId="1393" priority="1395">
      <formula>Q9=0</formula>
    </cfRule>
    <cfRule type="cellIs" dxfId="1392" priority="1396" operator="between">
      <formula>0.01</formula>
      <formula>0.9</formula>
    </cfRule>
  </conditionalFormatting>
  <conditionalFormatting sqref="P48">
    <cfRule type="expression" dxfId="1391" priority="1390">
      <formula>+O48="TS"</formula>
    </cfRule>
  </conditionalFormatting>
  <conditionalFormatting sqref="P8">
    <cfRule type="expression" dxfId="1390" priority="1384">
      <formula>P8="x"</formula>
    </cfRule>
    <cfRule type="expression" dxfId="1389" priority="1385">
      <formula>+O8="TS"</formula>
    </cfRule>
    <cfRule type="expression" dxfId="1388" priority="1386">
      <formula>P8="CĐ"</formula>
    </cfRule>
    <cfRule type="expression" dxfId="1387" priority="1387">
      <formula>TEXT(P$3,"DDD")="SUN"</formula>
    </cfRule>
    <cfRule type="expression" dxfId="1386" priority="1388">
      <formula>P8=0</formula>
    </cfRule>
    <cfRule type="cellIs" dxfId="1385" priority="1389" operator="between">
      <formula>0.01</formula>
      <formula>0.9</formula>
    </cfRule>
  </conditionalFormatting>
  <conditionalFormatting sqref="P9:P10">
    <cfRule type="expression" dxfId="1384" priority="1378">
      <formula>P9="x"</formula>
    </cfRule>
    <cfRule type="expression" dxfId="1383" priority="1379">
      <formula>+O9="TS"</formula>
    </cfRule>
    <cfRule type="expression" dxfId="1382" priority="1380">
      <formula>P9="CĐ"</formula>
    </cfRule>
    <cfRule type="expression" dxfId="1381" priority="1381">
      <formula>TEXT(P$3,"DDD")="SUN"</formula>
    </cfRule>
    <cfRule type="expression" dxfId="1380" priority="1382">
      <formula>P9=0</formula>
    </cfRule>
    <cfRule type="cellIs" dxfId="1379" priority="1383" operator="between">
      <formula>0.01</formula>
      <formula>0.9</formula>
    </cfRule>
  </conditionalFormatting>
  <conditionalFormatting sqref="Q48">
    <cfRule type="expression" dxfId="1378" priority="1377">
      <formula>+P48="TS"</formula>
    </cfRule>
  </conditionalFormatting>
  <conditionalFormatting sqref="Q8">
    <cfRule type="expression" dxfId="1377" priority="1371">
      <formula>Q8="x"</formula>
    </cfRule>
    <cfRule type="expression" dxfId="1376" priority="1372">
      <formula>+P8="TS"</formula>
    </cfRule>
    <cfRule type="expression" dxfId="1375" priority="1373">
      <formula>Q8="CĐ"</formula>
    </cfRule>
    <cfRule type="expression" dxfId="1374" priority="1374">
      <formula>TEXT(Q$3,"DDD")="SUN"</formula>
    </cfRule>
    <cfRule type="expression" dxfId="1373" priority="1375">
      <formula>Q8=0</formula>
    </cfRule>
    <cfRule type="cellIs" dxfId="1372" priority="1376" operator="between">
      <formula>0.01</formula>
      <formula>0.9</formula>
    </cfRule>
  </conditionalFormatting>
  <conditionalFormatting sqref="Q9:Q10">
    <cfRule type="expression" dxfId="1371" priority="1365">
      <formula>Q9="x"</formula>
    </cfRule>
    <cfRule type="expression" dxfId="1370" priority="1366">
      <formula>+P9="TS"</formula>
    </cfRule>
    <cfRule type="expression" dxfId="1369" priority="1367">
      <formula>Q9="CĐ"</formula>
    </cfRule>
    <cfRule type="expression" dxfId="1368" priority="1368">
      <formula>TEXT(Q$3,"DDD")="SUN"</formula>
    </cfRule>
    <cfRule type="expression" dxfId="1367" priority="1369">
      <formula>Q9=0</formula>
    </cfRule>
    <cfRule type="cellIs" dxfId="1366" priority="1370" operator="between">
      <formula>0.01</formula>
      <formula>0.9</formula>
    </cfRule>
  </conditionalFormatting>
  <conditionalFormatting sqref="R48">
    <cfRule type="expression" dxfId="1365" priority="1364">
      <formula>+Q48="TS"</formula>
    </cfRule>
  </conditionalFormatting>
  <conditionalFormatting sqref="R9:R10">
    <cfRule type="expression" dxfId="1364" priority="1358">
      <formula>R9="x"</formula>
    </cfRule>
    <cfRule type="expression" dxfId="1363" priority="1359">
      <formula>+Q9="TS"</formula>
    </cfRule>
    <cfRule type="expression" dxfId="1362" priority="1360">
      <formula>R9="CĐ"</formula>
    </cfRule>
    <cfRule type="expression" dxfId="1361" priority="1361">
      <formula>TEXT(R$3,"DDD")="SUN"</formula>
    </cfRule>
    <cfRule type="expression" dxfId="1360" priority="1362">
      <formula>R9=0</formula>
    </cfRule>
    <cfRule type="cellIs" dxfId="1359" priority="1363" operator="between">
      <formula>0.01</formula>
      <formula>0.9</formula>
    </cfRule>
  </conditionalFormatting>
  <conditionalFormatting sqref="S48">
    <cfRule type="expression" dxfId="1358" priority="1357">
      <formula>+R48="TS"</formula>
    </cfRule>
  </conditionalFormatting>
  <conditionalFormatting sqref="S8">
    <cfRule type="expression" dxfId="1357" priority="1351">
      <formula>S8="x"</formula>
    </cfRule>
    <cfRule type="expression" dxfId="1356" priority="1352">
      <formula>+R8="TS"</formula>
    </cfRule>
    <cfRule type="expression" dxfId="1355" priority="1353">
      <formula>S8="CĐ"</formula>
    </cfRule>
    <cfRule type="expression" dxfId="1354" priority="1354">
      <formula>TEXT(S$3,"DDD")="SUN"</formula>
    </cfRule>
    <cfRule type="expression" dxfId="1353" priority="1355">
      <formula>S8=0</formula>
    </cfRule>
    <cfRule type="cellIs" dxfId="1352" priority="1356" operator="between">
      <formula>0.01</formula>
      <formula>0.9</formula>
    </cfRule>
  </conditionalFormatting>
  <conditionalFormatting sqref="S9:S10">
    <cfRule type="expression" dxfId="1351" priority="1345">
      <formula>S9="x"</formula>
    </cfRule>
    <cfRule type="expression" dxfId="1350" priority="1346">
      <formula>+R9="TS"</formula>
    </cfRule>
    <cfRule type="expression" dxfId="1349" priority="1347">
      <formula>S9="CĐ"</formula>
    </cfRule>
    <cfRule type="expression" dxfId="1348" priority="1348">
      <formula>TEXT(S$3,"DDD")="SUN"</formula>
    </cfRule>
    <cfRule type="expression" dxfId="1347" priority="1349">
      <formula>S9=0</formula>
    </cfRule>
    <cfRule type="cellIs" dxfId="1346" priority="1350" operator="between">
      <formula>0.01</formula>
      <formula>0.9</formula>
    </cfRule>
  </conditionalFormatting>
  <conditionalFormatting sqref="M48">
    <cfRule type="expression" dxfId="1345" priority="1344">
      <formula>+L48="TS"</formula>
    </cfRule>
  </conditionalFormatting>
  <conditionalFormatting sqref="P48">
    <cfRule type="expression" dxfId="1344" priority="1343">
      <formula>+O48="TS"</formula>
    </cfRule>
  </conditionalFormatting>
  <conditionalFormatting sqref="Q48">
    <cfRule type="expression" dxfId="1343" priority="1342">
      <formula>+P48="TS"</formula>
    </cfRule>
  </conditionalFormatting>
  <conditionalFormatting sqref="R48">
    <cfRule type="expression" dxfId="1342" priority="1341">
      <formula>+Q48="TS"</formula>
    </cfRule>
  </conditionalFormatting>
  <conditionalFormatting sqref="S48">
    <cfRule type="expression" dxfId="1341" priority="1340">
      <formula>+R48="TS"</formula>
    </cfRule>
  </conditionalFormatting>
  <conditionalFormatting sqref="N48">
    <cfRule type="expression" dxfId="1340" priority="1339">
      <formula>+M48="TS"</formula>
    </cfRule>
  </conditionalFormatting>
  <conditionalFormatting sqref="N8">
    <cfRule type="expression" dxfId="1339" priority="1333">
      <formula>N8="x"</formula>
    </cfRule>
    <cfRule type="expression" dxfId="1338" priority="1334">
      <formula>+M8="TS"</formula>
    </cfRule>
    <cfRule type="expression" dxfId="1337" priority="1335">
      <formula>N8="CĐ"</formula>
    </cfRule>
    <cfRule type="expression" dxfId="1336" priority="1336">
      <formula>TEXT(N$3,"DDD")="SUN"</formula>
    </cfRule>
    <cfRule type="expression" dxfId="1335" priority="1337">
      <formula>N8=0</formula>
    </cfRule>
    <cfRule type="cellIs" dxfId="1334" priority="1338" operator="between">
      <formula>0.01</formula>
      <formula>0.9</formula>
    </cfRule>
  </conditionalFormatting>
  <conditionalFormatting sqref="N9:N10">
    <cfRule type="expression" dxfId="1333" priority="1327">
      <formula>N9="x"</formula>
    </cfRule>
    <cfRule type="expression" dxfId="1332" priority="1328">
      <formula>+M9="TS"</formula>
    </cfRule>
    <cfRule type="expression" dxfId="1331" priority="1329">
      <formula>N9="CĐ"</formula>
    </cfRule>
    <cfRule type="expression" dxfId="1330" priority="1330">
      <formula>TEXT(N$3,"DDD")="SUN"</formula>
    </cfRule>
    <cfRule type="expression" dxfId="1329" priority="1331">
      <formula>N9=0</formula>
    </cfRule>
    <cfRule type="cellIs" dxfId="1328" priority="1332" operator="between">
      <formula>0.01</formula>
      <formula>0.9</formula>
    </cfRule>
  </conditionalFormatting>
  <conditionalFormatting sqref="N48">
    <cfRule type="expression" dxfId="1327" priority="1326">
      <formula>+M48="TS"</formula>
    </cfRule>
  </conditionalFormatting>
  <conditionalFormatting sqref="O48">
    <cfRule type="expression" dxfId="1326" priority="1325">
      <formula>+N48="TS"</formula>
    </cfRule>
  </conditionalFormatting>
  <conditionalFormatting sqref="O8">
    <cfRule type="expression" dxfId="1325" priority="1319">
      <formula>O8="x"</formula>
    </cfRule>
    <cfRule type="expression" dxfId="1324" priority="1320">
      <formula>+N8="TS"</formula>
    </cfRule>
    <cfRule type="expression" dxfId="1323" priority="1321">
      <formula>O8="CĐ"</formula>
    </cfRule>
    <cfRule type="expression" dxfId="1322" priority="1322">
      <formula>TEXT(O$3,"DDD")="SUN"</formula>
    </cfRule>
    <cfRule type="expression" dxfId="1321" priority="1323">
      <formula>O8=0</formula>
    </cfRule>
    <cfRule type="cellIs" dxfId="1320" priority="1324" operator="between">
      <formula>0.01</formula>
      <formula>0.9</formula>
    </cfRule>
  </conditionalFormatting>
  <conditionalFormatting sqref="O9:O10">
    <cfRule type="expression" dxfId="1319" priority="1313">
      <formula>O9="x"</formula>
    </cfRule>
    <cfRule type="expression" dxfId="1318" priority="1314">
      <formula>+N9="TS"</formula>
    </cfRule>
    <cfRule type="expression" dxfId="1317" priority="1315">
      <formula>O9="CĐ"</formula>
    </cfRule>
    <cfRule type="expression" dxfId="1316" priority="1316">
      <formula>TEXT(O$3,"DDD")="SUN"</formula>
    </cfRule>
    <cfRule type="expression" dxfId="1315" priority="1317">
      <formula>O9=0</formula>
    </cfRule>
    <cfRule type="cellIs" dxfId="1314" priority="1318" operator="between">
      <formula>0.01</formula>
      <formula>0.9</formula>
    </cfRule>
  </conditionalFormatting>
  <conditionalFormatting sqref="O48">
    <cfRule type="expression" dxfId="1313" priority="1312">
      <formula>+N48="TS"</formula>
    </cfRule>
  </conditionalFormatting>
  <conditionalFormatting sqref="Y48">
    <cfRule type="expression" dxfId="1312" priority="1311">
      <formula>+X48="TS"</formula>
    </cfRule>
  </conditionalFormatting>
  <conditionalFormatting sqref="Y48">
    <cfRule type="expression" dxfId="1311" priority="1310">
      <formula>+X48="TS"</formula>
    </cfRule>
  </conditionalFormatting>
  <conditionalFormatting sqref="X48">
    <cfRule type="expression" dxfId="1310" priority="1309">
      <formula>+W48="TS"</formula>
    </cfRule>
  </conditionalFormatting>
  <conditionalFormatting sqref="X48">
    <cfRule type="expression" dxfId="1309" priority="1308">
      <formula>+W48="TS"</formula>
    </cfRule>
  </conditionalFormatting>
  <conditionalFormatting sqref="T48">
    <cfRule type="expression" dxfId="1308" priority="1307">
      <formula>+S48="TS"</formula>
    </cfRule>
  </conditionalFormatting>
  <conditionalFormatting sqref="T8">
    <cfRule type="expression" dxfId="1307" priority="1301">
      <formula>T8="x"</formula>
    </cfRule>
    <cfRule type="expression" dxfId="1306" priority="1302">
      <formula>+S8="TS"</formula>
    </cfRule>
    <cfRule type="expression" dxfId="1305" priority="1303">
      <formula>T8="CĐ"</formula>
    </cfRule>
    <cfRule type="expression" dxfId="1304" priority="1304">
      <formula>TEXT(T$3,"DDD")="SUN"</formula>
    </cfRule>
    <cfRule type="expression" dxfId="1303" priority="1305">
      <formula>T8=0</formula>
    </cfRule>
    <cfRule type="cellIs" dxfId="1302" priority="1306" operator="between">
      <formula>0.01</formula>
      <formula>0.9</formula>
    </cfRule>
  </conditionalFormatting>
  <conditionalFormatting sqref="T9:T10">
    <cfRule type="expression" dxfId="1301" priority="1295">
      <formula>T9="x"</formula>
    </cfRule>
    <cfRule type="expression" dxfId="1300" priority="1296">
      <formula>+S9="TS"</formula>
    </cfRule>
    <cfRule type="expression" dxfId="1299" priority="1297">
      <formula>T9="CĐ"</formula>
    </cfRule>
    <cfRule type="expression" dxfId="1298" priority="1298">
      <formula>TEXT(T$3,"DDD")="SUN"</formula>
    </cfRule>
    <cfRule type="expression" dxfId="1297" priority="1299">
      <formula>T9=0</formula>
    </cfRule>
    <cfRule type="cellIs" dxfId="1296" priority="1300" operator="between">
      <formula>0.01</formula>
      <formula>0.9</formula>
    </cfRule>
  </conditionalFormatting>
  <conditionalFormatting sqref="W48">
    <cfRule type="expression" dxfId="1295" priority="1294">
      <formula>+V48="TS"</formula>
    </cfRule>
  </conditionalFormatting>
  <conditionalFormatting sqref="W8">
    <cfRule type="expression" dxfId="1294" priority="1288">
      <formula>W8="x"</formula>
    </cfRule>
    <cfRule type="expression" dxfId="1293" priority="1289">
      <formula>+V8="TS"</formula>
    </cfRule>
    <cfRule type="expression" dxfId="1292" priority="1290">
      <formula>W8="CĐ"</formula>
    </cfRule>
    <cfRule type="expression" dxfId="1291" priority="1291">
      <formula>TEXT(W$3,"DDD")="SUN"</formula>
    </cfRule>
    <cfRule type="expression" dxfId="1290" priority="1292">
      <formula>W8=0</formula>
    </cfRule>
    <cfRule type="cellIs" dxfId="1289" priority="1293" operator="between">
      <formula>0.01</formula>
      <formula>0.9</formula>
    </cfRule>
  </conditionalFormatting>
  <conditionalFormatting sqref="W9:W10">
    <cfRule type="expression" dxfId="1288" priority="1282">
      <formula>W9="x"</formula>
    </cfRule>
    <cfRule type="expression" dxfId="1287" priority="1283">
      <formula>+V9="TS"</formula>
    </cfRule>
    <cfRule type="expression" dxfId="1286" priority="1284">
      <formula>W9="CĐ"</formula>
    </cfRule>
    <cfRule type="expression" dxfId="1285" priority="1285">
      <formula>TEXT(W$3,"DDD")="SUN"</formula>
    </cfRule>
    <cfRule type="expression" dxfId="1284" priority="1286">
      <formula>W9=0</formula>
    </cfRule>
    <cfRule type="cellIs" dxfId="1283" priority="1287" operator="between">
      <formula>0.01</formula>
      <formula>0.9</formula>
    </cfRule>
  </conditionalFormatting>
  <conditionalFormatting sqref="W48">
    <cfRule type="expression" dxfId="1282" priority="1281">
      <formula>+V48="TS"</formula>
    </cfRule>
  </conditionalFormatting>
  <conditionalFormatting sqref="W8">
    <cfRule type="expression" dxfId="1281" priority="1275">
      <formula>W8="x"</formula>
    </cfRule>
    <cfRule type="expression" dxfId="1280" priority="1276">
      <formula>+V8="TS"</formula>
    </cfRule>
    <cfRule type="expression" dxfId="1279" priority="1277">
      <formula>W8="CĐ"</formula>
    </cfRule>
    <cfRule type="expression" dxfId="1278" priority="1278">
      <formula>TEXT(W$3,"DDD")="SUN"</formula>
    </cfRule>
    <cfRule type="expression" dxfId="1277" priority="1279">
      <formula>W8=0</formula>
    </cfRule>
    <cfRule type="cellIs" dxfId="1276" priority="1280" operator="between">
      <formula>0.01</formula>
      <formula>0.9</formula>
    </cfRule>
  </conditionalFormatting>
  <conditionalFormatting sqref="W9:W10">
    <cfRule type="expression" dxfId="1275" priority="1269">
      <formula>W9="x"</formula>
    </cfRule>
    <cfRule type="expression" dxfId="1274" priority="1270">
      <formula>+V9="TS"</formula>
    </cfRule>
    <cfRule type="expression" dxfId="1273" priority="1271">
      <formula>W9="CĐ"</formula>
    </cfRule>
    <cfRule type="expression" dxfId="1272" priority="1272">
      <formula>TEXT(W$3,"DDD")="SUN"</formula>
    </cfRule>
    <cfRule type="expression" dxfId="1271" priority="1273">
      <formula>W9=0</formula>
    </cfRule>
    <cfRule type="cellIs" dxfId="1270" priority="1274" operator="between">
      <formula>0.01</formula>
      <formula>0.9</formula>
    </cfRule>
  </conditionalFormatting>
  <conditionalFormatting sqref="X48">
    <cfRule type="expression" dxfId="1269" priority="1268">
      <formula>+W48="TS"</formula>
    </cfRule>
  </conditionalFormatting>
  <conditionalFormatting sqref="X8">
    <cfRule type="expression" dxfId="1268" priority="1262">
      <formula>X8="x"</formula>
    </cfRule>
    <cfRule type="expression" dxfId="1267" priority="1263">
      <formula>+W8="TS"</formula>
    </cfRule>
    <cfRule type="expression" dxfId="1266" priority="1264">
      <formula>X8="CĐ"</formula>
    </cfRule>
    <cfRule type="expression" dxfId="1265" priority="1265">
      <formula>TEXT(X$3,"DDD")="SUN"</formula>
    </cfRule>
    <cfRule type="expression" dxfId="1264" priority="1266">
      <formula>X8=0</formula>
    </cfRule>
    <cfRule type="cellIs" dxfId="1263" priority="1267" operator="between">
      <formula>0.01</formula>
      <formula>0.9</formula>
    </cfRule>
  </conditionalFormatting>
  <conditionalFormatting sqref="X9:X10">
    <cfRule type="expression" dxfId="1262" priority="1256">
      <formula>X9="x"</formula>
    </cfRule>
    <cfRule type="expression" dxfId="1261" priority="1257">
      <formula>+W9="TS"</formula>
    </cfRule>
    <cfRule type="expression" dxfId="1260" priority="1258">
      <formula>X9="CĐ"</formula>
    </cfRule>
    <cfRule type="expression" dxfId="1259" priority="1259">
      <formula>TEXT(X$3,"DDD")="SUN"</formula>
    </cfRule>
    <cfRule type="expression" dxfId="1258" priority="1260">
      <formula>X9=0</formula>
    </cfRule>
    <cfRule type="cellIs" dxfId="1257" priority="1261" operator="between">
      <formula>0.01</formula>
      <formula>0.9</formula>
    </cfRule>
  </conditionalFormatting>
  <conditionalFormatting sqref="X48">
    <cfRule type="expression" dxfId="1256" priority="1255">
      <formula>+W48="TS"</formula>
    </cfRule>
  </conditionalFormatting>
  <conditionalFormatting sqref="X8">
    <cfRule type="expression" dxfId="1255" priority="1249">
      <formula>X8="x"</formula>
    </cfRule>
    <cfRule type="expression" dxfId="1254" priority="1250">
      <formula>+W8="TS"</formula>
    </cfRule>
    <cfRule type="expression" dxfId="1253" priority="1251">
      <formula>X8="CĐ"</formula>
    </cfRule>
    <cfRule type="expression" dxfId="1252" priority="1252">
      <formula>TEXT(X$3,"DDD")="SUN"</formula>
    </cfRule>
    <cfRule type="expression" dxfId="1251" priority="1253">
      <formula>X8=0</formula>
    </cfRule>
    <cfRule type="cellIs" dxfId="1250" priority="1254" operator="between">
      <formula>0.01</formula>
      <formula>0.9</formula>
    </cfRule>
  </conditionalFormatting>
  <conditionalFormatting sqref="X9:X10">
    <cfRule type="expression" dxfId="1249" priority="1243">
      <formula>X9="x"</formula>
    </cfRule>
    <cfRule type="expression" dxfId="1248" priority="1244">
      <formula>+W9="TS"</formula>
    </cfRule>
    <cfRule type="expression" dxfId="1247" priority="1245">
      <formula>X9="CĐ"</formula>
    </cfRule>
    <cfRule type="expression" dxfId="1246" priority="1246">
      <formula>TEXT(X$3,"DDD")="SUN"</formula>
    </cfRule>
    <cfRule type="expression" dxfId="1245" priority="1247">
      <formula>X9=0</formula>
    </cfRule>
    <cfRule type="cellIs" dxfId="1244" priority="1248" operator="between">
      <formula>0.01</formula>
      <formula>0.9</formula>
    </cfRule>
  </conditionalFormatting>
  <conditionalFormatting sqref="Y48">
    <cfRule type="expression" dxfId="1243" priority="1242">
      <formula>+X48="TS"</formula>
    </cfRule>
  </conditionalFormatting>
  <conditionalFormatting sqref="Y8">
    <cfRule type="expression" dxfId="1242" priority="1236">
      <formula>Y8="x"</formula>
    </cfRule>
    <cfRule type="expression" dxfId="1241" priority="1237">
      <formula>+X8="TS"</formula>
    </cfRule>
    <cfRule type="expression" dxfId="1240" priority="1238">
      <formula>Y8="CĐ"</formula>
    </cfRule>
    <cfRule type="expression" dxfId="1239" priority="1239">
      <formula>TEXT(Y$3,"DDD")="SUN"</formula>
    </cfRule>
    <cfRule type="expression" dxfId="1238" priority="1240">
      <formula>Y8=0</formula>
    </cfRule>
    <cfRule type="cellIs" dxfId="1237" priority="1241" operator="between">
      <formula>0.01</formula>
      <formula>0.9</formula>
    </cfRule>
  </conditionalFormatting>
  <conditionalFormatting sqref="Y9:Y10">
    <cfRule type="expression" dxfId="1236" priority="1230">
      <formula>Y9="x"</formula>
    </cfRule>
    <cfRule type="expression" dxfId="1235" priority="1231">
      <formula>+X9="TS"</formula>
    </cfRule>
    <cfRule type="expression" dxfId="1234" priority="1232">
      <formula>Y9="CĐ"</formula>
    </cfRule>
    <cfRule type="expression" dxfId="1233" priority="1233">
      <formula>TEXT(Y$3,"DDD")="SUN"</formula>
    </cfRule>
    <cfRule type="expression" dxfId="1232" priority="1234">
      <formula>Y9=0</formula>
    </cfRule>
    <cfRule type="cellIs" dxfId="1231" priority="1235" operator="between">
      <formula>0.01</formula>
      <formula>0.9</formula>
    </cfRule>
  </conditionalFormatting>
  <conditionalFormatting sqref="Y48">
    <cfRule type="expression" dxfId="1230" priority="1229">
      <formula>+X48="TS"</formula>
    </cfRule>
  </conditionalFormatting>
  <conditionalFormatting sqref="Y8">
    <cfRule type="expression" dxfId="1229" priority="1223">
      <formula>Y8="x"</formula>
    </cfRule>
    <cfRule type="expression" dxfId="1228" priority="1224">
      <formula>+X8="TS"</formula>
    </cfRule>
    <cfRule type="expression" dxfId="1227" priority="1225">
      <formula>Y8="CĐ"</formula>
    </cfRule>
    <cfRule type="expression" dxfId="1226" priority="1226">
      <formula>TEXT(Y$3,"DDD")="SUN"</formula>
    </cfRule>
    <cfRule type="expression" dxfId="1225" priority="1227">
      <formula>Y8=0</formula>
    </cfRule>
    <cfRule type="cellIs" dxfId="1224" priority="1228" operator="between">
      <formula>0.01</formula>
      <formula>0.9</formula>
    </cfRule>
  </conditionalFormatting>
  <conditionalFormatting sqref="Y9:Y10">
    <cfRule type="expression" dxfId="1223" priority="1217">
      <formula>Y9="x"</formula>
    </cfRule>
    <cfRule type="expression" dxfId="1222" priority="1218">
      <formula>+X9="TS"</formula>
    </cfRule>
    <cfRule type="expression" dxfId="1221" priority="1219">
      <formula>Y9="CĐ"</formula>
    </cfRule>
    <cfRule type="expression" dxfId="1220" priority="1220">
      <formula>TEXT(Y$3,"DDD")="SUN"</formula>
    </cfRule>
    <cfRule type="expression" dxfId="1219" priority="1221">
      <formula>Y9=0</formula>
    </cfRule>
    <cfRule type="cellIs" dxfId="1218" priority="1222" operator="between">
      <formula>0.01</formula>
      <formula>0.9</formula>
    </cfRule>
  </conditionalFormatting>
  <conditionalFormatting sqref="X48">
    <cfRule type="expression" dxfId="1217" priority="1216">
      <formula>+W48="TS"</formula>
    </cfRule>
  </conditionalFormatting>
  <conditionalFormatting sqref="W48">
    <cfRule type="expression" dxfId="1216" priority="1215">
      <formula>+V48="TS"</formula>
    </cfRule>
  </conditionalFormatting>
  <conditionalFormatting sqref="W8">
    <cfRule type="expression" dxfId="1215" priority="1209">
      <formula>W8="x"</formula>
    </cfRule>
    <cfRule type="expression" dxfId="1214" priority="1210">
      <formula>+V8="TS"</formula>
    </cfRule>
    <cfRule type="expression" dxfId="1213" priority="1211">
      <formula>W8="CĐ"</formula>
    </cfRule>
    <cfRule type="expression" dxfId="1212" priority="1212">
      <formula>TEXT(W$3,"DDD")="SUN"</formula>
    </cfRule>
    <cfRule type="expression" dxfId="1211" priority="1213">
      <formula>W8=0</formula>
    </cfRule>
    <cfRule type="cellIs" dxfId="1210" priority="1214" operator="between">
      <formula>0.01</formula>
      <formula>0.9</formula>
    </cfRule>
  </conditionalFormatting>
  <conditionalFormatting sqref="W9:W10">
    <cfRule type="expression" dxfId="1209" priority="1203">
      <formula>W9="x"</formula>
    </cfRule>
    <cfRule type="expression" dxfId="1208" priority="1204">
      <formula>+V9="TS"</formula>
    </cfRule>
    <cfRule type="expression" dxfId="1207" priority="1205">
      <formula>W9="CĐ"</formula>
    </cfRule>
    <cfRule type="expression" dxfId="1206" priority="1206">
      <formula>TEXT(W$3,"DDD")="SUN"</formula>
    </cfRule>
    <cfRule type="expression" dxfId="1205" priority="1207">
      <formula>W9=0</formula>
    </cfRule>
    <cfRule type="cellIs" dxfId="1204" priority="1208" operator="between">
      <formula>0.01</formula>
      <formula>0.9</formula>
    </cfRule>
  </conditionalFormatting>
  <conditionalFormatting sqref="X48">
    <cfRule type="expression" dxfId="1203" priority="1202">
      <formula>+W48="TS"</formula>
    </cfRule>
  </conditionalFormatting>
  <conditionalFormatting sqref="X8">
    <cfRule type="expression" dxfId="1202" priority="1196">
      <formula>X8="x"</formula>
    </cfRule>
    <cfRule type="expression" dxfId="1201" priority="1197">
      <formula>+W8="TS"</formula>
    </cfRule>
    <cfRule type="expression" dxfId="1200" priority="1198">
      <formula>X8="CĐ"</formula>
    </cfRule>
    <cfRule type="expression" dxfId="1199" priority="1199">
      <formula>TEXT(X$3,"DDD")="SUN"</formula>
    </cfRule>
    <cfRule type="expression" dxfId="1198" priority="1200">
      <formula>X8=0</formula>
    </cfRule>
    <cfRule type="cellIs" dxfId="1197" priority="1201" operator="between">
      <formula>0.01</formula>
      <formula>0.9</formula>
    </cfRule>
  </conditionalFormatting>
  <conditionalFormatting sqref="X9:X10">
    <cfRule type="expression" dxfId="1196" priority="1190">
      <formula>X9="x"</formula>
    </cfRule>
    <cfRule type="expression" dxfId="1195" priority="1191">
      <formula>+W9="TS"</formula>
    </cfRule>
    <cfRule type="expression" dxfId="1194" priority="1192">
      <formula>X9="CĐ"</formula>
    </cfRule>
    <cfRule type="expression" dxfId="1193" priority="1193">
      <formula>TEXT(X$3,"DDD")="SUN"</formula>
    </cfRule>
    <cfRule type="expression" dxfId="1192" priority="1194">
      <formula>X9=0</formula>
    </cfRule>
    <cfRule type="cellIs" dxfId="1191" priority="1195" operator="between">
      <formula>0.01</formula>
      <formula>0.9</formula>
    </cfRule>
  </conditionalFormatting>
  <conditionalFormatting sqref="W48">
    <cfRule type="expression" dxfId="1190" priority="1189">
      <formula>+V48="TS"</formula>
    </cfRule>
  </conditionalFormatting>
  <conditionalFormatting sqref="W8">
    <cfRule type="expression" dxfId="1189" priority="1183">
      <formula>W8="x"</formula>
    </cfRule>
    <cfRule type="expression" dxfId="1188" priority="1184">
      <formula>+V8="TS"</formula>
    </cfRule>
    <cfRule type="expression" dxfId="1187" priority="1185">
      <formula>W8="CĐ"</formula>
    </cfRule>
    <cfRule type="expression" dxfId="1186" priority="1186">
      <formula>TEXT(W$3,"DDD")="SUN"</formula>
    </cfRule>
    <cfRule type="expression" dxfId="1185" priority="1187">
      <formula>W8=0</formula>
    </cfRule>
    <cfRule type="cellIs" dxfId="1184" priority="1188" operator="between">
      <formula>0.01</formula>
      <formula>0.9</formula>
    </cfRule>
  </conditionalFormatting>
  <conditionalFormatting sqref="W9:W10">
    <cfRule type="expression" dxfId="1183" priority="1177">
      <formula>W9="x"</formula>
    </cfRule>
    <cfRule type="expression" dxfId="1182" priority="1178">
      <formula>+V9="TS"</formula>
    </cfRule>
    <cfRule type="expression" dxfId="1181" priority="1179">
      <formula>W9="CĐ"</formula>
    </cfRule>
    <cfRule type="expression" dxfId="1180" priority="1180">
      <formula>TEXT(W$3,"DDD")="SUN"</formula>
    </cfRule>
    <cfRule type="expression" dxfId="1179" priority="1181">
      <formula>W9=0</formula>
    </cfRule>
    <cfRule type="cellIs" dxfId="1178" priority="1182" operator="between">
      <formula>0.01</formula>
      <formula>0.9</formula>
    </cfRule>
  </conditionalFormatting>
  <conditionalFormatting sqref="X48">
    <cfRule type="expression" dxfId="1177" priority="1176">
      <formula>+W48="TS"</formula>
    </cfRule>
  </conditionalFormatting>
  <conditionalFormatting sqref="X8">
    <cfRule type="expression" dxfId="1176" priority="1170">
      <formula>X8="x"</formula>
    </cfRule>
    <cfRule type="expression" dxfId="1175" priority="1171">
      <formula>+W8="TS"</formula>
    </cfRule>
    <cfRule type="expression" dxfId="1174" priority="1172">
      <formula>X8="CĐ"</formula>
    </cfRule>
    <cfRule type="expression" dxfId="1173" priority="1173">
      <formula>TEXT(X$3,"DDD")="SUN"</formula>
    </cfRule>
    <cfRule type="expression" dxfId="1172" priority="1174">
      <formula>X8=0</formula>
    </cfRule>
    <cfRule type="cellIs" dxfId="1171" priority="1175" operator="between">
      <formula>0.01</formula>
      <formula>0.9</formula>
    </cfRule>
  </conditionalFormatting>
  <conditionalFormatting sqref="X9:X10">
    <cfRule type="expression" dxfId="1170" priority="1164">
      <formula>X9="x"</formula>
    </cfRule>
    <cfRule type="expression" dxfId="1169" priority="1165">
      <formula>+W9="TS"</formula>
    </cfRule>
    <cfRule type="expression" dxfId="1168" priority="1166">
      <formula>X9="CĐ"</formula>
    </cfRule>
    <cfRule type="expression" dxfId="1167" priority="1167">
      <formula>TEXT(X$3,"DDD")="SUN"</formula>
    </cfRule>
    <cfRule type="expression" dxfId="1166" priority="1168">
      <formula>X9=0</formula>
    </cfRule>
    <cfRule type="cellIs" dxfId="1165" priority="1169" operator="between">
      <formula>0.01</formula>
      <formula>0.9</formula>
    </cfRule>
  </conditionalFormatting>
  <conditionalFormatting sqref="Y48">
    <cfRule type="expression" dxfId="1164" priority="1163">
      <formula>+X48="TS"</formula>
    </cfRule>
  </conditionalFormatting>
  <conditionalFormatting sqref="Y8">
    <cfRule type="expression" dxfId="1163" priority="1157">
      <formula>Y8="x"</formula>
    </cfRule>
    <cfRule type="expression" dxfId="1162" priority="1158">
      <formula>+X8="TS"</formula>
    </cfRule>
    <cfRule type="expression" dxfId="1161" priority="1159">
      <formula>Y8="CĐ"</formula>
    </cfRule>
    <cfRule type="expression" dxfId="1160" priority="1160">
      <formula>TEXT(Y$3,"DDD")="SUN"</formula>
    </cfRule>
    <cfRule type="expression" dxfId="1159" priority="1161">
      <formula>Y8=0</formula>
    </cfRule>
    <cfRule type="cellIs" dxfId="1158" priority="1162" operator="between">
      <formula>0.01</formula>
      <formula>0.9</formula>
    </cfRule>
  </conditionalFormatting>
  <conditionalFormatting sqref="Y9:Y10">
    <cfRule type="expression" dxfId="1157" priority="1151">
      <formula>Y9="x"</formula>
    </cfRule>
    <cfRule type="expression" dxfId="1156" priority="1152">
      <formula>+X9="TS"</formula>
    </cfRule>
    <cfRule type="expression" dxfId="1155" priority="1153">
      <formula>Y9="CĐ"</formula>
    </cfRule>
    <cfRule type="expression" dxfId="1154" priority="1154">
      <formula>TEXT(Y$3,"DDD")="SUN"</formula>
    </cfRule>
    <cfRule type="expression" dxfId="1153" priority="1155">
      <formula>Y9=0</formula>
    </cfRule>
    <cfRule type="cellIs" dxfId="1152" priority="1156" operator="between">
      <formula>0.01</formula>
      <formula>0.9</formula>
    </cfRule>
  </conditionalFormatting>
  <conditionalFormatting sqref="Z48">
    <cfRule type="expression" dxfId="1151" priority="1150">
      <formula>+Y48="TS"</formula>
    </cfRule>
  </conditionalFormatting>
  <conditionalFormatting sqref="Z8">
    <cfRule type="expression" dxfId="1150" priority="1144">
      <formula>Z8="x"</formula>
    </cfRule>
    <cfRule type="expression" dxfId="1149" priority="1145">
      <formula>+Y8="TS"</formula>
    </cfRule>
    <cfRule type="expression" dxfId="1148" priority="1146">
      <formula>Z8="CĐ"</formula>
    </cfRule>
    <cfRule type="expression" dxfId="1147" priority="1147">
      <formula>TEXT(Z$3,"DDD")="SUN"</formula>
    </cfRule>
    <cfRule type="expression" dxfId="1146" priority="1148">
      <formula>Z8=0</formula>
    </cfRule>
    <cfRule type="cellIs" dxfId="1145" priority="1149" operator="between">
      <formula>0.01</formula>
      <formula>0.9</formula>
    </cfRule>
  </conditionalFormatting>
  <conditionalFormatting sqref="Z9:Z10">
    <cfRule type="expression" dxfId="1144" priority="1138">
      <formula>Z9="x"</formula>
    </cfRule>
    <cfRule type="expression" dxfId="1143" priority="1139">
      <formula>+Y9="TS"</formula>
    </cfRule>
    <cfRule type="expression" dxfId="1142" priority="1140">
      <formula>Z9="CĐ"</formula>
    </cfRule>
    <cfRule type="expression" dxfId="1141" priority="1141">
      <formula>TEXT(Z$3,"DDD")="SUN"</formula>
    </cfRule>
    <cfRule type="expression" dxfId="1140" priority="1142">
      <formula>Z9=0</formula>
    </cfRule>
    <cfRule type="cellIs" dxfId="1139" priority="1143" operator="between">
      <formula>0.01</formula>
      <formula>0.9</formula>
    </cfRule>
  </conditionalFormatting>
  <conditionalFormatting sqref="T48">
    <cfRule type="expression" dxfId="1138" priority="1137">
      <formula>+S48="TS"</formula>
    </cfRule>
  </conditionalFormatting>
  <conditionalFormatting sqref="W48">
    <cfRule type="expression" dxfId="1137" priority="1136">
      <formula>+V48="TS"</formula>
    </cfRule>
  </conditionalFormatting>
  <conditionalFormatting sqref="X48">
    <cfRule type="expression" dxfId="1136" priority="1135">
      <formula>+W48="TS"</formula>
    </cfRule>
  </conditionalFormatting>
  <conditionalFormatting sqref="Y48">
    <cfRule type="expression" dxfId="1135" priority="1134">
      <formula>+X48="TS"</formula>
    </cfRule>
  </conditionalFormatting>
  <conditionalFormatting sqref="Z48">
    <cfRule type="expression" dxfId="1134" priority="1133">
      <formula>+Y48="TS"</formula>
    </cfRule>
  </conditionalFormatting>
  <conditionalFormatting sqref="U48">
    <cfRule type="expression" dxfId="1133" priority="1132">
      <formula>+T48="TS"</formula>
    </cfRule>
  </conditionalFormatting>
  <conditionalFormatting sqref="U8">
    <cfRule type="expression" dxfId="1132" priority="1126">
      <formula>U8="x"</formula>
    </cfRule>
    <cfRule type="expression" dxfId="1131" priority="1127">
      <formula>+T8="TS"</formula>
    </cfRule>
    <cfRule type="expression" dxfId="1130" priority="1128">
      <formula>U8="CĐ"</formula>
    </cfRule>
    <cfRule type="expression" dxfId="1129" priority="1129">
      <formula>TEXT(U$3,"DDD")="SUN"</formula>
    </cfRule>
    <cfRule type="expression" dxfId="1128" priority="1130">
      <formula>U8=0</formula>
    </cfRule>
    <cfRule type="cellIs" dxfId="1127" priority="1131" operator="between">
      <formula>0.01</formula>
      <formula>0.9</formula>
    </cfRule>
  </conditionalFormatting>
  <conditionalFormatting sqref="U9:U10">
    <cfRule type="expression" dxfId="1126" priority="1120">
      <formula>U9="x"</formula>
    </cfRule>
    <cfRule type="expression" dxfId="1125" priority="1121">
      <formula>+T9="TS"</formula>
    </cfRule>
    <cfRule type="expression" dxfId="1124" priority="1122">
      <formula>U9="CĐ"</formula>
    </cfRule>
    <cfRule type="expression" dxfId="1123" priority="1123">
      <formula>TEXT(U$3,"DDD")="SUN"</formula>
    </cfRule>
    <cfRule type="expression" dxfId="1122" priority="1124">
      <formula>U9=0</formula>
    </cfRule>
    <cfRule type="cellIs" dxfId="1121" priority="1125" operator="between">
      <formula>0.01</formula>
      <formula>0.9</formula>
    </cfRule>
  </conditionalFormatting>
  <conditionalFormatting sqref="U48">
    <cfRule type="expression" dxfId="1120" priority="1119">
      <formula>+T48="TS"</formula>
    </cfRule>
  </conditionalFormatting>
  <conditionalFormatting sqref="V48">
    <cfRule type="expression" dxfId="1119" priority="1118">
      <formula>+U48="TS"</formula>
    </cfRule>
  </conditionalFormatting>
  <conditionalFormatting sqref="V8">
    <cfRule type="expression" dxfId="1118" priority="1112">
      <formula>V8="x"</formula>
    </cfRule>
    <cfRule type="expression" dxfId="1117" priority="1113">
      <formula>+U8="TS"</formula>
    </cfRule>
    <cfRule type="expression" dxfId="1116" priority="1114">
      <formula>V8="CĐ"</formula>
    </cfRule>
    <cfRule type="expression" dxfId="1115" priority="1115">
      <formula>TEXT(V$3,"DDD")="SUN"</formula>
    </cfRule>
    <cfRule type="expression" dxfId="1114" priority="1116">
      <formula>V8=0</formula>
    </cfRule>
    <cfRule type="cellIs" dxfId="1113" priority="1117" operator="between">
      <formula>0.01</formula>
      <formula>0.9</formula>
    </cfRule>
  </conditionalFormatting>
  <conditionalFormatting sqref="V9:V10">
    <cfRule type="expression" dxfId="1112" priority="1106">
      <formula>V9="x"</formula>
    </cfRule>
    <cfRule type="expression" dxfId="1111" priority="1107">
      <formula>+U9="TS"</formula>
    </cfRule>
    <cfRule type="expression" dxfId="1110" priority="1108">
      <formula>V9="CĐ"</formula>
    </cfRule>
    <cfRule type="expression" dxfId="1109" priority="1109">
      <formula>TEXT(V$3,"DDD")="SUN"</formula>
    </cfRule>
    <cfRule type="expression" dxfId="1108" priority="1110">
      <formula>V9=0</formula>
    </cfRule>
    <cfRule type="cellIs" dxfId="1107" priority="1111" operator="between">
      <formula>0.01</formula>
      <formula>0.9</formula>
    </cfRule>
  </conditionalFormatting>
  <conditionalFormatting sqref="V48">
    <cfRule type="expression" dxfId="1106" priority="1105">
      <formula>+U48="TS"</formula>
    </cfRule>
  </conditionalFormatting>
  <conditionalFormatting sqref="X48">
    <cfRule type="expression" dxfId="1105" priority="1104">
      <formula>+W48="TS"</formula>
    </cfRule>
  </conditionalFormatting>
  <conditionalFormatting sqref="T48">
    <cfRule type="expression" dxfId="1104" priority="1103">
      <formula>+S48="TS"</formula>
    </cfRule>
  </conditionalFormatting>
  <conditionalFormatting sqref="T8">
    <cfRule type="expression" dxfId="1103" priority="1097">
      <formula>T8="x"</formula>
    </cfRule>
    <cfRule type="expression" dxfId="1102" priority="1098">
      <formula>+S8="TS"</formula>
    </cfRule>
    <cfRule type="expression" dxfId="1101" priority="1099">
      <formula>T8="CĐ"</formula>
    </cfRule>
    <cfRule type="expression" dxfId="1100" priority="1100">
      <formula>TEXT(T$3,"DDD")="SUN"</formula>
    </cfRule>
    <cfRule type="expression" dxfId="1099" priority="1101">
      <formula>T8=0</formula>
    </cfRule>
    <cfRule type="cellIs" dxfId="1098" priority="1102" operator="between">
      <formula>0.01</formula>
      <formula>0.9</formula>
    </cfRule>
  </conditionalFormatting>
  <conditionalFormatting sqref="T9:T10">
    <cfRule type="expression" dxfId="1097" priority="1091">
      <formula>T9="x"</formula>
    </cfRule>
    <cfRule type="expression" dxfId="1096" priority="1092">
      <formula>+S9="TS"</formula>
    </cfRule>
    <cfRule type="expression" dxfId="1095" priority="1093">
      <formula>T9="CĐ"</formula>
    </cfRule>
    <cfRule type="expression" dxfId="1094" priority="1094">
      <formula>TEXT(T$3,"DDD")="SUN"</formula>
    </cfRule>
    <cfRule type="expression" dxfId="1093" priority="1095">
      <formula>T9=0</formula>
    </cfRule>
    <cfRule type="cellIs" dxfId="1092" priority="1096" operator="between">
      <formula>0.01</formula>
      <formula>0.9</formula>
    </cfRule>
  </conditionalFormatting>
  <conditionalFormatting sqref="W48">
    <cfRule type="expression" dxfId="1091" priority="1090">
      <formula>+V48="TS"</formula>
    </cfRule>
  </conditionalFormatting>
  <conditionalFormatting sqref="W8">
    <cfRule type="expression" dxfId="1090" priority="1084">
      <formula>W8="x"</formula>
    </cfRule>
    <cfRule type="expression" dxfId="1089" priority="1085">
      <formula>+V8="TS"</formula>
    </cfRule>
    <cfRule type="expression" dxfId="1088" priority="1086">
      <formula>W8="CĐ"</formula>
    </cfRule>
    <cfRule type="expression" dxfId="1087" priority="1087">
      <formula>TEXT(W$3,"DDD")="SUN"</formula>
    </cfRule>
    <cfRule type="expression" dxfId="1086" priority="1088">
      <formula>W8=0</formula>
    </cfRule>
    <cfRule type="cellIs" dxfId="1085" priority="1089" operator="between">
      <formula>0.01</formula>
      <formula>0.9</formula>
    </cfRule>
  </conditionalFormatting>
  <conditionalFormatting sqref="W9:W10">
    <cfRule type="expression" dxfId="1084" priority="1078">
      <formula>W9="x"</formula>
    </cfRule>
    <cfRule type="expression" dxfId="1083" priority="1079">
      <formula>+V9="TS"</formula>
    </cfRule>
    <cfRule type="expression" dxfId="1082" priority="1080">
      <formula>W9="CĐ"</formula>
    </cfRule>
    <cfRule type="expression" dxfId="1081" priority="1081">
      <formula>TEXT(W$3,"DDD")="SUN"</formula>
    </cfRule>
    <cfRule type="expression" dxfId="1080" priority="1082">
      <formula>W9=0</formula>
    </cfRule>
    <cfRule type="cellIs" dxfId="1079" priority="1083" operator="between">
      <formula>0.01</formula>
      <formula>0.9</formula>
    </cfRule>
  </conditionalFormatting>
  <conditionalFormatting sqref="X48">
    <cfRule type="expression" dxfId="1078" priority="1077">
      <formula>+W48="TS"</formula>
    </cfRule>
  </conditionalFormatting>
  <conditionalFormatting sqref="X8">
    <cfRule type="expression" dxfId="1077" priority="1071">
      <formula>X8="x"</formula>
    </cfRule>
    <cfRule type="expression" dxfId="1076" priority="1072">
      <formula>+W8="TS"</formula>
    </cfRule>
    <cfRule type="expression" dxfId="1075" priority="1073">
      <formula>X8="CĐ"</formula>
    </cfRule>
    <cfRule type="expression" dxfId="1074" priority="1074">
      <formula>TEXT(X$3,"DDD")="SUN"</formula>
    </cfRule>
    <cfRule type="expression" dxfId="1073" priority="1075">
      <formula>X8=0</formula>
    </cfRule>
    <cfRule type="cellIs" dxfId="1072" priority="1076" operator="between">
      <formula>0.01</formula>
      <formula>0.9</formula>
    </cfRule>
  </conditionalFormatting>
  <conditionalFormatting sqref="X9:X10">
    <cfRule type="expression" dxfId="1071" priority="1065">
      <formula>X9="x"</formula>
    </cfRule>
    <cfRule type="expression" dxfId="1070" priority="1066">
      <formula>+W9="TS"</formula>
    </cfRule>
    <cfRule type="expression" dxfId="1069" priority="1067">
      <formula>X9="CĐ"</formula>
    </cfRule>
    <cfRule type="expression" dxfId="1068" priority="1068">
      <formula>TEXT(X$3,"DDD")="SUN"</formula>
    </cfRule>
    <cfRule type="expression" dxfId="1067" priority="1069">
      <formula>X9=0</formula>
    </cfRule>
    <cfRule type="cellIs" dxfId="1066" priority="1070" operator="between">
      <formula>0.01</formula>
      <formula>0.9</formula>
    </cfRule>
  </conditionalFormatting>
  <conditionalFormatting sqref="W48">
    <cfRule type="expression" dxfId="1065" priority="1064">
      <formula>+V48="TS"</formula>
    </cfRule>
  </conditionalFormatting>
  <conditionalFormatting sqref="W8">
    <cfRule type="expression" dxfId="1064" priority="1058">
      <formula>W8="x"</formula>
    </cfRule>
    <cfRule type="expression" dxfId="1063" priority="1059">
      <formula>+V8="TS"</formula>
    </cfRule>
    <cfRule type="expression" dxfId="1062" priority="1060">
      <formula>W8="CĐ"</formula>
    </cfRule>
    <cfRule type="expression" dxfId="1061" priority="1061">
      <formula>TEXT(W$3,"DDD")="SUN"</formula>
    </cfRule>
    <cfRule type="expression" dxfId="1060" priority="1062">
      <formula>W8=0</formula>
    </cfRule>
    <cfRule type="cellIs" dxfId="1059" priority="1063" operator="between">
      <formula>0.01</formula>
      <formula>0.9</formula>
    </cfRule>
  </conditionalFormatting>
  <conditionalFormatting sqref="W9:W10">
    <cfRule type="expression" dxfId="1058" priority="1052">
      <formula>W9="x"</formula>
    </cfRule>
    <cfRule type="expression" dxfId="1057" priority="1053">
      <formula>+V9="TS"</formula>
    </cfRule>
    <cfRule type="expression" dxfId="1056" priority="1054">
      <formula>W9="CĐ"</formula>
    </cfRule>
    <cfRule type="expression" dxfId="1055" priority="1055">
      <formula>TEXT(W$3,"DDD")="SUN"</formula>
    </cfRule>
    <cfRule type="expression" dxfId="1054" priority="1056">
      <formula>W9=0</formula>
    </cfRule>
    <cfRule type="cellIs" dxfId="1053" priority="1057" operator="between">
      <formula>0.01</formula>
      <formula>0.9</formula>
    </cfRule>
  </conditionalFormatting>
  <conditionalFormatting sqref="X48">
    <cfRule type="expression" dxfId="1052" priority="1051">
      <formula>+W48="TS"</formula>
    </cfRule>
  </conditionalFormatting>
  <conditionalFormatting sqref="X8">
    <cfRule type="expression" dxfId="1051" priority="1045">
      <formula>X8="x"</formula>
    </cfRule>
    <cfRule type="expression" dxfId="1050" priority="1046">
      <formula>+W8="TS"</formula>
    </cfRule>
    <cfRule type="expression" dxfId="1049" priority="1047">
      <formula>X8="CĐ"</formula>
    </cfRule>
    <cfRule type="expression" dxfId="1048" priority="1048">
      <formula>TEXT(X$3,"DDD")="SUN"</formula>
    </cfRule>
    <cfRule type="expression" dxfId="1047" priority="1049">
      <formula>X8=0</formula>
    </cfRule>
    <cfRule type="cellIs" dxfId="1046" priority="1050" operator="between">
      <formula>0.01</formula>
      <formula>0.9</formula>
    </cfRule>
  </conditionalFormatting>
  <conditionalFormatting sqref="X9:X10">
    <cfRule type="expression" dxfId="1045" priority="1039">
      <formula>X9="x"</formula>
    </cfRule>
    <cfRule type="expression" dxfId="1044" priority="1040">
      <formula>+W9="TS"</formula>
    </cfRule>
    <cfRule type="expression" dxfId="1043" priority="1041">
      <formula>X9="CĐ"</formula>
    </cfRule>
    <cfRule type="expression" dxfId="1042" priority="1042">
      <formula>TEXT(X$3,"DDD")="SUN"</formula>
    </cfRule>
    <cfRule type="expression" dxfId="1041" priority="1043">
      <formula>X9=0</formula>
    </cfRule>
    <cfRule type="cellIs" dxfId="1040" priority="1044" operator="between">
      <formula>0.01</formula>
      <formula>0.9</formula>
    </cfRule>
  </conditionalFormatting>
  <conditionalFormatting sqref="Y48">
    <cfRule type="expression" dxfId="1039" priority="1038">
      <formula>+X48="TS"</formula>
    </cfRule>
  </conditionalFormatting>
  <conditionalFormatting sqref="Y9:Y10">
    <cfRule type="expression" dxfId="1038" priority="1032">
      <formula>Y9="x"</formula>
    </cfRule>
    <cfRule type="expression" dxfId="1037" priority="1033">
      <formula>+X9="TS"</formula>
    </cfRule>
    <cfRule type="expression" dxfId="1036" priority="1034">
      <formula>Y9="CĐ"</formula>
    </cfRule>
    <cfRule type="expression" dxfId="1035" priority="1035">
      <formula>TEXT(Y$3,"DDD")="SUN"</formula>
    </cfRule>
    <cfRule type="expression" dxfId="1034" priority="1036">
      <formula>Y9=0</formula>
    </cfRule>
    <cfRule type="cellIs" dxfId="1033" priority="1037" operator="between">
      <formula>0.01</formula>
      <formula>0.9</formula>
    </cfRule>
  </conditionalFormatting>
  <conditionalFormatting sqref="Z48">
    <cfRule type="expression" dxfId="1032" priority="1031">
      <formula>+Y48="TS"</formula>
    </cfRule>
  </conditionalFormatting>
  <conditionalFormatting sqref="Z8">
    <cfRule type="expression" dxfId="1031" priority="1025">
      <formula>Z8="x"</formula>
    </cfRule>
    <cfRule type="expression" dxfId="1030" priority="1026">
      <formula>+Y8="TS"</formula>
    </cfRule>
    <cfRule type="expression" dxfId="1029" priority="1027">
      <formula>Z8="CĐ"</formula>
    </cfRule>
    <cfRule type="expression" dxfId="1028" priority="1028">
      <formula>TEXT(Z$3,"DDD")="SUN"</formula>
    </cfRule>
    <cfRule type="expression" dxfId="1027" priority="1029">
      <formula>Z8=0</formula>
    </cfRule>
    <cfRule type="cellIs" dxfId="1026" priority="1030" operator="between">
      <formula>0.01</formula>
      <formula>0.9</formula>
    </cfRule>
  </conditionalFormatting>
  <conditionalFormatting sqref="Z9:Z10">
    <cfRule type="expression" dxfId="1025" priority="1019">
      <formula>Z9="x"</formula>
    </cfRule>
    <cfRule type="expression" dxfId="1024" priority="1020">
      <formula>+Y9="TS"</formula>
    </cfRule>
    <cfRule type="expression" dxfId="1023" priority="1021">
      <formula>Z9="CĐ"</formula>
    </cfRule>
    <cfRule type="expression" dxfId="1022" priority="1022">
      <formula>TEXT(Z$3,"DDD")="SUN"</formula>
    </cfRule>
    <cfRule type="expression" dxfId="1021" priority="1023">
      <formula>Z9=0</formula>
    </cfRule>
    <cfRule type="cellIs" dxfId="1020" priority="1024" operator="between">
      <formula>0.01</formula>
      <formula>0.9</formula>
    </cfRule>
  </conditionalFormatting>
  <conditionalFormatting sqref="T48">
    <cfRule type="expression" dxfId="1019" priority="1018">
      <formula>+S48="TS"</formula>
    </cfRule>
  </conditionalFormatting>
  <conditionalFormatting sqref="W48">
    <cfRule type="expression" dxfId="1018" priority="1017">
      <formula>+V48="TS"</formula>
    </cfRule>
  </conditionalFormatting>
  <conditionalFormatting sqref="X48">
    <cfRule type="expression" dxfId="1017" priority="1016">
      <formula>+W48="TS"</formula>
    </cfRule>
  </conditionalFormatting>
  <conditionalFormatting sqref="Y48">
    <cfRule type="expression" dxfId="1016" priority="1015">
      <formula>+X48="TS"</formula>
    </cfRule>
  </conditionalFormatting>
  <conditionalFormatting sqref="Z48">
    <cfRule type="expression" dxfId="1015" priority="1014">
      <formula>+Y48="TS"</formula>
    </cfRule>
  </conditionalFormatting>
  <conditionalFormatting sqref="U48">
    <cfRule type="expression" dxfId="1014" priority="1013">
      <formula>+T48="TS"</formula>
    </cfRule>
  </conditionalFormatting>
  <conditionalFormatting sqref="U8">
    <cfRule type="expression" dxfId="1013" priority="1007">
      <formula>U8="x"</formula>
    </cfRule>
    <cfRule type="expression" dxfId="1012" priority="1008">
      <formula>+T8="TS"</formula>
    </cfRule>
    <cfRule type="expression" dxfId="1011" priority="1009">
      <formula>U8="CĐ"</formula>
    </cfRule>
    <cfRule type="expression" dxfId="1010" priority="1010">
      <formula>TEXT(U$3,"DDD")="SUN"</formula>
    </cfRule>
    <cfRule type="expression" dxfId="1009" priority="1011">
      <formula>U8=0</formula>
    </cfRule>
    <cfRule type="cellIs" dxfId="1008" priority="1012" operator="between">
      <formula>0.01</formula>
      <formula>0.9</formula>
    </cfRule>
  </conditionalFormatting>
  <conditionalFormatting sqref="U9:U10">
    <cfRule type="expression" dxfId="1007" priority="1001">
      <formula>U9="x"</formula>
    </cfRule>
    <cfRule type="expression" dxfId="1006" priority="1002">
      <formula>+T9="TS"</formula>
    </cfRule>
    <cfRule type="expression" dxfId="1005" priority="1003">
      <formula>U9="CĐ"</formula>
    </cfRule>
    <cfRule type="expression" dxfId="1004" priority="1004">
      <formula>TEXT(U$3,"DDD")="SUN"</formula>
    </cfRule>
    <cfRule type="expression" dxfId="1003" priority="1005">
      <formula>U9=0</formula>
    </cfRule>
    <cfRule type="cellIs" dxfId="1002" priority="1006" operator="between">
      <formula>0.01</formula>
      <formula>0.9</formula>
    </cfRule>
  </conditionalFormatting>
  <conditionalFormatting sqref="U48">
    <cfRule type="expression" dxfId="1001" priority="1000">
      <formula>+T48="TS"</formula>
    </cfRule>
  </conditionalFormatting>
  <conditionalFormatting sqref="V48">
    <cfRule type="expression" dxfId="1000" priority="999">
      <formula>+U48="TS"</formula>
    </cfRule>
  </conditionalFormatting>
  <conditionalFormatting sqref="V8">
    <cfRule type="expression" dxfId="999" priority="993">
      <formula>V8="x"</formula>
    </cfRule>
    <cfRule type="expression" dxfId="998" priority="994">
      <formula>+U8="TS"</formula>
    </cfRule>
    <cfRule type="expression" dxfId="997" priority="995">
      <formula>V8="CĐ"</formula>
    </cfRule>
    <cfRule type="expression" dxfId="996" priority="996">
      <formula>TEXT(V$3,"DDD")="SUN"</formula>
    </cfRule>
    <cfRule type="expression" dxfId="995" priority="997">
      <formula>V8=0</formula>
    </cfRule>
    <cfRule type="cellIs" dxfId="994" priority="998" operator="between">
      <formula>0.01</formula>
      <formula>0.9</formula>
    </cfRule>
  </conditionalFormatting>
  <conditionalFormatting sqref="V9:V10">
    <cfRule type="expression" dxfId="993" priority="987">
      <formula>V9="x"</formula>
    </cfRule>
    <cfRule type="expression" dxfId="992" priority="988">
      <formula>+U9="TS"</formula>
    </cfRule>
    <cfRule type="expression" dxfId="991" priority="989">
      <formula>V9="CĐ"</formula>
    </cfRule>
    <cfRule type="expression" dxfId="990" priority="990">
      <formula>TEXT(V$3,"DDD")="SUN"</formula>
    </cfRule>
    <cfRule type="expression" dxfId="989" priority="991">
      <formula>V9=0</formula>
    </cfRule>
    <cfRule type="cellIs" dxfId="988" priority="992" operator="between">
      <formula>0.01</formula>
      <formula>0.9</formula>
    </cfRule>
  </conditionalFormatting>
  <conditionalFormatting sqref="V48">
    <cfRule type="expression" dxfId="987" priority="986">
      <formula>+U48="TS"</formula>
    </cfRule>
  </conditionalFormatting>
  <conditionalFormatting sqref="AF48">
    <cfRule type="expression" dxfId="986" priority="985">
      <formula>+AE48="TS"</formula>
    </cfRule>
  </conditionalFormatting>
  <conditionalFormatting sqref="AF48">
    <cfRule type="expression" dxfId="985" priority="984">
      <formula>+AE48="TS"</formula>
    </cfRule>
  </conditionalFormatting>
  <conditionalFormatting sqref="AE48">
    <cfRule type="expression" dxfId="984" priority="983">
      <formula>+AD48="TS"</formula>
    </cfRule>
  </conditionalFormatting>
  <conditionalFormatting sqref="AE48">
    <cfRule type="expression" dxfId="983" priority="982">
      <formula>+AD48="TS"</formula>
    </cfRule>
  </conditionalFormatting>
  <conditionalFormatting sqref="AA48">
    <cfRule type="expression" dxfId="982" priority="981">
      <formula>+Z48="TS"</formula>
    </cfRule>
  </conditionalFormatting>
  <conditionalFormatting sqref="AA8">
    <cfRule type="expression" dxfId="981" priority="975">
      <formula>AA8="x"</formula>
    </cfRule>
    <cfRule type="expression" dxfId="980" priority="976">
      <formula>+Z8="TS"</formula>
    </cfRule>
    <cfRule type="expression" dxfId="979" priority="977">
      <formula>AA8="CĐ"</formula>
    </cfRule>
    <cfRule type="expression" dxfId="978" priority="978">
      <formula>TEXT(AA$3,"DDD")="SUN"</formula>
    </cfRule>
    <cfRule type="expression" dxfId="977" priority="979">
      <formula>AA8=0</formula>
    </cfRule>
    <cfRule type="cellIs" dxfId="976" priority="980" operator="between">
      <formula>0.01</formula>
      <formula>0.9</formula>
    </cfRule>
  </conditionalFormatting>
  <conditionalFormatting sqref="AA9:AA10">
    <cfRule type="expression" dxfId="975" priority="969">
      <formula>AA9="x"</formula>
    </cfRule>
    <cfRule type="expression" dxfId="974" priority="970">
      <formula>+Z9="TS"</formula>
    </cfRule>
    <cfRule type="expression" dxfId="973" priority="971">
      <formula>AA9="CĐ"</formula>
    </cfRule>
    <cfRule type="expression" dxfId="972" priority="972">
      <formula>TEXT(AA$3,"DDD")="SUN"</formula>
    </cfRule>
    <cfRule type="expression" dxfId="971" priority="973">
      <formula>AA9=0</formula>
    </cfRule>
    <cfRule type="cellIs" dxfId="970" priority="974" operator="between">
      <formula>0.01</formula>
      <formula>0.9</formula>
    </cfRule>
  </conditionalFormatting>
  <conditionalFormatting sqref="AD48">
    <cfRule type="expression" dxfId="969" priority="968">
      <formula>+AC48="TS"</formula>
    </cfRule>
  </conditionalFormatting>
  <conditionalFormatting sqref="AD8">
    <cfRule type="expression" dxfId="968" priority="962">
      <formula>AD8="x"</formula>
    </cfRule>
    <cfRule type="expression" dxfId="967" priority="963">
      <formula>+AC8="TS"</formula>
    </cfRule>
    <cfRule type="expression" dxfId="966" priority="964">
      <formula>AD8="CĐ"</formula>
    </cfRule>
    <cfRule type="expression" dxfId="965" priority="965">
      <formula>TEXT(AD$3,"DDD")="SUN"</formula>
    </cfRule>
    <cfRule type="expression" dxfId="964" priority="966">
      <formula>AD8=0</formula>
    </cfRule>
    <cfRule type="cellIs" dxfId="963" priority="967" operator="between">
      <formula>0.01</formula>
      <formula>0.9</formula>
    </cfRule>
  </conditionalFormatting>
  <conditionalFormatting sqref="AD9:AD10">
    <cfRule type="expression" dxfId="962" priority="956">
      <formula>AD9="x"</formula>
    </cfRule>
    <cfRule type="expression" dxfId="961" priority="957">
      <formula>+AC9="TS"</formula>
    </cfRule>
    <cfRule type="expression" dxfId="960" priority="958">
      <formula>AD9="CĐ"</formula>
    </cfRule>
    <cfRule type="expression" dxfId="959" priority="959">
      <formula>TEXT(AD$3,"DDD")="SUN"</formula>
    </cfRule>
    <cfRule type="expression" dxfId="958" priority="960">
      <formula>AD9=0</formula>
    </cfRule>
    <cfRule type="cellIs" dxfId="957" priority="961" operator="between">
      <formula>0.01</formula>
      <formula>0.9</formula>
    </cfRule>
  </conditionalFormatting>
  <conditionalFormatting sqref="AD48">
    <cfRule type="expression" dxfId="956" priority="955">
      <formula>+AC48="TS"</formula>
    </cfRule>
  </conditionalFormatting>
  <conditionalFormatting sqref="AD8">
    <cfRule type="expression" dxfId="955" priority="949">
      <formula>AD8="x"</formula>
    </cfRule>
    <cfRule type="expression" dxfId="954" priority="950">
      <formula>+AC8="TS"</formula>
    </cfRule>
    <cfRule type="expression" dxfId="953" priority="951">
      <formula>AD8="CĐ"</formula>
    </cfRule>
    <cfRule type="expression" dxfId="952" priority="952">
      <formula>TEXT(AD$3,"DDD")="SUN"</formula>
    </cfRule>
    <cfRule type="expression" dxfId="951" priority="953">
      <formula>AD8=0</formula>
    </cfRule>
    <cfRule type="cellIs" dxfId="950" priority="954" operator="between">
      <formula>0.01</formula>
      <formula>0.9</formula>
    </cfRule>
  </conditionalFormatting>
  <conditionalFormatting sqref="AD9:AD10">
    <cfRule type="expression" dxfId="949" priority="943">
      <formula>AD9="x"</formula>
    </cfRule>
    <cfRule type="expression" dxfId="948" priority="944">
      <formula>+AC9="TS"</formula>
    </cfRule>
    <cfRule type="expression" dxfId="947" priority="945">
      <formula>AD9="CĐ"</formula>
    </cfRule>
    <cfRule type="expression" dxfId="946" priority="946">
      <formula>TEXT(AD$3,"DDD")="SUN"</formula>
    </cfRule>
    <cfRule type="expression" dxfId="945" priority="947">
      <formula>AD9=0</formula>
    </cfRule>
    <cfRule type="cellIs" dxfId="944" priority="948" operator="between">
      <formula>0.01</formula>
      <formula>0.9</formula>
    </cfRule>
  </conditionalFormatting>
  <conditionalFormatting sqref="AE48">
    <cfRule type="expression" dxfId="943" priority="942">
      <formula>+AD48="TS"</formula>
    </cfRule>
  </conditionalFormatting>
  <conditionalFormatting sqref="AE8">
    <cfRule type="expression" dxfId="942" priority="936">
      <formula>AE8="x"</formula>
    </cfRule>
    <cfRule type="expression" dxfId="941" priority="937">
      <formula>+AD8="TS"</formula>
    </cfRule>
    <cfRule type="expression" dxfId="940" priority="938">
      <formula>AE8="CĐ"</formula>
    </cfRule>
    <cfRule type="expression" dxfId="939" priority="939">
      <formula>TEXT(AE$3,"DDD")="SUN"</formula>
    </cfRule>
    <cfRule type="expression" dxfId="938" priority="940">
      <formula>AE8=0</formula>
    </cfRule>
    <cfRule type="cellIs" dxfId="937" priority="941" operator="between">
      <formula>0.01</formula>
      <formula>0.9</formula>
    </cfRule>
  </conditionalFormatting>
  <conditionalFormatting sqref="AE9:AE10">
    <cfRule type="expression" dxfId="936" priority="930">
      <formula>AE9="x"</formula>
    </cfRule>
    <cfRule type="expression" dxfId="935" priority="931">
      <formula>+AD9="TS"</formula>
    </cfRule>
    <cfRule type="expression" dxfId="934" priority="932">
      <formula>AE9="CĐ"</formula>
    </cfRule>
    <cfRule type="expression" dxfId="933" priority="933">
      <formula>TEXT(AE$3,"DDD")="SUN"</formula>
    </cfRule>
    <cfRule type="expression" dxfId="932" priority="934">
      <formula>AE9=0</formula>
    </cfRule>
    <cfRule type="cellIs" dxfId="931" priority="935" operator="between">
      <formula>0.01</formula>
      <formula>0.9</formula>
    </cfRule>
  </conditionalFormatting>
  <conditionalFormatting sqref="AE48">
    <cfRule type="expression" dxfId="930" priority="929">
      <formula>+AD48="TS"</formula>
    </cfRule>
  </conditionalFormatting>
  <conditionalFormatting sqref="AE8">
    <cfRule type="expression" dxfId="929" priority="923">
      <formula>AE8="x"</formula>
    </cfRule>
    <cfRule type="expression" dxfId="928" priority="924">
      <formula>+AD8="TS"</formula>
    </cfRule>
    <cfRule type="expression" dxfId="927" priority="925">
      <formula>AE8="CĐ"</formula>
    </cfRule>
    <cfRule type="expression" dxfId="926" priority="926">
      <formula>TEXT(AE$3,"DDD")="SUN"</formula>
    </cfRule>
    <cfRule type="expression" dxfId="925" priority="927">
      <formula>AE8=0</formula>
    </cfRule>
    <cfRule type="cellIs" dxfId="924" priority="928" operator="between">
      <formula>0.01</formula>
      <formula>0.9</formula>
    </cfRule>
  </conditionalFormatting>
  <conditionalFormatting sqref="AE9:AE10">
    <cfRule type="expression" dxfId="923" priority="917">
      <formula>AE9="x"</formula>
    </cfRule>
    <cfRule type="expression" dxfId="922" priority="918">
      <formula>+AD9="TS"</formula>
    </cfRule>
    <cfRule type="expression" dxfId="921" priority="919">
      <formula>AE9="CĐ"</formula>
    </cfRule>
    <cfRule type="expression" dxfId="920" priority="920">
      <formula>TEXT(AE$3,"DDD")="SUN"</formula>
    </cfRule>
    <cfRule type="expression" dxfId="919" priority="921">
      <formula>AE9=0</formula>
    </cfRule>
    <cfRule type="cellIs" dxfId="918" priority="922" operator="between">
      <formula>0.01</formula>
      <formula>0.9</formula>
    </cfRule>
  </conditionalFormatting>
  <conditionalFormatting sqref="AF48">
    <cfRule type="expression" dxfId="917" priority="916">
      <formula>+AE48="TS"</formula>
    </cfRule>
  </conditionalFormatting>
  <conditionalFormatting sqref="AF8">
    <cfRule type="expression" dxfId="916" priority="910">
      <formula>AF8="x"</formula>
    </cfRule>
    <cfRule type="expression" dxfId="915" priority="911">
      <formula>+AE8="TS"</formula>
    </cfRule>
    <cfRule type="expression" dxfId="914" priority="912">
      <formula>AF8="CĐ"</formula>
    </cfRule>
    <cfRule type="expression" dxfId="913" priority="913">
      <formula>TEXT(AF$3,"DDD")="SUN"</formula>
    </cfRule>
    <cfRule type="expression" dxfId="912" priority="914">
      <formula>AF8=0</formula>
    </cfRule>
    <cfRule type="cellIs" dxfId="911" priority="915" operator="between">
      <formula>0.01</formula>
      <formula>0.9</formula>
    </cfRule>
  </conditionalFormatting>
  <conditionalFormatting sqref="AF9:AF10">
    <cfRule type="expression" dxfId="910" priority="904">
      <formula>AF9="x"</formula>
    </cfRule>
    <cfRule type="expression" dxfId="909" priority="905">
      <formula>+AE9="TS"</formula>
    </cfRule>
    <cfRule type="expression" dxfId="908" priority="906">
      <formula>AF9="CĐ"</formula>
    </cfRule>
    <cfRule type="expression" dxfId="907" priority="907">
      <formula>TEXT(AF$3,"DDD")="SUN"</formula>
    </cfRule>
    <cfRule type="expression" dxfId="906" priority="908">
      <formula>AF9=0</formula>
    </cfRule>
    <cfRule type="cellIs" dxfId="905" priority="909" operator="between">
      <formula>0.01</formula>
      <formula>0.9</formula>
    </cfRule>
  </conditionalFormatting>
  <conditionalFormatting sqref="AF48">
    <cfRule type="expression" dxfId="904" priority="903">
      <formula>+AE48="TS"</formula>
    </cfRule>
  </conditionalFormatting>
  <conditionalFormatting sqref="AF8">
    <cfRule type="expression" dxfId="903" priority="897">
      <formula>AF8="x"</formula>
    </cfRule>
    <cfRule type="expression" dxfId="902" priority="898">
      <formula>+AE8="TS"</formula>
    </cfRule>
    <cfRule type="expression" dxfId="901" priority="899">
      <formula>AF8="CĐ"</formula>
    </cfRule>
    <cfRule type="expression" dxfId="900" priority="900">
      <formula>TEXT(AF$3,"DDD")="SUN"</formula>
    </cfRule>
    <cfRule type="expression" dxfId="899" priority="901">
      <formula>AF8=0</formula>
    </cfRule>
    <cfRule type="cellIs" dxfId="898" priority="902" operator="between">
      <formula>0.01</formula>
      <formula>0.9</formula>
    </cfRule>
  </conditionalFormatting>
  <conditionalFormatting sqref="AF9:AF10">
    <cfRule type="expression" dxfId="897" priority="891">
      <formula>AF9="x"</formula>
    </cfRule>
    <cfRule type="expression" dxfId="896" priority="892">
      <formula>+AE9="TS"</formula>
    </cfRule>
    <cfRule type="expression" dxfId="895" priority="893">
      <formula>AF9="CĐ"</formula>
    </cfRule>
    <cfRule type="expression" dxfId="894" priority="894">
      <formula>TEXT(AF$3,"DDD")="SUN"</formula>
    </cfRule>
    <cfRule type="expression" dxfId="893" priority="895">
      <formula>AF9=0</formula>
    </cfRule>
    <cfRule type="cellIs" dxfId="892" priority="896" operator="between">
      <formula>0.01</formula>
      <formula>0.9</formula>
    </cfRule>
  </conditionalFormatting>
  <conditionalFormatting sqref="AE48">
    <cfRule type="expression" dxfId="891" priority="890">
      <formula>+AD48="TS"</formula>
    </cfRule>
  </conditionalFormatting>
  <conditionalFormatting sqref="AD48">
    <cfRule type="expression" dxfId="890" priority="889">
      <formula>+AC48="TS"</formula>
    </cfRule>
  </conditionalFormatting>
  <conditionalFormatting sqref="AD8">
    <cfRule type="expression" dxfId="889" priority="883">
      <formula>AD8="x"</formula>
    </cfRule>
    <cfRule type="expression" dxfId="888" priority="884">
      <formula>+AC8="TS"</formula>
    </cfRule>
    <cfRule type="expression" dxfId="887" priority="885">
      <formula>AD8="CĐ"</formula>
    </cfRule>
    <cfRule type="expression" dxfId="886" priority="886">
      <formula>TEXT(AD$3,"DDD")="SUN"</formula>
    </cfRule>
    <cfRule type="expression" dxfId="885" priority="887">
      <formula>AD8=0</formula>
    </cfRule>
    <cfRule type="cellIs" dxfId="884" priority="888" operator="between">
      <formula>0.01</formula>
      <formula>0.9</formula>
    </cfRule>
  </conditionalFormatting>
  <conditionalFormatting sqref="AD9:AD10">
    <cfRule type="expression" dxfId="883" priority="877">
      <formula>AD9="x"</formula>
    </cfRule>
    <cfRule type="expression" dxfId="882" priority="878">
      <formula>+AC9="TS"</formula>
    </cfRule>
    <cfRule type="expression" dxfId="881" priority="879">
      <formula>AD9="CĐ"</formula>
    </cfRule>
    <cfRule type="expression" dxfId="880" priority="880">
      <formula>TEXT(AD$3,"DDD")="SUN"</formula>
    </cfRule>
    <cfRule type="expression" dxfId="879" priority="881">
      <formula>AD9=0</formula>
    </cfRule>
    <cfRule type="cellIs" dxfId="878" priority="882" operator="between">
      <formula>0.01</formula>
      <formula>0.9</formula>
    </cfRule>
  </conditionalFormatting>
  <conditionalFormatting sqref="AE48">
    <cfRule type="expression" dxfId="877" priority="876">
      <formula>+AD48="TS"</formula>
    </cfRule>
  </conditionalFormatting>
  <conditionalFormatting sqref="AE8">
    <cfRule type="expression" dxfId="876" priority="870">
      <formula>AE8="x"</formula>
    </cfRule>
    <cfRule type="expression" dxfId="875" priority="871">
      <formula>+AD8="TS"</formula>
    </cfRule>
    <cfRule type="expression" dxfId="874" priority="872">
      <formula>AE8="CĐ"</formula>
    </cfRule>
    <cfRule type="expression" dxfId="873" priority="873">
      <formula>TEXT(AE$3,"DDD")="SUN"</formula>
    </cfRule>
    <cfRule type="expression" dxfId="872" priority="874">
      <formula>AE8=0</formula>
    </cfRule>
    <cfRule type="cellIs" dxfId="871" priority="875" operator="between">
      <formula>0.01</formula>
      <formula>0.9</formula>
    </cfRule>
  </conditionalFormatting>
  <conditionalFormatting sqref="AE9:AE10">
    <cfRule type="expression" dxfId="870" priority="864">
      <formula>AE9="x"</formula>
    </cfRule>
    <cfRule type="expression" dxfId="869" priority="865">
      <formula>+AD9="TS"</formula>
    </cfRule>
    <cfRule type="expression" dxfId="868" priority="866">
      <formula>AE9="CĐ"</formula>
    </cfRule>
    <cfRule type="expression" dxfId="867" priority="867">
      <formula>TEXT(AE$3,"DDD")="SUN"</formula>
    </cfRule>
    <cfRule type="expression" dxfId="866" priority="868">
      <formula>AE9=0</formula>
    </cfRule>
    <cfRule type="cellIs" dxfId="865" priority="869" operator="between">
      <formula>0.01</formula>
      <formula>0.9</formula>
    </cfRule>
  </conditionalFormatting>
  <conditionalFormatting sqref="AD48">
    <cfRule type="expression" dxfId="864" priority="863">
      <formula>+AC48="TS"</formula>
    </cfRule>
  </conditionalFormatting>
  <conditionalFormatting sqref="AD8">
    <cfRule type="expression" dxfId="863" priority="857">
      <formula>AD8="x"</formula>
    </cfRule>
    <cfRule type="expression" dxfId="862" priority="858">
      <formula>+AC8="TS"</formula>
    </cfRule>
    <cfRule type="expression" dxfId="861" priority="859">
      <formula>AD8="CĐ"</formula>
    </cfRule>
    <cfRule type="expression" dxfId="860" priority="860">
      <formula>TEXT(AD$3,"DDD")="SUN"</formula>
    </cfRule>
    <cfRule type="expression" dxfId="859" priority="861">
      <formula>AD8=0</formula>
    </cfRule>
    <cfRule type="cellIs" dxfId="858" priority="862" operator="between">
      <formula>0.01</formula>
      <formula>0.9</formula>
    </cfRule>
  </conditionalFormatting>
  <conditionalFormatting sqref="AD9:AD10">
    <cfRule type="expression" dxfId="857" priority="851">
      <formula>AD9="x"</formula>
    </cfRule>
    <cfRule type="expression" dxfId="856" priority="852">
      <formula>+AC9="TS"</formula>
    </cfRule>
    <cfRule type="expression" dxfId="855" priority="853">
      <formula>AD9="CĐ"</formula>
    </cfRule>
    <cfRule type="expression" dxfId="854" priority="854">
      <formula>TEXT(AD$3,"DDD")="SUN"</formula>
    </cfRule>
    <cfRule type="expression" dxfId="853" priority="855">
      <formula>AD9=0</formula>
    </cfRule>
    <cfRule type="cellIs" dxfId="852" priority="856" operator="between">
      <formula>0.01</formula>
      <formula>0.9</formula>
    </cfRule>
  </conditionalFormatting>
  <conditionalFormatting sqref="AE48">
    <cfRule type="expression" dxfId="851" priority="850">
      <formula>+AD48="TS"</formula>
    </cfRule>
  </conditionalFormatting>
  <conditionalFormatting sqref="AE8">
    <cfRule type="expression" dxfId="850" priority="844">
      <formula>AE8="x"</formula>
    </cfRule>
    <cfRule type="expression" dxfId="849" priority="845">
      <formula>+AD8="TS"</formula>
    </cfRule>
    <cfRule type="expression" dxfId="848" priority="846">
      <formula>AE8="CĐ"</formula>
    </cfRule>
    <cfRule type="expression" dxfId="847" priority="847">
      <formula>TEXT(AE$3,"DDD")="SUN"</formula>
    </cfRule>
    <cfRule type="expression" dxfId="846" priority="848">
      <formula>AE8=0</formula>
    </cfRule>
    <cfRule type="cellIs" dxfId="845" priority="849" operator="between">
      <formula>0.01</formula>
      <formula>0.9</formula>
    </cfRule>
  </conditionalFormatting>
  <conditionalFormatting sqref="AE9:AE10">
    <cfRule type="expression" dxfId="844" priority="838">
      <formula>AE9="x"</formula>
    </cfRule>
    <cfRule type="expression" dxfId="843" priority="839">
      <formula>+AD9="TS"</formula>
    </cfRule>
    <cfRule type="expression" dxfId="842" priority="840">
      <formula>AE9="CĐ"</formula>
    </cfRule>
    <cfRule type="expression" dxfId="841" priority="841">
      <formula>TEXT(AE$3,"DDD")="SUN"</formula>
    </cfRule>
    <cfRule type="expression" dxfId="840" priority="842">
      <formula>AE9=0</formula>
    </cfRule>
    <cfRule type="cellIs" dxfId="839" priority="843" operator="between">
      <formula>0.01</formula>
      <formula>0.9</formula>
    </cfRule>
  </conditionalFormatting>
  <conditionalFormatting sqref="AF48">
    <cfRule type="expression" dxfId="838" priority="837">
      <formula>+AE48="TS"</formula>
    </cfRule>
  </conditionalFormatting>
  <conditionalFormatting sqref="AF8">
    <cfRule type="expression" dxfId="837" priority="831">
      <formula>AF8="x"</formula>
    </cfRule>
    <cfRule type="expression" dxfId="836" priority="832">
      <formula>+AE8="TS"</formula>
    </cfRule>
    <cfRule type="expression" dxfId="835" priority="833">
      <formula>AF8="CĐ"</formula>
    </cfRule>
    <cfRule type="expression" dxfId="834" priority="834">
      <formula>TEXT(AF$3,"DDD")="SUN"</formula>
    </cfRule>
    <cfRule type="expression" dxfId="833" priority="835">
      <formula>AF8=0</formula>
    </cfRule>
    <cfRule type="cellIs" dxfId="832" priority="836" operator="between">
      <formula>0.01</formula>
      <formula>0.9</formula>
    </cfRule>
  </conditionalFormatting>
  <conditionalFormatting sqref="AF9:AF10">
    <cfRule type="expression" dxfId="831" priority="825">
      <formula>AF9="x"</formula>
    </cfRule>
    <cfRule type="expression" dxfId="830" priority="826">
      <formula>+AE9="TS"</formula>
    </cfRule>
    <cfRule type="expression" dxfId="829" priority="827">
      <formula>AF9="CĐ"</formula>
    </cfRule>
    <cfRule type="expression" dxfId="828" priority="828">
      <formula>TEXT(AF$3,"DDD")="SUN"</formula>
    </cfRule>
    <cfRule type="expression" dxfId="827" priority="829">
      <formula>AF9=0</formula>
    </cfRule>
    <cfRule type="cellIs" dxfId="826" priority="830" operator="between">
      <formula>0.01</formula>
      <formula>0.9</formula>
    </cfRule>
  </conditionalFormatting>
  <conditionalFormatting sqref="AG48">
    <cfRule type="expression" dxfId="825" priority="824">
      <formula>+AF48="TS"</formula>
    </cfRule>
  </conditionalFormatting>
  <conditionalFormatting sqref="AG8">
    <cfRule type="expression" dxfId="824" priority="818">
      <formula>AG8="x"</formula>
    </cfRule>
    <cfRule type="expression" dxfId="823" priority="819">
      <formula>+AF8="TS"</formula>
    </cfRule>
    <cfRule type="expression" dxfId="822" priority="820">
      <formula>AG8="CĐ"</formula>
    </cfRule>
    <cfRule type="expression" dxfId="821" priority="821">
      <formula>TEXT(AG$3,"DDD")="SUN"</formula>
    </cfRule>
    <cfRule type="expression" dxfId="820" priority="822">
      <formula>AG8=0</formula>
    </cfRule>
    <cfRule type="cellIs" dxfId="819" priority="823" operator="between">
      <formula>0.01</formula>
      <formula>0.9</formula>
    </cfRule>
  </conditionalFormatting>
  <conditionalFormatting sqref="AG9:AG10">
    <cfRule type="expression" dxfId="818" priority="812">
      <formula>AG9="x"</formula>
    </cfRule>
    <cfRule type="expression" dxfId="817" priority="813">
      <formula>+AF9="TS"</formula>
    </cfRule>
    <cfRule type="expression" dxfId="816" priority="814">
      <formula>AG9="CĐ"</formula>
    </cfRule>
    <cfRule type="expression" dxfId="815" priority="815">
      <formula>TEXT(AG$3,"DDD")="SUN"</formula>
    </cfRule>
    <cfRule type="expression" dxfId="814" priority="816">
      <formula>AG9=0</formula>
    </cfRule>
    <cfRule type="cellIs" dxfId="813" priority="817" operator="between">
      <formula>0.01</formula>
      <formula>0.9</formula>
    </cfRule>
  </conditionalFormatting>
  <conditionalFormatting sqref="AA48">
    <cfRule type="expression" dxfId="812" priority="811">
      <formula>+Z48="TS"</formula>
    </cfRule>
  </conditionalFormatting>
  <conditionalFormatting sqref="AD48">
    <cfRule type="expression" dxfId="811" priority="810">
      <formula>+AC48="TS"</formula>
    </cfRule>
  </conditionalFormatting>
  <conditionalFormatting sqref="AE48">
    <cfRule type="expression" dxfId="810" priority="809">
      <formula>+AD48="TS"</formula>
    </cfRule>
  </conditionalFormatting>
  <conditionalFormatting sqref="AF48">
    <cfRule type="expression" dxfId="809" priority="808">
      <formula>+AE48="TS"</formula>
    </cfRule>
  </conditionalFormatting>
  <conditionalFormatting sqref="AG48">
    <cfRule type="expression" dxfId="808" priority="807">
      <formula>+AF48="TS"</formula>
    </cfRule>
  </conditionalFormatting>
  <conditionalFormatting sqref="AB48">
    <cfRule type="expression" dxfId="807" priority="806">
      <formula>+AA48="TS"</formula>
    </cfRule>
  </conditionalFormatting>
  <conditionalFormatting sqref="AB8">
    <cfRule type="expression" dxfId="806" priority="800">
      <formula>AB8="x"</formula>
    </cfRule>
    <cfRule type="expression" dxfId="805" priority="801">
      <formula>+AA8="TS"</formula>
    </cfRule>
    <cfRule type="expression" dxfId="804" priority="802">
      <formula>AB8="CĐ"</formula>
    </cfRule>
    <cfRule type="expression" dxfId="803" priority="803">
      <formula>TEXT(AB$3,"DDD")="SUN"</formula>
    </cfRule>
    <cfRule type="expression" dxfId="802" priority="804">
      <formula>AB8=0</formula>
    </cfRule>
    <cfRule type="cellIs" dxfId="801" priority="805" operator="between">
      <formula>0.01</formula>
      <formula>0.9</formula>
    </cfRule>
  </conditionalFormatting>
  <conditionalFormatting sqref="AB9:AB10">
    <cfRule type="expression" dxfId="800" priority="794">
      <formula>AB9="x"</formula>
    </cfRule>
    <cfRule type="expression" dxfId="799" priority="795">
      <formula>+AA9="TS"</formula>
    </cfRule>
    <cfRule type="expression" dxfId="798" priority="796">
      <formula>AB9="CĐ"</formula>
    </cfRule>
    <cfRule type="expression" dxfId="797" priority="797">
      <formula>TEXT(AB$3,"DDD")="SUN"</formula>
    </cfRule>
    <cfRule type="expression" dxfId="796" priority="798">
      <formula>AB9=0</formula>
    </cfRule>
    <cfRule type="cellIs" dxfId="795" priority="799" operator="between">
      <formula>0.01</formula>
      <formula>0.9</formula>
    </cfRule>
  </conditionalFormatting>
  <conditionalFormatting sqref="AB48">
    <cfRule type="expression" dxfId="794" priority="793">
      <formula>+AA48="TS"</formula>
    </cfRule>
  </conditionalFormatting>
  <conditionalFormatting sqref="AC48">
    <cfRule type="expression" dxfId="793" priority="792">
      <formula>+AB48="TS"</formula>
    </cfRule>
  </conditionalFormatting>
  <conditionalFormatting sqref="AC8">
    <cfRule type="expression" dxfId="792" priority="786">
      <formula>AC8="x"</formula>
    </cfRule>
    <cfRule type="expression" dxfId="791" priority="787">
      <formula>+AB8="TS"</formula>
    </cfRule>
    <cfRule type="expression" dxfId="790" priority="788">
      <formula>AC8="CĐ"</formula>
    </cfRule>
    <cfRule type="expression" dxfId="789" priority="789">
      <formula>TEXT(AC$3,"DDD")="SUN"</formula>
    </cfRule>
    <cfRule type="expression" dxfId="788" priority="790">
      <formula>AC8=0</formula>
    </cfRule>
    <cfRule type="cellIs" dxfId="787" priority="791" operator="between">
      <formula>0.01</formula>
      <formula>0.9</formula>
    </cfRule>
  </conditionalFormatting>
  <conditionalFormatting sqref="AC9:AC10">
    <cfRule type="expression" dxfId="786" priority="780">
      <formula>AC9="x"</formula>
    </cfRule>
    <cfRule type="expression" dxfId="785" priority="781">
      <formula>+AB9="TS"</formula>
    </cfRule>
    <cfRule type="expression" dxfId="784" priority="782">
      <formula>AC9="CĐ"</formula>
    </cfRule>
    <cfRule type="expression" dxfId="783" priority="783">
      <formula>TEXT(AC$3,"DDD")="SUN"</formula>
    </cfRule>
    <cfRule type="expression" dxfId="782" priority="784">
      <formula>AC9=0</formula>
    </cfRule>
    <cfRule type="cellIs" dxfId="781" priority="785" operator="between">
      <formula>0.01</formula>
      <formula>0.9</formula>
    </cfRule>
  </conditionalFormatting>
  <conditionalFormatting sqref="AC48">
    <cfRule type="expression" dxfId="780" priority="779">
      <formula>+AB48="TS"</formula>
    </cfRule>
  </conditionalFormatting>
  <conditionalFormatting sqref="AE48">
    <cfRule type="expression" dxfId="779" priority="778">
      <formula>+AD48="TS"</formula>
    </cfRule>
  </conditionalFormatting>
  <conditionalFormatting sqref="AA48">
    <cfRule type="expression" dxfId="778" priority="777">
      <formula>+Z48="TS"</formula>
    </cfRule>
  </conditionalFormatting>
  <conditionalFormatting sqref="AA8">
    <cfRule type="expression" dxfId="777" priority="771">
      <formula>AA8="x"</formula>
    </cfRule>
    <cfRule type="expression" dxfId="776" priority="772">
      <formula>+Z8="TS"</formula>
    </cfRule>
    <cfRule type="expression" dxfId="775" priority="773">
      <formula>AA8="CĐ"</formula>
    </cfRule>
    <cfRule type="expression" dxfId="774" priority="774">
      <formula>TEXT(AA$3,"DDD")="SUN"</formula>
    </cfRule>
    <cfRule type="expression" dxfId="773" priority="775">
      <formula>AA8=0</formula>
    </cfRule>
    <cfRule type="cellIs" dxfId="772" priority="776" operator="between">
      <formula>0.01</formula>
      <formula>0.9</formula>
    </cfRule>
  </conditionalFormatting>
  <conditionalFormatting sqref="AA9:AA10">
    <cfRule type="expression" dxfId="771" priority="765">
      <formula>AA9="x"</formula>
    </cfRule>
    <cfRule type="expression" dxfId="770" priority="766">
      <formula>+Z9="TS"</formula>
    </cfRule>
    <cfRule type="expression" dxfId="769" priority="767">
      <formula>AA9="CĐ"</formula>
    </cfRule>
    <cfRule type="expression" dxfId="768" priority="768">
      <formula>TEXT(AA$3,"DDD")="SUN"</formula>
    </cfRule>
    <cfRule type="expression" dxfId="767" priority="769">
      <formula>AA9=0</formula>
    </cfRule>
    <cfRule type="cellIs" dxfId="766" priority="770" operator="between">
      <formula>0.01</formula>
      <formula>0.9</formula>
    </cfRule>
  </conditionalFormatting>
  <conditionalFormatting sqref="AD48">
    <cfRule type="expression" dxfId="765" priority="764">
      <formula>+AC48="TS"</formula>
    </cfRule>
  </conditionalFormatting>
  <conditionalFormatting sqref="AD8">
    <cfRule type="expression" dxfId="764" priority="758">
      <formula>AD8="x"</formula>
    </cfRule>
    <cfRule type="expression" dxfId="763" priority="759">
      <formula>+AC8="TS"</formula>
    </cfRule>
    <cfRule type="expression" dxfId="762" priority="760">
      <formula>AD8="CĐ"</formula>
    </cfRule>
    <cfRule type="expression" dxfId="761" priority="761">
      <formula>TEXT(AD$3,"DDD")="SUN"</formula>
    </cfRule>
    <cfRule type="expression" dxfId="760" priority="762">
      <formula>AD8=0</formula>
    </cfRule>
    <cfRule type="cellIs" dxfId="759" priority="763" operator="between">
      <formula>0.01</formula>
      <formula>0.9</formula>
    </cfRule>
  </conditionalFormatting>
  <conditionalFormatting sqref="AD9:AD10">
    <cfRule type="expression" dxfId="758" priority="752">
      <formula>AD9="x"</formula>
    </cfRule>
    <cfRule type="expression" dxfId="757" priority="753">
      <formula>+AC9="TS"</formula>
    </cfRule>
    <cfRule type="expression" dxfId="756" priority="754">
      <formula>AD9="CĐ"</formula>
    </cfRule>
    <cfRule type="expression" dxfId="755" priority="755">
      <formula>TEXT(AD$3,"DDD")="SUN"</formula>
    </cfRule>
    <cfRule type="expression" dxfId="754" priority="756">
      <formula>AD9=0</formula>
    </cfRule>
    <cfRule type="cellIs" dxfId="753" priority="757" operator="between">
      <formula>0.01</formula>
      <formula>0.9</formula>
    </cfRule>
  </conditionalFormatting>
  <conditionalFormatting sqref="AE48">
    <cfRule type="expression" dxfId="752" priority="751">
      <formula>+AD48="TS"</formula>
    </cfRule>
  </conditionalFormatting>
  <conditionalFormatting sqref="AE8">
    <cfRule type="expression" dxfId="751" priority="745">
      <formula>AE8="x"</formula>
    </cfRule>
    <cfRule type="expression" dxfId="750" priority="746">
      <formula>+AD8="TS"</formula>
    </cfRule>
    <cfRule type="expression" dxfId="749" priority="747">
      <formula>AE8="CĐ"</formula>
    </cfRule>
    <cfRule type="expression" dxfId="748" priority="748">
      <formula>TEXT(AE$3,"DDD")="SUN"</formula>
    </cfRule>
    <cfRule type="expression" dxfId="747" priority="749">
      <formula>AE8=0</formula>
    </cfRule>
    <cfRule type="cellIs" dxfId="746" priority="750" operator="between">
      <formula>0.01</formula>
      <formula>0.9</formula>
    </cfRule>
  </conditionalFormatting>
  <conditionalFormatting sqref="AE9:AE10">
    <cfRule type="expression" dxfId="745" priority="739">
      <formula>AE9="x"</formula>
    </cfRule>
    <cfRule type="expression" dxfId="744" priority="740">
      <formula>+AD9="TS"</formula>
    </cfRule>
    <cfRule type="expression" dxfId="743" priority="741">
      <formula>AE9="CĐ"</formula>
    </cfRule>
    <cfRule type="expression" dxfId="742" priority="742">
      <formula>TEXT(AE$3,"DDD")="SUN"</formula>
    </cfRule>
    <cfRule type="expression" dxfId="741" priority="743">
      <formula>AE9=0</formula>
    </cfRule>
    <cfRule type="cellIs" dxfId="740" priority="744" operator="between">
      <formula>0.01</formula>
      <formula>0.9</formula>
    </cfRule>
  </conditionalFormatting>
  <conditionalFormatting sqref="AD48">
    <cfRule type="expression" dxfId="739" priority="738">
      <formula>+AC48="TS"</formula>
    </cfRule>
  </conditionalFormatting>
  <conditionalFormatting sqref="AD8">
    <cfRule type="expression" dxfId="738" priority="732">
      <formula>AD8="x"</formula>
    </cfRule>
    <cfRule type="expression" dxfId="737" priority="733">
      <formula>+AC8="TS"</formula>
    </cfRule>
    <cfRule type="expression" dxfId="736" priority="734">
      <formula>AD8="CĐ"</formula>
    </cfRule>
    <cfRule type="expression" dxfId="735" priority="735">
      <formula>TEXT(AD$3,"DDD")="SUN"</formula>
    </cfRule>
    <cfRule type="expression" dxfId="734" priority="736">
      <formula>AD8=0</formula>
    </cfRule>
    <cfRule type="cellIs" dxfId="733" priority="737" operator="between">
      <formula>0.01</formula>
      <formula>0.9</formula>
    </cfRule>
  </conditionalFormatting>
  <conditionalFormatting sqref="AD9:AD10">
    <cfRule type="expression" dxfId="732" priority="726">
      <formula>AD9="x"</formula>
    </cfRule>
    <cfRule type="expression" dxfId="731" priority="727">
      <formula>+AC9="TS"</formula>
    </cfRule>
    <cfRule type="expression" dxfId="730" priority="728">
      <formula>AD9="CĐ"</formula>
    </cfRule>
    <cfRule type="expression" dxfId="729" priority="729">
      <formula>TEXT(AD$3,"DDD")="SUN"</formula>
    </cfRule>
    <cfRule type="expression" dxfId="728" priority="730">
      <formula>AD9=0</formula>
    </cfRule>
    <cfRule type="cellIs" dxfId="727" priority="731" operator="between">
      <formula>0.01</formula>
      <formula>0.9</formula>
    </cfRule>
  </conditionalFormatting>
  <conditionalFormatting sqref="AE48">
    <cfRule type="expression" dxfId="726" priority="725">
      <formula>+AD48="TS"</formula>
    </cfRule>
  </conditionalFormatting>
  <conditionalFormatting sqref="AE8">
    <cfRule type="expression" dxfId="725" priority="719">
      <formula>AE8="x"</formula>
    </cfRule>
    <cfRule type="expression" dxfId="724" priority="720">
      <formula>+AD8="TS"</formula>
    </cfRule>
    <cfRule type="expression" dxfId="723" priority="721">
      <formula>AE8="CĐ"</formula>
    </cfRule>
    <cfRule type="expression" dxfId="722" priority="722">
      <formula>TEXT(AE$3,"DDD")="SUN"</formula>
    </cfRule>
    <cfRule type="expression" dxfId="721" priority="723">
      <formula>AE8=0</formula>
    </cfRule>
    <cfRule type="cellIs" dxfId="720" priority="724" operator="between">
      <formula>0.01</formula>
      <formula>0.9</formula>
    </cfRule>
  </conditionalFormatting>
  <conditionalFormatting sqref="AE9:AE10">
    <cfRule type="expression" dxfId="719" priority="713">
      <formula>AE9="x"</formula>
    </cfRule>
    <cfRule type="expression" dxfId="718" priority="714">
      <formula>+AD9="TS"</formula>
    </cfRule>
    <cfRule type="expression" dxfId="717" priority="715">
      <formula>AE9="CĐ"</formula>
    </cfRule>
    <cfRule type="expression" dxfId="716" priority="716">
      <formula>TEXT(AE$3,"DDD")="SUN"</formula>
    </cfRule>
    <cfRule type="expression" dxfId="715" priority="717">
      <formula>AE9=0</formula>
    </cfRule>
    <cfRule type="cellIs" dxfId="714" priority="718" operator="between">
      <formula>0.01</formula>
      <formula>0.9</formula>
    </cfRule>
  </conditionalFormatting>
  <conditionalFormatting sqref="AF48">
    <cfRule type="expression" dxfId="713" priority="712">
      <formula>+AE48="TS"</formula>
    </cfRule>
  </conditionalFormatting>
  <conditionalFormatting sqref="AF9:AF10">
    <cfRule type="expression" dxfId="712" priority="706">
      <formula>AF9="x"</formula>
    </cfRule>
    <cfRule type="expression" dxfId="711" priority="707">
      <formula>+AE9="TS"</formula>
    </cfRule>
    <cfRule type="expression" dxfId="710" priority="708">
      <formula>AF9="CĐ"</formula>
    </cfRule>
    <cfRule type="expression" dxfId="709" priority="709">
      <formula>TEXT(AF$3,"DDD")="SUN"</formula>
    </cfRule>
    <cfRule type="expression" dxfId="708" priority="710">
      <formula>AF9=0</formula>
    </cfRule>
    <cfRule type="cellIs" dxfId="707" priority="711" operator="between">
      <formula>0.01</formula>
      <formula>0.9</formula>
    </cfRule>
  </conditionalFormatting>
  <conditionalFormatting sqref="AG48">
    <cfRule type="expression" dxfId="706" priority="705">
      <formula>+AF48="TS"</formula>
    </cfRule>
  </conditionalFormatting>
  <conditionalFormatting sqref="AG8">
    <cfRule type="expression" dxfId="705" priority="699">
      <formula>AG8="x"</formula>
    </cfRule>
    <cfRule type="expression" dxfId="704" priority="700">
      <formula>+AF8="TS"</formula>
    </cfRule>
    <cfRule type="expression" dxfId="703" priority="701">
      <formula>AG8="CĐ"</formula>
    </cfRule>
    <cfRule type="expression" dxfId="702" priority="702">
      <formula>TEXT(AG$3,"DDD")="SUN"</formula>
    </cfRule>
    <cfRule type="expression" dxfId="701" priority="703">
      <formula>AG8=0</formula>
    </cfRule>
    <cfRule type="cellIs" dxfId="700" priority="704" operator="between">
      <formula>0.01</formula>
      <formula>0.9</formula>
    </cfRule>
  </conditionalFormatting>
  <conditionalFormatting sqref="AG9:AG10">
    <cfRule type="expression" dxfId="699" priority="693">
      <formula>AG9="x"</formula>
    </cfRule>
    <cfRule type="expression" dxfId="698" priority="694">
      <formula>+AF9="TS"</formula>
    </cfRule>
    <cfRule type="expression" dxfId="697" priority="695">
      <formula>AG9="CĐ"</formula>
    </cfRule>
    <cfRule type="expression" dxfId="696" priority="696">
      <formula>TEXT(AG$3,"DDD")="SUN"</formula>
    </cfRule>
    <cfRule type="expression" dxfId="695" priority="697">
      <formula>AG9=0</formula>
    </cfRule>
    <cfRule type="cellIs" dxfId="694" priority="698" operator="between">
      <formula>0.01</formula>
      <formula>0.9</formula>
    </cfRule>
  </conditionalFormatting>
  <conditionalFormatting sqref="AA48">
    <cfRule type="expression" dxfId="693" priority="692">
      <formula>+Z48="TS"</formula>
    </cfRule>
  </conditionalFormatting>
  <conditionalFormatting sqref="AD48">
    <cfRule type="expression" dxfId="692" priority="691">
      <formula>+AC48="TS"</formula>
    </cfRule>
  </conditionalFormatting>
  <conditionalFormatting sqref="AE48">
    <cfRule type="expression" dxfId="691" priority="690">
      <formula>+AD48="TS"</formula>
    </cfRule>
  </conditionalFormatting>
  <conditionalFormatting sqref="AF48">
    <cfRule type="expression" dxfId="690" priority="689">
      <formula>+AE48="TS"</formula>
    </cfRule>
  </conditionalFormatting>
  <conditionalFormatting sqref="AG48">
    <cfRule type="expression" dxfId="689" priority="688">
      <formula>+AF48="TS"</formula>
    </cfRule>
  </conditionalFormatting>
  <conditionalFormatting sqref="AB48">
    <cfRule type="expression" dxfId="688" priority="687">
      <formula>+AA48="TS"</formula>
    </cfRule>
  </conditionalFormatting>
  <conditionalFormatting sqref="AB8">
    <cfRule type="expression" dxfId="687" priority="681">
      <formula>AB8="x"</formula>
    </cfRule>
    <cfRule type="expression" dxfId="686" priority="682">
      <formula>+AA8="TS"</formula>
    </cfRule>
    <cfRule type="expression" dxfId="685" priority="683">
      <formula>AB8="CĐ"</formula>
    </cfRule>
    <cfRule type="expression" dxfId="684" priority="684">
      <formula>TEXT(AB$3,"DDD")="SUN"</formula>
    </cfRule>
    <cfRule type="expression" dxfId="683" priority="685">
      <formula>AB8=0</formula>
    </cfRule>
    <cfRule type="cellIs" dxfId="682" priority="686" operator="between">
      <formula>0.01</formula>
      <formula>0.9</formula>
    </cfRule>
  </conditionalFormatting>
  <conditionalFormatting sqref="AB9:AB10">
    <cfRule type="expression" dxfId="681" priority="675">
      <formula>AB9="x"</formula>
    </cfRule>
    <cfRule type="expression" dxfId="680" priority="676">
      <formula>+AA9="TS"</formula>
    </cfRule>
    <cfRule type="expression" dxfId="679" priority="677">
      <formula>AB9="CĐ"</formula>
    </cfRule>
    <cfRule type="expression" dxfId="678" priority="678">
      <formula>TEXT(AB$3,"DDD")="SUN"</formula>
    </cfRule>
    <cfRule type="expression" dxfId="677" priority="679">
      <formula>AB9=0</formula>
    </cfRule>
    <cfRule type="cellIs" dxfId="676" priority="680" operator="between">
      <formula>0.01</formula>
      <formula>0.9</formula>
    </cfRule>
  </conditionalFormatting>
  <conditionalFormatting sqref="AB48">
    <cfRule type="expression" dxfId="675" priority="674">
      <formula>+AA48="TS"</formula>
    </cfRule>
  </conditionalFormatting>
  <conditionalFormatting sqref="AC48">
    <cfRule type="expression" dxfId="674" priority="673">
      <formula>+AB48="TS"</formula>
    </cfRule>
  </conditionalFormatting>
  <conditionalFormatting sqref="AC8">
    <cfRule type="expression" dxfId="673" priority="667">
      <formula>AC8="x"</formula>
    </cfRule>
    <cfRule type="expression" dxfId="672" priority="668">
      <formula>+AB8="TS"</formula>
    </cfRule>
    <cfRule type="expression" dxfId="671" priority="669">
      <formula>AC8="CĐ"</formula>
    </cfRule>
    <cfRule type="expression" dxfId="670" priority="670">
      <formula>TEXT(AC$3,"DDD")="SUN"</formula>
    </cfRule>
    <cfRule type="expression" dxfId="669" priority="671">
      <formula>AC8=0</formula>
    </cfRule>
    <cfRule type="cellIs" dxfId="668" priority="672" operator="between">
      <formula>0.01</formula>
      <formula>0.9</formula>
    </cfRule>
  </conditionalFormatting>
  <conditionalFormatting sqref="AC9:AC10">
    <cfRule type="expression" dxfId="667" priority="661">
      <formula>AC9="x"</formula>
    </cfRule>
    <cfRule type="expression" dxfId="666" priority="662">
      <formula>+AB9="TS"</formula>
    </cfRule>
    <cfRule type="expression" dxfId="665" priority="663">
      <formula>AC9="CĐ"</formula>
    </cfRule>
    <cfRule type="expression" dxfId="664" priority="664">
      <formula>TEXT(AC$3,"DDD")="SUN"</formula>
    </cfRule>
    <cfRule type="expression" dxfId="663" priority="665">
      <formula>AC9=0</formula>
    </cfRule>
    <cfRule type="cellIs" dxfId="662" priority="666" operator="between">
      <formula>0.01</formula>
      <formula>0.9</formula>
    </cfRule>
  </conditionalFormatting>
  <conditionalFormatting sqref="AC48">
    <cfRule type="expression" dxfId="661" priority="660">
      <formula>+AB48="TS"</formula>
    </cfRule>
  </conditionalFormatting>
  <conditionalFormatting sqref="D48">
    <cfRule type="expression" dxfId="660" priority="659">
      <formula>+C48="TS"</formula>
    </cfRule>
  </conditionalFormatting>
  <conditionalFormatting sqref="D8">
    <cfRule type="expression" dxfId="659" priority="653">
      <formula>D8="x"</formula>
    </cfRule>
    <cfRule type="expression" dxfId="658" priority="654">
      <formula>+C8="TS"</formula>
    </cfRule>
    <cfRule type="expression" dxfId="657" priority="655">
      <formula>D8="CĐ"</formula>
    </cfRule>
    <cfRule type="expression" dxfId="656" priority="656">
      <formula>TEXT(D$3,"DDD")="SUN"</formula>
    </cfRule>
    <cfRule type="expression" dxfId="655" priority="657">
      <formula>D8=0</formula>
    </cfRule>
    <cfRule type="cellIs" dxfId="654" priority="658" operator="between">
      <formula>0.01</formula>
      <formula>0.9</formula>
    </cfRule>
  </conditionalFormatting>
  <conditionalFormatting sqref="D9:D10">
    <cfRule type="expression" dxfId="653" priority="647">
      <formula>D9="x"</formula>
    </cfRule>
    <cfRule type="expression" dxfId="652" priority="648">
      <formula>+C9="TS"</formula>
    </cfRule>
    <cfRule type="expression" dxfId="651" priority="649">
      <formula>D9="CĐ"</formula>
    </cfRule>
    <cfRule type="expression" dxfId="650" priority="650">
      <formula>TEXT(D$3,"DDD")="SUN"</formula>
    </cfRule>
    <cfRule type="expression" dxfId="649" priority="651">
      <formula>D9=0</formula>
    </cfRule>
    <cfRule type="cellIs" dxfId="648" priority="652" operator="between">
      <formula>0.01</formula>
      <formula>0.9</formula>
    </cfRule>
  </conditionalFormatting>
  <conditionalFormatting sqref="D48">
    <cfRule type="expression" dxfId="647" priority="646">
      <formula>+C48="TS"</formula>
    </cfRule>
  </conditionalFormatting>
  <conditionalFormatting sqref="E48">
    <cfRule type="expression" dxfId="646" priority="645">
      <formula>+D48="TS"</formula>
    </cfRule>
  </conditionalFormatting>
  <conditionalFormatting sqref="E8">
    <cfRule type="expression" dxfId="645" priority="639">
      <formula>E8="x"</formula>
    </cfRule>
    <cfRule type="expression" dxfId="644" priority="640">
      <formula>+D8="TS"</formula>
    </cfRule>
    <cfRule type="expression" dxfId="643" priority="641">
      <formula>E8="CĐ"</formula>
    </cfRule>
    <cfRule type="expression" dxfId="642" priority="642">
      <formula>TEXT(E$3,"DDD")="SUN"</formula>
    </cfRule>
    <cfRule type="expression" dxfId="641" priority="643">
      <formula>E8=0</formula>
    </cfRule>
    <cfRule type="cellIs" dxfId="640" priority="644" operator="between">
      <formula>0.01</formula>
      <formula>0.9</formula>
    </cfRule>
  </conditionalFormatting>
  <conditionalFormatting sqref="E9:E10">
    <cfRule type="expression" dxfId="639" priority="633">
      <formula>E9="x"</formula>
    </cfRule>
    <cfRule type="expression" dxfId="638" priority="634">
      <formula>+D9="TS"</formula>
    </cfRule>
    <cfRule type="expression" dxfId="637" priority="635">
      <formula>E9="CĐ"</formula>
    </cfRule>
    <cfRule type="expression" dxfId="636" priority="636">
      <formula>TEXT(E$3,"DDD")="SUN"</formula>
    </cfRule>
    <cfRule type="expression" dxfId="635" priority="637">
      <formula>E9=0</formula>
    </cfRule>
    <cfRule type="cellIs" dxfId="634" priority="638" operator="between">
      <formula>0.01</formula>
      <formula>0.9</formula>
    </cfRule>
  </conditionalFormatting>
  <conditionalFormatting sqref="E48">
    <cfRule type="expression" dxfId="633" priority="632">
      <formula>+D48="TS"</formula>
    </cfRule>
  </conditionalFormatting>
  <conditionalFormatting sqref="K48">
    <cfRule type="expression" dxfId="632" priority="631">
      <formula>+J48="TS"</formula>
    </cfRule>
  </conditionalFormatting>
  <conditionalFormatting sqref="Q48">
    <cfRule type="expression" dxfId="631" priority="630">
      <formula>+P48="TS"</formula>
    </cfRule>
  </conditionalFormatting>
  <conditionalFormatting sqref="K9:L10">
    <cfRule type="expression" dxfId="630" priority="624">
      <formula>K9="x"</formula>
    </cfRule>
    <cfRule type="expression" dxfId="629" priority="625">
      <formula>+J9="TS"</formula>
    </cfRule>
    <cfRule type="expression" dxfId="628" priority="626">
      <formula>K9="CĐ"</formula>
    </cfRule>
    <cfRule type="expression" dxfId="627" priority="627">
      <formula>TEXT(K$3,"DDD")="SUN"</formula>
    </cfRule>
    <cfRule type="expression" dxfId="626" priority="628">
      <formula>K9=0</formula>
    </cfRule>
    <cfRule type="cellIs" dxfId="625" priority="629" operator="between">
      <formula>0.01</formula>
      <formula>0.9</formula>
    </cfRule>
  </conditionalFormatting>
  <conditionalFormatting sqref="L48">
    <cfRule type="expression" dxfId="624" priority="623">
      <formula>+K48="TS"</formula>
    </cfRule>
  </conditionalFormatting>
  <conditionalFormatting sqref="L8">
    <cfRule type="expression" dxfId="623" priority="617">
      <formula>L8="x"</formula>
    </cfRule>
    <cfRule type="expression" dxfId="622" priority="618">
      <formula>+K8="TS"</formula>
    </cfRule>
    <cfRule type="expression" dxfId="621" priority="619">
      <formula>L8="CĐ"</formula>
    </cfRule>
    <cfRule type="expression" dxfId="620" priority="620">
      <formula>TEXT(L$3,"DDD")="SUN"</formula>
    </cfRule>
    <cfRule type="expression" dxfId="619" priority="621">
      <formula>L8=0</formula>
    </cfRule>
    <cfRule type="cellIs" dxfId="618" priority="622" operator="between">
      <formula>0.01</formula>
      <formula>0.9</formula>
    </cfRule>
  </conditionalFormatting>
  <conditionalFormatting sqref="M48">
    <cfRule type="expression" dxfId="617" priority="616">
      <formula>+L48="TS"</formula>
    </cfRule>
  </conditionalFormatting>
  <conditionalFormatting sqref="M8">
    <cfRule type="expression" dxfId="616" priority="610">
      <formula>M8="x"</formula>
    </cfRule>
    <cfRule type="expression" dxfId="615" priority="611">
      <formula>+L8="TS"</formula>
    </cfRule>
    <cfRule type="expression" dxfId="614" priority="612">
      <formula>M8="CĐ"</formula>
    </cfRule>
    <cfRule type="expression" dxfId="613" priority="613">
      <formula>TEXT(M$3,"DDD")="SUN"</formula>
    </cfRule>
    <cfRule type="expression" dxfId="612" priority="614">
      <formula>M8=0</formula>
    </cfRule>
    <cfRule type="cellIs" dxfId="611" priority="615" operator="between">
      <formula>0.01</formula>
      <formula>0.9</formula>
    </cfRule>
  </conditionalFormatting>
  <conditionalFormatting sqref="M9:M10">
    <cfRule type="expression" dxfId="610" priority="604">
      <formula>M9="x"</formula>
    </cfRule>
    <cfRule type="expression" dxfId="609" priority="605">
      <formula>+L9="TS"</formula>
    </cfRule>
    <cfRule type="expression" dxfId="608" priority="606">
      <formula>M9="CĐ"</formula>
    </cfRule>
    <cfRule type="expression" dxfId="607" priority="607">
      <formula>TEXT(M$3,"DDD")="SUN"</formula>
    </cfRule>
    <cfRule type="expression" dxfId="606" priority="608">
      <formula>M9=0</formula>
    </cfRule>
    <cfRule type="cellIs" dxfId="605" priority="609" operator="between">
      <formula>0.01</formula>
      <formula>0.9</formula>
    </cfRule>
  </conditionalFormatting>
  <conditionalFormatting sqref="P48">
    <cfRule type="expression" dxfId="604" priority="603">
      <formula>+O48="TS"</formula>
    </cfRule>
  </conditionalFormatting>
  <conditionalFormatting sqref="P8">
    <cfRule type="expression" dxfId="603" priority="597">
      <formula>P8="x"</formula>
    </cfRule>
    <cfRule type="expression" dxfId="602" priority="598">
      <formula>+O8="TS"</formula>
    </cfRule>
    <cfRule type="expression" dxfId="601" priority="599">
      <formula>P8="CĐ"</formula>
    </cfRule>
    <cfRule type="expression" dxfId="600" priority="600">
      <formula>TEXT(P$3,"DDD")="SUN"</formula>
    </cfRule>
    <cfRule type="expression" dxfId="599" priority="601">
      <formula>P8=0</formula>
    </cfRule>
    <cfRule type="cellIs" dxfId="598" priority="602" operator="between">
      <formula>0.01</formula>
      <formula>0.9</formula>
    </cfRule>
  </conditionalFormatting>
  <conditionalFormatting sqref="P9:P10">
    <cfRule type="expression" dxfId="597" priority="591">
      <formula>P9="x"</formula>
    </cfRule>
    <cfRule type="expression" dxfId="596" priority="592">
      <formula>+O9="TS"</formula>
    </cfRule>
    <cfRule type="expression" dxfId="595" priority="593">
      <formula>P9="CĐ"</formula>
    </cfRule>
    <cfRule type="expression" dxfId="594" priority="594">
      <formula>TEXT(P$3,"DDD")="SUN"</formula>
    </cfRule>
    <cfRule type="expression" dxfId="593" priority="595">
      <formula>P9=0</formula>
    </cfRule>
    <cfRule type="cellIs" dxfId="592" priority="596" operator="between">
      <formula>0.01</formula>
      <formula>0.9</formula>
    </cfRule>
  </conditionalFormatting>
  <conditionalFormatting sqref="Q48">
    <cfRule type="expression" dxfId="591" priority="590">
      <formula>+P48="TS"</formula>
    </cfRule>
  </conditionalFormatting>
  <conditionalFormatting sqref="Q8">
    <cfRule type="expression" dxfId="590" priority="584">
      <formula>Q8="x"</formula>
    </cfRule>
    <cfRule type="expression" dxfId="589" priority="585">
      <formula>+P8="TS"</formula>
    </cfRule>
    <cfRule type="expression" dxfId="588" priority="586">
      <formula>Q8="CĐ"</formula>
    </cfRule>
    <cfRule type="expression" dxfId="587" priority="587">
      <formula>TEXT(Q$3,"DDD")="SUN"</formula>
    </cfRule>
    <cfRule type="expression" dxfId="586" priority="588">
      <formula>Q8=0</formula>
    </cfRule>
    <cfRule type="cellIs" dxfId="585" priority="589" operator="between">
      <formula>0.01</formula>
      <formula>0.9</formula>
    </cfRule>
  </conditionalFormatting>
  <conditionalFormatting sqref="Q9:Q10">
    <cfRule type="expression" dxfId="584" priority="578">
      <formula>Q9="x"</formula>
    </cfRule>
    <cfRule type="expression" dxfId="583" priority="579">
      <formula>+P9="TS"</formula>
    </cfRule>
    <cfRule type="expression" dxfId="582" priority="580">
      <formula>Q9="CĐ"</formula>
    </cfRule>
    <cfRule type="expression" dxfId="581" priority="581">
      <formula>TEXT(Q$3,"DDD")="SUN"</formula>
    </cfRule>
    <cfRule type="expression" dxfId="580" priority="582">
      <formula>Q9=0</formula>
    </cfRule>
    <cfRule type="cellIs" dxfId="579" priority="583" operator="between">
      <formula>0.01</formula>
      <formula>0.9</formula>
    </cfRule>
  </conditionalFormatting>
  <conditionalFormatting sqref="P48">
    <cfRule type="expression" dxfId="578" priority="577">
      <formula>+O48="TS"</formula>
    </cfRule>
  </conditionalFormatting>
  <conditionalFormatting sqref="P8">
    <cfRule type="expression" dxfId="577" priority="571">
      <formula>P8="x"</formula>
    </cfRule>
    <cfRule type="expression" dxfId="576" priority="572">
      <formula>+O8="TS"</formula>
    </cfRule>
    <cfRule type="expression" dxfId="575" priority="573">
      <formula>P8="CĐ"</formula>
    </cfRule>
    <cfRule type="expression" dxfId="574" priority="574">
      <formula>TEXT(P$3,"DDD")="SUN"</formula>
    </cfRule>
    <cfRule type="expression" dxfId="573" priority="575">
      <formula>P8=0</formula>
    </cfRule>
    <cfRule type="cellIs" dxfId="572" priority="576" operator="between">
      <formula>0.01</formula>
      <formula>0.9</formula>
    </cfRule>
  </conditionalFormatting>
  <conditionalFormatting sqref="P9:P10">
    <cfRule type="expression" dxfId="571" priority="565">
      <formula>P9="x"</formula>
    </cfRule>
    <cfRule type="expression" dxfId="570" priority="566">
      <formula>+O9="TS"</formula>
    </cfRule>
    <cfRule type="expression" dxfId="569" priority="567">
      <formula>P9="CĐ"</formula>
    </cfRule>
    <cfRule type="expression" dxfId="568" priority="568">
      <formula>TEXT(P$3,"DDD")="SUN"</formula>
    </cfRule>
    <cfRule type="expression" dxfId="567" priority="569">
      <formula>P9=0</formula>
    </cfRule>
    <cfRule type="cellIs" dxfId="566" priority="570" operator="between">
      <formula>0.01</formula>
      <formula>0.9</formula>
    </cfRule>
  </conditionalFormatting>
  <conditionalFormatting sqref="Q48">
    <cfRule type="expression" dxfId="565" priority="564">
      <formula>+P48="TS"</formula>
    </cfRule>
  </conditionalFormatting>
  <conditionalFormatting sqref="Q8">
    <cfRule type="expression" dxfId="564" priority="558">
      <formula>Q8="x"</formula>
    </cfRule>
    <cfRule type="expression" dxfId="563" priority="559">
      <formula>+P8="TS"</formula>
    </cfRule>
    <cfRule type="expression" dxfId="562" priority="560">
      <formula>Q8="CĐ"</formula>
    </cfRule>
    <cfRule type="expression" dxfId="561" priority="561">
      <formula>TEXT(Q$3,"DDD")="SUN"</formula>
    </cfRule>
    <cfRule type="expression" dxfId="560" priority="562">
      <formula>Q8=0</formula>
    </cfRule>
    <cfRule type="cellIs" dxfId="559" priority="563" operator="between">
      <formula>0.01</formula>
      <formula>0.9</formula>
    </cfRule>
  </conditionalFormatting>
  <conditionalFormatting sqref="Q9:Q10">
    <cfRule type="expression" dxfId="558" priority="552">
      <formula>Q9="x"</formula>
    </cfRule>
    <cfRule type="expression" dxfId="557" priority="553">
      <formula>+P9="TS"</formula>
    </cfRule>
    <cfRule type="expression" dxfId="556" priority="554">
      <formula>Q9="CĐ"</formula>
    </cfRule>
    <cfRule type="expression" dxfId="555" priority="555">
      <formula>TEXT(Q$3,"DDD")="SUN"</formula>
    </cfRule>
    <cfRule type="expression" dxfId="554" priority="556">
      <formula>Q9=0</formula>
    </cfRule>
    <cfRule type="cellIs" dxfId="553" priority="557" operator="between">
      <formula>0.01</formula>
      <formula>0.9</formula>
    </cfRule>
  </conditionalFormatting>
  <conditionalFormatting sqref="L48">
    <cfRule type="expression" dxfId="552" priority="551">
      <formula>+K48="TS"</formula>
    </cfRule>
  </conditionalFormatting>
  <conditionalFormatting sqref="M48">
    <cfRule type="expression" dxfId="551" priority="550">
      <formula>+L48="TS"</formula>
    </cfRule>
  </conditionalFormatting>
  <conditionalFormatting sqref="P48">
    <cfRule type="expression" dxfId="550" priority="549">
      <formula>+O48="TS"</formula>
    </cfRule>
  </conditionalFormatting>
  <conditionalFormatting sqref="Q48">
    <cfRule type="expression" dxfId="549" priority="548">
      <formula>+P48="TS"</formula>
    </cfRule>
  </conditionalFormatting>
  <conditionalFormatting sqref="N48">
    <cfRule type="expression" dxfId="548" priority="547">
      <formula>+M48="TS"</formula>
    </cfRule>
  </conditionalFormatting>
  <conditionalFormatting sqref="N8">
    <cfRule type="expression" dxfId="547" priority="541">
      <formula>N8="x"</formula>
    </cfRule>
    <cfRule type="expression" dxfId="546" priority="542">
      <formula>+M8="TS"</formula>
    </cfRule>
    <cfRule type="expression" dxfId="545" priority="543">
      <formula>N8="CĐ"</formula>
    </cfRule>
    <cfRule type="expression" dxfId="544" priority="544">
      <formula>TEXT(N$3,"DDD")="SUN"</formula>
    </cfRule>
    <cfRule type="expression" dxfId="543" priority="545">
      <formula>N8=0</formula>
    </cfRule>
    <cfRule type="cellIs" dxfId="542" priority="546" operator="between">
      <formula>0.01</formula>
      <formula>0.9</formula>
    </cfRule>
  </conditionalFormatting>
  <conditionalFormatting sqref="N9:N10">
    <cfRule type="expression" dxfId="541" priority="535">
      <formula>N9="x"</formula>
    </cfRule>
    <cfRule type="expression" dxfId="540" priority="536">
      <formula>+M9="TS"</formula>
    </cfRule>
    <cfRule type="expression" dxfId="539" priority="537">
      <formula>N9="CĐ"</formula>
    </cfRule>
    <cfRule type="expression" dxfId="538" priority="538">
      <formula>TEXT(N$3,"DDD")="SUN"</formula>
    </cfRule>
    <cfRule type="expression" dxfId="537" priority="539">
      <formula>N9=0</formula>
    </cfRule>
    <cfRule type="cellIs" dxfId="536" priority="540" operator="between">
      <formula>0.01</formula>
      <formula>0.9</formula>
    </cfRule>
  </conditionalFormatting>
  <conditionalFormatting sqref="N48">
    <cfRule type="expression" dxfId="535" priority="534">
      <formula>+M48="TS"</formula>
    </cfRule>
  </conditionalFormatting>
  <conditionalFormatting sqref="O48">
    <cfRule type="expression" dxfId="534" priority="533">
      <formula>+N48="TS"</formula>
    </cfRule>
  </conditionalFormatting>
  <conditionalFormatting sqref="O8">
    <cfRule type="expression" dxfId="533" priority="527">
      <formula>O8="x"</formula>
    </cfRule>
    <cfRule type="expression" dxfId="532" priority="528">
      <formula>+N8="TS"</formula>
    </cfRule>
    <cfRule type="expression" dxfId="531" priority="529">
      <formula>O8="CĐ"</formula>
    </cfRule>
    <cfRule type="expression" dxfId="530" priority="530">
      <formula>TEXT(O$3,"DDD")="SUN"</formula>
    </cfRule>
    <cfRule type="expression" dxfId="529" priority="531">
      <formula>O8=0</formula>
    </cfRule>
    <cfRule type="cellIs" dxfId="528" priority="532" operator="between">
      <formula>0.01</formula>
      <formula>0.9</formula>
    </cfRule>
  </conditionalFormatting>
  <conditionalFormatting sqref="O9:O10">
    <cfRule type="expression" dxfId="527" priority="521">
      <formula>O9="x"</formula>
    </cfRule>
    <cfRule type="expression" dxfId="526" priority="522">
      <formula>+N9="TS"</formula>
    </cfRule>
    <cfRule type="expression" dxfId="525" priority="523">
      <formula>O9="CĐ"</formula>
    </cfRule>
    <cfRule type="expression" dxfId="524" priority="524">
      <formula>TEXT(O$3,"DDD")="SUN"</formula>
    </cfRule>
    <cfRule type="expression" dxfId="523" priority="525">
      <formula>O9=0</formula>
    </cfRule>
    <cfRule type="cellIs" dxfId="522" priority="526" operator="between">
      <formula>0.01</formula>
      <formula>0.9</formula>
    </cfRule>
  </conditionalFormatting>
  <conditionalFormatting sqref="O48">
    <cfRule type="expression" dxfId="521" priority="520">
      <formula>+N48="TS"</formula>
    </cfRule>
  </conditionalFormatting>
  <conditionalFormatting sqref="K48">
    <cfRule type="expression" dxfId="520" priority="519">
      <formula>+J48="TS"</formula>
    </cfRule>
  </conditionalFormatting>
  <conditionalFormatting sqref="K8">
    <cfRule type="expression" dxfId="519" priority="513">
      <formula>K8="x"</formula>
    </cfRule>
    <cfRule type="expression" dxfId="518" priority="514">
      <formula>+J8="TS"</formula>
    </cfRule>
    <cfRule type="expression" dxfId="517" priority="515">
      <formula>K8="CĐ"</formula>
    </cfRule>
    <cfRule type="expression" dxfId="516" priority="516">
      <formula>TEXT(K$3,"DDD")="SUN"</formula>
    </cfRule>
    <cfRule type="expression" dxfId="515" priority="517">
      <formula>K8=0</formula>
    </cfRule>
    <cfRule type="cellIs" dxfId="514" priority="518" operator="between">
      <formula>0.01</formula>
      <formula>0.9</formula>
    </cfRule>
  </conditionalFormatting>
  <conditionalFormatting sqref="K9:K10">
    <cfRule type="expression" dxfId="513" priority="507">
      <formula>K9="x"</formula>
    </cfRule>
    <cfRule type="expression" dxfId="512" priority="508">
      <formula>+J9="TS"</formula>
    </cfRule>
    <cfRule type="expression" dxfId="511" priority="509">
      <formula>K9="CĐ"</formula>
    </cfRule>
    <cfRule type="expression" dxfId="510" priority="510">
      <formula>TEXT(K$3,"DDD")="SUN"</formula>
    </cfRule>
    <cfRule type="expression" dxfId="509" priority="511">
      <formula>K9=0</formula>
    </cfRule>
    <cfRule type="cellIs" dxfId="508" priority="512" operator="between">
      <formula>0.01</formula>
      <formula>0.9</formula>
    </cfRule>
  </conditionalFormatting>
  <conditionalFormatting sqref="K48">
    <cfRule type="expression" dxfId="507" priority="506">
      <formula>+J48="TS"</formula>
    </cfRule>
  </conditionalFormatting>
  <conditionalFormatting sqref="L48">
    <cfRule type="expression" dxfId="506" priority="505">
      <formula>+K48="TS"</formula>
    </cfRule>
  </conditionalFormatting>
  <conditionalFormatting sqref="L8">
    <cfRule type="expression" dxfId="505" priority="499">
      <formula>L8="x"</formula>
    </cfRule>
    <cfRule type="expression" dxfId="504" priority="500">
      <formula>+K8="TS"</formula>
    </cfRule>
    <cfRule type="expression" dxfId="503" priority="501">
      <formula>L8="CĐ"</formula>
    </cfRule>
    <cfRule type="expression" dxfId="502" priority="502">
      <formula>TEXT(L$3,"DDD")="SUN"</formula>
    </cfRule>
    <cfRule type="expression" dxfId="501" priority="503">
      <formula>L8=0</formula>
    </cfRule>
    <cfRule type="cellIs" dxfId="500" priority="504" operator="between">
      <formula>0.01</formula>
      <formula>0.9</formula>
    </cfRule>
  </conditionalFormatting>
  <conditionalFormatting sqref="L9:L10">
    <cfRule type="expression" dxfId="499" priority="493">
      <formula>L9="x"</formula>
    </cfRule>
    <cfRule type="expression" dxfId="498" priority="494">
      <formula>+K9="TS"</formula>
    </cfRule>
    <cfRule type="expression" dxfId="497" priority="495">
      <formula>L9="CĐ"</formula>
    </cfRule>
    <cfRule type="expression" dxfId="496" priority="496">
      <formula>TEXT(L$3,"DDD")="SUN"</formula>
    </cfRule>
    <cfRule type="expression" dxfId="495" priority="497">
      <formula>L9=0</formula>
    </cfRule>
    <cfRule type="cellIs" dxfId="494" priority="498" operator="between">
      <formula>0.01</formula>
      <formula>0.9</formula>
    </cfRule>
  </conditionalFormatting>
  <conditionalFormatting sqref="L48">
    <cfRule type="expression" dxfId="493" priority="492">
      <formula>+K48="TS"</formula>
    </cfRule>
  </conditionalFormatting>
  <conditionalFormatting sqref="R48">
    <cfRule type="expression" dxfId="492" priority="491">
      <formula>+Q48="TS"</formula>
    </cfRule>
  </conditionalFormatting>
  <conditionalFormatting sqref="X48">
    <cfRule type="expression" dxfId="491" priority="490">
      <formula>+W48="TS"</formula>
    </cfRule>
  </conditionalFormatting>
  <conditionalFormatting sqref="R9:S10">
    <cfRule type="expression" dxfId="490" priority="484">
      <formula>R9="x"</formula>
    </cfRule>
    <cfRule type="expression" dxfId="489" priority="485">
      <formula>+Q9="TS"</formula>
    </cfRule>
    <cfRule type="expression" dxfId="488" priority="486">
      <formula>R9="CĐ"</formula>
    </cfRule>
    <cfRule type="expression" dxfId="487" priority="487">
      <formula>TEXT(R$3,"DDD")="SUN"</formula>
    </cfRule>
    <cfRule type="expression" dxfId="486" priority="488">
      <formula>R9=0</formula>
    </cfRule>
    <cfRule type="cellIs" dxfId="485" priority="489" operator="between">
      <formula>0.01</formula>
      <formula>0.9</formula>
    </cfRule>
  </conditionalFormatting>
  <conditionalFormatting sqref="S48">
    <cfRule type="expression" dxfId="484" priority="483">
      <formula>+R48="TS"</formula>
    </cfRule>
  </conditionalFormatting>
  <conditionalFormatting sqref="S8">
    <cfRule type="expression" dxfId="483" priority="477">
      <formula>S8="x"</formula>
    </cfRule>
    <cfRule type="expression" dxfId="482" priority="478">
      <formula>+R8="TS"</formula>
    </cfRule>
    <cfRule type="expression" dxfId="481" priority="479">
      <formula>S8="CĐ"</formula>
    </cfRule>
    <cfRule type="expression" dxfId="480" priority="480">
      <formula>TEXT(S$3,"DDD")="SUN"</formula>
    </cfRule>
    <cfRule type="expression" dxfId="479" priority="481">
      <formula>S8=0</formula>
    </cfRule>
    <cfRule type="cellIs" dxfId="478" priority="482" operator="between">
      <formula>0.01</formula>
      <formula>0.9</formula>
    </cfRule>
  </conditionalFormatting>
  <conditionalFormatting sqref="T48">
    <cfRule type="expression" dxfId="477" priority="476">
      <formula>+S48="TS"</formula>
    </cfRule>
  </conditionalFormatting>
  <conditionalFormatting sqref="T8">
    <cfRule type="expression" dxfId="476" priority="470">
      <formula>T8="x"</formula>
    </cfRule>
    <cfRule type="expression" dxfId="475" priority="471">
      <formula>+S8="TS"</formula>
    </cfRule>
    <cfRule type="expression" dxfId="474" priority="472">
      <formula>T8="CĐ"</formula>
    </cfRule>
    <cfRule type="expression" dxfId="473" priority="473">
      <formula>TEXT(T$3,"DDD")="SUN"</formula>
    </cfRule>
    <cfRule type="expression" dxfId="472" priority="474">
      <formula>T8=0</formula>
    </cfRule>
    <cfRule type="cellIs" dxfId="471" priority="475" operator="between">
      <formula>0.01</formula>
      <formula>0.9</formula>
    </cfRule>
  </conditionalFormatting>
  <conditionalFormatting sqref="T9:T10">
    <cfRule type="expression" dxfId="470" priority="464">
      <formula>T9="x"</formula>
    </cfRule>
    <cfRule type="expression" dxfId="469" priority="465">
      <formula>+S9="TS"</formula>
    </cfRule>
    <cfRule type="expression" dxfId="468" priority="466">
      <formula>T9="CĐ"</formula>
    </cfRule>
    <cfRule type="expression" dxfId="467" priority="467">
      <formula>TEXT(T$3,"DDD")="SUN"</formula>
    </cfRule>
    <cfRule type="expression" dxfId="466" priority="468">
      <formula>T9=0</formula>
    </cfRule>
    <cfRule type="cellIs" dxfId="465" priority="469" operator="between">
      <formula>0.01</formula>
      <formula>0.9</formula>
    </cfRule>
  </conditionalFormatting>
  <conditionalFormatting sqref="W48">
    <cfRule type="expression" dxfId="464" priority="463">
      <formula>+V48="TS"</formula>
    </cfRule>
  </conditionalFormatting>
  <conditionalFormatting sqref="W8">
    <cfRule type="expression" dxfId="463" priority="457">
      <formula>W8="x"</formula>
    </cfRule>
    <cfRule type="expression" dxfId="462" priority="458">
      <formula>+V8="TS"</formula>
    </cfRule>
    <cfRule type="expression" dxfId="461" priority="459">
      <formula>W8="CĐ"</formula>
    </cfRule>
    <cfRule type="expression" dxfId="460" priority="460">
      <formula>TEXT(W$3,"DDD")="SUN"</formula>
    </cfRule>
    <cfRule type="expression" dxfId="459" priority="461">
      <formula>W8=0</formula>
    </cfRule>
    <cfRule type="cellIs" dxfId="458" priority="462" operator="between">
      <formula>0.01</formula>
      <formula>0.9</formula>
    </cfRule>
  </conditionalFormatting>
  <conditionalFormatting sqref="W9:W10">
    <cfRule type="expression" dxfId="457" priority="451">
      <formula>W9="x"</formula>
    </cfRule>
    <cfRule type="expression" dxfId="456" priority="452">
      <formula>+V9="TS"</formula>
    </cfRule>
    <cfRule type="expression" dxfId="455" priority="453">
      <formula>W9="CĐ"</formula>
    </cfRule>
    <cfRule type="expression" dxfId="454" priority="454">
      <formula>TEXT(W$3,"DDD")="SUN"</formula>
    </cfRule>
    <cfRule type="expression" dxfId="453" priority="455">
      <formula>W9=0</formula>
    </cfRule>
    <cfRule type="cellIs" dxfId="452" priority="456" operator="between">
      <formula>0.01</formula>
      <formula>0.9</formula>
    </cfRule>
  </conditionalFormatting>
  <conditionalFormatting sqref="X48">
    <cfRule type="expression" dxfId="451" priority="450">
      <formula>+W48="TS"</formula>
    </cfRule>
  </conditionalFormatting>
  <conditionalFormatting sqref="X8">
    <cfRule type="expression" dxfId="450" priority="444">
      <formula>X8="x"</formula>
    </cfRule>
    <cfRule type="expression" dxfId="449" priority="445">
      <formula>+W8="TS"</formula>
    </cfRule>
    <cfRule type="expression" dxfId="448" priority="446">
      <formula>X8="CĐ"</formula>
    </cfRule>
    <cfRule type="expression" dxfId="447" priority="447">
      <formula>TEXT(X$3,"DDD")="SUN"</formula>
    </cfRule>
    <cfRule type="expression" dxfId="446" priority="448">
      <formula>X8=0</formula>
    </cfRule>
    <cfRule type="cellIs" dxfId="445" priority="449" operator="between">
      <formula>0.01</formula>
      <formula>0.9</formula>
    </cfRule>
  </conditionalFormatting>
  <conditionalFormatting sqref="X9:X10">
    <cfRule type="expression" dxfId="444" priority="438">
      <formula>X9="x"</formula>
    </cfRule>
    <cfRule type="expression" dxfId="443" priority="439">
      <formula>+W9="TS"</formula>
    </cfRule>
    <cfRule type="expression" dxfId="442" priority="440">
      <formula>X9="CĐ"</formula>
    </cfRule>
    <cfRule type="expression" dxfId="441" priority="441">
      <formula>TEXT(X$3,"DDD")="SUN"</formula>
    </cfRule>
    <cfRule type="expression" dxfId="440" priority="442">
      <formula>X9=0</formula>
    </cfRule>
    <cfRule type="cellIs" dxfId="439" priority="443" operator="between">
      <formula>0.01</formula>
      <formula>0.9</formula>
    </cfRule>
  </conditionalFormatting>
  <conditionalFormatting sqref="W48">
    <cfRule type="expression" dxfId="438" priority="437">
      <formula>+V48="TS"</formula>
    </cfRule>
  </conditionalFormatting>
  <conditionalFormatting sqref="W8">
    <cfRule type="expression" dxfId="437" priority="431">
      <formula>W8="x"</formula>
    </cfRule>
    <cfRule type="expression" dxfId="436" priority="432">
      <formula>+V8="TS"</formula>
    </cfRule>
    <cfRule type="expression" dxfId="435" priority="433">
      <formula>W8="CĐ"</formula>
    </cfRule>
    <cfRule type="expression" dxfId="434" priority="434">
      <formula>TEXT(W$3,"DDD")="SUN"</formula>
    </cfRule>
    <cfRule type="expression" dxfId="433" priority="435">
      <formula>W8=0</formula>
    </cfRule>
    <cfRule type="cellIs" dxfId="432" priority="436" operator="between">
      <formula>0.01</formula>
      <formula>0.9</formula>
    </cfRule>
  </conditionalFormatting>
  <conditionalFormatting sqref="W9:W10">
    <cfRule type="expression" dxfId="431" priority="425">
      <formula>W9="x"</formula>
    </cfRule>
    <cfRule type="expression" dxfId="430" priority="426">
      <formula>+V9="TS"</formula>
    </cfRule>
    <cfRule type="expression" dxfId="429" priority="427">
      <formula>W9="CĐ"</formula>
    </cfRule>
    <cfRule type="expression" dxfId="428" priority="428">
      <formula>TEXT(W$3,"DDD")="SUN"</formula>
    </cfRule>
    <cfRule type="expression" dxfId="427" priority="429">
      <formula>W9=0</formula>
    </cfRule>
    <cfRule type="cellIs" dxfId="426" priority="430" operator="between">
      <formula>0.01</formula>
      <formula>0.9</formula>
    </cfRule>
  </conditionalFormatting>
  <conditionalFormatting sqref="X48">
    <cfRule type="expression" dxfId="425" priority="424">
      <formula>+W48="TS"</formula>
    </cfRule>
  </conditionalFormatting>
  <conditionalFormatting sqref="X8">
    <cfRule type="expression" dxfId="424" priority="418">
      <formula>X8="x"</formula>
    </cfRule>
    <cfRule type="expression" dxfId="423" priority="419">
      <formula>+W8="TS"</formula>
    </cfRule>
    <cfRule type="expression" dxfId="422" priority="420">
      <formula>X8="CĐ"</formula>
    </cfRule>
    <cfRule type="expression" dxfId="421" priority="421">
      <formula>TEXT(X$3,"DDD")="SUN"</formula>
    </cfRule>
    <cfRule type="expression" dxfId="420" priority="422">
      <formula>X8=0</formula>
    </cfRule>
    <cfRule type="cellIs" dxfId="419" priority="423" operator="between">
      <formula>0.01</formula>
      <formula>0.9</formula>
    </cfRule>
  </conditionalFormatting>
  <conditionalFormatting sqref="X9:X10">
    <cfRule type="expression" dxfId="418" priority="412">
      <formula>X9="x"</formula>
    </cfRule>
    <cfRule type="expression" dxfId="417" priority="413">
      <formula>+W9="TS"</formula>
    </cfRule>
    <cfRule type="expression" dxfId="416" priority="414">
      <formula>X9="CĐ"</formula>
    </cfRule>
    <cfRule type="expression" dxfId="415" priority="415">
      <formula>TEXT(X$3,"DDD")="SUN"</formula>
    </cfRule>
    <cfRule type="expression" dxfId="414" priority="416">
      <formula>X9=0</formula>
    </cfRule>
    <cfRule type="cellIs" dxfId="413" priority="417" operator="between">
      <formula>0.01</formula>
      <formula>0.9</formula>
    </cfRule>
  </conditionalFormatting>
  <conditionalFormatting sqref="S48">
    <cfRule type="expression" dxfId="412" priority="411">
      <formula>+R48="TS"</formula>
    </cfRule>
  </conditionalFormatting>
  <conditionalFormatting sqref="T48">
    <cfRule type="expression" dxfId="411" priority="410">
      <formula>+S48="TS"</formula>
    </cfRule>
  </conditionalFormatting>
  <conditionalFormatting sqref="W48">
    <cfRule type="expression" dxfId="410" priority="409">
      <formula>+V48="TS"</formula>
    </cfRule>
  </conditionalFormatting>
  <conditionalFormatting sqref="X48">
    <cfRule type="expression" dxfId="409" priority="408">
      <formula>+W48="TS"</formula>
    </cfRule>
  </conditionalFormatting>
  <conditionalFormatting sqref="U48">
    <cfRule type="expression" dxfId="408" priority="407">
      <formula>+T48="TS"</formula>
    </cfRule>
  </conditionalFormatting>
  <conditionalFormatting sqref="U8">
    <cfRule type="expression" dxfId="407" priority="401">
      <formula>U8="x"</formula>
    </cfRule>
    <cfRule type="expression" dxfId="406" priority="402">
      <formula>+T8="TS"</formula>
    </cfRule>
    <cfRule type="expression" dxfId="405" priority="403">
      <formula>U8="CĐ"</formula>
    </cfRule>
    <cfRule type="expression" dxfId="404" priority="404">
      <formula>TEXT(U$3,"DDD")="SUN"</formula>
    </cfRule>
    <cfRule type="expression" dxfId="403" priority="405">
      <formula>U8=0</formula>
    </cfRule>
    <cfRule type="cellIs" dxfId="402" priority="406" operator="between">
      <formula>0.01</formula>
      <formula>0.9</formula>
    </cfRule>
  </conditionalFormatting>
  <conditionalFormatting sqref="U9:U10">
    <cfRule type="expression" dxfId="401" priority="395">
      <formula>U9="x"</formula>
    </cfRule>
    <cfRule type="expression" dxfId="400" priority="396">
      <formula>+T9="TS"</formula>
    </cfRule>
    <cfRule type="expression" dxfId="399" priority="397">
      <formula>U9="CĐ"</formula>
    </cfRule>
    <cfRule type="expression" dxfId="398" priority="398">
      <formula>TEXT(U$3,"DDD")="SUN"</formula>
    </cfRule>
    <cfRule type="expression" dxfId="397" priority="399">
      <formula>U9=0</formula>
    </cfRule>
    <cfRule type="cellIs" dxfId="396" priority="400" operator="between">
      <formula>0.01</formula>
      <formula>0.9</formula>
    </cfRule>
  </conditionalFormatting>
  <conditionalFormatting sqref="U48">
    <cfRule type="expression" dxfId="395" priority="394">
      <formula>+T48="TS"</formula>
    </cfRule>
  </conditionalFormatting>
  <conditionalFormatting sqref="V48">
    <cfRule type="expression" dxfId="394" priority="393">
      <formula>+U48="TS"</formula>
    </cfRule>
  </conditionalFormatting>
  <conditionalFormatting sqref="V8">
    <cfRule type="expression" dxfId="393" priority="387">
      <formula>V8="x"</formula>
    </cfRule>
    <cfRule type="expression" dxfId="392" priority="388">
      <formula>+U8="TS"</formula>
    </cfRule>
    <cfRule type="expression" dxfId="391" priority="389">
      <formula>V8="CĐ"</formula>
    </cfRule>
    <cfRule type="expression" dxfId="390" priority="390">
      <formula>TEXT(V$3,"DDD")="SUN"</formula>
    </cfRule>
    <cfRule type="expression" dxfId="389" priority="391">
      <formula>V8=0</formula>
    </cfRule>
    <cfRule type="cellIs" dxfId="388" priority="392" operator="between">
      <formula>0.01</formula>
      <formula>0.9</formula>
    </cfRule>
  </conditionalFormatting>
  <conditionalFormatting sqref="V9:V10">
    <cfRule type="expression" dxfId="387" priority="381">
      <formula>V9="x"</formula>
    </cfRule>
    <cfRule type="expression" dxfId="386" priority="382">
      <formula>+U9="TS"</formula>
    </cfRule>
    <cfRule type="expression" dxfId="385" priority="383">
      <formula>V9="CĐ"</formula>
    </cfRule>
    <cfRule type="expression" dxfId="384" priority="384">
      <formula>TEXT(V$3,"DDD")="SUN"</formula>
    </cfRule>
    <cfRule type="expression" dxfId="383" priority="385">
      <formula>V9=0</formula>
    </cfRule>
    <cfRule type="cellIs" dxfId="382" priority="386" operator="between">
      <formula>0.01</formula>
      <formula>0.9</formula>
    </cfRule>
  </conditionalFormatting>
  <conditionalFormatting sqref="V48">
    <cfRule type="expression" dxfId="381" priority="380">
      <formula>+U48="TS"</formula>
    </cfRule>
  </conditionalFormatting>
  <conditionalFormatting sqref="R48">
    <cfRule type="expression" dxfId="380" priority="379">
      <formula>+Q48="TS"</formula>
    </cfRule>
  </conditionalFormatting>
  <conditionalFormatting sqref="R8">
    <cfRule type="expression" dxfId="379" priority="373">
      <formula>R8="x"</formula>
    </cfRule>
    <cfRule type="expression" dxfId="378" priority="374">
      <formula>+Q8="TS"</formula>
    </cfRule>
    <cfRule type="expression" dxfId="377" priority="375">
      <formula>R8="CĐ"</formula>
    </cfRule>
    <cfRule type="expression" dxfId="376" priority="376">
      <formula>TEXT(R$3,"DDD")="SUN"</formula>
    </cfRule>
    <cfRule type="expression" dxfId="375" priority="377">
      <formula>R8=0</formula>
    </cfRule>
    <cfRule type="cellIs" dxfId="374" priority="378" operator="between">
      <formula>0.01</formula>
      <formula>0.9</formula>
    </cfRule>
  </conditionalFormatting>
  <conditionalFormatting sqref="R9:R10">
    <cfRule type="expression" dxfId="373" priority="367">
      <formula>R9="x"</formula>
    </cfRule>
    <cfRule type="expression" dxfId="372" priority="368">
      <formula>+Q9="TS"</formula>
    </cfRule>
    <cfRule type="expression" dxfId="371" priority="369">
      <formula>R9="CĐ"</formula>
    </cfRule>
    <cfRule type="expression" dxfId="370" priority="370">
      <formula>TEXT(R$3,"DDD")="SUN"</formula>
    </cfRule>
    <cfRule type="expression" dxfId="369" priority="371">
      <formula>R9=0</formula>
    </cfRule>
    <cfRule type="cellIs" dxfId="368" priority="372" operator="between">
      <formula>0.01</formula>
      <formula>0.9</formula>
    </cfRule>
  </conditionalFormatting>
  <conditionalFormatting sqref="R48">
    <cfRule type="expression" dxfId="367" priority="366">
      <formula>+Q48="TS"</formula>
    </cfRule>
  </conditionalFormatting>
  <conditionalFormatting sqref="S48">
    <cfRule type="expression" dxfId="366" priority="365">
      <formula>+R48="TS"</formula>
    </cfRule>
  </conditionalFormatting>
  <conditionalFormatting sqref="S8">
    <cfRule type="expression" dxfId="365" priority="359">
      <formula>S8="x"</formula>
    </cfRule>
    <cfRule type="expression" dxfId="364" priority="360">
      <formula>+R8="TS"</formula>
    </cfRule>
    <cfRule type="expression" dxfId="363" priority="361">
      <formula>S8="CĐ"</formula>
    </cfRule>
    <cfRule type="expression" dxfId="362" priority="362">
      <formula>TEXT(S$3,"DDD")="SUN"</formula>
    </cfRule>
    <cfRule type="expression" dxfId="361" priority="363">
      <formula>S8=0</formula>
    </cfRule>
    <cfRule type="cellIs" dxfId="360" priority="364" operator="between">
      <formula>0.01</formula>
      <formula>0.9</formula>
    </cfRule>
  </conditionalFormatting>
  <conditionalFormatting sqref="S9:S10">
    <cfRule type="expression" dxfId="359" priority="353">
      <formula>S9="x"</formula>
    </cfRule>
    <cfRule type="expression" dxfId="358" priority="354">
      <formula>+R9="TS"</formula>
    </cfRule>
    <cfRule type="expression" dxfId="357" priority="355">
      <formula>S9="CĐ"</formula>
    </cfRule>
    <cfRule type="expression" dxfId="356" priority="356">
      <formula>TEXT(S$3,"DDD")="SUN"</formula>
    </cfRule>
    <cfRule type="expression" dxfId="355" priority="357">
      <formula>S9=0</formula>
    </cfRule>
    <cfRule type="cellIs" dxfId="354" priority="358" operator="between">
      <formula>0.01</formula>
      <formula>0.9</formula>
    </cfRule>
  </conditionalFormatting>
  <conditionalFormatting sqref="S48">
    <cfRule type="expression" dxfId="353" priority="352">
      <formula>+R48="TS"</formula>
    </cfRule>
  </conditionalFormatting>
  <conditionalFormatting sqref="Y48">
    <cfRule type="expression" dxfId="352" priority="351">
      <formula>+X48="TS"</formula>
    </cfRule>
  </conditionalFormatting>
  <conditionalFormatting sqref="AE48">
    <cfRule type="expression" dxfId="351" priority="350">
      <formula>+AD48="TS"</formula>
    </cfRule>
  </conditionalFormatting>
  <conditionalFormatting sqref="Y9:Z10">
    <cfRule type="expression" dxfId="350" priority="344">
      <formula>Y9="x"</formula>
    </cfRule>
    <cfRule type="expression" dxfId="349" priority="345">
      <formula>+X9="TS"</formula>
    </cfRule>
    <cfRule type="expression" dxfId="348" priority="346">
      <formula>Y9="CĐ"</formula>
    </cfRule>
    <cfRule type="expression" dxfId="347" priority="347">
      <formula>TEXT(Y$3,"DDD")="SUN"</formula>
    </cfRule>
    <cfRule type="expression" dxfId="346" priority="348">
      <formula>Y9=0</formula>
    </cfRule>
    <cfRule type="cellIs" dxfId="345" priority="349" operator="between">
      <formula>0.01</formula>
      <formula>0.9</formula>
    </cfRule>
  </conditionalFormatting>
  <conditionalFormatting sqref="Z48">
    <cfRule type="expression" dxfId="344" priority="343">
      <formula>+Y48="TS"</formula>
    </cfRule>
  </conditionalFormatting>
  <conditionalFormatting sqref="Z8">
    <cfRule type="expression" dxfId="343" priority="337">
      <formula>Z8="x"</formula>
    </cfRule>
    <cfRule type="expression" dxfId="342" priority="338">
      <formula>+Y8="TS"</formula>
    </cfRule>
    <cfRule type="expression" dxfId="341" priority="339">
      <formula>Z8="CĐ"</formula>
    </cfRule>
    <cfRule type="expression" dxfId="340" priority="340">
      <formula>TEXT(Z$3,"DDD")="SUN"</formula>
    </cfRule>
    <cfRule type="expression" dxfId="339" priority="341">
      <formula>Z8=0</formula>
    </cfRule>
    <cfRule type="cellIs" dxfId="338" priority="342" operator="between">
      <formula>0.01</formula>
      <formula>0.9</formula>
    </cfRule>
  </conditionalFormatting>
  <conditionalFormatting sqref="AA48">
    <cfRule type="expression" dxfId="337" priority="336">
      <formula>+Z48="TS"</formula>
    </cfRule>
  </conditionalFormatting>
  <conditionalFormatting sqref="AA8">
    <cfRule type="expression" dxfId="336" priority="330">
      <formula>AA8="x"</formula>
    </cfRule>
    <cfRule type="expression" dxfId="335" priority="331">
      <formula>+Z8="TS"</formula>
    </cfRule>
    <cfRule type="expression" dxfId="334" priority="332">
      <formula>AA8="CĐ"</formula>
    </cfRule>
    <cfRule type="expression" dxfId="333" priority="333">
      <formula>TEXT(AA$3,"DDD")="SUN"</formula>
    </cfRule>
    <cfRule type="expression" dxfId="332" priority="334">
      <formula>AA8=0</formula>
    </cfRule>
    <cfRule type="cellIs" dxfId="331" priority="335" operator="between">
      <formula>0.01</formula>
      <formula>0.9</formula>
    </cfRule>
  </conditionalFormatting>
  <conditionalFormatting sqref="AA9:AA10">
    <cfRule type="expression" dxfId="330" priority="324">
      <formula>AA9="x"</formula>
    </cfRule>
    <cfRule type="expression" dxfId="329" priority="325">
      <formula>+Z9="TS"</formula>
    </cfRule>
    <cfRule type="expression" dxfId="328" priority="326">
      <formula>AA9="CĐ"</formula>
    </cfRule>
    <cfRule type="expression" dxfId="327" priority="327">
      <formula>TEXT(AA$3,"DDD")="SUN"</formula>
    </cfRule>
    <cfRule type="expression" dxfId="326" priority="328">
      <formula>AA9=0</formula>
    </cfRule>
    <cfRule type="cellIs" dxfId="325" priority="329" operator="between">
      <formula>0.01</formula>
      <formula>0.9</formula>
    </cfRule>
  </conditionalFormatting>
  <conditionalFormatting sqref="AD48">
    <cfRule type="expression" dxfId="324" priority="323">
      <formula>+AC48="TS"</formula>
    </cfRule>
  </conditionalFormatting>
  <conditionalFormatting sqref="AD8">
    <cfRule type="expression" dxfId="323" priority="317">
      <formula>AD8="x"</formula>
    </cfRule>
    <cfRule type="expression" dxfId="322" priority="318">
      <formula>+AC8="TS"</formula>
    </cfRule>
    <cfRule type="expression" dxfId="321" priority="319">
      <formula>AD8="CĐ"</formula>
    </cfRule>
    <cfRule type="expression" dxfId="320" priority="320">
      <formula>TEXT(AD$3,"DDD")="SUN"</formula>
    </cfRule>
    <cfRule type="expression" dxfId="319" priority="321">
      <formula>AD8=0</formula>
    </cfRule>
    <cfRule type="cellIs" dxfId="318" priority="322" operator="between">
      <formula>0.01</formula>
      <formula>0.9</formula>
    </cfRule>
  </conditionalFormatting>
  <conditionalFormatting sqref="AD9:AD10">
    <cfRule type="expression" dxfId="317" priority="311">
      <formula>AD9="x"</formula>
    </cfRule>
    <cfRule type="expression" dxfId="316" priority="312">
      <formula>+AC9="TS"</formula>
    </cfRule>
    <cfRule type="expression" dxfId="315" priority="313">
      <formula>AD9="CĐ"</formula>
    </cfRule>
    <cfRule type="expression" dxfId="314" priority="314">
      <formula>TEXT(AD$3,"DDD")="SUN"</formula>
    </cfRule>
    <cfRule type="expression" dxfId="313" priority="315">
      <formula>AD9=0</formula>
    </cfRule>
    <cfRule type="cellIs" dxfId="312" priority="316" operator="between">
      <formula>0.01</formula>
      <formula>0.9</formula>
    </cfRule>
  </conditionalFormatting>
  <conditionalFormatting sqref="AE48">
    <cfRule type="expression" dxfId="311" priority="310">
      <formula>+AD48="TS"</formula>
    </cfRule>
  </conditionalFormatting>
  <conditionalFormatting sqref="AE8">
    <cfRule type="expression" dxfId="310" priority="304">
      <formula>AE8="x"</formula>
    </cfRule>
    <cfRule type="expression" dxfId="309" priority="305">
      <formula>+AD8="TS"</formula>
    </cfRule>
    <cfRule type="expression" dxfId="308" priority="306">
      <formula>AE8="CĐ"</formula>
    </cfRule>
    <cfRule type="expression" dxfId="307" priority="307">
      <formula>TEXT(AE$3,"DDD")="SUN"</formula>
    </cfRule>
    <cfRule type="expression" dxfId="306" priority="308">
      <formula>AE8=0</formula>
    </cfRule>
    <cfRule type="cellIs" dxfId="305" priority="309" operator="between">
      <formula>0.01</formula>
      <formula>0.9</formula>
    </cfRule>
  </conditionalFormatting>
  <conditionalFormatting sqref="AE9:AE10">
    <cfRule type="expression" dxfId="304" priority="298">
      <formula>AE9="x"</formula>
    </cfRule>
    <cfRule type="expression" dxfId="303" priority="299">
      <formula>+AD9="TS"</formula>
    </cfRule>
    <cfRule type="expression" dxfId="302" priority="300">
      <formula>AE9="CĐ"</formula>
    </cfRule>
    <cfRule type="expression" dxfId="301" priority="301">
      <formula>TEXT(AE$3,"DDD")="SUN"</formula>
    </cfRule>
    <cfRule type="expression" dxfId="300" priority="302">
      <formula>AE9=0</formula>
    </cfRule>
    <cfRule type="cellIs" dxfId="299" priority="303" operator="between">
      <formula>0.01</formula>
      <formula>0.9</formula>
    </cfRule>
  </conditionalFormatting>
  <conditionalFormatting sqref="AD48">
    <cfRule type="expression" dxfId="298" priority="297">
      <formula>+AC48="TS"</formula>
    </cfRule>
  </conditionalFormatting>
  <conditionalFormatting sqref="AD8">
    <cfRule type="expression" dxfId="297" priority="291">
      <formula>AD8="x"</formula>
    </cfRule>
    <cfRule type="expression" dxfId="296" priority="292">
      <formula>+AC8="TS"</formula>
    </cfRule>
    <cfRule type="expression" dxfId="295" priority="293">
      <formula>AD8="CĐ"</formula>
    </cfRule>
    <cfRule type="expression" dxfId="294" priority="294">
      <formula>TEXT(AD$3,"DDD")="SUN"</formula>
    </cfRule>
    <cfRule type="expression" dxfId="293" priority="295">
      <formula>AD8=0</formula>
    </cfRule>
    <cfRule type="cellIs" dxfId="292" priority="296" operator="between">
      <formula>0.01</formula>
      <formula>0.9</formula>
    </cfRule>
  </conditionalFormatting>
  <conditionalFormatting sqref="AD9:AD10">
    <cfRule type="expression" dxfId="291" priority="285">
      <formula>AD9="x"</formula>
    </cfRule>
    <cfRule type="expression" dxfId="290" priority="286">
      <formula>+AC9="TS"</formula>
    </cfRule>
    <cfRule type="expression" dxfId="289" priority="287">
      <formula>AD9="CĐ"</formula>
    </cfRule>
    <cfRule type="expression" dxfId="288" priority="288">
      <formula>TEXT(AD$3,"DDD")="SUN"</formula>
    </cfRule>
    <cfRule type="expression" dxfId="287" priority="289">
      <formula>AD9=0</formula>
    </cfRule>
    <cfRule type="cellIs" dxfId="286" priority="290" operator="between">
      <formula>0.01</formula>
      <formula>0.9</formula>
    </cfRule>
  </conditionalFormatting>
  <conditionalFormatting sqref="AE48">
    <cfRule type="expression" dxfId="285" priority="284">
      <formula>+AD48="TS"</formula>
    </cfRule>
  </conditionalFormatting>
  <conditionalFormatting sqref="AE8">
    <cfRule type="expression" dxfId="284" priority="278">
      <formula>AE8="x"</formula>
    </cfRule>
    <cfRule type="expression" dxfId="283" priority="279">
      <formula>+AD8="TS"</formula>
    </cfRule>
    <cfRule type="expression" dxfId="282" priority="280">
      <formula>AE8="CĐ"</formula>
    </cfRule>
    <cfRule type="expression" dxfId="281" priority="281">
      <formula>TEXT(AE$3,"DDD")="SUN"</formula>
    </cfRule>
    <cfRule type="expression" dxfId="280" priority="282">
      <formula>AE8=0</formula>
    </cfRule>
    <cfRule type="cellIs" dxfId="279" priority="283" operator="between">
      <formula>0.01</formula>
      <formula>0.9</formula>
    </cfRule>
  </conditionalFormatting>
  <conditionalFormatting sqref="AE9:AE10">
    <cfRule type="expression" dxfId="278" priority="272">
      <formula>AE9="x"</formula>
    </cfRule>
    <cfRule type="expression" dxfId="277" priority="273">
      <formula>+AD9="TS"</formula>
    </cfRule>
    <cfRule type="expression" dxfId="276" priority="274">
      <formula>AE9="CĐ"</formula>
    </cfRule>
    <cfRule type="expression" dxfId="275" priority="275">
      <formula>TEXT(AE$3,"DDD")="SUN"</formula>
    </cfRule>
    <cfRule type="expression" dxfId="274" priority="276">
      <formula>AE9=0</formula>
    </cfRule>
    <cfRule type="cellIs" dxfId="273" priority="277" operator="between">
      <formula>0.01</formula>
      <formula>0.9</formula>
    </cfRule>
  </conditionalFormatting>
  <conditionalFormatting sqref="Z48">
    <cfRule type="expression" dxfId="272" priority="271">
      <formula>+Y48="TS"</formula>
    </cfRule>
  </conditionalFormatting>
  <conditionalFormatting sqref="AA48">
    <cfRule type="expression" dxfId="271" priority="270">
      <formula>+Z48="TS"</formula>
    </cfRule>
  </conditionalFormatting>
  <conditionalFormatting sqref="AD48">
    <cfRule type="expression" dxfId="270" priority="269">
      <formula>+AC48="TS"</formula>
    </cfRule>
  </conditionalFormatting>
  <conditionalFormatting sqref="AE48">
    <cfRule type="expression" dxfId="269" priority="268">
      <formula>+AD48="TS"</formula>
    </cfRule>
  </conditionalFormatting>
  <conditionalFormatting sqref="AB48">
    <cfRule type="expression" dxfId="268" priority="267">
      <formula>+AA48="TS"</formula>
    </cfRule>
  </conditionalFormatting>
  <conditionalFormatting sqref="AB8">
    <cfRule type="expression" dxfId="267" priority="261">
      <formula>AB8="x"</formula>
    </cfRule>
    <cfRule type="expression" dxfId="266" priority="262">
      <formula>+AA8="TS"</formula>
    </cfRule>
    <cfRule type="expression" dxfId="265" priority="263">
      <formula>AB8="CĐ"</formula>
    </cfRule>
    <cfRule type="expression" dxfId="264" priority="264">
      <formula>TEXT(AB$3,"DDD")="SUN"</formula>
    </cfRule>
    <cfRule type="expression" dxfId="263" priority="265">
      <formula>AB8=0</formula>
    </cfRule>
    <cfRule type="cellIs" dxfId="262" priority="266" operator="between">
      <formula>0.01</formula>
      <formula>0.9</formula>
    </cfRule>
  </conditionalFormatting>
  <conditionalFormatting sqref="AB9:AB10">
    <cfRule type="expression" dxfId="261" priority="255">
      <formula>AB9="x"</formula>
    </cfRule>
    <cfRule type="expression" dxfId="260" priority="256">
      <formula>+AA9="TS"</formula>
    </cfRule>
    <cfRule type="expression" dxfId="259" priority="257">
      <formula>AB9="CĐ"</formula>
    </cfRule>
    <cfRule type="expression" dxfId="258" priority="258">
      <formula>TEXT(AB$3,"DDD")="SUN"</formula>
    </cfRule>
    <cfRule type="expression" dxfId="257" priority="259">
      <formula>AB9=0</formula>
    </cfRule>
    <cfRule type="cellIs" dxfId="256" priority="260" operator="between">
      <formula>0.01</formula>
      <formula>0.9</formula>
    </cfRule>
  </conditionalFormatting>
  <conditionalFormatting sqref="AB48">
    <cfRule type="expression" dxfId="255" priority="254">
      <formula>+AA48="TS"</formula>
    </cfRule>
  </conditionalFormatting>
  <conditionalFormatting sqref="AC48">
    <cfRule type="expression" dxfId="254" priority="253">
      <formula>+AB48="TS"</formula>
    </cfRule>
  </conditionalFormatting>
  <conditionalFormatting sqref="AC8">
    <cfRule type="expression" dxfId="253" priority="247">
      <formula>AC8="x"</formula>
    </cfRule>
    <cfRule type="expression" dxfId="252" priority="248">
      <formula>+AB8="TS"</formula>
    </cfRule>
    <cfRule type="expression" dxfId="251" priority="249">
      <formula>AC8="CĐ"</formula>
    </cfRule>
    <cfRule type="expression" dxfId="250" priority="250">
      <formula>TEXT(AC$3,"DDD")="SUN"</formula>
    </cfRule>
    <cfRule type="expression" dxfId="249" priority="251">
      <formula>AC8=0</formula>
    </cfRule>
    <cfRule type="cellIs" dxfId="248" priority="252" operator="between">
      <formula>0.01</formula>
      <formula>0.9</formula>
    </cfRule>
  </conditionalFormatting>
  <conditionalFormatting sqref="AC9:AC10">
    <cfRule type="expression" dxfId="247" priority="241">
      <formula>AC9="x"</formula>
    </cfRule>
    <cfRule type="expression" dxfId="246" priority="242">
      <formula>+AB9="TS"</formula>
    </cfRule>
    <cfRule type="expression" dxfId="245" priority="243">
      <formula>AC9="CĐ"</formula>
    </cfRule>
    <cfRule type="expression" dxfId="244" priority="244">
      <formula>TEXT(AC$3,"DDD")="SUN"</formula>
    </cfRule>
    <cfRule type="expression" dxfId="243" priority="245">
      <formula>AC9=0</formula>
    </cfRule>
    <cfRule type="cellIs" dxfId="242" priority="246" operator="between">
      <formula>0.01</formula>
      <formula>0.9</formula>
    </cfRule>
  </conditionalFormatting>
  <conditionalFormatting sqref="AC48">
    <cfRule type="expression" dxfId="241" priority="240">
      <formula>+AB48="TS"</formula>
    </cfRule>
  </conditionalFormatting>
  <conditionalFormatting sqref="Y48">
    <cfRule type="expression" dxfId="240" priority="239">
      <formula>+X48="TS"</formula>
    </cfRule>
  </conditionalFormatting>
  <conditionalFormatting sqref="Y8">
    <cfRule type="expression" dxfId="239" priority="233">
      <formula>Y8="x"</formula>
    </cfRule>
    <cfRule type="expression" dxfId="238" priority="234">
      <formula>+X8="TS"</formula>
    </cfRule>
    <cfRule type="expression" dxfId="237" priority="235">
      <formula>Y8="CĐ"</formula>
    </cfRule>
    <cfRule type="expression" dxfId="236" priority="236">
      <formula>TEXT(Y$3,"DDD")="SUN"</formula>
    </cfRule>
    <cfRule type="expression" dxfId="235" priority="237">
      <formula>Y8=0</formula>
    </cfRule>
    <cfRule type="cellIs" dxfId="234" priority="238" operator="between">
      <formula>0.01</formula>
      <formula>0.9</formula>
    </cfRule>
  </conditionalFormatting>
  <conditionalFormatting sqref="Y9:Y10">
    <cfRule type="expression" dxfId="233" priority="227">
      <formula>Y9="x"</formula>
    </cfRule>
    <cfRule type="expression" dxfId="232" priority="228">
      <formula>+X9="TS"</formula>
    </cfRule>
    <cfRule type="expression" dxfId="231" priority="229">
      <formula>Y9="CĐ"</formula>
    </cfRule>
    <cfRule type="expression" dxfId="230" priority="230">
      <formula>TEXT(Y$3,"DDD")="SUN"</formula>
    </cfRule>
    <cfRule type="expression" dxfId="229" priority="231">
      <formula>Y9=0</formula>
    </cfRule>
    <cfRule type="cellIs" dxfId="228" priority="232" operator="between">
      <formula>0.01</formula>
      <formula>0.9</formula>
    </cfRule>
  </conditionalFormatting>
  <conditionalFormatting sqref="Y48">
    <cfRule type="expression" dxfId="227" priority="226">
      <formula>+X48="TS"</formula>
    </cfRule>
  </conditionalFormatting>
  <conditionalFormatting sqref="Z48">
    <cfRule type="expression" dxfId="226" priority="225">
      <formula>+Y48="TS"</formula>
    </cfRule>
  </conditionalFormatting>
  <conditionalFormatting sqref="Z8">
    <cfRule type="expression" dxfId="225" priority="219">
      <formula>Z8="x"</formula>
    </cfRule>
    <cfRule type="expression" dxfId="224" priority="220">
      <formula>+Y8="TS"</formula>
    </cfRule>
    <cfRule type="expression" dxfId="223" priority="221">
      <formula>Z8="CĐ"</formula>
    </cfRule>
    <cfRule type="expression" dxfId="222" priority="222">
      <formula>TEXT(Z$3,"DDD")="SUN"</formula>
    </cfRule>
    <cfRule type="expression" dxfId="221" priority="223">
      <formula>Z8=0</formula>
    </cfRule>
    <cfRule type="cellIs" dxfId="220" priority="224" operator="between">
      <formula>0.01</formula>
      <formula>0.9</formula>
    </cfRule>
  </conditionalFormatting>
  <conditionalFormatting sqref="Z9:Z10">
    <cfRule type="expression" dxfId="219" priority="213">
      <formula>Z9="x"</formula>
    </cfRule>
    <cfRule type="expression" dxfId="218" priority="214">
      <formula>+Y9="TS"</formula>
    </cfRule>
    <cfRule type="expression" dxfId="217" priority="215">
      <formula>Z9="CĐ"</formula>
    </cfRule>
    <cfRule type="expression" dxfId="216" priority="216">
      <formula>TEXT(Z$3,"DDD")="SUN"</formula>
    </cfRule>
    <cfRule type="expression" dxfId="215" priority="217">
      <formula>Z9=0</formula>
    </cfRule>
    <cfRule type="cellIs" dxfId="214" priority="218" operator="between">
      <formula>0.01</formula>
      <formula>0.9</formula>
    </cfRule>
  </conditionalFormatting>
  <conditionalFormatting sqref="Z48">
    <cfRule type="expression" dxfId="213" priority="212">
      <formula>+Y48="TS"</formula>
    </cfRule>
  </conditionalFormatting>
  <conditionalFormatting sqref="AG8:AH8">
    <cfRule type="expression" dxfId="212" priority="206">
      <formula>AG8="x"</formula>
    </cfRule>
    <cfRule type="expression" dxfId="211" priority="207">
      <formula>+AF8="TS"</formula>
    </cfRule>
    <cfRule type="expression" dxfId="210" priority="208">
      <formula>AG8="CĐ"</formula>
    </cfRule>
    <cfRule type="expression" dxfId="209" priority="209">
      <formula>TEXT(AG$3,"DDD")="SUN"</formula>
    </cfRule>
    <cfRule type="expression" dxfId="208" priority="210">
      <formula>AG8=0</formula>
    </cfRule>
    <cfRule type="cellIs" dxfId="207" priority="211" operator="between">
      <formula>0.01</formula>
      <formula>0.9</formula>
    </cfRule>
  </conditionalFormatting>
  <conditionalFormatting sqref="AF48">
    <cfRule type="expression" dxfId="206" priority="205">
      <formula>+AE48="TS"</formula>
    </cfRule>
  </conditionalFormatting>
  <conditionalFormatting sqref="AF8">
    <cfRule type="expression" dxfId="205" priority="199">
      <formula>AF8="x"</formula>
    </cfRule>
    <cfRule type="expression" dxfId="204" priority="200">
      <formula>+AE8="TS"</formula>
    </cfRule>
    <cfRule type="expression" dxfId="203" priority="201">
      <formula>AF8="CĐ"</formula>
    </cfRule>
    <cfRule type="expression" dxfId="202" priority="202">
      <formula>TEXT(AF$3,"DDD")="SUN"</formula>
    </cfRule>
    <cfRule type="expression" dxfId="201" priority="203">
      <formula>AF8=0</formula>
    </cfRule>
    <cfRule type="cellIs" dxfId="200" priority="204" operator="between">
      <formula>0.01</formula>
      <formula>0.9</formula>
    </cfRule>
  </conditionalFormatting>
  <conditionalFormatting sqref="AF9:AF10">
    <cfRule type="expression" dxfId="199" priority="193">
      <formula>AF9="x"</formula>
    </cfRule>
    <cfRule type="expression" dxfId="198" priority="194">
      <formula>+AE9="TS"</formula>
    </cfRule>
    <cfRule type="expression" dxfId="197" priority="195">
      <formula>AF9="CĐ"</formula>
    </cfRule>
    <cfRule type="expression" dxfId="196" priority="196">
      <formula>TEXT(AF$3,"DDD")="SUN"</formula>
    </cfRule>
    <cfRule type="expression" dxfId="195" priority="197">
      <formula>AF9=0</formula>
    </cfRule>
    <cfRule type="cellIs" dxfId="194" priority="198" operator="between">
      <formula>0.01</formula>
      <formula>0.9</formula>
    </cfRule>
  </conditionalFormatting>
  <conditionalFormatting sqref="AG48">
    <cfRule type="expression" dxfId="193" priority="192">
      <formula>+AF48="TS"</formula>
    </cfRule>
  </conditionalFormatting>
  <conditionalFormatting sqref="AG8">
    <cfRule type="expression" dxfId="192" priority="186">
      <formula>AG8="x"</formula>
    </cfRule>
    <cfRule type="expression" dxfId="191" priority="187">
      <formula>+AF8="TS"</formula>
    </cfRule>
    <cfRule type="expression" dxfId="190" priority="188">
      <formula>AG8="CĐ"</formula>
    </cfRule>
    <cfRule type="expression" dxfId="189" priority="189">
      <formula>TEXT(AG$3,"DDD")="SUN"</formula>
    </cfRule>
    <cfRule type="expression" dxfId="188" priority="190">
      <formula>AG8=0</formula>
    </cfRule>
    <cfRule type="cellIs" dxfId="187" priority="191" operator="between">
      <formula>0.01</formula>
      <formula>0.9</formula>
    </cfRule>
  </conditionalFormatting>
  <conditionalFormatting sqref="AG9:AG10">
    <cfRule type="expression" dxfId="186" priority="180">
      <formula>AG9="x"</formula>
    </cfRule>
    <cfRule type="expression" dxfId="185" priority="181">
      <formula>+AF9="TS"</formula>
    </cfRule>
    <cfRule type="expression" dxfId="184" priority="182">
      <formula>AG9="CĐ"</formula>
    </cfRule>
    <cfRule type="expression" dxfId="183" priority="183">
      <formula>TEXT(AG$3,"DDD")="SUN"</formula>
    </cfRule>
    <cfRule type="expression" dxfId="182" priority="184">
      <formula>AG9=0</formula>
    </cfRule>
    <cfRule type="cellIs" dxfId="181" priority="185" operator="between">
      <formula>0.01</formula>
      <formula>0.9</formula>
    </cfRule>
  </conditionalFormatting>
  <conditionalFormatting sqref="AH48">
    <cfRule type="expression" dxfId="180" priority="179">
      <formula>+AG48="TS"</formula>
    </cfRule>
  </conditionalFormatting>
  <conditionalFormatting sqref="AH8">
    <cfRule type="expression" dxfId="179" priority="173">
      <formula>AH8="x"</formula>
    </cfRule>
    <cfRule type="expression" dxfId="178" priority="174">
      <formula>+AG8="TS"</formula>
    </cfRule>
    <cfRule type="expression" dxfId="177" priority="175">
      <formula>AH8="CĐ"</formula>
    </cfRule>
    <cfRule type="expression" dxfId="176" priority="176">
      <formula>TEXT(AH$3,"DDD")="SUN"</formula>
    </cfRule>
    <cfRule type="expression" dxfId="175" priority="177">
      <formula>AH8=0</formula>
    </cfRule>
    <cfRule type="cellIs" dxfId="174" priority="178" operator="between">
      <formula>0.01</formula>
      <formula>0.9</formula>
    </cfRule>
  </conditionalFormatting>
  <conditionalFormatting sqref="AH9:AH10">
    <cfRule type="expression" dxfId="173" priority="167">
      <formula>AH9="x"</formula>
    </cfRule>
    <cfRule type="expression" dxfId="172" priority="168">
      <formula>+AG9="TS"</formula>
    </cfRule>
    <cfRule type="expression" dxfId="171" priority="169">
      <formula>AH9="CĐ"</formula>
    </cfRule>
    <cfRule type="expression" dxfId="170" priority="170">
      <formula>TEXT(AH$3,"DDD")="SUN"</formula>
    </cfRule>
    <cfRule type="expression" dxfId="169" priority="171">
      <formula>AH9=0</formula>
    </cfRule>
    <cfRule type="cellIs" dxfId="168" priority="172" operator="between">
      <formula>0.01</formula>
      <formula>0.9</formula>
    </cfRule>
  </conditionalFormatting>
  <conditionalFormatting sqref="AF48">
    <cfRule type="expression" dxfId="167" priority="166">
      <formula>+AE48="TS"</formula>
    </cfRule>
  </conditionalFormatting>
  <conditionalFormatting sqref="AG48">
    <cfRule type="expression" dxfId="166" priority="165">
      <formula>+AF48="TS"</formula>
    </cfRule>
  </conditionalFormatting>
  <conditionalFormatting sqref="AH48">
    <cfRule type="expression" dxfId="165" priority="164">
      <formula>+AG48="TS"</formula>
    </cfRule>
  </conditionalFormatting>
  <conditionalFormatting sqref="AF48">
    <cfRule type="expression" dxfId="164" priority="163">
      <formula>+AE48="TS"</formula>
    </cfRule>
  </conditionalFormatting>
  <conditionalFormatting sqref="AF48">
    <cfRule type="expression" dxfId="163" priority="162">
      <formula>+AE48="TS"</formula>
    </cfRule>
  </conditionalFormatting>
  <conditionalFormatting sqref="AF48">
    <cfRule type="expression" dxfId="162" priority="161">
      <formula>+AE48="TS"</formula>
    </cfRule>
  </conditionalFormatting>
  <conditionalFormatting sqref="AF8">
    <cfRule type="expression" dxfId="161" priority="155">
      <formula>AF8="x"</formula>
    </cfRule>
    <cfRule type="expression" dxfId="160" priority="156">
      <formula>+AE8="TS"</formula>
    </cfRule>
    <cfRule type="expression" dxfId="159" priority="157">
      <formula>AF8="CĐ"</formula>
    </cfRule>
    <cfRule type="expression" dxfId="158" priority="158">
      <formula>TEXT(AF$3,"DDD")="SUN"</formula>
    </cfRule>
    <cfRule type="expression" dxfId="157" priority="159">
      <formula>AF8=0</formula>
    </cfRule>
    <cfRule type="cellIs" dxfId="156" priority="160" operator="between">
      <formula>0.01</formula>
      <formula>0.9</formula>
    </cfRule>
  </conditionalFormatting>
  <conditionalFormatting sqref="AF9:AF10">
    <cfRule type="expression" dxfId="155" priority="149">
      <formula>AF9="x"</formula>
    </cfRule>
    <cfRule type="expression" dxfId="154" priority="150">
      <formula>+AE9="TS"</formula>
    </cfRule>
    <cfRule type="expression" dxfId="153" priority="151">
      <formula>AF9="CĐ"</formula>
    </cfRule>
    <cfRule type="expression" dxfId="152" priority="152">
      <formula>TEXT(AF$3,"DDD")="SUN"</formula>
    </cfRule>
    <cfRule type="expression" dxfId="151" priority="153">
      <formula>AF9=0</formula>
    </cfRule>
    <cfRule type="cellIs" dxfId="150" priority="154" operator="between">
      <formula>0.01</formula>
      <formula>0.9</formula>
    </cfRule>
  </conditionalFormatting>
  <conditionalFormatting sqref="AF48">
    <cfRule type="expression" dxfId="149" priority="148">
      <formula>+AE48="TS"</formula>
    </cfRule>
  </conditionalFormatting>
  <conditionalFormatting sqref="AF8">
    <cfRule type="expression" dxfId="148" priority="142">
      <formula>AF8="x"</formula>
    </cfRule>
    <cfRule type="expression" dxfId="147" priority="143">
      <formula>+AE8="TS"</formula>
    </cfRule>
    <cfRule type="expression" dxfId="146" priority="144">
      <formula>AF8="CĐ"</formula>
    </cfRule>
    <cfRule type="expression" dxfId="145" priority="145">
      <formula>TEXT(AF$3,"DDD")="SUN"</formula>
    </cfRule>
    <cfRule type="expression" dxfId="144" priority="146">
      <formula>AF8=0</formula>
    </cfRule>
    <cfRule type="cellIs" dxfId="143" priority="147" operator="between">
      <formula>0.01</formula>
      <formula>0.9</formula>
    </cfRule>
  </conditionalFormatting>
  <conditionalFormatting sqref="AF9:AF10">
    <cfRule type="expression" dxfId="142" priority="136">
      <formula>AF9="x"</formula>
    </cfRule>
    <cfRule type="expression" dxfId="141" priority="137">
      <formula>+AE9="TS"</formula>
    </cfRule>
    <cfRule type="expression" dxfId="140" priority="138">
      <formula>AF9="CĐ"</formula>
    </cfRule>
    <cfRule type="expression" dxfId="139" priority="139">
      <formula>TEXT(AF$3,"DDD")="SUN"</formula>
    </cfRule>
    <cfRule type="expression" dxfId="138" priority="140">
      <formula>AF9=0</formula>
    </cfRule>
    <cfRule type="cellIs" dxfId="137" priority="141" operator="between">
      <formula>0.01</formula>
      <formula>0.9</formula>
    </cfRule>
  </conditionalFormatting>
  <conditionalFormatting sqref="AF48">
    <cfRule type="expression" dxfId="136" priority="135">
      <formula>+AE48="TS"</formula>
    </cfRule>
  </conditionalFormatting>
  <conditionalFormatting sqref="AF8">
    <cfRule type="expression" dxfId="135" priority="129">
      <formula>AF8="x"</formula>
    </cfRule>
    <cfRule type="expression" dxfId="134" priority="130">
      <formula>+AE8="TS"</formula>
    </cfRule>
    <cfRule type="expression" dxfId="133" priority="131">
      <formula>AF8="CĐ"</formula>
    </cfRule>
    <cfRule type="expression" dxfId="132" priority="132">
      <formula>TEXT(AF$3,"DDD")="SUN"</formula>
    </cfRule>
    <cfRule type="expression" dxfId="131" priority="133">
      <formula>AF8=0</formula>
    </cfRule>
    <cfRule type="cellIs" dxfId="130" priority="134" operator="between">
      <formula>0.01</formula>
      <formula>0.9</formula>
    </cfRule>
  </conditionalFormatting>
  <conditionalFormatting sqref="AF9:AF10">
    <cfRule type="expression" dxfId="129" priority="123">
      <formula>AF9="x"</formula>
    </cfRule>
    <cfRule type="expression" dxfId="128" priority="124">
      <formula>+AE9="TS"</formula>
    </cfRule>
    <cfRule type="expression" dxfId="127" priority="125">
      <formula>AF9="CĐ"</formula>
    </cfRule>
    <cfRule type="expression" dxfId="126" priority="126">
      <formula>TEXT(AF$3,"DDD")="SUN"</formula>
    </cfRule>
    <cfRule type="expression" dxfId="125" priority="127">
      <formula>AF9=0</formula>
    </cfRule>
    <cfRule type="cellIs" dxfId="124" priority="128" operator="between">
      <formula>0.01</formula>
      <formula>0.9</formula>
    </cfRule>
  </conditionalFormatting>
  <conditionalFormatting sqref="AG48">
    <cfRule type="expression" dxfId="123" priority="122">
      <formula>+AF48="TS"</formula>
    </cfRule>
  </conditionalFormatting>
  <conditionalFormatting sqref="AG8">
    <cfRule type="expression" dxfId="122" priority="116">
      <formula>AG8="x"</formula>
    </cfRule>
    <cfRule type="expression" dxfId="121" priority="117">
      <formula>+AF8="TS"</formula>
    </cfRule>
    <cfRule type="expression" dxfId="120" priority="118">
      <formula>AG8="CĐ"</formula>
    </cfRule>
    <cfRule type="expression" dxfId="119" priority="119">
      <formula>TEXT(AG$3,"DDD")="SUN"</formula>
    </cfRule>
    <cfRule type="expression" dxfId="118" priority="120">
      <formula>AG8=0</formula>
    </cfRule>
    <cfRule type="cellIs" dxfId="117" priority="121" operator="between">
      <formula>0.01</formula>
      <formula>0.9</formula>
    </cfRule>
  </conditionalFormatting>
  <conditionalFormatting sqref="AG9:AG10">
    <cfRule type="expression" dxfId="116" priority="110">
      <formula>AG9="x"</formula>
    </cfRule>
    <cfRule type="expression" dxfId="115" priority="111">
      <formula>+AF9="TS"</formula>
    </cfRule>
    <cfRule type="expression" dxfId="114" priority="112">
      <formula>AG9="CĐ"</formula>
    </cfRule>
    <cfRule type="expression" dxfId="113" priority="113">
      <formula>TEXT(AG$3,"DDD")="SUN"</formula>
    </cfRule>
    <cfRule type="expression" dxfId="112" priority="114">
      <formula>AG9=0</formula>
    </cfRule>
    <cfRule type="cellIs" dxfId="111" priority="115" operator="between">
      <formula>0.01</formula>
      <formula>0.9</formula>
    </cfRule>
  </conditionalFormatting>
  <conditionalFormatting sqref="AF48">
    <cfRule type="expression" dxfId="110" priority="109">
      <formula>+AE48="TS"</formula>
    </cfRule>
  </conditionalFormatting>
  <conditionalFormatting sqref="AG48">
    <cfRule type="expression" dxfId="109" priority="108">
      <formula>+AF48="TS"</formula>
    </cfRule>
  </conditionalFormatting>
  <conditionalFormatting sqref="AF48">
    <cfRule type="expression" dxfId="108" priority="107">
      <formula>+AE48="TS"</formula>
    </cfRule>
  </conditionalFormatting>
  <conditionalFormatting sqref="AF9:AF10">
    <cfRule type="expression" dxfId="107" priority="101">
      <formula>AF9="x"</formula>
    </cfRule>
    <cfRule type="expression" dxfId="106" priority="102">
      <formula>+AE9="TS"</formula>
    </cfRule>
    <cfRule type="expression" dxfId="105" priority="103">
      <formula>AF9="CĐ"</formula>
    </cfRule>
    <cfRule type="expression" dxfId="104" priority="104">
      <formula>TEXT(AF$3,"DDD")="SUN"</formula>
    </cfRule>
    <cfRule type="expression" dxfId="103" priority="105">
      <formula>AF9=0</formula>
    </cfRule>
    <cfRule type="cellIs" dxfId="102" priority="106" operator="between">
      <formula>0.01</formula>
      <formula>0.9</formula>
    </cfRule>
  </conditionalFormatting>
  <conditionalFormatting sqref="AG48">
    <cfRule type="expression" dxfId="101" priority="100">
      <formula>+AF48="TS"</formula>
    </cfRule>
  </conditionalFormatting>
  <conditionalFormatting sqref="AG8">
    <cfRule type="expression" dxfId="100" priority="94">
      <formula>AG8="x"</formula>
    </cfRule>
    <cfRule type="expression" dxfId="99" priority="95">
      <formula>+AF8="TS"</formula>
    </cfRule>
    <cfRule type="expression" dxfId="98" priority="96">
      <formula>AG8="CĐ"</formula>
    </cfRule>
    <cfRule type="expression" dxfId="97" priority="97">
      <formula>TEXT(AG$3,"DDD")="SUN"</formula>
    </cfRule>
    <cfRule type="expression" dxfId="96" priority="98">
      <formula>AG8=0</formula>
    </cfRule>
    <cfRule type="cellIs" dxfId="95" priority="99" operator="between">
      <formula>0.01</formula>
      <formula>0.9</formula>
    </cfRule>
  </conditionalFormatting>
  <conditionalFormatting sqref="AG9:AG10">
    <cfRule type="expression" dxfId="94" priority="88">
      <formula>AG9="x"</formula>
    </cfRule>
    <cfRule type="expression" dxfId="93" priority="89">
      <formula>+AF9="TS"</formula>
    </cfRule>
    <cfRule type="expression" dxfId="92" priority="90">
      <formula>AG9="CĐ"</formula>
    </cfRule>
    <cfRule type="expression" dxfId="91" priority="91">
      <formula>TEXT(AG$3,"DDD")="SUN"</formula>
    </cfRule>
    <cfRule type="expression" dxfId="90" priority="92">
      <formula>AG9=0</formula>
    </cfRule>
    <cfRule type="cellIs" dxfId="89" priority="93" operator="between">
      <formula>0.01</formula>
      <formula>0.9</formula>
    </cfRule>
  </conditionalFormatting>
  <conditionalFormatting sqref="AF48">
    <cfRule type="expression" dxfId="88" priority="87">
      <formula>+AE48="TS"</formula>
    </cfRule>
  </conditionalFormatting>
  <conditionalFormatting sqref="AG48">
    <cfRule type="expression" dxfId="87" priority="86">
      <formula>+AF48="TS"</formula>
    </cfRule>
  </conditionalFormatting>
  <conditionalFormatting sqref="AH48">
    <cfRule type="expression" dxfId="86" priority="85">
      <formula>+AG48="TS"</formula>
    </cfRule>
  </conditionalFormatting>
  <conditionalFormatting sqref="AH8">
    <cfRule type="expression" dxfId="85" priority="79">
      <formula>AH8="x"</formula>
    </cfRule>
    <cfRule type="expression" dxfId="84" priority="80">
      <formula>+AG8="TS"</formula>
    </cfRule>
    <cfRule type="expression" dxfId="83" priority="81">
      <formula>AH8="CĐ"</formula>
    </cfRule>
    <cfRule type="expression" dxfId="82" priority="82">
      <formula>TEXT(AH$3,"DDD")="SUN"</formula>
    </cfRule>
    <cfRule type="expression" dxfId="81" priority="83">
      <formula>AH8=0</formula>
    </cfRule>
    <cfRule type="cellIs" dxfId="80" priority="84" operator="between">
      <formula>0.01</formula>
      <formula>0.9</formula>
    </cfRule>
  </conditionalFormatting>
  <conditionalFormatting sqref="AH9:AH10">
    <cfRule type="expression" dxfId="79" priority="73">
      <formula>AH9="x"</formula>
    </cfRule>
    <cfRule type="expression" dxfId="78" priority="74">
      <formula>+AG9="TS"</formula>
    </cfRule>
    <cfRule type="expression" dxfId="77" priority="75">
      <formula>AH9="CĐ"</formula>
    </cfRule>
    <cfRule type="expression" dxfId="76" priority="76">
      <formula>TEXT(AH$3,"DDD")="SUN"</formula>
    </cfRule>
    <cfRule type="expression" dxfId="75" priority="77">
      <formula>AH9=0</formula>
    </cfRule>
    <cfRule type="cellIs" dxfId="74" priority="78" operator="between">
      <formula>0.01</formula>
      <formula>0.9</formula>
    </cfRule>
  </conditionalFormatting>
  <conditionalFormatting sqref="AH48">
    <cfRule type="expression" dxfId="73" priority="72">
      <formula>+AG48="TS"</formula>
    </cfRule>
  </conditionalFormatting>
  <conditionalFormatting sqref="AH48">
    <cfRule type="expression" dxfId="72" priority="71">
      <formula>+AG48="TS"</formula>
    </cfRule>
  </conditionalFormatting>
  <conditionalFormatting sqref="AH8">
    <cfRule type="expression" dxfId="71" priority="65">
      <formula>AH8="x"</formula>
    </cfRule>
    <cfRule type="expression" dxfId="70" priority="66">
      <formula>+AG8="TS"</formula>
    </cfRule>
    <cfRule type="expression" dxfId="69" priority="67">
      <formula>AH8="CĐ"</formula>
    </cfRule>
    <cfRule type="expression" dxfId="68" priority="68">
      <formula>TEXT(AH$3,"DDD")="SUN"</formula>
    </cfRule>
    <cfRule type="expression" dxfId="67" priority="69">
      <formula>AH8=0</formula>
    </cfRule>
    <cfRule type="cellIs" dxfId="66" priority="70" operator="between">
      <formula>0.01</formula>
      <formula>0.9</formula>
    </cfRule>
  </conditionalFormatting>
  <conditionalFormatting sqref="AH9:AH10">
    <cfRule type="expression" dxfId="65" priority="59">
      <formula>AH9="x"</formula>
    </cfRule>
    <cfRule type="expression" dxfId="64" priority="60">
      <formula>+AG9="TS"</formula>
    </cfRule>
    <cfRule type="expression" dxfId="63" priority="61">
      <formula>AH9="CĐ"</formula>
    </cfRule>
    <cfRule type="expression" dxfId="62" priority="62">
      <formula>TEXT(AH$3,"DDD")="SUN"</formula>
    </cfRule>
    <cfRule type="expression" dxfId="61" priority="63">
      <formula>AH9=0</formula>
    </cfRule>
    <cfRule type="cellIs" dxfId="60" priority="64" operator="between">
      <formula>0.01</formula>
      <formula>0.9</formula>
    </cfRule>
  </conditionalFormatting>
  <conditionalFormatting sqref="AH48">
    <cfRule type="expression" dxfId="59" priority="58">
      <formula>+AG48="TS"</formula>
    </cfRule>
  </conditionalFormatting>
  <conditionalFormatting sqref="AF48">
    <cfRule type="expression" dxfId="58" priority="57">
      <formula>+AE48="TS"</formula>
    </cfRule>
  </conditionalFormatting>
  <conditionalFormatting sqref="AF9:AG10">
    <cfRule type="expression" dxfId="57" priority="51">
      <formula>AF9="x"</formula>
    </cfRule>
    <cfRule type="expression" dxfId="56" priority="52">
      <formula>+AE9="TS"</formula>
    </cfRule>
    <cfRule type="expression" dxfId="55" priority="53">
      <formula>AF9="CĐ"</formula>
    </cfRule>
    <cfRule type="expression" dxfId="54" priority="54">
      <formula>TEXT(AF$3,"DDD")="SUN"</formula>
    </cfRule>
    <cfRule type="expression" dxfId="53" priority="55">
      <formula>AF9=0</formula>
    </cfRule>
    <cfRule type="cellIs" dxfId="52" priority="56" operator="between">
      <formula>0.01</formula>
      <formula>0.9</formula>
    </cfRule>
  </conditionalFormatting>
  <conditionalFormatting sqref="AG48">
    <cfRule type="expression" dxfId="51" priority="50">
      <formula>+AF48="TS"</formula>
    </cfRule>
  </conditionalFormatting>
  <conditionalFormatting sqref="AG8">
    <cfRule type="expression" dxfId="50" priority="44">
      <formula>AG8="x"</formula>
    </cfRule>
    <cfRule type="expression" dxfId="49" priority="45">
      <formula>+AF8="TS"</formula>
    </cfRule>
    <cfRule type="expression" dxfId="48" priority="46">
      <formula>AG8="CĐ"</formula>
    </cfRule>
    <cfRule type="expression" dxfId="47" priority="47">
      <formula>TEXT(AG$3,"DDD")="SUN"</formula>
    </cfRule>
    <cfRule type="expression" dxfId="46" priority="48">
      <formula>AG8=0</formula>
    </cfRule>
    <cfRule type="cellIs" dxfId="45" priority="49" operator="between">
      <formula>0.01</formula>
      <formula>0.9</formula>
    </cfRule>
  </conditionalFormatting>
  <conditionalFormatting sqref="AH48">
    <cfRule type="expression" dxfId="44" priority="43">
      <formula>+AG48="TS"</formula>
    </cfRule>
  </conditionalFormatting>
  <conditionalFormatting sqref="AH8">
    <cfRule type="expression" dxfId="43" priority="37">
      <formula>AH8="x"</formula>
    </cfRule>
    <cfRule type="expression" dxfId="42" priority="38">
      <formula>+AG8="TS"</formula>
    </cfRule>
    <cfRule type="expression" dxfId="41" priority="39">
      <formula>AH8="CĐ"</formula>
    </cfRule>
    <cfRule type="expression" dxfId="40" priority="40">
      <formula>TEXT(AH$3,"DDD")="SUN"</formula>
    </cfRule>
    <cfRule type="expression" dxfId="39" priority="41">
      <formula>AH8=0</formula>
    </cfRule>
    <cfRule type="cellIs" dxfId="38" priority="42" operator="between">
      <formula>0.01</formula>
      <formula>0.9</formula>
    </cfRule>
  </conditionalFormatting>
  <conditionalFormatting sqref="AH9:AH10">
    <cfRule type="expression" dxfId="37" priority="31">
      <formula>AH9="x"</formula>
    </cfRule>
    <cfRule type="expression" dxfId="36" priority="32">
      <formula>+AG9="TS"</formula>
    </cfRule>
    <cfRule type="expression" dxfId="35" priority="33">
      <formula>AH9="CĐ"</formula>
    </cfRule>
    <cfRule type="expression" dxfId="34" priority="34">
      <formula>TEXT(AH$3,"DDD")="SUN"</formula>
    </cfRule>
    <cfRule type="expression" dxfId="33" priority="35">
      <formula>AH9=0</formula>
    </cfRule>
    <cfRule type="cellIs" dxfId="32" priority="36" operator="between">
      <formula>0.01</formula>
      <formula>0.9</formula>
    </cfRule>
  </conditionalFormatting>
  <conditionalFormatting sqref="AG48">
    <cfRule type="expression" dxfId="31" priority="30">
      <formula>+AF48="TS"</formula>
    </cfRule>
  </conditionalFormatting>
  <conditionalFormatting sqref="AH48">
    <cfRule type="expression" dxfId="30" priority="29">
      <formula>+AG48="TS"</formula>
    </cfRule>
  </conditionalFormatting>
  <conditionalFormatting sqref="AF48">
    <cfRule type="expression" dxfId="29" priority="28">
      <formula>+AE48="TS"</formula>
    </cfRule>
  </conditionalFormatting>
  <conditionalFormatting sqref="AF8">
    <cfRule type="expression" dxfId="28" priority="22">
      <formula>AF8="x"</formula>
    </cfRule>
    <cfRule type="expression" dxfId="27" priority="23">
      <formula>+AE8="TS"</formula>
    </cfRule>
    <cfRule type="expression" dxfId="26" priority="24">
      <formula>AF8="CĐ"</formula>
    </cfRule>
    <cfRule type="expression" dxfId="25" priority="25">
      <formula>TEXT(AF$3,"DDD")="SUN"</formula>
    </cfRule>
    <cfRule type="expression" dxfId="24" priority="26">
      <formula>AF8=0</formula>
    </cfRule>
    <cfRule type="cellIs" dxfId="23" priority="27" operator="between">
      <formula>0.01</formula>
      <formula>0.9</formula>
    </cfRule>
  </conditionalFormatting>
  <conditionalFormatting sqref="AF9:AF10">
    <cfRule type="expression" dxfId="22" priority="16">
      <formula>AF9="x"</formula>
    </cfRule>
    <cfRule type="expression" dxfId="21" priority="17">
      <formula>+AE9="TS"</formula>
    </cfRule>
    <cfRule type="expression" dxfId="20" priority="18">
      <formula>AF9="CĐ"</formula>
    </cfRule>
    <cfRule type="expression" dxfId="19" priority="19">
      <formula>TEXT(AF$3,"DDD")="SUN"</formula>
    </cfRule>
    <cfRule type="expression" dxfId="18" priority="20">
      <formula>AF9=0</formula>
    </cfRule>
    <cfRule type="cellIs" dxfId="17" priority="21" operator="between">
      <formula>0.01</formula>
      <formula>0.9</formula>
    </cfRule>
  </conditionalFormatting>
  <conditionalFormatting sqref="AF48">
    <cfRule type="expression" dxfId="16" priority="15">
      <formula>+AE48="TS"</formula>
    </cfRule>
  </conditionalFormatting>
  <conditionalFormatting sqref="AG48">
    <cfRule type="expression" dxfId="15" priority="14">
      <formula>+AF48="TS"</formula>
    </cfRule>
  </conditionalFormatting>
  <conditionalFormatting sqref="AG8">
    <cfRule type="expression" dxfId="14" priority="8">
      <formula>AG8="x"</formula>
    </cfRule>
    <cfRule type="expression" dxfId="13" priority="9">
      <formula>+AF8="TS"</formula>
    </cfRule>
    <cfRule type="expression" dxfId="12" priority="10">
      <formula>AG8="CĐ"</formula>
    </cfRule>
    <cfRule type="expression" dxfId="11" priority="11">
      <formula>TEXT(AG$3,"DDD")="SUN"</formula>
    </cfRule>
    <cfRule type="expression" dxfId="10" priority="12">
      <formula>AG8=0</formula>
    </cfRule>
    <cfRule type="cellIs" dxfId="9" priority="13" operator="between">
      <formula>0.01</formula>
      <formula>0.9</formula>
    </cfRule>
  </conditionalFormatting>
  <conditionalFormatting sqref="AG9:AG10">
    <cfRule type="expression" dxfId="8" priority="2">
      <formula>AG9="x"</formula>
    </cfRule>
    <cfRule type="expression" dxfId="7" priority="3">
      <formula>+AF9="TS"</formula>
    </cfRule>
    <cfRule type="expression" dxfId="6" priority="4">
      <formula>AG9="CĐ"</formula>
    </cfRule>
    <cfRule type="expression" dxfId="5" priority="5">
      <formula>TEXT(AG$3,"DDD")="SUN"</formula>
    </cfRule>
    <cfRule type="expression" dxfId="4" priority="6">
      <formula>AG9=0</formula>
    </cfRule>
    <cfRule type="cellIs" dxfId="3" priority="7" operator="between">
      <formula>0.01</formula>
      <formula>0.9</formula>
    </cfRule>
  </conditionalFormatting>
  <conditionalFormatting sqref="AG48">
    <cfRule type="expression" dxfId="2" priority="1">
      <formula>+AF48="TS"</formula>
    </cfRule>
  </conditionalFormatting>
  <printOptions horizontalCentered="1"/>
  <pageMargins left="0" right="0" top="0.33" bottom="0.3" header="0.196850393700787" footer="0.196850393700787"/>
  <pageSetup paperSize="9" scale="39" orientation="landscape" r:id="rId1"/>
  <headerFooter>
    <oddHeader>&amp;LCÔNG TY CỔ PHẦN QSOFT VIỆT NAM</oddHeader>
    <oddFooter>&amp;L\\192.168.1.2\Departments\Tonghop\HCLT_QLVP\Chamcong\2012\Chamcong_tonghop_T07_final.xls&amp;R&amp;P/&amp;N</oddFooter>
  </headerFooter>
  <rowBreaks count="1" manualBreakCount="1">
    <brk id="99" max="114" man="1"/>
  </rowBreaks>
  <colBreaks count="1" manualBreakCount="1">
    <brk id="44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GG80"/>
  <sheetViews>
    <sheetView showGridLines="0" view="pageBreakPreview" topLeftCell="A13" zoomScaleSheetLayoutView="100" workbookViewId="0">
      <selection activeCell="L39" sqref="L39"/>
    </sheetView>
  </sheetViews>
  <sheetFormatPr defaultRowHeight="15"/>
  <cols>
    <col min="1" max="1" width="8.28515625" style="188" customWidth="1"/>
    <col min="2" max="2" width="24.85546875" style="188" customWidth="1"/>
    <col min="3" max="3" width="14.28515625" style="190" customWidth="1"/>
    <col min="4" max="4" width="10" style="188" customWidth="1"/>
    <col min="5" max="5" width="11.85546875" style="188" customWidth="1"/>
    <col min="6" max="6" width="12" style="188" customWidth="1"/>
    <col min="7" max="7" width="12.85546875" style="188" customWidth="1"/>
    <col min="8" max="8" width="15" style="191" customWidth="1"/>
    <col min="9" max="9" width="12.28515625" style="191" customWidth="1"/>
    <col min="10" max="10" width="13.5703125" style="188" customWidth="1"/>
    <col min="11" max="11" width="14.7109375" style="188" customWidth="1"/>
    <col min="12" max="12" width="12.28515625" style="188" customWidth="1"/>
    <col min="13" max="13" width="16.28515625" style="188" customWidth="1"/>
    <col min="14" max="14" width="118.28515625" style="74" customWidth="1"/>
    <col min="15" max="257" width="9.140625" style="188"/>
    <col min="258" max="258" width="8.28515625" style="188" customWidth="1"/>
    <col min="259" max="259" width="24.85546875" style="188" customWidth="1"/>
    <col min="260" max="260" width="14.28515625" style="188" customWidth="1"/>
    <col min="261" max="261" width="10" style="188" customWidth="1"/>
    <col min="262" max="262" width="11.85546875" style="188" customWidth="1"/>
    <col min="263" max="263" width="11.140625" style="188" customWidth="1"/>
    <col min="264" max="264" width="11.28515625" style="188" customWidth="1"/>
    <col min="265" max="265" width="11.85546875" style="188" customWidth="1"/>
    <col min="266" max="266" width="10.28515625" style="188" customWidth="1"/>
    <col min="267" max="267" width="9.140625" style="188"/>
    <col min="268" max="268" width="12.28515625" style="188" customWidth="1"/>
    <col min="269" max="269" width="18" style="188" customWidth="1"/>
    <col min="270" max="270" width="118.28515625" style="188" customWidth="1"/>
    <col min="271" max="513" width="9.140625" style="188"/>
    <col min="514" max="514" width="8.28515625" style="188" customWidth="1"/>
    <col min="515" max="515" width="24.85546875" style="188" customWidth="1"/>
    <col min="516" max="516" width="14.28515625" style="188" customWidth="1"/>
    <col min="517" max="517" width="10" style="188" customWidth="1"/>
    <col min="518" max="518" width="11.85546875" style="188" customWidth="1"/>
    <col min="519" max="519" width="11.140625" style="188" customWidth="1"/>
    <col min="520" max="520" width="11.28515625" style="188" customWidth="1"/>
    <col min="521" max="521" width="11.85546875" style="188" customWidth="1"/>
    <col min="522" max="522" width="10.28515625" style="188" customWidth="1"/>
    <col min="523" max="523" width="9.140625" style="188"/>
    <col min="524" max="524" width="12.28515625" style="188" customWidth="1"/>
    <col min="525" max="525" width="18" style="188" customWidth="1"/>
    <col min="526" max="526" width="118.28515625" style="188" customWidth="1"/>
    <col min="527" max="769" width="9.140625" style="188"/>
    <col min="770" max="770" width="8.28515625" style="188" customWidth="1"/>
    <col min="771" max="771" width="24.85546875" style="188" customWidth="1"/>
    <col min="772" max="772" width="14.28515625" style="188" customWidth="1"/>
    <col min="773" max="773" width="10" style="188" customWidth="1"/>
    <col min="774" max="774" width="11.85546875" style="188" customWidth="1"/>
    <col min="775" max="775" width="11.140625" style="188" customWidth="1"/>
    <col min="776" max="776" width="11.28515625" style="188" customWidth="1"/>
    <col min="777" max="777" width="11.85546875" style="188" customWidth="1"/>
    <col min="778" max="778" width="10.28515625" style="188" customWidth="1"/>
    <col min="779" max="779" width="9.140625" style="188"/>
    <col min="780" max="780" width="12.28515625" style="188" customWidth="1"/>
    <col min="781" max="781" width="18" style="188" customWidth="1"/>
    <col min="782" max="782" width="118.28515625" style="188" customWidth="1"/>
    <col min="783" max="1025" width="9.140625" style="188"/>
    <col min="1026" max="1026" width="8.28515625" style="188" customWidth="1"/>
    <col min="1027" max="1027" width="24.85546875" style="188" customWidth="1"/>
    <col min="1028" max="1028" width="14.28515625" style="188" customWidth="1"/>
    <col min="1029" max="1029" width="10" style="188" customWidth="1"/>
    <col min="1030" max="1030" width="11.85546875" style="188" customWidth="1"/>
    <col min="1031" max="1031" width="11.140625" style="188" customWidth="1"/>
    <col min="1032" max="1032" width="11.28515625" style="188" customWidth="1"/>
    <col min="1033" max="1033" width="11.85546875" style="188" customWidth="1"/>
    <col min="1034" max="1034" width="10.28515625" style="188" customWidth="1"/>
    <col min="1035" max="1035" width="9.140625" style="188"/>
    <col min="1036" max="1036" width="12.28515625" style="188" customWidth="1"/>
    <col min="1037" max="1037" width="18" style="188" customWidth="1"/>
    <col min="1038" max="1038" width="118.28515625" style="188" customWidth="1"/>
    <col min="1039" max="1281" width="9.140625" style="188"/>
    <col min="1282" max="1282" width="8.28515625" style="188" customWidth="1"/>
    <col min="1283" max="1283" width="24.85546875" style="188" customWidth="1"/>
    <col min="1284" max="1284" width="14.28515625" style="188" customWidth="1"/>
    <col min="1285" max="1285" width="10" style="188" customWidth="1"/>
    <col min="1286" max="1286" width="11.85546875" style="188" customWidth="1"/>
    <col min="1287" max="1287" width="11.140625" style="188" customWidth="1"/>
    <col min="1288" max="1288" width="11.28515625" style="188" customWidth="1"/>
    <col min="1289" max="1289" width="11.85546875" style="188" customWidth="1"/>
    <col min="1290" max="1290" width="10.28515625" style="188" customWidth="1"/>
    <col min="1291" max="1291" width="9.140625" style="188"/>
    <col min="1292" max="1292" width="12.28515625" style="188" customWidth="1"/>
    <col min="1293" max="1293" width="18" style="188" customWidth="1"/>
    <col min="1294" max="1294" width="118.28515625" style="188" customWidth="1"/>
    <col min="1295" max="1537" width="9.140625" style="188"/>
    <col min="1538" max="1538" width="8.28515625" style="188" customWidth="1"/>
    <col min="1539" max="1539" width="24.85546875" style="188" customWidth="1"/>
    <col min="1540" max="1540" width="14.28515625" style="188" customWidth="1"/>
    <col min="1541" max="1541" width="10" style="188" customWidth="1"/>
    <col min="1542" max="1542" width="11.85546875" style="188" customWidth="1"/>
    <col min="1543" max="1543" width="11.140625" style="188" customWidth="1"/>
    <col min="1544" max="1544" width="11.28515625" style="188" customWidth="1"/>
    <col min="1545" max="1545" width="11.85546875" style="188" customWidth="1"/>
    <col min="1546" max="1546" width="10.28515625" style="188" customWidth="1"/>
    <col min="1547" max="1547" width="9.140625" style="188"/>
    <col min="1548" max="1548" width="12.28515625" style="188" customWidth="1"/>
    <col min="1549" max="1549" width="18" style="188" customWidth="1"/>
    <col min="1550" max="1550" width="118.28515625" style="188" customWidth="1"/>
    <col min="1551" max="1793" width="9.140625" style="188"/>
    <col min="1794" max="1794" width="8.28515625" style="188" customWidth="1"/>
    <col min="1795" max="1795" width="24.85546875" style="188" customWidth="1"/>
    <col min="1796" max="1796" width="14.28515625" style="188" customWidth="1"/>
    <col min="1797" max="1797" width="10" style="188" customWidth="1"/>
    <col min="1798" max="1798" width="11.85546875" style="188" customWidth="1"/>
    <col min="1799" max="1799" width="11.140625" style="188" customWidth="1"/>
    <col min="1800" max="1800" width="11.28515625" style="188" customWidth="1"/>
    <col min="1801" max="1801" width="11.85546875" style="188" customWidth="1"/>
    <col min="1802" max="1802" width="10.28515625" style="188" customWidth="1"/>
    <col min="1803" max="1803" width="9.140625" style="188"/>
    <col min="1804" max="1804" width="12.28515625" style="188" customWidth="1"/>
    <col min="1805" max="1805" width="18" style="188" customWidth="1"/>
    <col min="1806" max="1806" width="118.28515625" style="188" customWidth="1"/>
    <col min="1807" max="2049" width="9.140625" style="188"/>
    <col min="2050" max="2050" width="8.28515625" style="188" customWidth="1"/>
    <col min="2051" max="2051" width="24.85546875" style="188" customWidth="1"/>
    <col min="2052" max="2052" width="14.28515625" style="188" customWidth="1"/>
    <col min="2053" max="2053" width="10" style="188" customWidth="1"/>
    <col min="2054" max="2054" width="11.85546875" style="188" customWidth="1"/>
    <col min="2055" max="2055" width="11.140625" style="188" customWidth="1"/>
    <col min="2056" max="2056" width="11.28515625" style="188" customWidth="1"/>
    <col min="2057" max="2057" width="11.85546875" style="188" customWidth="1"/>
    <col min="2058" max="2058" width="10.28515625" style="188" customWidth="1"/>
    <col min="2059" max="2059" width="9.140625" style="188"/>
    <col min="2060" max="2060" width="12.28515625" style="188" customWidth="1"/>
    <col min="2061" max="2061" width="18" style="188" customWidth="1"/>
    <col min="2062" max="2062" width="118.28515625" style="188" customWidth="1"/>
    <col min="2063" max="2305" width="9.140625" style="188"/>
    <col min="2306" max="2306" width="8.28515625" style="188" customWidth="1"/>
    <col min="2307" max="2307" width="24.85546875" style="188" customWidth="1"/>
    <col min="2308" max="2308" width="14.28515625" style="188" customWidth="1"/>
    <col min="2309" max="2309" width="10" style="188" customWidth="1"/>
    <col min="2310" max="2310" width="11.85546875" style="188" customWidth="1"/>
    <col min="2311" max="2311" width="11.140625" style="188" customWidth="1"/>
    <col min="2312" max="2312" width="11.28515625" style="188" customWidth="1"/>
    <col min="2313" max="2313" width="11.85546875" style="188" customWidth="1"/>
    <col min="2314" max="2314" width="10.28515625" style="188" customWidth="1"/>
    <col min="2315" max="2315" width="9.140625" style="188"/>
    <col min="2316" max="2316" width="12.28515625" style="188" customWidth="1"/>
    <col min="2317" max="2317" width="18" style="188" customWidth="1"/>
    <col min="2318" max="2318" width="118.28515625" style="188" customWidth="1"/>
    <col min="2319" max="2561" width="9.140625" style="188"/>
    <col min="2562" max="2562" width="8.28515625" style="188" customWidth="1"/>
    <col min="2563" max="2563" width="24.85546875" style="188" customWidth="1"/>
    <col min="2564" max="2564" width="14.28515625" style="188" customWidth="1"/>
    <col min="2565" max="2565" width="10" style="188" customWidth="1"/>
    <col min="2566" max="2566" width="11.85546875" style="188" customWidth="1"/>
    <col min="2567" max="2567" width="11.140625" style="188" customWidth="1"/>
    <col min="2568" max="2568" width="11.28515625" style="188" customWidth="1"/>
    <col min="2569" max="2569" width="11.85546875" style="188" customWidth="1"/>
    <col min="2570" max="2570" width="10.28515625" style="188" customWidth="1"/>
    <col min="2571" max="2571" width="9.140625" style="188"/>
    <col min="2572" max="2572" width="12.28515625" style="188" customWidth="1"/>
    <col min="2573" max="2573" width="18" style="188" customWidth="1"/>
    <col min="2574" max="2574" width="118.28515625" style="188" customWidth="1"/>
    <col min="2575" max="2817" width="9.140625" style="188"/>
    <col min="2818" max="2818" width="8.28515625" style="188" customWidth="1"/>
    <col min="2819" max="2819" width="24.85546875" style="188" customWidth="1"/>
    <col min="2820" max="2820" width="14.28515625" style="188" customWidth="1"/>
    <col min="2821" max="2821" width="10" style="188" customWidth="1"/>
    <col min="2822" max="2822" width="11.85546875" style="188" customWidth="1"/>
    <col min="2823" max="2823" width="11.140625" style="188" customWidth="1"/>
    <col min="2824" max="2824" width="11.28515625" style="188" customWidth="1"/>
    <col min="2825" max="2825" width="11.85546875" style="188" customWidth="1"/>
    <col min="2826" max="2826" width="10.28515625" style="188" customWidth="1"/>
    <col min="2827" max="2827" width="9.140625" style="188"/>
    <col min="2828" max="2828" width="12.28515625" style="188" customWidth="1"/>
    <col min="2829" max="2829" width="18" style="188" customWidth="1"/>
    <col min="2830" max="2830" width="118.28515625" style="188" customWidth="1"/>
    <col min="2831" max="3073" width="9.140625" style="188"/>
    <col min="3074" max="3074" width="8.28515625" style="188" customWidth="1"/>
    <col min="3075" max="3075" width="24.85546875" style="188" customWidth="1"/>
    <col min="3076" max="3076" width="14.28515625" style="188" customWidth="1"/>
    <col min="3077" max="3077" width="10" style="188" customWidth="1"/>
    <col min="3078" max="3078" width="11.85546875" style="188" customWidth="1"/>
    <col min="3079" max="3079" width="11.140625" style="188" customWidth="1"/>
    <col min="3080" max="3080" width="11.28515625" style="188" customWidth="1"/>
    <col min="3081" max="3081" width="11.85546875" style="188" customWidth="1"/>
    <col min="3082" max="3082" width="10.28515625" style="188" customWidth="1"/>
    <col min="3083" max="3083" width="9.140625" style="188"/>
    <col min="3084" max="3084" width="12.28515625" style="188" customWidth="1"/>
    <col min="3085" max="3085" width="18" style="188" customWidth="1"/>
    <col min="3086" max="3086" width="118.28515625" style="188" customWidth="1"/>
    <col min="3087" max="3329" width="9.140625" style="188"/>
    <col min="3330" max="3330" width="8.28515625" style="188" customWidth="1"/>
    <col min="3331" max="3331" width="24.85546875" style="188" customWidth="1"/>
    <col min="3332" max="3332" width="14.28515625" style="188" customWidth="1"/>
    <col min="3333" max="3333" width="10" style="188" customWidth="1"/>
    <col min="3334" max="3334" width="11.85546875" style="188" customWidth="1"/>
    <col min="3335" max="3335" width="11.140625" style="188" customWidth="1"/>
    <col min="3336" max="3336" width="11.28515625" style="188" customWidth="1"/>
    <col min="3337" max="3337" width="11.85546875" style="188" customWidth="1"/>
    <col min="3338" max="3338" width="10.28515625" style="188" customWidth="1"/>
    <col min="3339" max="3339" width="9.140625" style="188"/>
    <col min="3340" max="3340" width="12.28515625" style="188" customWidth="1"/>
    <col min="3341" max="3341" width="18" style="188" customWidth="1"/>
    <col min="3342" max="3342" width="118.28515625" style="188" customWidth="1"/>
    <col min="3343" max="3585" width="9.140625" style="188"/>
    <col min="3586" max="3586" width="8.28515625" style="188" customWidth="1"/>
    <col min="3587" max="3587" width="24.85546875" style="188" customWidth="1"/>
    <col min="3588" max="3588" width="14.28515625" style="188" customWidth="1"/>
    <col min="3589" max="3589" width="10" style="188" customWidth="1"/>
    <col min="3590" max="3590" width="11.85546875" style="188" customWidth="1"/>
    <col min="3591" max="3591" width="11.140625" style="188" customWidth="1"/>
    <col min="3592" max="3592" width="11.28515625" style="188" customWidth="1"/>
    <col min="3593" max="3593" width="11.85546875" style="188" customWidth="1"/>
    <col min="3594" max="3594" width="10.28515625" style="188" customWidth="1"/>
    <col min="3595" max="3595" width="9.140625" style="188"/>
    <col min="3596" max="3596" width="12.28515625" style="188" customWidth="1"/>
    <col min="3597" max="3597" width="18" style="188" customWidth="1"/>
    <col min="3598" max="3598" width="118.28515625" style="188" customWidth="1"/>
    <col min="3599" max="3841" width="9.140625" style="188"/>
    <col min="3842" max="3842" width="8.28515625" style="188" customWidth="1"/>
    <col min="3843" max="3843" width="24.85546875" style="188" customWidth="1"/>
    <col min="3844" max="3844" width="14.28515625" style="188" customWidth="1"/>
    <col min="3845" max="3845" width="10" style="188" customWidth="1"/>
    <col min="3846" max="3846" width="11.85546875" style="188" customWidth="1"/>
    <col min="3847" max="3847" width="11.140625" style="188" customWidth="1"/>
    <col min="3848" max="3848" width="11.28515625" style="188" customWidth="1"/>
    <col min="3849" max="3849" width="11.85546875" style="188" customWidth="1"/>
    <col min="3850" max="3850" width="10.28515625" style="188" customWidth="1"/>
    <col min="3851" max="3851" width="9.140625" style="188"/>
    <col min="3852" max="3852" width="12.28515625" style="188" customWidth="1"/>
    <col min="3853" max="3853" width="18" style="188" customWidth="1"/>
    <col min="3854" max="3854" width="118.28515625" style="188" customWidth="1"/>
    <col min="3855" max="4097" width="9.140625" style="188"/>
    <col min="4098" max="4098" width="8.28515625" style="188" customWidth="1"/>
    <col min="4099" max="4099" width="24.85546875" style="188" customWidth="1"/>
    <col min="4100" max="4100" width="14.28515625" style="188" customWidth="1"/>
    <col min="4101" max="4101" width="10" style="188" customWidth="1"/>
    <col min="4102" max="4102" width="11.85546875" style="188" customWidth="1"/>
    <col min="4103" max="4103" width="11.140625" style="188" customWidth="1"/>
    <col min="4104" max="4104" width="11.28515625" style="188" customWidth="1"/>
    <col min="4105" max="4105" width="11.85546875" style="188" customWidth="1"/>
    <col min="4106" max="4106" width="10.28515625" style="188" customWidth="1"/>
    <col min="4107" max="4107" width="9.140625" style="188"/>
    <col min="4108" max="4108" width="12.28515625" style="188" customWidth="1"/>
    <col min="4109" max="4109" width="18" style="188" customWidth="1"/>
    <col min="4110" max="4110" width="118.28515625" style="188" customWidth="1"/>
    <col min="4111" max="4353" width="9.140625" style="188"/>
    <col min="4354" max="4354" width="8.28515625" style="188" customWidth="1"/>
    <col min="4355" max="4355" width="24.85546875" style="188" customWidth="1"/>
    <col min="4356" max="4356" width="14.28515625" style="188" customWidth="1"/>
    <col min="4357" max="4357" width="10" style="188" customWidth="1"/>
    <col min="4358" max="4358" width="11.85546875" style="188" customWidth="1"/>
    <col min="4359" max="4359" width="11.140625" style="188" customWidth="1"/>
    <col min="4360" max="4360" width="11.28515625" style="188" customWidth="1"/>
    <col min="4361" max="4361" width="11.85546875" style="188" customWidth="1"/>
    <col min="4362" max="4362" width="10.28515625" style="188" customWidth="1"/>
    <col min="4363" max="4363" width="9.140625" style="188"/>
    <col min="4364" max="4364" width="12.28515625" style="188" customWidth="1"/>
    <col min="4365" max="4365" width="18" style="188" customWidth="1"/>
    <col min="4366" max="4366" width="118.28515625" style="188" customWidth="1"/>
    <col min="4367" max="4609" width="9.140625" style="188"/>
    <col min="4610" max="4610" width="8.28515625" style="188" customWidth="1"/>
    <col min="4611" max="4611" width="24.85546875" style="188" customWidth="1"/>
    <col min="4612" max="4612" width="14.28515625" style="188" customWidth="1"/>
    <col min="4613" max="4613" width="10" style="188" customWidth="1"/>
    <col min="4614" max="4614" width="11.85546875" style="188" customWidth="1"/>
    <col min="4615" max="4615" width="11.140625" style="188" customWidth="1"/>
    <col min="4616" max="4616" width="11.28515625" style="188" customWidth="1"/>
    <col min="4617" max="4617" width="11.85546875" style="188" customWidth="1"/>
    <col min="4618" max="4618" width="10.28515625" style="188" customWidth="1"/>
    <col min="4619" max="4619" width="9.140625" style="188"/>
    <col min="4620" max="4620" width="12.28515625" style="188" customWidth="1"/>
    <col min="4621" max="4621" width="18" style="188" customWidth="1"/>
    <col min="4622" max="4622" width="118.28515625" style="188" customWidth="1"/>
    <col min="4623" max="4865" width="9.140625" style="188"/>
    <col min="4866" max="4866" width="8.28515625" style="188" customWidth="1"/>
    <col min="4867" max="4867" width="24.85546875" style="188" customWidth="1"/>
    <col min="4868" max="4868" width="14.28515625" style="188" customWidth="1"/>
    <col min="4869" max="4869" width="10" style="188" customWidth="1"/>
    <col min="4870" max="4870" width="11.85546875" style="188" customWidth="1"/>
    <col min="4871" max="4871" width="11.140625" style="188" customWidth="1"/>
    <col min="4872" max="4872" width="11.28515625" style="188" customWidth="1"/>
    <col min="4873" max="4873" width="11.85546875" style="188" customWidth="1"/>
    <col min="4874" max="4874" width="10.28515625" style="188" customWidth="1"/>
    <col min="4875" max="4875" width="9.140625" style="188"/>
    <col min="4876" max="4876" width="12.28515625" style="188" customWidth="1"/>
    <col min="4877" max="4877" width="18" style="188" customWidth="1"/>
    <col min="4878" max="4878" width="118.28515625" style="188" customWidth="1"/>
    <col min="4879" max="5121" width="9.140625" style="188"/>
    <col min="5122" max="5122" width="8.28515625" style="188" customWidth="1"/>
    <col min="5123" max="5123" width="24.85546875" style="188" customWidth="1"/>
    <col min="5124" max="5124" width="14.28515625" style="188" customWidth="1"/>
    <col min="5125" max="5125" width="10" style="188" customWidth="1"/>
    <col min="5126" max="5126" width="11.85546875" style="188" customWidth="1"/>
    <col min="5127" max="5127" width="11.140625" style="188" customWidth="1"/>
    <col min="5128" max="5128" width="11.28515625" style="188" customWidth="1"/>
    <col min="5129" max="5129" width="11.85546875" style="188" customWidth="1"/>
    <col min="5130" max="5130" width="10.28515625" style="188" customWidth="1"/>
    <col min="5131" max="5131" width="9.140625" style="188"/>
    <col min="5132" max="5132" width="12.28515625" style="188" customWidth="1"/>
    <col min="5133" max="5133" width="18" style="188" customWidth="1"/>
    <col min="5134" max="5134" width="118.28515625" style="188" customWidth="1"/>
    <col min="5135" max="5377" width="9.140625" style="188"/>
    <col min="5378" max="5378" width="8.28515625" style="188" customWidth="1"/>
    <col min="5379" max="5379" width="24.85546875" style="188" customWidth="1"/>
    <col min="5380" max="5380" width="14.28515625" style="188" customWidth="1"/>
    <col min="5381" max="5381" width="10" style="188" customWidth="1"/>
    <col min="5382" max="5382" width="11.85546875" style="188" customWidth="1"/>
    <col min="5383" max="5383" width="11.140625" style="188" customWidth="1"/>
    <col min="5384" max="5384" width="11.28515625" style="188" customWidth="1"/>
    <col min="5385" max="5385" width="11.85546875" style="188" customWidth="1"/>
    <col min="5386" max="5386" width="10.28515625" style="188" customWidth="1"/>
    <col min="5387" max="5387" width="9.140625" style="188"/>
    <col min="5388" max="5388" width="12.28515625" style="188" customWidth="1"/>
    <col min="5389" max="5389" width="18" style="188" customWidth="1"/>
    <col min="5390" max="5390" width="118.28515625" style="188" customWidth="1"/>
    <col min="5391" max="5633" width="9.140625" style="188"/>
    <col min="5634" max="5634" width="8.28515625" style="188" customWidth="1"/>
    <col min="5635" max="5635" width="24.85546875" style="188" customWidth="1"/>
    <col min="5636" max="5636" width="14.28515625" style="188" customWidth="1"/>
    <col min="5637" max="5637" width="10" style="188" customWidth="1"/>
    <col min="5638" max="5638" width="11.85546875" style="188" customWidth="1"/>
    <col min="5639" max="5639" width="11.140625" style="188" customWidth="1"/>
    <col min="5640" max="5640" width="11.28515625" style="188" customWidth="1"/>
    <col min="5641" max="5641" width="11.85546875" style="188" customWidth="1"/>
    <col min="5642" max="5642" width="10.28515625" style="188" customWidth="1"/>
    <col min="5643" max="5643" width="9.140625" style="188"/>
    <col min="5644" max="5644" width="12.28515625" style="188" customWidth="1"/>
    <col min="5645" max="5645" width="18" style="188" customWidth="1"/>
    <col min="5646" max="5646" width="118.28515625" style="188" customWidth="1"/>
    <col min="5647" max="5889" width="9.140625" style="188"/>
    <col min="5890" max="5890" width="8.28515625" style="188" customWidth="1"/>
    <col min="5891" max="5891" width="24.85546875" style="188" customWidth="1"/>
    <col min="5892" max="5892" width="14.28515625" style="188" customWidth="1"/>
    <col min="5893" max="5893" width="10" style="188" customWidth="1"/>
    <col min="5894" max="5894" width="11.85546875" style="188" customWidth="1"/>
    <col min="5895" max="5895" width="11.140625" style="188" customWidth="1"/>
    <col min="5896" max="5896" width="11.28515625" style="188" customWidth="1"/>
    <col min="5897" max="5897" width="11.85546875" style="188" customWidth="1"/>
    <col min="5898" max="5898" width="10.28515625" style="188" customWidth="1"/>
    <col min="5899" max="5899" width="9.140625" style="188"/>
    <col min="5900" max="5900" width="12.28515625" style="188" customWidth="1"/>
    <col min="5901" max="5901" width="18" style="188" customWidth="1"/>
    <col min="5902" max="5902" width="118.28515625" style="188" customWidth="1"/>
    <col min="5903" max="6145" width="9.140625" style="188"/>
    <col min="6146" max="6146" width="8.28515625" style="188" customWidth="1"/>
    <col min="6147" max="6147" width="24.85546875" style="188" customWidth="1"/>
    <col min="6148" max="6148" width="14.28515625" style="188" customWidth="1"/>
    <col min="6149" max="6149" width="10" style="188" customWidth="1"/>
    <col min="6150" max="6150" width="11.85546875" style="188" customWidth="1"/>
    <col min="6151" max="6151" width="11.140625" style="188" customWidth="1"/>
    <col min="6152" max="6152" width="11.28515625" style="188" customWidth="1"/>
    <col min="6153" max="6153" width="11.85546875" style="188" customWidth="1"/>
    <col min="6154" max="6154" width="10.28515625" style="188" customWidth="1"/>
    <col min="6155" max="6155" width="9.140625" style="188"/>
    <col min="6156" max="6156" width="12.28515625" style="188" customWidth="1"/>
    <col min="6157" max="6157" width="18" style="188" customWidth="1"/>
    <col min="6158" max="6158" width="118.28515625" style="188" customWidth="1"/>
    <col min="6159" max="6401" width="9.140625" style="188"/>
    <col min="6402" max="6402" width="8.28515625" style="188" customWidth="1"/>
    <col min="6403" max="6403" width="24.85546875" style="188" customWidth="1"/>
    <col min="6404" max="6404" width="14.28515625" style="188" customWidth="1"/>
    <col min="6405" max="6405" width="10" style="188" customWidth="1"/>
    <col min="6406" max="6406" width="11.85546875" style="188" customWidth="1"/>
    <col min="6407" max="6407" width="11.140625" style="188" customWidth="1"/>
    <col min="6408" max="6408" width="11.28515625" style="188" customWidth="1"/>
    <col min="6409" max="6409" width="11.85546875" style="188" customWidth="1"/>
    <col min="6410" max="6410" width="10.28515625" style="188" customWidth="1"/>
    <col min="6411" max="6411" width="9.140625" style="188"/>
    <col min="6412" max="6412" width="12.28515625" style="188" customWidth="1"/>
    <col min="6413" max="6413" width="18" style="188" customWidth="1"/>
    <col min="6414" max="6414" width="118.28515625" style="188" customWidth="1"/>
    <col min="6415" max="6657" width="9.140625" style="188"/>
    <col min="6658" max="6658" width="8.28515625" style="188" customWidth="1"/>
    <col min="6659" max="6659" width="24.85546875" style="188" customWidth="1"/>
    <col min="6660" max="6660" width="14.28515625" style="188" customWidth="1"/>
    <col min="6661" max="6661" width="10" style="188" customWidth="1"/>
    <col min="6662" max="6662" width="11.85546875" style="188" customWidth="1"/>
    <col min="6663" max="6663" width="11.140625" style="188" customWidth="1"/>
    <col min="6664" max="6664" width="11.28515625" style="188" customWidth="1"/>
    <col min="6665" max="6665" width="11.85546875" style="188" customWidth="1"/>
    <col min="6666" max="6666" width="10.28515625" style="188" customWidth="1"/>
    <col min="6667" max="6667" width="9.140625" style="188"/>
    <col min="6668" max="6668" width="12.28515625" style="188" customWidth="1"/>
    <col min="6669" max="6669" width="18" style="188" customWidth="1"/>
    <col min="6670" max="6670" width="118.28515625" style="188" customWidth="1"/>
    <col min="6671" max="6913" width="9.140625" style="188"/>
    <col min="6914" max="6914" width="8.28515625" style="188" customWidth="1"/>
    <col min="6915" max="6915" width="24.85546875" style="188" customWidth="1"/>
    <col min="6916" max="6916" width="14.28515625" style="188" customWidth="1"/>
    <col min="6917" max="6917" width="10" style="188" customWidth="1"/>
    <col min="6918" max="6918" width="11.85546875" style="188" customWidth="1"/>
    <col min="6919" max="6919" width="11.140625" style="188" customWidth="1"/>
    <col min="6920" max="6920" width="11.28515625" style="188" customWidth="1"/>
    <col min="6921" max="6921" width="11.85546875" style="188" customWidth="1"/>
    <col min="6922" max="6922" width="10.28515625" style="188" customWidth="1"/>
    <col min="6923" max="6923" width="9.140625" style="188"/>
    <col min="6924" max="6924" width="12.28515625" style="188" customWidth="1"/>
    <col min="6925" max="6925" width="18" style="188" customWidth="1"/>
    <col min="6926" max="6926" width="118.28515625" style="188" customWidth="1"/>
    <col min="6927" max="7169" width="9.140625" style="188"/>
    <col min="7170" max="7170" width="8.28515625" style="188" customWidth="1"/>
    <col min="7171" max="7171" width="24.85546875" style="188" customWidth="1"/>
    <col min="7172" max="7172" width="14.28515625" style="188" customWidth="1"/>
    <col min="7173" max="7173" width="10" style="188" customWidth="1"/>
    <col min="7174" max="7174" width="11.85546875" style="188" customWidth="1"/>
    <col min="7175" max="7175" width="11.140625" style="188" customWidth="1"/>
    <col min="7176" max="7176" width="11.28515625" style="188" customWidth="1"/>
    <col min="7177" max="7177" width="11.85546875" style="188" customWidth="1"/>
    <col min="7178" max="7178" width="10.28515625" style="188" customWidth="1"/>
    <col min="7179" max="7179" width="9.140625" style="188"/>
    <col min="7180" max="7180" width="12.28515625" style="188" customWidth="1"/>
    <col min="7181" max="7181" width="18" style="188" customWidth="1"/>
    <col min="7182" max="7182" width="118.28515625" style="188" customWidth="1"/>
    <col min="7183" max="7425" width="9.140625" style="188"/>
    <col min="7426" max="7426" width="8.28515625" style="188" customWidth="1"/>
    <col min="7427" max="7427" width="24.85546875" style="188" customWidth="1"/>
    <col min="7428" max="7428" width="14.28515625" style="188" customWidth="1"/>
    <col min="7429" max="7429" width="10" style="188" customWidth="1"/>
    <col min="7430" max="7430" width="11.85546875" style="188" customWidth="1"/>
    <col min="7431" max="7431" width="11.140625" style="188" customWidth="1"/>
    <col min="7432" max="7432" width="11.28515625" style="188" customWidth="1"/>
    <col min="7433" max="7433" width="11.85546875" style="188" customWidth="1"/>
    <col min="7434" max="7434" width="10.28515625" style="188" customWidth="1"/>
    <col min="7435" max="7435" width="9.140625" style="188"/>
    <col min="7436" max="7436" width="12.28515625" style="188" customWidth="1"/>
    <col min="7437" max="7437" width="18" style="188" customWidth="1"/>
    <col min="7438" max="7438" width="118.28515625" style="188" customWidth="1"/>
    <col min="7439" max="7681" width="9.140625" style="188"/>
    <col min="7682" max="7682" width="8.28515625" style="188" customWidth="1"/>
    <col min="7683" max="7683" width="24.85546875" style="188" customWidth="1"/>
    <col min="7684" max="7684" width="14.28515625" style="188" customWidth="1"/>
    <col min="7685" max="7685" width="10" style="188" customWidth="1"/>
    <col min="7686" max="7686" width="11.85546875" style="188" customWidth="1"/>
    <col min="7687" max="7687" width="11.140625" style="188" customWidth="1"/>
    <col min="7688" max="7688" width="11.28515625" style="188" customWidth="1"/>
    <col min="7689" max="7689" width="11.85546875" style="188" customWidth="1"/>
    <col min="7690" max="7690" width="10.28515625" style="188" customWidth="1"/>
    <col min="7691" max="7691" width="9.140625" style="188"/>
    <col min="7692" max="7692" width="12.28515625" style="188" customWidth="1"/>
    <col min="7693" max="7693" width="18" style="188" customWidth="1"/>
    <col min="7694" max="7694" width="118.28515625" style="188" customWidth="1"/>
    <col min="7695" max="7937" width="9.140625" style="188"/>
    <col min="7938" max="7938" width="8.28515625" style="188" customWidth="1"/>
    <col min="7939" max="7939" width="24.85546875" style="188" customWidth="1"/>
    <col min="7940" max="7940" width="14.28515625" style="188" customWidth="1"/>
    <col min="7941" max="7941" width="10" style="188" customWidth="1"/>
    <col min="7942" max="7942" width="11.85546875" style="188" customWidth="1"/>
    <col min="7943" max="7943" width="11.140625" style="188" customWidth="1"/>
    <col min="7944" max="7944" width="11.28515625" style="188" customWidth="1"/>
    <col min="7945" max="7945" width="11.85546875" style="188" customWidth="1"/>
    <col min="7946" max="7946" width="10.28515625" style="188" customWidth="1"/>
    <col min="7947" max="7947" width="9.140625" style="188"/>
    <col min="7948" max="7948" width="12.28515625" style="188" customWidth="1"/>
    <col min="7949" max="7949" width="18" style="188" customWidth="1"/>
    <col min="7950" max="7950" width="118.28515625" style="188" customWidth="1"/>
    <col min="7951" max="8193" width="9.140625" style="188"/>
    <col min="8194" max="8194" width="8.28515625" style="188" customWidth="1"/>
    <col min="8195" max="8195" width="24.85546875" style="188" customWidth="1"/>
    <col min="8196" max="8196" width="14.28515625" style="188" customWidth="1"/>
    <col min="8197" max="8197" width="10" style="188" customWidth="1"/>
    <col min="8198" max="8198" width="11.85546875" style="188" customWidth="1"/>
    <col min="8199" max="8199" width="11.140625" style="188" customWidth="1"/>
    <col min="8200" max="8200" width="11.28515625" style="188" customWidth="1"/>
    <col min="8201" max="8201" width="11.85546875" style="188" customWidth="1"/>
    <col min="8202" max="8202" width="10.28515625" style="188" customWidth="1"/>
    <col min="8203" max="8203" width="9.140625" style="188"/>
    <col min="8204" max="8204" width="12.28515625" style="188" customWidth="1"/>
    <col min="8205" max="8205" width="18" style="188" customWidth="1"/>
    <col min="8206" max="8206" width="118.28515625" style="188" customWidth="1"/>
    <col min="8207" max="8449" width="9.140625" style="188"/>
    <col min="8450" max="8450" width="8.28515625" style="188" customWidth="1"/>
    <col min="8451" max="8451" width="24.85546875" style="188" customWidth="1"/>
    <col min="8452" max="8452" width="14.28515625" style="188" customWidth="1"/>
    <col min="8453" max="8453" width="10" style="188" customWidth="1"/>
    <col min="8454" max="8454" width="11.85546875" style="188" customWidth="1"/>
    <col min="8455" max="8455" width="11.140625" style="188" customWidth="1"/>
    <col min="8456" max="8456" width="11.28515625" style="188" customWidth="1"/>
    <col min="8457" max="8457" width="11.85546875" style="188" customWidth="1"/>
    <col min="8458" max="8458" width="10.28515625" style="188" customWidth="1"/>
    <col min="8459" max="8459" width="9.140625" style="188"/>
    <col min="8460" max="8460" width="12.28515625" style="188" customWidth="1"/>
    <col min="8461" max="8461" width="18" style="188" customWidth="1"/>
    <col min="8462" max="8462" width="118.28515625" style="188" customWidth="1"/>
    <col min="8463" max="8705" width="9.140625" style="188"/>
    <col min="8706" max="8706" width="8.28515625" style="188" customWidth="1"/>
    <col min="8707" max="8707" width="24.85546875" style="188" customWidth="1"/>
    <col min="8708" max="8708" width="14.28515625" style="188" customWidth="1"/>
    <col min="8709" max="8709" width="10" style="188" customWidth="1"/>
    <col min="8710" max="8710" width="11.85546875" style="188" customWidth="1"/>
    <col min="8711" max="8711" width="11.140625" style="188" customWidth="1"/>
    <col min="8712" max="8712" width="11.28515625" style="188" customWidth="1"/>
    <col min="8713" max="8713" width="11.85546875" style="188" customWidth="1"/>
    <col min="8714" max="8714" width="10.28515625" style="188" customWidth="1"/>
    <col min="8715" max="8715" width="9.140625" style="188"/>
    <col min="8716" max="8716" width="12.28515625" style="188" customWidth="1"/>
    <col min="8717" max="8717" width="18" style="188" customWidth="1"/>
    <col min="8718" max="8718" width="118.28515625" style="188" customWidth="1"/>
    <col min="8719" max="8961" width="9.140625" style="188"/>
    <col min="8962" max="8962" width="8.28515625" style="188" customWidth="1"/>
    <col min="8963" max="8963" width="24.85546875" style="188" customWidth="1"/>
    <col min="8964" max="8964" width="14.28515625" style="188" customWidth="1"/>
    <col min="8965" max="8965" width="10" style="188" customWidth="1"/>
    <col min="8966" max="8966" width="11.85546875" style="188" customWidth="1"/>
    <col min="8967" max="8967" width="11.140625" style="188" customWidth="1"/>
    <col min="8968" max="8968" width="11.28515625" style="188" customWidth="1"/>
    <col min="8969" max="8969" width="11.85546875" style="188" customWidth="1"/>
    <col min="8970" max="8970" width="10.28515625" style="188" customWidth="1"/>
    <col min="8971" max="8971" width="9.140625" style="188"/>
    <col min="8972" max="8972" width="12.28515625" style="188" customWidth="1"/>
    <col min="8973" max="8973" width="18" style="188" customWidth="1"/>
    <col min="8974" max="8974" width="118.28515625" style="188" customWidth="1"/>
    <col min="8975" max="9217" width="9.140625" style="188"/>
    <col min="9218" max="9218" width="8.28515625" style="188" customWidth="1"/>
    <col min="9219" max="9219" width="24.85546875" style="188" customWidth="1"/>
    <col min="9220" max="9220" width="14.28515625" style="188" customWidth="1"/>
    <col min="9221" max="9221" width="10" style="188" customWidth="1"/>
    <col min="9222" max="9222" width="11.85546875" style="188" customWidth="1"/>
    <col min="9223" max="9223" width="11.140625" style="188" customWidth="1"/>
    <col min="9224" max="9224" width="11.28515625" style="188" customWidth="1"/>
    <col min="9225" max="9225" width="11.85546875" style="188" customWidth="1"/>
    <col min="9226" max="9226" width="10.28515625" style="188" customWidth="1"/>
    <col min="9227" max="9227" width="9.140625" style="188"/>
    <col min="9228" max="9228" width="12.28515625" style="188" customWidth="1"/>
    <col min="9229" max="9229" width="18" style="188" customWidth="1"/>
    <col min="9230" max="9230" width="118.28515625" style="188" customWidth="1"/>
    <col min="9231" max="9473" width="9.140625" style="188"/>
    <col min="9474" max="9474" width="8.28515625" style="188" customWidth="1"/>
    <col min="9475" max="9475" width="24.85546875" style="188" customWidth="1"/>
    <col min="9476" max="9476" width="14.28515625" style="188" customWidth="1"/>
    <col min="9477" max="9477" width="10" style="188" customWidth="1"/>
    <col min="9478" max="9478" width="11.85546875" style="188" customWidth="1"/>
    <col min="9479" max="9479" width="11.140625" style="188" customWidth="1"/>
    <col min="9480" max="9480" width="11.28515625" style="188" customWidth="1"/>
    <col min="9481" max="9481" width="11.85546875" style="188" customWidth="1"/>
    <col min="9482" max="9482" width="10.28515625" style="188" customWidth="1"/>
    <col min="9483" max="9483" width="9.140625" style="188"/>
    <col min="9484" max="9484" width="12.28515625" style="188" customWidth="1"/>
    <col min="9485" max="9485" width="18" style="188" customWidth="1"/>
    <col min="9486" max="9486" width="118.28515625" style="188" customWidth="1"/>
    <col min="9487" max="9729" width="9.140625" style="188"/>
    <col min="9730" max="9730" width="8.28515625" style="188" customWidth="1"/>
    <col min="9731" max="9731" width="24.85546875" style="188" customWidth="1"/>
    <col min="9732" max="9732" width="14.28515625" style="188" customWidth="1"/>
    <col min="9733" max="9733" width="10" style="188" customWidth="1"/>
    <col min="9734" max="9734" width="11.85546875" style="188" customWidth="1"/>
    <col min="9735" max="9735" width="11.140625" style="188" customWidth="1"/>
    <col min="9736" max="9736" width="11.28515625" style="188" customWidth="1"/>
    <col min="9737" max="9737" width="11.85546875" style="188" customWidth="1"/>
    <col min="9738" max="9738" width="10.28515625" style="188" customWidth="1"/>
    <col min="9739" max="9739" width="9.140625" style="188"/>
    <col min="9740" max="9740" width="12.28515625" style="188" customWidth="1"/>
    <col min="9741" max="9741" width="18" style="188" customWidth="1"/>
    <col min="9742" max="9742" width="118.28515625" style="188" customWidth="1"/>
    <col min="9743" max="9985" width="9.140625" style="188"/>
    <col min="9986" max="9986" width="8.28515625" style="188" customWidth="1"/>
    <col min="9987" max="9987" width="24.85546875" style="188" customWidth="1"/>
    <col min="9988" max="9988" width="14.28515625" style="188" customWidth="1"/>
    <col min="9989" max="9989" width="10" style="188" customWidth="1"/>
    <col min="9990" max="9990" width="11.85546875" style="188" customWidth="1"/>
    <col min="9991" max="9991" width="11.140625" style="188" customWidth="1"/>
    <col min="9992" max="9992" width="11.28515625" style="188" customWidth="1"/>
    <col min="9993" max="9993" width="11.85546875" style="188" customWidth="1"/>
    <col min="9994" max="9994" width="10.28515625" style="188" customWidth="1"/>
    <col min="9995" max="9995" width="9.140625" style="188"/>
    <col min="9996" max="9996" width="12.28515625" style="188" customWidth="1"/>
    <col min="9997" max="9997" width="18" style="188" customWidth="1"/>
    <col min="9998" max="9998" width="118.28515625" style="188" customWidth="1"/>
    <col min="9999" max="10241" width="9.140625" style="188"/>
    <col min="10242" max="10242" width="8.28515625" style="188" customWidth="1"/>
    <col min="10243" max="10243" width="24.85546875" style="188" customWidth="1"/>
    <col min="10244" max="10244" width="14.28515625" style="188" customWidth="1"/>
    <col min="10245" max="10245" width="10" style="188" customWidth="1"/>
    <col min="10246" max="10246" width="11.85546875" style="188" customWidth="1"/>
    <col min="10247" max="10247" width="11.140625" style="188" customWidth="1"/>
    <col min="10248" max="10248" width="11.28515625" style="188" customWidth="1"/>
    <col min="10249" max="10249" width="11.85546875" style="188" customWidth="1"/>
    <col min="10250" max="10250" width="10.28515625" style="188" customWidth="1"/>
    <col min="10251" max="10251" width="9.140625" style="188"/>
    <col min="10252" max="10252" width="12.28515625" style="188" customWidth="1"/>
    <col min="10253" max="10253" width="18" style="188" customWidth="1"/>
    <col min="10254" max="10254" width="118.28515625" style="188" customWidth="1"/>
    <col min="10255" max="10497" width="9.140625" style="188"/>
    <col min="10498" max="10498" width="8.28515625" style="188" customWidth="1"/>
    <col min="10499" max="10499" width="24.85546875" style="188" customWidth="1"/>
    <col min="10500" max="10500" width="14.28515625" style="188" customWidth="1"/>
    <col min="10501" max="10501" width="10" style="188" customWidth="1"/>
    <col min="10502" max="10502" width="11.85546875" style="188" customWidth="1"/>
    <col min="10503" max="10503" width="11.140625" style="188" customWidth="1"/>
    <col min="10504" max="10504" width="11.28515625" style="188" customWidth="1"/>
    <col min="10505" max="10505" width="11.85546875" style="188" customWidth="1"/>
    <col min="10506" max="10506" width="10.28515625" style="188" customWidth="1"/>
    <col min="10507" max="10507" width="9.140625" style="188"/>
    <col min="10508" max="10508" width="12.28515625" style="188" customWidth="1"/>
    <col min="10509" max="10509" width="18" style="188" customWidth="1"/>
    <col min="10510" max="10510" width="118.28515625" style="188" customWidth="1"/>
    <col min="10511" max="10753" width="9.140625" style="188"/>
    <col min="10754" max="10754" width="8.28515625" style="188" customWidth="1"/>
    <col min="10755" max="10755" width="24.85546875" style="188" customWidth="1"/>
    <col min="10756" max="10756" width="14.28515625" style="188" customWidth="1"/>
    <col min="10757" max="10757" width="10" style="188" customWidth="1"/>
    <col min="10758" max="10758" width="11.85546875" style="188" customWidth="1"/>
    <col min="10759" max="10759" width="11.140625" style="188" customWidth="1"/>
    <col min="10760" max="10760" width="11.28515625" style="188" customWidth="1"/>
    <col min="10761" max="10761" width="11.85546875" style="188" customWidth="1"/>
    <col min="10762" max="10762" width="10.28515625" style="188" customWidth="1"/>
    <col min="10763" max="10763" width="9.140625" style="188"/>
    <col min="10764" max="10764" width="12.28515625" style="188" customWidth="1"/>
    <col min="10765" max="10765" width="18" style="188" customWidth="1"/>
    <col min="10766" max="10766" width="118.28515625" style="188" customWidth="1"/>
    <col min="10767" max="11009" width="9.140625" style="188"/>
    <col min="11010" max="11010" width="8.28515625" style="188" customWidth="1"/>
    <col min="11011" max="11011" width="24.85546875" style="188" customWidth="1"/>
    <col min="11012" max="11012" width="14.28515625" style="188" customWidth="1"/>
    <col min="11013" max="11013" width="10" style="188" customWidth="1"/>
    <col min="11014" max="11014" width="11.85546875" style="188" customWidth="1"/>
    <col min="11015" max="11015" width="11.140625" style="188" customWidth="1"/>
    <col min="11016" max="11016" width="11.28515625" style="188" customWidth="1"/>
    <col min="11017" max="11017" width="11.85546875" style="188" customWidth="1"/>
    <col min="11018" max="11018" width="10.28515625" style="188" customWidth="1"/>
    <col min="11019" max="11019" width="9.140625" style="188"/>
    <col min="11020" max="11020" width="12.28515625" style="188" customWidth="1"/>
    <col min="11021" max="11021" width="18" style="188" customWidth="1"/>
    <col min="11022" max="11022" width="118.28515625" style="188" customWidth="1"/>
    <col min="11023" max="11265" width="9.140625" style="188"/>
    <col min="11266" max="11266" width="8.28515625" style="188" customWidth="1"/>
    <col min="11267" max="11267" width="24.85546875" style="188" customWidth="1"/>
    <col min="11268" max="11268" width="14.28515625" style="188" customWidth="1"/>
    <col min="11269" max="11269" width="10" style="188" customWidth="1"/>
    <col min="11270" max="11270" width="11.85546875" style="188" customWidth="1"/>
    <col min="11271" max="11271" width="11.140625" style="188" customWidth="1"/>
    <col min="11272" max="11272" width="11.28515625" style="188" customWidth="1"/>
    <col min="11273" max="11273" width="11.85546875" style="188" customWidth="1"/>
    <col min="11274" max="11274" width="10.28515625" style="188" customWidth="1"/>
    <col min="11275" max="11275" width="9.140625" style="188"/>
    <col min="11276" max="11276" width="12.28515625" style="188" customWidth="1"/>
    <col min="11277" max="11277" width="18" style="188" customWidth="1"/>
    <col min="11278" max="11278" width="118.28515625" style="188" customWidth="1"/>
    <col min="11279" max="11521" width="9.140625" style="188"/>
    <col min="11522" max="11522" width="8.28515625" style="188" customWidth="1"/>
    <col min="11523" max="11523" width="24.85546875" style="188" customWidth="1"/>
    <col min="11524" max="11524" width="14.28515625" style="188" customWidth="1"/>
    <col min="11525" max="11525" width="10" style="188" customWidth="1"/>
    <col min="11526" max="11526" width="11.85546875" style="188" customWidth="1"/>
    <col min="11527" max="11527" width="11.140625" style="188" customWidth="1"/>
    <col min="11528" max="11528" width="11.28515625" style="188" customWidth="1"/>
    <col min="11529" max="11529" width="11.85546875" style="188" customWidth="1"/>
    <col min="11530" max="11530" width="10.28515625" style="188" customWidth="1"/>
    <col min="11531" max="11531" width="9.140625" style="188"/>
    <col min="11532" max="11532" width="12.28515625" style="188" customWidth="1"/>
    <col min="11533" max="11533" width="18" style="188" customWidth="1"/>
    <col min="11534" max="11534" width="118.28515625" style="188" customWidth="1"/>
    <col min="11535" max="11777" width="9.140625" style="188"/>
    <col min="11778" max="11778" width="8.28515625" style="188" customWidth="1"/>
    <col min="11779" max="11779" width="24.85546875" style="188" customWidth="1"/>
    <col min="11780" max="11780" width="14.28515625" style="188" customWidth="1"/>
    <col min="11781" max="11781" width="10" style="188" customWidth="1"/>
    <col min="11782" max="11782" width="11.85546875" style="188" customWidth="1"/>
    <col min="11783" max="11783" width="11.140625" style="188" customWidth="1"/>
    <col min="11784" max="11784" width="11.28515625" style="188" customWidth="1"/>
    <col min="11785" max="11785" width="11.85546875" style="188" customWidth="1"/>
    <col min="11786" max="11786" width="10.28515625" style="188" customWidth="1"/>
    <col min="11787" max="11787" width="9.140625" style="188"/>
    <col min="11788" max="11788" width="12.28515625" style="188" customWidth="1"/>
    <col min="11789" max="11789" width="18" style="188" customWidth="1"/>
    <col min="11790" max="11790" width="118.28515625" style="188" customWidth="1"/>
    <col min="11791" max="12033" width="9.140625" style="188"/>
    <col min="12034" max="12034" width="8.28515625" style="188" customWidth="1"/>
    <col min="12035" max="12035" width="24.85546875" style="188" customWidth="1"/>
    <col min="12036" max="12036" width="14.28515625" style="188" customWidth="1"/>
    <col min="12037" max="12037" width="10" style="188" customWidth="1"/>
    <col min="12038" max="12038" width="11.85546875" style="188" customWidth="1"/>
    <col min="12039" max="12039" width="11.140625" style="188" customWidth="1"/>
    <col min="12040" max="12040" width="11.28515625" style="188" customWidth="1"/>
    <col min="12041" max="12041" width="11.85546875" style="188" customWidth="1"/>
    <col min="12042" max="12042" width="10.28515625" style="188" customWidth="1"/>
    <col min="12043" max="12043" width="9.140625" style="188"/>
    <col min="12044" max="12044" width="12.28515625" style="188" customWidth="1"/>
    <col min="12045" max="12045" width="18" style="188" customWidth="1"/>
    <col min="12046" max="12046" width="118.28515625" style="188" customWidth="1"/>
    <col min="12047" max="12289" width="9.140625" style="188"/>
    <col min="12290" max="12290" width="8.28515625" style="188" customWidth="1"/>
    <col min="12291" max="12291" width="24.85546875" style="188" customWidth="1"/>
    <col min="12292" max="12292" width="14.28515625" style="188" customWidth="1"/>
    <col min="12293" max="12293" width="10" style="188" customWidth="1"/>
    <col min="12294" max="12294" width="11.85546875" style="188" customWidth="1"/>
    <col min="12295" max="12295" width="11.140625" style="188" customWidth="1"/>
    <col min="12296" max="12296" width="11.28515625" style="188" customWidth="1"/>
    <col min="12297" max="12297" width="11.85546875" style="188" customWidth="1"/>
    <col min="12298" max="12298" width="10.28515625" style="188" customWidth="1"/>
    <col min="12299" max="12299" width="9.140625" style="188"/>
    <col min="12300" max="12300" width="12.28515625" style="188" customWidth="1"/>
    <col min="12301" max="12301" width="18" style="188" customWidth="1"/>
    <col min="12302" max="12302" width="118.28515625" style="188" customWidth="1"/>
    <col min="12303" max="12545" width="9.140625" style="188"/>
    <col min="12546" max="12546" width="8.28515625" style="188" customWidth="1"/>
    <col min="12547" max="12547" width="24.85546875" style="188" customWidth="1"/>
    <col min="12548" max="12548" width="14.28515625" style="188" customWidth="1"/>
    <col min="12549" max="12549" width="10" style="188" customWidth="1"/>
    <col min="12550" max="12550" width="11.85546875" style="188" customWidth="1"/>
    <col min="12551" max="12551" width="11.140625" style="188" customWidth="1"/>
    <col min="12552" max="12552" width="11.28515625" style="188" customWidth="1"/>
    <col min="12553" max="12553" width="11.85546875" style="188" customWidth="1"/>
    <col min="12554" max="12554" width="10.28515625" style="188" customWidth="1"/>
    <col min="12555" max="12555" width="9.140625" style="188"/>
    <col min="12556" max="12556" width="12.28515625" style="188" customWidth="1"/>
    <col min="12557" max="12557" width="18" style="188" customWidth="1"/>
    <col min="12558" max="12558" width="118.28515625" style="188" customWidth="1"/>
    <col min="12559" max="12801" width="9.140625" style="188"/>
    <col min="12802" max="12802" width="8.28515625" style="188" customWidth="1"/>
    <col min="12803" max="12803" width="24.85546875" style="188" customWidth="1"/>
    <col min="12804" max="12804" width="14.28515625" style="188" customWidth="1"/>
    <col min="12805" max="12805" width="10" style="188" customWidth="1"/>
    <col min="12806" max="12806" width="11.85546875" style="188" customWidth="1"/>
    <col min="12807" max="12807" width="11.140625" style="188" customWidth="1"/>
    <col min="12808" max="12808" width="11.28515625" style="188" customWidth="1"/>
    <col min="12809" max="12809" width="11.85546875" style="188" customWidth="1"/>
    <col min="12810" max="12810" width="10.28515625" style="188" customWidth="1"/>
    <col min="12811" max="12811" width="9.140625" style="188"/>
    <col min="12812" max="12812" width="12.28515625" style="188" customWidth="1"/>
    <col min="12813" max="12813" width="18" style="188" customWidth="1"/>
    <col min="12814" max="12814" width="118.28515625" style="188" customWidth="1"/>
    <col min="12815" max="13057" width="9.140625" style="188"/>
    <col min="13058" max="13058" width="8.28515625" style="188" customWidth="1"/>
    <col min="13059" max="13059" width="24.85546875" style="188" customWidth="1"/>
    <col min="13060" max="13060" width="14.28515625" style="188" customWidth="1"/>
    <col min="13061" max="13061" width="10" style="188" customWidth="1"/>
    <col min="13062" max="13062" width="11.85546875" style="188" customWidth="1"/>
    <col min="13063" max="13063" width="11.140625" style="188" customWidth="1"/>
    <col min="13064" max="13064" width="11.28515625" style="188" customWidth="1"/>
    <col min="13065" max="13065" width="11.85546875" style="188" customWidth="1"/>
    <col min="13066" max="13066" width="10.28515625" style="188" customWidth="1"/>
    <col min="13067" max="13067" width="9.140625" style="188"/>
    <col min="13068" max="13068" width="12.28515625" style="188" customWidth="1"/>
    <col min="13069" max="13069" width="18" style="188" customWidth="1"/>
    <col min="13070" max="13070" width="118.28515625" style="188" customWidth="1"/>
    <col min="13071" max="13313" width="9.140625" style="188"/>
    <col min="13314" max="13314" width="8.28515625" style="188" customWidth="1"/>
    <col min="13315" max="13315" width="24.85546875" style="188" customWidth="1"/>
    <col min="13316" max="13316" width="14.28515625" style="188" customWidth="1"/>
    <col min="13317" max="13317" width="10" style="188" customWidth="1"/>
    <col min="13318" max="13318" width="11.85546875" style="188" customWidth="1"/>
    <col min="13319" max="13319" width="11.140625" style="188" customWidth="1"/>
    <col min="13320" max="13320" width="11.28515625" style="188" customWidth="1"/>
    <col min="13321" max="13321" width="11.85546875" style="188" customWidth="1"/>
    <col min="13322" max="13322" width="10.28515625" style="188" customWidth="1"/>
    <col min="13323" max="13323" width="9.140625" style="188"/>
    <col min="13324" max="13324" width="12.28515625" style="188" customWidth="1"/>
    <col min="13325" max="13325" width="18" style="188" customWidth="1"/>
    <col min="13326" max="13326" width="118.28515625" style="188" customWidth="1"/>
    <col min="13327" max="13569" width="9.140625" style="188"/>
    <col min="13570" max="13570" width="8.28515625" style="188" customWidth="1"/>
    <col min="13571" max="13571" width="24.85546875" style="188" customWidth="1"/>
    <col min="13572" max="13572" width="14.28515625" style="188" customWidth="1"/>
    <col min="13573" max="13573" width="10" style="188" customWidth="1"/>
    <col min="13574" max="13574" width="11.85546875" style="188" customWidth="1"/>
    <col min="13575" max="13575" width="11.140625" style="188" customWidth="1"/>
    <col min="13576" max="13576" width="11.28515625" style="188" customWidth="1"/>
    <col min="13577" max="13577" width="11.85546875" style="188" customWidth="1"/>
    <col min="13578" max="13578" width="10.28515625" style="188" customWidth="1"/>
    <col min="13579" max="13579" width="9.140625" style="188"/>
    <col min="13580" max="13580" width="12.28515625" style="188" customWidth="1"/>
    <col min="13581" max="13581" width="18" style="188" customWidth="1"/>
    <col min="13582" max="13582" width="118.28515625" style="188" customWidth="1"/>
    <col min="13583" max="13825" width="9.140625" style="188"/>
    <col min="13826" max="13826" width="8.28515625" style="188" customWidth="1"/>
    <col min="13827" max="13827" width="24.85546875" style="188" customWidth="1"/>
    <col min="13828" max="13828" width="14.28515625" style="188" customWidth="1"/>
    <col min="13829" max="13829" width="10" style="188" customWidth="1"/>
    <col min="13830" max="13830" width="11.85546875" style="188" customWidth="1"/>
    <col min="13831" max="13831" width="11.140625" style="188" customWidth="1"/>
    <col min="13832" max="13832" width="11.28515625" style="188" customWidth="1"/>
    <col min="13833" max="13833" width="11.85546875" style="188" customWidth="1"/>
    <col min="13834" max="13834" width="10.28515625" style="188" customWidth="1"/>
    <col min="13835" max="13835" width="9.140625" style="188"/>
    <col min="13836" max="13836" width="12.28515625" style="188" customWidth="1"/>
    <col min="13837" max="13837" width="18" style="188" customWidth="1"/>
    <col min="13838" max="13838" width="118.28515625" style="188" customWidth="1"/>
    <col min="13839" max="14081" width="9.140625" style="188"/>
    <col min="14082" max="14082" width="8.28515625" style="188" customWidth="1"/>
    <col min="14083" max="14083" width="24.85546875" style="188" customWidth="1"/>
    <col min="14084" max="14084" width="14.28515625" style="188" customWidth="1"/>
    <col min="14085" max="14085" width="10" style="188" customWidth="1"/>
    <col min="14086" max="14086" width="11.85546875" style="188" customWidth="1"/>
    <col min="14087" max="14087" width="11.140625" style="188" customWidth="1"/>
    <col min="14088" max="14088" width="11.28515625" style="188" customWidth="1"/>
    <col min="14089" max="14089" width="11.85546875" style="188" customWidth="1"/>
    <col min="14090" max="14090" width="10.28515625" style="188" customWidth="1"/>
    <col min="14091" max="14091" width="9.140625" style="188"/>
    <col min="14092" max="14092" width="12.28515625" style="188" customWidth="1"/>
    <col min="14093" max="14093" width="18" style="188" customWidth="1"/>
    <col min="14094" max="14094" width="118.28515625" style="188" customWidth="1"/>
    <col min="14095" max="14337" width="9.140625" style="188"/>
    <col min="14338" max="14338" width="8.28515625" style="188" customWidth="1"/>
    <col min="14339" max="14339" width="24.85546875" style="188" customWidth="1"/>
    <col min="14340" max="14340" width="14.28515625" style="188" customWidth="1"/>
    <col min="14341" max="14341" width="10" style="188" customWidth="1"/>
    <col min="14342" max="14342" width="11.85546875" style="188" customWidth="1"/>
    <col min="14343" max="14343" width="11.140625" style="188" customWidth="1"/>
    <col min="14344" max="14344" width="11.28515625" style="188" customWidth="1"/>
    <col min="14345" max="14345" width="11.85546875" style="188" customWidth="1"/>
    <col min="14346" max="14346" width="10.28515625" style="188" customWidth="1"/>
    <col min="14347" max="14347" width="9.140625" style="188"/>
    <col min="14348" max="14348" width="12.28515625" style="188" customWidth="1"/>
    <col min="14349" max="14349" width="18" style="188" customWidth="1"/>
    <col min="14350" max="14350" width="118.28515625" style="188" customWidth="1"/>
    <col min="14351" max="14593" width="9.140625" style="188"/>
    <col min="14594" max="14594" width="8.28515625" style="188" customWidth="1"/>
    <col min="14595" max="14595" width="24.85546875" style="188" customWidth="1"/>
    <col min="14596" max="14596" width="14.28515625" style="188" customWidth="1"/>
    <col min="14597" max="14597" width="10" style="188" customWidth="1"/>
    <col min="14598" max="14598" width="11.85546875" style="188" customWidth="1"/>
    <col min="14599" max="14599" width="11.140625" style="188" customWidth="1"/>
    <col min="14600" max="14600" width="11.28515625" style="188" customWidth="1"/>
    <col min="14601" max="14601" width="11.85546875" style="188" customWidth="1"/>
    <col min="14602" max="14602" width="10.28515625" style="188" customWidth="1"/>
    <col min="14603" max="14603" width="9.140625" style="188"/>
    <col min="14604" max="14604" width="12.28515625" style="188" customWidth="1"/>
    <col min="14605" max="14605" width="18" style="188" customWidth="1"/>
    <col min="14606" max="14606" width="118.28515625" style="188" customWidth="1"/>
    <col min="14607" max="14849" width="9.140625" style="188"/>
    <col min="14850" max="14850" width="8.28515625" style="188" customWidth="1"/>
    <col min="14851" max="14851" width="24.85546875" style="188" customWidth="1"/>
    <col min="14852" max="14852" width="14.28515625" style="188" customWidth="1"/>
    <col min="14853" max="14853" width="10" style="188" customWidth="1"/>
    <col min="14854" max="14854" width="11.85546875" style="188" customWidth="1"/>
    <col min="14855" max="14855" width="11.140625" style="188" customWidth="1"/>
    <col min="14856" max="14856" width="11.28515625" style="188" customWidth="1"/>
    <col min="14857" max="14857" width="11.85546875" style="188" customWidth="1"/>
    <col min="14858" max="14858" width="10.28515625" style="188" customWidth="1"/>
    <col min="14859" max="14859" width="9.140625" style="188"/>
    <col min="14860" max="14860" width="12.28515625" style="188" customWidth="1"/>
    <col min="14861" max="14861" width="18" style="188" customWidth="1"/>
    <col min="14862" max="14862" width="118.28515625" style="188" customWidth="1"/>
    <col min="14863" max="15105" width="9.140625" style="188"/>
    <col min="15106" max="15106" width="8.28515625" style="188" customWidth="1"/>
    <col min="15107" max="15107" width="24.85546875" style="188" customWidth="1"/>
    <col min="15108" max="15108" width="14.28515625" style="188" customWidth="1"/>
    <col min="15109" max="15109" width="10" style="188" customWidth="1"/>
    <col min="15110" max="15110" width="11.85546875" style="188" customWidth="1"/>
    <col min="15111" max="15111" width="11.140625" style="188" customWidth="1"/>
    <col min="15112" max="15112" width="11.28515625" style="188" customWidth="1"/>
    <col min="15113" max="15113" width="11.85546875" style="188" customWidth="1"/>
    <col min="15114" max="15114" width="10.28515625" style="188" customWidth="1"/>
    <col min="15115" max="15115" width="9.140625" style="188"/>
    <col min="15116" max="15116" width="12.28515625" style="188" customWidth="1"/>
    <col min="15117" max="15117" width="18" style="188" customWidth="1"/>
    <col min="15118" max="15118" width="118.28515625" style="188" customWidth="1"/>
    <col min="15119" max="15361" width="9.140625" style="188"/>
    <col min="15362" max="15362" width="8.28515625" style="188" customWidth="1"/>
    <col min="15363" max="15363" width="24.85546875" style="188" customWidth="1"/>
    <col min="15364" max="15364" width="14.28515625" style="188" customWidth="1"/>
    <col min="15365" max="15365" width="10" style="188" customWidth="1"/>
    <col min="15366" max="15366" width="11.85546875" style="188" customWidth="1"/>
    <col min="15367" max="15367" width="11.140625" style="188" customWidth="1"/>
    <col min="15368" max="15368" width="11.28515625" style="188" customWidth="1"/>
    <col min="15369" max="15369" width="11.85546875" style="188" customWidth="1"/>
    <col min="15370" max="15370" width="10.28515625" style="188" customWidth="1"/>
    <col min="15371" max="15371" width="9.140625" style="188"/>
    <col min="15372" max="15372" width="12.28515625" style="188" customWidth="1"/>
    <col min="15373" max="15373" width="18" style="188" customWidth="1"/>
    <col min="15374" max="15374" width="118.28515625" style="188" customWidth="1"/>
    <col min="15375" max="15617" width="9.140625" style="188"/>
    <col min="15618" max="15618" width="8.28515625" style="188" customWidth="1"/>
    <col min="15619" max="15619" width="24.85546875" style="188" customWidth="1"/>
    <col min="15620" max="15620" width="14.28515625" style="188" customWidth="1"/>
    <col min="15621" max="15621" width="10" style="188" customWidth="1"/>
    <col min="15622" max="15622" width="11.85546875" style="188" customWidth="1"/>
    <col min="15623" max="15623" width="11.140625" style="188" customWidth="1"/>
    <col min="15624" max="15624" width="11.28515625" style="188" customWidth="1"/>
    <col min="15625" max="15625" width="11.85546875" style="188" customWidth="1"/>
    <col min="15626" max="15626" width="10.28515625" style="188" customWidth="1"/>
    <col min="15627" max="15627" width="9.140625" style="188"/>
    <col min="15628" max="15628" width="12.28515625" style="188" customWidth="1"/>
    <col min="15629" max="15629" width="18" style="188" customWidth="1"/>
    <col min="15630" max="15630" width="118.28515625" style="188" customWidth="1"/>
    <col min="15631" max="15873" width="9.140625" style="188"/>
    <col min="15874" max="15874" width="8.28515625" style="188" customWidth="1"/>
    <col min="15875" max="15875" width="24.85546875" style="188" customWidth="1"/>
    <col min="15876" max="15876" width="14.28515625" style="188" customWidth="1"/>
    <col min="15877" max="15877" width="10" style="188" customWidth="1"/>
    <col min="15878" max="15878" width="11.85546875" style="188" customWidth="1"/>
    <col min="15879" max="15879" width="11.140625" style="188" customWidth="1"/>
    <col min="15880" max="15880" width="11.28515625" style="188" customWidth="1"/>
    <col min="15881" max="15881" width="11.85546875" style="188" customWidth="1"/>
    <col min="15882" max="15882" width="10.28515625" style="188" customWidth="1"/>
    <col min="15883" max="15883" width="9.140625" style="188"/>
    <col min="15884" max="15884" width="12.28515625" style="188" customWidth="1"/>
    <col min="15885" max="15885" width="18" style="188" customWidth="1"/>
    <col min="15886" max="15886" width="118.28515625" style="188" customWidth="1"/>
    <col min="15887" max="16129" width="9.140625" style="188"/>
    <col min="16130" max="16130" width="8.28515625" style="188" customWidth="1"/>
    <col min="16131" max="16131" width="24.85546875" style="188" customWidth="1"/>
    <col min="16132" max="16132" width="14.28515625" style="188" customWidth="1"/>
    <col min="16133" max="16133" width="10" style="188" customWidth="1"/>
    <col min="16134" max="16134" width="11.85546875" style="188" customWidth="1"/>
    <col min="16135" max="16135" width="11.140625" style="188" customWidth="1"/>
    <col min="16136" max="16136" width="11.28515625" style="188" customWidth="1"/>
    <col min="16137" max="16137" width="11.85546875" style="188" customWidth="1"/>
    <col min="16138" max="16138" width="10.28515625" style="188" customWidth="1"/>
    <col min="16139" max="16139" width="9.140625" style="188"/>
    <col min="16140" max="16140" width="12.28515625" style="188" customWidth="1"/>
    <col min="16141" max="16141" width="18" style="188" customWidth="1"/>
    <col min="16142" max="16142" width="118.28515625" style="188" customWidth="1"/>
    <col min="16143" max="16384" width="9.140625" style="188"/>
  </cols>
  <sheetData>
    <row r="1" spans="1:189" ht="17.25" customHeight="1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189" ht="39" customHeight="1">
      <c r="A2" s="75" t="s">
        <v>21</v>
      </c>
      <c r="B2" s="75" t="s">
        <v>99</v>
      </c>
      <c r="C2" s="75" t="s">
        <v>100</v>
      </c>
      <c r="D2" s="76" t="s">
        <v>101</v>
      </c>
      <c r="E2" s="76" t="s">
        <v>102</v>
      </c>
      <c r="F2" s="76" t="s">
        <v>184</v>
      </c>
      <c r="G2" s="76" t="s">
        <v>103</v>
      </c>
      <c r="H2" s="76" t="s">
        <v>104</v>
      </c>
      <c r="I2" s="77" t="s">
        <v>105</v>
      </c>
      <c r="J2" s="77" t="s">
        <v>106</v>
      </c>
      <c r="K2" s="77" t="s">
        <v>180</v>
      </c>
      <c r="L2" s="77" t="s">
        <v>107</v>
      </c>
      <c r="M2" s="78" t="s">
        <v>108</v>
      </c>
      <c r="N2" s="79" t="s">
        <v>454</v>
      </c>
    </row>
    <row r="3" spans="1:189" ht="15" customHeight="1">
      <c r="A3" s="80">
        <v>1</v>
      </c>
      <c r="B3" s="80">
        <v>2</v>
      </c>
      <c r="C3" s="80">
        <v>3</v>
      </c>
      <c r="D3" s="80">
        <v>4</v>
      </c>
      <c r="E3" s="80">
        <v>5</v>
      </c>
      <c r="F3" s="80">
        <v>6</v>
      </c>
      <c r="G3" s="80">
        <v>7</v>
      </c>
      <c r="H3" s="81">
        <v>8</v>
      </c>
      <c r="I3" s="81">
        <v>9</v>
      </c>
      <c r="J3" s="80">
        <v>10</v>
      </c>
      <c r="K3" s="80">
        <v>11</v>
      </c>
      <c r="L3" s="80">
        <v>12</v>
      </c>
      <c r="M3" s="80">
        <v>13</v>
      </c>
      <c r="N3" s="298" t="s">
        <v>453</v>
      </c>
    </row>
    <row r="4" spans="1:189">
      <c r="A4" s="82">
        <v>1</v>
      </c>
      <c r="B4" s="83" t="s">
        <v>64</v>
      </c>
      <c r="C4" s="84">
        <v>40179</v>
      </c>
      <c r="D4" s="85">
        <f t="shared" ref="D4:D19" si="0">IF(OR(M4="NV",H4&gt;=7),0,1)</f>
        <v>1</v>
      </c>
      <c r="E4" s="85">
        <v>4</v>
      </c>
      <c r="F4" s="85"/>
      <c r="G4" s="85">
        <f>E4+D4+F4</f>
        <v>5</v>
      </c>
      <c r="H4" s="85">
        <f>SUMIF(Cham_cong!$B$5:$B$85,Cham_NP!B4,Cham_cong!$AM$5:$AM$85)</f>
        <v>1</v>
      </c>
      <c r="I4" s="85">
        <f ca="1">SUMIF(Cham_cong!$B$5:$B$85,Cham_NP!B4,Cham_cong!$AN$5:$AN$85)</f>
        <v>1</v>
      </c>
      <c r="J4" s="85">
        <f ca="1">IF(G4&gt;=I4,I4,G4)</f>
        <v>1</v>
      </c>
      <c r="K4" s="85">
        <f>SUMIF(Cham_cong!$B$5:$B$84,Cham_NP!B4,Cham_cong!$AQ$5:$AQ$84)</f>
        <v>0</v>
      </c>
      <c r="L4" s="85">
        <f ca="1">G4-J4</f>
        <v>4</v>
      </c>
      <c r="M4" s="83"/>
      <c r="N4" s="298"/>
    </row>
    <row r="5" spans="1:189">
      <c r="A5" s="82">
        <v>2</v>
      </c>
      <c r="B5" s="83" t="s">
        <v>65</v>
      </c>
      <c r="C5" s="84">
        <v>40179</v>
      </c>
      <c r="D5" s="85">
        <f>IF(OR(M5="NV",H5&gt;=7),0,1)</f>
        <v>1</v>
      </c>
      <c r="E5" s="85">
        <v>2.5</v>
      </c>
      <c r="F5" s="85"/>
      <c r="G5" s="85">
        <f t="shared" ref="G5:G18" si="1">E5+D5+F5</f>
        <v>3.5</v>
      </c>
      <c r="H5" s="85">
        <f>SUMIF(Cham_cong!$B$5:$B$85,Cham_NP!B5,Cham_cong!$AM$5:$AM$85)</f>
        <v>1.5</v>
      </c>
      <c r="I5" s="85">
        <f ca="1">SUMIF(Cham_cong!$B$5:$B$85,Cham_NP!B5,Cham_cong!$AN$5:$AN$85)</f>
        <v>0.5</v>
      </c>
      <c r="J5" s="85">
        <f t="shared" ref="J5:J18" ca="1" si="2">IF(G5&gt;=I5,I5,G5)</f>
        <v>0.5</v>
      </c>
      <c r="K5" s="85">
        <f>SUMIF(Cham_cong!$B$5:$B$84,Cham_NP!B5,Cham_cong!$AQ$5:$AQ$84)</f>
        <v>0</v>
      </c>
      <c r="L5" s="85">
        <f t="shared" ref="L5:L18" ca="1" si="3">G5-J5</f>
        <v>3</v>
      </c>
      <c r="M5" s="83"/>
      <c r="N5" s="298"/>
    </row>
    <row r="6" spans="1:189">
      <c r="A6" s="82">
        <v>3</v>
      </c>
      <c r="B6" s="83" t="s">
        <v>66</v>
      </c>
      <c r="C6" s="84">
        <v>40179</v>
      </c>
      <c r="D6" s="85">
        <f t="shared" si="0"/>
        <v>1</v>
      </c>
      <c r="E6" s="85">
        <v>4</v>
      </c>
      <c r="F6" s="85"/>
      <c r="G6" s="85">
        <f t="shared" si="1"/>
        <v>5</v>
      </c>
      <c r="H6" s="85">
        <f>SUMIF(Cham_cong!$B$5:$B$85,Cham_NP!B6,Cham_cong!$AM$5:$AM$85)</f>
        <v>1</v>
      </c>
      <c r="I6" s="85">
        <f ca="1">SUMIF(Cham_cong!$B$5:$B$85,Cham_NP!B6,Cham_cong!$AN$5:$AN$85)</f>
        <v>1</v>
      </c>
      <c r="J6" s="85">
        <f t="shared" ca="1" si="2"/>
        <v>1</v>
      </c>
      <c r="K6" s="85">
        <f>SUMIF(Cham_cong!$B$5:$B$84,Cham_NP!B6,Cham_cong!$AQ$5:$AQ$84)</f>
        <v>0</v>
      </c>
      <c r="L6" s="85">
        <f ca="1">G6-J6</f>
        <v>4</v>
      </c>
      <c r="M6" s="83"/>
      <c r="N6" s="86"/>
    </row>
    <row r="7" spans="1:189">
      <c r="A7" s="82">
        <v>4</v>
      </c>
      <c r="B7" s="83" t="s">
        <v>68</v>
      </c>
      <c r="C7" s="84">
        <v>40327</v>
      </c>
      <c r="D7" s="85">
        <f t="shared" si="0"/>
        <v>1</v>
      </c>
      <c r="E7" s="85">
        <v>5.5</v>
      </c>
      <c r="F7" s="85"/>
      <c r="G7" s="85">
        <f>E7+D7+F7</f>
        <v>6.5</v>
      </c>
      <c r="H7" s="85">
        <f>SUMIF(Cham_cong!$B$5:$B$85,Cham_NP!B7,Cham_cong!$AM$5:$AM$85)</f>
        <v>0</v>
      </c>
      <c r="I7" s="85">
        <f ca="1">SUMIF(Cham_cong!$B$5:$B$85,Cham_NP!B7,Cham_cong!$AN$5:$AN$85)</f>
        <v>0</v>
      </c>
      <c r="J7" s="85">
        <f t="shared" ca="1" si="2"/>
        <v>0</v>
      </c>
      <c r="K7" s="85">
        <f>SUMIF(Cham_cong!$B$5:$B$84,Cham_NP!B7,Cham_cong!$AQ$5:$AQ$84)</f>
        <v>0</v>
      </c>
      <c r="L7" s="85">
        <f t="shared" ca="1" si="3"/>
        <v>6.5</v>
      </c>
      <c r="M7" s="83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9"/>
      <c r="CX7" s="189"/>
      <c r="CY7" s="189"/>
      <c r="CZ7" s="189"/>
      <c r="DA7" s="189"/>
      <c r="DB7" s="189"/>
      <c r="DC7" s="189"/>
      <c r="DD7" s="189"/>
      <c r="DE7" s="189"/>
      <c r="DF7" s="189"/>
      <c r="DG7" s="189"/>
      <c r="DH7" s="189"/>
      <c r="DI7" s="189"/>
      <c r="DJ7" s="189"/>
      <c r="DK7" s="189"/>
      <c r="DL7" s="189"/>
      <c r="DM7" s="189"/>
      <c r="DN7" s="189"/>
      <c r="DO7" s="189"/>
      <c r="DP7" s="189"/>
      <c r="DQ7" s="189"/>
      <c r="DR7" s="189"/>
      <c r="DS7" s="189"/>
      <c r="DT7" s="189"/>
      <c r="DU7" s="189"/>
      <c r="DV7" s="189"/>
      <c r="DW7" s="189"/>
      <c r="DX7" s="189"/>
      <c r="DY7" s="189"/>
      <c r="DZ7" s="189"/>
      <c r="EA7" s="189"/>
      <c r="EB7" s="189"/>
      <c r="EC7" s="189"/>
      <c r="ED7" s="189"/>
      <c r="EE7" s="189"/>
      <c r="EF7" s="189"/>
      <c r="EG7" s="189"/>
      <c r="EH7" s="189"/>
      <c r="EI7" s="189"/>
      <c r="EJ7" s="189"/>
      <c r="EK7" s="189"/>
      <c r="EL7" s="189"/>
      <c r="EM7" s="189"/>
      <c r="EN7" s="189"/>
      <c r="EO7" s="189"/>
      <c r="EP7" s="189"/>
      <c r="EQ7" s="189"/>
      <c r="ER7" s="189"/>
      <c r="ES7" s="189"/>
      <c r="ET7" s="189"/>
      <c r="EU7" s="189"/>
      <c r="EV7" s="189"/>
      <c r="EW7" s="189"/>
      <c r="EX7" s="189"/>
      <c r="EY7" s="189"/>
      <c r="EZ7" s="189"/>
      <c r="FA7" s="189"/>
      <c r="FB7" s="189"/>
      <c r="FC7" s="189"/>
      <c r="FD7" s="189"/>
      <c r="FE7" s="189"/>
      <c r="FF7" s="189"/>
      <c r="FG7" s="189"/>
      <c r="FH7" s="189"/>
      <c r="FI7" s="189"/>
      <c r="FJ7" s="189"/>
      <c r="FK7" s="189"/>
      <c r="FL7" s="189"/>
      <c r="FM7" s="189"/>
      <c r="FN7" s="189"/>
      <c r="FO7" s="189"/>
      <c r="FP7" s="189"/>
      <c r="FQ7" s="189"/>
      <c r="FR7" s="189"/>
      <c r="FS7" s="189"/>
      <c r="FT7" s="189"/>
      <c r="FU7" s="189"/>
      <c r="FV7" s="189"/>
      <c r="FW7" s="189"/>
      <c r="FX7" s="189"/>
      <c r="FY7" s="189"/>
      <c r="FZ7" s="189"/>
      <c r="GA7" s="189"/>
      <c r="GB7" s="189"/>
      <c r="GC7" s="189"/>
      <c r="GD7" s="189"/>
      <c r="GE7" s="189"/>
      <c r="GF7" s="189"/>
      <c r="GG7" s="189"/>
    </row>
    <row r="8" spans="1:189">
      <c r="A8" s="82">
        <v>5</v>
      </c>
      <c r="B8" s="83" t="s">
        <v>69</v>
      </c>
      <c r="C8" s="84">
        <v>40330</v>
      </c>
      <c r="D8" s="85">
        <f t="shared" si="0"/>
        <v>1</v>
      </c>
      <c r="E8" s="85">
        <v>0</v>
      </c>
      <c r="F8" s="85"/>
      <c r="G8" s="85">
        <f t="shared" si="1"/>
        <v>1</v>
      </c>
      <c r="H8" s="85">
        <f>SUMIF(Cham_cong!$B$5:$B$85,Cham_NP!B8,Cham_cong!$AM$5:$AM$85)</f>
        <v>1</v>
      </c>
      <c r="I8" s="85">
        <f ca="1">SUMIF(Cham_cong!$B$5:$B$85,Cham_NP!B8,Cham_cong!$AN$5:$AN$85)</f>
        <v>0</v>
      </c>
      <c r="J8" s="85">
        <f ca="1">IF(G8&gt;=I8,I8,G8)</f>
        <v>0</v>
      </c>
      <c r="K8" s="85">
        <f>SUMIF(Cham_cong!$B$5:$B$84,Cham_NP!B8,Cham_cong!$AQ$5:$AQ$84)</f>
        <v>0</v>
      </c>
      <c r="L8" s="85">
        <f ca="1">G8-J8</f>
        <v>1</v>
      </c>
      <c r="M8" s="83"/>
    </row>
    <row r="9" spans="1:189">
      <c r="A9" s="82">
        <v>6</v>
      </c>
      <c r="B9" s="83" t="s">
        <v>70</v>
      </c>
      <c r="C9" s="84">
        <v>40605</v>
      </c>
      <c r="D9" s="85">
        <f t="shared" si="0"/>
        <v>1</v>
      </c>
      <c r="E9" s="85">
        <v>2.5</v>
      </c>
      <c r="F9" s="85"/>
      <c r="G9" s="85">
        <f>E9+D9+F9</f>
        <v>3.5</v>
      </c>
      <c r="H9" s="85">
        <f>SUMIF(Cham_cong!$B$5:$B$85,Cham_NP!B9,Cham_cong!$AM$5:$AM$85)</f>
        <v>6</v>
      </c>
      <c r="I9" s="85">
        <f ca="1">SUMIF(Cham_cong!$B$5:$B$85,Cham_NP!B9,Cham_cong!$AN$5:$AN$85)</f>
        <v>1.5</v>
      </c>
      <c r="J9" s="85">
        <f t="shared" ca="1" si="2"/>
        <v>1.5</v>
      </c>
      <c r="K9" s="85">
        <f>SUMIF(Cham_cong!$B$5:$B$84,Cham_NP!B9,Cham_cong!$AQ$5:$AQ$84)</f>
        <v>0</v>
      </c>
      <c r="L9" s="85">
        <f ca="1">G9-J9</f>
        <v>2</v>
      </c>
      <c r="M9" s="83"/>
    </row>
    <row r="10" spans="1:189">
      <c r="A10" s="82">
        <v>7</v>
      </c>
      <c r="B10" s="83" t="s">
        <v>71</v>
      </c>
      <c r="C10" s="84">
        <v>40707</v>
      </c>
      <c r="D10" s="85">
        <f t="shared" si="0"/>
        <v>1</v>
      </c>
      <c r="E10" s="85">
        <v>0</v>
      </c>
      <c r="F10" s="85"/>
      <c r="G10" s="85">
        <f t="shared" si="1"/>
        <v>1</v>
      </c>
      <c r="H10" s="85">
        <f>SUMIF(Cham_cong!$B$5:$B$85,Cham_NP!B10,Cham_cong!$AM$5:$AM$85)</f>
        <v>0.5</v>
      </c>
      <c r="I10" s="85">
        <f ca="1">SUMIF(Cham_cong!$B$5:$B$85,Cham_NP!B10,Cham_cong!$AN$5:$AN$85)</f>
        <v>0.5</v>
      </c>
      <c r="J10" s="85">
        <f ca="1">IF(G10&gt;=I10,I10,G10)</f>
        <v>0.5</v>
      </c>
      <c r="K10" s="85">
        <f>SUMIF(Cham_cong!$B$5:$B$84,Cham_NP!B10,Cham_cong!$AQ$5:$AQ$84)</f>
        <v>0</v>
      </c>
      <c r="L10" s="85">
        <f t="shared" ca="1" si="3"/>
        <v>0.5</v>
      </c>
      <c r="M10" s="83"/>
    </row>
    <row r="11" spans="1:189" ht="15.75" customHeight="1">
      <c r="A11" s="82">
        <v>8</v>
      </c>
      <c r="B11" s="83" t="s">
        <v>74</v>
      </c>
      <c r="C11" s="84">
        <v>41107</v>
      </c>
      <c r="D11" s="85">
        <f t="shared" si="0"/>
        <v>1</v>
      </c>
      <c r="E11" s="85">
        <v>6</v>
      </c>
      <c r="F11" s="85"/>
      <c r="G11" s="85">
        <f t="shared" si="1"/>
        <v>7</v>
      </c>
      <c r="H11" s="85">
        <f>SUMIF(Cham_cong!$B$5:$B$85,Cham_NP!B11,Cham_cong!$AM$5:$AM$85)</f>
        <v>1</v>
      </c>
      <c r="I11" s="85">
        <f ca="1">SUMIF(Cham_cong!$B$5:$B$85,Cham_NP!B11,Cham_cong!$AN$5:$AN$85)</f>
        <v>4</v>
      </c>
      <c r="J11" s="85">
        <f t="shared" ca="1" si="2"/>
        <v>4</v>
      </c>
      <c r="K11" s="85">
        <f>SUMIF(Cham_cong!$B$5:$B$84,Cham_NP!B11,Cham_cong!$AQ$5:$AQ$84)</f>
        <v>0</v>
      </c>
      <c r="L11" s="85">
        <f ca="1">G11-J11</f>
        <v>3</v>
      </c>
      <c r="M11" s="83"/>
    </row>
    <row r="12" spans="1:189" ht="15.75" customHeight="1">
      <c r="A12" s="82">
        <v>9</v>
      </c>
      <c r="B12" s="83" t="s">
        <v>76</v>
      </c>
      <c r="C12" s="84">
        <v>41183</v>
      </c>
      <c r="D12" s="85">
        <f t="shared" si="0"/>
        <v>1</v>
      </c>
      <c r="E12" s="85">
        <v>1</v>
      </c>
      <c r="F12" s="85"/>
      <c r="G12" s="85">
        <f t="shared" si="1"/>
        <v>2</v>
      </c>
      <c r="H12" s="85">
        <f>SUMIF(Cham_cong!$B$5:$B$85,Cham_NP!B12,Cham_cong!$AM$5:$AM$85)</f>
        <v>0</v>
      </c>
      <c r="I12" s="85">
        <f ca="1">SUMIF(Cham_cong!$B$5:$B$85,Cham_NP!B12,Cham_cong!$AN$5:$AN$85)</f>
        <v>0</v>
      </c>
      <c r="J12" s="85">
        <f t="shared" ca="1" si="2"/>
        <v>0</v>
      </c>
      <c r="K12" s="85">
        <f>SUMIF(Cham_cong!$B$5:$B$84,Cham_NP!B12,Cham_cong!$AQ$5:$AQ$84)</f>
        <v>0</v>
      </c>
      <c r="L12" s="85">
        <f t="shared" ca="1" si="3"/>
        <v>2</v>
      </c>
      <c r="M12" s="83"/>
    </row>
    <row r="13" spans="1:189" ht="15.75" customHeight="1">
      <c r="A13" s="82">
        <v>10</v>
      </c>
      <c r="B13" s="83" t="s">
        <v>77</v>
      </c>
      <c r="C13" s="84">
        <v>41211</v>
      </c>
      <c r="D13" s="85">
        <f t="shared" si="0"/>
        <v>1</v>
      </c>
      <c r="E13" s="85">
        <v>8</v>
      </c>
      <c r="F13" s="85"/>
      <c r="G13" s="85">
        <f t="shared" si="1"/>
        <v>9</v>
      </c>
      <c r="H13" s="85">
        <f>SUMIF(Cham_cong!$B$5:$B$85,Cham_NP!B13,Cham_cong!$AM$5:$AM$85)</f>
        <v>1.5</v>
      </c>
      <c r="I13" s="85">
        <f ca="1">SUMIF(Cham_cong!$B$5:$B$85,Cham_NP!B13,Cham_cong!$AN$5:$AN$85)</f>
        <v>1.5</v>
      </c>
      <c r="J13" s="85">
        <f t="shared" ca="1" si="2"/>
        <v>1.5</v>
      </c>
      <c r="K13" s="85">
        <f>SUMIF(Cham_cong!$B$5:$B$84,Cham_NP!B13,Cham_cong!$AQ$5:$AQ$84)</f>
        <v>0</v>
      </c>
      <c r="L13" s="85">
        <f t="shared" ca="1" si="3"/>
        <v>7.5</v>
      </c>
      <c r="M13" s="83"/>
    </row>
    <row r="14" spans="1:189" ht="15.75" customHeight="1">
      <c r="A14" s="82">
        <v>11</v>
      </c>
      <c r="B14" s="83" t="s">
        <v>79</v>
      </c>
      <c r="C14" s="84">
        <v>41244</v>
      </c>
      <c r="D14" s="85">
        <f>IF(OR(M14="NV",H14&gt;=7),0,1)</f>
        <v>1</v>
      </c>
      <c r="E14" s="85">
        <v>0.5</v>
      </c>
      <c r="F14" s="85"/>
      <c r="G14" s="85">
        <f>E14+D14+F14</f>
        <v>1.5</v>
      </c>
      <c r="H14" s="85">
        <f>SUMIF(Cham_cong!$B$5:$B$85,Cham_NP!B14,Cham_cong!$AM$5:$AM$85)</f>
        <v>1.5</v>
      </c>
      <c r="I14" s="85">
        <f ca="1">SUMIF(Cham_cong!$B$5:$B$85,Cham_NP!B14,Cham_cong!$AN$5:$AN$85)</f>
        <v>1.5</v>
      </c>
      <c r="J14" s="85">
        <f t="shared" ca="1" si="2"/>
        <v>1.5</v>
      </c>
      <c r="K14" s="85">
        <f>SUMIF(Cham_cong!$B$5:$B$84,Cham_NP!B14,Cham_cong!$AQ$5:$AQ$84)</f>
        <v>0</v>
      </c>
      <c r="L14" s="85">
        <f t="shared" ca="1" si="3"/>
        <v>0</v>
      </c>
      <c r="M14" s="83"/>
    </row>
    <row r="15" spans="1:189" ht="15.75" customHeight="1">
      <c r="A15" s="82">
        <v>12</v>
      </c>
      <c r="B15" s="83" t="s">
        <v>80</v>
      </c>
      <c r="C15" s="84">
        <v>41254</v>
      </c>
      <c r="D15" s="85">
        <f t="shared" si="0"/>
        <v>1</v>
      </c>
      <c r="E15" s="85">
        <v>4.5</v>
      </c>
      <c r="F15" s="85"/>
      <c r="G15" s="85">
        <f t="shared" si="1"/>
        <v>5.5</v>
      </c>
      <c r="H15" s="85">
        <f>SUMIF(Cham_cong!$B$5:$B$85,Cham_NP!B15,Cham_cong!$AM$5:$AM$85)</f>
        <v>0</v>
      </c>
      <c r="I15" s="85">
        <f ca="1">SUMIF(Cham_cong!$B$5:$B$85,Cham_NP!B15,Cham_cong!$AN$5:$AN$85)</f>
        <v>0</v>
      </c>
      <c r="J15" s="85">
        <f t="shared" ca="1" si="2"/>
        <v>0</v>
      </c>
      <c r="K15" s="85">
        <f>SUMIF(Cham_cong!$B$5:$B$84,Cham_NP!B15,Cham_cong!$AQ$5:$AQ$84)</f>
        <v>0</v>
      </c>
      <c r="L15" s="85">
        <f t="shared" ca="1" si="3"/>
        <v>5.5</v>
      </c>
      <c r="M15" s="83"/>
    </row>
    <row r="16" spans="1:189" ht="15.75" customHeight="1">
      <c r="A16" s="82">
        <v>13</v>
      </c>
      <c r="B16" s="139" t="s">
        <v>81</v>
      </c>
      <c r="C16" s="140">
        <v>41313</v>
      </c>
      <c r="D16" s="85">
        <f t="shared" si="0"/>
        <v>1</v>
      </c>
      <c r="E16" s="85">
        <v>3.5</v>
      </c>
      <c r="F16" s="85"/>
      <c r="G16" s="85">
        <f t="shared" si="1"/>
        <v>4.5</v>
      </c>
      <c r="H16" s="85">
        <f>SUMIF(Cham_cong!$B$5:$B$85,Cham_NP!B16,Cham_cong!$AM$5:$AM$85)</f>
        <v>2.5</v>
      </c>
      <c r="I16" s="85">
        <f ca="1">SUMIF(Cham_cong!$B$5:$B$85,Cham_NP!B16,Cham_cong!$AN$5:$AN$85)</f>
        <v>2.5</v>
      </c>
      <c r="J16" s="85">
        <f t="shared" ca="1" si="2"/>
        <v>2.5</v>
      </c>
      <c r="K16" s="85">
        <f>SUMIF(Cham_cong!$B$5:$B$84,Cham_NP!B16,Cham_cong!$AQ$5:$AQ$84)</f>
        <v>0</v>
      </c>
      <c r="L16" s="85">
        <f ca="1">G16-J16</f>
        <v>2</v>
      </c>
      <c r="M16" s="83"/>
    </row>
    <row r="17" spans="1:13">
      <c r="A17" s="82">
        <v>14</v>
      </c>
      <c r="B17" s="139" t="s">
        <v>189</v>
      </c>
      <c r="C17" s="140">
        <v>41503</v>
      </c>
      <c r="D17" s="85">
        <f t="shared" si="0"/>
        <v>1</v>
      </c>
      <c r="E17" s="85">
        <v>8.5</v>
      </c>
      <c r="F17" s="85"/>
      <c r="G17" s="85">
        <f>E17+D17+F17</f>
        <v>9.5</v>
      </c>
      <c r="H17" s="85">
        <f>SUMIF(Cham_cong!$B$5:$B$85,Cham_NP!B17,Cham_cong!$AM$5:$AM$85)</f>
        <v>1</v>
      </c>
      <c r="I17" s="85">
        <f ca="1">SUMIF(Cham_cong!$B$5:$B$85,Cham_NP!B17,Cham_cong!$AN$5:$AN$85)</f>
        <v>1</v>
      </c>
      <c r="J17" s="85">
        <f ca="1">IF(G17&gt;=I17,I17,G17)</f>
        <v>1</v>
      </c>
      <c r="K17" s="85">
        <f>SUMIF(Cham_cong!$B$5:$B$84,Cham_NP!B17,Cham_cong!$AQ$5:$AQ$84)</f>
        <v>0</v>
      </c>
      <c r="L17" s="85">
        <f ca="1">G17-J17</f>
        <v>8.5</v>
      </c>
      <c r="M17" s="83"/>
    </row>
    <row r="18" spans="1:13">
      <c r="A18" s="82">
        <v>15</v>
      </c>
      <c r="B18" s="139" t="s">
        <v>186</v>
      </c>
      <c r="C18" s="140">
        <v>41484</v>
      </c>
      <c r="D18" s="85">
        <f t="shared" si="0"/>
        <v>1</v>
      </c>
      <c r="E18" s="85">
        <v>3</v>
      </c>
      <c r="F18" s="85"/>
      <c r="G18" s="85">
        <f t="shared" si="1"/>
        <v>4</v>
      </c>
      <c r="H18" s="85">
        <f>SUMIF(Cham_cong!$B$5:$B$85,Cham_NP!B18,Cham_cong!$AM$5:$AM$85)</f>
        <v>0.5</v>
      </c>
      <c r="I18" s="85">
        <f ca="1">SUMIF(Cham_cong!$B$5:$B$85,Cham_NP!B18,Cham_cong!$AN$5:$AN$85)</f>
        <v>0</v>
      </c>
      <c r="J18" s="85">
        <f t="shared" ca="1" si="2"/>
        <v>0</v>
      </c>
      <c r="K18" s="85">
        <f>SUMIF(Cham_cong!$B$5:$B$84,Cham_NP!B18,Cham_cong!$AQ$5:$AQ$84)</f>
        <v>0</v>
      </c>
      <c r="L18" s="85">
        <f t="shared" ca="1" si="3"/>
        <v>4</v>
      </c>
      <c r="M18" s="83"/>
    </row>
    <row r="19" spans="1:13">
      <c r="A19" s="82">
        <v>16</v>
      </c>
      <c r="B19" s="139" t="s">
        <v>203</v>
      </c>
      <c r="C19" s="140">
        <v>41630</v>
      </c>
      <c r="D19" s="85">
        <f t="shared" si="0"/>
        <v>1</v>
      </c>
      <c r="E19" s="85">
        <v>6</v>
      </c>
      <c r="F19" s="85"/>
      <c r="G19" s="85">
        <f t="shared" ref="G19:G21" si="4">E19+D19+F19</f>
        <v>7</v>
      </c>
      <c r="H19" s="85">
        <f>SUMIF(Cham_cong!$B$5:$B$85,Cham_NP!B19,Cham_cong!$AM$5:$AM$85)</f>
        <v>3</v>
      </c>
      <c r="I19" s="85">
        <f ca="1">SUMIF(Cham_cong!$B$5:$B$85,Cham_NP!B19,Cham_cong!$AN$5:$AN$85)</f>
        <v>1</v>
      </c>
      <c r="J19" s="85">
        <f t="shared" ref="J19:J21" ca="1" si="5">IF(G19&gt;=I19,I19,G19)</f>
        <v>1</v>
      </c>
      <c r="K19" s="85">
        <f>SUMIF(Cham_cong!$B$5:$B$84,Cham_NP!B19,Cham_cong!$AQ$5:$AQ$84)</f>
        <v>0</v>
      </c>
      <c r="L19" s="85">
        <f t="shared" ref="L19:L31" ca="1" si="6">G19-J19</f>
        <v>6</v>
      </c>
      <c r="M19" s="83"/>
    </row>
    <row r="20" spans="1:13">
      <c r="A20" s="82">
        <v>17</v>
      </c>
      <c r="B20" s="139" t="s">
        <v>211</v>
      </c>
      <c r="C20" s="140">
        <v>41769</v>
      </c>
      <c r="D20" s="85">
        <f t="shared" ref="D20:D62" si="7">IF(OR(M20="NV",H20&gt;=7),0,1)</f>
        <v>1</v>
      </c>
      <c r="E20" s="85">
        <v>4.5</v>
      </c>
      <c r="F20" s="85"/>
      <c r="G20" s="85">
        <f t="shared" si="4"/>
        <v>5.5</v>
      </c>
      <c r="H20" s="85">
        <f>SUMIF(Cham_cong!$B$5:$B$85,Cham_NP!B20,Cham_cong!$AM$5:$AM$85)</f>
        <v>1</v>
      </c>
      <c r="I20" s="85">
        <f ca="1">SUMIF(Cham_cong!$B$5:$B$85,Cham_NP!B20,Cham_cong!$AN$5:$AN$85)</f>
        <v>1</v>
      </c>
      <c r="J20" s="85">
        <f t="shared" ca="1" si="5"/>
        <v>1</v>
      </c>
      <c r="K20" s="85">
        <f>SUMIF(Cham_cong!$B$5:$B$84,Cham_NP!B20,Cham_cong!$AQ$5:$AQ$84)</f>
        <v>0</v>
      </c>
      <c r="L20" s="85">
        <f t="shared" ca="1" si="6"/>
        <v>4.5</v>
      </c>
      <c r="M20" s="83"/>
    </row>
    <row r="21" spans="1:13">
      <c r="A21" s="82">
        <v>18</v>
      </c>
      <c r="B21" s="139" t="s">
        <v>214</v>
      </c>
      <c r="C21" s="140">
        <v>41783</v>
      </c>
      <c r="D21" s="85">
        <f t="shared" si="7"/>
        <v>1</v>
      </c>
      <c r="E21" s="85">
        <v>1</v>
      </c>
      <c r="F21" s="85"/>
      <c r="G21" s="85">
        <f t="shared" si="4"/>
        <v>2</v>
      </c>
      <c r="H21" s="85">
        <f>SUMIF(Cham_cong!$B$5:$B$85,Cham_NP!B21,Cham_cong!$AM$5:$AM$85)</f>
        <v>1.5</v>
      </c>
      <c r="I21" s="85">
        <f ca="1">SUMIF(Cham_cong!$B$5:$B$85,Cham_NP!B21,Cham_cong!$AN$5:$AN$85)</f>
        <v>1.5</v>
      </c>
      <c r="J21" s="85">
        <f t="shared" ca="1" si="5"/>
        <v>1.5</v>
      </c>
      <c r="K21" s="85">
        <f>SUMIF(Cham_cong!$B$5:$B$84,Cham_NP!B21,Cham_cong!$AQ$5:$AQ$84)</f>
        <v>1.5</v>
      </c>
      <c r="L21" s="85">
        <f t="shared" ca="1" si="6"/>
        <v>0.5</v>
      </c>
      <c r="M21" s="83"/>
    </row>
    <row r="22" spans="1:13">
      <c r="A22" s="82">
        <v>19</v>
      </c>
      <c r="B22" s="139" t="s">
        <v>239</v>
      </c>
      <c r="C22" s="140">
        <v>41799</v>
      </c>
      <c r="D22" s="85">
        <f t="shared" si="7"/>
        <v>1</v>
      </c>
      <c r="E22" s="85">
        <v>5.5</v>
      </c>
      <c r="F22" s="85"/>
      <c r="G22" s="85">
        <f t="shared" ref="G22:G26" si="8">E22+D22+F22</f>
        <v>6.5</v>
      </c>
      <c r="H22" s="85">
        <f>SUMIF(Cham_cong!$B$5:$B$85,Cham_NP!B22,Cham_cong!$AM$5:$AM$85)</f>
        <v>1</v>
      </c>
      <c r="I22" s="85">
        <f ca="1">SUMIF(Cham_cong!$B$5:$B$85,Cham_NP!B22,Cham_cong!$AN$5:$AN$85)</f>
        <v>1</v>
      </c>
      <c r="J22" s="85">
        <f t="shared" ref="J22:J27" ca="1" si="9">IF(G22&gt;=I22,I22,G22)</f>
        <v>1</v>
      </c>
      <c r="K22" s="85">
        <f>SUMIF(Cham_cong!$B$5:$B$84,Cham_NP!B22,Cham_cong!$AQ$5:$AQ$84)</f>
        <v>0</v>
      </c>
      <c r="L22" s="85">
        <f t="shared" ca="1" si="6"/>
        <v>5.5</v>
      </c>
      <c r="M22" s="83"/>
    </row>
    <row r="23" spans="1:13">
      <c r="A23" s="82">
        <v>20</v>
      </c>
      <c r="B23" s="139" t="s">
        <v>223</v>
      </c>
      <c r="C23" s="140">
        <v>41793</v>
      </c>
      <c r="D23" s="85">
        <f t="shared" si="7"/>
        <v>1</v>
      </c>
      <c r="E23" s="85">
        <v>3</v>
      </c>
      <c r="F23" s="85"/>
      <c r="G23" s="85">
        <f t="shared" si="8"/>
        <v>4</v>
      </c>
      <c r="H23" s="85">
        <f>SUMIF(Cham_cong!$B$5:$B$85,Cham_NP!B23,Cham_cong!$AM$5:$AM$85)</f>
        <v>2.5</v>
      </c>
      <c r="I23" s="85">
        <f ca="1">SUMIF(Cham_cong!$B$5:$B$85,Cham_NP!B23,Cham_cong!$AN$5:$AN$85)</f>
        <v>1</v>
      </c>
      <c r="J23" s="85">
        <f t="shared" ca="1" si="9"/>
        <v>1</v>
      </c>
      <c r="K23" s="85">
        <f>SUMIF(Cham_cong!$B$5:$B$84,Cham_NP!B23,Cham_cong!$AQ$5:$AQ$84)</f>
        <v>0</v>
      </c>
      <c r="L23" s="85">
        <f t="shared" ca="1" si="6"/>
        <v>3</v>
      </c>
      <c r="M23" s="83"/>
    </row>
    <row r="24" spans="1:13">
      <c r="A24" s="82">
        <v>21</v>
      </c>
      <c r="B24" s="139" t="s">
        <v>220</v>
      </c>
      <c r="C24" s="140">
        <v>41797</v>
      </c>
      <c r="D24" s="85">
        <f t="shared" si="7"/>
        <v>1</v>
      </c>
      <c r="E24" s="85">
        <v>1.5</v>
      </c>
      <c r="F24" s="85"/>
      <c r="G24" s="85">
        <f t="shared" si="8"/>
        <v>2.5</v>
      </c>
      <c r="H24" s="85">
        <f>SUMIF(Cham_cong!$B$5:$B$85,Cham_NP!B24,Cham_cong!$AM$5:$AM$85)</f>
        <v>3</v>
      </c>
      <c r="I24" s="85">
        <f ca="1">SUMIF(Cham_cong!$B$5:$B$85,Cham_NP!B24,Cham_cong!$AN$5:$AN$85)</f>
        <v>1</v>
      </c>
      <c r="J24" s="85">
        <f t="shared" ca="1" si="9"/>
        <v>1</v>
      </c>
      <c r="K24" s="85">
        <f>SUMIF(Cham_cong!$B$5:$B$84,Cham_NP!B24,Cham_cong!$AQ$5:$AQ$84)</f>
        <v>0</v>
      </c>
      <c r="L24" s="85">
        <f t="shared" ca="1" si="6"/>
        <v>1.5</v>
      </c>
      <c r="M24" s="83"/>
    </row>
    <row r="25" spans="1:13">
      <c r="A25" s="82">
        <v>22</v>
      </c>
      <c r="B25" s="139" t="s">
        <v>229</v>
      </c>
      <c r="C25" s="140">
        <v>41825</v>
      </c>
      <c r="D25" s="85">
        <f t="shared" si="7"/>
        <v>1</v>
      </c>
      <c r="E25" s="85">
        <v>2</v>
      </c>
      <c r="F25" s="85"/>
      <c r="G25" s="85">
        <f t="shared" si="8"/>
        <v>3</v>
      </c>
      <c r="H25" s="85">
        <f>SUMIF(Cham_cong!$B$5:$B$85,Cham_NP!B25,Cham_cong!$AM$5:$AM$85)</f>
        <v>2</v>
      </c>
      <c r="I25" s="85">
        <f ca="1">SUMIF(Cham_cong!$B$5:$B$85,Cham_NP!B25,Cham_cong!$AN$5:$AN$85)</f>
        <v>2</v>
      </c>
      <c r="J25" s="85">
        <f t="shared" ca="1" si="9"/>
        <v>2</v>
      </c>
      <c r="K25" s="85">
        <f>SUMIF(Cham_cong!$B$5:$B$84,Cham_NP!B25,Cham_cong!$AQ$5:$AQ$84)</f>
        <v>0</v>
      </c>
      <c r="L25" s="85">
        <f t="shared" ca="1" si="6"/>
        <v>1</v>
      </c>
      <c r="M25" s="83"/>
    </row>
    <row r="26" spans="1:13">
      <c r="A26" s="82">
        <v>23</v>
      </c>
      <c r="B26" s="139" t="s">
        <v>233</v>
      </c>
      <c r="C26" s="140">
        <v>41839</v>
      </c>
      <c r="D26" s="85">
        <f t="shared" si="7"/>
        <v>1</v>
      </c>
      <c r="E26" s="85">
        <v>6</v>
      </c>
      <c r="F26" s="85"/>
      <c r="G26" s="85">
        <f t="shared" si="8"/>
        <v>7</v>
      </c>
      <c r="H26" s="85">
        <f>SUMIF(Cham_cong!$B$5:$B$85,Cham_NP!B26,Cham_cong!$AM$5:$AM$85)</f>
        <v>0.5</v>
      </c>
      <c r="I26" s="85">
        <f ca="1">SUMIF(Cham_cong!$B$5:$B$85,Cham_NP!B26,Cham_cong!$AN$5:$AN$85)</f>
        <v>0</v>
      </c>
      <c r="J26" s="85">
        <f t="shared" ca="1" si="9"/>
        <v>0</v>
      </c>
      <c r="K26" s="85">
        <f>SUMIF(Cham_cong!$B$5:$B$84,Cham_NP!B26,Cham_cong!$AQ$5:$AQ$84)</f>
        <v>0</v>
      </c>
      <c r="L26" s="85">
        <f t="shared" ca="1" si="6"/>
        <v>7</v>
      </c>
      <c r="M26" s="83"/>
    </row>
    <row r="27" spans="1:13">
      <c r="A27" s="82">
        <v>24</v>
      </c>
      <c r="B27" s="139" t="s">
        <v>234</v>
      </c>
      <c r="C27" s="140">
        <v>41840</v>
      </c>
      <c r="D27" s="85">
        <f t="shared" si="7"/>
        <v>1</v>
      </c>
      <c r="E27" s="85">
        <v>1.5</v>
      </c>
      <c r="F27" s="85"/>
      <c r="G27" s="85">
        <f>E27+D27+F27</f>
        <v>2.5</v>
      </c>
      <c r="H27" s="85">
        <f>SUMIF(Cham_cong!$B$5:$B$85,Cham_NP!B27,Cham_cong!$AM$5:$AM$85)</f>
        <v>1.5</v>
      </c>
      <c r="I27" s="85">
        <f ca="1">SUMIF(Cham_cong!$B$5:$B$85,Cham_NP!B27,Cham_cong!$AN$5:$AN$85)</f>
        <v>1.5</v>
      </c>
      <c r="J27" s="85">
        <f t="shared" ca="1" si="9"/>
        <v>1.5</v>
      </c>
      <c r="K27" s="85">
        <f>SUMIF(Cham_cong!$B$5:$B$84,Cham_NP!B27,Cham_cong!$AQ$5:$AQ$84)</f>
        <v>0</v>
      </c>
      <c r="L27" s="85">
        <f t="shared" ca="1" si="6"/>
        <v>1</v>
      </c>
      <c r="M27" s="83"/>
    </row>
    <row r="28" spans="1:13">
      <c r="A28" s="82">
        <v>25</v>
      </c>
      <c r="B28" s="139" t="s">
        <v>245</v>
      </c>
      <c r="C28" s="140">
        <v>41903</v>
      </c>
      <c r="D28" s="85">
        <f t="shared" si="7"/>
        <v>1</v>
      </c>
      <c r="E28" s="85">
        <v>2</v>
      </c>
      <c r="F28" s="85"/>
      <c r="G28" s="85">
        <f t="shared" ref="G28:G37" si="10">E28+D28+F28</f>
        <v>3</v>
      </c>
      <c r="H28" s="85">
        <f>SUMIF(Cham_cong!$B$5:$B$85,Cham_NP!B28,Cham_cong!$AM$5:$AM$85)</f>
        <v>0.5</v>
      </c>
      <c r="I28" s="85">
        <f ca="1">SUMIF(Cham_cong!$B$5:$B$85,Cham_NP!B28,Cham_cong!$AN$5:$AN$85)</f>
        <v>0</v>
      </c>
      <c r="J28" s="85">
        <f ca="1">IF(G28&gt;=I28,I28,G28)</f>
        <v>0</v>
      </c>
      <c r="K28" s="85">
        <f>SUMIF(Cham_cong!$B$5:$B$84,Cham_NP!B28,Cham_cong!$AQ$5:$AQ$84)</f>
        <v>0</v>
      </c>
      <c r="L28" s="85">
        <f t="shared" ca="1" si="6"/>
        <v>3</v>
      </c>
      <c r="M28" s="83"/>
    </row>
    <row r="29" spans="1:13">
      <c r="A29" s="82">
        <v>26</v>
      </c>
      <c r="B29" s="139" t="s">
        <v>250</v>
      </c>
      <c r="C29" s="140">
        <v>41911</v>
      </c>
      <c r="D29" s="85">
        <f t="shared" si="7"/>
        <v>0</v>
      </c>
      <c r="E29" s="85">
        <v>0.5</v>
      </c>
      <c r="F29" s="85">
        <v>-0.5</v>
      </c>
      <c r="G29" s="85">
        <f t="shared" si="10"/>
        <v>0</v>
      </c>
      <c r="H29" s="85">
        <f>SUMIF(Cham_cong!$B$5:$B$85,Cham_NP!B29,Cham_cong!$AM$5:$AM$85)</f>
        <v>3.5</v>
      </c>
      <c r="I29" s="85">
        <f ca="1">SUMIF(Cham_cong!$B$5:$B$85,Cham_NP!B29,Cham_cong!$AN$5:$AN$85)</f>
        <v>0</v>
      </c>
      <c r="J29" s="85">
        <f t="shared" ref="J29:J31" ca="1" si="11">IF(G29&gt;=I29,I29,G29)</f>
        <v>0</v>
      </c>
      <c r="K29" s="85">
        <f>SUMIF(Cham_cong!$B$5:$B$84,Cham_NP!B29,Cham_cong!$AQ$5:$AQ$84)</f>
        <v>0</v>
      </c>
      <c r="L29" s="85">
        <f t="shared" ca="1" si="6"/>
        <v>0</v>
      </c>
      <c r="M29" s="83" t="s">
        <v>653</v>
      </c>
    </row>
    <row r="30" spans="1:13">
      <c r="A30" s="82">
        <v>27</v>
      </c>
      <c r="B30" s="139" t="s">
        <v>246</v>
      </c>
      <c r="C30" s="140">
        <v>41923</v>
      </c>
      <c r="D30" s="85">
        <f t="shared" si="7"/>
        <v>1</v>
      </c>
      <c r="E30" s="85">
        <v>4.5</v>
      </c>
      <c r="F30" s="85"/>
      <c r="G30" s="85">
        <f t="shared" si="10"/>
        <v>5.5</v>
      </c>
      <c r="H30" s="85">
        <f>SUMIF(Cham_cong!$B$5:$B$85,Cham_NP!B30,Cham_cong!$AM$5:$AM$85)</f>
        <v>0</v>
      </c>
      <c r="I30" s="85">
        <f ca="1">SUMIF(Cham_cong!$B$5:$B$85,Cham_NP!B30,Cham_cong!$AN$5:$AN$85)</f>
        <v>0</v>
      </c>
      <c r="J30" s="85">
        <f t="shared" ca="1" si="11"/>
        <v>0</v>
      </c>
      <c r="K30" s="85">
        <f>SUMIF(Cham_cong!$B$5:$B$84,Cham_NP!B30,Cham_cong!$AQ$5:$AQ$84)</f>
        <v>0</v>
      </c>
      <c r="L30" s="85">
        <f t="shared" ca="1" si="6"/>
        <v>5.5</v>
      </c>
      <c r="M30" s="83"/>
    </row>
    <row r="31" spans="1:13">
      <c r="A31" s="82">
        <v>28</v>
      </c>
      <c r="B31" s="139" t="s">
        <v>281</v>
      </c>
      <c r="C31" s="140">
        <v>42021</v>
      </c>
      <c r="D31" s="85">
        <f t="shared" si="7"/>
        <v>1</v>
      </c>
      <c r="E31" s="85">
        <v>0</v>
      </c>
      <c r="F31" s="85"/>
      <c r="G31" s="85">
        <f t="shared" si="10"/>
        <v>1</v>
      </c>
      <c r="H31" s="85">
        <f>SUMIF(Cham_cong!$B$5:$B$85,Cham_NP!B31,Cham_cong!$AM$5:$AM$85)</f>
        <v>1</v>
      </c>
      <c r="I31" s="85">
        <f ca="1">SUMIF(Cham_cong!$B$5:$B$85,Cham_NP!B31,Cham_cong!$AN$5:$AN$85)</f>
        <v>1</v>
      </c>
      <c r="J31" s="85">
        <f t="shared" ca="1" si="11"/>
        <v>1</v>
      </c>
      <c r="K31" s="85">
        <f>SUMIF(Cham_cong!$B$5:$B$84,Cham_NP!B31,Cham_cong!$AQ$5:$AQ$84)</f>
        <v>0</v>
      </c>
      <c r="L31" s="85">
        <f t="shared" ca="1" si="6"/>
        <v>0</v>
      </c>
      <c r="M31" s="83"/>
    </row>
    <row r="32" spans="1:13">
      <c r="A32" s="82">
        <v>29</v>
      </c>
      <c r="B32" s="139" t="s">
        <v>260</v>
      </c>
      <c r="C32" s="140">
        <v>42064</v>
      </c>
      <c r="D32" s="85">
        <f t="shared" si="7"/>
        <v>0</v>
      </c>
      <c r="E32" s="85">
        <v>4.5</v>
      </c>
      <c r="F32" s="85"/>
      <c r="G32" s="85">
        <f t="shared" si="10"/>
        <v>4.5</v>
      </c>
      <c r="H32" s="85">
        <f>SUMIF(Cham_cong!$B$5:$B$85,Cham_NP!B32,Cham_cong!$AM$5:$AM$85)</f>
        <v>4.5</v>
      </c>
      <c r="I32" s="85">
        <f ca="1">SUMIF(Cham_cong!$B$5:$B$85,Cham_NP!B32,Cham_cong!$AN$5:$AN$85)</f>
        <v>4.5</v>
      </c>
      <c r="J32" s="85">
        <f t="shared" ref="J32:J37" ca="1" si="12">IF(G32&gt;=I32,I32,G32)</f>
        <v>4.5</v>
      </c>
      <c r="K32" s="85">
        <f>SUMIF(Cham_cong!$B$5:$B$84,Cham_NP!B32,Cham_cong!$AQ$5:$AQ$84)</f>
        <v>0</v>
      </c>
      <c r="L32" s="85">
        <f t="shared" ref="L32:L37" ca="1" si="13">G32-J32</f>
        <v>0</v>
      </c>
      <c r="M32" s="83" t="s">
        <v>653</v>
      </c>
    </row>
    <row r="33" spans="1:13">
      <c r="A33" s="82">
        <v>30</v>
      </c>
      <c r="B33" s="139" t="s">
        <v>261</v>
      </c>
      <c r="C33" s="140">
        <v>42064</v>
      </c>
      <c r="D33" s="85">
        <f t="shared" si="7"/>
        <v>1</v>
      </c>
      <c r="E33" s="85">
        <v>6</v>
      </c>
      <c r="F33" s="85"/>
      <c r="G33" s="85">
        <f t="shared" si="10"/>
        <v>7</v>
      </c>
      <c r="H33" s="85">
        <f>SUMIF(Cham_cong!$B$5:$B$85,Cham_NP!B33,Cham_cong!$AM$5:$AM$85)</f>
        <v>3.5</v>
      </c>
      <c r="I33" s="85">
        <f ca="1">SUMIF(Cham_cong!$B$5:$B$85,Cham_NP!B33,Cham_cong!$AN$5:$AN$85)</f>
        <v>3.5</v>
      </c>
      <c r="J33" s="85">
        <f t="shared" ca="1" si="12"/>
        <v>3.5</v>
      </c>
      <c r="K33" s="85">
        <f>SUMIF(Cham_cong!$B$5:$B$84,Cham_NP!B33,Cham_cong!$AQ$5:$AQ$84)</f>
        <v>0</v>
      </c>
      <c r="L33" s="85">
        <f t="shared" ca="1" si="13"/>
        <v>3.5</v>
      </c>
      <c r="M33" s="83"/>
    </row>
    <row r="34" spans="1:13">
      <c r="A34" s="82">
        <v>31</v>
      </c>
      <c r="B34" s="139" t="s">
        <v>263</v>
      </c>
      <c r="C34" s="140">
        <v>42075</v>
      </c>
      <c r="D34" s="85">
        <f t="shared" si="7"/>
        <v>1</v>
      </c>
      <c r="E34" s="85">
        <v>6</v>
      </c>
      <c r="F34" s="85"/>
      <c r="G34" s="85">
        <f t="shared" si="10"/>
        <v>7</v>
      </c>
      <c r="H34" s="85">
        <f>SUMIF(Cham_cong!$B$5:$B$85,Cham_NP!B34,Cham_cong!$AM$5:$AM$85)</f>
        <v>2</v>
      </c>
      <c r="I34" s="85">
        <f ca="1">SUMIF(Cham_cong!$B$5:$B$85,Cham_NP!B34,Cham_cong!$AN$5:$AN$85)</f>
        <v>2</v>
      </c>
      <c r="J34" s="85">
        <f t="shared" ca="1" si="12"/>
        <v>2</v>
      </c>
      <c r="K34" s="85">
        <f>SUMIF(Cham_cong!$B$5:$B$84,Cham_NP!B34,Cham_cong!$AQ$5:$AQ$84)</f>
        <v>0</v>
      </c>
      <c r="L34" s="85">
        <f t="shared" ca="1" si="13"/>
        <v>5</v>
      </c>
      <c r="M34" s="83"/>
    </row>
    <row r="35" spans="1:13">
      <c r="A35" s="82">
        <v>32</v>
      </c>
      <c r="B35" s="139" t="s">
        <v>264</v>
      </c>
      <c r="C35" s="140">
        <v>42075</v>
      </c>
      <c r="D35" s="85">
        <f t="shared" si="7"/>
        <v>1</v>
      </c>
      <c r="E35" s="85">
        <v>6</v>
      </c>
      <c r="F35" s="85"/>
      <c r="G35" s="85">
        <f t="shared" si="10"/>
        <v>7</v>
      </c>
      <c r="H35" s="85">
        <f>SUMIF(Cham_cong!$B$5:$B$85,Cham_NP!B35,Cham_cong!$AM$5:$AM$85)</f>
        <v>1.5</v>
      </c>
      <c r="I35" s="85">
        <f ca="1">SUMIF(Cham_cong!$B$5:$B$85,Cham_NP!B35,Cham_cong!$AN$5:$AN$85)</f>
        <v>1.5</v>
      </c>
      <c r="J35" s="85">
        <f t="shared" ca="1" si="12"/>
        <v>1.5</v>
      </c>
      <c r="K35" s="85">
        <f>SUMIF(Cham_cong!$B$5:$B$84,Cham_NP!B35,Cham_cong!$AQ$5:$AQ$84)</f>
        <v>0</v>
      </c>
      <c r="L35" s="85">
        <f t="shared" ca="1" si="13"/>
        <v>5.5</v>
      </c>
      <c r="M35" s="83"/>
    </row>
    <row r="36" spans="1:13">
      <c r="A36" s="82">
        <v>33</v>
      </c>
      <c r="B36" s="139" t="s">
        <v>265</v>
      </c>
      <c r="C36" s="140">
        <v>42075</v>
      </c>
      <c r="D36" s="85">
        <f t="shared" si="7"/>
        <v>1</v>
      </c>
      <c r="E36" s="85">
        <v>2.5</v>
      </c>
      <c r="F36" s="85"/>
      <c r="G36" s="85">
        <f t="shared" si="10"/>
        <v>3.5</v>
      </c>
      <c r="H36" s="85">
        <f>SUMIF(Cham_cong!$B$5:$B$85,Cham_NP!B36,Cham_cong!$AM$5:$AM$85)</f>
        <v>1</v>
      </c>
      <c r="I36" s="85">
        <f ca="1">SUMIF(Cham_cong!$B$5:$B$85,Cham_NP!B36,Cham_cong!$AN$5:$AN$85)</f>
        <v>0</v>
      </c>
      <c r="J36" s="85">
        <f t="shared" ca="1" si="12"/>
        <v>0</v>
      </c>
      <c r="K36" s="85">
        <f>SUMIF(Cham_cong!$B$5:$B$84,Cham_NP!B36,Cham_cong!$AQ$5:$AQ$84)</f>
        <v>0</v>
      </c>
      <c r="L36" s="85">
        <f t="shared" ca="1" si="13"/>
        <v>3.5</v>
      </c>
      <c r="M36" s="83"/>
    </row>
    <row r="37" spans="1:13">
      <c r="A37" s="82">
        <v>34</v>
      </c>
      <c r="B37" s="139" t="s">
        <v>289</v>
      </c>
      <c r="C37" s="140">
        <v>42068</v>
      </c>
      <c r="D37" s="85">
        <f t="shared" si="7"/>
        <v>1</v>
      </c>
      <c r="E37" s="85">
        <v>1</v>
      </c>
      <c r="F37" s="85"/>
      <c r="G37" s="85">
        <f t="shared" si="10"/>
        <v>2</v>
      </c>
      <c r="H37" s="85">
        <f>SUMIF(Cham_cong!$B$5:$B$85,Cham_NP!B37,Cham_cong!$AM$5:$AM$85)</f>
        <v>1.5</v>
      </c>
      <c r="I37" s="85">
        <f ca="1">SUMIF(Cham_cong!$B$5:$B$85,Cham_NP!B37,Cham_cong!$AN$5:$AN$85)</f>
        <v>1.5</v>
      </c>
      <c r="J37" s="85">
        <f t="shared" ca="1" si="12"/>
        <v>1.5</v>
      </c>
      <c r="K37" s="85">
        <f>SUMIF(Cham_cong!$B$5:$B$84,Cham_NP!B37,Cham_cong!$AQ$5:$AQ$84)</f>
        <v>0</v>
      </c>
      <c r="L37" s="85">
        <f t="shared" ca="1" si="13"/>
        <v>0.5</v>
      </c>
      <c r="M37" s="83"/>
    </row>
    <row r="38" spans="1:13">
      <c r="A38" s="82">
        <v>35</v>
      </c>
      <c r="B38" s="139" t="s">
        <v>297</v>
      </c>
      <c r="C38" s="140">
        <v>42099</v>
      </c>
      <c r="D38" s="85">
        <f t="shared" si="7"/>
        <v>1</v>
      </c>
      <c r="E38" s="85">
        <v>3</v>
      </c>
      <c r="F38" s="85"/>
      <c r="G38" s="85">
        <f t="shared" ref="G38:G39" si="14">E38+D38+F38</f>
        <v>4</v>
      </c>
      <c r="H38" s="85">
        <f>SUMIF(Cham_cong!$B$5:$B$85,Cham_NP!B38,Cham_cong!$AM$5:$AM$85)</f>
        <v>0</v>
      </c>
      <c r="I38" s="85">
        <f ca="1">SUMIF(Cham_cong!$B$5:$B$85,Cham_NP!B38,Cham_cong!$AN$5:$AN$85)</f>
        <v>0</v>
      </c>
      <c r="J38" s="85">
        <f t="shared" ref="J38:J39" ca="1" si="15">IF(G38&gt;=I38,I38,G38)</f>
        <v>0</v>
      </c>
      <c r="K38" s="85">
        <f>SUMIF(Cham_cong!$B$5:$B$84,Cham_NP!B38,Cham_cong!$AQ$5:$AQ$84)</f>
        <v>0</v>
      </c>
      <c r="L38" s="85">
        <f t="shared" ref="L38:L39" ca="1" si="16">G38-J38</f>
        <v>4</v>
      </c>
      <c r="M38" s="83"/>
    </row>
    <row r="39" spans="1:13">
      <c r="A39" s="82">
        <v>36</v>
      </c>
      <c r="B39" s="139" t="s">
        <v>302</v>
      </c>
      <c r="C39" s="140">
        <v>42103</v>
      </c>
      <c r="D39" s="85">
        <f t="shared" si="7"/>
        <v>1</v>
      </c>
      <c r="E39" s="85">
        <v>3.5</v>
      </c>
      <c r="F39" s="85"/>
      <c r="G39" s="85">
        <f t="shared" si="14"/>
        <v>4.5</v>
      </c>
      <c r="H39" s="85">
        <f>SUMIF(Cham_cong!$B$5:$B$85,Cham_NP!B39,Cham_cong!$AM$5:$AM$85)</f>
        <v>3</v>
      </c>
      <c r="I39" s="85">
        <f ca="1">SUMIF(Cham_cong!$B$5:$B$85,Cham_NP!B39,Cham_cong!$AN$5:$AN$85)</f>
        <v>3</v>
      </c>
      <c r="J39" s="85">
        <f t="shared" ca="1" si="15"/>
        <v>3</v>
      </c>
      <c r="K39" s="85">
        <f>SUMIF(Cham_cong!$B$5:$B$84,Cham_NP!B39,Cham_cong!$AQ$5:$AQ$84)</f>
        <v>0</v>
      </c>
      <c r="L39" s="85">
        <f t="shared" ca="1" si="16"/>
        <v>1.5</v>
      </c>
      <c r="M39" s="83"/>
    </row>
    <row r="40" spans="1:13">
      <c r="A40" s="82">
        <v>37</v>
      </c>
      <c r="B40" s="139" t="s">
        <v>323</v>
      </c>
      <c r="C40" s="140">
        <v>42133</v>
      </c>
      <c r="D40" s="85">
        <f t="shared" si="7"/>
        <v>1</v>
      </c>
      <c r="E40" s="85">
        <v>3</v>
      </c>
      <c r="F40" s="85"/>
      <c r="G40" s="85">
        <f t="shared" ref="G40:G48" si="17">E40+D40+F40</f>
        <v>4</v>
      </c>
      <c r="H40" s="85">
        <f>SUMIF(Cham_cong!$B$5:$B$85,Cham_NP!B40,Cham_cong!$AM$5:$AM$85)</f>
        <v>1</v>
      </c>
      <c r="I40" s="85">
        <f ca="1">SUMIF(Cham_cong!$B$5:$B$85,Cham_NP!B40,Cham_cong!$AN$5:$AN$85)</f>
        <v>1</v>
      </c>
      <c r="J40" s="85">
        <f t="shared" ref="J40:J42" ca="1" si="18">IF(G40&gt;=I40,I40,G40)</f>
        <v>1</v>
      </c>
      <c r="K40" s="85">
        <f>SUMIF(Cham_cong!$B$5:$B$84,Cham_NP!B40,Cham_cong!$AQ$5:$AQ$84)</f>
        <v>0</v>
      </c>
      <c r="L40" s="85">
        <f t="shared" ref="L40:L42" ca="1" si="19">G40-J40</f>
        <v>3</v>
      </c>
      <c r="M40" s="83"/>
    </row>
    <row r="41" spans="1:13">
      <c r="A41" s="82">
        <v>38</v>
      </c>
      <c r="B41" s="139" t="s">
        <v>326</v>
      </c>
      <c r="C41" s="140">
        <v>42144</v>
      </c>
      <c r="D41" s="85">
        <f t="shared" si="7"/>
        <v>1</v>
      </c>
      <c r="E41" s="85">
        <v>3</v>
      </c>
      <c r="F41" s="85"/>
      <c r="G41" s="85">
        <f t="shared" si="17"/>
        <v>4</v>
      </c>
      <c r="H41" s="85">
        <f>SUMIF(Cham_cong!$B$5:$B$85,Cham_NP!B41,Cham_cong!$AM$5:$AM$85)</f>
        <v>1</v>
      </c>
      <c r="I41" s="85">
        <f ca="1">SUMIF(Cham_cong!$B$5:$B$85,Cham_NP!B41,Cham_cong!$AN$5:$AN$85)</f>
        <v>1</v>
      </c>
      <c r="J41" s="85">
        <f t="shared" ca="1" si="18"/>
        <v>1</v>
      </c>
      <c r="K41" s="85">
        <f>SUMIF(Cham_cong!$B$5:$B$84,Cham_NP!B41,Cham_cong!$AQ$5:$AQ$84)</f>
        <v>1</v>
      </c>
      <c r="L41" s="85">
        <f t="shared" ca="1" si="19"/>
        <v>3</v>
      </c>
      <c r="M41" s="83"/>
    </row>
    <row r="42" spans="1:13">
      <c r="A42" s="82">
        <v>39</v>
      </c>
      <c r="B42" s="139" t="s">
        <v>324</v>
      </c>
      <c r="C42" s="140">
        <v>42147</v>
      </c>
      <c r="D42" s="85">
        <f>IF(OR(M42="NV",H42&gt;=7),0,1)</f>
        <v>1</v>
      </c>
      <c r="E42" s="85">
        <v>0</v>
      </c>
      <c r="F42" s="85"/>
      <c r="G42" s="85">
        <f t="shared" si="17"/>
        <v>1</v>
      </c>
      <c r="H42" s="85">
        <f>SUMIF(Cham_cong!$B$5:$B$85,Cham_NP!B42,Cham_cong!$AM$5:$AM$85)</f>
        <v>5</v>
      </c>
      <c r="I42" s="85">
        <f ca="1">SUMIF(Cham_cong!$B$5:$B$85,Cham_NP!B42,Cham_cong!$AN$5:$AN$85)</f>
        <v>4</v>
      </c>
      <c r="J42" s="85">
        <f t="shared" ca="1" si="18"/>
        <v>1</v>
      </c>
      <c r="K42" s="85">
        <f>SUMIF(Cham_cong!$B$5:$B$84,Cham_NP!B42,Cham_cong!$AQ$5:$AQ$84)</f>
        <v>1</v>
      </c>
      <c r="L42" s="85">
        <f t="shared" ca="1" si="19"/>
        <v>0</v>
      </c>
      <c r="M42" s="83"/>
    </row>
    <row r="43" spans="1:13">
      <c r="A43" s="82">
        <v>40</v>
      </c>
      <c r="B43" s="139" t="s">
        <v>360</v>
      </c>
      <c r="C43" s="140">
        <v>42159</v>
      </c>
      <c r="D43" s="85">
        <f t="shared" si="7"/>
        <v>1</v>
      </c>
      <c r="E43" s="85">
        <v>3</v>
      </c>
      <c r="F43" s="85"/>
      <c r="G43" s="85">
        <f t="shared" si="17"/>
        <v>4</v>
      </c>
      <c r="H43" s="85">
        <f>SUMIF(Cham_cong!$B$5:$B$85,Cham_NP!B43,Cham_cong!$AM$5:$AM$85)</f>
        <v>0</v>
      </c>
      <c r="I43" s="85">
        <f ca="1">SUMIF(Cham_cong!$B$5:$B$85,Cham_NP!B43,Cham_cong!$AN$5:$AN$85)</f>
        <v>0</v>
      </c>
      <c r="J43" s="85">
        <f t="shared" ref="J43:J44" ca="1" si="20">IF(G43&gt;=I43,I43,G43)</f>
        <v>0</v>
      </c>
      <c r="K43" s="85">
        <f>SUMIF(Cham_cong!$B$5:$B$84,Cham_NP!B43,Cham_cong!$AQ$5:$AQ$84)</f>
        <v>0</v>
      </c>
      <c r="L43" s="85">
        <f t="shared" ref="L43:L44" ca="1" si="21">G43-J43</f>
        <v>4</v>
      </c>
      <c r="M43" s="83"/>
    </row>
    <row r="44" spans="1:13">
      <c r="A44" s="82">
        <v>41</v>
      </c>
      <c r="B44" s="139" t="s">
        <v>364</v>
      </c>
      <c r="C44" s="140">
        <v>42180</v>
      </c>
      <c r="D44" s="85">
        <f t="shared" si="7"/>
        <v>1</v>
      </c>
      <c r="E44" s="85">
        <v>1.5</v>
      </c>
      <c r="F44" s="85"/>
      <c r="G44" s="85">
        <f t="shared" si="17"/>
        <v>2.5</v>
      </c>
      <c r="H44" s="85">
        <f>SUMIF(Cham_cong!$B$5:$B$85,Cham_NP!B44,Cham_cong!$AM$5:$AM$85)</f>
        <v>1</v>
      </c>
      <c r="I44" s="85">
        <f ca="1">SUMIF(Cham_cong!$B$5:$B$85,Cham_NP!B44,Cham_cong!$AN$5:$AN$85)</f>
        <v>0.5</v>
      </c>
      <c r="J44" s="85">
        <f t="shared" ca="1" si="20"/>
        <v>0.5</v>
      </c>
      <c r="K44" s="85">
        <f>SUMIF(Cham_cong!$B$5:$B$84,Cham_NP!B44,Cham_cong!$AQ$5:$AQ$84)</f>
        <v>0.5</v>
      </c>
      <c r="L44" s="85">
        <f t="shared" ca="1" si="21"/>
        <v>2</v>
      </c>
      <c r="M44" s="83"/>
    </row>
    <row r="45" spans="1:13">
      <c r="A45" s="82">
        <v>42</v>
      </c>
      <c r="B45" s="139" t="s">
        <v>335</v>
      </c>
      <c r="C45" s="140">
        <v>42156</v>
      </c>
      <c r="D45" s="85">
        <f t="shared" si="7"/>
        <v>1</v>
      </c>
      <c r="E45" s="85">
        <v>1</v>
      </c>
      <c r="F45" s="85"/>
      <c r="G45" s="85">
        <f t="shared" si="17"/>
        <v>2</v>
      </c>
      <c r="H45" s="85">
        <f>SUMIF(Cham_cong!$B$5:$B$85,Cham_NP!B45,Cham_cong!$AM$5:$AM$85)</f>
        <v>1</v>
      </c>
      <c r="I45" s="85">
        <f ca="1">SUMIF(Cham_cong!$B$5:$B$85,Cham_NP!B45,Cham_cong!$AN$5:$AN$85)</f>
        <v>1</v>
      </c>
      <c r="J45" s="85">
        <f t="shared" ref="J45:J48" ca="1" si="22">IF(G45&gt;=I45,I45,G45)</f>
        <v>1</v>
      </c>
      <c r="K45" s="85">
        <f>SUMIF(Cham_cong!$B$5:$B$84,Cham_NP!B45,Cham_cong!$AQ$5:$AQ$84)</f>
        <v>0</v>
      </c>
      <c r="L45" s="85">
        <f t="shared" ref="L45:L48" ca="1" si="23">G45-J45</f>
        <v>1</v>
      </c>
      <c r="M45" s="83"/>
    </row>
    <row r="46" spans="1:13">
      <c r="A46" s="82">
        <v>43</v>
      </c>
      <c r="B46" s="139" t="s">
        <v>344</v>
      </c>
      <c r="C46" s="140">
        <v>42171</v>
      </c>
      <c r="D46" s="85">
        <f t="shared" si="7"/>
        <v>1</v>
      </c>
      <c r="E46" s="85">
        <v>3</v>
      </c>
      <c r="F46" s="85"/>
      <c r="G46" s="85">
        <f t="shared" si="17"/>
        <v>4</v>
      </c>
      <c r="H46" s="85">
        <f>SUMIF(Cham_cong!$B$5:$B$85,Cham_NP!B46,Cham_cong!$AM$5:$AM$85)</f>
        <v>0</v>
      </c>
      <c r="I46" s="85">
        <f ca="1">SUMIF(Cham_cong!$B$5:$B$85,Cham_NP!B46,Cham_cong!$AN$5:$AN$85)</f>
        <v>0</v>
      </c>
      <c r="J46" s="85">
        <f t="shared" ca="1" si="22"/>
        <v>0</v>
      </c>
      <c r="K46" s="85">
        <f>SUMIF(Cham_cong!$B$5:$B$84,Cham_NP!B46,Cham_cong!$AQ$5:$AQ$84)</f>
        <v>0</v>
      </c>
      <c r="L46" s="85">
        <f t="shared" ca="1" si="23"/>
        <v>4</v>
      </c>
      <c r="M46" s="83"/>
    </row>
    <row r="47" spans="1:13">
      <c r="A47" s="82">
        <v>44</v>
      </c>
      <c r="B47" s="139" t="s">
        <v>345</v>
      </c>
      <c r="C47" s="140">
        <v>42171</v>
      </c>
      <c r="D47" s="85">
        <f t="shared" si="7"/>
        <v>1</v>
      </c>
      <c r="E47" s="85">
        <v>0</v>
      </c>
      <c r="F47" s="85"/>
      <c r="G47" s="85">
        <f t="shared" si="17"/>
        <v>1</v>
      </c>
      <c r="H47" s="85">
        <f>SUMIF(Cham_cong!$B$5:$B$85,Cham_NP!B47,Cham_cong!$AM$5:$AM$85)</f>
        <v>4.5</v>
      </c>
      <c r="I47" s="85">
        <f ca="1">SUMIF(Cham_cong!$B$5:$B$85,Cham_NP!B47,Cham_cong!$AN$5:$AN$85)</f>
        <v>1</v>
      </c>
      <c r="J47" s="85">
        <f t="shared" ca="1" si="22"/>
        <v>1</v>
      </c>
      <c r="K47" s="85">
        <f>SUMIF(Cham_cong!$B$5:$B$84,Cham_NP!B47,Cham_cong!$AQ$5:$AQ$84)</f>
        <v>0</v>
      </c>
      <c r="L47" s="85">
        <f t="shared" ca="1" si="23"/>
        <v>0</v>
      </c>
      <c r="M47" s="83"/>
    </row>
    <row r="48" spans="1:13">
      <c r="A48" s="82">
        <v>45</v>
      </c>
      <c r="B48" s="139" t="s">
        <v>350</v>
      </c>
      <c r="C48" s="140">
        <v>42179</v>
      </c>
      <c r="D48" s="85">
        <f t="shared" si="7"/>
        <v>1</v>
      </c>
      <c r="E48" s="85">
        <v>2</v>
      </c>
      <c r="F48" s="85"/>
      <c r="G48" s="85">
        <f t="shared" si="17"/>
        <v>3</v>
      </c>
      <c r="H48" s="85">
        <f>SUMIF(Cham_cong!$B$5:$B$85,Cham_NP!B48,Cham_cong!$AM$5:$AM$85)</f>
        <v>1</v>
      </c>
      <c r="I48" s="85">
        <f ca="1">SUMIF(Cham_cong!$B$5:$B$85,Cham_NP!B48,Cham_cong!$AN$5:$AN$85)</f>
        <v>1</v>
      </c>
      <c r="J48" s="85">
        <f t="shared" ca="1" si="22"/>
        <v>1</v>
      </c>
      <c r="K48" s="85">
        <f>SUMIF(Cham_cong!$B$5:$B$84,Cham_NP!B48,Cham_cong!$AQ$5:$AQ$84)</f>
        <v>0</v>
      </c>
      <c r="L48" s="85">
        <f t="shared" ca="1" si="23"/>
        <v>2</v>
      </c>
      <c r="M48" s="83"/>
    </row>
    <row r="49" spans="1:13">
      <c r="A49" s="82">
        <v>46</v>
      </c>
      <c r="B49" s="139" t="s">
        <v>351</v>
      </c>
      <c r="C49" s="140">
        <v>42189</v>
      </c>
      <c r="D49" s="85">
        <f t="shared" si="7"/>
        <v>1</v>
      </c>
      <c r="E49" s="85">
        <v>2</v>
      </c>
      <c r="F49" s="85"/>
      <c r="G49" s="85">
        <f t="shared" ref="G49" si="24">E49+D49+F49</f>
        <v>3</v>
      </c>
      <c r="H49" s="85">
        <f>SUMIF(Cham_cong!$B$5:$B$85,Cham_NP!B49,Cham_cong!$AM$5:$AM$85)</f>
        <v>1.5</v>
      </c>
      <c r="I49" s="85">
        <f ca="1">SUMIF(Cham_cong!$B$5:$B$85,Cham_NP!B49,Cham_cong!$AN$5:$AN$85)</f>
        <v>1</v>
      </c>
      <c r="J49" s="85">
        <f t="shared" ref="J49" ca="1" si="25">IF(G49&gt;=I49,I49,G49)</f>
        <v>1</v>
      </c>
      <c r="K49" s="85">
        <f>SUMIF(Cham_cong!$B$5:$B$84,Cham_NP!B49,Cham_cong!$AQ$5:$AQ$84)</f>
        <v>0</v>
      </c>
      <c r="L49" s="85">
        <f t="shared" ref="L49" ca="1" si="26">G49-J49</f>
        <v>2</v>
      </c>
      <c r="M49" s="83"/>
    </row>
    <row r="50" spans="1:13">
      <c r="A50" s="82">
        <v>47</v>
      </c>
      <c r="B50" s="139" t="s">
        <v>401</v>
      </c>
      <c r="C50" s="140">
        <v>42217</v>
      </c>
      <c r="D50" s="85">
        <f t="shared" si="7"/>
        <v>1</v>
      </c>
      <c r="E50" s="85">
        <v>2</v>
      </c>
      <c r="F50" s="85"/>
      <c r="G50" s="85">
        <f t="shared" ref="G50:G56" si="27">E50+D50+F50</f>
        <v>3</v>
      </c>
      <c r="H50" s="85">
        <f>SUMIF(Cham_cong!$B$5:$B$85,Cham_NP!B50,Cham_cong!$AM$5:$AM$85)</f>
        <v>5</v>
      </c>
      <c r="I50" s="85">
        <f ca="1">SUMIF(Cham_cong!$B$5:$B$85,Cham_NP!B50,Cham_cong!$AN$5:$AN$85)</f>
        <v>0</v>
      </c>
      <c r="J50" s="85">
        <f t="shared" ref="J50:J55" ca="1" si="28">IF(G50&gt;=I50,I50,G50)</f>
        <v>0</v>
      </c>
      <c r="K50" s="85">
        <f>SUMIF(Cham_cong!$B$5:$B$84,Cham_NP!B50,Cham_cong!$AQ$5:$AQ$84)</f>
        <v>0</v>
      </c>
      <c r="L50" s="85">
        <f t="shared" ref="L50:L55" ca="1" si="29">G50-J50</f>
        <v>3</v>
      </c>
      <c r="M50" s="83"/>
    </row>
    <row r="51" spans="1:13">
      <c r="A51" s="82">
        <v>48</v>
      </c>
      <c r="B51" s="139" t="s">
        <v>441</v>
      </c>
      <c r="C51" s="140">
        <v>42241</v>
      </c>
      <c r="D51" s="85">
        <f t="shared" si="7"/>
        <v>1</v>
      </c>
      <c r="E51" s="85">
        <v>0</v>
      </c>
      <c r="F51" s="85"/>
      <c r="G51" s="85">
        <f t="shared" si="27"/>
        <v>1</v>
      </c>
      <c r="H51" s="85">
        <f>SUMIF(Cham_cong!$B$5:$B$85,Cham_NP!B51,Cham_cong!$AM$5:$AM$85)</f>
        <v>2</v>
      </c>
      <c r="I51" s="85">
        <f ca="1">SUMIF(Cham_cong!$B$5:$B$85,Cham_NP!B51,Cham_cong!$AN$5:$AN$85)</f>
        <v>1</v>
      </c>
      <c r="J51" s="85">
        <f t="shared" ca="1" si="28"/>
        <v>1</v>
      </c>
      <c r="K51" s="85">
        <f>SUMIF(Cham_cong!$B$5:$B$84,Cham_NP!B51,Cham_cong!$AQ$5:$AQ$84)</f>
        <v>0</v>
      </c>
      <c r="L51" s="85">
        <f t="shared" ca="1" si="29"/>
        <v>0</v>
      </c>
      <c r="M51" s="83"/>
    </row>
    <row r="52" spans="1:13">
      <c r="A52" s="82">
        <v>49</v>
      </c>
      <c r="B52" s="139" t="s">
        <v>399</v>
      </c>
      <c r="C52" s="140">
        <v>42241</v>
      </c>
      <c r="D52" s="85">
        <f t="shared" si="7"/>
        <v>1</v>
      </c>
      <c r="E52" s="85">
        <v>1</v>
      </c>
      <c r="F52" s="85"/>
      <c r="G52" s="85">
        <f t="shared" si="27"/>
        <v>2</v>
      </c>
      <c r="H52" s="85">
        <f>SUMIF(Cham_cong!$B$5:$B$85,Cham_NP!B52,Cham_cong!$AM$5:$AM$85)</f>
        <v>0</v>
      </c>
      <c r="I52" s="85">
        <f ca="1">SUMIF(Cham_cong!$B$5:$B$85,Cham_NP!B52,Cham_cong!$AN$5:$AN$85)</f>
        <v>0</v>
      </c>
      <c r="J52" s="85">
        <f t="shared" ca="1" si="28"/>
        <v>0</v>
      </c>
      <c r="K52" s="85">
        <f>SUMIF(Cham_cong!$B$5:$B$84,Cham_NP!B52,Cham_cong!$AQ$5:$AQ$84)</f>
        <v>0</v>
      </c>
      <c r="L52" s="85">
        <f t="shared" ca="1" si="29"/>
        <v>2</v>
      </c>
      <c r="M52" s="83"/>
    </row>
    <row r="53" spans="1:13">
      <c r="A53" s="82">
        <v>50</v>
      </c>
      <c r="B53" s="139" t="s">
        <v>380</v>
      </c>
      <c r="C53" s="140">
        <v>42218</v>
      </c>
      <c r="D53" s="85">
        <f t="shared" si="7"/>
        <v>1</v>
      </c>
      <c r="E53" s="85">
        <v>1</v>
      </c>
      <c r="F53" s="85"/>
      <c r="G53" s="85">
        <f t="shared" si="27"/>
        <v>2</v>
      </c>
      <c r="H53" s="85">
        <f>SUMIF(Cham_cong!$B$5:$B$85,Cham_NP!B53,Cham_cong!$AM$5:$AM$85)</f>
        <v>0</v>
      </c>
      <c r="I53" s="85">
        <f ca="1">SUMIF(Cham_cong!$B$5:$B$85,Cham_NP!B53,Cham_cong!$AN$5:$AN$85)</f>
        <v>0</v>
      </c>
      <c r="J53" s="85">
        <f t="shared" ca="1" si="28"/>
        <v>0</v>
      </c>
      <c r="K53" s="85">
        <f>SUMIF(Cham_cong!$B$5:$B$84,Cham_NP!B53,Cham_cong!$AQ$5:$AQ$84)</f>
        <v>0</v>
      </c>
      <c r="L53" s="85">
        <f t="shared" ca="1" si="29"/>
        <v>2</v>
      </c>
      <c r="M53" s="83"/>
    </row>
    <row r="54" spans="1:13">
      <c r="A54" s="82">
        <v>51</v>
      </c>
      <c r="B54" s="139" t="s">
        <v>365</v>
      </c>
      <c r="C54" s="140">
        <v>42218</v>
      </c>
      <c r="D54" s="85">
        <f t="shared" si="7"/>
        <v>1</v>
      </c>
      <c r="E54" s="85">
        <v>2</v>
      </c>
      <c r="F54" s="85"/>
      <c r="G54" s="85">
        <f t="shared" si="27"/>
        <v>3</v>
      </c>
      <c r="H54" s="85">
        <f>SUMIF(Cham_cong!$B$5:$B$85,Cham_NP!B54,Cham_cong!$AM$5:$AM$85)</f>
        <v>0</v>
      </c>
      <c r="I54" s="85">
        <f ca="1">SUMIF(Cham_cong!$B$5:$B$85,Cham_NP!B54,Cham_cong!$AN$5:$AN$85)</f>
        <v>0</v>
      </c>
      <c r="J54" s="85">
        <f t="shared" ca="1" si="28"/>
        <v>0</v>
      </c>
      <c r="K54" s="85">
        <f>SUMIF(Cham_cong!$B$5:$B$84,Cham_NP!B54,Cham_cong!$AQ$5:$AQ$84)</f>
        <v>0</v>
      </c>
      <c r="L54" s="85">
        <f t="shared" ca="1" si="29"/>
        <v>3</v>
      </c>
      <c r="M54" s="83"/>
    </row>
    <row r="55" spans="1:13">
      <c r="A55" s="82">
        <v>52</v>
      </c>
      <c r="B55" s="139" t="s">
        <v>367</v>
      </c>
      <c r="C55" s="140">
        <v>42217</v>
      </c>
      <c r="D55" s="85">
        <f t="shared" si="7"/>
        <v>0</v>
      </c>
      <c r="E55" s="85">
        <v>2</v>
      </c>
      <c r="F55" s="85">
        <v>-2</v>
      </c>
      <c r="G55" s="85">
        <f t="shared" si="27"/>
        <v>0</v>
      </c>
      <c r="H55" s="85">
        <f>SUMIF(Cham_cong!$B$5:$B$85,Cham_NP!B55,Cham_cong!$AM$5:$AM$85)</f>
        <v>0</v>
      </c>
      <c r="I55" s="85">
        <f ca="1">SUMIF(Cham_cong!$B$5:$B$85,Cham_NP!B55,Cham_cong!$AN$5:$AN$85)</f>
        <v>0</v>
      </c>
      <c r="J55" s="85">
        <f t="shared" ca="1" si="28"/>
        <v>0</v>
      </c>
      <c r="K55" s="85">
        <f>SUMIF(Cham_cong!$B$5:$B$84,Cham_NP!B55,Cham_cong!$AQ$5:$AQ$84)</f>
        <v>0</v>
      </c>
      <c r="L55" s="85">
        <f t="shared" ca="1" si="29"/>
        <v>0</v>
      </c>
      <c r="M55" s="83" t="s">
        <v>653</v>
      </c>
    </row>
    <row r="56" spans="1:13">
      <c r="A56" s="82">
        <v>53</v>
      </c>
      <c r="B56" s="139" t="s">
        <v>352</v>
      </c>
      <c r="C56" s="140">
        <v>42251</v>
      </c>
      <c r="D56" s="85">
        <f t="shared" si="7"/>
        <v>1</v>
      </c>
      <c r="E56" s="85">
        <v>1</v>
      </c>
      <c r="F56" s="85"/>
      <c r="G56" s="85">
        <f t="shared" si="27"/>
        <v>2</v>
      </c>
      <c r="H56" s="85">
        <f>SUMIF(Cham_cong!$B$5:$B$85,Cham_NP!B56,Cham_cong!$AM$5:$AM$85)</f>
        <v>0.5</v>
      </c>
      <c r="I56" s="85">
        <f ca="1">SUMIF(Cham_cong!$B$5:$B$85,Cham_NP!B56,Cham_cong!$AN$5:$AN$85)</f>
        <v>0.5</v>
      </c>
      <c r="J56" s="85">
        <f t="shared" ref="J56" ca="1" si="30">IF(G56&gt;=I56,I56,G56)</f>
        <v>0.5</v>
      </c>
      <c r="K56" s="85">
        <f>SUMIF(Cham_cong!$B$5:$B$84,Cham_NP!B56,Cham_cong!$AQ$5:$AQ$84)</f>
        <v>0</v>
      </c>
      <c r="L56" s="85">
        <f t="shared" ref="L56" ca="1" si="31">G56-J56</f>
        <v>1.5</v>
      </c>
      <c r="M56" s="83"/>
    </row>
    <row r="57" spans="1:13">
      <c r="A57" s="82">
        <v>54</v>
      </c>
      <c r="B57" s="139" t="s">
        <v>334</v>
      </c>
      <c r="C57" s="140">
        <v>42273</v>
      </c>
      <c r="D57" s="85">
        <f t="shared" si="7"/>
        <v>1</v>
      </c>
      <c r="E57" s="85">
        <v>1</v>
      </c>
      <c r="F57" s="85"/>
      <c r="G57" s="85">
        <f t="shared" ref="G57" si="32">E57+D57+F57</f>
        <v>2</v>
      </c>
      <c r="H57" s="85">
        <f>SUMIF(Cham_cong!$B$5:$B$85,Cham_NP!B57,Cham_cong!$AM$5:$AM$85)</f>
        <v>0</v>
      </c>
      <c r="I57" s="85">
        <f ca="1">SUMIF(Cham_cong!$B$5:$B$85,Cham_NP!B57,Cham_cong!$AN$5:$AN$85)</f>
        <v>0</v>
      </c>
      <c r="J57" s="85">
        <f t="shared" ref="J57" ca="1" si="33">IF(G57&gt;=I57,I57,G57)</f>
        <v>0</v>
      </c>
      <c r="K57" s="85">
        <f>SUMIF(Cham_cong!$B$5:$B$84,Cham_NP!B57,Cham_cong!$AQ$5:$AQ$84)</f>
        <v>0</v>
      </c>
      <c r="L57" s="85">
        <f t="shared" ref="L57" ca="1" si="34">G57-J57</f>
        <v>2</v>
      </c>
      <c r="M57" s="83"/>
    </row>
    <row r="58" spans="1:13">
      <c r="A58" s="82">
        <v>55</v>
      </c>
      <c r="B58" s="139" t="s">
        <v>431</v>
      </c>
      <c r="C58" s="140">
        <v>42280</v>
      </c>
      <c r="D58" s="85">
        <f t="shared" si="7"/>
        <v>1</v>
      </c>
      <c r="E58" s="85">
        <v>0</v>
      </c>
      <c r="F58" s="85"/>
      <c r="G58" s="85">
        <f t="shared" ref="G58:G62" si="35">E58+D58+F58</f>
        <v>1</v>
      </c>
      <c r="H58" s="85">
        <f>SUMIF(Cham_cong!$B$5:$B$85,Cham_NP!B58,Cham_cong!$AM$5:$AM$85)</f>
        <v>1</v>
      </c>
      <c r="I58" s="85">
        <f ca="1">SUMIF(Cham_cong!$B$5:$B$85,Cham_NP!B58,Cham_cong!$AN$5:$AN$85)</f>
        <v>1</v>
      </c>
      <c r="J58" s="85">
        <f t="shared" ref="J58:J62" ca="1" si="36">IF(G58&gt;=I58,I58,G58)</f>
        <v>1</v>
      </c>
      <c r="K58" s="85">
        <f>SUMIF(Cham_cong!$B$5:$B$84,Cham_NP!B58,Cham_cong!$AQ$5:$AQ$84)</f>
        <v>0</v>
      </c>
      <c r="L58" s="85">
        <f t="shared" ref="L58:L62" ca="1" si="37">G58-J58</f>
        <v>0</v>
      </c>
      <c r="M58" s="83"/>
    </row>
    <row r="59" spans="1:13">
      <c r="A59" s="82">
        <v>56</v>
      </c>
      <c r="B59" s="139" t="s">
        <v>432</v>
      </c>
      <c r="C59" s="140">
        <v>42281</v>
      </c>
      <c r="D59" s="85">
        <f t="shared" si="7"/>
        <v>1</v>
      </c>
      <c r="E59" s="85">
        <v>0</v>
      </c>
      <c r="F59" s="85"/>
      <c r="G59" s="85">
        <f t="shared" si="35"/>
        <v>1</v>
      </c>
      <c r="H59" s="85">
        <f>SUMIF(Cham_cong!$B$5:$B$85,Cham_NP!B59,Cham_cong!$AM$5:$AM$85)</f>
        <v>1</v>
      </c>
      <c r="I59" s="85">
        <f ca="1">SUMIF(Cham_cong!$B$5:$B$85,Cham_NP!B59,Cham_cong!$AN$5:$AN$85)</f>
        <v>1</v>
      </c>
      <c r="J59" s="85">
        <f t="shared" ca="1" si="36"/>
        <v>1</v>
      </c>
      <c r="K59" s="85">
        <f>SUMIF(Cham_cong!$B$5:$B$84,Cham_NP!B59,Cham_cong!$AQ$5:$AQ$84)</f>
        <v>0</v>
      </c>
      <c r="L59" s="85">
        <f t="shared" ca="1" si="37"/>
        <v>0</v>
      </c>
      <c r="M59" s="83"/>
    </row>
    <row r="60" spans="1:13">
      <c r="A60" s="82">
        <v>57</v>
      </c>
      <c r="B60" s="139" t="s">
        <v>433</v>
      </c>
      <c r="C60" s="140">
        <v>42281</v>
      </c>
      <c r="D60" s="85">
        <f t="shared" si="7"/>
        <v>1</v>
      </c>
      <c r="E60" s="85">
        <v>0</v>
      </c>
      <c r="F60" s="85"/>
      <c r="G60" s="85">
        <f t="shared" si="35"/>
        <v>1</v>
      </c>
      <c r="H60" s="85">
        <f>SUMIF(Cham_cong!$B$5:$B$85,Cham_NP!B60,Cham_cong!$AM$5:$AM$85)</f>
        <v>0.5</v>
      </c>
      <c r="I60" s="85">
        <f ca="1">SUMIF(Cham_cong!$B$5:$B$85,Cham_NP!B60,Cham_cong!$AN$5:$AN$85)</f>
        <v>0.5</v>
      </c>
      <c r="J60" s="85">
        <f t="shared" ca="1" si="36"/>
        <v>0.5</v>
      </c>
      <c r="K60" s="85">
        <f>SUMIF(Cham_cong!$B$5:$B$84,Cham_NP!B60,Cham_cong!$AQ$5:$AQ$84)</f>
        <v>0</v>
      </c>
      <c r="L60" s="85">
        <f t="shared" ca="1" si="37"/>
        <v>0.5</v>
      </c>
      <c r="M60" s="83"/>
    </row>
    <row r="61" spans="1:13">
      <c r="A61" s="82">
        <v>58</v>
      </c>
      <c r="B61" s="139" t="s">
        <v>434</v>
      </c>
      <c r="C61" s="140">
        <v>42281</v>
      </c>
      <c r="D61" s="85">
        <f t="shared" si="7"/>
        <v>1</v>
      </c>
      <c r="E61" s="85">
        <v>0</v>
      </c>
      <c r="F61" s="85"/>
      <c r="G61" s="85">
        <f t="shared" si="35"/>
        <v>1</v>
      </c>
      <c r="H61" s="85">
        <f>SUMIF(Cham_cong!$B$5:$B$85,Cham_NP!B61,Cham_cong!$AM$5:$AM$85)</f>
        <v>0</v>
      </c>
      <c r="I61" s="85">
        <f ca="1">SUMIF(Cham_cong!$B$5:$B$85,Cham_NP!B61,Cham_cong!$AN$5:$AN$85)</f>
        <v>0</v>
      </c>
      <c r="J61" s="85">
        <f t="shared" ca="1" si="36"/>
        <v>0</v>
      </c>
      <c r="K61" s="85">
        <f>SUMIF(Cham_cong!$B$5:$B$84,Cham_NP!B61,Cham_cong!$AQ$5:$AQ$84)</f>
        <v>0</v>
      </c>
      <c r="L61" s="85">
        <f t="shared" ca="1" si="37"/>
        <v>1</v>
      </c>
      <c r="M61" s="83"/>
    </row>
    <row r="62" spans="1:13">
      <c r="A62" s="82">
        <v>59</v>
      </c>
      <c r="B62" s="139" t="s">
        <v>448</v>
      </c>
      <c r="C62" s="140">
        <v>42284</v>
      </c>
      <c r="D62" s="85">
        <f t="shared" si="7"/>
        <v>1</v>
      </c>
      <c r="E62" s="85">
        <v>0</v>
      </c>
      <c r="F62" s="85"/>
      <c r="G62" s="85">
        <f t="shared" si="35"/>
        <v>1</v>
      </c>
      <c r="H62" s="85">
        <f>SUMIF(Cham_cong!$B$5:$B$85,Cham_NP!B62,Cham_cong!$AM$5:$AM$85)</f>
        <v>0</v>
      </c>
      <c r="I62" s="85">
        <f ca="1">SUMIF(Cham_cong!$B$5:$B$85,Cham_NP!B62,Cham_cong!$AN$5:$AN$85)</f>
        <v>0</v>
      </c>
      <c r="J62" s="85">
        <f t="shared" ca="1" si="36"/>
        <v>0</v>
      </c>
      <c r="K62" s="85">
        <f>SUMIF(Cham_cong!$B$5:$B$84,Cham_NP!B62,Cham_cong!$AQ$5:$AQ$84)</f>
        <v>0</v>
      </c>
      <c r="L62" s="85">
        <f t="shared" ca="1" si="37"/>
        <v>1</v>
      </c>
      <c r="M62" s="83"/>
    </row>
    <row r="63" spans="1:13" hidden="1">
      <c r="A63" s="82"/>
      <c r="B63" s="139" t="s">
        <v>465</v>
      </c>
      <c r="C63" s="140">
        <v>42309</v>
      </c>
      <c r="D63" s="85"/>
      <c r="E63" s="85"/>
      <c r="F63" s="85"/>
      <c r="G63" s="85"/>
      <c r="H63" s="85"/>
      <c r="I63" s="85"/>
      <c r="J63" s="85"/>
      <c r="K63" s="85"/>
      <c r="L63" s="85"/>
      <c r="M63" s="83"/>
    </row>
    <row r="64" spans="1:13" hidden="1">
      <c r="A64" s="82"/>
      <c r="B64" s="139" t="s">
        <v>460</v>
      </c>
      <c r="C64" s="140">
        <v>42313</v>
      </c>
      <c r="D64" s="85"/>
      <c r="E64" s="85"/>
      <c r="F64" s="85"/>
      <c r="G64" s="85"/>
      <c r="H64" s="85"/>
      <c r="I64" s="85"/>
      <c r="J64" s="85"/>
      <c r="K64" s="85"/>
      <c r="L64" s="85"/>
      <c r="M64" s="83"/>
    </row>
    <row r="65" spans="1:28" hidden="1">
      <c r="A65" s="82"/>
      <c r="B65" s="139"/>
      <c r="C65" s="140"/>
      <c r="D65" s="85"/>
      <c r="E65" s="85"/>
      <c r="F65" s="85"/>
      <c r="G65" s="85"/>
      <c r="H65" s="85"/>
      <c r="I65" s="85"/>
      <c r="J65" s="85"/>
      <c r="K65" s="85"/>
      <c r="L65" s="85"/>
      <c r="M65" s="83"/>
    </row>
    <row r="66" spans="1:28" hidden="1">
      <c r="A66" s="82"/>
      <c r="B66" s="139"/>
      <c r="C66" s="140"/>
      <c r="D66" s="85"/>
      <c r="E66" s="85"/>
      <c r="F66" s="85"/>
      <c r="G66" s="85"/>
      <c r="H66" s="85"/>
      <c r="I66" s="85"/>
      <c r="J66" s="85"/>
      <c r="K66" s="85"/>
      <c r="L66" s="85"/>
      <c r="M66" s="83"/>
    </row>
    <row r="67" spans="1:28" hidden="1">
      <c r="A67" s="82"/>
      <c r="B67" s="139"/>
      <c r="C67" s="140"/>
      <c r="D67" s="85"/>
      <c r="E67" s="85"/>
      <c r="F67" s="85"/>
      <c r="G67" s="85"/>
      <c r="H67" s="85"/>
      <c r="I67" s="85"/>
      <c r="J67" s="85"/>
      <c r="K67" s="85"/>
      <c r="L67" s="85"/>
      <c r="M67" s="83"/>
    </row>
    <row r="68" spans="1:28" hidden="1">
      <c r="A68" s="82"/>
      <c r="B68" s="139"/>
      <c r="C68" s="140"/>
      <c r="D68" s="85"/>
      <c r="E68" s="85"/>
      <c r="F68" s="85"/>
      <c r="G68" s="85"/>
      <c r="H68" s="85"/>
      <c r="I68" s="85"/>
      <c r="J68" s="85"/>
      <c r="K68" s="85"/>
      <c r="L68" s="85"/>
      <c r="M68" s="83"/>
    </row>
    <row r="69" spans="1:28" ht="15.75">
      <c r="A69" s="87"/>
      <c r="B69" s="88"/>
      <c r="C69" s="89"/>
      <c r="D69" s="90">
        <f t="shared" ref="D69:L69" si="38">SUM(D4:D68)</f>
        <v>56</v>
      </c>
      <c r="E69" s="90">
        <f>+SUM(E4:E68)</f>
        <v>152.5</v>
      </c>
      <c r="F69" s="90">
        <f t="shared" si="38"/>
        <v>-2.5</v>
      </c>
      <c r="G69" s="90">
        <f t="shared" si="38"/>
        <v>206</v>
      </c>
      <c r="H69" s="90">
        <f t="shared" si="38"/>
        <v>83</v>
      </c>
      <c r="I69" s="90">
        <f t="shared" ca="1" si="38"/>
        <v>56.5</v>
      </c>
      <c r="J69" s="90">
        <f ca="1">SUM(J4:J68)</f>
        <v>53.5</v>
      </c>
      <c r="K69" s="90">
        <f t="shared" si="38"/>
        <v>4</v>
      </c>
      <c r="L69" s="90">
        <f t="shared" ca="1" si="38"/>
        <v>152.5</v>
      </c>
      <c r="M69" s="90"/>
    </row>
    <row r="70" spans="1:28">
      <c r="A70" s="199"/>
      <c r="B70" s="223"/>
    </row>
    <row r="71" spans="1:28" ht="15.75">
      <c r="A71" s="91" t="s">
        <v>109</v>
      </c>
      <c r="N71" s="92"/>
    </row>
    <row r="72" spans="1:28" ht="15" customHeight="1">
      <c r="A72" s="50" t="s">
        <v>87</v>
      </c>
      <c r="B72" s="9"/>
      <c r="C72" s="9"/>
      <c r="D72" s="9"/>
      <c r="E72" s="50" t="s">
        <v>192</v>
      </c>
      <c r="F72" s="51"/>
      <c r="G72" s="51"/>
      <c r="H72" s="9"/>
      <c r="I72" s="9"/>
      <c r="J72" s="9"/>
      <c r="K72" s="50" t="s">
        <v>88</v>
      </c>
      <c r="L72" s="50"/>
      <c r="M72" s="50"/>
      <c r="N72" s="92"/>
      <c r="O72" s="50"/>
      <c r="P72" s="50"/>
      <c r="Q72" s="50"/>
      <c r="R72" s="50"/>
      <c r="S72" s="50"/>
      <c r="T72" s="292" t="s">
        <v>88</v>
      </c>
      <c r="U72" s="292"/>
      <c r="V72" s="292"/>
      <c r="W72" s="292"/>
      <c r="X72" s="292"/>
      <c r="Y72" s="292"/>
      <c r="Z72" s="292"/>
      <c r="AA72" s="292"/>
      <c r="AB72" s="292"/>
    </row>
    <row r="73" spans="1:28" ht="15.75">
      <c r="A73" s="198"/>
      <c r="B73" s="42"/>
      <c r="C73" s="42"/>
      <c r="D73" s="42"/>
      <c r="E73" s="51"/>
      <c r="F73" s="51"/>
      <c r="G73" s="51"/>
      <c r="H73" s="42"/>
      <c r="I73" s="42"/>
      <c r="J73" s="42"/>
      <c r="K73" s="51"/>
      <c r="L73" s="51"/>
      <c r="M73" s="51"/>
      <c r="N73" s="92"/>
      <c r="O73" s="51"/>
      <c r="P73" s="51"/>
      <c r="Q73" s="42"/>
      <c r="R73" s="42"/>
      <c r="S73" s="55"/>
      <c r="T73" s="51"/>
      <c r="U73" s="51"/>
      <c r="V73" s="51"/>
      <c r="W73" s="51"/>
      <c r="X73" s="51"/>
      <c r="Y73" s="51"/>
      <c r="Z73" s="42"/>
      <c r="AA73" s="42"/>
      <c r="AB73" s="55"/>
    </row>
    <row r="74" spans="1:28" ht="15.75">
      <c r="A74" s="198"/>
      <c r="B74" s="42"/>
      <c r="C74" s="42"/>
      <c r="D74" s="42"/>
      <c r="E74" s="51"/>
      <c r="F74" s="51"/>
      <c r="G74" s="51"/>
      <c r="H74" s="42"/>
      <c r="I74" s="42"/>
      <c r="J74" s="42"/>
      <c r="K74" s="51"/>
      <c r="L74" s="51"/>
      <c r="M74" s="51"/>
      <c r="N74" s="92"/>
      <c r="O74" s="51"/>
      <c r="P74" s="51"/>
      <c r="Q74" s="42"/>
      <c r="R74" s="42"/>
      <c r="S74" s="55"/>
      <c r="T74" s="51"/>
      <c r="U74" s="51"/>
      <c r="V74" s="51"/>
      <c r="W74" s="51"/>
      <c r="X74" s="51"/>
      <c r="Y74" s="51"/>
      <c r="Z74" s="42"/>
      <c r="AA74" s="42"/>
      <c r="AB74" s="55"/>
    </row>
    <row r="75" spans="1:28" ht="48" customHeight="1">
      <c r="A75" s="198"/>
      <c r="B75" s="42"/>
      <c r="C75" s="42"/>
      <c r="D75" s="42"/>
      <c r="E75" s="51"/>
      <c r="F75" s="51"/>
      <c r="G75" s="51"/>
      <c r="H75" s="42"/>
      <c r="I75" s="42"/>
      <c r="J75" s="42"/>
      <c r="K75" s="51"/>
      <c r="L75" s="51"/>
      <c r="M75" s="51"/>
      <c r="N75" s="92"/>
      <c r="O75" s="51"/>
      <c r="P75" s="51"/>
      <c r="Q75" s="42"/>
      <c r="R75" s="42"/>
      <c r="S75" s="55"/>
      <c r="T75" s="51"/>
      <c r="U75" s="51"/>
      <c r="V75" s="51"/>
      <c r="W75" s="51"/>
      <c r="X75" s="51"/>
      <c r="Y75" s="51"/>
      <c r="Z75" s="42"/>
      <c r="AA75" s="42"/>
      <c r="AB75" s="55"/>
    </row>
    <row r="76" spans="1:28" ht="15.75">
      <c r="A76" s="51"/>
      <c r="B76" s="42"/>
      <c r="C76" s="42"/>
      <c r="D76" s="42"/>
      <c r="E76" s="62"/>
      <c r="F76" s="51"/>
      <c r="G76" s="51"/>
      <c r="H76" s="12"/>
      <c r="I76" s="12"/>
      <c r="J76" s="12"/>
      <c r="L76" s="63"/>
      <c r="M76" s="63"/>
      <c r="N76" s="92"/>
      <c r="O76" s="63"/>
      <c r="P76" s="62"/>
      <c r="Q76" s="43"/>
      <c r="R76" s="43"/>
      <c r="S76" s="55"/>
      <c r="T76" s="63"/>
      <c r="U76" s="63"/>
      <c r="V76" s="63"/>
      <c r="W76" s="63"/>
      <c r="X76" s="63"/>
      <c r="Y76" s="62"/>
      <c r="Z76" s="43"/>
      <c r="AA76" s="43"/>
      <c r="AB76" s="55"/>
    </row>
    <row r="77" spans="1:28" ht="15" customHeight="1">
      <c r="A77" s="50" t="s">
        <v>195</v>
      </c>
      <c r="B77" s="9"/>
      <c r="C77" s="9"/>
      <c r="D77" s="9"/>
      <c r="E77" s="50" t="s">
        <v>193</v>
      </c>
      <c r="F77" s="51"/>
      <c r="G77" s="51"/>
      <c r="H77" s="9"/>
      <c r="I77" s="9"/>
      <c r="J77" s="9"/>
      <c r="K77" s="50" t="s">
        <v>79</v>
      </c>
      <c r="L77" s="50"/>
      <c r="M77" s="50"/>
      <c r="N77" s="92"/>
      <c r="O77" s="6"/>
      <c r="P77" s="50"/>
      <c r="Q77" s="50"/>
      <c r="R77" s="50"/>
      <c r="S77" s="50"/>
      <c r="T77" s="50"/>
      <c r="U77" s="50"/>
      <c r="V77" s="50"/>
      <c r="W77" s="50" t="s">
        <v>194</v>
      </c>
      <c r="X77" s="6"/>
      <c r="Y77" s="50"/>
      <c r="Z77" s="50"/>
      <c r="AA77" s="50"/>
      <c r="AB77" s="50"/>
    </row>
    <row r="78" spans="1:28" ht="15.75">
      <c r="A78" s="198"/>
      <c r="K78" s="50"/>
      <c r="N78" s="92"/>
    </row>
    <row r="79" spans="1:28">
      <c r="A79" s="198"/>
      <c r="K79" s="199"/>
    </row>
    <row r="80" spans="1:28">
      <c r="A80" s="198"/>
      <c r="K80" s="199"/>
    </row>
  </sheetData>
  <autoFilter ref="A3:M69"/>
  <mergeCells count="3">
    <mergeCell ref="A1:M1"/>
    <mergeCell ref="N3:N5"/>
    <mergeCell ref="T72:AB72"/>
  </mergeCells>
  <conditionalFormatting sqref="A2:A3">
    <cfRule type="expression" dxfId="1" priority="4" stopIfTrue="1">
      <formula>"IF(2,4,6,8,10,11,12,14,16,18,20,22,24,26,28,30,32,34,36,38,40,42,44,46,48,50)"</formula>
    </cfRule>
  </conditionalFormatting>
  <pageMargins left="0.25" right="0.21" top="0.73" bottom="0.24" header="0.21" footer="0.2"/>
  <pageSetup paperSize="9" scale="80" orientation="landscape" r:id="rId1"/>
  <headerFooter>
    <oddHeader xml:space="preserve">&amp;LCÔNG TY CỔ PHẦN QSOFT VIỆT NAM&amp;C&amp;"Times New Roman,Bold"&amp;16BẢNG CHẤM NGHỈ PHÉP THÁNG 11
 NĂM 2015
</oddHeader>
  </headerFooter>
  <colBreaks count="1" manualBreakCount="1">
    <brk id="13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/>
  <dimension ref="A1:N58"/>
  <sheetViews>
    <sheetView showGridLines="0" tabSelected="1" workbookViewId="0">
      <selection activeCell="F12" sqref="F12"/>
    </sheetView>
  </sheetViews>
  <sheetFormatPr defaultRowHeight="15"/>
  <cols>
    <col min="1" max="1" width="9.140625" style="150"/>
    <col min="2" max="2" width="23.28515625" style="150" customWidth="1"/>
    <col min="3" max="3" width="17" style="150" customWidth="1"/>
    <col min="4" max="4" width="17.42578125" style="150" customWidth="1"/>
    <col min="5" max="5" width="24.5703125" style="150" customWidth="1"/>
    <col min="6" max="6" width="21.42578125" style="150" customWidth="1"/>
    <col min="7" max="7" width="17.28515625" style="150" customWidth="1"/>
    <col min="8" max="8" width="18" style="150" customWidth="1"/>
    <col min="9" max="9" width="19.7109375" style="150" customWidth="1"/>
    <col min="10" max="10" width="21.140625" style="150" customWidth="1"/>
    <col min="11" max="11" width="26.28515625" style="150" customWidth="1"/>
    <col min="12" max="261" width="9.140625" style="150"/>
    <col min="262" max="262" width="23.28515625" style="150" customWidth="1"/>
    <col min="263" max="263" width="20.28515625" style="150" customWidth="1"/>
    <col min="264" max="264" width="27.140625" style="150" customWidth="1"/>
    <col min="265" max="265" width="25.5703125" style="150" customWidth="1"/>
    <col min="266" max="266" width="23" style="150" customWidth="1"/>
    <col min="267" max="267" width="26.28515625" style="150" customWidth="1"/>
    <col min="268" max="517" width="9.140625" style="150"/>
    <col min="518" max="518" width="23.28515625" style="150" customWidth="1"/>
    <col min="519" max="519" width="20.28515625" style="150" customWidth="1"/>
    <col min="520" max="520" width="27.140625" style="150" customWidth="1"/>
    <col min="521" max="521" width="25.5703125" style="150" customWidth="1"/>
    <col min="522" max="522" width="23" style="150" customWidth="1"/>
    <col min="523" max="523" width="26.28515625" style="150" customWidth="1"/>
    <col min="524" max="773" width="9.140625" style="150"/>
    <col min="774" max="774" width="23.28515625" style="150" customWidth="1"/>
    <col min="775" max="775" width="20.28515625" style="150" customWidth="1"/>
    <col min="776" max="776" width="27.140625" style="150" customWidth="1"/>
    <col min="777" max="777" width="25.5703125" style="150" customWidth="1"/>
    <col min="778" max="778" width="23" style="150" customWidth="1"/>
    <col min="779" max="779" width="26.28515625" style="150" customWidth="1"/>
    <col min="780" max="1029" width="9.140625" style="150"/>
    <col min="1030" max="1030" width="23.28515625" style="150" customWidth="1"/>
    <col min="1031" max="1031" width="20.28515625" style="150" customWidth="1"/>
    <col min="1032" max="1032" width="27.140625" style="150" customWidth="1"/>
    <col min="1033" max="1033" width="25.5703125" style="150" customWidth="1"/>
    <col min="1034" max="1034" width="23" style="150" customWidth="1"/>
    <col min="1035" max="1035" width="26.28515625" style="150" customWidth="1"/>
    <col min="1036" max="1285" width="9.140625" style="150"/>
    <col min="1286" max="1286" width="23.28515625" style="150" customWidth="1"/>
    <col min="1287" max="1287" width="20.28515625" style="150" customWidth="1"/>
    <col min="1288" max="1288" width="27.140625" style="150" customWidth="1"/>
    <col min="1289" max="1289" width="25.5703125" style="150" customWidth="1"/>
    <col min="1290" max="1290" width="23" style="150" customWidth="1"/>
    <col min="1291" max="1291" width="26.28515625" style="150" customWidth="1"/>
    <col min="1292" max="1541" width="9.140625" style="150"/>
    <col min="1542" max="1542" width="23.28515625" style="150" customWidth="1"/>
    <col min="1543" max="1543" width="20.28515625" style="150" customWidth="1"/>
    <col min="1544" max="1544" width="27.140625" style="150" customWidth="1"/>
    <col min="1545" max="1545" width="25.5703125" style="150" customWidth="1"/>
    <col min="1546" max="1546" width="23" style="150" customWidth="1"/>
    <col min="1547" max="1547" width="26.28515625" style="150" customWidth="1"/>
    <col min="1548" max="1797" width="9.140625" style="150"/>
    <col min="1798" max="1798" width="23.28515625" style="150" customWidth="1"/>
    <col min="1799" max="1799" width="20.28515625" style="150" customWidth="1"/>
    <col min="1800" max="1800" width="27.140625" style="150" customWidth="1"/>
    <col min="1801" max="1801" width="25.5703125" style="150" customWidth="1"/>
    <col min="1802" max="1802" width="23" style="150" customWidth="1"/>
    <col min="1803" max="1803" width="26.28515625" style="150" customWidth="1"/>
    <col min="1804" max="2053" width="9.140625" style="150"/>
    <col min="2054" max="2054" width="23.28515625" style="150" customWidth="1"/>
    <col min="2055" max="2055" width="20.28515625" style="150" customWidth="1"/>
    <col min="2056" max="2056" width="27.140625" style="150" customWidth="1"/>
    <col min="2057" max="2057" width="25.5703125" style="150" customWidth="1"/>
    <col min="2058" max="2058" width="23" style="150" customWidth="1"/>
    <col min="2059" max="2059" width="26.28515625" style="150" customWidth="1"/>
    <col min="2060" max="2309" width="9.140625" style="150"/>
    <col min="2310" max="2310" width="23.28515625" style="150" customWidth="1"/>
    <col min="2311" max="2311" width="20.28515625" style="150" customWidth="1"/>
    <col min="2312" max="2312" width="27.140625" style="150" customWidth="1"/>
    <col min="2313" max="2313" width="25.5703125" style="150" customWidth="1"/>
    <col min="2314" max="2314" width="23" style="150" customWidth="1"/>
    <col min="2315" max="2315" width="26.28515625" style="150" customWidth="1"/>
    <col min="2316" max="2565" width="9.140625" style="150"/>
    <col min="2566" max="2566" width="23.28515625" style="150" customWidth="1"/>
    <col min="2567" max="2567" width="20.28515625" style="150" customWidth="1"/>
    <col min="2568" max="2568" width="27.140625" style="150" customWidth="1"/>
    <col min="2569" max="2569" width="25.5703125" style="150" customWidth="1"/>
    <col min="2570" max="2570" width="23" style="150" customWidth="1"/>
    <col min="2571" max="2571" width="26.28515625" style="150" customWidth="1"/>
    <col min="2572" max="2821" width="9.140625" style="150"/>
    <col min="2822" max="2822" width="23.28515625" style="150" customWidth="1"/>
    <col min="2823" max="2823" width="20.28515625" style="150" customWidth="1"/>
    <col min="2824" max="2824" width="27.140625" style="150" customWidth="1"/>
    <col min="2825" max="2825" width="25.5703125" style="150" customWidth="1"/>
    <col min="2826" max="2826" width="23" style="150" customWidth="1"/>
    <col min="2827" max="2827" width="26.28515625" style="150" customWidth="1"/>
    <col min="2828" max="3077" width="9.140625" style="150"/>
    <col min="3078" max="3078" width="23.28515625" style="150" customWidth="1"/>
    <col min="3079" max="3079" width="20.28515625" style="150" customWidth="1"/>
    <col min="3080" max="3080" width="27.140625" style="150" customWidth="1"/>
    <col min="3081" max="3081" width="25.5703125" style="150" customWidth="1"/>
    <col min="3082" max="3082" width="23" style="150" customWidth="1"/>
    <col min="3083" max="3083" width="26.28515625" style="150" customWidth="1"/>
    <col min="3084" max="3333" width="9.140625" style="150"/>
    <col min="3334" max="3334" width="23.28515625" style="150" customWidth="1"/>
    <col min="3335" max="3335" width="20.28515625" style="150" customWidth="1"/>
    <col min="3336" max="3336" width="27.140625" style="150" customWidth="1"/>
    <col min="3337" max="3337" width="25.5703125" style="150" customWidth="1"/>
    <col min="3338" max="3338" width="23" style="150" customWidth="1"/>
    <col min="3339" max="3339" width="26.28515625" style="150" customWidth="1"/>
    <col min="3340" max="3589" width="9.140625" style="150"/>
    <col min="3590" max="3590" width="23.28515625" style="150" customWidth="1"/>
    <col min="3591" max="3591" width="20.28515625" style="150" customWidth="1"/>
    <col min="3592" max="3592" width="27.140625" style="150" customWidth="1"/>
    <col min="3593" max="3593" width="25.5703125" style="150" customWidth="1"/>
    <col min="3594" max="3594" width="23" style="150" customWidth="1"/>
    <col min="3595" max="3595" width="26.28515625" style="150" customWidth="1"/>
    <col min="3596" max="3845" width="9.140625" style="150"/>
    <col min="3846" max="3846" width="23.28515625" style="150" customWidth="1"/>
    <col min="3847" max="3847" width="20.28515625" style="150" customWidth="1"/>
    <col min="3848" max="3848" width="27.140625" style="150" customWidth="1"/>
    <col min="3849" max="3849" width="25.5703125" style="150" customWidth="1"/>
    <col min="3850" max="3850" width="23" style="150" customWidth="1"/>
    <col min="3851" max="3851" width="26.28515625" style="150" customWidth="1"/>
    <col min="3852" max="4101" width="9.140625" style="150"/>
    <col min="4102" max="4102" width="23.28515625" style="150" customWidth="1"/>
    <col min="4103" max="4103" width="20.28515625" style="150" customWidth="1"/>
    <col min="4104" max="4104" width="27.140625" style="150" customWidth="1"/>
    <col min="4105" max="4105" width="25.5703125" style="150" customWidth="1"/>
    <col min="4106" max="4106" width="23" style="150" customWidth="1"/>
    <col min="4107" max="4107" width="26.28515625" style="150" customWidth="1"/>
    <col min="4108" max="4357" width="9.140625" style="150"/>
    <col min="4358" max="4358" width="23.28515625" style="150" customWidth="1"/>
    <col min="4359" max="4359" width="20.28515625" style="150" customWidth="1"/>
    <col min="4360" max="4360" width="27.140625" style="150" customWidth="1"/>
    <col min="4361" max="4361" width="25.5703125" style="150" customWidth="1"/>
    <col min="4362" max="4362" width="23" style="150" customWidth="1"/>
    <col min="4363" max="4363" width="26.28515625" style="150" customWidth="1"/>
    <col min="4364" max="4613" width="9.140625" style="150"/>
    <col min="4614" max="4614" width="23.28515625" style="150" customWidth="1"/>
    <col min="4615" max="4615" width="20.28515625" style="150" customWidth="1"/>
    <col min="4616" max="4616" width="27.140625" style="150" customWidth="1"/>
    <col min="4617" max="4617" width="25.5703125" style="150" customWidth="1"/>
    <col min="4618" max="4618" width="23" style="150" customWidth="1"/>
    <col min="4619" max="4619" width="26.28515625" style="150" customWidth="1"/>
    <col min="4620" max="4869" width="9.140625" style="150"/>
    <col min="4870" max="4870" width="23.28515625" style="150" customWidth="1"/>
    <col min="4871" max="4871" width="20.28515625" style="150" customWidth="1"/>
    <col min="4872" max="4872" width="27.140625" style="150" customWidth="1"/>
    <col min="4873" max="4873" width="25.5703125" style="150" customWidth="1"/>
    <col min="4874" max="4874" width="23" style="150" customWidth="1"/>
    <col min="4875" max="4875" width="26.28515625" style="150" customWidth="1"/>
    <col min="4876" max="5125" width="9.140625" style="150"/>
    <col min="5126" max="5126" width="23.28515625" style="150" customWidth="1"/>
    <col min="5127" max="5127" width="20.28515625" style="150" customWidth="1"/>
    <col min="5128" max="5128" width="27.140625" style="150" customWidth="1"/>
    <col min="5129" max="5129" width="25.5703125" style="150" customWidth="1"/>
    <col min="5130" max="5130" width="23" style="150" customWidth="1"/>
    <col min="5131" max="5131" width="26.28515625" style="150" customWidth="1"/>
    <col min="5132" max="5381" width="9.140625" style="150"/>
    <col min="5382" max="5382" width="23.28515625" style="150" customWidth="1"/>
    <col min="5383" max="5383" width="20.28515625" style="150" customWidth="1"/>
    <col min="5384" max="5384" width="27.140625" style="150" customWidth="1"/>
    <col min="5385" max="5385" width="25.5703125" style="150" customWidth="1"/>
    <col min="5386" max="5386" width="23" style="150" customWidth="1"/>
    <col min="5387" max="5387" width="26.28515625" style="150" customWidth="1"/>
    <col min="5388" max="5637" width="9.140625" style="150"/>
    <col min="5638" max="5638" width="23.28515625" style="150" customWidth="1"/>
    <col min="5639" max="5639" width="20.28515625" style="150" customWidth="1"/>
    <col min="5640" max="5640" width="27.140625" style="150" customWidth="1"/>
    <col min="5641" max="5641" width="25.5703125" style="150" customWidth="1"/>
    <col min="5642" max="5642" width="23" style="150" customWidth="1"/>
    <col min="5643" max="5643" width="26.28515625" style="150" customWidth="1"/>
    <col min="5644" max="5893" width="9.140625" style="150"/>
    <col min="5894" max="5894" width="23.28515625" style="150" customWidth="1"/>
    <col min="5895" max="5895" width="20.28515625" style="150" customWidth="1"/>
    <col min="5896" max="5896" width="27.140625" style="150" customWidth="1"/>
    <col min="5897" max="5897" width="25.5703125" style="150" customWidth="1"/>
    <col min="5898" max="5898" width="23" style="150" customWidth="1"/>
    <col min="5899" max="5899" width="26.28515625" style="150" customWidth="1"/>
    <col min="5900" max="6149" width="9.140625" style="150"/>
    <col min="6150" max="6150" width="23.28515625" style="150" customWidth="1"/>
    <col min="6151" max="6151" width="20.28515625" style="150" customWidth="1"/>
    <col min="6152" max="6152" width="27.140625" style="150" customWidth="1"/>
    <col min="6153" max="6153" width="25.5703125" style="150" customWidth="1"/>
    <col min="6154" max="6154" width="23" style="150" customWidth="1"/>
    <col min="6155" max="6155" width="26.28515625" style="150" customWidth="1"/>
    <col min="6156" max="6405" width="9.140625" style="150"/>
    <col min="6406" max="6406" width="23.28515625" style="150" customWidth="1"/>
    <col min="6407" max="6407" width="20.28515625" style="150" customWidth="1"/>
    <col min="6408" max="6408" width="27.140625" style="150" customWidth="1"/>
    <col min="6409" max="6409" width="25.5703125" style="150" customWidth="1"/>
    <col min="6410" max="6410" width="23" style="150" customWidth="1"/>
    <col min="6411" max="6411" width="26.28515625" style="150" customWidth="1"/>
    <col min="6412" max="6661" width="9.140625" style="150"/>
    <col min="6662" max="6662" width="23.28515625" style="150" customWidth="1"/>
    <col min="6663" max="6663" width="20.28515625" style="150" customWidth="1"/>
    <col min="6664" max="6664" width="27.140625" style="150" customWidth="1"/>
    <col min="6665" max="6665" width="25.5703125" style="150" customWidth="1"/>
    <col min="6666" max="6666" width="23" style="150" customWidth="1"/>
    <col min="6667" max="6667" width="26.28515625" style="150" customWidth="1"/>
    <col min="6668" max="6917" width="9.140625" style="150"/>
    <col min="6918" max="6918" width="23.28515625" style="150" customWidth="1"/>
    <col min="6919" max="6919" width="20.28515625" style="150" customWidth="1"/>
    <col min="6920" max="6920" width="27.140625" style="150" customWidth="1"/>
    <col min="6921" max="6921" width="25.5703125" style="150" customWidth="1"/>
    <col min="6922" max="6922" width="23" style="150" customWidth="1"/>
    <col min="6923" max="6923" width="26.28515625" style="150" customWidth="1"/>
    <col min="6924" max="7173" width="9.140625" style="150"/>
    <col min="7174" max="7174" width="23.28515625" style="150" customWidth="1"/>
    <col min="7175" max="7175" width="20.28515625" style="150" customWidth="1"/>
    <col min="7176" max="7176" width="27.140625" style="150" customWidth="1"/>
    <col min="7177" max="7177" width="25.5703125" style="150" customWidth="1"/>
    <col min="7178" max="7178" width="23" style="150" customWidth="1"/>
    <col min="7179" max="7179" width="26.28515625" style="150" customWidth="1"/>
    <col min="7180" max="7429" width="9.140625" style="150"/>
    <col min="7430" max="7430" width="23.28515625" style="150" customWidth="1"/>
    <col min="7431" max="7431" width="20.28515625" style="150" customWidth="1"/>
    <col min="7432" max="7432" width="27.140625" style="150" customWidth="1"/>
    <col min="7433" max="7433" width="25.5703125" style="150" customWidth="1"/>
    <col min="7434" max="7434" width="23" style="150" customWidth="1"/>
    <col min="7435" max="7435" width="26.28515625" style="150" customWidth="1"/>
    <col min="7436" max="7685" width="9.140625" style="150"/>
    <col min="7686" max="7686" width="23.28515625" style="150" customWidth="1"/>
    <col min="7687" max="7687" width="20.28515625" style="150" customWidth="1"/>
    <col min="7688" max="7688" width="27.140625" style="150" customWidth="1"/>
    <col min="7689" max="7689" width="25.5703125" style="150" customWidth="1"/>
    <col min="7690" max="7690" width="23" style="150" customWidth="1"/>
    <col min="7691" max="7691" width="26.28515625" style="150" customWidth="1"/>
    <col min="7692" max="7941" width="9.140625" style="150"/>
    <col min="7942" max="7942" width="23.28515625" style="150" customWidth="1"/>
    <col min="7943" max="7943" width="20.28515625" style="150" customWidth="1"/>
    <col min="7944" max="7944" width="27.140625" style="150" customWidth="1"/>
    <col min="7945" max="7945" width="25.5703125" style="150" customWidth="1"/>
    <col min="7946" max="7946" width="23" style="150" customWidth="1"/>
    <col min="7947" max="7947" width="26.28515625" style="150" customWidth="1"/>
    <col min="7948" max="8197" width="9.140625" style="150"/>
    <col min="8198" max="8198" width="23.28515625" style="150" customWidth="1"/>
    <col min="8199" max="8199" width="20.28515625" style="150" customWidth="1"/>
    <col min="8200" max="8200" width="27.140625" style="150" customWidth="1"/>
    <col min="8201" max="8201" width="25.5703125" style="150" customWidth="1"/>
    <col min="8202" max="8202" width="23" style="150" customWidth="1"/>
    <col min="8203" max="8203" width="26.28515625" style="150" customWidth="1"/>
    <col min="8204" max="8453" width="9.140625" style="150"/>
    <col min="8454" max="8454" width="23.28515625" style="150" customWidth="1"/>
    <col min="8455" max="8455" width="20.28515625" style="150" customWidth="1"/>
    <col min="8456" max="8456" width="27.140625" style="150" customWidth="1"/>
    <col min="8457" max="8457" width="25.5703125" style="150" customWidth="1"/>
    <col min="8458" max="8458" width="23" style="150" customWidth="1"/>
    <col min="8459" max="8459" width="26.28515625" style="150" customWidth="1"/>
    <col min="8460" max="8709" width="9.140625" style="150"/>
    <col min="8710" max="8710" width="23.28515625" style="150" customWidth="1"/>
    <col min="8711" max="8711" width="20.28515625" style="150" customWidth="1"/>
    <col min="8712" max="8712" width="27.140625" style="150" customWidth="1"/>
    <col min="8713" max="8713" width="25.5703125" style="150" customWidth="1"/>
    <col min="8714" max="8714" width="23" style="150" customWidth="1"/>
    <col min="8715" max="8715" width="26.28515625" style="150" customWidth="1"/>
    <col min="8716" max="8965" width="9.140625" style="150"/>
    <col min="8966" max="8966" width="23.28515625" style="150" customWidth="1"/>
    <col min="8967" max="8967" width="20.28515625" style="150" customWidth="1"/>
    <col min="8968" max="8968" width="27.140625" style="150" customWidth="1"/>
    <col min="8969" max="8969" width="25.5703125" style="150" customWidth="1"/>
    <col min="8970" max="8970" width="23" style="150" customWidth="1"/>
    <col min="8971" max="8971" width="26.28515625" style="150" customWidth="1"/>
    <col min="8972" max="9221" width="9.140625" style="150"/>
    <col min="9222" max="9222" width="23.28515625" style="150" customWidth="1"/>
    <col min="9223" max="9223" width="20.28515625" style="150" customWidth="1"/>
    <col min="9224" max="9224" width="27.140625" style="150" customWidth="1"/>
    <col min="9225" max="9225" width="25.5703125" style="150" customWidth="1"/>
    <col min="9226" max="9226" width="23" style="150" customWidth="1"/>
    <col min="9227" max="9227" width="26.28515625" style="150" customWidth="1"/>
    <col min="9228" max="9477" width="9.140625" style="150"/>
    <col min="9478" max="9478" width="23.28515625" style="150" customWidth="1"/>
    <col min="9479" max="9479" width="20.28515625" style="150" customWidth="1"/>
    <col min="9480" max="9480" width="27.140625" style="150" customWidth="1"/>
    <col min="9481" max="9481" width="25.5703125" style="150" customWidth="1"/>
    <col min="9482" max="9482" width="23" style="150" customWidth="1"/>
    <col min="9483" max="9483" width="26.28515625" style="150" customWidth="1"/>
    <col min="9484" max="9733" width="9.140625" style="150"/>
    <col min="9734" max="9734" width="23.28515625" style="150" customWidth="1"/>
    <col min="9735" max="9735" width="20.28515625" style="150" customWidth="1"/>
    <col min="9736" max="9736" width="27.140625" style="150" customWidth="1"/>
    <col min="9737" max="9737" width="25.5703125" style="150" customWidth="1"/>
    <col min="9738" max="9738" width="23" style="150" customWidth="1"/>
    <col min="9739" max="9739" width="26.28515625" style="150" customWidth="1"/>
    <col min="9740" max="9989" width="9.140625" style="150"/>
    <col min="9990" max="9990" width="23.28515625" style="150" customWidth="1"/>
    <col min="9991" max="9991" width="20.28515625" style="150" customWidth="1"/>
    <col min="9992" max="9992" width="27.140625" style="150" customWidth="1"/>
    <col min="9993" max="9993" width="25.5703125" style="150" customWidth="1"/>
    <col min="9994" max="9994" width="23" style="150" customWidth="1"/>
    <col min="9995" max="9995" width="26.28515625" style="150" customWidth="1"/>
    <col min="9996" max="10245" width="9.140625" style="150"/>
    <col min="10246" max="10246" width="23.28515625" style="150" customWidth="1"/>
    <col min="10247" max="10247" width="20.28515625" style="150" customWidth="1"/>
    <col min="10248" max="10248" width="27.140625" style="150" customWidth="1"/>
    <col min="10249" max="10249" width="25.5703125" style="150" customWidth="1"/>
    <col min="10250" max="10250" width="23" style="150" customWidth="1"/>
    <col min="10251" max="10251" width="26.28515625" style="150" customWidth="1"/>
    <col min="10252" max="10501" width="9.140625" style="150"/>
    <col min="10502" max="10502" width="23.28515625" style="150" customWidth="1"/>
    <col min="10503" max="10503" width="20.28515625" style="150" customWidth="1"/>
    <col min="10504" max="10504" width="27.140625" style="150" customWidth="1"/>
    <col min="10505" max="10505" width="25.5703125" style="150" customWidth="1"/>
    <col min="10506" max="10506" width="23" style="150" customWidth="1"/>
    <col min="10507" max="10507" width="26.28515625" style="150" customWidth="1"/>
    <col min="10508" max="10757" width="9.140625" style="150"/>
    <col min="10758" max="10758" width="23.28515625" style="150" customWidth="1"/>
    <col min="10759" max="10759" width="20.28515625" style="150" customWidth="1"/>
    <col min="10760" max="10760" width="27.140625" style="150" customWidth="1"/>
    <col min="10761" max="10761" width="25.5703125" style="150" customWidth="1"/>
    <col min="10762" max="10762" width="23" style="150" customWidth="1"/>
    <col min="10763" max="10763" width="26.28515625" style="150" customWidth="1"/>
    <col min="10764" max="11013" width="9.140625" style="150"/>
    <col min="11014" max="11014" width="23.28515625" style="150" customWidth="1"/>
    <col min="11015" max="11015" width="20.28515625" style="150" customWidth="1"/>
    <col min="11016" max="11016" width="27.140625" style="150" customWidth="1"/>
    <col min="11017" max="11017" width="25.5703125" style="150" customWidth="1"/>
    <col min="11018" max="11018" width="23" style="150" customWidth="1"/>
    <col min="11019" max="11019" width="26.28515625" style="150" customWidth="1"/>
    <col min="11020" max="11269" width="9.140625" style="150"/>
    <col min="11270" max="11270" width="23.28515625" style="150" customWidth="1"/>
    <col min="11271" max="11271" width="20.28515625" style="150" customWidth="1"/>
    <col min="11272" max="11272" width="27.140625" style="150" customWidth="1"/>
    <col min="11273" max="11273" width="25.5703125" style="150" customWidth="1"/>
    <col min="11274" max="11274" width="23" style="150" customWidth="1"/>
    <col min="11275" max="11275" width="26.28515625" style="150" customWidth="1"/>
    <col min="11276" max="11525" width="9.140625" style="150"/>
    <col min="11526" max="11526" width="23.28515625" style="150" customWidth="1"/>
    <col min="11527" max="11527" width="20.28515625" style="150" customWidth="1"/>
    <col min="11528" max="11528" width="27.140625" style="150" customWidth="1"/>
    <col min="11529" max="11529" width="25.5703125" style="150" customWidth="1"/>
    <col min="11530" max="11530" width="23" style="150" customWidth="1"/>
    <col min="11531" max="11531" width="26.28515625" style="150" customWidth="1"/>
    <col min="11532" max="11781" width="9.140625" style="150"/>
    <col min="11782" max="11782" width="23.28515625" style="150" customWidth="1"/>
    <col min="11783" max="11783" width="20.28515625" style="150" customWidth="1"/>
    <col min="11784" max="11784" width="27.140625" style="150" customWidth="1"/>
    <col min="11785" max="11785" width="25.5703125" style="150" customWidth="1"/>
    <col min="11786" max="11786" width="23" style="150" customWidth="1"/>
    <col min="11787" max="11787" width="26.28515625" style="150" customWidth="1"/>
    <col min="11788" max="12037" width="9.140625" style="150"/>
    <col min="12038" max="12038" width="23.28515625" style="150" customWidth="1"/>
    <col min="12039" max="12039" width="20.28515625" style="150" customWidth="1"/>
    <col min="12040" max="12040" width="27.140625" style="150" customWidth="1"/>
    <col min="12041" max="12041" width="25.5703125" style="150" customWidth="1"/>
    <col min="12042" max="12042" width="23" style="150" customWidth="1"/>
    <col min="12043" max="12043" width="26.28515625" style="150" customWidth="1"/>
    <col min="12044" max="12293" width="9.140625" style="150"/>
    <col min="12294" max="12294" width="23.28515625" style="150" customWidth="1"/>
    <col min="12295" max="12295" width="20.28515625" style="150" customWidth="1"/>
    <col min="12296" max="12296" width="27.140625" style="150" customWidth="1"/>
    <col min="12297" max="12297" width="25.5703125" style="150" customWidth="1"/>
    <col min="12298" max="12298" width="23" style="150" customWidth="1"/>
    <col min="12299" max="12299" width="26.28515625" style="150" customWidth="1"/>
    <col min="12300" max="12549" width="9.140625" style="150"/>
    <col min="12550" max="12550" width="23.28515625" style="150" customWidth="1"/>
    <col min="12551" max="12551" width="20.28515625" style="150" customWidth="1"/>
    <col min="12552" max="12552" width="27.140625" style="150" customWidth="1"/>
    <col min="12553" max="12553" width="25.5703125" style="150" customWidth="1"/>
    <col min="12554" max="12554" width="23" style="150" customWidth="1"/>
    <col min="12555" max="12555" width="26.28515625" style="150" customWidth="1"/>
    <col min="12556" max="12805" width="9.140625" style="150"/>
    <col min="12806" max="12806" width="23.28515625" style="150" customWidth="1"/>
    <col min="12807" max="12807" width="20.28515625" style="150" customWidth="1"/>
    <col min="12808" max="12808" width="27.140625" style="150" customWidth="1"/>
    <col min="12809" max="12809" width="25.5703125" style="150" customWidth="1"/>
    <col min="12810" max="12810" width="23" style="150" customWidth="1"/>
    <col min="12811" max="12811" width="26.28515625" style="150" customWidth="1"/>
    <col min="12812" max="13061" width="9.140625" style="150"/>
    <col min="13062" max="13062" width="23.28515625" style="150" customWidth="1"/>
    <col min="13063" max="13063" width="20.28515625" style="150" customWidth="1"/>
    <col min="13064" max="13064" width="27.140625" style="150" customWidth="1"/>
    <col min="13065" max="13065" width="25.5703125" style="150" customWidth="1"/>
    <col min="13066" max="13066" width="23" style="150" customWidth="1"/>
    <col min="13067" max="13067" width="26.28515625" style="150" customWidth="1"/>
    <col min="13068" max="13317" width="9.140625" style="150"/>
    <col min="13318" max="13318" width="23.28515625" style="150" customWidth="1"/>
    <col min="13319" max="13319" width="20.28515625" style="150" customWidth="1"/>
    <col min="13320" max="13320" width="27.140625" style="150" customWidth="1"/>
    <col min="13321" max="13321" width="25.5703125" style="150" customWidth="1"/>
    <col min="13322" max="13322" width="23" style="150" customWidth="1"/>
    <col min="13323" max="13323" width="26.28515625" style="150" customWidth="1"/>
    <col min="13324" max="13573" width="9.140625" style="150"/>
    <col min="13574" max="13574" width="23.28515625" style="150" customWidth="1"/>
    <col min="13575" max="13575" width="20.28515625" style="150" customWidth="1"/>
    <col min="13576" max="13576" width="27.140625" style="150" customWidth="1"/>
    <col min="13577" max="13577" width="25.5703125" style="150" customWidth="1"/>
    <col min="13578" max="13578" width="23" style="150" customWidth="1"/>
    <col min="13579" max="13579" width="26.28515625" style="150" customWidth="1"/>
    <col min="13580" max="13829" width="9.140625" style="150"/>
    <col min="13830" max="13830" width="23.28515625" style="150" customWidth="1"/>
    <col min="13831" max="13831" width="20.28515625" style="150" customWidth="1"/>
    <col min="13832" max="13832" width="27.140625" style="150" customWidth="1"/>
    <col min="13833" max="13833" width="25.5703125" style="150" customWidth="1"/>
    <col min="13834" max="13834" width="23" style="150" customWidth="1"/>
    <col min="13835" max="13835" width="26.28515625" style="150" customWidth="1"/>
    <col min="13836" max="14085" width="9.140625" style="150"/>
    <col min="14086" max="14086" width="23.28515625" style="150" customWidth="1"/>
    <col min="14087" max="14087" width="20.28515625" style="150" customWidth="1"/>
    <col min="14088" max="14088" width="27.140625" style="150" customWidth="1"/>
    <col min="14089" max="14089" width="25.5703125" style="150" customWidth="1"/>
    <col min="14090" max="14090" width="23" style="150" customWidth="1"/>
    <col min="14091" max="14091" width="26.28515625" style="150" customWidth="1"/>
    <col min="14092" max="14341" width="9.140625" style="150"/>
    <col min="14342" max="14342" width="23.28515625" style="150" customWidth="1"/>
    <col min="14343" max="14343" width="20.28515625" style="150" customWidth="1"/>
    <col min="14344" max="14344" width="27.140625" style="150" customWidth="1"/>
    <col min="14345" max="14345" width="25.5703125" style="150" customWidth="1"/>
    <col min="14346" max="14346" width="23" style="150" customWidth="1"/>
    <col min="14347" max="14347" width="26.28515625" style="150" customWidth="1"/>
    <col min="14348" max="14597" width="9.140625" style="150"/>
    <col min="14598" max="14598" width="23.28515625" style="150" customWidth="1"/>
    <col min="14599" max="14599" width="20.28515625" style="150" customWidth="1"/>
    <col min="14600" max="14600" width="27.140625" style="150" customWidth="1"/>
    <col min="14601" max="14601" width="25.5703125" style="150" customWidth="1"/>
    <col min="14602" max="14602" width="23" style="150" customWidth="1"/>
    <col min="14603" max="14603" width="26.28515625" style="150" customWidth="1"/>
    <col min="14604" max="14853" width="9.140625" style="150"/>
    <col min="14854" max="14854" width="23.28515625" style="150" customWidth="1"/>
    <col min="14855" max="14855" width="20.28515625" style="150" customWidth="1"/>
    <col min="14856" max="14856" width="27.140625" style="150" customWidth="1"/>
    <col min="14857" max="14857" width="25.5703125" style="150" customWidth="1"/>
    <col min="14858" max="14858" width="23" style="150" customWidth="1"/>
    <col min="14859" max="14859" width="26.28515625" style="150" customWidth="1"/>
    <col min="14860" max="15109" width="9.140625" style="150"/>
    <col min="15110" max="15110" width="23.28515625" style="150" customWidth="1"/>
    <col min="15111" max="15111" width="20.28515625" style="150" customWidth="1"/>
    <col min="15112" max="15112" width="27.140625" style="150" customWidth="1"/>
    <col min="15113" max="15113" width="25.5703125" style="150" customWidth="1"/>
    <col min="15114" max="15114" width="23" style="150" customWidth="1"/>
    <col min="15115" max="15115" width="26.28515625" style="150" customWidth="1"/>
    <col min="15116" max="15365" width="9.140625" style="150"/>
    <col min="15366" max="15366" width="23.28515625" style="150" customWidth="1"/>
    <col min="15367" max="15367" width="20.28515625" style="150" customWidth="1"/>
    <col min="15368" max="15368" width="27.140625" style="150" customWidth="1"/>
    <col min="15369" max="15369" width="25.5703125" style="150" customWidth="1"/>
    <col min="15370" max="15370" width="23" style="150" customWidth="1"/>
    <col min="15371" max="15371" width="26.28515625" style="150" customWidth="1"/>
    <col min="15372" max="15621" width="9.140625" style="150"/>
    <col min="15622" max="15622" width="23.28515625" style="150" customWidth="1"/>
    <col min="15623" max="15623" width="20.28515625" style="150" customWidth="1"/>
    <col min="15624" max="15624" width="27.140625" style="150" customWidth="1"/>
    <col min="15625" max="15625" width="25.5703125" style="150" customWidth="1"/>
    <col min="15626" max="15626" width="23" style="150" customWidth="1"/>
    <col min="15627" max="15627" width="26.28515625" style="150" customWidth="1"/>
    <col min="15628" max="15877" width="9.140625" style="150"/>
    <col min="15878" max="15878" width="23.28515625" style="150" customWidth="1"/>
    <col min="15879" max="15879" width="20.28515625" style="150" customWidth="1"/>
    <col min="15880" max="15880" width="27.140625" style="150" customWidth="1"/>
    <col min="15881" max="15881" width="25.5703125" style="150" customWidth="1"/>
    <col min="15882" max="15882" width="23" style="150" customWidth="1"/>
    <col min="15883" max="15883" width="26.28515625" style="150" customWidth="1"/>
    <col min="15884" max="16133" width="9.140625" style="150"/>
    <col min="16134" max="16134" width="23.28515625" style="150" customWidth="1"/>
    <col min="16135" max="16135" width="20.28515625" style="150" customWidth="1"/>
    <col min="16136" max="16136" width="27.140625" style="150" customWidth="1"/>
    <col min="16137" max="16137" width="25.5703125" style="150" customWidth="1"/>
    <col min="16138" max="16138" width="23" style="150" customWidth="1"/>
    <col min="16139" max="16139" width="26.28515625" style="150" customWidth="1"/>
    <col min="16140" max="16384" width="9.140625" style="150"/>
  </cols>
  <sheetData>
    <row r="1" spans="1:14" ht="20.25">
      <c r="A1" s="299" t="s">
        <v>404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</row>
    <row r="2" spans="1:14">
      <c r="A2" s="300" t="s">
        <v>405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</row>
    <row r="5" spans="1:14" ht="18.75">
      <c r="A5" s="301" t="s">
        <v>406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</row>
    <row r="6" spans="1:14">
      <c r="A6" s="302" t="s">
        <v>472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</row>
    <row r="7" spans="1:14">
      <c r="E7" s="238"/>
      <c r="F7" s="238"/>
      <c r="G7" s="238"/>
      <c r="H7" s="257"/>
    </row>
    <row r="8" spans="1:14" ht="33.75" customHeight="1">
      <c r="A8" s="239" t="s">
        <v>21</v>
      </c>
      <c r="B8" s="239" t="s">
        <v>110</v>
      </c>
      <c r="C8" s="303" t="s">
        <v>407</v>
      </c>
      <c r="D8" s="304"/>
      <c r="E8" s="305" t="s">
        <v>408</v>
      </c>
      <c r="F8" s="306"/>
      <c r="G8" s="303" t="s">
        <v>409</v>
      </c>
      <c r="H8" s="304"/>
      <c r="I8" s="307" t="s">
        <v>410</v>
      </c>
      <c r="J8" s="308"/>
      <c r="K8" s="241" t="s">
        <v>31</v>
      </c>
    </row>
    <row r="9" spans="1:14" ht="20.25" customHeight="1">
      <c r="A9" s="239"/>
      <c r="B9" s="239"/>
      <c r="C9" s="255" t="s">
        <v>91</v>
      </c>
      <c r="D9" s="256" t="s">
        <v>418</v>
      </c>
      <c r="E9" s="240" t="s">
        <v>91</v>
      </c>
      <c r="F9" s="240" t="s">
        <v>147</v>
      </c>
      <c r="G9" s="254" t="s">
        <v>420</v>
      </c>
      <c r="H9" s="254" t="s">
        <v>147</v>
      </c>
      <c r="I9" s="254" t="s">
        <v>420</v>
      </c>
      <c r="J9" s="254" t="s">
        <v>147</v>
      </c>
      <c r="K9" s="241"/>
    </row>
    <row r="10" spans="1:14">
      <c r="A10" s="242" t="s">
        <v>411</v>
      </c>
      <c r="B10" s="242" t="s">
        <v>412</v>
      </c>
      <c r="C10" s="243" t="s">
        <v>417</v>
      </c>
      <c r="D10" s="243" t="s">
        <v>416</v>
      </c>
      <c r="E10" s="243" t="s">
        <v>415</v>
      </c>
      <c r="F10" s="243" t="s">
        <v>419</v>
      </c>
      <c r="G10" s="243" t="s">
        <v>421</v>
      </c>
      <c r="H10" s="243" t="s">
        <v>422</v>
      </c>
      <c r="I10" s="243" t="s">
        <v>423</v>
      </c>
      <c r="J10" s="243" t="s">
        <v>424</v>
      </c>
      <c r="K10" s="244" t="s">
        <v>413</v>
      </c>
    </row>
    <row r="11" spans="1:14">
      <c r="A11" s="147">
        <v>1</v>
      </c>
      <c r="B11" s="245" t="s">
        <v>68</v>
      </c>
      <c r="C11" s="246">
        <v>0</v>
      </c>
      <c r="D11" s="246">
        <v>0</v>
      </c>
      <c r="E11" s="246">
        <v>0</v>
      </c>
      <c r="F11" s="246">
        <v>0</v>
      </c>
      <c r="G11" s="237">
        <f>+SUMIFS(DonNghiphep!$C$4:$C$85,DonNghiphep!$B$4:$B$85,Nghi_bu!B11)</f>
        <v>0</v>
      </c>
      <c r="H11" s="237">
        <f>+SUMIFS(DonNghiphep!$E$4:$E$85,DonNghiphep!$B$4:$B$85,Nghi_bu!B11)</f>
        <v>0</v>
      </c>
      <c r="I11" s="246">
        <f>+C11+E11-G11</f>
        <v>0</v>
      </c>
      <c r="J11" s="246">
        <f>+D11+F11-H11</f>
        <v>0</v>
      </c>
      <c r="K11" s="247"/>
      <c r="M11" s="248"/>
    </row>
    <row r="12" spans="1:14">
      <c r="A12" s="147">
        <v>2</v>
      </c>
      <c r="B12" s="245" t="s">
        <v>186</v>
      </c>
      <c r="C12" s="246">
        <v>1</v>
      </c>
      <c r="D12" s="246">
        <v>0</v>
      </c>
      <c r="E12" s="246">
        <v>4</v>
      </c>
      <c r="F12" s="246">
        <v>2</v>
      </c>
      <c r="G12" s="237">
        <f>+SUMIFS(DonNghiphep!$D$4:$D$85,DonNghiphep!$B$4:$B$85,Nghi_bu!B12)</f>
        <v>0</v>
      </c>
      <c r="H12" s="237">
        <f>+SUMIFS(DonNghiphep!$E$4:$E$85,DonNghiphep!$B$4:$B$85,Nghi_bu!B12)</f>
        <v>0</v>
      </c>
      <c r="I12" s="246">
        <f t="shared" ref="I12:I39" si="0">C12+E12-G12</f>
        <v>5</v>
      </c>
      <c r="J12" s="246">
        <f>+D12+F12-H12</f>
        <v>2</v>
      </c>
      <c r="K12" s="247"/>
      <c r="M12" s="248"/>
    </row>
    <row r="13" spans="1:14">
      <c r="A13" s="147">
        <v>3</v>
      </c>
      <c r="B13" s="245" t="s">
        <v>72</v>
      </c>
      <c r="C13" s="246">
        <v>0</v>
      </c>
      <c r="D13" s="246">
        <v>0</v>
      </c>
      <c r="E13" s="246">
        <v>0</v>
      </c>
      <c r="F13" s="246">
        <v>0</v>
      </c>
      <c r="G13" s="237">
        <f>+SUMIFS(DonNghiphep!$D$4:$D$85,DonNghiphep!$B$4:$B$85,Nghi_bu!B13)</f>
        <v>0</v>
      </c>
      <c r="H13" s="237">
        <f>+SUMIFS(DonNghiphep!$E$4:$E$85,DonNghiphep!$B$4:$B$85,Nghi_bu!B13)</f>
        <v>0</v>
      </c>
      <c r="I13" s="246">
        <f t="shared" si="0"/>
        <v>0</v>
      </c>
      <c r="J13" s="246">
        <f t="shared" ref="J13:J39" si="1">+D13+F13-H13</f>
        <v>0</v>
      </c>
      <c r="K13" s="247"/>
      <c r="M13" s="248"/>
    </row>
    <row r="14" spans="1:14">
      <c r="A14" s="147">
        <v>4</v>
      </c>
      <c r="B14" s="245" t="s">
        <v>260</v>
      </c>
      <c r="C14" s="246">
        <v>0</v>
      </c>
      <c r="D14" s="246">
        <v>0</v>
      </c>
      <c r="E14" s="246">
        <v>0</v>
      </c>
      <c r="F14" s="246">
        <v>0</v>
      </c>
      <c r="G14" s="237">
        <f>+SUMIFS(DonNghiphep!$D$4:$D$85,DonNghiphep!$B$4:$B$85,Nghi_bu!B14)</f>
        <v>0</v>
      </c>
      <c r="H14" s="237">
        <f>+SUMIFS(DonNghiphep!$E$4:$E$85,DonNghiphep!$B$4:$B$85,Nghi_bu!B14)</f>
        <v>0</v>
      </c>
      <c r="I14" s="246">
        <f t="shared" si="0"/>
        <v>0</v>
      </c>
      <c r="J14" s="246">
        <f t="shared" si="1"/>
        <v>0</v>
      </c>
      <c r="K14" s="247"/>
      <c r="M14" s="248"/>
      <c r="N14" s="249"/>
    </row>
    <row r="15" spans="1:14">
      <c r="A15" s="147">
        <v>5</v>
      </c>
      <c r="B15" s="245" t="s">
        <v>351</v>
      </c>
      <c r="C15" s="246">
        <v>0</v>
      </c>
      <c r="D15" s="246">
        <v>0</v>
      </c>
      <c r="E15" s="246">
        <v>0</v>
      </c>
      <c r="F15" s="246">
        <v>0</v>
      </c>
      <c r="G15" s="237">
        <f>+SUMIFS(DonNghiphep!$D$4:$D$85,DonNghiphep!$B$4:$B$85,Nghi_bu!B15)</f>
        <v>0</v>
      </c>
      <c r="H15" s="237">
        <f>+SUMIFS(DonNghiphep!$E$4:$E$85,DonNghiphep!$B$4:$B$85,Nghi_bu!B15)</f>
        <v>0</v>
      </c>
      <c r="I15" s="246">
        <f t="shared" si="0"/>
        <v>0</v>
      </c>
      <c r="J15" s="246">
        <f t="shared" si="1"/>
        <v>0</v>
      </c>
      <c r="K15" s="247"/>
      <c r="M15" s="248"/>
    </row>
    <row r="16" spans="1:14">
      <c r="A16" s="147">
        <v>6</v>
      </c>
      <c r="B16" s="245" t="s">
        <v>229</v>
      </c>
      <c r="C16" s="246">
        <v>0</v>
      </c>
      <c r="D16" s="246">
        <v>0</v>
      </c>
      <c r="E16" s="246">
        <v>0</v>
      </c>
      <c r="F16" s="246">
        <v>0</v>
      </c>
      <c r="G16" s="237">
        <f>+SUMIFS(DonNghiphep!$D$4:$D$85,DonNghiphep!$B$4:$B$85,Nghi_bu!B16)</f>
        <v>0</v>
      </c>
      <c r="H16" s="237">
        <f>+SUMIFS(DonNghiphep!$E$4:$E$85,DonNghiphep!$B$4:$B$85,Nghi_bu!B16)</f>
        <v>0</v>
      </c>
      <c r="I16" s="246">
        <f t="shared" si="0"/>
        <v>0</v>
      </c>
      <c r="J16" s="246">
        <f t="shared" si="1"/>
        <v>0</v>
      </c>
      <c r="K16" s="247"/>
      <c r="M16" s="248"/>
    </row>
    <row r="17" spans="1:13">
      <c r="A17" s="147">
        <v>7</v>
      </c>
      <c r="B17" s="245" t="s">
        <v>73</v>
      </c>
      <c r="C17" s="246">
        <v>0</v>
      </c>
      <c r="D17" s="246">
        <v>0</v>
      </c>
      <c r="E17" s="246">
        <v>0</v>
      </c>
      <c r="F17" s="246">
        <v>0</v>
      </c>
      <c r="G17" s="237">
        <f>+SUMIFS(DonNghiphep!$D$4:$D$85,DonNghiphep!$B$4:$B$85,Nghi_bu!B17)</f>
        <v>0</v>
      </c>
      <c r="H17" s="237">
        <f>+SUMIFS(DonNghiphep!$E$4:$E$85,DonNghiphep!$B$4:$B$85,Nghi_bu!B17)</f>
        <v>0</v>
      </c>
      <c r="I17" s="246">
        <f>C17+E17-G17</f>
        <v>0</v>
      </c>
      <c r="J17" s="246">
        <f t="shared" si="1"/>
        <v>0</v>
      </c>
      <c r="K17" s="247"/>
      <c r="M17" s="248"/>
    </row>
    <row r="18" spans="1:13">
      <c r="A18" s="147">
        <v>8</v>
      </c>
      <c r="B18" s="245" t="s">
        <v>189</v>
      </c>
      <c r="C18" s="246">
        <v>3</v>
      </c>
      <c r="D18" s="246">
        <v>3</v>
      </c>
      <c r="E18" s="246">
        <v>0</v>
      </c>
      <c r="F18" s="246">
        <v>0</v>
      </c>
      <c r="G18" s="237">
        <f>+SUMIFS(DonNghiphep!$D$4:$D$85,DonNghiphep!$B$4:$B$85,Nghi_bu!B18)</f>
        <v>0</v>
      </c>
      <c r="H18" s="237">
        <f>+SUMIFS(DonNghiphep!$E$4:$E$85,DonNghiphep!$B$4:$B$85,Nghi_bu!B18)</f>
        <v>0</v>
      </c>
      <c r="I18" s="246">
        <f>C18+E18-G18</f>
        <v>3</v>
      </c>
      <c r="J18" s="246">
        <f t="shared" si="1"/>
        <v>3</v>
      </c>
      <c r="K18" s="247"/>
      <c r="M18" s="248"/>
    </row>
    <row r="19" spans="1:13">
      <c r="A19" s="147">
        <v>9</v>
      </c>
      <c r="B19" s="245" t="s">
        <v>250</v>
      </c>
      <c r="C19" s="246">
        <v>0</v>
      </c>
      <c r="D19" s="246">
        <v>0</v>
      </c>
      <c r="E19" s="246">
        <v>0</v>
      </c>
      <c r="F19" s="246">
        <v>0</v>
      </c>
      <c r="G19" s="237">
        <f>+SUMIFS(DonNghiphep!$D$4:$D$85,DonNghiphep!$B$4:$B$85,Nghi_bu!B19)</f>
        <v>0</v>
      </c>
      <c r="H19" s="237">
        <f>+SUMIFS(DonNghiphep!$E$4:$E$85,DonNghiphep!$B$4:$B$85,Nghi_bu!B19)</f>
        <v>0</v>
      </c>
      <c r="I19" s="246">
        <f t="shared" si="0"/>
        <v>0</v>
      </c>
      <c r="J19" s="246">
        <f t="shared" si="1"/>
        <v>0</v>
      </c>
      <c r="K19" s="247"/>
      <c r="M19" s="248"/>
    </row>
    <row r="20" spans="1:13">
      <c r="A20" s="147">
        <v>10</v>
      </c>
      <c r="B20" s="245" t="s">
        <v>246</v>
      </c>
      <c r="C20" s="246">
        <v>0.5</v>
      </c>
      <c r="D20" s="246">
        <v>0</v>
      </c>
      <c r="E20" s="246">
        <v>0</v>
      </c>
      <c r="F20" s="246">
        <v>0</v>
      </c>
      <c r="G20" s="237">
        <f>+SUMIFS(DonNghiphep!$D$4:$D$85,DonNghiphep!$B$4:$B$85,Nghi_bu!B20)</f>
        <v>0</v>
      </c>
      <c r="H20" s="237">
        <f>+SUMIFS(DonNghiphep!$E$4:$E$85,DonNghiphep!$B$4:$B$85,Nghi_bu!B20)</f>
        <v>0</v>
      </c>
      <c r="I20" s="246">
        <f t="shared" si="0"/>
        <v>0.5</v>
      </c>
      <c r="J20" s="246">
        <f t="shared" si="1"/>
        <v>0</v>
      </c>
      <c r="K20" s="247"/>
      <c r="M20" s="248"/>
    </row>
    <row r="21" spans="1:13">
      <c r="A21" s="147">
        <v>11</v>
      </c>
      <c r="B21" s="245" t="s">
        <v>77</v>
      </c>
      <c r="C21" s="246">
        <v>0</v>
      </c>
      <c r="D21" s="246">
        <v>0</v>
      </c>
      <c r="E21" s="246">
        <v>0</v>
      </c>
      <c r="F21" s="246">
        <v>0</v>
      </c>
      <c r="G21" s="237">
        <f>+SUMIFS(DonNghiphep!$D$4:$D$85,DonNghiphep!$B$4:$B$85,Nghi_bu!B21)</f>
        <v>0</v>
      </c>
      <c r="H21" s="237">
        <f>+SUMIFS(DonNghiphep!$E$4:$E$85,DonNghiphep!$B$4:$B$85,Nghi_bu!B21)</f>
        <v>0</v>
      </c>
      <c r="I21" s="246">
        <f t="shared" si="0"/>
        <v>0</v>
      </c>
      <c r="J21" s="246">
        <f t="shared" si="1"/>
        <v>0</v>
      </c>
      <c r="K21" s="147"/>
      <c r="M21" s="248"/>
    </row>
    <row r="22" spans="1:13">
      <c r="A22" s="147">
        <v>12</v>
      </c>
      <c r="B22" s="245" t="s">
        <v>289</v>
      </c>
      <c r="C22" s="246">
        <v>0</v>
      </c>
      <c r="D22" s="246">
        <v>0</v>
      </c>
      <c r="E22" s="246">
        <v>0</v>
      </c>
      <c r="F22" s="246">
        <v>0</v>
      </c>
      <c r="G22" s="237">
        <f>+SUMIFS(DonNghiphep!$D$4:$D$85,DonNghiphep!$B$4:$B$85,Nghi_bu!B22)</f>
        <v>0</v>
      </c>
      <c r="H22" s="237">
        <f>+SUMIFS(DonNghiphep!$E$4:$E$85,DonNghiphep!$B$4:$B$85,Nghi_bu!B22)</f>
        <v>0</v>
      </c>
      <c r="I22" s="246">
        <f t="shared" si="0"/>
        <v>0</v>
      </c>
      <c r="J22" s="246">
        <f t="shared" si="1"/>
        <v>0</v>
      </c>
      <c r="K22" s="247"/>
      <c r="M22" s="248"/>
    </row>
    <row r="23" spans="1:13">
      <c r="A23" s="147">
        <v>13</v>
      </c>
      <c r="B23" s="245" t="s">
        <v>65</v>
      </c>
      <c r="C23" s="246">
        <v>3.5</v>
      </c>
      <c r="D23" s="246">
        <v>0</v>
      </c>
      <c r="E23" s="246">
        <v>3.5</v>
      </c>
      <c r="F23" s="246">
        <v>2</v>
      </c>
      <c r="G23" s="237">
        <f>+SUMIFS(DonNghiphep!$D$4:$D$85,DonNghiphep!$B$4:$B$85,Nghi_bu!B23)</f>
        <v>0</v>
      </c>
      <c r="H23" s="237">
        <f>+SUMIFS(DonNghiphep!$E$4:$E$85,DonNghiphep!$B$4:$B$85,Nghi_bu!B23)</f>
        <v>0</v>
      </c>
      <c r="I23" s="246">
        <f t="shared" si="0"/>
        <v>7</v>
      </c>
      <c r="J23" s="246">
        <f t="shared" si="1"/>
        <v>2</v>
      </c>
      <c r="K23" s="247"/>
      <c r="M23" s="248"/>
    </row>
    <row r="24" spans="1:13">
      <c r="A24" s="147">
        <v>14</v>
      </c>
      <c r="B24" s="245" t="s">
        <v>353</v>
      </c>
      <c r="C24" s="246">
        <v>0</v>
      </c>
      <c r="D24" s="246">
        <v>0</v>
      </c>
      <c r="E24" s="246">
        <v>0</v>
      </c>
      <c r="F24" s="246">
        <v>0</v>
      </c>
      <c r="G24" s="237">
        <f>+SUMIFS(DonNghiphep!$D$4:$D$85,DonNghiphep!$B$4:$B$85,Nghi_bu!B24)</f>
        <v>0</v>
      </c>
      <c r="H24" s="237">
        <f>+SUMIFS(DonNghiphep!$E$4:$E$85,DonNghiphep!$B$4:$B$85,Nghi_bu!B24)</f>
        <v>0</v>
      </c>
      <c r="I24" s="246">
        <f t="shared" si="0"/>
        <v>0</v>
      </c>
      <c r="J24" s="246">
        <f t="shared" si="1"/>
        <v>0</v>
      </c>
      <c r="K24" s="247"/>
      <c r="M24" s="248"/>
    </row>
    <row r="25" spans="1:13">
      <c r="A25" s="147">
        <v>15</v>
      </c>
      <c r="B25" s="245" t="s">
        <v>245</v>
      </c>
      <c r="C25" s="246">
        <v>0.5</v>
      </c>
      <c r="D25" s="246">
        <v>0</v>
      </c>
      <c r="E25" s="246">
        <v>0</v>
      </c>
      <c r="F25" s="246">
        <v>0</v>
      </c>
      <c r="G25" s="237">
        <f>+SUMIFS(DonNghiphep!$D$4:$D$85,DonNghiphep!$B$4:$B$85,Nghi_bu!B25)</f>
        <v>0</v>
      </c>
      <c r="H25" s="237">
        <f>+SUMIFS(DonNghiphep!$E$4:$E$85,DonNghiphep!$B$4:$B$85,Nghi_bu!B25)</f>
        <v>0</v>
      </c>
      <c r="I25" s="246">
        <f t="shared" si="0"/>
        <v>0.5</v>
      </c>
      <c r="J25" s="246">
        <f t="shared" si="1"/>
        <v>0</v>
      </c>
      <c r="K25" s="247"/>
      <c r="M25" s="248"/>
    </row>
    <row r="26" spans="1:13">
      <c r="A26" s="147">
        <v>16</v>
      </c>
      <c r="B26" s="245" t="s">
        <v>64</v>
      </c>
      <c r="C26" s="246">
        <v>0</v>
      </c>
      <c r="D26" s="246">
        <v>0</v>
      </c>
      <c r="E26" s="246">
        <v>0</v>
      </c>
      <c r="F26" s="246">
        <v>0</v>
      </c>
      <c r="G26" s="237">
        <f>+SUMIFS(DonNghiphep!$D$4:$D$85,DonNghiphep!$B$4:$B$85,Nghi_bu!B26)</f>
        <v>0</v>
      </c>
      <c r="H26" s="237">
        <f>+SUMIFS(DonNghiphep!$E$4:$E$85,DonNghiphep!$B$4:$B$85,Nghi_bu!B26)</f>
        <v>0</v>
      </c>
      <c r="I26" s="246">
        <f t="shared" si="0"/>
        <v>0</v>
      </c>
      <c r="J26" s="246">
        <f t="shared" si="1"/>
        <v>0</v>
      </c>
      <c r="K26" s="247"/>
      <c r="M26" s="248"/>
    </row>
    <row r="27" spans="1:13">
      <c r="A27" s="147">
        <v>17</v>
      </c>
      <c r="B27" s="245" t="s">
        <v>281</v>
      </c>
      <c r="C27" s="246">
        <v>0</v>
      </c>
      <c r="D27" s="246">
        <v>0</v>
      </c>
      <c r="E27" s="246">
        <v>0</v>
      </c>
      <c r="F27" s="246">
        <v>0</v>
      </c>
      <c r="G27" s="237">
        <f>+SUMIFS(DonNghiphep!$D$4:$D$85,DonNghiphep!$B$4:$B$85,Nghi_bu!B27)</f>
        <v>0</v>
      </c>
      <c r="H27" s="237">
        <f>+SUMIFS(DonNghiphep!$E$4:$E$85,DonNghiphep!$B$4:$B$85,Nghi_bu!B27)</f>
        <v>0</v>
      </c>
      <c r="I27" s="246">
        <f t="shared" si="0"/>
        <v>0</v>
      </c>
      <c r="J27" s="246">
        <f t="shared" si="1"/>
        <v>0</v>
      </c>
      <c r="K27" s="247"/>
      <c r="M27" s="248"/>
    </row>
    <row r="28" spans="1:13">
      <c r="A28" s="147">
        <v>18</v>
      </c>
      <c r="B28" s="245" t="s">
        <v>288</v>
      </c>
      <c r="C28" s="246">
        <v>0</v>
      </c>
      <c r="D28" s="246">
        <v>0</v>
      </c>
      <c r="E28" s="246">
        <v>0</v>
      </c>
      <c r="F28" s="246">
        <v>0</v>
      </c>
      <c r="G28" s="237">
        <f>+SUMIFS(DonNghiphep!$D$4:$D$85,DonNghiphep!$B$4:$B$85,Nghi_bu!B28)</f>
        <v>0</v>
      </c>
      <c r="H28" s="237">
        <f>+SUMIFS(DonNghiphep!$E$4:$E$85,DonNghiphep!$B$4:$B$85,Nghi_bu!B28)</f>
        <v>0</v>
      </c>
      <c r="I28" s="246">
        <f t="shared" si="0"/>
        <v>0</v>
      </c>
      <c r="J28" s="246">
        <f t="shared" si="1"/>
        <v>0</v>
      </c>
      <c r="K28" s="247"/>
      <c r="M28" s="248"/>
    </row>
    <row r="29" spans="1:13">
      <c r="A29" s="147">
        <v>19</v>
      </c>
      <c r="B29" s="245" t="s">
        <v>203</v>
      </c>
      <c r="C29" s="246">
        <v>1</v>
      </c>
      <c r="D29" s="246">
        <v>1</v>
      </c>
      <c r="E29" s="246">
        <v>0</v>
      </c>
      <c r="F29" s="246">
        <v>0</v>
      </c>
      <c r="G29" s="237">
        <f>+SUMIFS(DonNghiphep!$D$4:$D$85,DonNghiphep!$B$4:$B$85,Nghi_bu!B29)</f>
        <v>1</v>
      </c>
      <c r="H29" s="237">
        <f>+SUMIFS(DonNghiphep!$E$4:$E$85,DonNghiphep!$B$4:$B$85,Nghi_bu!B29)</f>
        <v>1</v>
      </c>
      <c r="I29" s="246">
        <f t="shared" si="0"/>
        <v>0</v>
      </c>
      <c r="J29" s="246">
        <f t="shared" si="1"/>
        <v>0</v>
      </c>
      <c r="K29" s="247"/>
      <c r="M29" s="248"/>
    </row>
    <row r="30" spans="1:13">
      <c r="A30" s="147">
        <v>20</v>
      </c>
      <c r="B30" s="245" t="s">
        <v>79</v>
      </c>
      <c r="C30" s="246">
        <v>0</v>
      </c>
      <c r="D30" s="246">
        <v>0</v>
      </c>
      <c r="E30" s="246">
        <v>0</v>
      </c>
      <c r="F30" s="246">
        <v>0</v>
      </c>
      <c r="G30" s="237">
        <f>+SUMIFS(DonNghiphep!$D$4:$D$85,DonNghiphep!$B$4:$B$85,Nghi_bu!B30)</f>
        <v>0</v>
      </c>
      <c r="H30" s="237">
        <f>+SUMIFS(DonNghiphep!$E$4:$E$85,DonNghiphep!$B$4:$B$85,Nghi_bu!B30)</f>
        <v>0</v>
      </c>
      <c r="I30" s="246">
        <f t="shared" si="0"/>
        <v>0</v>
      </c>
      <c r="J30" s="246">
        <f t="shared" si="1"/>
        <v>0</v>
      </c>
      <c r="K30" s="147"/>
      <c r="M30" s="248"/>
    </row>
    <row r="31" spans="1:13">
      <c r="A31" s="147">
        <v>21</v>
      </c>
      <c r="B31" s="245" t="s">
        <v>70</v>
      </c>
      <c r="C31" s="246">
        <v>0</v>
      </c>
      <c r="D31" s="246">
        <v>0</v>
      </c>
      <c r="E31" s="246">
        <v>0</v>
      </c>
      <c r="F31" s="246">
        <v>0</v>
      </c>
      <c r="G31" s="237">
        <f>+SUMIFS(DonNghiphep!$D$4:$D$85,DonNghiphep!$B$4:$B$85,Nghi_bu!B31)</f>
        <v>0</v>
      </c>
      <c r="H31" s="237">
        <f>+SUMIFS(DonNghiphep!$E$4:$E$85,DonNghiphep!$B$4:$B$85,Nghi_bu!B31)</f>
        <v>0</v>
      </c>
      <c r="I31" s="246">
        <f t="shared" si="0"/>
        <v>0</v>
      </c>
      <c r="J31" s="246">
        <f t="shared" si="1"/>
        <v>0</v>
      </c>
      <c r="K31" s="247"/>
      <c r="M31" s="248"/>
    </row>
    <row r="32" spans="1:13">
      <c r="A32" s="147">
        <v>22</v>
      </c>
      <c r="B32" s="245" t="s">
        <v>352</v>
      </c>
      <c r="C32" s="246">
        <v>0</v>
      </c>
      <c r="D32" s="246">
        <v>0</v>
      </c>
      <c r="E32" s="246">
        <v>0</v>
      </c>
      <c r="F32" s="246">
        <v>0</v>
      </c>
      <c r="G32" s="237">
        <f>+SUMIFS(DonNghiphep!$D$4:$D$85,DonNghiphep!$B$4:$B$85,Nghi_bu!B32)</f>
        <v>0</v>
      </c>
      <c r="H32" s="237">
        <f>+SUMIFS(DonNghiphep!$E$4:$E$85,DonNghiphep!$B$4:$B$85,Nghi_bu!B32)</f>
        <v>0</v>
      </c>
      <c r="I32" s="246">
        <f t="shared" si="0"/>
        <v>0</v>
      </c>
      <c r="J32" s="246">
        <f t="shared" si="1"/>
        <v>0</v>
      </c>
      <c r="K32" s="247"/>
      <c r="M32" s="248"/>
    </row>
    <row r="33" spans="1:13">
      <c r="A33" s="147">
        <v>23</v>
      </c>
      <c r="B33" s="245" t="s">
        <v>264</v>
      </c>
      <c r="C33" s="246">
        <v>0</v>
      </c>
      <c r="D33" s="246">
        <v>0</v>
      </c>
      <c r="E33" s="246">
        <v>0</v>
      </c>
      <c r="F33" s="246">
        <v>0</v>
      </c>
      <c r="G33" s="237">
        <f>+SUMIFS(DonNghiphep!$D$4:$D$85,DonNghiphep!$B$4:$B$85,Nghi_bu!B33)</f>
        <v>0</v>
      </c>
      <c r="H33" s="237">
        <f>+SUMIFS(DonNghiphep!$E$4:$E$85,DonNghiphep!$B$4:$B$85,Nghi_bu!B33)</f>
        <v>0</v>
      </c>
      <c r="I33" s="246">
        <f t="shared" si="0"/>
        <v>0</v>
      </c>
      <c r="J33" s="246">
        <f t="shared" si="1"/>
        <v>0</v>
      </c>
      <c r="K33" s="247"/>
      <c r="M33" s="248"/>
    </row>
    <row r="34" spans="1:13">
      <c r="A34" s="147">
        <v>24</v>
      </c>
      <c r="B34" s="251" t="s">
        <v>80</v>
      </c>
      <c r="C34" s="246">
        <v>8.5</v>
      </c>
      <c r="D34" s="246">
        <v>2</v>
      </c>
      <c r="E34" s="246">
        <v>0</v>
      </c>
      <c r="F34" s="246">
        <v>0</v>
      </c>
      <c r="G34" s="237">
        <f>+SUMIFS(DonNghiphep!$D$4:$D$85,DonNghiphep!$B$4:$B$85,Nghi_bu!B34)</f>
        <v>0</v>
      </c>
      <c r="H34" s="237">
        <f>+SUMIFS(DonNghiphep!$E$4:$E$85,DonNghiphep!$B$4:$B$85,Nghi_bu!B34)</f>
        <v>0</v>
      </c>
      <c r="I34" s="250">
        <f t="shared" si="0"/>
        <v>8.5</v>
      </c>
      <c r="J34" s="246">
        <f t="shared" si="1"/>
        <v>2</v>
      </c>
      <c r="K34" s="247"/>
      <c r="M34" s="248"/>
    </row>
    <row r="35" spans="1:13">
      <c r="A35" s="147">
        <v>25</v>
      </c>
      <c r="B35" s="251" t="s">
        <v>360</v>
      </c>
      <c r="C35" s="246">
        <v>0</v>
      </c>
      <c r="D35" s="246">
        <v>0</v>
      </c>
      <c r="E35" s="246">
        <v>3</v>
      </c>
      <c r="F35" s="246">
        <v>1</v>
      </c>
      <c r="G35" s="237">
        <f>+SUMIFS(DonNghiphep!$D$4:$D$85,DonNghiphep!$B$4:$B$85,Nghi_bu!B35)</f>
        <v>0</v>
      </c>
      <c r="H35" s="237">
        <f>+SUMIFS(DonNghiphep!$E$4:$E$85,DonNghiphep!$B$4:$B$85,Nghi_bu!B35)</f>
        <v>0</v>
      </c>
      <c r="I35" s="250">
        <f t="shared" si="0"/>
        <v>3</v>
      </c>
      <c r="J35" s="246">
        <f t="shared" si="1"/>
        <v>1</v>
      </c>
      <c r="K35" s="247"/>
      <c r="M35" s="248"/>
    </row>
    <row r="36" spans="1:13">
      <c r="A36" s="147">
        <v>26</v>
      </c>
      <c r="B36" s="251" t="s">
        <v>274</v>
      </c>
      <c r="C36" s="246">
        <v>0</v>
      </c>
      <c r="D36" s="246">
        <v>0</v>
      </c>
      <c r="E36" s="246">
        <v>0</v>
      </c>
      <c r="F36" s="246">
        <v>0</v>
      </c>
      <c r="G36" s="237">
        <f>+SUMIFS(DonNghiphep!$D$4:$D$85,DonNghiphep!$B$4:$B$85,Nghi_bu!B36)</f>
        <v>0</v>
      </c>
      <c r="H36" s="237">
        <f>+SUMIFS(DonNghiphep!$E$4:$E$85,DonNghiphep!$B$4:$B$85,Nghi_bu!B36)</f>
        <v>0</v>
      </c>
      <c r="I36" s="250">
        <f t="shared" ref="I36:I38" si="2">C36+E36-G36</f>
        <v>0</v>
      </c>
      <c r="J36" s="246">
        <f t="shared" ref="J36:J38" si="3">+D36+F36-H36</f>
        <v>0</v>
      </c>
      <c r="K36" s="247"/>
      <c r="M36" s="248"/>
    </row>
    <row r="37" spans="1:13">
      <c r="A37" s="147">
        <v>27</v>
      </c>
      <c r="B37" s="251" t="s">
        <v>263</v>
      </c>
      <c r="C37" s="246">
        <v>0</v>
      </c>
      <c r="D37" s="246">
        <v>0</v>
      </c>
      <c r="E37" s="246">
        <v>0</v>
      </c>
      <c r="F37" s="246">
        <v>0</v>
      </c>
      <c r="G37" s="237">
        <f>+SUMIFS(DonNghiphep!$D$4:$D$85,DonNghiphep!$B$4:$B$85,Nghi_bu!B37)</f>
        <v>0</v>
      </c>
      <c r="H37" s="237">
        <f>+SUMIFS(DonNghiphep!$E$4:$E$85,DonNghiphep!$B$4:$B$85,Nghi_bu!B37)</f>
        <v>0</v>
      </c>
      <c r="I37" s="250">
        <f t="shared" si="2"/>
        <v>0</v>
      </c>
      <c r="J37" s="246">
        <f t="shared" si="3"/>
        <v>0</v>
      </c>
      <c r="K37" s="247"/>
      <c r="M37" s="248"/>
    </row>
    <row r="38" spans="1:13">
      <c r="A38" s="147">
        <v>28</v>
      </c>
      <c r="B38" s="251" t="s">
        <v>324</v>
      </c>
      <c r="C38" s="246">
        <v>0</v>
      </c>
      <c r="D38" s="246">
        <v>0</v>
      </c>
      <c r="E38" s="246">
        <v>0</v>
      </c>
      <c r="F38" s="246">
        <v>0</v>
      </c>
      <c r="G38" s="237">
        <f>+SUMIFS(DonNghiphep!$D$4:$D$85,DonNghiphep!$B$4:$B$85,Nghi_bu!B38)</f>
        <v>0</v>
      </c>
      <c r="H38" s="237">
        <f>+SUMIFS(DonNghiphep!$E$4:$E$85,DonNghiphep!$B$4:$B$85,Nghi_bu!B38)</f>
        <v>0</v>
      </c>
      <c r="I38" s="250">
        <f t="shared" si="2"/>
        <v>0</v>
      </c>
      <c r="J38" s="246">
        <f t="shared" si="3"/>
        <v>0</v>
      </c>
      <c r="K38" s="247"/>
      <c r="M38" s="248"/>
    </row>
    <row r="39" spans="1:13">
      <c r="A39" s="147">
        <v>29</v>
      </c>
      <c r="B39" s="251" t="s">
        <v>326</v>
      </c>
      <c r="C39" s="246">
        <v>0</v>
      </c>
      <c r="D39" s="246">
        <v>0</v>
      </c>
      <c r="E39" s="246">
        <v>0</v>
      </c>
      <c r="F39" s="246">
        <v>0</v>
      </c>
      <c r="G39" s="237">
        <f>+SUMIFS(DonNghiphep!$D$4:$D$85,DonNghiphep!$B$4:$B$85,Nghi_bu!B39)</f>
        <v>0</v>
      </c>
      <c r="H39" s="237">
        <f>+SUMIFS(DonNghiphep!$E$4:$E$85,DonNghiphep!$B$4:$B$85,Nghi_bu!B39)</f>
        <v>0</v>
      </c>
      <c r="I39" s="250">
        <f t="shared" si="0"/>
        <v>0</v>
      </c>
      <c r="J39" s="246">
        <f t="shared" si="1"/>
        <v>0</v>
      </c>
      <c r="K39" s="247"/>
      <c r="M39" s="248"/>
    </row>
    <row r="40" spans="1:13">
      <c r="A40" s="147">
        <v>30</v>
      </c>
      <c r="B40" s="251" t="s">
        <v>66</v>
      </c>
      <c r="C40" s="246">
        <v>0.5</v>
      </c>
      <c r="D40" s="246">
        <v>0</v>
      </c>
      <c r="E40" s="246">
        <v>1</v>
      </c>
      <c r="F40" s="246">
        <v>0</v>
      </c>
      <c r="G40" s="237">
        <f>+SUMIFS(DonNghiphep!$D$4:$D$85,DonNghiphep!$B$4:$B$85,Nghi_bu!B40)</f>
        <v>0</v>
      </c>
      <c r="H40" s="237">
        <f>+SUMIFS(DonNghiphep!$E$4:$E$85,DonNghiphep!$B$4:$B$85,Nghi_bu!B40)</f>
        <v>0</v>
      </c>
      <c r="I40" s="250">
        <f t="shared" ref="I40:I45" si="4">C40+E40-G40</f>
        <v>1.5</v>
      </c>
      <c r="J40" s="246">
        <f t="shared" ref="J40:J45" si="5">+D40+F40-H40</f>
        <v>0</v>
      </c>
      <c r="K40" s="247"/>
      <c r="M40" s="248"/>
    </row>
    <row r="41" spans="1:13">
      <c r="A41" s="147">
        <v>31</v>
      </c>
      <c r="B41" s="251" t="s">
        <v>399</v>
      </c>
      <c r="C41" s="246">
        <v>2</v>
      </c>
      <c r="D41" s="246">
        <v>2</v>
      </c>
      <c r="E41" s="246">
        <v>0</v>
      </c>
      <c r="F41" s="246">
        <v>0</v>
      </c>
      <c r="G41" s="237">
        <f>+SUMIFS(DonNghiphep!$D$4:$D$85,DonNghiphep!$B$4:$B$85,Nghi_bu!B41)</f>
        <v>0</v>
      </c>
      <c r="H41" s="237">
        <f>+SUMIFS(DonNghiphep!$E$4:$E$85,DonNghiphep!$B$4:$B$85,Nghi_bu!B41)</f>
        <v>0</v>
      </c>
      <c r="I41" s="250">
        <f t="shared" si="4"/>
        <v>2</v>
      </c>
      <c r="J41" s="246">
        <f t="shared" si="5"/>
        <v>2</v>
      </c>
      <c r="K41" s="247"/>
      <c r="M41" s="248"/>
    </row>
    <row r="42" spans="1:13">
      <c r="A42" s="147">
        <v>32</v>
      </c>
      <c r="B42" s="251" t="s">
        <v>344</v>
      </c>
      <c r="C42" s="246">
        <v>3</v>
      </c>
      <c r="D42" s="246">
        <v>3</v>
      </c>
      <c r="E42" s="246">
        <v>2</v>
      </c>
      <c r="F42" s="246">
        <v>2</v>
      </c>
      <c r="G42" s="237">
        <f>+SUMIFS(DonNghiphep!$D$4:$D$85,DonNghiphep!$B$4:$B$85,Nghi_bu!B42)</f>
        <v>1.5</v>
      </c>
      <c r="H42" s="237">
        <f>+SUMIFS(DonNghiphep!$E$4:$E$85,DonNghiphep!$B$4:$B$85,Nghi_bu!B42)</f>
        <v>2</v>
      </c>
      <c r="I42" s="250">
        <f t="shared" si="4"/>
        <v>3.5</v>
      </c>
      <c r="J42" s="246">
        <f t="shared" si="5"/>
        <v>3</v>
      </c>
      <c r="K42" s="247"/>
      <c r="M42" s="248"/>
    </row>
    <row r="43" spans="1:13">
      <c r="A43" s="147">
        <v>33</v>
      </c>
      <c r="B43" s="251" t="s">
        <v>442</v>
      </c>
      <c r="C43" s="246">
        <v>3</v>
      </c>
      <c r="D43" s="246">
        <v>3</v>
      </c>
      <c r="E43" s="246">
        <v>0</v>
      </c>
      <c r="F43" s="246">
        <v>0</v>
      </c>
      <c r="G43" s="237">
        <f>+SUMIFS(DonNghiphep!$D$4:$D$85,DonNghiphep!$B$4:$B$85,Nghi_bu!B43)</f>
        <v>0</v>
      </c>
      <c r="H43" s="237">
        <f>+SUMIFS(DonNghiphep!$E$4:$E$85,DonNghiphep!$B$4:$B$85,Nghi_bu!B43)</f>
        <v>0</v>
      </c>
      <c r="I43" s="250">
        <f t="shared" si="4"/>
        <v>3</v>
      </c>
      <c r="J43" s="246">
        <f t="shared" si="5"/>
        <v>3</v>
      </c>
      <c r="K43" s="247"/>
      <c r="M43" s="248"/>
    </row>
    <row r="44" spans="1:13">
      <c r="A44" s="147">
        <v>34</v>
      </c>
      <c r="B44" s="251" t="s">
        <v>233</v>
      </c>
      <c r="C44" s="246">
        <v>1</v>
      </c>
      <c r="D44" s="246">
        <v>0</v>
      </c>
      <c r="E44" s="246">
        <v>0</v>
      </c>
      <c r="F44" s="246">
        <v>0</v>
      </c>
      <c r="G44" s="237">
        <f>+SUMIFS(DonNghiphep!$D$4:$D$85,DonNghiphep!$B$4:$B$85,Nghi_bu!B44)</f>
        <v>0</v>
      </c>
      <c r="H44" s="237">
        <f>+SUMIFS(DonNghiphep!$E$4:$E$85,DonNghiphep!$B$4:$B$85,Nghi_bu!B44)</f>
        <v>0</v>
      </c>
      <c r="I44" s="250">
        <f t="shared" si="4"/>
        <v>1</v>
      </c>
      <c r="J44" s="246">
        <f t="shared" si="5"/>
        <v>0</v>
      </c>
      <c r="K44" s="247"/>
      <c r="M44" s="248"/>
    </row>
    <row r="45" spans="1:13">
      <c r="A45" s="147">
        <v>35</v>
      </c>
      <c r="B45" s="251" t="s">
        <v>364</v>
      </c>
      <c r="C45" s="246">
        <v>1</v>
      </c>
      <c r="D45" s="246">
        <v>1</v>
      </c>
      <c r="E45" s="246">
        <v>0</v>
      </c>
      <c r="F45" s="246">
        <v>0</v>
      </c>
      <c r="G45" s="237">
        <f>+SUMIFS(DonNghiphep!$D$4:$D$85,DonNghiphep!$B$4:$B$85,Nghi_bu!B45)</f>
        <v>0</v>
      </c>
      <c r="H45" s="237">
        <f>+SUMIFS(DonNghiphep!$E$4:$E$85,DonNghiphep!$B$4:$B$85,Nghi_bu!B45)</f>
        <v>0</v>
      </c>
      <c r="I45" s="250">
        <f t="shared" si="4"/>
        <v>1</v>
      </c>
      <c r="J45" s="246">
        <f t="shared" si="5"/>
        <v>1</v>
      </c>
      <c r="K45" s="247"/>
      <c r="M45" s="248"/>
    </row>
    <row r="46" spans="1:13">
      <c r="A46" s="147">
        <v>36</v>
      </c>
      <c r="B46" s="251" t="s">
        <v>265</v>
      </c>
      <c r="C46" s="246">
        <v>2</v>
      </c>
      <c r="D46" s="246">
        <v>2</v>
      </c>
      <c r="E46" s="246">
        <v>0</v>
      </c>
      <c r="F46" s="246">
        <v>0</v>
      </c>
      <c r="G46" s="237">
        <f>+SUMIFS(DonNghiphep!$D$4:$D$85,DonNghiphep!$B$4:$B$85,Nghi_bu!B46)</f>
        <v>1</v>
      </c>
      <c r="H46" s="237">
        <f>+SUMIFS(DonNghiphep!$E$4:$E$85,DonNghiphep!$B$4:$B$85,Nghi_bu!B46)</f>
        <v>1</v>
      </c>
      <c r="I46" s="250">
        <f t="shared" ref="I46:I47" si="6">C46+E46-G46</f>
        <v>1</v>
      </c>
      <c r="J46" s="246">
        <f t="shared" ref="J46:J47" si="7">+D46+F46-H46</f>
        <v>1</v>
      </c>
      <c r="K46" s="247"/>
      <c r="M46" s="248"/>
    </row>
    <row r="47" spans="1:13">
      <c r="A47" s="147">
        <v>37</v>
      </c>
      <c r="B47" s="251" t="s">
        <v>76</v>
      </c>
      <c r="C47" s="246">
        <v>1</v>
      </c>
      <c r="D47" s="246">
        <v>1</v>
      </c>
      <c r="E47" s="246">
        <v>0</v>
      </c>
      <c r="F47" s="246">
        <v>0</v>
      </c>
      <c r="G47" s="237">
        <f>+SUMIFS(DonNghiphep!$D$4:$D$85,DonNghiphep!$B$4:$B$85,Nghi_bu!B47)</f>
        <v>0</v>
      </c>
      <c r="H47" s="237">
        <f>+SUMIFS(DonNghiphep!$E$4:$E$85,DonNghiphep!$B$4:$B$85,Nghi_bu!B47)</f>
        <v>0</v>
      </c>
      <c r="I47" s="250">
        <f t="shared" si="6"/>
        <v>1</v>
      </c>
      <c r="J47" s="246">
        <f t="shared" si="7"/>
        <v>1</v>
      </c>
      <c r="K47" s="247"/>
      <c r="M47" s="248"/>
    </row>
    <row r="48" spans="1:13">
      <c r="A48" s="147">
        <v>38</v>
      </c>
      <c r="B48" s="251" t="s">
        <v>214</v>
      </c>
      <c r="C48" s="246">
        <v>1</v>
      </c>
      <c r="D48" s="246">
        <v>1</v>
      </c>
      <c r="E48" s="246">
        <v>0</v>
      </c>
      <c r="F48" s="246">
        <v>0</v>
      </c>
      <c r="G48" s="237">
        <f>+SUMIFS(DonNghiphep!$D$4:$D$85,DonNghiphep!$B$4:$B$85,Nghi_bu!B48)</f>
        <v>0</v>
      </c>
      <c r="H48" s="237">
        <f>+SUMIFS(DonNghiphep!$E$4:$E$85,DonNghiphep!$B$4:$B$85,Nghi_bu!B48)</f>
        <v>0</v>
      </c>
      <c r="I48" s="250">
        <f t="shared" ref="I48" si="8">C48+E48-G48</f>
        <v>1</v>
      </c>
      <c r="J48" s="246">
        <f t="shared" ref="J48" si="9">+D48+F48-H48</f>
        <v>1</v>
      </c>
      <c r="K48" s="247"/>
      <c r="M48" s="248"/>
    </row>
    <row r="49" spans="1:13">
      <c r="A49" s="147">
        <v>39</v>
      </c>
      <c r="B49" s="251" t="s">
        <v>220</v>
      </c>
      <c r="C49" s="250">
        <v>0</v>
      </c>
      <c r="D49" s="250">
        <v>0</v>
      </c>
      <c r="E49" s="250">
        <v>2</v>
      </c>
      <c r="F49" s="250">
        <v>2</v>
      </c>
      <c r="G49" s="237">
        <f>+SUMIFS(DonNghiphep!$D$4:$D$85,DonNghiphep!$B$4:$B$85,Nghi_bu!B49)</f>
        <v>2</v>
      </c>
      <c r="H49" s="237">
        <f>+SUMIFS(DonNghiphep!$E$4:$E$85,DonNghiphep!$B$4:$B$85,Nghi_bu!B49)</f>
        <v>2</v>
      </c>
      <c r="I49" s="250">
        <f t="shared" ref="I49" si="10">C49+E49-G49</f>
        <v>0</v>
      </c>
      <c r="J49" s="246">
        <f t="shared" ref="J49" si="11">+D49+F49-H49</f>
        <v>0</v>
      </c>
      <c r="K49" s="247"/>
      <c r="M49" s="248"/>
    </row>
    <row r="50" spans="1:13">
      <c r="A50" s="147">
        <v>40</v>
      </c>
      <c r="B50" s="251" t="s">
        <v>467</v>
      </c>
      <c r="C50" s="250">
        <v>0</v>
      </c>
      <c r="D50" s="250">
        <v>0</v>
      </c>
      <c r="E50" s="250">
        <v>3</v>
      </c>
      <c r="F50" s="250">
        <v>1</v>
      </c>
      <c r="G50" s="237">
        <f>+SUMIFS(DonNghiphep!$D$4:$D$85,DonNghiphep!$B$4:$B$85,Nghi_bu!B50)</f>
        <v>0</v>
      </c>
      <c r="H50" s="237">
        <f>+SUMIFS(DonNghiphep!$E$4:$E$85,DonNghiphep!$B$4:$B$85,Nghi_bu!B50)</f>
        <v>0</v>
      </c>
      <c r="I50" s="250">
        <f t="shared" ref="I50" si="12">C50+E50-G50</f>
        <v>3</v>
      </c>
      <c r="J50" s="246">
        <f t="shared" ref="J50" si="13">+D50+F50-H50</f>
        <v>1</v>
      </c>
      <c r="K50" s="247"/>
      <c r="M50" s="248"/>
    </row>
    <row r="51" spans="1:13">
      <c r="A51" s="147">
        <v>41</v>
      </c>
      <c r="B51" s="251" t="s">
        <v>561</v>
      </c>
      <c r="C51" s="250">
        <v>0</v>
      </c>
      <c r="D51" s="250">
        <v>0</v>
      </c>
      <c r="E51" s="250">
        <v>2</v>
      </c>
      <c r="F51" s="250">
        <v>1</v>
      </c>
      <c r="G51" s="237">
        <f>+SUMIFS(DonNghiphep!$D$4:$D$85,DonNghiphep!$B$4:$B$85,Nghi_bu!B51)</f>
        <v>0</v>
      </c>
      <c r="H51" s="237">
        <f>+SUMIFS(DonNghiphep!$E$4:$E$85,DonNghiphep!$B$4:$B$85,Nghi_bu!B51)</f>
        <v>0</v>
      </c>
      <c r="I51" s="250">
        <f t="shared" ref="I51" si="14">C51+E51-G51</f>
        <v>2</v>
      </c>
      <c r="J51" s="246">
        <f t="shared" ref="J51" si="15">+D51+F51-H51</f>
        <v>1</v>
      </c>
      <c r="K51" s="247"/>
      <c r="M51" s="248"/>
    </row>
    <row r="52" spans="1:13">
      <c r="A52" s="147">
        <v>42</v>
      </c>
      <c r="B52" s="251" t="s">
        <v>393</v>
      </c>
      <c r="C52" s="250">
        <v>0</v>
      </c>
      <c r="D52" s="250">
        <v>0</v>
      </c>
      <c r="E52" s="250">
        <v>4</v>
      </c>
      <c r="F52" s="250">
        <v>2</v>
      </c>
      <c r="G52" s="237">
        <f>+SUMIFS(DonNghiphep!$D$4:$D$85,DonNghiphep!$B$4:$B$85,Nghi_bu!B52)</f>
        <v>0</v>
      </c>
      <c r="H52" s="237">
        <f>+SUMIFS(DonNghiphep!$E$4:$E$85,DonNghiphep!$B$4:$B$85,Nghi_bu!B52)</f>
        <v>0</v>
      </c>
      <c r="I52" s="250">
        <f t="shared" ref="I52:I57" si="16">C52+E52-G52</f>
        <v>4</v>
      </c>
      <c r="J52" s="246">
        <f t="shared" ref="J52:J57" si="17">+D52+F52-H52</f>
        <v>2</v>
      </c>
      <c r="K52" s="247"/>
      <c r="M52" s="248"/>
    </row>
    <row r="53" spans="1:13">
      <c r="A53" s="147">
        <v>43</v>
      </c>
      <c r="B53" s="251" t="s">
        <v>431</v>
      </c>
      <c r="C53" s="250">
        <v>0</v>
      </c>
      <c r="D53" s="250">
        <v>0</v>
      </c>
      <c r="E53" s="250">
        <v>4</v>
      </c>
      <c r="F53" s="250">
        <v>2</v>
      </c>
      <c r="G53" s="237">
        <f>+SUMIFS(DonNghiphep!$D$4:$D$85,DonNghiphep!$B$4:$B$85,Nghi_bu!B53)</f>
        <v>2</v>
      </c>
      <c r="H53" s="237">
        <f>+SUMIFS(DonNghiphep!$E$4:$E$85,DonNghiphep!$B$4:$B$85,Nghi_bu!B53)</f>
        <v>2</v>
      </c>
      <c r="I53" s="250">
        <f t="shared" ref="I53" si="18">C53+E53-G53</f>
        <v>2</v>
      </c>
      <c r="J53" s="246">
        <f t="shared" ref="J53" si="19">+D53+F53-H53</f>
        <v>0</v>
      </c>
      <c r="K53" s="247"/>
      <c r="M53" s="248"/>
    </row>
    <row r="54" spans="1:13">
      <c r="A54" s="147">
        <v>44</v>
      </c>
      <c r="B54" s="251" t="s">
        <v>211</v>
      </c>
      <c r="C54" s="250">
        <v>0</v>
      </c>
      <c r="D54" s="250">
        <v>0</v>
      </c>
      <c r="E54" s="250">
        <v>1</v>
      </c>
      <c r="F54" s="250">
        <v>0</v>
      </c>
      <c r="G54" s="237">
        <f>+SUMIFS(DonNghiphep!$D$4:$D$85,DonNghiphep!$B$4:$B$85,Nghi_bu!B54)</f>
        <v>0</v>
      </c>
      <c r="H54" s="237">
        <f>+SUMIFS(DonNghiphep!$E$4:$E$85,DonNghiphep!$B$4:$B$85,Nghi_bu!B54)</f>
        <v>0</v>
      </c>
      <c r="I54" s="250">
        <f t="shared" ref="I54" si="20">C54+E54-G54</f>
        <v>1</v>
      </c>
      <c r="J54" s="246">
        <f t="shared" ref="J54" si="21">+D54+F54-H54</f>
        <v>0</v>
      </c>
      <c r="K54" s="247"/>
      <c r="M54" s="248"/>
    </row>
    <row r="55" spans="1:13">
      <c r="A55" s="147">
        <v>45</v>
      </c>
      <c r="B55" s="251" t="s">
        <v>239</v>
      </c>
      <c r="C55" s="250">
        <v>0</v>
      </c>
      <c r="D55" s="250">
        <v>0</v>
      </c>
      <c r="E55" s="250">
        <v>1</v>
      </c>
      <c r="F55" s="250">
        <v>0</v>
      </c>
      <c r="G55" s="237">
        <f>+SUMIFS(DonNghiphep!$D$4:$D$85,DonNghiphep!$B$4:$B$85,Nghi_bu!B55)</f>
        <v>0</v>
      </c>
      <c r="H55" s="237">
        <f>+SUMIFS(DonNghiphep!$E$4:$E$85,DonNghiphep!$B$4:$B$85,Nghi_bu!B55)</f>
        <v>0</v>
      </c>
      <c r="I55" s="250">
        <f t="shared" ref="I55" si="22">C55+E55-G55</f>
        <v>1</v>
      </c>
      <c r="J55" s="246">
        <f t="shared" ref="J55" si="23">+D55+F55-H55</f>
        <v>0</v>
      </c>
      <c r="K55" s="247"/>
      <c r="M55" s="248"/>
    </row>
    <row r="56" spans="1:13">
      <c r="A56" s="147">
        <v>46</v>
      </c>
      <c r="B56" s="251" t="s">
        <v>69</v>
      </c>
      <c r="C56" s="250">
        <v>0</v>
      </c>
      <c r="D56" s="250">
        <v>0</v>
      </c>
      <c r="E56" s="250">
        <v>3</v>
      </c>
      <c r="F56" s="250">
        <v>1</v>
      </c>
      <c r="G56" s="237">
        <f>+SUMIFS(DonNghiphep!$D$4:$D$85,DonNghiphep!$B$4:$B$85,Nghi_bu!B56)</f>
        <v>0</v>
      </c>
      <c r="H56" s="237">
        <f>+SUMIFS(DonNghiphep!$E$4:$E$85,DonNghiphep!$B$4:$B$85,Nghi_bu!B56)</f>
        <v>0</v>
      </c>
      <c r="I56" s="250">
        <f t="shared" ref="I56" si="24">C56+E56-G56</f>
        <v>3</v>
      </c>
      <c r="J56" s="246">
        <f t="shared" ref="J56" si="25">+D56+F56-H56</f>
        <v>1</v>
      </c>
      <c r="K56" s="247"/>
      <c r="M56" s="248"/>
    </row>
    <row r="57" spans="1:13" hidden="1">
      <c r="A57" s="147"/>
      <c r="B57" s="251"/>
      <c r="C57" s="250"/>
      <c r="D57" s="250"/>
      <c r="E57" s="250"/>
      <c r="F57" s="250"/>
      <c r="G57" s="237">
        <f>+SUMIFS(DonNghiphep!$D$4:$D$85,DonNghiphep!$B$4:$B$85,Nghi_bu!B57)</f>
        <v>0</v>
      </c>
      <c r="H57" s="237">
        <f>+SUMIFS(DonNghiphep!$E$4:$E$85,DonNghiphep!$B$4:$B$85,Nghi_bu!B57)</f>
        <v>0</v>
      </c>
      <c r="I57" s="250">
        <f t="shared" si="16"/>
        <v>0</v>
      </c>
      <c r="J57" s="246">
        <f t="shared" si="17"/>
        <v>0</v>
      </c>
      <c r="K57" s="247"/>
      <c r="M57" s="248"/>
    </row>
    <row r="58" spans="1:13">
      <c r="A58" s="252"/>
      <c r="B58" s="252" t="s">
        <v>414</v>
      </c>
      <c r="C58" s="253">
        <f t="shared" ref="C58:J58" si="26">+SUM(C11:C57)</f>
        <v>32.5</v>
      </c>
      <c r="D58" s="253">
        <f t="shared" si="26"/>
        <v>19</v>
      </c>
      <c r="E58" s="253">
        <f t="shared" si="26"/>
        <v>33.5</v>
      </c>
      <c r="F58" s="253">
        <f t="shared" si="26"/>
        <v>16</v>
      </c>
      <c r="G58" s="253">
        <f t="shared" si="26"/>
        <v>7.5</v>
      </c>
      <c r="H58" s="253">
        <f t="shared" si="26"/>
        <v>8</v>
      </c>
      <c r="I58" s="253">
        <f t="shared" si="26"/>
        <v>58.5</v>
      </c>
      <c r="J58" s="253">
        <f t="shared" si="26"/>
        <v>27</v>
      </c>
      <c r="K58" s="252"/>
    </row>
  </sheetData>
  <mergeCells count="8">
    <mergeCell ref="A1:K1"/>
    <mergeCell ref="A2:K2"/>
    <mergeCell ref="A5:K5"/>
    <mergeCell ref="A6:K6"/>
    <mergeCell ref="C8:D8"/>
    <mergeCell ref="E8:F8"/>
    <mergeCell ref="G8:H8"/>
    <mergeCell ref="I8:J8"/>
  </mergeCells>
  <pageMargins left="0.34" right="0.09" top="0.37" bottom="0.75" header="0.27" footer="0.3"/>
  <pageSetup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 filterMode="1"/>
  <dimension ref="A1:M85"/>
  <sheetViews>
    <sheetView workbookViewId="0">
      <pane ySplit="3" topLeftCell="A4" activePane="bottomLeft" state="frozen"/>
      <selection pane="bottomLeft" activeCell="E76" sqref="E76"/>
    </sheetView>
  </sheetViews>
  <sheetFormatPr defaultRowHeight="12.75"/>
  <cols>
    <col min="1" max="1" width="5.42578125" style="93" customWidth="1"/>
    <col min="2" max="5" width="26.28515625" style="93" customWidth="1"/>
    <col min="6" max="6" width="17.85546875" style="93" customWidth="1"/>
    <col min="7" max="9" width="12" style="93" bestFit="1" customWidth="1"/>
    <col min="10" max="10" width="10.140625" style="93" bestFit="1" customWidth="1"/>
    <col min="11" max="248" width="9.140625" style="93"/>
    <col min="249" max="249" width="5.42578125" style="93" customWidth="1"/>
    <col min="250" max="250" width="0" style="93" hidden="1" customWidth="1"/>
    <col min="251" max="252" width="26.28515625" style="93" customWidth="1"/>
    <col min="253" max="253" width="0" style="93" hidden="1" customWidth="1"/>
    <col min="254" max="254" width="17.85546875" style="93" customWidth="1"/>
    <col min="255" max="255" width="21.140625" style="93" customWidth="1"/>
    <col min="256" max="257" width="0" style="93" hidden="1" customWidth="1"/>
    <col min="258" max="258" width="17.85546875" style="93" customWidth="1"/>
    <col min="259" max="504" width="9.140625" style="93"/>
    <col min="505" max="505" width="5.42578125" style="93" customWidth="1"/>
    <col min="506" max="506" width="0" style="93" hidden="1" customWidth="1"/>
    <col min="507" max="508" width="26.28515625" style="93" customWidth="1"/>
    <col min="509" max="509" width="0" style="93" hidden="1" customWidth="1"/>
    <col min="510" max="510" width="17.85546875" style="93" customWidth="1"/>
    <col min="511" max="511" width="21.140625" style="93" customWidth="1"/>
    <col min="512" max="513" width="0" style="93" hidden="1" customWidth="1"/>
    <col min="514" max="514" width="17.85546875" style="93" customWidth="1"/>
    <col min="515" max="760" width="9.140625" style="93"/>
    <col min="761" max="761" width="5.42578125" style="93" customWidth="1"/>
    <col min="762" max="762" width="0" style="93" hidden="1" customWidth="1"/>
    <col min="763" max="764" width="26.28515625" style="93" customWidth="1"/>
    <col min="765" max="765" width="0" style="93" hidden="1" customWidth="1"/>
    <col min="766" max="766" width="17.85546875" style="93" customWidth="1"/>
    <col min="767" max="767" width="21.140625" style="93" customWidth="1"/>
    <col min="768" max="769" width="0" style="93" hidden="1" customWidth="1"/>
    <col min="770" max="770" width="17.85546875" style="93" customWidth="1"/>
    <col min="771" max="1016" width="9.140625" style="93"/>
    <col min="1017" max="1017" width="5.42578125" style="93" customWidth="1"/>
    <col min="1018" max="1018" width="0" style="93" hidden="1" customWidth="1"/>
    <col min="1019" max="1020" width="26.28515625" style="93" customWidth="1"/>
    <col min="1021" max="1021" width="0" style="93" hidden="1" customWidth="1"/>
    <col min="1022" max="1022" width="17.85546875" style="93" customWidth="1"/>
    <col min="1023" max="1023" width="21.140625" style="93" customWidth="1"/>
    <col min="1024" max="1025" width="0" style="93" hidden="1" customWidth="1"/>
    <col min="1026" max="1026" width="17.85546875" style="93" customWidth="1"/>
    <col min="1027" max="1272" width="9.140625" style="93"/>
    <col min="1273" max="1273" width="5.42578125" style="93" customWidth="1"/>
    <col min="1274" max="1274" width="0" style="93" hidden="1" customWidth="1"/>
    <col min="1275" max="1276" width="26.28515625" style="93" customWidth="1"/>
    <col min="1277" max="1277" width="0" style="93" hidden="1" customWidth="1"/>
    <col min="1278" max="1278" width="17.85546875" style="93" customWidth="1"/>
    <col min="1279" max="1279" width="21.140625" style="93" customWidth="1"/>
    <col min="1280" max="1281" width="0" style="93" hidden="1" customWidth="1"/>
    <col min="1282" max="1282" width="17.85546875" style="93" customWidth="1"/>
    <col min="1283" max="1528" width="9.140625" style="93"/>
    <col min="1529" max="1529" width="5.42578125" style="93" customWidth="1"/>
    <col min="1530" max="1530" width="0" style="93" hidden="1" customWidth="1"/>
    <col min="1531" max="1532" width="26.28515625" style="93" customWidth="1"/>
    <col min="1533" max="1533" width="0" style="93" hidden="1" customWidth="1"/>
    <col min="1534" max="1534" width="17.85546875" style="93" customWidth="1"/>
    <col min="1535" max="1535" width="21.140625" style="93" customWidth="1"/>
    <col min="1536" max="1537" width="0" style="93" hidden="1" customWidth="1"/>
    <col min="1538" max="1538" width="17.85546875" style="93" customWidth="1"/>
    <col min="1539" max="1784" width="9.140625" style="93"/>
    <col min="1785" max="1785" width="5.42578125" style="93" customWidth="1"/>
    <col min="1786" max="1786" width="0" style="93" hidden="1" customWidth="1"/>
    <col min="1787" max="1788" width="26.28515625" style="93" customWidth="1"/>
    <col min="1789" max="1789" width="0" style="93" hidden="1" customWidth="1"/>
    <col min="1790" max="1790" width="17.85546875" style="93" customWidth="1"/>
    <col min="1791" max="1791" width="21.140625" style="93" customWidth="1"/>
    <col min="1792" max="1793" width="0" style="93" hidden="1" customWidth="1"/>
    <col min="1794" max="1794" width="17.85546875" style="93" customWidth="1"/>
    <col min="1795" max="2040" width="9.140625" style="93"/>
    <col min="2041" max="2041" width="5.42578125" style="93" customWidth="1"/>
    <col min="2042" max="2042" width="0" style="93" hidden="1" customWidth="1"/>
    <col min="2043" max="2044" width="26.28515625" style="93" customWidth="1"/>
    <col min="2045" max="2045" width="0" style="93" hidden="1" customWidth="1"/>
    <col min="2046" max="2046" width="17.85546875" style="93" customWidth="1"/>
    <col min="2047" max="2047" width="21.140625" style="93" customWidth="1"/>
    <col min="2048" max="2049" width="0" style="93" hidden="1" customWidth="1"/>
    <col min="2050" max="2050" width="17.85546875" style="93" customWidth="1"/>
    <col min="2051" max="2296" width="9.140625" style="93"/>
    <col min="2297" max="2297" width="5.42578125" style="93" customWidth="1"/>
    <col min="2298" max="2298" width="0" style="93" hidden="1" customWidth="1"/>
    <col min="2299" max="2300" width="26.28515625" style="93" customWidth="1"/>
    <col min="2301" max="2301" width="0" style="93" hidden="1" customWidth="1"/>
    <col min="2302" max="2302" width="17.85546875" style="93" customWidth="1"/>
    <col min="2303" max="2303" width="21.140625" style="93" customWidth="1"/>
    <col min="2304" max="2305" width="0" style="93" hidden="1" customWidth="1"/>
    <col min="2306" max="2306" width="17.85546875" style="93" customWidth="1"/>
    <col min="2307" max="2552" width="9.140625" style="93"/>
    <col min="2553" max="2553" width="5.42578125" style="93" customWidth="1"/>
    <col min="2554" max="2554" width="0" style="93" hidden="1" customWidth="1"/>
    <col min="2555" max="2556" width="26.28515625" style="93" customWidth="1"/>
    <col min="2557" max="2557" width="0" style="93" hidden="1" customWidth="1"/>
    <col min="2558" max="2558" width="17.85546875" style="93" customWidth="1"/>
    <col min="2559" max="2559" width="21.140625" style="93" customWidth="1"/>
    <col min="2560" max="2561" width="0" style="93" hidden="1" customWidth="1"/>
    <col min="2562" max="2562" width="17.85546875" style="93" customWidth="1"/>
    <col min="2563" max="2808" width="9.140625" style="93"/>
    <col min="2809" max="2809" width="5.42578125" style="93" customWidth="1"/>
    <col min="2810" max="2810" width="0" style="93" hidden="1" customWidth="1"/>
    <col min="2811" max="2812" width="26.28515625" style="93" customWidth="1"/>
    <col min="2813" max="2813" width="0" style="93" hidden="1" customWidth="1"/>
    <col min="2814" max="2814" width="17.85546875" style="93" customWidth="1"/>
    <col min="2815" max="2815" width="21.140625" style="93" customWidth="1"/>
    <col min="2816" max="2817" width="0" style="93" hidden="1" customWidth="1"/>
    <col min="2818" max="2818" width="17.85546875" style="93" customWidth="1"/>
    <col min="2819" max="3064" width="9.140625" style="93"/>
    <col min="3065" max="3065" width="5.42578125" style="93" customWidth="1"/>
    <col min="3066" max="3066" width="0" style="93" hidden="1" customWidth="1"/>
    <col min="3067" max="3068" width="26.28515625" style="93" customWidth="1"/>
    <col min="3069" max="3069" width="0" style="93" hidden="1" customWidth="1"/>
    <col min="3070" max="3070" width="17.85546875" style="93" customWidth="1"/>
    <col min="3071" max="3071" width="21.140625" style="93" customWidth="1"/>
    <col min="3072" max="3073" width="0" style="93" hidden="1" customWidth="1"/>
    <col min="3074" max="3074" width="17.85546875" style="93" customWidth="1"/>
    <col min="3075" max="3320" width="9.140625" style="93"/>
    <col min="3321" max="3321" width="5.42578125" style="93" customWidth="1"/>
    <col min="3322" max="3322" width="0" style="93" hidden="1" customWidth="1"/>
    <col min="3323" max="3324" width="26.28515625" style="93" customWidth="1"/>
    <col min="3325" max="3325" width="0" style="93" hidden="1" customWidth="1"/>
    <col min="3326" max="3326" width="17.85546875" style="93" customWidth="1"/>
    <col min="3327" max="3327" width="21.140625" style="93" customWidth="1"/>
    <col min="3328" max="3329" width="0" style="93" hidden="1" customWidth="1"/>
    <col min="3330" max="3330" width="17.85546875" style="93" customWidth="1"/>
    <col min="3331" max="3576" width="9.140625" style="93"/>
    <col min="3577" max="3577" width="5.42578125" style="93" customWidth="1"/>
    <col min="3578" max="3578" width="0" style="93" hidden="1" customWidth="1"/>
    <col min="3579" max="3580" width="26.28515625" style="93" customWidth="1"/>
    <col min="3581" max="3581" width="0" style="93" hidden="1" customWidth="1"/>
    <col min="3582" max="3582" width="17.85546875" style="93" customWidth="1"/>
    <col min="3583" max="3583" width="21.140625" style="93" customWidth="1"/>
    <col min="3584" max="3585" width="0" style="93" hidden="1" customWidth="1"/>
    <col min="3586" max="3586" width="17.85546875" style="93" customWidth="1"/>
    <col min="3587" max="3832" width="9.140625" style="93"/>
    <col min="3833" max="3833" width="5.42578125" style="93" customWidth="1"/>
    <col min="3834" max="3834" width="0" style="93" hidden="1" customWidth="1"/>
    <col min="3835" max="3836" width="26.28515625" style="93" customWidth="1"/>
    <col min="3837" max="3837" width="0" style="93" hidden="1" customWidth="1"/>
    <col min="3838" max="3838" width="17.85546875" style="93" customWidth="1"/>
    <col min="3839" max="3839" width="21.140625" style="93" customWidth="1"/>
    <col min="3840" max="3841" width="0" style="93" hidden="1" customWidth="1"/>
    <col min="3842" max="3842" width="17.85546875" style="93" customWidth="1"/>
    <col min="3843" max="4088" width="9.140625" style="93"/>
    <col min="4089" max="4089" width="5.42578125" style="93" customWidth="1"/>
    <col min="4090" max="4090" width="0" style="93" hidden="1" customWidth="1"/>
    <col min="4091" max="4092" width="26.28515625" style="93" customWidth="1"/>
    <col min="4093" max="4093" width="0" style="93" hidden="1" customWidth="1"/>
    <col min="4094" max="4094" width="17.85546875" style="93" customWidth="1"/>
    <col min="4095" max="4095" width="21.140625" style="93" customWidth="1"/>
    <col min="4096" max="4097" width="0" style="93" hidden="1" customWidth="1"/>
    <col min="4098" max="4098" width="17.85546875" style="93" customWidth="1"/>
    <col min="4099" max="4344" width="9.140625" style="93"/>
    <col min="4345" max="4345" width="5.42578125" style="93" customWidth="1"/>
    <col min="4346" max="4346" width="0" style="93" hidden="1" customWidth="1"/>
    <col min="4347" max="4348" width="26.28515625" style="93" customWidth="1"/>
    <col min="4349" max="4349" width="0" style="93" hidden="1" customWidth="1"/>
    <col min="4350" max="4350" width="17.85546875" style="93" customWidth="1"/>
    <col min="4351" max="4351" width="21.140625" style="93" customWidth="1"/>
    <col min="4352" max="4353" width="0" style="93" hidden="1" customWidth="1"/>
    <col min="4354" max="4354" width="17.85546875" style="93" customWidth="1"/>
    <col min="4355" max="4600" width="9.140625" style="93"/>
    <col min="4601" max="4601" width="5.42578125" style="93" customWidth="1"/>
    <col min="4602" max="4602" width="0" style="93" hidden="1" customWidth="1"/>
    <col min="4603" max="4604" width="26.28515625" style="93" customWidth="1"/>
    <col min="4605" max="4605" width="0" style="93" hidden="1" customWidth="1"/>
    <col min="4606" max="4606" width="17.85546875" style="93" customWidth="1"/>
    <col min="4607" max="4607" width="21.140625" style="93" customWidth="1"/>
    <col min="4608" max="4609" width="0" style="93" hidden="1" customWidth="1"/>
    <col min="4610" max="4610" width="17.85546875" style="93" customWidth="1"/>
    <col min="4611" max="4856" width="9.140625" style="93"/>
    <col min="4857" max="4857" width="5.42578125" style="93" customWidth="1"/>
    <col min="4858" max="4858" width="0" style="93" hidden="1" customWidth="1"/>
    <col min="4859" max="4860" width="26.28515625" style="93" customWidth="1"/>
    <col min="4861" max="4861" width="0" style="93" hidden="1" customWidth="1"/>
    <col min="4862" max="4862" width="17.85546875" style="93" customWidth="1"/>
    <col min="4863" max="4863" width="21.140625" style="93" customWidth="1"/>
    <col min="4864" max="4865" width="0" style="93" hidden="1" customWidth="1"/>
    <col min="4866" max="4866" width="17.85546875" style="93" customWidth="1"/>
    <col min="4867" max="5112" width="9.140625" style="93"/>
    <col min="5113" max="5113" width="5.42578125" style="93" customWidth="1"/>
    <col min="5114" max="5114" width="0" style="93" hidden="1" customWidth="1"/>
    <col min="5115" max="5116" width="26.28515625" style="93" customWidth="1"/>
    <col min="5117" max="5117" width="0" style="93" hidden="1" customWidth="1"/>
    <col min="5118" max="5118" width="17.85546875" style="93" customWidth="1"/>
    <col min="5119" max="5119" width="21.140625" style="93" customWidth="1"/>
    <col min="5120" max="5121" width="0" style="93" hidden="1" customWidth="1"/>
    <col min="5122" max="5122" width="17.85546875" style="93" customWidth="1"/>
    <col min="5123" max="5368" width="9.140625" style="93"/>
    <col min="5369" max="5369" width="5.42578125" style="93" customWidth="1"/>
    <col min="5370" max="5370" width="0" style="93" hidden="1" customWidth="1"/>
    <col min="5371" max="5372" width="26.28515625" style="93" customWidth="1"/>
    <col min="5373" max="5373" width="0" style="93" hidden="1" customWidth="1"/>
    <col min="5374" max="5374" width="17.85546875" style="93" customWidth="1"/>
    <col min="5375" max="5375" width="21.140625" style="93" customWidth="1"/>
    <col min="5376" max="5377" width="0" style="93" hidden="1" customWidth="1"/>
    <col min="5378" max="5378" width="17.85546875" style="93" customWidth="1"/>
    <col min="5379" max="5624" width="9.140625" style="93"/>
    <col min="5625" max="5625" width="5.42578125" style="93" customWidth="1"/>
    <col min="5626" max="5626" width="0" style="93" hidden="1" customWidth="1"/>
    <col min="5627" max="5628" width="26.28515625" style="93" customWidth="1"/>
    <col min="5629" max="5629" width="0" style="93" hidden="1" customWidth="1"/>
    <col min="5630" max="5630" width="17.85546875" style="93" customWidth="1"/>
    <col min="5631" max="5631" width="21.140625" style="93" customWidth="1"/>
    <col min="5632" max="5633" width="0" style="93" hidden="1" customWidth="1"/>
    <col min="5634" max="5634" width="17.85546875" style="93" customWidth="1"/>
    <col min="5635" max="5880" width="9.140625" style="93"/>
    <col min="5881" max="5881" width="5.42578125" style="93" customWidth="1"/>
    <col min="5882" max="5882" width="0" style="93" hidden="1" customWidth="1"/>
    <col min="5883" max="5884" width="26.28515625" style="93" customWidth="1"/>
    <col min="5885" max="5885" width="0" style="93" hidden="1" customWidth="1"/>
    <col min="5886" max="5886" width="17.85546875" style="93" customWidth="1"/>
    <col min="5887" max="5887" width="21.140625" style="93" customWidth="1"/>
    <col min="5888" max="5889" width="0" style="93" hidden="1" customWidth="1"/>
    <col min="5890" max="5890" width="17.85546875" style="93" customWidth="1"/>
    <col min="5891" max="6136" width="9.140625" style="93"/>
    <col min="6137" max="6137" width="5.42578125" style="93" customWidth="1"/>
    <col min="6138" max="6138" width="0" style="93" hidden="1" customWidth="1"/>
    <col min="6139" max="6140" width="26.28515625" style="93" customWidth="1"/>
    <col min="6141" max="6141" width="0" style="93" hidden="1" customWidth="1"/>
    <col min="6142" max="6142" width="17.85546875" style="93" customWidth="1"/>
    <col min="6143" max="6143" width="21.140625" style="93" customWidth="1"/>
    <col min="6144" max="6145" width="0" style="93" hidden="1" customWidth="1"/>
    <col min="6146" max="6146" width="17.85546875" style="93" customWidth="1"/>
    <col min="6147" max="6392" width="9.140625" style="93"/>
    <col min="6393" max="6393" width="5.42578125" style="93" customWidth="1"/>
    <col min="6394" max="6394" width="0" style="93" hidden="1" customWidth="1"/>
    <col min="6395" max="6396" width="26.28515625" style="93" customWidth="1"/>
    <col min="6397" max="6397" width="0" style="93" hidden="1" customWidth="1"/>
    <col min="6398" max="6398" width="17.85546875" style="93" customWidth="1"/>
    <col min="6399" max="6399" width="21.140625" style="93" customWidth="1"/>
    <col min="6400" max="6401" width="0" style="93" hidden="1" customWidth="1"/>
    <col min="6402" max="6402" width="17.85546875" style="93" customWidth="1"/>
    <col min="6403" max="6648" width="9.140625" style="93"/>
    <col min="6649" max="6649" width="5.42578125" style="93" customWidth="1"/>
    <col min="6650" max="6650" width="0" style="93" hidden="1" customWidth="1"/>
    <col min="6651" max="6652" width="26.28515625" style="93" customWidth="1"/>
    <col min="6653" max="6653" width="0" style="93" hidden="1" customWidth="1"/>
    <col min="6654" max="6654" width="17.85546875" style="93" customWidth="1"/>
    <col min="6655" max="6655" width="21.140625" style="93" customWidth="1"/>
    <col min="6656" max="6657" width="0" style="93" hidden="1" customWidth="1"/>
    <col min="6658" max="6658" width="17.85546875" style="93" customWidth="1"/>
    <col min="6659" max="6904" width="9.140625" style="93"/>
    <col min="6905" max="6905" width="5.42578125" style="93" customWidth="1"/>
    <col min="6906" max="6906" width="0" style="93" hidden="1" customWidth="1"/>
    <col min="6907" max="6908" width="26.28515625" style="93" customWidth="1"/>
    <col min="6909" max="6909" width="0" style="93" hidden="1" customWidth="1"/>
    <col min="6910" max="6910" width="17.85546875" style="93" customWidth="1"/>
    <col min="6911" max="6911" width="21.140625" style="93" customWidth="1"/>
    <col min="6912" max="6913" width="0" style="93" hidden="1" customWidth="1"/>
    <col min="6914" max="6914" width="17.85546875" style="93" customWidth="1"/>
    <col min="6915" max="7160" width="9.140625" style="93"/>
    <col min="7161" max="7161" width="5.42578125" style="93" customWidth="1"/>
    <col min="7162" max="7162" width="0" style="93" hidden="1" customWidth="1"/>
    <col min="7163" max="7164" width="26.28515625" style="93" customWidth="1"/>
    <col min="7165" max="7165" width="0" style="93" hidden="1" customWidth="1"/>
    <col min="7166" max="7166" width="17.85546875" style="93" customWidth="1"/>
    <col min="7167" max="7167" width="21.140625" style="93" customWidth="1"/>
    <col min="7168" max="7169" width="0" style="93" hidden="1" customWidth="1"/>
    <col min="7170" max="7170" width="17.85546875" style="93" customWidth="1"/>
    <col min="7171" max="7416" width="9.140625" style="93"/>
    <col min="7417" max="7417" width="5.42578125" style="93" customWidth="1"/>
    <col min="7418" max="7418" width="0" style="93" hidden="1" customWidth="1"/>
    <col min="7419" max="7420" width="26.28515625" style="93" customWidth="1"/>
    <col min="7421" max="7421" width="0" style="93" hidden="1" customWidth="1"/>
    <col min="7422" max="7422" width="17.85546875" style="93" customWidth="1"/>
    <col min="7423" max="7423" width="21.140625" style="93" customWidth="1"/>
    <col min="7424" max="7425" width="0" style="93" hidden="1" customWidth="1"/>
    <col min="7426" max="7426" width="17.85546875" style="93" customWidth="1"/>
    <col min="7427" max="7672" width="9.140625" style="93"/>
    <col min="7673" max="7673" width="5.42578125" style="93" customWidth="1"/>
    <col min="7674" max="7674" width="0" style="93" hidden="1" customWidth="1"/>
    <col min="7675" max="7676" width="26.28515625" style="93" customWidth="1"/>
    <col min="7677" max="7677" width="0" style="93" hidden="1" customWidth="1"/>
    <col min="7678" max="7678" width="17.85546875" style="93" customWidth="1"/>
    <col min="7679" max="7679" width="21.140625" style="93" customWidth="1"/>
    <col min="7680" max="7681" width="0" style="93" hidden="1" customWidth="1"/>
    <col min="7682" max="7682" width="17.85546875" style="93" customWidth="1"/>
    <col min="7683" max="7928" width="9.140625" style="93"/>
    <col min="7929" max="7929" width="5.42578125" style="93" customWidth="1"/>
    <col min="7930" max="7930" width="0" style="93" hidden="1" customWidth="1"/>
    <col min="7931" max="7932" width="26.28515625" style="93" customWidth="1"/>
    <col min="7933" max="7933" width="0" style="93" hidden="1" customWidth="1"/>
    <col min="7934" max="7934" width="17.85546875" style="93" customWidth="1"/>
    <col min="7935" max="7935" width="21.140625" style="93" customWidth="1"/>
    <col min="7936" max="7937" width="0" style="93" hidden="1" customWidth="1"/>
    <col min="7938" max="7938" width="17.85546875" style="93" customWidth="1"/>
    <col min="7939" max="8184" width="9.140625" style="93"/>
    <col min="8185" max="8185" width="5.42578125" style="93" customWidth="1"/>
    <col min="8186" max="8186" width="0" style="93" hidden="1" customWidth="1"/>
    <col min="8187" max="8188" width="26.28515625" style="93" customWidth="1"/>
    <col min="8189" max="8189" width="0" style="93" hidden="1" customWidth="1"/>
    <col min="8190" max="8190" width="17.85546875" style="93" customWidth="1"/>
    <col min="8191" max="8191" width="21.140625" style="93" customWidth="1"/>
    <col min="8192" max="8193" width="0" style="93" hidden="1" customWidth="1"/>
    <col min="8194" max="8194" width="17.85546875" style="93" customWidth="1"/>
    <col min="8195" max="8440" width="9.140625" style="93"/>
    <col min="8441" max="8441" width="5.42578125" style="93" customWidth="1"/>
    <col min="8442" max="8442" width="0" style="93" hidden="1" customWidth="1"/>
    <col min="8443" max="8444" width="26.28515625" style="93" customWidth="1"/>
    <col min="8445" max="8445" width="0" style="93" hidden="1" customWidth="1"/>
    <col min="8446" max="8446" width="17.85546875" style="93" customWidth="1"/>
    <col min="8447" max="8447" width="21.140625" style="93" customWidth="1"/>
    <col min="8448" max="8449" width="0" style="93" hidden="1" customWidth="1"/>
    <col min="8450" max="8450" width="17.85546875" style="93" customWidth="1"/>
    <col min="8451" max="8696" width="9.140625" style="93"/>
    <col min="8697" max="8697" width="5.42578125" style="93" customWidth="1"/>
    <col min="8698" max="8698" width="0" style="93" hidden="1" customWidth="1"/>
    <col min="8699" max="8700" width="26.28515625" style="93" customWidth="1"/>
    <col min="8701" max="8701" width="0" style="93" hidden="1" customWidth="1"/>
    <col min="8702" max="8702" width="17.85546875" style="93" customWidth="1"/>
    <col min="8703" max="8703" width="21.140625" style="93" customWidth="1"/>
    <col min="8704" max="8705" width="0" style="93" hidden="1" customWidth="1"/>
    <col min="8706" max="8706" width="17.85546875" style="93" customWidth="1"/>
    <col min="8707" max="8952" width="9.140625" style="93"/>
    <col min="8953" max="8953" width="5.42578125" style="93" customWidth="1"/>
    <col min="8954" max="8954" width="0" style="93" hidden="1" customWidth="1"/>
    <col min="8955" max="8956" width="26.28515625" style="93" customWidth="1"/>
    <col min="8957" max="8957" width="0" style="93" hidden="1" customWidth="1"/>
    <col min="8958" max="8958" width="17.85546875" style="93" customWidth="1"/>
    <col min="8959" max="8959" width="21.140625" style="93" customWidth="1"/>
    <col min="8960" max="8961" width="0" style="93" hidden="1" customWidth="1"/>
    <col min="8962" max="8962" width="17.85546875" style="93" customWidth="1"/>
    <col min="8963" max="9208" width="9.140625" style="93"/>
    <col min="9209" max="9209" width="5.42578125" style="93" customWidth="1"/>
    <col min="9210" max="9210" width="0" style="93" hidden="1" customWidth="1"/>
    <col min="9211" max="9212" width="26.28515625" style="93" customWidth="1"/>
    <col min="9213" max="9213" width="0" style="93" hidden="1" customWidth="1"/>
    <col min="9214" max="9214" width="17.85546875" style="93" customWidth="1"/>
    <col min="9215" max="9215" width="21.140625" style="93" customWidth="1"/>
    <col min="9216" max="9217" width="0" style="93" hidden="1" customWidth="1"/>
    <col min="9218" max="9218" width="17.85546875" style="93" customWidth="1"/>
    <col min="9219" max="9464" width="9.140625" style="93"/>
    <col min="9465" max="9465" width="5.42578125" style="93" customWidth="1"/>
    <col min="9466" max="9466" width="0" style="93" hidden="1" customWidth="1"/>
    <col min="9467" max="9468" width="26.28515625" style="93" customWidth="1"/>
    <col min="9469" max="9469" width="0" style="93" hidden="1" customWidth="1"/>
    <col min="9470" max="9470" width="17.85546875" style="93" customWidth="1"/>
    <col min="9471" max="9471" width="21.140625" style="93" customWidth="1"/>
    <col min="9472" max="9473" width="0" style="93" hidden="1" customWidth="1"/>
    <col min="9474" max="9474" width="17.85546875" style="93" customWidth="1"/>
    <col min="9475" max="9720" width="9.140625" style="93"/>
    <col min="9721" max="9721" width="5.42578125" style="93" customWidth="1"/>
    <col min="9722" max="9722" width="0" style="93" hidden="1" customWidth="1"/>
    <col min="9723" max="9724" width="26.28515625" style="93" customWidth="1"/>
    <col min="9725" max="9725" width="0" style="93" hidden="1" customWidth="1"/>
    <col min="9726" max="9726" width="17.85546875" style="93" customWidth="1"/>
    <col min="9727" max="9727" width="21.140625" style="93" customWidth="1"/>
    <col min="9728" max="9729" width="0" style="93" hidden="1" customWidth="1"/>
    <col min="9730" max="9730" width="17.85546875" style="93" customWidth="1"/>
    <col min="9731" max="9976" width="9.140625" style="93"/>
    <col min="9977" max="9977" width="5.42578125" style="93" customWidth="1"/>
    <col min="9978" max="9978" width="0" style="93" hidden="1" customWidth="1"/>
    <col min="9979" max="9980" width="26.28515625" style="93" customWidth="1"/>
    <col min="9981" max="9981" width="0" style="93" hidden="1" customWidth="1"/>
    <col min="9982" max="9982" width="17.85546875" style="93" customWidth="1"/>
    <col min="9983" max="9983" width="21.140625" style="93" customWidth="1"/>
    <col min="9984" max="9985" width="0" style="93" hidden="1" customWidth="1"/>
    <col min="9986" max="9986" width="17.85546875" style="93" customWidth="1"/>
    <col min="9987" max="10232" width="9.140625" style="93"/>
    <col min="10233" max="10233" width="5.42578125" style="93" customWidth="1"/>
    <col min="10234" max="10234" width="0" style="93" hidden="1" customWidth="1"/>
    <col min="10235" max="10236" width="26.28515625" style="93" customWidth="1"/>
    <col min="10237" max="10237" width="0" style="93" hidden="1" customWidth="1"/>
    <col min="10238" max="10238" width="17.85546875" style="93" customWidth="1"/>
    <col min="10239" max="10239" width="21.140625" style="93" customWidth="1"/>
    <col min="10240" max="10241" width="0" style="93" hidden="1" customWidth="1"/>
    <col min="10242" max="10242" width="17.85546875" style="93" customWidth="1"/>
    <col min="10243" max="10488" width="9.140625" style="93"/>
    <col min="10489" max="10489" width="5.42578125" style="93" customWidth="1"/>
    <col min="10490" max="10490" width="0" style="93" hidden="1" customWidth="1"/>
    <col min="10491" max="10492" width="26.28515625" style="93" customWidth="1"/>
    <col min="10493" max="10493" width="0" style="93" hidden="1" customWidth="1"/>
    <col min="10494" max="10494" width="17.85546875" style="93" customWidth="1"/>
    <col min="10495" max="10495" width="21.140625" style="93" customWidth="1"/>
    <col min="10496" max="10497" width="0" style="93" hidden="1" customWidth="1"/>
    <col min="10498" max="10498" width="17.85546875" style="93" customWidth="1"/>
    <col min="10499" max="10744" width="9.140625" style="93"/>
    <col min="10745" max="10745" width="5.42578125" style="93" customWidth="1"/>
    <col min="10746" max="10746" width="0" style="93" hidden="1" customWidth="1"/>
    <col min="10747" max="10748" width="26.28515625" style="93" customWidth="1"/>
    <col min="10749" max="10749" width="0" style="93" hidden="1" customWidth="1"/>
    <col min="10750" max="10750" width="17.85546875" style="93" customWidth="1"/>
    <col min="10751" max="10751" width="21.140625" style="93" customWidth="1"/>
    <col min="10752" max="10753" width="0" style="93" hidden="1" customWidth="1"/>
    <col min="10754" max="10754" width="17.85546875" style="93" customWidth="1"/>
    <col min="10755" max="11000" width="9.140625" style="93"/>
    <col min="11001" max="11001" width="5.42578125" style="93" customWidth="1"/>
    <col min="11002" max="11002" width="0" style="93" hidden="1" customWidth="1"/>
    <col min="11003" max="11004" width="26.28515625" style="93" customWidth="1"/>
    <col min="11005" max="11005" width="0" style="93" hidden="1" customWidth="1"/>
    <col min="11006" max="11006" width="17.85546875" style="93" customWidth="1"/>
    <col min="11007" max="11007" width="21.140625" style="93" customWidth="1"/>
    <col min="11008" max="11009" width="0" style="93" hidden="1" customWidth="1"/>
    <col min="11010" max="11010" width="17.85546875" style="93" customWidth="1"/>
    <col min="11011" max="11256" width="9.140625" style="93"/>
    <col min="11257" max="11257" width="5.42578125" style="93" customWidth="1"/>
    <col min="11258" max="11258" width="0" style="93" hidden="1" customWidth="1"/>
    <col min="11259" max="11260" width="26.28515625" style="93" customWidth="1"/>
    <col min="11261" max="11261" width="0" style="93" hidden="1" customWidth="1"/>
    <col min="11262" max="11262" width="17.85546875" style="93" customWidth="1"/>
    <col min="11263" max="11263" width="21.140625" style="93" customWidth="1"/>
    <col min="11264" max="11265" width="0" style="93" hidden="1" customWidth="1"/>
    <col min="11266" max="11266" width="17.85546875" style="93" customWidth="1"/>
    <col min="11267" max="11512" width="9.140625" style="93"/>
    <col min="11513" max="11513" width="5.42578125" style="93" customWidth="1"/>
    <col min="11514" max="11514" width="0" style="93" hidden="1" customWidth="1"/>
    <col min="11515" max="11516" width="26.28515625" style="93" customWidth="1"/>
    <col min="11517" max="11517" width="0" style="93" hidden="1" customWidth="1"/>
    <col min="11518" max="11518" width="17.85546875" style="93" customWidth="1"/>
    <col min="11519" max="11519" width="21.140625" style="93" customWidth="1"/>
    <col min="11520" max="11521" width="0" style="93" hidden="1" customWidth="1"/>
    <col min="11522" max="11522" width="17.85546875" style="93" customWidth="1"/>
    <col min="11523" max="11768" width="9.140625" style="93"/>
    <col min="11769" max="11769" width="5.42578125" style="93" customWidth="1"/>
    <col min="11770" max="11770" width="0" style="93" hidden="1" customWidth="1"/>
    <col min="11771" max="11772" width="26.28515625" style="93" customWidth="1"/>
    <col min="11773" max="11773" width="0" style="93" hidden="1" customWidth="1"/>
    <col min="11774" max="11774" width="17.85546875" style="93" customWidth="1"/>
    <col min="11775" max="11775" width="21.140625" style="93" customWidth="1"/>
    <col min="11776" max="11777" width="0" style="93" hidden="1" customWidth="1"/>
    <col min="11778" max="11778" width="17.85546875" style="93" customWidth="1"/>
    <col min="11779" max="12024" width="9.140625" style="93"/>
    <col min="12025" max="12025" width="5.42578125" style="93" customWidth="1"/>
    <col min="12026" max="12026" width="0" style="93" hidden="1" customWidth="1"/>
    <col min="12027" max="12028" width="26.28515625" style="93" customWidth="1"/>
    <col min="12029" max="12029" width="0" style="93" hidden="1" customWidth="1"/>
    <col min="12030" max="12030" width="17.85546875" style="93" customWidth="1"/>
    <col min="12031" max="12031" width="21.140625" style="93" customWidth="1"/>
    <col min="12032" max="12033" width="0" style="93" hidden="1" customWidth="1"/>
    <col min="12034" max="12034" width="17.85546875" style="93" customWidth="1"/>
    <col min="12035" max="12280" width="9.140625" style="93"/>
    <col min="12281" max="12281" width="5.42578125" style="93" customWidth="1"/>
    <col min="12282" max="12282" width="0" style="93" hidden="1" customWidth="1"/>
    <col min="12283" max="12284" width="26.28515625" style="93" customWidth="1"/>
    <col min="12285" max="12285" width="0" style="93" hidden="1" customWidth="1"/>
    <col min="12286" max="12286" width="17.85546875" style="93" customWidth="1"/>
    <col min="12287" max="12287" width="21.140625" style="93" customWidth="1"/>
    <col min="12288" max="12289" width="0" style="93" hidden="1" customWidth="1"/>
    <col min="12290" max="12290" width="17.85546875" style="93" customWidth="1"/>
    <col min="12291" max="12536" width="9.140625" style="93"/>
    <col min="12537" max="12537" width="5.42578125" style="93" customWidth="1"/>
    <col min="12538" max="12538" width="0" style="93" hidden="1" customWidth="1"/>
    <col min="12539" max="12540" width="26.28515625" style="93" customWidth="1"/>
    <col min="12541" max="12541" width="0" style="93" hidden="1" customWidth="1"/>
    <col min="12542" max="12542" width="17.85546875" style="93" customWidth="1"/>
    <col min="12543" max="12543" width="21.140625" style="93" customWidth="1"/>
    <col min="12544" max="12545" width="0" style="93" hidden="1" customWidth="1"/>
    <col min="12546" max="12546" width="17.85546875" style="93" customWidth="1"/>
    <col min="12547" max="12792" width="9.140625" style="93"/>
    <col min="12793" max="12793" width="5.42578125" style="93" customWidth="1"/>
    <col min="12794" max="12794" width="0" style="93" hidden="1" customWidth="1"/>
    <col min="12795" max="12796" width="26.28515625" style="93" customWidth="1"/>
    <col min="12797" max="12797" width="0" style="93" hidden="1" customWidth="1"/>
    <col min="12798" max="12798" width="17.85546875" style="93" customWidth="1"/>
    <col min="12799" max="12799" width="21.140625" style="93" customWidth="1"/>
    <col min="12800" max="12801" width="0" style="93" hidden="1" customWidth="1"/>
    <col min="12802" max="12802" width="17.85546875" style="93" customWidth="1"/>
    <col min="12803" max="13048" width="9.140625" style="93"/>
    <col min="13049" max="13049" width="5.42578125" style="93" customWidth="1"/>
    <col min="13050" max="13050" width="0" style="93" hidden="1" customWidth="1"/>
    <col min="13051" max="13052" width="26.28515625" style="93" customWidth="1"/>
    <col min="13053" max="13053" width="0" style="93" hidden="1" customWidth="1"/>
    <col min="13054" max="13054" width="17.85546875" style="93" customWidth="1"/>
    <col min="13055" max="13055" width="21.140625" style="93" customWidth="1"/>
    <col min="13056" max="13057" width="0" style="93" hidden="1" customWidth="1"/>
    <col min="13058" max="13058" width="17.85546875" style="93" customWidth="1"/>
    <col min="13059" max="13304" width="9.140625" style="93"/>
    <col min="13305" max="13305" width="5.42578125" style="93" customWidth="1"/>
    <col min="13306" max="13306" width="0" style="93" hidden="1" customWidth="1"/>
    <col min="13307" max="13308" width="26.28515625" style="93" customWidth="1"/>
    <col min="13309" max="13309" width="0" style="93" hidden="1" customWidth="1"/>
    <col min="13310" max="13310" width="17.85546875" style="93" customWidth="1"/>
    <col min="13311" max="13311" width="21.140625" style="93" customWidth="1"/>
    <col min="13312" max="13313" width="0" style="93" hidden="1" customWidth="1"/>
    <col min="13314" max="13314" width="17.85546875" style="93" customWidth="1"/>
    <col min="13315" max="13560" width="9.140625" style="93"/>
    <col min="13561" max="13561" width="5.42578125" style="93" customWidth="1"/>
    <col min="13562" max="13562" width="0" style="93" hidden="1" customWidth="1"/>
    <col min="13563" max="13564" width="26.28515625" style="93" customWidth="1"/>
    <col min="13565" max="13565" width="0" style="93" hidden="1" customWidth="1"/>
    <col min="13566" max="13566" width="17.85546875" style="93" customWidth="1"/>
    <col min="13567" max="13567" width="21.140625" style="93" customWidth="1"/>
    <col min="13568" max="13569" width="0" style="93" hidden="1" customWidth="1"/>
    <col min="13570" max="13570" width="17.85546875" style="93" customWidth="1"/>
    <col min="13571" max="13816" width="9.140625" style="93"/>
    <col min="13817" max="13817" width="5.42578125" style="93" customWidth="1"/>
    <col min="13818" max="13818" width="0" style="93" hidden="1" customWidth="1"/>
    <col min="13819" max="13820" width="26.28515625" style="93" customWidth="1"/>
    <col min="13821" max="13821" width="0" style="93" hidden="1" customWidth="1"/>
    <col min="13822" max="13822" width="17.85546875" style="93" customWidth="1"/>
    <col min="13823" max="13823" width="21.140625" style="93" customWidth="1"/>
    <col min="13824" max="13825" width="0" style="93" hidden="1" customWidth="1"/>
    <col min="13826" max="13826" width="17.85546875" style="93" customWidth="1"/>
    <col min="13827" max="14072" width="9.140625" style="93"/>
    <col min="14073" max="14073" width="5.42578125" style="93" customWidth="1"/>
    <col min="14074" max="14074" width="0" style="93" hidden="1" customWidth="1"/>
    <col min="14075" max="14076" width="26.28515625" style="93" customWidth="1"/>
    <col min="14077" max="14077" width="0" style="93" hidden="1" customWidth="1"/>
    <col min="14078" max="14078" width="17.85546875" style="93" customWidth="1"/>
    <col min="14079" max="14079" width="21.140625" style="93" customWidth="1"/>
    <col min="14080" max="14081" width="0" style="93" hidden="1" customWidth="1"/>
    <col min="14082" max="14082" width="17.85546875" style="93" customWidth="1"/>
    <col min="14083" max="14328" width="9.140625" style="93"/>
    <col min="14329" max="14329" width="5.42578125" style="93" customWidth="1"/>
    <col min="14330" max="14330" width="0" style="93" hidden="1" customWidth="1"/>
    <col min="14331" max="14332" width="26.28515625" style="93" customWidth="1"/>
    <col min="14333" max="14333" width="0" style="93" hidden="1" customWidth="1"/>
    <col min="14334" max="14334" width="17.85546875" style="93" customWidth="1"/>
    <col min="14335" max="14335" width="21.140625" style="93" customWidth="1"/>
    <col min="14336" max="14337" width="0" style="93" hidden="1" customWidth="1"/>
    <col min="14338" max="14338" width="17.85546875" style="93" customWidth="1"/>
    <col min="14339" max="14584" width="9.140625" style="93"/>
    <col min="14585" max="14585" width="5.42578125" style="93" customWidth="1"/>
    <col min="14586" max="14586" width="0" style="93" hidden="1" customWidth="1"/>
    <col min="14587" max="14588" width="26.28515625" style="93" customWidth="1"/>
    <col min="14589" max="14589" width="0" style="93" hidden="1" customWidth="1"/>
    <col min="14590" max="14590" width="17.85546875" style="93" customWidth="1"/>
    <col min="14591" max="14591" width="21.140625" style="93" customWidth="1"/>
    <col min="14592" max="14593" width="0" style="93" hidden="1" customWidth="1"/>
    <col min="14594" max="14594" width="17.85546875" style="93" customWidth="1"/>
    <col min="14595" max="14840" width="9.140625" style="93"/>
    <col min="14841" max="14841" width="5.42578125" style="93" customWidth="1"/>
    <col min="14842" max="14842" width="0" style="93" hidden="1" customWidth="1"/>
    <col min="14843" max="14844" width="26.28515625" style="93" customWidth="1"/>
    <col min="14845" max="14845" width="0" style="93" hidden="1" customWidth="1"/>
    <col min="14846" max="14846" width="17.85546875" style="93" customWidth="1"/>
    <col min="14847" max="14847" width="21.140625" style="93" customWidth="1"/>
    <col min="14848" max="14849" width="0" style="93" hidden="1" customWidth="1"/>
    <col min="14850" max="14850" width="17.85546875" style="93" customWidth="1"/>
    <col min="14851" max="15096" width="9.140625" style="93"/>
    <col min="15097" max="15097" width="5.42578125" style="93" customWidth="1"/>
    <col min="15098" max="15098" width="0" style="93" hidden="1" customWidth="1"/>
    <col min="15099" max="15100" width="26.28515625" style="93" customWidth="1"/>
    <col min="15101" max="15101" width="0" style="93" hidden="1" customWidth="1"/>
    <col min="15102" max="15102" width="17.85546875" style="93" customWidth="1"/>
    <col min="15103" max="15103" width="21.140625" style="93" customWidth="1"/>
    <col min="15104" max="15105" width="0" style="93" hidden="1" customWidth="1"/>
    <col min="15106" max="15106" width="17.85546875" style="93" customWidth="1"/>
    <col min="15107" max="15352" width="9.140625" style="93"/>
    <col min="15353" max="15353" width="5.42578125" style="93" customWidth="1"/>
    <col min="15354" max="15354" width="0" style="93" hidden="1" customWidth="1"/>
    <col min="15355" max="15356" width="26.28515625" style="93" customWidth="1"/>
    <col min="15357" max="15357" width="0" style="93" hidden="1" customWidth="1"/>
    <col min="15358" max="15358" width="17.85546875" style="93" customWidth="1"/>
    <col min="15359" max="15359" width="21.140625" style="93" customWidth="1"/>
    <col min="15360" max="15361" width="0" style="93" hidden="1" customWidth="1"/>
    <col min="15362" max="15362" width="17.85546875" style="93" customWidth="1"/>
    <col min="15363" max="15608" width="9.140625" style="93"/>
    <col min="15609" max="15609" width="5.42578125" style="93" customWidth="1"/>
    <col min="15610" max="15610" width="0" style="93" hidden="1" customWidth="1"/>
    <col min="15611" max="15612" width="26.28515625" style="93" customWidth="1"/>
    <col min="15613" max="15613" width="0" style="93" hidden="1" customWidth="1"/>
    <col min="15614" max="15614" width="17.85546875" style="93" customWidth="1"/>
    <col min="15615" max="15615" width="21.140625" style="93" customWidth="1"/>
    <col min="15616" max="15617" width="0" style="93" hidden="1" customWidth="1"/>
    <col min="15618" max="15618" width="17.85546875" style="93" customWidth="1"/>
    <col min="15619" max="15864" width="9.140625" style="93"/>
    <col min="15865" max="15865" width="5.42578125" style="93" customWidth="1"/>
    <col min="15866" max="15866" width="0" style="93" hidden="1" customWidth="1"/>
    <col min="15867" max="15868" width="26.28515625" style="93" customWidth="1"/>
    <col min="15869" max="15869" width="0" style="93" hidden="1" customWidth="1"/>
    <col min="15870" max="15870" width="17.85546875" style="93" customWidth="1"/>
    <col min="15871" max="15871" width="21.140625" style="93" customWidth="1"/>
    <col min="15872" max="15873" width="0" style="93" hidden="1" customWidth="1"/>
    <col min="15874" max="15874" width="17.85546875" style="93" customWidth="1"/>
    <col min="15875" max="16120" width="9.140625" style="93"/>
    <col min="16121" max="16121" width="5.42578125" style="93" customWidth="1"/>
    <col min="16122" max="16122" width="0" style="93" hidden="1" customWidth="1"/>
    <col min="16123" max="16124" width="26.28515625" style="93" customWidth="1"/>
    <col min="16125" max="16125" width="0" style="93" hidden="1" customWidth="1"/>
    <col min="16126" max="16126" width="17.85546875" style="93" customWidth="1"/>
    <col min="16127" max="16127" width="21.140625" style="93" customWidth="1"/>
    <col min="16128" max="16129" width="0" style="93" hidden="1" customWidth="1"/>
    <col min="16130" max="16130" width="17.85546875" style="93" customWidth="1"/>
    <col min="16131" max="16384" width="9.140625" style="93"/>
  </cols>
  <sheetData>
    <row r="1" spans="1:13" ht="27.75" customHeight="1">
      <c r="A1" s="164" t="s">
        <v>473</v>
      </c>
      <c r="B1" s="141"/>
      <c r="C1" s="197">
        <f>SUM(C4:C102)</f>
        <v>61.5</v>
      </c>
      <c r="D1" s="222">
        <f ca="1">+C1-Cham_cong!AN85</f>
        <v>0</v>
      </c>
      <c r="E1" s="259"/>
      <c r="G1" s="141"/>
    </row>
    <row r="2" spans="1:13" ht="30.6" customHeight="1">
      <c r="A2" s="309" t="s">
        <v>21</v>
      </c>
      <c r="B2" s="309" t="s">
        <v>110</v>
      </c>
      <c r="C2" s="309" t="s">
        <v>111</v>
      </c>
      <c r="D2" s="311" t="s">
        <v>91</v>
      </c>
      <c r="E2" s="312"/>
      <c r="F2" s="309" t="s">
        <v>112</v>
      </c>
      <c r="G2" s="309" t="s">
        <v>113</v>
      </c>
      <c r="H2" s="309" t="s">
        <v>114</v>
      </c>
      <c r="I2" s="309" t="s">
        <v>197</v>
      </c>
      <c r="J2" s="309" t="s">
        <v>198</v>
      </c>
      <c r="K2" s="309" t="s">
        <v>199</v>
      </c>
      <c r="L2" s="309" t="s">
        <v>200</v>
      </c>
      <c r="M2" s="309" t="s">
        <v>251</v>
      </c>
    </row>
    <row r="3" spans="1:13" ht="30.6" customHeight="1">
      <c r="A3" s="310"/>
      <c r="B3" s="310"/>
      <c r="C3" s="310"/>
      <c r="D3" s="258" t="s">
        <v>91</v>
      </c>
      <c r="E3" s="258" t="s">
        <v>147</v>
      </c>
      <c r="F3" s="310"/>
      <c r="G3" s="310"/>
      <c r="H3" s="310"/>
      <c r="I3" s="310"/>
      <c r="J3" s="310"/>
      <c r="K3" s="310"/>
      <c r="L3" s="310"/>
      <c r="M3" s="310"/>
    </row>
    <row r="4" spans="1:13" ht="20.100000000000001" hidden="1" customHeight="1">
      <c r="A4" s="181">
        <v>1</v>
      </c>
      <c r="B4" s="182" t="s">
        <v>352</v>
      </c>
      <c r="C4" s="183">
        <v>0.5</v>
      </c>
      <c r="D4" s="183"/>
      <c r="E4" s="183"/>
      <c r="F4" s="184">
        <v>42313</v>
      </c>
      <c r="G4" s="184"/>
      <c r="H4" s="184"/>
      <c r="I4" s="184"/>
      <c r="J4" s="184"/>
      <c r="K4" s="184"/>
      <c r="L4" s="184"/>
      <c r="M4" s="184"/>
    </row>
    <row r="5" spans="1:13" ht="20.100000000000001" hidden="1" customHeight="1">
      <c r="A5" s="181">
        <v>2</v>
      </c>
      <c r="B5" s="182" t="s">
        <v>597</v>
      </c>
      <c r="C5" s="183">
        <v>0.5</v>
      </c>
      <c r="D5" s="183"/>
      <c r="E5" s="183"/>
      <c r="F5" s="184">
        <v>42328</v>
      </c>
      <c r="G5" s="184"/>
      <c r="H5" s="184"/>
      <c r="I5" s="184"/>
      <c r="J5" s="184"/>
      <c r="K5" s="184"/>
      <c r="L5" s="184"/>
      <c r="M5" s="184"/>
    </row>
    <row r="6" spans="1:13" ht="20.100000000000001" hidden="1" customHeight="1">
      <c r="A6" s="181">
        <v>3</v>
      </c>
      <c r="B6" s="182" t="s">
        <v>302</v>
      </c>
      <c r="C6" s="183">
        <v>3</v>
      </c>
      <c r="D6" s="183"/>
      <c r="E6" s="183"/>
      <c r="F6" s="184">
        <v>42303</v>
      </c>
      <c r="G6" s="184">
        <v>42304</v>
      </c>
      <c r="H6" s="184">
        <v>42305</v>
      </c>
      <c r="I6" s="184"/>
      <c r="J6" s="184"/>
      <c r="K6" s="184"/>
      <c r="L6" s="184"/>
      <c r="M6" s="184"/>
    </row>
    <row r="7" spans="1:13" ht="20.100000000000001" hidden="1" customHeight="1">
      <c r="A7" s="181">
        <v>4</v>
      </c>
      <c r="B7" s="182" t="s">
        <v>281</v>
      </c>
      <c r="C7" s="183">
        <v>0.5</v>
      </c>
      <c r="D7" s="183"/>
      <c r="E7" s="183"/>
      <c r="F7" s="184">
        <v>42326</v>
      </c>
      <c r="G7" s="184"/>
      <c r="H7" s="184"/>
      <c r="I7" s="184"/>
      <c r="J7" s="184"/>
      <c r="K7" s="184"/>
      <c r="L7" s="184"/>
      <c r="M7" s="184"/>
    </row>
    <row r="8" spans="1:13" ht="20.100000000000001" hidden="1" customHeight="1">
      <c r="A8" s="181">
        <v>5</v>
      </c>
      <c r="B8" s="182" t="s">
        <v>598</v>
      </c>
      <c r="C8" s="183">
        <v>0.5</v>
      </c>
      <c r="D8" s="183"/>
      <c r="E8" s="183"/>
      <c r="F8" s="184">
        <v>42325</v>
      </c>
      <c r="G8" s="184"/>
      <c r="H8" s="184"/>
      <c r="I8" s="184"/>
      <c r="J8" s="184"/>
      <c r="K8" s="184"/>
      <c r="L8" s="184"/>
      <c r="M8" s="184"/>
    </row>
    <row r="9" spans="1:13" ht="20.100000000000001" hidden="1" customHeight="1">
      <c r="A9" s="181">
        <v>6</v>
      </c>
      <c r="B9" s="182" t="s">
        <v>599</v>
      </c>
      <c r="C9" s="183">
        <v>1</v>
      </c>
      <c r="D9" s="183"/>
      <c r="E9" s="183"/>
      <c r="F9" s="184">
        <v>42324</v>
      </c>
      <c r="G9" s="184"/>
      <c r="H9" s="184"/>
      <c r="I9" s="184"/>
      <c r="J9" s="184"/>
      <c r="K9" s="184"/>
      <c r="L9" s="184"/>
      <c r="M9" s="184"/>
    </row>
    <row r="10" spans="1:13" ht="20.100000000000001" hidden="1" customHeight="1">
      <c r="A10" s="181">
        <v>7</v>
      </c>
      <c r="B10" s="182" t="s">
        <v>600</v>
      </c>
      <c r="C10" s="183">
        <v>0.5</v>
      </c>
      <c r="D10" s="183"/>
      <c r="E10" s="183"/>
      <c r="F10" s="184">
        <v>42324</v>
      </c>
      <c r="G10" s="184"/>
      <c r="H10" s="184"/>
      <c r="I10" s="184"/>
      <c r="J10" s="184"/>
      <c r="K10" s="184"/>
      <c r="L10" s="184"/>
      <c r="M10" s="184"/>
    </row>
    <row r="11" spans="1:13" ht="20.100000000000001" hidden="1" customHeight="1">
      <c r="A11" s="181">
        <v>8</v>
      </c>
      <c r="B11" s="182" t="s">
        <v>601</v>
      </c>
      <c r="C11" s="183">
        <v>1</v>
      </c>
      <c r="D11" s="183"/>
      <c r="E11" s="183"/>
      <c r="F11" s="184">
        <v>42321</v>
      </c>
      <c r="G11" s="184"/>
      <c r="H11" s="184"/>
      <c r="I11" s="184"/>
      <c r="J11" s="184"/>
      <c r="K11" s="184"/>
      <c r="L11" s="184"/>
      <c r="M11" s="184"/>
    </row>
    <row r="12" spans="1:13" ht="21" hidden="1" customHeight="1">
      <c r="A12" s="181">
        <v>9</v>
      </c>
      <c r="B12" s="182" t="s">
        <v>600</v>
      </c>
      <c r="C12" s="183">
        <v>2</v>
      </c>
      <c r="D12" s="183"/>
      <c r="E12" s="183"/>
      <c r="F12" s="184">
        <v>42320</v>
      </c>
      <c r="G12" s="184">
        <v>42321</v>
      </c>
      <c r="H12" s="184"/>
      <c r="I12" s="184"/>
      <c r="J12" s="184"/>
      <c r="K12" s="184"/>
      <c r="L12" s="184"/>
      <c r="M12" s="184"/>
    </row>
    <row r="13" spans="1:13" ht="20.100000000000001" hidden="1" customHeight="1">
      <c r="A13" s="181">
        <v>10</v>
      </c>
      <c r="B13" s="182" t="s">
        <v>602</v>
      </c>
      <c r="C13" s="183">
        <v>1</v>
      </c>
      <c r="D13" s="183"/>
      <c r="E13" s="183"/>
      <c r="F13" s="184">
        <v>42320</v>
      </c>
      <c r="G13" s="184"/>
      <c r="H13" s="184"/>
      <c r="I13" s="184"/>
      <c r="J13" s="184"/>
      <c r="K13" s="184"/>
      <c r="L13" s="184"/>
      <c r="M13" s="184"/>
    </row>
    <row r="14" spans="1:13" ht="20.100000000000001" hidden="1" customHeight="1">
      <c r="A14" s="181">
        <v>11</v>
      </c>
      <c r="B14" s="182" t="s">
        <v>599</v>
      </c>
      <c r="C14" s="183">
        <v>1.5</v>
      </c>
      <c r="D14" s="183"/>
      <c r="E14" s="183"/>
      <c r="F14" s="184">
        <v>42320</v>
      </c>
      <c r="G14" s="184">
        <v>42321</v>
      </c>
      <c r="H14" s="184"/>
      <c r="I14" s="184"/>
      <c r="J14" s="184"/>
      <c r="K14" s="184"/>
      <c r="L14" s="184"/>
      <c r="M14" s="184"/>
    </row>
    <row r="15" spans="1:13" ht="20.100000000000001" hidden="1" customHeight="1">
      <c r="A15" s="181">
        <v>12</v>
      </c>
      <c r="B15" s="182" t="s">
        <v>603</v>
      </c>
      <c r="C15" s="183">
        <v>1</v>
      </c>
      <c r="D15" s="183"/>
      <c r="E15" s="183"/>
      <c r="F15" s="184">
        <v>42319</v>
      </c>
      <c r="G15" s="184"/>
      <c r="H15" s="184"/>
      <c r="I15" s="184"/>
      <c r="J15" s="184"/>
      <c r="K15" s="184"/>
      <c r="L15" s="184"/>
      <c r="M15" s="184"/>
    </row>
    <row r="16" spans="1:13" ht="20.100000000000001" customHeight="1">
      <c r="A16" s="181">
        <v>13</v>
      </c>
      <c r="B16" s="182" t="s">
        <v>604</v>
      </c>
      <c r="C16" s="183">
        <v>0.5</v>
      </c>
      <c r="D16" s="183"/>
      <c r="E16" s="183"/>
      <c r="F16" s="184">
        <v>42319</v>
      </c>
      <c r="G16" s="184"/>
      <c r="H16" s="184"/>
      <c r="I16" s="184"/>
      <c r="J16" s="184"/>
      <c r="K16" s="184"/>
      <c r="L16" s="184"/>
      <c r="M16" s="184"/>
    </row>
    <row r="17" spans="1:13" ht="20.100000000000001" hidden="1" customHeight="1">
      <c r="A17" s="181">
        <v>14</v>
      </c>
      <c r="B17" s="182" t="s">
        <v>605</v>
      </c>
      <c r="C17" s="183"/>
      <c r="D17" s="183"/>
      <c r="E17" s="183"/>
      <c r="F17" s="184"/>
      <c r="G17" s="184"/>
      <c r="H17" s="184"/>
      <c r="I17" s="184"/>
      <c r="J17" s="184"/>
      <c r="K17" s="184"/>
      <c r="L17" s="184"/>
      <c r="M17" s="184"/>
    </row>
    <row r="18" spans="1:13" ht="20.100000000000001" hidden="1" customHeight="1">
      <c r="A18" s="181">
        <v>15</v>
      </c>
      <c r="B18" s="182" t="s">
        <v>606</v>
      </c>
      <c r="C18" s="183">
        <v>0.5</v>
      </c>
      <c r="D18" s="183"/>
      <c r="E18" s="183"/>
      <c r="F18" s="184">
        <v>42317</v>
      </c>
      <c r="G18" s="184"/>
      <c r="H18" s="184"/>
      <c r="I18" s="184"/>
      <c r="J18" s="184"/>
      <c r="K18" s="184"/>
      <c r="L18" s="184"/>
      <c r="M18" s="184"/>
    </row>
    <row r="19" spans="1:13" ht="20.100000000000001" hidden="1" customHeight="1">
      <c r="A19" s="181">
        <v>16</v>
      </c>
      <c r="B19" s="182" t="s">
        <v>602</v>
      </c>
      <c r="C19" s="183">
        <v>1</v>
      </c>
      <c r="D19" s="183"/>
      <c r="E19" s="183"/>
      <c r="F19" s="184">
        <v>42317</v>
      </c>
      <c r="G19" s="184"/>
      <c r="H19" s="184"/>
      <c r="I19" s="184"/>
      <c r="J19" s="184"/>
      <c r="K19" s="184"/>
      <c r="L19" s="184"/>
      <c r="M19" s="184"/>
    </row>
    <row r="20" spans="1:13" ht="20.100000000000001" hidden="1" customHeight="1">
      <c r="A20" s="181">
        <v>17</v>
      </c>
      <c r="B20" s="182" t="s">
        <v>607</v>
      </c>
      <c r="C20" s="183">
        <v>0.5</v>
      </c>
      <c r="D20" s="183"/>
      <c r="E20" s="183"/>
      <c r="F20" s="184">
        <v>42317</v>
      </c>
      <c r="G20" s="184"/>
      <c r="H20" s="184"/>
      <c r="I20" s="184"/>
      <c r="J20" s="184"/>
      <c r="K20" s="184"/>
      <c r="L20" s="184"/>
      <c r="M20" s="184"/>
    </row>
    <row r="21" spans="1:13" ht="20.100000000000001" hidden="1" customHeight="1">
      <c r="A21" s="181">
        <v>18</v>
      </c>
      <c r="B21" s="182" t="s">
        <v>229</v>
      </c>
      <c r="C21" s="183">
        <v>0.5</v>
      </c>
      <c r="D21" s="183"/>
      <c r="E21" s="183"/>
      <c r="F21" s="184">
        <v>42314</v>
      </c>
      <c r="G21" s="184"/>
      <c r="H21" s="184"/>
      <c r="I21" s="184"/>
      <c r="J21" s="184"/>
      <c r="K21" s="184"/>
      <c r="L21" s="184"/>
      <c r="M21" s="184"/>
    </row>
    <row r="22" spans="1:13" ht="20.100000000000001" hidden="1" customHeight="1">
      <c r="A22" s="181">
        <v>19</v>
      </c>
      <c r="B22" s="182" t="s">
        <v>600</v>
      </c>
      <c r="C22" s="183">
        <v>1</v>
      </c>
      <c r="D22" s="183"/>
      <c r="E22" s="183"/>
      <c r="F22" s="184">
        <v>42314</v>
      </c>
      <c r="G22" s="184"/>
      <c r="H22" s="184"/>
      <c r="I22" s="184"/>
      <c r="J22" s="184"/>
      <c r="K22" s="184"/>
      <c r="L22" s="184"/>
      <c r="M22" s="184"/>
    </row>
    <row r="23" spans="1:13" ht="20.100000000000001" hidden="1" customHeight="1">
      <c r="A23" s="181">
        <v>20</v>
      </c>
      <c r="B23" s="182" t="s">
        <v>599</v>
      </c>
      <c r="C23" s="183">
        <v>2</v>
      </c>
      <c r="D23" s="183"/>
      <c r="E23" s="183"/>
      <c r="F23" s="184">
        <v>42313</v>
      </c>
      <c r="G23" s="184">
        <v>42314</v>
      </c>
      <c r="H23" s="184"/>
      <c r="I23" s="184"/>
      <c r="J23" s="184"/>
      <c r="K23" s="184"/>
      <c r="L23" s="184"/>
      <c r="M23" s="184"/>
    </row>
    <row r="24" spans="1:13" ht="20.100000000000001" hidden="1" customHeight="1">
      <c r="A24" s="181">
        <v>21</v>
      </c>
      <c r="B24" s="182" t="s">
        <v>608</v>
      </c>
      <c r="C24" s="183">
        <v>3</v>
      </c>
      <c r="D24" s="183"/>
      <c r="E24" s="183"/>
      <c r="F24" s="184">
        <v>42310</v>
      </c>
      <c r="G24" s="184">
        <v>42311</v>
      </c>
      <c r="H24" s="184">
        <v>42312</v>
      </c>
      <c r="I24" s="184"/>
      <c r="J24" s="184"/>
      <c r="K24" s="184"/>
      <c r="L24" s="184"/>
      <c r="M24" s="184"/>
    </row>
    <row r="25" spans="1:13" ht="20.100000000000001" hidden="1" customHeight="1">
      <c r="A25" s="181">
        <v>22</v>
      </c>
      <c r="B25" s="182" t="s">
        <v>609</v>
      </c>
      <c r="C25" s="183">
        <v>1.5</v>
      </c>
      <c r="D25" s="183"/>
      <c r="E25" s="183"/>
      <c r="F25" s="184">
        <v>42306</v>
      </c>
      <c r="G25" s="184">
        <v>42307</v>
      </c>
      <c r="H25" s="184"/>
      <c r="I25" s="184"/>
      <c r="J25" s="184"/>
      <c r="K25" s="184"/>
      <c r="L25" s="184"/>
      <c r="M25" s="184"/>
    </row>
    <row r="26" spans="1:13" ht="20.100000000000001" hidden="1" customHeight="1">
      <c r="A26" s="181">
        <v>23</v>
      </c>
      <c r="B26" s="94" t="s">
        <v>610</v>
      </c>
      <c r="C26" s="183">
        <v>1</v>
      </c>
      <c r="D26" s="183"/>
      <c r="E26" s="183"/>
      <c r="F26" s="95">
        <v>42306</v>
      </c>
      <c r="G26" s="95"/>
      <c r="H26" s="95"/>
      <c r="I26" s="95"/>
      <c r="J26" s="95"/>
      <c r="K26" s="95"/>
      <c r="L26" s="95"/>
      <c r="M26" s="95"/>
    </row>
    <row r="27" spans="1:13" ht="20.100000000000001" hidden="1" customHeight="1">
      <c r="A27" s="181">
        <v>24</v>
      </c>
      <c r="B27" s="94" t="s">
        <v>611</v>
      </c>
      <c r="C27" s="183">
        <v>0.5</v>
      </c>
      <c r="D27" s="183"/>
      <c r="E27" s="183"/>
      <c r="F27" s="95">
        <v>42306</v>
      </c>
      <c r="G27" s="95"/>
      <c r="H27" s="95"/>
      <c r="I27" s="95"/>
      <c r="J27" s="95"/>
      <c r="K27" s="95"/>
      <c r="L27" s="95"/>
      <c r="M27" s="95"/>
    </row>
    <row r="28" spans="1:13" ht="20.100000000000001" hidden="1" customHeight="1">
      <c r="A28" s="181">
        <v>25</v>
      </c>
      <c r="B28" s="94" t="s">
        <v>612</v>
      </c>
      <c r="C28" s="183">
        <v>0.5</v>
      </c>
      <c r="D28" s="183"/>
      <c r="E28" s="183"/>
      <c r="F28" s="95">
        <v>42306</v>
      </c>
      <c r="G28" s="95"/>
      <c r="H28" s="95"/>
      <c r="I28" s="95"/>
      <c r="J28" s="95"/>
      <c r="K28" s="95"/>
      <c r="L28" s="95"/>
      <c r="M28" s="95"/>
    </row>
    <row r="29" spans="1:13" ht="20.100000000000001" hidden="1" customHeight="1">
      <c r="A29" s="181">
        <v>26</v>
      </c>
      <c r="B29" s="94" t="s">
        <v>597</v>
      </c>
      <c r="C29" s="183">
        <v>1</v>
      </c>
      <c r="D29" s="183"/>
      <c r="E29" s="183"/>
      <c r="F29" s="95">
        <v>42306</v>
      </c>
      <c r="G29" s="95"/>
      <c r="H29" s="95"/>
      <c r="I29" s="95"/>
      <c r="J29" s="95"/>
      <c r="K29" s="95"/>
      <c r="L29" s="95"/>
      <c r="M29" s="95"/>
    </row>
    <row r="30" spans="1:13" ht="20.100000000000001" hidden="1" customHeight="1">
      <c r="A30" s="181">
        <v>27</v>
      </c>
      <c r="B30" s="94" t="s">
        <v>613</v>
      </c>
      <c r="C30" s="183">
        <v>1</v>
      </c>
      <c r="D30" s="183"/>
      <c r="E30" s="183"/>
      <c r="F30" s="95">
        <v>42303</v>
      </c>
      <c r="G30" s="95"/>
      <c r="H30" s="95"/>
      <c r="I30" s="95"/>
      <c r="J30" s="95"/>
      <c r="K30" s="95"/>
      <c r="L30" s="95"/>
      <c r="M30" s="95"/>
    </row>
    <row r="31" spans="1:13" ht="20.100000000000001" hidden="1" customHeight="1">
      <c r="A31" s="181">
        <v>28</v>
      </c>
      <c r="B31" s="94" t="s">
        <v>611</v>
      </c>
      <c r="C31" s="183">
        <v>1</v>
      </c>
      <c r="D31" s="183"/>
      <c r="E31" s="183"/>
      <c r="F31" s="95">
        <v>42327</v>
      </c>
      <c r="G31" s="95"/>
      <c r="H31" s="95"/>
      <c r="I31" s="95"/>
      <c r="J31" s="95"/>
      <c r="K31" s="95"/>
      <c r="L31" s="95"/>
      <c r="M31" s="95"/>
    </row>
    <row r="32" spans="1:13" ht="20.100000000000001" hidden="1" customHeight="1">
      <c r="A32" s="181">
        <v>29</v>
      </c>
      <c r="B32" s="94" t="s">
        <v>614</v>
      </c>
      <c r="C32" s="183">
        <v>1</v>
      </c>
      <c r="D32" s="183"/>
      <c r="E32" s="183"/>
      <c r="F32" s="95">
        <v>42312</v>
      </c>
      <c r="G32" s="95">
        <v>42313</v>
      </c>
      <c r="H32" s="95">
        <v>42314</v>
      </c>
      <c r="I32" s="95"/>
      <c r="J32" s="95"/>
      <c r="K32" s="95"/>
      <c r="L32" s="95"/>
      <c r="M32" s="95"/>
    </row>
    <row r="33" spans="1:13" ht="20.100000000000001" hidden="1" customHeight="1">
      <c r="A33" s="181">
        <v>30</v>
      </c>
      <c r="B33" s="94" t="s">
        <v>615</v>
      </c>
      <c r="C33" s="183">
        <v>1</v>
      </c>
      <c r="D33" s="183"/>
      <c r="E33" s="183"/>
      <c r="F33" s="95">
        <v>42310</v>
      </c>
      <c r="G33" s="95"/>
      <c r="H33" s="95"/>
      <c r="I33" s="95"/>
      <c r="J33" s="95"/>
      <c r="K33" s="95"/>
      <c r="L33" s="95"/>
      <c r="M33" s="95"/>
    </row>
    <row r="34" spans="1:13" ht="20.100000000000001" hidden="1" customHeight="1">
      <c r="A34" s="181">
        <v>31</v>
      </c>
      <c r="B34" s="94" t="s">
        <v>616</v>
      </c>
      <c r="C34" s="183">
        <v>0.5</v>
      </c>
      <c r="D34" s="183"/>
      <c r="E34" s="183"/>
      <c r="F34" s="95">
        <v>42307</v>
      </c>
      <c r="G34" s="95"/>
      <c r="H34" s="95"/>
      <c r="I34" s="95"/>
      <c r="J34" s="95"/>
      <c r="K34" s="95"/>
      <c r="L34" s="95"/>
      <c r="M34" s="95"/>
    </row>
    <row r="35" spans="1:13" ht="20.100000000000001" hidden="1" customHeight="1">
      <c r="A35" s="181">
        <v>32</v>
      </c>
      <c r="B35" s="94" t="s">
        <v>616</v>
      </c>
      <c r="C35" s="183">
        <v>0.5</v>
      </c>
      <c r="D35" s="183"/>
      <c r="E35" s="183"/>
      <c r="F35" s="95">
        <v>42324</v>
      </c>
      <c r="G35" s="95"/>
      <c r="H35" s="95"/>
      <c r="I35" s="95"/>
      <c r="J35" s="95"/>
      <c r="K35" s="95"/>
      <c r="L35" s="95"/>
      <c r="M35" s="95"/>
    </row>
    <row r="36" spans="1:13" ht="20.100000000000001" hidden="1" customHeight="1">
      <c r="A36" s="181">
        <v>33</v>
      </c>
      <c r="B36" s="94" t="s">
        <v>617</v>
      </c>
      <c r="C36" s="183">
        <v>1</v>
      </c>
      <c r="D36" s="183"/>
      <c r="E36" s="183"/>
      <c r="F36" s="95">
        <v>42311</v>
      </c>
      <c r="G36" s="95"/>
      <c r="H36" s="95"/>
      <c r="I36" s="95"/>
      <c r="J36" s="95"/>
      <c r="K36" s="95"/>
      <c r="L36" s="95"/>
      <c r="M36" s="95"/>
    </row>
    <row r="37" spans="1:13" ht="20.100000000000001" hidden="1" customHeight="1">
      <c r="A37" s="181">
        <v>34</v>
      </c>
      <c r="B37" s="94" t="s">
        <v>618</v>
      </c>
      <c r="C37" s="183">
        <v>1</v>
      </c>
      <c r="D37" s="183"/>
      <c r="E37" s="183"/>
      <c r="F37" s="156">
        <v>42303</v>
      </c>
      <c r="G37" s="95"/>
      <c r="H37" s="95"/>
      <c r="I37" s="95"/>
      <c r="J37" s="95"/>
      <c r="K37" s="95"/>
      <c r="L37" s="95"/>
      <c r="M37" s="95"/>
    </row>
    <row r="38" spans="1:13" ht="20.100000000000001" hidden="1" customHeight="1">
      <c r="A38" s="181">
        <v>35</v>
      </c>
      <c r="B38" s="94" t="s">
        <v>619</v>
      </c>
      <c r="C38" s="183">
        <v>1</v>
      </c>
      <c r="D38" s="183"/>
      <c r="E38" s="183"/>
      <c r="F38" s="156">
        <v>42306</v>
      </c>
      <c r="G38" s="95"/>
      <c r="H38" s="95"/>
      <c r="I38" s="95"/>
      <c r="J38" s="95"/>
      <c r="K38" s="95"/>
      <c r="L38" s="97"/>
      <c r="M38" s="97"/>
    </row>
    <row r="39" spans="1:13" ht="20.100000000000001" hidden="1" customHeight="1">
      <c r="A39" s="181">
        <v>36</v>
      </c>
      <c r="B39" s="94" t="s">
        <v>620</v>
      </c>
      <c r="C39" s="183">
        <v>1</v>
      </c>
      <c r="D39" s="183"/>
      <c r="E39" s="183"/>
      <c r="F39" s="95">
        <v>42325</v>
      </c>
      <c r="G39" s="95"/>
      <c r="H39" s="95"/>
      <c r="I39" s="95"/>
      <c r="J39" s="95"/>
      <c r="K39" s="97"/>
      <c r="L39" s="97"/>
      <c r="M39" s="97"/>
    </row>
    <row r="40" spans="1:13" ht="20.100000000000001" hidden="1" customHeight="1">
      <c r="A40" s="181">
        <v>37</v>
      </c>
      <c r="B40" s="94" t="s">
        <v>621</v>
      </c>
      <c r="C40" s="183">
        <v>4</v>
      </c>
      <c r="D40" s="183"/>
      <c r="E40" s="183"/>
      <c r="F40" s="95">
        <v>42306</v>
      </c>
      <c r="G40" s="95">
        <v>42307</v>
      </c>
      <c r="H40" s="283">
        <v>42310</v>
      </c>
      <c r="I40" s="283">
        <v>42311</v>
      </c>
      <c r="J40" s="283"/>
      <c r="K40" s="97"/>
      <c r="L40" s="97"/>
      <c r="M40" s="97"/>
    </row>
    <row r="41" spans="1:13" ht="20.100000000000001" hidden="1" customHeight="1">
      <c r="A41" s="181">
        <v>38</v>
      </c>
      <c r="B41" s="94" t="s">
        <v>622</v>
      </c>
      <c r="C41" s="183">
        <v>1</v>
      </c>
      <c r="D41" s="183"/>
      <c r="E41" s="183"/>
      <c r="F41" s="95">
        <v>42306</v>
      </c>
      <c r="G41" s="95"/>
      <c r="H41" s="95"/>
      <c r="I41" s="95"/>
      <c r="J41" s="95"/>
      <c r="K41" s="95"/>
      <c r="L41" s="95"/>
      <c r="M41" s="95"/>
    </row>
    <row r="42" spans="1:13" ht="20.100000000000001" hidden="1" customHeight="1">
      <c r="A42" s="181">
        <v>39</v>
      </c>
      <c r="B42" s="94" t="s">
        <v>623</v>
      </c>
      <c r="C42" s="183">
        <v>1</v>
      </c>
      <c r="D42" s="183"/>
      <c r="E42" s="183"/>
      <c r="F42" s="95">
        <v>42306</v>
      </c>
      <c r="G42" s="95"/>
      <c r="H42" s="95"/>
      <c r="I42" s="97"/>
      <c r="J42" s="97"/>
      <c r="K42" s="97"/>
      <c r="L42" s="97"/>
      <c r="M42" s="97"/>
    </row>
    <row r="43" spans="1:13" ht="20.100000000000001" hidden="1" customHeight="1">
      <c r="A43" s="181">
        <v>40</v>
      </c>
      <c r="B43" s="94" t="s">
        <v>623</v>
      </c>
      <c r="C43" s="183">
        <v>0.5</v>
      </c>
      <c r="D43" s="183"/>
      <c r="E43" s="183"/>
      <c r="F43" s="95">
        <v>42304</v>
      </c>
      <c r="G43" s="95"/>
      <c r="H43" s="95"/>
      <c r="I43" s="95"/>
      <c r="J43" s="97"/>
      <c r="K43" s="97"/>
      <c r="L43" s="97"/>
      <c r="M43" s="97"/>
    </row>
    <row r="44" spans="1:13" ht="20.100000000000001" hidden="1" customHeight="1">
      <c r="A44" s="181">
        <v>41</v>
      </c>
      <c r="B44" s="94" t="s">
        <v>624</v>
      </c>
      <c r="C44" s="183">
        <v>1</v>
      </c>
      <c r="D44" s="183"/>
      <c r="E44" s="183"/>
      <c r="F44" s="95">
        <v>42320</v>
      </c>
      <c r="G44" s="95"/>
      <c r="H44" s="95"/>
      <c r="I44" s="97"/>
      <c r="J44" s="97"/>
      <c r="K44" s="97"/>
      <c r="L44" s="97"/>
      <c r="M44" s="97"/>
    </row>
    <row r="45" spans="1:13" ht="20.100000000000001" hidden="1" customHeight="1">
      <c r="A45" s="181">
        <v>42</v>
      </c>
      <c r="B45" s="94" t="s">
        <v>605</v>
      </c>
      <c r="C45" s="183">
        <v>0.5</v>
      </c>
      <c r="D45" s="183"/>
      <c r="E45" s="183"/>
      <c r="F45" s="95">
        <v>42319</v>
      </c>
      <c r="G45" s="95"/>
      <c r="H45" s="95"/>
      <c r="I45" s="95"/>
      <c r="J45" s="95"/>
      <c r="K45" s="97"/>
      <c r="L45" s="97"/>
      <c r="M45" s="97"/>
    </row>
    <row r="46" spans="1:13" ht="20.100000000000001" hidden="1" customHeight="1">
      <c r="A46" s="181">
        <v>43</v>
      </c>
      <c r="B46" s="94" t="s">
        <v>625</v>
      </c>
      <c r="C46" s="183">
        <v>1</v>
      </c>
      <c r="D46" s="183"/>
      <c r="E46" s="183"/>
      <c r="F46" s="95">
        <v>42324</v>
      </c>
      <c r="G46" s="95"/>
      <c r="H46" s="95"/>
      <c r="I46" s="95"/>
      <c r="J46" s="95"/>
      <c r="K46" s="97"/>
      <c r="L46" s="97"/>
      <c r="M46" s="97"/>
    </row>
    <row r="47" spans="1:13" ht="20.100000000000001" hidden="1" customHeight="1">
      <c r="A47" s="181">
        <v>44</v>
      </c>
      <c r="B47" s="94" t="s">
        <v>626</v>
      </c>
      <c r="C47" s="183">
        <v>2</v>
      </c>
      <c r="D47" s="183"/>
      <c r="E47" s="183"/>
      <c r="F47" s="95">
        <v>42310</v>
      </c>
      <c r="G47" s="95">
        <v>42311</v>
      </c>
      <c r="H47" s="95"/>
      <c r="I47" s="95"/>
      <c r="J47" s="95"/>
      <c r="K47" s="97"/>
      <c r="L47" s="97"/>
      <c r="M47" s="97"/>
    </row>
    <row r="48" spans="1:13" ht="20.100000000000001" hidden="1" customHeight="1">
      <c r="A48" s="181">
        <v>45</v>
      </c>
      <c r="B48" s="94" t="s">
        <v>627</v>
      </c>
      <c r="C48" s="183">
        <v>0.5</v>
      </c>
      <c r="D48" s="183"/>
      <c r="E48" s="183"/>
      <c r="F48" s="95">
        <v>42311</v>
      </c>
      <c r="G48" s="95"/>
      <c r="H48" s="95"/>
      <c r="I48" s="95"/>
      <c r="J48" s="95"/>
      <c r="K48" s="97"/>
      <c r="L48" s="97"/>
      <c r="M48" s="97"/>
    </row>
    <row r="49" spans="1:13" ht="20.100000000000001" hidden="1" customHeight="1">
      <c r="A49" s="181">
        <v>46</v>
      </c>
      <c r="B49" s="94" t="s">
        <v>626</v>
      </c>
      <c r="C49" s="183">
        <v>2</v>
      </c>
      <c r="D49" s="183"/>
      <c r="E49" s="183"/>
      <c r="F49" s="95">
        <v>42306</v>
      </c>
      <c r="G49" s="95">
        <v>42307</v>
      </c>
      <c r="H49" s="95"/>
      <c r="I49" s="95"/>
      <c r="J49" s="95"/>
      <c r="K49" s="97"/>
      <c r="L49" s="97"/>
      <c r="M49" s="97"/>
    </row>
    <row r="50" spans="1:13" ht="20.100000000000001" hidden="1" customHeight="1">
      <c r="A50" s="181">
        <v>47</v>
      </c>
      <c r="B50" s="94" t="s">
        <v>613</v>
      </c>
      <c r="C50" s="183">
        <v>0.5</v>
      </c>
      <c r="D50" s="183"/>
      <c r="E50" s="183"/>
      <c r="F50" s="95">
        <v>42320</v>
      </c>
      <c r="G50" s="95"/>
      <c r="H50" s="95"/>
      <c r="I50" s="95"/>
      <c r="J50" s="95"/>
      <c r="K50" s="97"/>
      <c r="L50" s="97"/>
      <c r="M50" s="97"/>
    </row>
    <row r="51" spans="1:13" ht="20.100000000000001" hidden="1" customHeight="1">
      <c r="A51" s="181">
        <v>48</v>
      </c>
      <c r="B51" s="94" t="s">
        <v>627</v>
      </c>
      <c r="C51" s="183">
        <v>0.5</v>
      </c>
      <c r="D51" s="183"/>
      <c r="E51" s="183"/>
      <c r="F51" s="95">
        <v>42304</v>
      </c>
      <c r="G51" s="95"/>
      <c r="H51" s="95"/>
      <c r="I51" s="95"/>
      <c r="J51" s="95"/>
      <c r="K51" s="97"/>
      <c r="L51" s="97"/>
      <c r="M51" s="97"/>
    </row>
    <row r="52" spans="1:13" ht="20.100000000000001" hidden="1" customHeight="1">
      <c r="A52" s="181">
        <v>49</v>
      </c>
      <c r="B52" s="94" t="s">
        <v>628</v>
      </c>
      <c r="C52" s="183">
        <v>0.5</v>
      </c>
      <c r="D52" s="183"/>
      <c r="E52" s="183"/>
      <c r="F52" s="95">
        <v>42307</v>
      </c>
      <c r="G52" s="95"/>
      <c r="H52" s="95"/>
      <c r="I52" s="95"/>
      <c r="J52" s="95"/>
      <c r="K52" s="97"/>
      <c r="L52" s="97"/>
      <c r="M52" s="97"/>
    </row>
    <row r="53" spans="1:13" ht="20.100000000000001" hidden="1" customHeight="1">
      <c r="A53" s="181">
        <v>50</v>
      </c>
      <c r="B53" s="94" t="s">
        <v>636</v>
      </c>
      <c r="C53" s="183">
        <v>1</v>
      </c>
      <c r="D53" s="183"/>
      <c r="E53" s="183"/>
      <c r="F53" s="95">
        <v>42306</v>
      </c>
      <c r="G53" s="95"/>
      <c r="H53" s="97"/>
      <c r="I53" s="97"/>
      <c r="J53" s="97"/>
      <c r="K53" s="97"/>
      <c r="L53" s="97"/>
      <c r="M53" s="97"/>
    </row>
    <row r="54" spans="1:13" ht="20.100000000000001" hidden="1" customHeight="1">
      <c r="A54" s="181">
        <v>51</v>
      </c>
      <c r="B54" s="94" t="s">
        <v>629</v>
      </c>
      <c r="C54" s="183">
        <v>1</v>
      </c>
      <c r="D54" s="183"/>
      <c r="E54" s="183"/>
      <c r="F54" s="95">
        <v>42306</v>
      </c>
      <c r="G54" s="95"/>
      <c r="H54" s="97"/>
      <c r="I54" s="97"/>
      <c r="J54" s="97"/>
      <c r="K54" s="97"/>
      <c r="L54" s="97"/>
      <c r="M54" s="97"/>
    </row>
    <row r="55" spans="1:13" ht="20.100000000000001" hidden="1" customHeight="1">
      <c r="A55" s="181">
        <v>52</v>
      </c>
      <c r="B55" s="94" t="s">
        <v>630</v>
      </c>
      <c r="C55" s="183">
        <v>1</v>
      </c>
      <c r="D55" s="183"/>
      <c r="E55" s="183"/>
      <c r="F55" s="95">
        <v>42320</v>
      </c>
      <c r="G55" s="95"/>
      <c r="H55" s="97"/>
      <c r="I55" s="97"/>
      <c r="J55" s="97"/>
      <c r="K55" s="97"/>
      <c r="L55" s="97"/>
      <c r="M55" s="97"/>
    </row>
    <row r="56" spans="1:13" ht="20.100000000000001" hidden="1" customHeight="1">
      <c r="A56" s="181">
        <v>53</v>
      </c>
      <c r="B56" s="94" t="s">
        <v>630</v>
      </c>
      <c r="C56" s="183">
        <v>0.5</v>
      </c>
      <c r="D56" s="183"/>
      <c r="E56" s="183"/>
      <c r="F56" s="95">
        <v>42329</v>
      </c>
      <c r="G56" s="95"/>
      <c r="H56" s="97"/>
      <c r="I56" s="97"/>
      <c r="J56" s="97"/>
      <c r="K56" s="97"/>
      <c r="L56" s="97"/>
      <c r="M56" s="97"/>
    </row>
    <row r="57" spans="1:13" ht="20.100000000000001" hidden="1" customHeight="1">
      <c r="A57" s="181">
        <v>54</v>
      </c>
      <c r="B57" s="94" t="s">
        <v>614</v>
      </c>
      <c r="C57" s="183"/>
      <c r="D57" s="183"/>
      <c r="E57" s="183"/>
      <c r="F57" s="95">
        <v>42312</v>
      </c>
      <c r="G57" s="95"/>
      <c r="H57" s="97"/>
      <c r="I57" s="97"/>
      <c r="J57" s="97"/>
      <c r="K57" s="97"/>
      <c r="L57" s="97"/>
      <c r="M57" s="97"/>
    </row>
    <row r="58" spans="1:13" ht="20.100000000000001" hidden="1" customHeight="1">
      <c r="A58" s="181">
        <v>55</v>
      </c>
      <c r="B58" s="94" t="s">
        <v>631</v>
      </c>
      <c r="C58" s="183">
        <v>1</v>
      </c>
      <c r="D58" s="183"/>
      <c r="E58" s="183"/>
      <c r="F58" s="95">
        <v>42328</v>
      </c>
      <c r="G58" s="95"/>
      <c r="H58" s="97"/>
      <c r="I58" s="97"/>
      <c r="J58" s="97"/>
      <c r="K58" s="97"/>
      <c r="L58" s="97"/>
      <c r="M58" s="97"/>
    </row>
    <row r="59" spans="1:13" ht="20.100000000000001" hidden="1" customHeight="1">
      <c r="A59" s="181">
        <v>56</v>
      </c>
      <c r="B59" s="94" t="s">
        <v>613</v>
      </c>
      <c r="C59" s="183">
        <v>1</v>
      </c>
      <c r="D59" s="183"/>
      <c r="E59" s="183"/>
      <c r="F59" s="95">
        <v>42328</v>
      </c>
      <c r="G59" s="95"/>
      <c r="H59" s="97"/>
      <c r="I59" s="97"/>
      <c r="J59" s="97"/>
      <c r="K59" s="97"/>
      <c r="L59" s="97"/>
      <c r="M59" s="97"/>
    </row>
    <row r="60" spans="1:13" ht="20.100000000000001" hidden="1" customHeight="1">
      <c r="A60" s="181">
        <v>57</v>
      </c>
      <c r="B60" s="94" t="s">
        <v>632</v>
      </c>
      <c r="C60" s="183">
        <v>1</v>
      </c>
      <c r="D60" s="183"/>
      <c r="E60" s="183"/>
      <c r="F60" s="95">
        <v>42320</v>
      </c>
      <c r="G60" s="95"/>
      <c r="H60" s="97"/>
      <c r="I60" s="97"/>
      <c r="J60" s="97"/>
      <c r="K60" s="97"/>
      <c r="L60" s="97"/>
      <c r="M60" s="97"/>
    </row>
    <row r="61" spans="1:13" ht="20.100000000000001" hidden="1" customHeight="1">
      <c r="A61" s="181">
        <v>58</v>
      </c>
      <c r="B61" s="94" t="s">
        <v>612</v>
      </c>
      <c r="C61" s="183">
        <v>1</v>
      </c>
      <c r="D61" s="183"/>
      <c r="E61" s="183"/>
      <c r="F61" s="95">
        <v>42331</v>
      </c>
      <c r="G61" s="95"/>
      <c r="H61" s="97"/>
      <c r="I61" s="97"/>
      <c r="J61" s="97"/>
      <c r="K61" s="97"/>
      <c r="L61" s="97"/>
      <c r="M61" s="97"/>
    </row>
    <row r="62" spans="1:13" ht="20.100000000000001" hidden="1" customHeight="1">
      <c r="A62" s="181">
        <v>59</v>
      </c>
      <c r="B62" s="94" t="s">
        <v>633</v>
      </c>
      <c r="C62" s="183">
        <v>1</v>
      </c>
      <c r="D62" s="183"/>
      <c r="E62" s="183"/>
      <c r="F62" s="95">
        <v>42331</v>
      </c>
      <c r="G62" s="95"/>
      <c r="H62" s="97"/>
      <c r="I62" s="97"/>
      <c r="J62" s="97"/>
      <c r="K62" s="97"/>
      <c r="L62" s="97"/>
      <c r="M62" s="97"/>
    </row>
    <row r="63" spans="1:13" ht="20.100000000000001" hidden="1" customHeight="1">
      <c r="A63" s="181">
        <v>60</v>
      </c>
      <c r="B63" s="94" t="s">
        <v>637</v>
      </c>
      <c r="C63" s="183">
        <v>1</v>
      </c>
      <c r="D63" s="183"/>
      <c r="E63" s="183"/>
      <c r="F63" s="284">
        <v>42312</v>
      </c>
      <c r="G63" s="285"/>
      <c r="H63" s="97"/>
      <c r="I63" s="97"/>
      <c r="J63" s="97"/>
      <c r="K63" s="97"/>
      <c r="L63" s="97"/>
      <c r="M63" s="97"/>
    </row>
    <row r="64" spans="1:13" ht="20.100000000000001" hidden="1" customHeight="1">
      <c r="A64" s="181">
        <v>61</v>
      </c>
      <c r="B64" s="94" t="s">
        <v>637</v>
      </c>
      <c r="C64" s="183">
        <v>0.5</v>
      </c>
      <c r="D64" s="183"/>
      <c r="E64" s="183"/>
      <c r="F64" s="284">
        <v>42332</v>
      </c>
      <c r="G64" s="285"/>
      <c r="H64" s="97"/>
      <c r="I64" s="97"/>
      <c r="J64" s="97"/>
      <c r="K64" s="97"/>
      <c r="L64" s="97"/>
      <c r="M64" s="97"/>
    </row>
    <row r="65" spans="1:13" ht="20.100000000000001" customHeight="1">
      <c r="A65" s="181">
        <v>62</v>
      </c>
      <c r="B65" s="94" t="s">
        <v>604</v>
      </c>
      <c r="C65" s="183">
        <v>0.5</v>
      </c>
      <c r="D65" s="183"/>
      <c r="E65" s="183"/>
      <c r="F65" s="284">
        <v>42331</v>
      </c>
      <c r="G65" s="285"/>
      <c r="H65" s="97"/>
      <c r="I65" s="97"/>
      <c r="J65" s="97"/>
      <c r="K65" s="97"/>
      <c r="L65" s="97"/>
      <c r="M65" s="97"/>
    </row>
    <row r="66" spans="1:13" ht="20.100000000000001" customHeight="1">
      <c r="A66" s="181">
        <v>63</v>
      </c>
      <c r="B66" s="94" t="s">
        <v>604</v>
      </c>
      <c r="C66" s="183">
        <v>0.5</v>
      </c>
      <c r="D66" s="183"/>
      <c r="E66" s="183"/>
      <c r="F66" s="284">
        <v>42333</v>
      </c>
      <c r="G66" s="285"/>
      <c r="H66" s="97"/>
      <c r="I66" s="97"/>
      <c r="J66" s="97"/>
      <c r="K66" s="97"/>
      <c r="L66" s="97"/>
      <c r="M66" s="97"/>
    </row>
    <row r="67" spans="1:13" ht="20.100000000000001" customHeight="1">
      <c r="A67" s="181"/>
      <c r="B67" s="94"/>
      <c r="C67" s="183"/>
      <c r="D67" s="183"/>
      <c r="E67" s="183"/>
      <c r="F67" s="211"/>
      <c r="G67" s="96"/>
      <c r="H67" s="97"/>
      <c r="I67" s="97"/>
      <c r="J67" s="97"/>
      <c r="K67" s="97"/>
      <c r="L67" s="97"/>
      <c r="M67" s="97"/>
    </row>
    <row r="68" spans="1:13" ht="20.100000000000001" customHeight="1">
      <c r="A68" s="261"/>
      <c r="B68" s="265" t="s">
        <v>91</v>
      </c>
      <c r="C68" s="262"/>
      <c r="D68" s="262">
        <f>+SUM(D69:D85)-Nghi_bu!G58</f>
        <v>0</v>
      </c>
      <c r="E68" s="262">
        <f>+SUM(E69:E85)-Nghi_bu!H58</f>
        <v>0</v>
      </c>
      <c r="F68" s="263"/>
      <c r="G68" s="263"/>
      <c r="H68" s="263"/>
      <c r="I68" s="263"/>
      <c r="J68" s="263"/>
      <c r="K68" s="264"/>
      <c r="L68" s="264"/>
      <c r="M68" s="264"/>
    </row>
    <row r="69" spans="1:13" ht="20.100000000000001" customHeight="1">
      <c r="A69" s="181">
        <v>1</v>
      </c>
      <c r="B69" s="94" t="s">
        <v>614</v>
      </c>
      <c r="C69" s="183"/>
      <c r="D69" s="183">
        <v>1</v>
      </c>
      <c r="E69" s="183">
        <v>1</v>
      </c>
      <c r="F69" s="211">
        <v>42313</v>
      </c>
      <c r="G69" s="211"/>
      <c r="H69" s="211"/>
      <c r="I69" s="97"/>
      <c r="J69" s="97"/>
      <c r="K69" s="97"/>
      <c r="L69" s="97"/>
      <c r="M69" s="97"/>
    </row>
    <row r="70" spans="1:13" ht="20.100000000000001" customHeight="1">
      <c r="A70" s="181">
        <v>2</v>
      </c>
      <c r="B70" s="94" t="s">
        <v>614</v>
      </c>
      <c r="C70" s="183"/>
      <c r="D70" s="183">
        <v>1</v>
      </c>
      <c r="E70" s="183">
        <v>1</v>
      </c>
      <c r="F70" s="211">
        <v>42314</v>
      </c>
      <c r="G70" s="211"/>
      <c r="H70" s="211"/>
      <c r="I70" s="97"/>
      <c r="J70" s="97"/>
      <c r="K70" s="97"/>
      <c r="L70" s="97"/>
      <c r="M70" s="97"/>
    </row>
    <row r="71" spans="1:13" ht="20.100000000000001" customHeight="1">
      <c r="A71" s="181">
        <v>3</v>
      </c>
      <c r="B71" s="94" t="s">
        <v>625</v>
      </c>
      <c r="C71" s="183"/>
      <c r="D71" s="183">
        <v>1</v>
      </c>
      <c r="E71" s="183">
        <v>1</v>
      </c>
      <c r="F71" s="211">
        <v>42320</v>
      </c>
      <c r="G71" s="211"/>
      <c r="H71" s="97"/>
      <c r="I71" s="97"/>
      <c r="J71" s="97"/>
      <c r="K71" s="97"/>
      <c r="L71" s="97"/>
      <c r="M71" s="97"/>
    </row>
    <row r="72" spans="1:13" ht="20.100000000000001" customHeight="1">
      <c r="A72" s="181">
        <v>4</v>
      </c>
      <c r="B72" s="94" t="s">
        <v>625</v>
      </c>
      <c r="C72" s="183"/>
      <c r="D72" s="183">
        <v>1</v>
      </c>
      <c r="E72" s="183">
        <v>1</v>
      </c>
      <c r="F72" s="211">
        <v>42321</v>
      </c>
      <c r="G72" s="211"/>
      <c r="H72" s="97"/>
      <c r="I72" s="97"/>
      <c r="J72" s="97"/>
      <c r="K72" s="97"/>
      <c r="L72" s="97"/>
      <c r="M72" s="97"/>
    </row>
    <row r="73" spans="1:13" ht="20.100000000000001" customHeight="1">
      <c r="A73" s="181">
        <v>5</v>
      </c>
      <c r="B73" s="94" t="s">
        <v>634</v>
      </c>
      <c r="C73" s="183"/>
      <c r="D73" s="183">
        <v>1</v>
      </c>
      <c r="E73" s="183">
        <v>1</v>
      </c>
      <c r="F73" s="211">
        <v>42307</v>
      </c>
      <c r="G73" s="96"/>
      <c r="H73" s="97"/>
      <c r="I73" s="97"/>
      <c r="J73" s="97"/>
      <c r="K73" s="97"/>
      <c r="L73" s="97"/>
      <c r="M73" s="97"/>
    </row>
    <row r="74" spans="1:13" ht="20.100000000000001" customHeight="1">
      <c r="A74" s="181">
        <v>6</v>
      </c>
      <c r="B74" s="94" t="s">
        <v>635</v>
      </c>
      <c r="C74" s="183"/>
      <c r="D74" s="183">
        <v>0.5</v>
      </c>
      <c r="E74" s="183">
        <v>1</v>
      </c>
      <c r="F74" s="211">
        <v>42307</v>
      </c>
      <c r="G74" s="211"/>
      <c r="H74" s="97"/>
      <c r="I74" s="97"/>
      <c r="J74" s="97"/>
      <c r="K74" s="97"/>
      <c r="L74" s="97"/>
      <c r="M74" s="97"/>
    </row>
    <row r="75" spans="1:13" ht="20.100000000000001" customHeight="1">
      <c r="A75" s="181">
        <v>7</v>
      </c>
      <c r="B75" s="94" t="s">
        <v>635</v>
      </c>
      <c r="C75" s="183"/>
      <c r="D75" s="183">
        <v>1</v>
      </c>
      <c r="E75" s="183">
        <v>1</v>
      </c>
      <c r="F75" s="211">
        <v>42310</v>
      </c>
      <c r="G75" s="96"/>
      <c r="H75" s="97"/>
      <c r="I75" s="97"/>
      <c r="J75" s="97"/>
      <c r="K75" s="97"/>
      <c r="L75" s="97"/>
      <c r="M75" s="97"/>
    </row>
    <row r="76" spans="1:13" ht="20.100000000000001" customHeight="1">
      <c r="A76" s="181">
        <v>8</v>
      </c>
      <c r="B76" s="94" t="s">
        <v>622</v>
      </c>
      <c r="C76" s="183"/>
      <c r="D76" s="183">
        <v>1</v>
      </c>
      <c r="E76" s="183">
        <v>1</v>
      </c>
      <c r="F76" s="211">
        <v>42311</v>
      </c>
      <c r="G76" s="95"/>
      <c r="H76" s="95"/>
      <c r="I76" s="95"/>
      <c r="J76" s="95"/>
      <c r="K76" s="97"/>
      <c r="L76" s="97"/>
      <c r="M76" s="97"/>
    </row>
    <row r="77" spans="1:13" ht="20.100000000000001" customHeight="1">
      <c r="A77" s="181"/>
      <c r="B77" s="94"/>
      <c r="C77" s="183"/>
      <c r="D77" s="183"/>
      <c r="E77" s="183"/>
      <c r="F77" s="95"/>
      <c r="G77" s="95"/>
      <c r="H77" s="95"/>
      <c r="I77" s="95"/>
      <c r="J77" s="95"/>
      <c r="K77" s="97"/>
      <c r="L77" s="97"/>
      <c r="M77" s="97"/>
    </row>
    <row r="78" spans="1:13" ht="20.100000000000001" customHeight="1">
      <c r="A78" s="181"/>
      <c r="B78" s="94"/>
      <c r="C78" s="183"/>
      <c r="D78" s="183"/>
      <c r="E78" s="183"/>
      <c r="F78" s="95"/>
      <c r="G78" s="95"/>
      <c r="H78" s="95"/>
      <c r="I78" s="95"/>
      <c r="J78" s="95"/>
      <c r="K78" s="97"/>
      <c r="L78" s="97"/>
      <c r="M78" s="97"/>
    </row>
    <row r="79" spans="1:13" ht="20.100000000000001" customHeight="1">
      <c r="A79" s="181"/>
      <c r="B79" s="94"/>
      <c r="C79" s="183"/>
      <c r="D79" s="183"/>
      <c r="E79" s="183"/>
      <c r="F79" s="95"/>
      <c r="G79" s="95"/>
      <c r="H79" s="95"/>
      <c r="I79" s="95"/>
      <c r="J79" s="95"/>
      <c r="K79" s="97"/>
      <c r="L79" s="97"/>
      <c r="M79" s="97"/>
    </row>
    <row r="80" spans="1:13" ht="20.100000000000001" customHeight="1">
      <c r="A80" s="181"/>
      <c r="B80" s="94"/>
      <c r="C80" s="183"/>
      <c r="D80" s="183"/>
      <c r="E80" s="183"/>
      <c r="F80" s="95"/>
      <c r="G80" s="95"/>
      <c r="H80" s="95"/>
      <c r="I80" s="95"/>
      <c r="J80" s="95"/>
      <c r="K80" s="97"/>
      <c r="L80" s="97"/>
      <c r="M80" s="97"/>
    </row>
    <row r="81" spans="1:13" ht="20.100000000000001" customHeight="1">
      <c r="A81" s="181"/>
      <c r="B81" s="94"/>
      <c r="C81" s="183"/>
      <c r="D81" s="183"/>
      <c r="E81" s="183"/>
      <c r="F81" s="95"/>
      <c r="G81" s="95"/>
      <c r="H81" s="95"/>
      <c r="I81" s="95"/>
      <c r="J81" s="95"/>
      <c r="K81" s="97"/>
      <c r="L81" s="97"/>
      <c r="M81" s="97"/>
    </row>
    <row r="82" spans="1:13" ht="20.100000000000001" customHeight="1">
      <c r="A82" s="183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</row>
    <row r="83" spans="1:13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</row>
    <row r="84" spans="1:13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</row>
    <row r="85" spans="1:13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</row>
  </sheetData>
  <autoFilter ref="A3:M66">
    <filterColumn colId="1">
      <filters>
        <filter val="trần nam hoài"/>
      </filters>
    </filterColumn>
  </autoFilter>
  <mergeCells count="12">
    <mergeCell ref="M2:M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E2"/>
    <mergeCell ref="F2:F3"/>
  </mergeCells>
  <conditionalFormatting sqref="B15:B20">
    <cfRule type="expression" dxfId="0" priority="3" stopIfTrue="1">
      <formula>#REF!&lt;=TIMEVALUE("2:00")</formula>
    </cfRule>
  </conditionalFormatting>
  <pageMargins left="0.39370078740157499" right="0.39370078740157499" top="0.39370078740157499" bottom="0.39370078740157499" header="0.31496062992126" footer="0.31496062992126"/>
  <pageSetup paperSize="9" scale="6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I116"/>
  <sheetViews>
    <sheetView showGridLines="0" zoomScale="87" zoomScaleNormal="87" zoomScaleSheetLayoutView="39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D30" sqref="D30"/>
    </sheetView>
  </sheetViews>
  <sheetFormatPr defaultRowHeight="14.25"/>
  <cols>
    <col min="1" max="1" width="7.5703125" style="133" bestFit="1" customWidth="1"/>
    <col min="2" max="2" width="36.85546875" style="168" customWidth="1"/>
    <col min="3" max="3" width="23.7109375" style="133" customWidth="1"/>
    <col min="4" max="4" width="27" style="133" customWidth="1"/>
    <col min="5" max="6" width="9.140625" style="125"/>
    <col min="7" max="7" width="23.140625" style="125" customWidth="1"/>
    <col min="8" max="9" width="9.140625" style="125"/>
    <col min="10" max="10" width="12.7109375" style="125" customWidth="1"/>
    <col min="11" max="11" width="19.140625" style="125" customWidth="1"/>
    <col min="12" max="255" width="9.140625" style="125"/>
    <col min="256" max="256" width="7.5703125" style="125" bestFit="1" customWidth="1"/>
    <col min="257" max="258" width="36.85546875" style="125" customWidth="1"/>
    <col min="259" max="259" width="27" style="125" customWidth="1"/>
    <col min="260" max="511" width="9.140625" style="125"/>
    <col min="512" max="512" width="7.5703125" style="125" bestFit="1" customWidth="1"/>
    <col min="513" max="514" width="36.85546875" style="125" customWidth="1"/>
    <col min="515" max="515" width="27" style="125" customWidth="1"/>
    <col min="516" max="767" width="9.140625" style="125"/>
    <col min="768" max="768" width="7.5703125" style="125" bestFit="1" customWidth="1"/>
    <col min="769" max="770" width="36.85546875" style="125" customWidth="1"/>
    <col min="771" max="771" width="27" style="125" customWidth="1"/>
    <col min="772" max="1023" width="9.140625" style="125"/>
    <col min="1024" max="1024" width="7.5703125" style="125" bestFit="1" customWidth="1"/>
    <col min="1025" max="1026" width="36.85546875" style="125" customWidth="1"/>
    <col min="1027" max="1027" width="27" style="125" customWidth="1"/>
    <col min="1028" max="1279" width="9.140625" style="125"/>
    <col min="1280" max="1280" width="7.5703125" style="125" bestFit="1" customWidth="1"/>
    <col min="1281" max="1282" width="36.85546875" style="125" customWidth="1"/>
    <col min="1283" max="1283" width="27" style="125" customWidth="1"/>
    <col min="1284" max="1535" width="9.140625" style="125"/>
    <col min="1536" max="1536" width="7.5703125" style="125" bestFit="1" customWidth="1"/>
    <col min="1537" max="1538" width="36.85546875" style="125" customWidth="1"/>
    <col min="1539" max="1539" width="27" style="125" customWidth="1"/>
    <col min="1540" max="1791" width="9.140625" style="125"/>
    <col min="1792" max="1792" width="7.5703125" style="125" bestFit="1" customWidth="1"/>
    <col min="1793" max="1794" width="36.85546875" style="125" customWidth="1"/>
    <col min="1795" max="1795" width="27" style="125" customWidth="1"/>
    <col min="1796" max="2047" width="9.140625" style="125"/>
    <col min="2048" max="2048" width="7.5703125" style="125" bestFit="1" customWidth="1"/>
    <col min="2049" max="2050" width="36.85546875" style="125" customWidth="1"/>
    <col min="2051" max="2051" width="27" style="125" customWidth="1"/>
    <col min="2052" max="2303" width="9.140625" style="125"/>
    <col min="2304" max="2304" width="7.5703125" style="125" bestFit="1" customWidth="1"/>
    <col min="2305" max="2306" width="36.85546875" style="125" customWidth="1"/>
    <col min="2307" max="2307" width="27" style="125" customWidth="1"/>
    <col min="2308" max="2559" width="9.140625" style="125"/>
    <col min="2560" max="2560" width="7.5703125" style="125" bestFit="1" customWidth="1"/>
    <col min="2561" max="2562" width="36.85546875" style="125" customWidth="1"/>
    <col min="2563" max="2563" width="27" style="125" customWidth="1"/>
    <col min="2564" max="2815" width="9.140625" style="125"/>
    <col min="2816" max="2816" width="7.5703125" style="125" bestFit="1" customWidth="1"/>
    <col min="2817" max="2818" width="36.85546875" style="125" customWidth="1"/>
    <col min="2819" max="2819" width="27" style="125" customWidth="1"/>
    <col min="2820" max="3071" width="9.140625" style="125"/>
    <col min="3072" max="3072" width="7.5703125" style="125" bestFit="1" customWidth="1"/>
    <col min="3073" max="3074" width="36.85546875" style="125" customWidth="1"/>
    <col min="3075" max="3075" width="27" style="125" customWidth="1"/>
    <col min="3076" max="3327" width="9.140625" style="125"/>
    <col min="3328" max="3328" width="7.5703125" style="125" bestFit="1" customWidth="1"/>
    <col min="3329" max="3330" width="36.85546875" style="125" customWidth="1"/>
    <col min="3331" max="3331" width="27" style="125" customWidth="1"/>
    <col min="3332" max="3583" width="9.140625" style="125"/>
    <col min="3584" max="3584" width="7.5703125" style="125" bestFit="1" customWidth="1"/>
    <col min="3585" max="3586" width="36.85546875" style="125" customWidth="1"/>
    <col min="3587" max="3587" width="27" style="125" customWidth="1"/>
    <col min="3588" max="3839" width="9.140625" style="125"/>
    <col min="3840" max="3840" width="7.5703125" style="125" bestFit="1" customWidth="1"/>
    <col min="3841" max="3842" width="36.85546875" style="125" customWidth="1"/>
    <col min="3843" max="3843" width="27" style="125" customWidth="1"/>
    <col min="3844" max="4095" width="9.140625" style="125"/>
    <col min="4096" max="4096" width="7.5703125" style="125" bestFit="1" customWidth="1"/>
    <col min="4097" max="4098" width="36.85546875" style="125" customWidth="1"/>
    <col min="4099" max="4099" width="27" style="125" customWidth="1"/>
    <col min="4100" max="4351" width="9.140625" style="125"/>
    <col min="4352" max="4352" width="7.5703125" style="125" bestFit="1" customWidth="1"/>
    <col min="4353" max="4354" width="36.85546875" style="125" customWidth="1"/>
    <col min="4355" max="4355" width="27" style="125" customWidth="1"/>
    <col min="4356" max="4607" width="9.140625" style="125"/>
    <col min="4608" max="4608" width="7.5703125" style="125" bestFit="1" customWidth="1"/>
    <col min="4609" max="4610" width="36.85546875" style="125" customWidth="1"/>
    <col min="4611" max="4611" width="27" style="125" customWidth="1"/>
    <col min="4612" max="4863" width="9.140625" style="125"/>
    <col min="4864" max="4864" width="7.5703125" style="125" bestFit="1" customWidth="1"/>
    <col min="4865" max="4866" width="36.85546875" style="125" customWidth="1"/>
    <col min="4867" max="4867" width="27" style="125" customWidth="1"/>
    <col min="4868" max="5119" width="9.140625" style="125"/>
    <col min="5120" max="5120" width="7.5703125" style="125" bestFit="1" customWidth="1"/>
    <col min="5121" max="5122" width="36.85546875" style="125" customWidth="1"/>
    <col min="5123" max="5123" width="27" style="125" customWidth="1"/>
    <col min="5124" max="5375" width="9.140625" style="125"/>
    <col min="5376" max="5376" width="7.5703125" style="125" bestFit="1" customWidth="1"/>
    <col min="5377" max="5378" width="36.85546875" style="125" customWidth="1"/>
    <col min="5379" max="5379" width="27" style="125" customWidth="1"/>
    <col min="5380" max="5631" width="9.140625" style="125"/>
    <col min="5632" max="5632" width="7.5703125" style="125" bestFit="1" customWidth="1"/>
    <col min="5633" max="5634" width="36.85546875" style="125" customWidth="1"/>
    <col min="5635" max="5635" width="27" style="125" customWidth="1"/>
    <col min="5636" max="5887" width="9.140625" style="125"/>
    <col min="5888" max="5888" width="7.5703125" style="125" bestFit="1" customWidth="1"/>
    <col min="5889" max="5890" width="36.85546875" style="125" customWidth="1"/>
    <col min="5891" max="5891" width="27" style="125" customWidth="1"/>
    <col min="5892" max="6143" width="9.140625" style="125"/>
    <col min="6144" max="6144" width="7.5703125" style="125" bestFit="1" customWidth="1"/>
    <col min="6145" max="6146" width="36.85546875" style="125" customWidth="1"/>
    <col min="6147" max="6147" width="27" style="125" customWidth="1"/>
    <col min="6148" max="6399" width="9.140625" style="125"/>
    <col min="6400" max="6400" width="7.5703125" style="125" bestFit="1" customWidth="1"/>
    <col min="6401" max="6402" width="36.85546875" style="125" customWidth="1"/>
    <col min="6403" max="6403" width="27" style="125" customWidth="1"/>
    <col min="6404" max="6655" width="9.140625" style="125"/>
    <col min="6656" max="6656" width="7.5703125" style="125" bestFit="1" customWidth="1"/>
    <col min="6657" max="6658" width="36.85546875" style="125" customWidth="1"/>
    <col min="6659" max="6659" width="27" style="125" customWidth="1"/>
    <col min="6660" max="6911" width="9.140625" style="125"/>
    <col min="6912" max="6912" width="7.5703125" style="125" bestFit="1" customWidth="1"/>
    <col min="6913" max="6914" width="36.85546875" style="125" customWidth="1"/>
    <col min="6915" max="6915" width="27" style="125" customWidth="1"/>
    <col min="6916" max="7167" width="9.140625" style="125"/>
    <col min="7168" max="7168" width="7.5703125" style="125" bestFit="1" customWidth="1"/>
    <col min="7169" max="7170" width="36.85546875" style="125" customWidth="1"/>
    <col min="7171" max="7171" width="27" style="125" customWidth="1"/>
    <col min="7172" max="7423" width="9.140625" style="125"/>
    <col min="7424" max="7424" width="7.5703125" style="125" bestFit="1" customWidth="1"/>
    <col min="7425" max="7426" width="36.85546875" style="125" customWidth="1"/>
    <col min="7427" max="7427" width="27" style="125" customWidth="1"/>
    <col min="7428" max="7679" width="9.140625" style="125"/>
    <col min="7680" max="7680" width="7.5703125" style="125" bestFit="1" customWidth="1"/>
    <col min="7681" max="7682" width="36.85546875" style="125" customWidth="1"/>
    <col min="7683" max="7683" width="27" style="125" customWidth="1"/>
    <col min="7684" max="7935" width="9.140625" style="125"/>
    <col min="7936" max="7936" width="7.5703125" style="125" bestFit="1" customWidth="1"/>
    <col min="7937" max="7938" width="36.85546875" style="125" customWidth="1"/>
    <col min="7939" max="7939" width="27" style="125" customWidth="1"/>
    <col min="7940" max="8191" width="9.140625" style="125"/>
    <col min="8192" max="8192" width="7.5703125" style="125" bestFit="1" customWidth="1"/>
    <col min="8193" max="8194" width="36.85546875" style="125" customWidth="1"/>
    <col min="8195" max="8195" width="27" style="125" customWidth="1"/>
    <col min="8196" max="8447" width="9.140625" style="125"/>
    <col min="8448" max="8448" width="7.5703125" style="125" bestFit="1" customWidth="1"/>
    <col min="8449" max="8450" width="36.85546875" style="125" customWidth="1"/>
    <col min="8451" max="8451" width="27" style="125" customWidth="1"/>
    <col min="8452" max="8703" width="9.140625" style="125"/>
    <col min="8704" max="8704" width="7.5703125" style="125" bestFit="1" customWidth="1"/>
    <col min="8705" max="8706" width="36.85546875" style="125" customWidth="1"/>
    <col min="8707" max="8707" width="27" style="125" customWidth="1"/>
    <col min="8708" max="8959" width="9.140625" style="125"/>
    <col min="8960" max="8960" width="7.5703125" style="125" bestFit="1" customWidth="1"/>
    <col min="8961" max="8962" width="36.85546875" style="125" customWidth="1"/>
    <col min="8963" max="8963" width="27" style="125" customWidth="1"/>
    <col min="8964" max="9215" width="9.140625" style="125"/>
    <col min="9216" max="9216" width="7.5703125" style="125" bestFit="1" customWidth="1"/>
    <col min="9217" max="9218" width="36.85546875" style="125" customWidth="1"/>
    <col min="9219" max="9219" width="27" style="125" customWidth="1"/>
    <col min="9220" max="9471" width="9.140625" style="125"/>
    <col min="9472" max="9472" width="7.5703125" style="125" bestFit="1" customWidth="1"/>
    <col min="9473" max="9474" width="36.85546875" style="125" customWidth="1"/>
    <col min="9475" max="9475" width="27" style="125" customWidth="1"/>
    <col min="9476" max="9727" width="9.140625" style="125"/>
    <col min="9728" max="9728" width="7.5703125" style="125" bestFit="1" customWidth="1"/>
    <col min="9729" max="9730" width="36.85546875" style="125" customWidth="1"/>
    <col min="9731" max="9731" width="27" style="125" customWidth="1"/>
    <col min="9732" max="9983" width="9.140625" style="125"/>
    <col min="9984" max="9984" width="7.5703125" style="125" bestFit="1" customWidth="1"/>
    <col min="9985" max="9986" width="36.85546875" style="125" customWidth="1"/>
    <col min="9987" max="9987" width="27" style="125" customWidth="1"/>
    <col min="9988" max="10239" width="9.140625" style="125"/>
    <col min="10240" max="10240" width="7.5703125" style="125" bestFit="1" customWidth="1"/>
    <col min="10241" max="10242" width="36.85546875" style="125" customWidth="1"/>
    <col min="10243" max="10243" width="27" style="125" customWidth="1"/>
    <col min="10244" max="10495" width="9.140625" style="125"/>
    <col min="10496" max="10496" width="7.5703125" style="125" bestFit="1" customWidth="1"/>
    <col min="10497" max="10498" width="36.85546875" style="125" customWidth="1"/>
    <col min="10499" max="10499" width="27" style="125" customWidth="1"/>
    <col min="10500" max="10751" width="9.140625" style="125"/>
    <col min="10752" max="10752" width="7.5703125" style="125" bestFit="1" customWidth="1"/>
    <col min="10753" max="10754" width="36.85546875" style="125" customWidth="1"/>
    <col min="10755" max="10755" width="27" style="125" customWidth="1"/>
    <col min="10756" max="11007" width="9.140625" style="125"/>
    <col min="11008" max="11008" width="7.5703125" style="125" bestFit="1" customWidth="1"/>
    <col min="11009" max="11010" width="36.85546875" style="125" customWidth="1"/>
    <col min="11011" max="11011" width="27" style="125" customWidth="1"/>
    <col min="11012" max="11263" width="9.140625" style="125"/>
    <col min="11264" max="11264" width="7.5703125" style="125" bestFit="1" customWidth="1"/>
    <col min="11265" max="11266" width="36.85546875" style="125" customWidth="1"/>
    <col min="11267" max="11267" width="27" style="125" customWidth="1"/>
    <col min="11268" max="11519" width="9.140625" style="125"/>
    <col min="11520" max="11520" width="7.5703125" style="125" bestFit="1" customWidth="1"/>
    <col min="11521" max="11522" width="36.85546875" style="125" customWidth="1"/>
    <col min="11523" max="11523" width="27" style="125" customWidth="1"/>
    <col min="11524" max="11775" width="9.140625" style="125"/>
    <col min="11776" max="11776" width="7.5703125" style="125" bestFit="1" customWidth="1"/>
    <col min="11777" max="11778" width="36.85546875" style="125" customWidth="1"/>
    <col min="11779" max="11779" width="27" style="125" customWidth="1"/>
    <col min="11780" max="12031" width="9.140625" style="125"/>
    <col min="12032" max="12032" width="7.5703125" style="125" bestFit="1" customWidth="1"/>
    <col min="12033" max="12034" width="36.85546875" style="125" customWidth="1"/>
    <col min="12035" max="12035" width="27" style="125" customWidth="1"/>
    <col min="12036" max="12287" width="9.140625" style="125"/>
    <col min="12288" max="12288" width="7.5703125" style="125" bestFit="1" customWidth="1"/>
    <col min="12289" max="12290" width="36.85546875" style="125" customWidth="1"/>
    <col min="12291" max="12291" width="27" style="125" customWidth="1"/>
    <col min="12292" max="12543" width="9.140625" style="125"/>
    <col min="12544" max="12544" width="7.5703125" style="125" bestFit="1" customWidth="1"/>
    <col min="12545" max="12546" width="36.85546875" style="125" customWidth="1"/>
    <col min="12547" max="12547" width="27" style="125" customWidth="1"/>
    <col min="12548" max="12799" width="9.140625" style="125"/>
    <col min="12800" max="12800" width="7.5703125" style="125" bestFit="1" customWidth="1"/>
    <col min="12801" max="12802" width="36.85546875" style="125" customWidth="1"/>
    <col min="12803" max="12803" width="27" style="125" customWidth="1"/>
    <col min="12804" max="13055" width="9.140625" style="125"/>
    <col min="13056" max="13056" width="7.5703125" style="125" bestFit="1" customWidth="1"/>
    <col min="13057" max="13058" width="36.85546875" style="125" customWidth="1"/>
    <col min="13059" max="13059" width="27" style="125" customWidth="1"/>
    <col min="13060" max="13311" width="9.140625" style="125"/>
    <col min="13312" max="13312" width="7.5703125" style="125" bestFit="1" customWidth="1"/>
    <col min="13313" max="13314" width="36.85546875" style="125" customWidth="1"/>
    <col min="13315" max="13315" width="27" style="125" customWidth="1"/>
    <col min="13316" max="13567" width="9.140625" style="125"/>
    <col min="13568" max="13568" width="7.5703125" style="125" bestFit="1" customWidth="1"/>
    <col min="13569" max="13570" width="36.85546875" style="125" customWidth="1"/>
    <col min="13571" max="13571" width="27" style="125" customWidth="1"/>
    <col min="13572" max="13823" width="9.140625" style="125"/>
    <col min="13824" max="13824" width="7.5703125" style="125" bestFit="1" customWidth="1"/>
    <col min="13825" max="13826" width="36.85546875" style="125" customWidth="1"/>
    <col min="13827" max="13827" width="27" style="125" customWidth="1"/>
    <col min="13828" max="14079" width="9.140625" style="125"/>
    <col min="14080" max="14080" width="7.5703125" style="125" bestFit="1" customWidth="1"/>
    <col min="14081" max="14082" width="36.85546875" style="125" customWidth="1"/>
    <col min="14083" max="14083" width="27" style="125" customWidth="1"/>
    <col min="14084" max="14335" width="9.140625" style="125"/>
    <col min="14336" max="14336" width="7.5703125" style="125" bestFit="1" customWidth="1"/>
    <col min="14337" max="14338" width="36.85546875" style="125" customWidth="1"/>
    <col min="14339" max="14339" width="27" style="125" customWidth="1"/>
    <col min="14340" max="14591" width="9.140625" style="125"/>
    <col min="14592" max="14592" width="7.5703125" style="125" bestFit="1" customWidth="1"/>
    <col min="14593" max="14594" width="36.85546875" style="125" customWidth="1"/>
    <col min="14595" max="14595" width="27" style="125" customWidth="1"/>
    <col min="14596" max="14847" width="9.140625" style="125"/>
    <col min="14848" max="14848" width="7.5703125" style="125" bestFit="1" customWidth="1"/>
    <col min="14849" max="14850" width="36.85546875" style="125" customWidth="1"/>
    <col min="14851" max="14851" width="27" style="125" customWidth="1"/>
    <col min="14852" max="15103" width="9.140625" style="125"/>
    <col min="15104" max="15104" width="7.5703125" style="125" bestFit="1" customWidth="1"/>
    <col min="15105" max="15106" width="36.85546875" style="125" customWidth="1"/>
    <col min="15107" max="15107" width="27" style="125" customWidth="1"/>
    <col min="15108" max="15359" width="9.140625" style="125"/>
    <col min="15360" max="15360" width="7.5703125" style="125" bestFit="1" customWidth="1"/>
    <col min="15361" max="15362" width="36.85546875" style="125" customWidth="1"/>
    <col min="15363" max="15363" width="27" style="125" customWidth="1"/>
    <col min="15364" max="15615" width="9.140625" style="125"/>
    <col min="15616" max="15616" width="7.5703125" style="125" bestFit="1" customWidth="1"/>
    <col min="15617" max="15618" width="36.85546875" style="125" customWidth="1"/>
    <col min="15619" max="15619" width="27" style="125" customWidth="1"/>
    <col min="15620" max="15871" width="9.140625" style="125"/>
    <col min="15872" max="15872" width="7.5703125" style="125" bestFit="1" customWidth="1"/>
    <col min="15873" max="15874" width="36.85546875" style="125" customWidth="1"/>
    <col min="15875" max="15875" width="27" style="125" customWidth="1"/>
    <col min="15876" max="16127" width="9.140625" style="125"/>
    <col min="16128" max="16128" width="7.5703125" style="125" bestFit="1" customWidth="1"/>
    <col min="16129" max="16130" width="36.85546875" style="125" customWidth="1"/>
    <col min="16131" max="16131" width="27" style="125" customWidth="1"/>
    <col min="16132" max="16384" width="9.140625" style="125"/>
  </cols>
  <sheetData>
    <row r="1" spans="1:9" s="117" customFormat="1" ht="15">
      <c r="A1" s="178">
        <v>1</v>
      </c>
      <c r="B1" s="179" t="s">
        <v>174</v>
      </c>
      <c r="C1" s="178" t="s">
        <v>119</v>
      </c>
      <c r="D1" s="178" t="s">
        <v>150</v>
      </c>
      <c r="F1" s="123" t="s">
        <v>143</v>
      </c>
      <c r="G1" s="123"/>
      <c r="H1" s="123"/>
      <c r="I1" s="117" t="s">
        <v>148</v>
      </c>
    </row>
    <row r="2" spans="1:9" s="117" customFormat="1" ht="15">
      <c r="A2" s="178">
        <v>2</v>
      </c>
      <c r="B2" s="179" t="s">
        <v>175</v>
      </c>
      <c r="C2" s="178" t="s">
        <v>120</v>
      </c>
      <c r="D2" s="178" t="s">
        <v>151</v>
      </c>
      <c r="F2" s="169" t="s">
        <v>252</v>
      </c>
      <c r="G2" s="170" t="s">
        <v>7</v>
      </c>
      <c r="H2" s="122" t="s">
        <v>196</v>
      </c>
      <c r="I2" s="117" t="s">
        <v>149</v>
      </c>
    </row>
    <row r="3" spans="1:9" s="117" customFormat="1" ht="15">
      <c r="A3" s="178">
        <v>3</v>
      </c>
      <c r="B3" s="179" t="s">
        <v>176</v>
      </c>
      <c r="C3" s="178" t="s">
        <v>121</v>
      </c>
      <c r="D3" s="178" t="s">
        <v>152</v>
      </c>
      <c r="F3" s="169" t="s">
        <v>253</v>
      </c>
      <c r="G3" s="170" t="s">
        <v>231</v>
      </c>
      <c r="H3" s="122" t="s">
        <v>196</v>
      </c>
    </row>
    <row r="4" spans="1:9" s="117" customFormat="1" ht="15">
      <c r="A4" s="178">
        <v>4</v>
      </c>
      <c r="B4" s="179" t="s">
        <v>4</v>
      </c>
      <c r="C4" s="178" t="s">
        <v>122</v>
      </c>
      <c r="D4" s="178" t="s">
        <v>153</v>
      </c>
      <c r="F4" s="196" t="s">
        <v>247</v>
      </c>
      <c r="G4" s="170" t="s">
        <v>240</v>
      </c>
      <c r="H4" s="122" t="s">
        <v>290</v>
      </c>
    </row>
    <row r="5" spans="1:9" s="117" customFormat="1" ht="15">
      <c r="A5" s="178">
        <v>5</v>
      </c>
      <c r="B5" s="179" t="s">
        <v>0</v>
      </c>
      <c r="C5" s="178" t="s">
        <v>123</v>
      </c>
      <c r="D5" s="178" t="s">
        <v>154</v>
      </c>
      <c r="F5" s="235" t="s">
        <v>354</v>
      </c>
      <c r="G5" s="170" t="s">
        <v>304</v>
      </c>
      <c r="H5" s="122" t="s">
        <v>196</v>
      </c>
    </row>
    <row r="6" spans="1:9" s="117" customFormat="1" ht="15">
      <c r="A6" s="178">
        <v>6</v>
      </c>
      <c r="B6" s="179" t="s">
        <v>2</v>
      </c>
      <c r="C6" s="178" t="s">
        <v>124</v>
      </c>
      <c r="D6" s="178" t="s">
        <v>155</v>
      </c>
      <c r="F6" s="208" t="s">
        <v>8</v>
      </c>
      <c r="G6" s="209" t="s">
        <v>9</v>
      </c>
      <c r="H6" s="122" t="s">
        <v>290</v>
      </c>
    </row>
    <row r="7" spans="1:9" s="117" customFormat="1" ht="15">
      <c r="A7" s="178"/>
      <c r="B7" s="179"/>
      <c r="C7" s="178"/>
      <c r="D7" s="178"/>
      <c r="F7" s="225" t="s">
        <v>521</v>
      </c>
      <c r="G7" s="219" t="s">
        <v>402</v>
      </c>
      <c r="H7" s="122" t="s">
        <v>196</v>
      </c>
    </row>
    <row r="8" spans="1:9" s="117" customFormat="1" ht="15">
      <c r="A8" s="178">
        <v>7</v>
      </c>
      <c r="B8" s="179" t="s">
        <v>6</v>
      </c>
      <c r="C8" s="178" t="s">
        <v>125</v>
      </c>
      <c r="D8" s="178" t="s">
        <v>156</v>
      </c>
      <c r="F8" s="213" t="s">
        <v>283</v>
      </c>
      <c r="G8" s="170" t="s">
        <v>10</v>
      </c>
      <c r="H8" s="122" t="s">
        <v>290</v>
      </c>
    </row>
    <row r="9" spans="1:9" s="117" customFormat="1" ht="15">
      <c r="A9" s="178">
        <v>8</v>
      </c>
      <c r="B9" s="179" t="s">
        <v>7</v>
      </c>
      <c r="C9" s="178" t="s">
        <v>126</v>
      </c>
      <c r="D9" s="178" t="s">
        <v>157</v>
      </c>
      <c r="F9" s="236" t="s">
        <v>357</v>
      </c>
      <c r="G9" s="219" t="s">
        <v>358</v>
      </c>
      <c r="H9" s="122" t="s">
        <v>290</v>
      </c>
    </row>
    <row r="10" spans="1:9" s="117" customFormat="1" ht="15">
      <c r="A10" s="178">
        <v>9</v>
      </c>
      <c r="B10" s="179" t="s">
        <v>3</v>
      </c>
      <c r="C10" s="178" t="s">
        <v>127</v>
      </c>
      <c r="D10" s="178" t="s">
        <v>158</v>
      </c>
      <c r="F10" s="210" t="s">
        <v>370</v>
      </c>
      <c r="G10" s="122" t="s">
        <v>201</v>
      </c>
      <c r="H10" s="122" t="s">
        <v>290</v>
      </c>
    </row>
    <row r="11" spans="1:9" s="117" customFormat="1" ht="15">
      <c r="A11" s="178">
        <v>10</v>
      </c>
      <c r="B11" s="179" t="s">
        <v>9</v>
      </c>
      <c r="C11" s="178" t="s">
        <v>128</v>
      </c>
      <c r="D11" s="178" t="s">
        <v>159</v>
      </c>
      <c r="F11" s="225"/>
      <c r="G11" s="219"/>
      <c r="H11" s="122"/>
    </row>
    <row r="12" spans="1:9" s="117" customFormat="1" ht="15">
      <c r="A12" s="178">
        <v>11</v>
      </c>
      <c r="B12" s="179" t="s">
        <v>11</v>
      </c>
      <c r="C12" s="178" t="s">
        <v>129</v>
      </c>
      <c r="D12" s="178" t="s">
        <v>160</v>
      </c>
    </row>
    <row r="13" spans="1:9" s="117" customFormat="1" ht="15">
      <c r="A13" s="178">
        <v>12</v>
      </c>
      <c r="B13" s="179" t="s">
        <v>1</v>
      </c>
      <c r="C13" s="178" t="s">
        <v>130</v>
      </c>
      <c r="D13" s="178" t="s">
        <v>161</v>
      </c>
    </row>
    <row r="14" spans="1:9" s="117" customFormat="1" ht="15">
      <c r="A14" s="178">
        <v>13</v>
      </c>
      <c r="B14" s="179" t="s">
        <v>5</v>
      </c>
      <c r="C14" s="178" t="s">
        <v>131</v>
      </c>
      <c r="D14" s="178" t="s">
        <v>162</v>
      </c>
    </row>
    <row r="15" spans="1:9" s="117" customFormat="1" ht="15">
      <c r="A15" s="178">
        <v>14</v>
      </c>
      <c r="B15" s="179" t="s">
        <v>10</v>
      </c>
      <c r="C15" s="178" t="s">
        <v>132</v>
      </c>
      <c r="D15" s="178" t="s">
        <v>163</v>
      </c>
    </row>
    <row r="16" spans="1:9" s="117" customFormat="1" ht="15">
      <c r="A16" s="178">
        <v>15</v>
      </c>
      <c r="B16" s="179" t="s">
        <v>12</v>
      </c>
      <c r="C16" s="178" t="s">
        <v>133</v>
      </c>
      <c r="D16" s="178" t="s">
        <v>164</v>
      </c>
      <c r="F16" s="266"/>
      <c r="G16" s="125"/>
      <c r="H16" s="125"/>
      <c r="I16" s="205"/>
    </row>
    <row r="17" spans="1:9" s="117" customFormat="1" ht="15">
      <c r="A17" s="178">
        <v>16</v>
      </c>
      <c r="B17" s="179" t="s">
        <v>13</v>
      </c>
      <c r="C17" s="178" t="s">
        <v>134</v>
      </c>
      <c r="D17" s="178" t="s">
        <v>165</v>
      </c>
      <c r="F17" s="267"/>
      <c r="G17" s="268"/>
      <c r="H17" s="125"/>
    </row>
    <row r="18" spans="1:9" s="117" customFormat="1" ht="15">
      <c r="A18" s="178">
        <v>17</v>
      </c>
      <c r="B18" s="179" t="s">
        <v>14</v>
      </c>
      <c r="C18" s="178" t="s">
        <v>135</v>
      </c>
      <c r="D18" s="178" t="s">
        <v>166</v>
      </c>
      <c r="F18" s="266"/>
      <c r="G18" s="125"/>
      <c r="H18" s="125"/>
      <c r="I18" s="205"/>
    </row>
    <row r="19" spans="1:9" s="117" customFormat="1" ht="15">
      <c r="A19" s="178">
        <v>18</v>
      </c>
      <c r="B19" s="179" t="s">
        <v>15</v>
      </c>
      <c r="C19" s="178" t="s">
        <v>137</v>
      </c>
      <c r="D19" s="178" t="s">
        <v>167</v>
      </c>
      <c r="F19" s="124"/>
      <c r="G19" s="124"/>
      <c r="H19" s="125"/>
    </row>
    <row r="20" spans="1:9" s="117" customFormat="1" ht="15">
      <c r="A20" s="178">
        <v>19</v>
      </c>
      <c r="B20" s="179" t="s">
        <v>16</v>
      </c>
      <c r="C20" s="178" t="s">
        <v>138</v>
      </c>
      <c r="D20" s="178" t="s">
        <v>168</v>
      </c>
      <c r="F20" s="123" t="s">
        <v>144</v>
      </c>
      <c r="G20" s="123"/>
      <c r="H20" s="123"/>
      <c r="I20" s="205"/>
    </row>
    <row r="21" spans="1:9" s="117" customFormat="1" ht="15">
      <c r="A21" s="178">
        <v>20</v>
      </c>
      <c r="B21" s="179" t="s">
        <v>17</v>
      </c>
      <c r="C21" s="178" t="s">
        <v>139</v>
      </c>
      <c r="D21" s="178" t="s">
        <v>169</v>
      </c>
      <c r="F21" s="169"/>
      <c r="G21" s="170"/>
      <c r="H21" s="122"/>
    </row>
    <row r="22" spans="1:9" s="117" customFormat="1" ht="15">
      <c r="A22" s="178">
        <v>21</v>
      </c>
      <c r="B22" s="179" t="s">
        <v>18</v>
      </c>
      <c r="C22" s="178" t="s">
        <v>140</v>
      </c>
      <c r="D22" s="178" t="s">
        <v>170</v>
      </c>
      <c r="F22" s="169"/>
      <c r="G22" s="170"/>
      <c r="H22" s="122"/>
      <c r="I22" s="205"/>
    </row>
    <row r="23" spans="1:9" s="117" customFormat="1" ht="15">
      <c r="A23" s="178">
        <v>22</v>
      </c>
      <c r="B23" s="179" t="s">
        <v>19</v>
      </c>
      <c r="C23" s="178" t="s">
        <v>141</v>
      </c>
      <c r="D23" s="178" t="s">
        <v>171</v>
      </c>
      <c r="F23" s="169"/>
      <c r="G23" s="170"/>
      <c r="H23" s="122"/>
    </row>
    <row r="24" spans="1:9" s="117" customFormat="1" ht="15">
      <c r="A24" s="178">
        <v>23</v>
      </c>
      <c r="B24" s="179" t="s">
        <v>185</v>
      </c>
      <c r="C24" s="178" t="s">
        <v>187</v>
      </c>
      <c r="D24" s="178" t="str">
        <f t="shared" ref="D24:D90" si="0">C24&amp;""&amp;$F$116</f>
        <v>LinhDD@qsoft.com.vn</v>
      </c>
      <c r="F24" s="169"/>
      <c r="G24" s="122"/>
      <c r="H24" s="122"/>
    </row>
    <row r="25" spans="1:9" s="117" customFormat="1" ht="15">
      <c r="A25" s="178">
        <v>24</v>
      </c>
      <c r="B25" s="179" t="s">
        <v>190</v>
      </c>
      <c r="C25" s="178" t="s">
        <v>191</v>
      </c>
      <c r="D25" s="178" t="str">
        <f t="shared" si="0"/>
        <v>DoNC@qsoft.com.vn</v>
      </c>
    </row>
    <row r="26" spans="1:9" s="117" customFormat="1" ht="15">
      <c r="A26" s="178">
        <v>25</v>
      </c>
      <c r="B26" s="207" t="s">
        <v>201</v>
      </c>
      <c r="C26" s="206" t="s">
        <v>202</v>
      </c>
      <c r="D26" s="206" t="str">
        <f t="shared" si="0"/>
        <v>Cuongtc@qsoft.com.vn</v>
      </c>
      <c r="F26" s="123" t="s">
        <v>145</v>
      </c>
      <c r="G26" s="123"/>
      <c r="H26" s="123"/>
    </row>
    <row r="27" spans="1:9" s="117" customFormat="1" ht="15">
      <c r="A27" s="178">
        <v>26</v>
      </c>
      <c r="B27" s="212" t="s">
        <v>205</v>
      </c>
      <c r="C27" s="206" t="s">
        <v>206</v>
      </c>
      <c r="D27" s="206" t="str">
        <f t="shared" si="0"/>
        <v>lenpm@qsoft.com.vn</v>
      </c>
      <c r="F27" s="169"/>
      <c r="G27" s="170"/>
      <c r="H27" s="122"/>
    </row>
    <row r="28" spans="1:9" s="117" customFormat="1" ht="15">
      <c r="A28" s="178">
        <v>27</v>
      </c>
      <c r="B28" s="212" t="s">
        <v>207</v>
      </c>
      <c r="C28" s="206" t="s">
        <v>208</v>
      </c>
      <c r="D28" s="206" t="str">
        <f t="shared" si="0"/>
        <v>Bangnd@qsoft.com.vn</v>
      </c>
    </row>
    <row r="29" spans="1:9" s="117" customFormat="1" ht="15">
      <c r="A29" s="178">
        <v>28</v>
      </c>
      <c r="B29" s="212" t="s">
        <v>209</v>
      </c>
      <c r="C29" s="206" t="s">
        <v>210</v>
      </c>
      <c r="D29" s="206" t="str">
        <f t="shared" si="0"/>
        <v>Nhannx@qsoft.com.vn</v>
      </c>
      <c r="F29" s="204"/>
      <c r="G29" s="203"/>
    </row>
    <row r="30" spans="1:9" s="117" customFormat="1" ht="15">
      <c r="A30" s="178">
        <v>29</v>
      </c>
      <c r="B30" s="215" t="s">
        <v>212</v>
      </c>
      <c r="C30" s="206" t="s">
        <v>213</v>
      </c>
      <c r="D30" s="206" t="str">
        <f t="shared" si="0"/>
        <v>thuydt@qsoft.com.vn</v>
      </c>
    </row>
    <row r="31" spans="1:9" s="117" customFormat="1" ht="15">
      <c r="A31" s="178">
        <v>30</v>
      </c>
      <c r="B31" s="215" t="s">
        <v>215</v>
      </c>
      <c r="C31" s="206" t="s">
        <v>217</v>
      </c>
      <c r="D31" s="206" t="str">
        <f t="shared" si="0"/>
        <v>thuydd@qsoft.com.vn</v>
      </c>
    </row>
    <row r="32" spans="1:9" s="117" customFormat="1" ht="15">
      <c r="A32" s="178">
        <v>31</v>
      </c>
      <c r="B32" s="215" t="s">
        <v>218</v>
      </c>
      <c r="C32" s="206" t="s">
        <v>221</v>
      </c>
      <c r="D32" s="206" t="str">
        <f t="shared" si="0"/>
        <v>hungtq@qsoft.com.vn</v>
      </c>
    </row>
    <row r="33" spans="1:4" s="117" customFormat="1" ht="15">
      <c r="A33" s="178">
        <v>32</v>
      </c>
      <c r="B33" s="215" t="s">
        <v>216</v>
      </c>
      <c r="C33" s="206" t="s">
        <v>222</v>
      </c>
      <c r="D33" s="206" t="str">
        <f t="shared" si="0"/>
        <v>Viettv@qsoft.com.vn</v>
      </c>
    </row>
    <row r="34" spans="1:4" s="117" customFormat="1" ht="15">
      <c r="A34" s="178">
        <v>33</v>
      </c>
      <c r="B34" s="218" t="s">
        <v>224</v>
      </c>
      <c r="C34" s="206" t="s">
        <v>225</v>
      </c>
      <c r="D34" s="206" t="str">
        <f t="shared" si="0"/>
        <v>anhht@qsoft.com.vn</v>
      </c>
    </row>
    <row r="35" spans="1:4" s="117" customFormat="1" ht="15">
      <c r="A35" s="178">
        <v>34</v>
      </c>
      <c r="B35" s="215" t="s">
        <v>219</v>
      </c>
      <c r="C35" s="206" t="s">
        <v>226</v>
      </c>
      <c r="D35" s="206" t="str">
        <f t="shared" si="0"/>
        <v>thainq@qsoft.com.vn</v>
      </c>
    </row>
    <row r="36" spans="1:4" s="117" customFormat="1" ht="15">
      <c r="A36" s="178">
        <v>35</v>
      </c>
      <c r="B36" s="215" t="s">
        <v>228</v>
      </c>
      <c r="C36" s="206" t="s">
        <v>230</v>
      </c>
      <c r="D36" s="206" t="str">
        <f t="shared" si="0"/>
        <v>tienlm@qsoft.com.vn</v>
      </c>
    </row>
    <row r="37" spans="1:4" s="117" customFormat="1" ht="15">
      <c r="A37" s="178">
        <v>36</v>
      </c>
      <c r="B37" s="215" t="s">
        <v>231</v>
      </c>
      <c r="C37" s="206" t="s">
        <v>235</v>
      </c>
      <c r="D37" s="206" t="str">
        <f t="shared" si="0"/>
        <v>huongbtt@qsoft.com.vn</v>
      </c>
    </row>
    <row r="38" spans="1:4" s="117" customFormat="1" ht="15">
      <c r="A38" s="178">
        <v>37</v>
      </c>
      <c r="B38" s="215" t="s">
        <v>232</v>
      </c>
      <c r="C38" s="206" t="s">
        <v>236</v>
      </c>
      <c r="D38" s="206" t="str">
        <f t="shared" si="0"/>
        <v>thangvx@qsoft.com.vn</v>
      </c>
    </row>
    <row r="39" spans="1:4" s="117" customFormat="1" ht="15">
      <c r="A39" s="178">
        <v>38</v>
      </c>
      <c r="B39" s="221" t="s">
        <v>237</v>
      </c>
      <c r="C39" s="206" t="s">
        <v>238</v>
      </c>
      <c r="D39" s="206" t="str">
        <f t="shared" si="0"/>
        <v>huonglm@qsoft.com.vn</v>
      </c>
    </row>
    <row r="40" spans="1:4" s="117" customFormat="1" ht="15">
      <c r="A40" s="178">
        <v>39</v>
      </c>
      <c r="B40" s="221" t="s">
        <v>227</v>
      </c>
      <c r="C40" s="206" t="s">
        <v>242</v>
      </c>
      <c r="D40" s="206" t="str">
        <f t="shared" si="0"/>
        <v>toanlm@qsoft.com.vn</v>
      </c>
    </row>
    <row r="41" spans="1:4" s="117" customFormat="1" ht="15">
      <c r="A41" s="178">
        <v>40</v>
      </c>
      <c r="B41" s="221" t="s">
        <v>240</v>
      </c>
      <c r="C41" s="206" t="s">
        <v>243</v>
      </c>
      <c r="D41" s="206" t="str">
        <f t="shared" si="0"/>
        <v>tuyendd@qsoft.com.vn</v>
      </c>
    </row>
    <row r="42" spans="1:4" s="117" customFormat="1" ht="15">
      <c r="A42" s="178">
        <v>41</v>
      </c>
      <c r="B42" s="221" t="s">
        <v>241</v>
      </c>
      <c r="C42" s="206" t="s">
        <v>244</v>
      </c>
      <c r="D42" s="206" t="str">
        <f t="shared" si="0"/>
        <v>bunlv@qsoft.com.vn</v>
      </c>
    </row>
    <row r="43" spans="1:4" s="117" customFormat="1" ht="15">
      <c r="A43" s="178">
        <v>42</v>
      </c>
      <c r="B43" s="221" t="s">
        <v>248</v>
      </c>
      <c r="C43" s="206" t="s">
        <v>249</v>
      </c>
      <c r="D43" s="206" t="str">
        <f t="shared" si="0"/>
        <v>hieunh@qsoft.com.vn</v>
      </c>
    </row>
    <row r="44" spans="1:4" s="117" customFormat="1" ht="15">
      <c r="A44" s="178">
        <v>43</v>
      </c>
      <c r="B44" s="221" t="s">
        <v>255</v>
      </c>
      <c r="C44" s="206" t="s">
        <v>256</v>
      </c>
      <c r="D44" s="206" t="str">
        <f t="shared" si="0"/>
        <v>datnn@qsoft.com.vn</v>
      </c>
    </row>
    <row r="45" spans="1:4" s="117" customFormat="1" ht="15">
      <c r="A45" s="178">
        <v>44</v>
      </c>
      <c r="B45" s="221" t="s">
        <v>254</v>
      </c>
      <c r="C45" s="206" t="s">
        <v>257</v>
      </c>
      <c r="D45" s="206" t="str">
        <f t="shared" si="0"/>
        <v>nguyennv@qsoft.com.vn</v>
      </c>
    </row>
    <row r="46" spans="1:4" s="117" customFormat="1" ht="15">
      <c r="A46" s="178">
        <v>45</v>
      </c>
      <c r="B46" s="221" t="s">
        <v>258</v>
      </c>
      <c r="C46" s="206" t="s">
        <v>259</v>
      </c>
      <c r="D46" s="206" t="str">
        <f t="shared" si="0"/>
        <v>Giangdh@qsoft.com.vn</v>
      </c>
    </row>
    <row r="47" spans="1:4" s="117" customFormat="1" ht="15">
      <c r="A47" s="178">
        <v>46</v>
      </c>
      <c r="B47" s="221" t="s">
        <v>262</v>
      </c>
      <c r="C47" s="206" t="s">
        <v>266</v>
      </c>
      <c r="D47" s="206" t="str">
        <f t="shared" si="0"/>
        <v>Mainq@qsoft.com.vn</v>
      </c>
    </row>
    <row r="48" spans="1:4" s="117" customFormat="1" ht="15">
      <c r="A48" s="178">
        <v>47</v>
      </c>
      <c r="B48" s="221" t="s">
        <v>268</v>
      </c>
      <c r="C48" s="206" t="s">
        <v>275</v>
      </c>
      <c r="D48" s="206" t="str">
        <f>C48&amp;""&amp;$F$116</f>
        <v>anhtt@qsoft.com.vn</v>
      </c>
    </row>
    <row r="49" spans="1:4" s="117" customFormat="1" ht="15">
      <c r="A49" s="178">
        <v>48</v>
      </c>
      <c r="B49" s="221" t="s">
        <v>269</v>
      </c>
      <c r="C49" s="206" t="s">
        <v>276</v>
      </c>
      <c r="D49" s="206" t="str">
        <f t="shared" si="0"/>
        <v>datnl@qsoft.com.vn</v>
      </c>
    </row>
    <row r="50" spans="1:4" s="117" customFormat="1" ht="15">
      <c r="A50" s="178">
        <v>49</v>
      </c>
      <c r="B50" s="221" t="s">
        <v>271</v>
      </c>
      <c r="C50" s="206" t="s">
        <v>277</v>
      </c>
      <c r="D50" s="206" t="str">
        <f t="shared" si="0"/>
        <v>manhtt@qsoft.com.vn</v>
      </c>
    </row>
    <row r="51" spans="1:4" s="117" customFormat="1" ht="15">
      <c r="A51" s="178">
        <v>50</v>
      </c>
      <c r="B51" s="221" t="s">
        <v>272</v>
      </c>
      <c r="C51" s="206" t="s">
        <v>278</v>
      </c>
      <c r="D51" s="206" t="str">
        <f t="shared" si="0"/>
        <v>hiepnb@qsoft.com.vn</v>
      </c>
    </row>
    <row r="52" spans="1:4" s="117" customFormat="1" ht="15">
      <c r="A52" s="178">
        <v>51</v>
      </c>
      <c r="B52" s="221" t="s">
        <v>273</v>
      </c>
      <c r="C52" s="206" t="s">
        <v>279</v>
      </c>
      <c r="D52" s="206" t="str">
        <f t="shared" si="0"/>
        <v>hungdmp@qsoft.com.vn</v>
      </c>
    </row>
    <row r="53" spans="1:4" s="117" customFormat="1" ht="15">
      <c r="A53" s="178">
        <v>52</v>
      </c>
      <c r="B53" s="221" t="s">
        <v>270</v>
      </c>
      <c r="C53" s="206" t="s">
        <v>280</v>
      </c>
      <c r="D53" s="206" t="str">
        <f t="shared" si="0"/>
        <v>quyetvm@qsoft.com.vn</v>
      </c>
    </row>
    <row r="54" spans="1:4" s="117" customFormat="1" ht="15">
      <c r="A54" s="178">
        <v>53</v>
      </c>
      <c r="B54" s="221" t="s">
        <v>267</v>
      </c>
      <c r="C54" s="206" t="s">
        <v>136</v>
      </c>
      <c r="D54" s="206" t="str">
        <f t="shared" si="0"/>
        <v>ducdm@qsoft.com.vn</v>
      </c>
    </row>
    <row r="55" spans="1:4" s="117" customFormat="1" ht="15">
      <c r="A55" s="178">
        <v>54</v>
      </c>
      <c r="B55" s="221" t="s">
        <v>285</v>
      </c>
      <c r="C55" s="206" t="s">
        <v>286</v>
      </c>
      <c r="D55" s="206" t="str">
        <f t="shared" si="0"/>
        <v>hoangpn@qsoft.com.vn</v>
      </c>
    </row>
    <row r="56" spans="1:4" s="117" customFormat="1" ht="15">
      <c r="A56" s="178">
        <v>55</v>
      </c>
      <c r="B56" s="221" t="s">
        <v>284</v>
      </c>
      <c r="C56" s="206" t="s">
        <v>287</v>
      </c>
      <c r="D56" s="206" t="str">
        <f t="shared" si="0"/>
        <v>hapt@qsoft.com.vn</v>
      </c>
    </row>
    <row r="57" spans="1:4" s="117" customFormat="1" ht="15">
      <c r="A57" s="178">
        <v>56</v>
      </c>
      <c r="B57" s="221" t="s">
        <v>293</v>
      </c>
      <c r="C57" s="206" t="s">
        <v>298</v>
      </c>
      <c r="D57" s="206" t="str">
        <f t="shared" si="0"/>
        <v>longqv@qsoft.com.vn</v>
      </c>
    </row>
    <row r="58" spans="1:4" s="117" customFormat="1" ht="15">
      <c r="A58" s="178">
        <v>57</v>
      </c>
      <c r="B58" s="221" t="s">
        <v>292</v>
      </c>
      <c r="C58" s="206" t="s">
        <v>299</v>
      </c>
      <c r="D58" s="206" t="str">
        <f t="shared" si="0"/>
        <v>manhnt@qsoft.com.vn</v>
      </c>
    </row>
    <row r="59" spans="1:4" s="117" customFormat="1" ht="15">
      <c r="A59" s="178">
        <v>58</v>
      </c>
      <c r="B59" s="221" t="s">
        <v>295</v>
      </c>
      <c r="C59" s="206" t="s">
        <v>300</v>
      </c>
      <c r="D59" s="206" t="str">
        <f t="shared" si="0"/>
        <v>thanhnv@qsoft.com.vn</v>
      </c>
    </row>
    <row r="60" spans="1:4" s="117" customFormat="1" ht="15">
      <c r="A60" s="178">
        <v>59</v>
      </c>
      <c r="B60" s="221" t="s">
        <v>291</v>
      </c>
      <c r="C60" s="206" t="s">
        <v>301</v>
      </c>
      <c r="D60" s="206" t="str">
        <f t="shared" si="0"/>
        <v>Lamnv@qsoft.com.vn</v>
      </c>
    </row>
    <row r="61" spans="1:4" s="117" customFormat="1" ht="15">
      <c r="A61" s="178">
        <v>60</v>
      </c>
      <c r="B61" s="221" t="s">
        <v>305</v>
      </c>
      <c r="C61" s="206" t="s">
        <v>306</v>
      </c>
      <c r="D61" s="206" t="str">
        <f t="shared" si="0"/>
        <v>viettv1@qsoft.com.vn</v>
      </c>
    </row>
    <row r="62" spans="1:4" s="117" customFormat="1" ht="15">
      <c r="A62" s="178">
        <v>61</v>
      </c>
      <c r="B62" s="232" t="s">
        <v>296</v>
      </c>
      <c r="C62" s="206" t="s">
        <v>307</v>
      </c>
      <c r="D62" s="206" t="str">
        <f t="shared" si="0"/>
        <v>thaodh@qsoft.com.vn</v>
      </c>
    </row>
    <row r="63" spans="1:4" s="117" customFormat="1" ht="15">
      <c r="A63" s="178">
        <v>62</v>
      </c>
      <c r="B63" s="232" t="s">
        <v>303</v>
      </c>
      <c r="C63" s="206" t="s">
        <v>309</v>
      </c>
      <c r="D63" s="206" t="str">
        <f t="shared" si="0"/>
        <v>ngatt@qsoft.com.vn</v>
      </c>
    </row>
    <row r="64" spans="1:4" s="117" customFormat="1" ht="15">
      <c r="A64" s="178">
        <v>63</v>
      </c>
      <c r="B64" s="232" t="s">
        <v>304</v>
      </c>
      <c r="C64" s="206" t="s">
        <v>308</v>
      </c>
      <c r="D64" s="206" t="str">
        <f t="shared" si="0"/>
        <v>nhampt@qsoft.com.vn</v>
      </c>
    </row>
    <row r="65" spans="1:4" s="117" customFormat="1" ht="15">
      <c r="A65" s="178">
        <v>64</v>
      </c>
      <c r="B65" s="232" t="s">
        <v>294</v>
      </c>
      <c r="C65" s="206" t="s">
        <v>310</v>
      </c>
      <c r="D65" s="206" t="str">
        <f t="shared" si="0"/>
        <v>chungdv@qsoft.com.vn</v>
      </c>
    </row>
    <row r="66" spans="1:4" s="117" customFormat="1" ht="15">
      <c r="A66" s="178">
        <v>65</v>
      </c>
      <c r="B66" s="234" t="s">
        <v>327</v>
      </c>
      <c r="C66" s="206" t="s">
        <v>325</v>
      </c>
      <c r="D66" s="206" t="str">
        <f t="shared" si="0"/>
        <v>chiensv@qsoft.com.vn</v>
      </c>
    </row>
    <row r="67" spans="1:4" s="117" customFormat="1" ht="15">
      <c r="A67" s="178">
        <v>66</v>
      </c>
      <c r="B67" s="234" t="s">
        <v>332</v>
      </c>
      <c r="C67" s="206" t="s">
        <v>336</v>
      </c>
      <c r="D67" s="206" t="str">
        <f t="shared" si="0"/>
        <v>Tramdtn@qsoft.com.vn</v>
      </c>
    </row>
    <row r="68" spans="1:4" s="117" customFormat="1" ht="15">
      <c r="A68" s="178">
        <v>67</v>
      </c>
      <c r="B68" s="234" t="s">
        <v>328</v>
      </c>
      <c r="C68" s="206" t="s">
        <v>337</v>
      </c>
      <c r="D68" s="206" t="str">
        <f t="shared" si="0"/>
        <v>ducnt@qsoft.com.vn</v>
      </c>
    </row>
    <row r="69" spans="1:4" s="117" customFormat="1" ht="15">
      <c r="A69" s="178">
        <v>68</v>
      </c>
      <c r="B69" s="234" t="s">
        <v>329</v>
      </c>
      <c r="C69" s="206" t="s">
        <v>338</v>
      </c>
      <c r="D69" s="206" t="str">
        <f t="shared" si="0"/>
        <v>taipm@qsoft.com.vn</v>
      </c>
    </row>
    <row r="70" spans="1:4" s="117" customFormat="1" ht="15">
      <c r="A70" s="178">
        <v>69</v>
      </c>
      <c r="B70" s="234" t="s">
        <v>330</v>
      </c>
      <c r="C70" s="206" t="s">
        <v>339</v>
      </c>
      <c r="D70" s="206" t="str">
        <f t="shared" si="0"/>
        <v>Khanhvn@qsoft.com.vn</v>
      </c>
    </row>
    <row r="71" spans="1:4" s="117" customFormat="1" ht="15">
      <c r="A71" s="178">
        <v>70</v>
      </c>
      <c r="B71" s="234" t="s">
        <v>333</v>
      </c>
      <c r="C71" s="206" t="s">
        <v>340</v>
      </c>
      <c r="D71" s="206" t="str">
        <f t="shared" si="0"/>
        <v>doanhpq@qsoft.com.vn</v>
      </c>
    </row>
    <row r="72" spans="1:4" s="117" customFormat="1" ht="15">
      <c r="A72" s="178">
        <v>71</v>
      </c>
      <c r="B72" s="234" t="s">
        <v>331</v>
      </c>
      <c r="C72" s="206" t="s">
        <v>341</v>
      </c>
      <c r="D72" s="206" t="str">
        <f t="shared" si="0"/>
        <v>datnq@qsoft.com.vn</v>
      </c>
    </row>
    <row r="73" spans="1:4" s="117" customFormat="1" ht="15">
      <c r="A73" s="178">
        <v>72</v>
      </c>
      <c r="B73" s="234" t="s">
        <v>342</v>
      </c>
      <c r="C73" s="206" t="s">
        <v>343</v>
      </c>
      <c r="D73" s="206" t="str">
        <f t="shared" si="0"/>
        <v>Luanlq@qsoft.com.vn</v>
      </c>
    </row>
    <row r="74" spans="1:4" s="117" customFormat="1" ht="15">
      <c r="A74" s="178">
        <v>73</v>
      </c>
      <c r="B74" s="234" t="s">
        <v>346</v>
      </c>
      <c r="C74" s="206" t="s">
        <v>348</v>
      </c>
      <c r="D74" s="206" t="str">
        <f t="shared" si="0"/>
        <v>chuyenht@qsoft.com.vn</v>
      </c>
    </row>
    <row r="75" spans="1:4" s="117" customFormat="1" ht="17.25" customHeight="1">
      <c r="A75" s="178">
        <v>74</v>
      </c>
      <c r="B75" s="234" t="s">
        <v>347</v>
      </c>
      <c r="C75" s="206" t="s">
        <v>349</v>
      </c>
      <c r="D75" s="206" t="str">
        <f t="shared" si="0"/>
        <v>tuyenbv@qsoft.com.vn</v>
      </c>
    </row>
    <row r="76" spans="1:4" s="117" customFormat="1" ht="17.25" customHeight="1">
      <c r="A76" s="178">
        <v>75</v>
      </c>
      <c r="B76" s="234" t="s">
        <v>359</v>
      </c>
      <c r="C76" s="206" t="s">
        <v>361</v>
      </c>
      <c r="D76" s="206" t="str">
        <f t="shared" si="0"/>
        <v>cuongntk@qsoft.com.vn</v>
      </c>
    </row>
    <row r="77" spans="1:4" s="117" customFormat="1" ht="17.25" customHeight="1">
      <c r="A77" s="178">
        <v>76</v>
      </c>
      <c r="B77" s="234" t="s">
        <v>355</v>
      </c>
      <c r="C77" s="206" t="s">
        <v>362</v>
      </c>
      <c r="D77" s="206" t="str">
        <f t="shared" si="0"/>
        <v>trunglh@qsoft.com.vn</v>
      </c>
    </row>
    <row r="78" spans="1:4" s="117" customFormat="1" ht="17.25" customHeight="1">
      <c r="A78" s="178">
        <v>77</v>
      </c>
      <c r="B78" s="234" t="s">
        <v>356</v>
      </c>
      <c r="C78" s="206" t="s">
        <v>363</v>
      </c>
      <c r="D78" s="206" t="str">
        <f t="shared" si="0"/>
        <v>nhuytt@qsoft.com.vn</v>
      </c>
    </row>
    <row r="79" spans="1:4" s="117" customFormat="1" ht="17.25" customHeight="1">
      <c r="A79" s="178">
        <v>78</v>
      </c>
      <c r="B79" s="234" t="s">
        <v>358</v>
      </c>
      <c r="C79" s="206" t="s">
        <v>382</v>
      </c>
      <c r="D79" s="206" t="str">
        <f t="shared" si="0"/>
        <v>kienbd@qsoft.com.vn</v>
      </c>
    </row>
    <row r="80" spans="1:4" s="117" customFormat="1" ht="17.25" customHeight="1">
      <c r="A80" s="178">
        <v>79</v>
      </c>
      <c r="B80" s="234" t="s">
        <v>374</v>
      </c>
      <c r="C80" s="206" t="s">
        <v>383</v>
      </c>
      <c r="D80" s="206" t="str">
        <f t="shared" si="0"/>
        <v>anhdh@qsoft.com.vn</v>
      </c>
    </row>
    <row r="81" spans="1:4" s="117" customFormat="1" ht="17.25" customHeight="1">
      <c r="A81" s="178">
        <v>80</v>
      </c>
      <c r="B81" s="234" t="s">
        <v>379</v>
      </c>
      <c r="C81" s="206" t="s">
        <v>384</v>
      </c>
      <c r="D81" s="206" t="str">
        <f t="shared" si="0"/>
        <v>tuyennm@qsoft.com.vn</v>
      </c>
    </row>
    <row r="82" spans="1:4" s="117" customFormat="1" ht="17.25" customHeight="1">
      <c r="A82" s="178">
        <v>81</v>
      </c>
      <c r="B82" s="234" t="s">
        <v>376</v>
      </c>
      <c r="C82" s="206" t="s">
        <v>385</v>
      </c>
      <c r="D82" s="206" t="str">
        <f t="shared" si="0"/>
        <v>hantv@qsoft.com.vn</v>
      </c>
    </row>
    <row r="83" spans="1:4" s="117" customFormat="1" ht="17.25" customHeight="1">
      <c r="A83" s="178">
        <v>82</v>
      </c>
      <c r="B83" s="234" t="s">
        <v>371</v>
      </c>
      <c r="C83" s="206" t="s">
        <v>386</v>
      </c>
      <c r="D83" s="206" t="str">
        <f t="shared" si="0"/>
        <v>anhpn@qsoft.com.vn</v>
      </c>
    </row>
    <row r="84" spans="1:4" s="117" customFormat="1" ht="17.25" customHeight="1">
      <c r="A84" s="178">
        <v>83</v>
      </c>
      <c r="B84" s="234" t="s">
        <v>373</v>
      </c>
      <c r="C84" s="206" t="s">
        <v>387</v>
      </c>
      <c r="D84" s="206" t="str">
        <f t="shared" si="0"/>
        <v>tuyennn@qsoft.com.vn</v>
      </c>
    </row>
    <row r="85" spans="1:4" s="117" customFormat="1" ht="17.25" customHeight="1">
      <c r="A85" s="178">
        <v>84</v>
      </c>
      <c r="B85" s="234" t="s">
        <v>372</v>
      </c>
      <c r="C85" s="206" t="s">
        <v>388</v>
      </c>
      <c r="D85" s="206" t="str">
        <f t="shared" si="0"/>
        <v>thunth@qsoft.com.vn</v>
      </c>
    </row>
    <row r="86" spans="1:4" s="117" customFormat="1" ht="17.25" customHeight="1">
      <c r="A86" s="178">
        <v>85</v>
      </c>
      <c r="B86" s="234" t="s">
        <v>381</v>
      </c>
      <c r="C86" s="206" t="s">
        <v>389</v>
      </c>
      <c r="D86" s="206" t="str">
        <f t="shared" si="0"/>
        <v>trangbtt@qsoft.com.vn</v>
      </c>
    </row>
    <row r="87" spans="1:4" s="117" customFormat="1" ht="17.25" customHeight="1">
      <c r="A87" s="178">
        <v>86</v>
      </c>
      <c r="B87" s="260" t="s">
        <v>402</v>
      </c>
      <c r="C87" s="206" t="s">
        <v>390</v>
      </c>
      <c r="D87" s="206" t="str">
        <f t="shared" si="0"/>
        <v>Luanpt@qsoft.com.vn</v>
      </c>
    </row>
    <row r="88" spans="1:4" s="117" customFormat="1" ht="17.25" customHeight="1">
      <c r="A88" s="178">
        <v>87</v>
      </c>
      <c r="B88" s="234" t="s">
        <v>378</v>
      </c>
      <c r="C88" s="206" t="s">
        <v>392</v>
      </c>
      <c r="D88" s="206" t="str">
        <f t="shared" si="0"/>
        <v>Longdd@qsoft.com.vn</v>
      </c>
    </row>
    <row r="89" spans="1:4" s="117" customFormat="1" ht="17.25" customHeight="1">
      <c r="A89" s="178">
        <v>88</v>
      </c>
      <c r="B89" s="234" t="s">
        <v>369</v>
      </c>
      <c r="C89" s="206" t="s">
        <v>395</v>
      </c>
      <c r="D89" s="206" t="str">
        <f t="shared" si="0"/>
        <v>vietnh@qsoft.com.vn</v>
      </c>
    </row>
    <row r="90" spans="1:4" s="117" customFormat="1" ht="17.25" customHeight="1">
      <c r="A90" s="178">
        <v>89</v>
      </c>
      <c r="B90" s="234" t="s">
        <v>396</v>
      </c>
      <c r="C90" s="206" t="s">
        <v>397</v>
      </c>
      <c r="D90" s="206" t="str">
        <f t="shared" si="0"/>
        <v>thainv@qsoft.com.vn</v>
      </c>
    </row>
    <row r="91" spans="1:4" s="117" customFormat="1" ht="17.25" customHeight="1">
      <c r="A91" s="178">
        <v>90</v>
      </c>
      <c r="B91" s="234" t="s">
        <v>394</v>
      </c>
      <c r="C91" s="206" t="s">
        <v>403</v>
      </c>
      <c r="D91" s="206" t="str">
        <f t="shared" ref="D91:D99" si="1">C91&amp;""&amp;$F$116</f>
        <v>trangbth@qsoft.com.vn</v>
      </c>
    </row>
    <row r="92" spans="1:4" s="117" customFormat="1" ht="17.25" customHeight="1">
      <c r="A92" s="178">
        <v>91</v>
      </c>
      <c r="B92" s="234" t="s">
        <v>375</v>
      </c>
      <c r="C92" s="206" t="s">
        <v>425</v>
      </c>
      <c r="D92" s="206" t="str">
        <f t="shared" si="1"/>
        <v>thangnn@qsoft.com.vn</v>
      </c>
    </row>
    <row r="93" spans="1:4" s="117" customFormat="1" ht="17.25" customHeight="1">
      <c r="A93" s="178">
        <v>92</v>
      </c>
      <c r="B93" s="234" t="s">
        <v>391</v>
      </c>
      <c r="C93" s="206" t="s">
        <v>426</v>
      </c>
      <c r="D93" s="206" t="str">
        <f t="shared" si="1"/>
        <v>dieptth@qsoft.com.vn</v>
      </c>
    </row>
    <row r="94" spans="1:4" s="117" customFormat="1" ht="17.25" customHeight="1">
      <c r="A94" s="178">
        <v>93</v>
      </c>
      <c r="B94" s="234" t="s">
        <v>377</v>
      </c>
      <c r="C94" s="206" t="s">
        <v>427</v>
      </c>
      <c r="D94" s="206" t="str">
        <f t="shared" si="1"/>
        <v>trangdtt@qsoft.com.vn</v>
      </c>
    </row>
    <row r="95" spans="1:4" s="117" customFormat="1" ht="17.25" customHeight="1">
      <c r="A95" s="178">
        <v>94</v>
      </c>
      <c r="B95" s="234" t="s">
        <v>398</v>
      </c>
      <c r="C95" s="206" t="s">
        <v>428</v>
      </c>
      <c r="D95" s="206" t="str">
        <f t="shared" si="1"/>
        <v>Cuongnx@qsoft.com.vn</v>
      </c>
    </row>
    <row r="96" spans="1:4" s="117" customFormat="1" ht="16.5" customHeight="1">
      <c r="A96" s="178">
        <v>95</v>
      </c>
      <c r="B96" s="234" t="s">
        <v>430</v>
      </c>
      <c r="C96" s="206" t="s">
        <v>438</v>
      </c>
      <c r="D96" s="206" t="str">
        <f t="shared" si="1"/>
        <v>bachnx@qsoft.com.vn</v>
      </c>
    </row>
    <row r="97" spans="1:4" s="117" customFormat="1" ht="16.5" customHeight="1">
      <c r="A97" s="178">
        <v>96</v>
      </c>
      <c r="B97" s="234" t="s">
        <v>429</v>
      </c>
      <c r="C97" s="206" t="s">
        <v>439</v>
      </c>
      <c r="D97" s="206" t="str">
        <f t="shared" si="1"/>
        <v>anhnv@qsoft.com.vn</v>
      </c>
    </row>
    <row r="98" spans="1:4" s="117" customFormat="1" ht="16.5" customHeight="1">
      <c r="A98" s="178">
        <v>97</v>
      </c>
      <c r="B98" s="269" t="s">
        <v>437</v>
      </c>
      <c r="C98" s="206" t="s">
        <v>440</v>
      </c>
      <c r="D98" s="206" t="str">
        <f t="shared" si="1"/>
        <v>Kiennt@qsoft.com.vn</v>
      </c>
    </row>
    <row r="99" spans="1:4" s="117" customFormat="1" ht="16.5" customHeight="1">
      <c r="A99" s="178">
        <v>98</v>
      </c>
      <c r="B99" s="274" t="s">
        <v>445</v>
      </c>
      <c r="C99" s="206" t="s">
        <v>446</v>
      </c>
      <c r="D99" s="206" t="str">
        <f t="shared" si="1"/>
        <v>doanns@qsoft.com.vn</v>
      </c>
    </row>
    <row r="100" spans="1:4" s="117" customFormat="1" ht="16.5" customHeight="1">
      <c r="A100" s="178">
        <v>99</v>
      </c>
      <c r="B100" s="274" t="s">
        <v>444</v>
      </c>
      <c r="C100" s="206" t="s">
        <v>449</v>
      </c>
      <c r="D100" s="206" t="str">
        <f t="shared" ref="D100:D108" si="2">C100&amp;""&amp;$F$116</f>
        <v>quangtt@qsoft.com.vn</v>
      </c>
    </row>
    <row r="101" spans="1:4" s="117" customFormat="1" ht="16.5" customHeight="1">
      <c r="A101" s="178">
        <v>100</v>
      </c>
      <c r="B101" s="274" t="s">
        <v>435</v>
      </c>
      <c r="C101" s="206" t="s">
        <v>450</v>
      </c>
      <c r="D101" s="206" t="str">
        <f t="shared" si="2"/>
        <v>thedv@qsoft.com.vn</v>
      </c>
    </row>
    <row r="102" spans="1:4" s="117" customFormat="1" ht="16.5" customHeight="1">
      <c r="A102" s="178">
        <v>101</v>
      </c>
      <c r="B102" s="274" t="s">
        <v>436</v>
      </c>
      <c r="C102" s="206" t="s">
        <v>451</v>
      </c>
      <c r="D102" s="206" t="str">
        <f t="shared" si="2"/>
        <v>hoangdv@qsoft.com.vn</v>
      </c>
    </row>
    <row r="103" spans="1:4" s="117" customFormat="1" ht="16.5" customHeight="1">
      <c r="A103" s="178">
        <v>102</v>
      </c>
      <c r="B103" s="274" t="s">
        <v>461</v>
      </c>
      <c r="C103" s="206" t="s">
        <v>462</v>
      </c>
      <c r="D103" s="206" t="str">
        <f t="shared" si="2"/>
        <v>phuongnt@qsoft.com.vn</v>
      </c>
    </row>
    <row r="104" spans="1:4" s="117" customFormat="1" ht="16.5" customHeight="1">
      <c r="A104" s="178">
        <v>103</v>
      </c>
      <c r="B104" s="274" t="s">
        <v>458</v>
      </c>
      <c r="C104" s="206" t="s">
        <v>463</v>
      </c>
      <c r="D104" s="206" t="str">
        <f t="shared" si="2"/>
        <v>truongvx@qsoft.com.vn</v>
      </c>
    </row>
    <row r="105" spans="1:4" s="117" customFormat="1" ht="16.5" customHeight="1">
      <c r="A105" s="178">
        <v>104</v>
      </c>
      <c r="B105" s="274" t="s">
        <v>456</v>
      </c>
      <c r="C105" s="206" t="s">
        <v>464</v>
      </c>
      <c r="D105" s="206" t="str">
        <f t="shared" si="2"/>
        <v>tamqn@qsoft.com.vn</v>
      </c>
    </row>
    <row r="106" spans="1:4" s="117" customFormat="1" ht="16.5" customHeight="1">
      <c r="A106" s="178">
        <v>105</v>
      </c>
      <c r="B106" s="274" t="s">
        <v>466</v>
      </c>
      <c r="C106" s="206" t="s">
        <v>468</v>
      </c>
      <c r="D106" s="206" t="str">
        <f t="shared" si="2"/>
        <v>tholv@qsoft.com.vn</v>
      </c>
    </row>
    <row r="107" spans="1:4" s="117" customFormat="1" ht="16.5" customHeight="1">
      <c r="A107" s="178">
        <v>106</v>
      </c>
      <c r="B107" s="274" t="s">
        <v>545</v>
      </c>
      <c r="C107" s="206" t="s">
        <v>564</v>
      </c>
      <c r="D107" s="206" t="str">
        <f t="shared" si="2"/>
        <v>tungtv@qsoft.com.vn</v>
      </c>
    </row>
    <row r="108" spans="1:4" s="117" customFormat="1" ht="16.5" customHeight="1">
      <c r="A108" s="178">
        <v>107</v>
      </c>
      <c r="B108" s="274" t="s">
        <v>541</v>
      </c>
      <c r="C108" s="206" t="s">
        <v>565</v>
      </c>
      <c r="D108" s="206" t="str">
        <f t="shared" si="2"/>
        <v>toannh@qsoft.com.vn</v>
      </c>
    </row>
    <row r="109" spans="1:4" s="117" customFormat="1" ht="16.5" customHeight="1">
      <c r="A109" s="178">
        <v>108</v>
      </c>
      <c r="B109" s="282" t="s">
        <v>543</v>
      </c>
      <c r="C109" s="206" t="s">
        <v>567</v>
      </c>
      <c r="D109" s="206" t="str">
        <f>C109&amp;""&amp;$F$116</f>
        <v>khoatm@qsoft.com.vn</v>
      </c>
    </row>
    <row r="110" spans="1:4" s="117" customFormat="1" ht="16.5" customHeight="1">
      <c r="A110" s="178">
        <v>109</v>
      </c>
      <c r="B110" s="282" t="s">
        <v>571</v>
      </c>
      <c r="C110" s="206" t="s">
        <v>586</v>
      </c>
      <c r="D110" s="206" t="str">
        <f>C110&amp;""&amp;$F$116</f>
        <v>bachnt@qsoft.com.vn</v>
      </c>
    </row>
    <row r="111" spans="1:4" s="117" customFormat="1" ht="16.5" customHeight="1">
      <c r="A111" s="178">
        <v>110</v>
      </c>
      <c r="B111" s="282" t="s">
        <v>573</v>
      </c>
      <c r="C111" s="206" t="s">
        <v>587</v>
      </c>
      <c r="D111" s="206" t="str">
        <f>C111&amp;""&amp;$F$116</f>
        <v>hadth@qsoft.com.vn</v>
      </c>
    </row>
    <row r="112" spans="1:4" s="117" customFormat="1" ht="16.5" customHeight="1">
      <c r="A112" s="178">
        <v>111</v>
      </c>
      <c r="B112" s="282" t="s">
        <v>575</v>
      </c>
      <c r="C112" s="206" t="s">
        <v>588</v>
      </c>
      <c r="D112" s="206" t="str">
        <f>C112&amp;""&amp;$F$116</f>
        <v>loanttt@qsoft.com.vn</v>
      </c>
    </row>
    <row r="113" spans="1:6" s="117" customFormat="1" ht="16.5" customHeight="1">
      <c r="A113" s="178">
        <v>112</v>
      </c>
      <c r="B113" s="282" t="s">
        <v>577</v>
      </c>
      <c r="C113" s="206" t="s">
        <v>589</v>
      </c>
      <c r="D113" s="206" t="str">
        <f>C113&amp;""&amp;$F$116</f>
        <v>linhnk@qsoft.com.vn</v>
      </c>
    </row>
    <row r="116" spans="1:6">
      <c r="F116" s="125" t="s">
        <v>182</v>
      </c>
    </row>
  </sheetData>
  <autoFilter ref="A1:I177">
    <filterColumn colId="1"/>
  </autoFilter>
  <printOptions horizontalCentered="1"/>
  <pageMargins left="0" right="0" top="0.38" bottom="0.44" header="0.2" footer="0.2"/>
  <pageSetup paperSize="9" scale="58" orientation="landscape" verticalDpi="300" r:id="rId1"/>
  <headerFooter differentFirst="1">
    <oddHeader>&amp;L&amp;"Arial,Bold"&amp;16CÔNG TY CP QSOFT VIỆT NAM</oddHeader>
    <oddFooter>&amp;L&amp;"Arial,Regular"&amp;8&amp;Z&amp;F
&amp;A&amp;R&amp;"Arial,Regular"Trang &amp;P</oddFooter>
    <firstHeader>&amp;L&amp;"-,Bold"&amp;16CÔNG TY CP QSOFT VIỆT NAM</firstHeader>
  </headerFooter>
  <rowBreaks count="1" manualBreakCount="1">
    <brk id="68" max="19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Z300"/>
  <sheetViews>
    <sheetView workbookViewId="0">
      <pane xSplit="2" ySplit="1" topLeftCell="C260" activePane="bottomRight" state="frozen"/>
      <selection activeCell="I14" sqref="I14"/>
      <selection pane="topRight" activeCell="I14" sqref="I14"/>
      <selection pane="bottomLeft" activeCell="I14" sqref="I14"/>
      <selection pane="bottomRight" activeCell="F295" sqref="F295"/>
    </sheetView>
  </sheetViews>
  <sheetFormatPr defaultRowHeight="15"/>
  <cols>
    <col min="1" max="1" width="13.28515625" customWidth="1"/>
    <col min="2" max="2" width="24.140625" bestFit="1" customWidth="1"/>
    <col min="3" max="3" width="12.5703125" customWidth="1"/>
    <col min="4" max="5" width="13.42578125" customWidth="1"/>
    <col min="6" max="6" width="35.5703125" customWidth="1"/>
    <col min="7" max="7" width="0" hidden="1" customWidth="1"/>
  </cols>
  <sheetData>
    <row r="1" spans="1:26" s="132" customFormat="1">
      <c r="A1" s="131" t="s">
        <v>25</v>
      </c>
      <c r="B1" s="131" t="s">
        <v>23</v>
      </c>
      <c r="C1" s="131" t="s">
        <v>177</v>
      </c>
      <c r="D1" s="131" t="s">
        <v>33</v>
      </c>
      <c r="E1" s="131" t="s">
        <v>32</v>
      </c>
      <c r="F1" s="131" t="s">
        <v>173</v>
      </c>
      <c r="G1" s="131" t="s">
        <v>183</v>
      </c>
    </row>
    <row r="2" spans="1:26" s="143" customFormat="1">
      <c r="A2" s="129">
        <v>42303</v>
      </c>
      <c r="B2" s="130" t="s">
        <v>7</v>
      </c>
      <c r="C2" s="227">
        <v>0.35486111111111113</v>
      </c>
      <c r="D2" s="130">
        <v>1</v>
      </c>
      <c r="E2" s="150">
        <v>0</v>
      </c>
      <c r="F2" s="144" t="str">
        <f>VLOOKUP(B2,mail!$B$1:$D$859,3,0)</f>
        <v>toanba@qsoft.com.vn</v>
      </c>
      <c r="G2" s="143">
        <f t="shared" ref="G2:G35" si="0">WEEKNUM(A2)</f>
        <v>44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 spans="1:26" s="132" customFormat="1">
      <c r="A3" s="129">
        <v>42303</v>
      </c>
      <c r="B3" s="130" t="s">
        <v>456</v>
      </c>
      <c r="C3" s="227">
        <v>0.35486111111111113</v>
      </c>
      <c r="D3" s="130">
        <v>1</v>
      </c>
      <c r="E3" s="150">
        <v>0</v>
      </c>
      <c r="F3" s="144" t="str">
        <f>VLOOKUP(B3,mail!$B$1:$D$859,3,0)</f>
        <v>tamqn@qsoft.com.vn</v>
      </c>
      <c r="G3" s="143">
        <f t="shared" si="0"/>
        <v>44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 spans="1:26">
      <c r="A4" s="129">
        <v>42303</v>
      </c>
      <c r="B4" s="130" t="s">
        <v>201</v>
      </c>
      <c r="C4" s="227">
        <v>0.3576388888888889</v>
      </c>
      <c r="D4" s="130">
        <v>1</v>
      </c>
      <c r="E4" s="150">
        <v>0</v>
      </c>
      <c r="F4" s="144" t="str">
        <f>VLOOKUP(B4,mail!$B$1:$D$859,3,0)</f>
        <v>Cuongtc@qsoft.com.vn</v>
      </c>
      <c r="G4" s="143">
        <f t="shared" si="0"/>
        <v>44</v>
      </c>
    </row>
    <row r="5" spans="1:26">
      <c r="A5" s="129">
        <v>42303</v>
      </c>
      <c r="B5" s="130" t="s">
        <v>455</v>
      </c>
      <c r="C5" s="227">
        <v>0.35625000000000001</v>
      </c>
      <c r="D5" s="130">
        <v>1</v>
      </c>
      <c r="E5" s="150">
        <v>0</v>
      </c>
      <c r="F5" s="144" t="str">
        <f>VLOOKUP(B5,mail!$B$1:$D$859,3,0)</f>
        <v>hieunh@qsoft.com.vn</v>
      </c>
      <c r="G5" s="143">
        <f t="shared" si="0"/>
        <v>44</v>
      </c>
    </row>
    <row r="6" spans="1:26">
      <c r="A6" s="129">
        <v>42303</v>
      </c>
      <c r="B6" s="130" t="s">
        <v>292</v>
      </c>
      <c r="C6" s="227">
        <v>0.36319444444444443</v>
      </c>
      <c r="D6" s="130">
        <v>1</v>
      </c>
      <c r="E6" s="150">
        <v>0</v>
      </c>
      <c r="F6" s="144" t="str">
        <f>VLOOKUP(B6,mail!$B$1:$D$859,3,0)</f>
        <v>manhnt@qsoft.com.vn</v>
      </c>
      <c r="G6" s="143">
        <f t="shared" si="0"/>
        <v>44</v>
      </c>
    </row>
    <row r="7" spans="1:26">
      <c r="A7" s="129">
        <v>42303</v>
      </c>
      <c r="B7" s="130" t="s">
        <v>373</v>
      </c>
      <c r="C7" s="227">
        <v>0.35486111111111113</v>
      </c>
      <c r="D7" s="130">
        <v>1</v>
      </c>
      <c r="E7" s="150">
        <v>0</v>
      </c>
      <c r="F7" s="144" t="str">
        <f>VLOOKUP(B7,mail!$B$1:$D$859,3,0)</f>
        <v>tuyennn@qsoft.com.vn</v>
      </c>
      <c r="G7" s="143">
        <f t="shared" si="0"/>
        <v>44</v>
      </c>
    </row>
    <row r="8" spans="1:26">
      <c r="A8" s="129">
        <v>42303</v>
      </c>
      <c r="B8" s="130" t="s">
        <v>458</v>
      </c>
      <c r="C8" s="227">
        <v>0.35486111111111113</v>
      </c>
      <c r="D8" s="130">
        <v>1</v>
      </c>
      <c r="E8" s="150">
        <v>1</v>
      </c>
      <c r="F8" s="144" t="str">
        <f>VLOOKUP(B8,mail!$B$1:$D$859,3,0)</f>
        <v>truongvx@qsoft.com.vn</v>
      </c>
      <c r="G8" s="143">
        <f t="shared" si="0"/>
        <v>44</v>
      </c>
    </row>
    <row r="9" spans="1:26">
      <c r="A9" s="129">
        <v>42303</v>
      </c>
      <c r="B9" s="130" t="s">
        <v>541</v>
      </c>
      <c r="C9" s="227">
        <v>0.38680555555555557</v>
      </c>
      <c r="D9" s="130">
        <v>1</v>
      </c>
      <c r="E9" s="150">
        <v>0</v>
      </c>
      <c r="F9" s="144" t="str">
        <f>VLOOKUP(B9,mail!$B$1:$D$859,3,0)</f>
        <v>toannh@qsoft.com.vn</v>
      </c>
      <c r="G9" s="143">
        <f t="shared" si="0"/>
        <v>44</v>
      </c>
    </row>
    <row r="10" spans="1:26">
      <c r="A10" s="129">
        <v>42303</v>
      </c>
      <c r="B10" s="130" t="s">
        <v>543</v>
      </c>
      <c r="C10" s="227">
        <v>0.38680555555555557</v>
      </c>
      <c r="D10" s="130">
        <v>1</v>
      </c>
      <c r="E10" s="150">
        <v>0</v>
      </c>
      <c r="F10" s="144" t="str">
        <f>VLOOKUP(B10,mail!$B$1:$D$859,3,0)</f>
        <v>khoatm@qsoft.com.vn</v>
      </c>
      <c r="G10" s="143">
        <f t="shared" si="0"/>
        <v>44</v>
      </c>
    </row>
    <row r="11" spans="1:26">
      <c r="A11" s="129">
        <v>42304</v>
      </c>
      <c r="B11" s="130" t="s">
        <v>269</v>
      </c>
      <c r="C11" s="227">
        <v>0.35486111111111113</v>
      </c>
      <c r="D11" s="130">
        <v>1</v>
      </c>
      <c r="E11" s="150">
        <v>0</v>
      </c>
      <c r="F11" s="144" t="str">
        <f>VLOOKUP(B11,mail!$B$1:$D$859,3,0)</f>
        <v>datnl@qsoft.com.vn</v>
      </c>
      <c r="G11" s="143">
        <f t="shared" si="0"/>
        <v>44</v>
      </c>
    </row>
    <row r="12" spans="1:26">
      <c r="A12" s="129">
        <v>42304</v>
      </c>
      <c r="B12" s="130" t="s">
        <v>332</v>
      </c>
      <c r="C12" s="227">
        <v>0.35555555555555557</v>
      </c>
      <c r="D12" s="130">
        <v>1</v>
      </c>
      <c r="E12" s="150">
        <v>0</v>
      </c>
      <c r="F12" s="144" t="str">
        <f>VLOOKUP(B12,mail!$B$1:$D$859,3,0)</f>
        <v>Tramdtn@qsoft.com.vn</v>
      </c>
      <c r="G12" s="143">
        <f t="shared" si="0"/>
        <v>44</v>
      </c>
    </row>
    <row r="13" spans="1:26">
      <c r="A13" s="129">
        <v>42305</v>
      </c>
      <c r="B13" s="130" t="s">
        <v>369</v>
      </c>
      <c r="C13" s="227">
        <v>0.35486111111111113</v>
      </c>
      <c r="D13" s="130">
        <v>1</v>
      </c>
      <c r="E13" s="150">
        <v>0</v>
      </c>
      <c r="F13" s="144" t="str">
        <f>VLOOKUP(B13,mail!$B$1:$D$859,3,0)</f>
        <v>vietnh@qsoft.com.vn</v>
      </c>
      <c r="G13" s="143">
        <f t="shared" si="0"/>
        <v>44</v>
      </c>
    </row>
    <row r="14" spans="1:26">
      <c r="A14" s="129">
        <v>42305</v>
      </c>
      <c r="B14" s="130" t="s">
        <v>456</v>
      </c>
      <c r="C14" s="227">
        <v>0.375</v>
      </c>
      <c r="D14" s="130">
        <v>1</v>
      </c>
      <c r="E14" s="150">
        <v>0</v>
      </c>
      <c r="F14" s="144" t="str">
        <f>VLOOKUP(B14,mail!$B$1:$D$859,3,0)</f>
        <v>tamqn@qsoft.com.vn</v>
      </c>
      <c r="G14" s="143">
        <f t="shared" si="0"/>
        <v>44</v>
      </c>
    </row>
    <row r="15" spans="1:26">
      <c r="A15" s="129">
        <v>42305</v>
      </c>
      <c r="B15" s="130" t="s">
        <v>216</v>
      </c>
      <c r="C15" s="227">
        <v>0.35486111111111113</v>
      </c>
      <c r="D15" s="130">
        <v>1</v>
      </c>
      <c r="E15" s="150">
        <v>0</v>
      </c>
      <c r="F15" s="144" t="str">
        <f>VLOOKUP(B15,mail!$B$1:$D$859,3,0)</f>
        <v>Viettv@qsoft.com.vn</v>
      </c>
      <c r="G15" s="143">
        <f t="shared" si="0"/>
        <v>44</v>
      </c>
    </row>
    <row r="16" spans="1:26">
      <c r="A16" s="129">
        <v>42305</v>
      </c>
      <c r="B16" s="130" t="s">
        <v>254</v>
      </c>
      <c r="C16" s="227">
        <v>0.35625000000000001</v>
      </c>
      <c r="D16" s="130">
        <v>1</v>
      </c>
      <c r="E16" s="150">
        <v>0</v>
      </c>
      <c r="F16" s="144" t="str">
        <f>VLOOKUP(B16,mail!$B$1:$D$859,3,0)</f>
        <v>nguyennv@qsoft.com.vn</v>
      </c>
      <c r="G16" s="143">
        <f t="shared" si="0"/>
        <v>44</v>
      </c>
    </row>
    <row r="17" spans="1:7">
      <c r="A17" s="129">
        <v>42305</v>
      </c>
      <c r="B17" s="130" t="s">
        <v>355</v>
      </c>
      <c r="C17" s="227">
        <v>0.35486111111111113</v>
      </c>
      <c r="D17" s="130">
        <v>1</v>
      </c>
      <c r="E17" s="150">
        <v>0</v>
      </c>
      <c r="F17" s="144" t="str">
        <f>VLOOKUP(B17,mail!$B$1:$D$859,3,0)</f>
        <v>trunglh@qsoft.com.vn</v>
      </c>
      <c r="G17" s="143">
        <f t="shared" si="0"/>
        <v>44</v>
      </c>
    </row>
    <row r="18" spans="1:7">
      <c r="A18" s="129">
        <v>42305</v>
      </c>
      <c r="B18" s="130" t="s">
        <v>457</v>
      </c>
      <c r="C18" s="227">
        <v>0.35486111111111113</v>
      </c>
      <c r="D18" s="130">
        <v>1</v>
      </c>
      <c r="E18" s="150">
        <v>0</v>
      </c>
      <c r="F18" s="144" t="str">
        <f>VLOOKUP(B18,mail!$B$1:$D$859,3,0)</f>
        <v>phuongnt@qsoft.com.vn</v>
      </c>
      <c r="G18" s="143">
        <f t="shared" si="0"/>
        <v>44</v>
      </c>
    </row>
    <row r="19" spans="1:7">
      <c r="A19" s="129">
        <v>42306</v>
      </c>
      <c r="B19" s="130" t="s">
        <v>7</v>
      </c>
      <c r="C19" s="227">
        <v>0.35555555555555557</v>
      </c>
      <c r="D19" s="130">
        <v>1</v>
      </c>
      <c r="E19" s="150">
        <v>0</v>
      </c>
      <c r="F19" s="144" t="str">
        <f>VLOOKUP(B19,mail!$B$1:$D$859,3,0)</f>
        <v>toanba@qsoft.com.vn</v>
      </c>
      <c r="G19" s="143">
        <f t="shared" si="0"/>
        <v>44</v>
      </c>
    </row>
    <row r="20" spans="1:7">
      <c r="A20" s="129">
        <v>42306</v>
      </c>
      <c r="B20" s="130" t="s">
        <v>456</v>
      </c>
      <c r="C20" s="227">
        <v>0.36805555555555558</v>
      </c>
      <c r="D20" s="130">
        <v>1</v>
      </c>
      <c r="E20" s="150">
        <v>0</v>
      </c>
      <c r="F20" s="144" t="str">
        <f>VLOOKUP(B20,mail!$B$1:$D$859,3,0)</f>
        <v>tamqn@qsoft.com.vn</v>
      </c>
      <c r="G20" s="143">
        <f t="shared" si="0"/>
        <v>44</v>
      </c>
    </row>
    <row r="21" spans="1:7">
      <c r="A21" s="129">
        <v>42306</v>
      </c>
      <c r="B21" s="130" t="s">
        <v>16</v>
      </c>
      <c r="C21" s="227">
        <v>0.3659722222222222</v>
      </c>
      <c r="D21" s="130">
        <v>1</v>
      </c>
      <c r="E21" s="150">
        <v>0</v>
      </c>
      <c r="F21" s="144" t="str">
        <f>VLOOKUP(B21,mail!$B$1:$D$859,3,0)</f>
        <v>thaitdh@qsoft.com.vn</v>
      </c>
      <c r="G21" s="143">
        <f t="shared" si="0"/>
        <v>44</v>
      </c>
    </row>
    <row r="22" spans="1:7">
      <c r="A22" s="129">
        <v>42306</v>
      </c>
      <c r="B22" s="130" t="s">
        <v>455</v>
      </c>
      <c r="C22" s="227">
        <v>0.36319444444444443</v>
      </c>
      <c r="D22" s="130">
        <v>1</v>
      </c>
      <c r="E22" s="150">
        <v>0</v>
      </c>
      <c r="F22" s="144" t="str">
        <f>VLOOKUP(B22,mail!$B$1:$D$859,3,0)</f>
        <v>hieunh@qsoft.com.vn</v>
      </c>
      <c r="G22" s="143">
        <f t="shared" si="0"/>
        <v>44</v>
      </c>
    </row>
    <row r="23" spans="1:7">
      <c r="A23" s="129">
        <v>42306</v>
      </c>
      <c r="B23" s="130" t="s">
        <v>255</v>
      </c>
      <c r="C23" s="227">
        <v>0.35833333333333334</v>
      </c>
      <c r="D23" s="130">
        <v>1</v>
      </c>
      <c r="E23" s="150">
        <v>0</v>
      </c>
      <c r="F23" s="144" t="str">
        <f>VLOOKUP(B23,mail!$B$1:$D$859,3,0)</f>
        <v>datnn@qsoft.com.vn</v>
      </c>
      <c r="G23" s="143">
        <f t="shared" si="0"/>
        <v>44</v>
      </c>
    </row>
    <row r="24" spans="1:7">
      <c r="A24" s="129">
        <v>42306</v>
      </c>
      <c r="B24" s="130" t="s">
        <v>330</v>
      </c>
      <c r="C24" s="227">
        <v>0.37708333333333338</v>
      </c>
      <c r="D24" s="130">
        <v>1</v>
      </c>
      <c r="E24" s="150">
        <v>0</v>
      </c>
      <c r="F24" s="144" t="str">
        <f>VLOOKUP(B24,mail!$B$1:$D$859,3,0)</f>
        <v>Khanhvn@qsoft.com.vn</v>
      </c>
      <c r="G24" s="143">
        <f t="shared" si="0"/>
        <v>44</v>
      </c>
    </row>
    <row r="25" spans="1:7">
      <c r="A25" s="129">
        <v>42306</v>
      </c>
      <c r="B25" s="130" t="s">
        <v>373</v>
      </c>
      <c r="C25" s="227">
        <v>0.36249999999999999</v>
      </c>
      <c r="D25" s="130">
        <v>1</v>
      </c>
      <c r="E25" s="150">
        <v>0</v>
      </c>
      <c r="F25" s="144" t="str">
        <f>VLOOKUP(B25,mail!$B$1:$D$859,3,0)</f>
        <v>tuyennn@qsoft.com.vn</v>
      </c>
      <c r="G25" s="143">
        <f t="shared" si="0"/>
        <v>44</v>
      </c>
    </row>
    <row r="26" spans="1:7">
      <c r="A26" s="129">
        <v>42307</v>
      </c>
      <c r="B26" s="130" t="s">
        <v>201</v>
      </c>
      <c r="C26" s="227">
        <v>0.37013888888888885</v>
      </c>
      <c r="D26" s="130">
        <v>1</v>
      </c>
      <c r="E26" s="150">
        <v>0</v>
      </c>
      <c r="F26" s="144" t="str">
        <f>VLOOKUP(B26,mail!$B$1:$D$859,3,0)</f>
        <v>Cuongtc@qsoft.com.vn</v>
      </c>
      <c r="G26" s="143">
        <f t="shared" si="0"/>
        <v>44</v>
      </c>
    </row>
    <row r="27" spans="1:7">
      <c r="A27" s="129">
        <v>42307</v>
      </c>
      <c r="B27" s="130" t="s">
        <v>303</v>
      </c>
      <c r="C27" s="227">
        <v>0.4055555555555555</v>
      </c>
      <c r="D27" s="130">
        <v>1</v>
      </c>
      <c r="E27" s="150">
        <v>0</v>
      </c>
      <c r="F27" s="144" t="str">
        <f>VLOOKUP(B27,mail!$B$1:$D$859,3,0)</f>
        <v>ngatt@qsoft.com.vn</v>
      </c>
      <c r="G27" s="143">
        <f t="shared" si="0"/>
        <v>44</v>
      </c>
    </row>
    <row r="28" spans="1:7">
      <c r="A28" s="129">
        <v>42307</v>
      </c>
      <c r="B28" s="130" t="s">
        <v>356</v>
      </c>
      <c r="C28" s="227">
        <v>0.3659722222222222</v>
      </c>
      <c r="D28" s="130">
        <v>1</v>
      </c>
      <c r="E28" s="150">
        <v>0</v>
      </c>
      <c r="F28" s="144" t="str">
        <f>VLOOKUP(B28,mail!$B$1:$D$859,3,0)</f>
        <v>nhuytt@qsoft.com.vn</v>
      </c>
      <c r="G28" s="143">
        <f t="shared" si="0"/>
        <v>44</v>
      </c>
    </row>
    <row r="29" spans="1:7">
      <c r="A29" s="129">
        <v>42310</v>
      </c>
      <c r="B29" s="130" t="s">
        <v>16</v>
      </c>
      <c r="C29" s="227">
        <v>0.35486111111111113</v>
      </c>
      <c r="D29" s="130">
        <v>1</v>
      </c>
      <c r="E29" s="150">
        <v>0</v>
      </c>
      <c r="F29" s="144" t="str">
        <f>VLOOKUP(B29,mail!$B$1:$D$859,3,0)</f>
        <v>thaitdh@qsoft.com.vn</v>
      </c>
      <c r="G29" s="143">
        <f t="shared" si="0"/>
        <v>45</v>
      </c>
    </row>
    <row r="30" spans="1:7">
      <c r="A30" s="129">
        <v>42310</v>
      </c>
      <c r="B30" s="130" t="s">
        <v>201</v>
      </c>
      <c r="C30" s="227">
        <v>0.3611111111111111</v>
      </c>
      <c r="D30" s="130">
        <v>1</v>
      </c>
      <c r="E30" s="150">
        <v>1</v>
      </c>
      <c r="F30" s="144" t="str">
        <f>VLOOKUP(B30,mail!$B$1:$D$859,3,0)</f>
        <v>Cuongtc@qsoft.com.vn</v>
      </c>
      <c r="G30" s="143">
        <f t="shared" si="0"/>
        <v>45</v>
      </c>
    </row>
    <row r="31" spans="1:7">
      <c r="A31" s="129">
        <v>42310</v>
      </c>
      <c r="B31" s="130" t="s">
        <v>237</v>
      </c>
      <c r="C31" s="227">
        <v>0.3576388888888889</v>
      </c>
      <c r="D31" s="130">
        <v>1</v>
      </c>
      <c r="E31" s="150">
        <v>0</v>
      </c>
      <c r="F31" s="144" t="str">
        <f>VLOOKUP(B31,mail!$B$1:$D$859,3,0)</f>
        <v>huonglm@qsoft.com.vn</v>
      </c>
      <c r="G31" s="143">
        <f t="shared" si="0"/>
        <v>45</v>
      </c>
    </row>
    <row r="32" spans="1:7">
      <c r="A32" s="129">
        <v>42311</v>
      </c>
      <c r="B32" s="130" t="s">
        <v>7</v>
      </c>
      <c r="C32" s="227">
        <v>0.35555555555555557</v>
      </c>
      <c r="D32" s="130">
        <v>1</v>
      </c>
      <c r="E32" s="150">
        <v>0</v>
      </c>
      <c r="F32" s="144" t="str">
        <f>VLOOKUP(B32,mail!$B$1:$D$859,3,0)</f>
        <v>toanba@qsoft.com.vn</v>
      </c>
      <c r="G32" s="143">
        <f t="shared" si="0"/>
        <v>45</v>
      </c>
    </row>
    <row r="33" spans="1:7">
      <c r="A33" s="129">
        <v>42311</v>
      </c>
      <c r="B33" s="130" t="s">
        <v>456</v>
      </c>
      <c r="C33" s="227">
        <v>0.35555555555555557</v>
      </c>
      <c r="D33" s="130">
        <v>1</v>
      </c>
      <c r="E33" s="150">
        <v>0</v>
      </c>
      <c r="F33" s="144" t="str">
        <f>VLOOKUP(B33,mail!$B$1:$D$859,3,0)</f>
        <v>tamqn@qsoft.com.vn</v>
      </c>
      <c r="G33" s="143">
        <f t="shared" si="0"/>
        <v>45</v>
      </c>
    </row>
    <row r="34" spans="1:7">
      <c r="A34" s="129">
        <v>42311</v>
      </c>
      <c r="B34" s="130" t="s">
        <v>190</v>
      </c>
      <c r="C34" s="227">
        <v>0.35694444444444445</v>
      </c>
      <c r="D34" s="130">
        <v>1</v>
      </c>
      <c r="E34" s="150">
        <v>0</v>
      </c>
      <c r="F34" s="144" t="str">
        <f>VLOOKUP(B34,mail!$B$1:$D$859,3,0)</f>
        <v>DoNC@qsoft.com.vn</v>
      </c>
      <c r="G34" s="143">
        <f t="shared" si="0"/>
        <v>45</v>
      </c>
    </row>
    <row r="35" spans="1:7">
      <c r="A35" s="129">
        <v>42311</v>
      </c>
      <c r="B35" s="130" t="s">
        <v>332</v>
      </c>
      <c r="C35" s="227">
        <v>0.35694444444444445</v>
      </c>
      <c r="D35" s="130">
        <v>1</v>
      </c>
      <c r="E35" s="150">
        <v>0</v>
      </c>
      <c r="F35" s="144" t="str">
        <f>VLOOKUP(B35,mail!$B$1:$D$859,3,0)</f>
        <v>Tramdtn@qsoft.com.vn</v>
      </c>
      <c r="G35" s="143">
        <f t="shared" si="0"/>
        <v>45</v>
      </c>
    </row>
    <row r="36" spans="1:7">
      <c r="A36" s="129">
        <v>42311</v>
      </c>
      <c r="B36" s="130" t="s">
        <v>466</v>
      </c>
      <c r="C36" s="227">
        <v>0.3756944444444445</v>
      </c>
      <c r="D36" s="130">
        <v>1</v>
      </c>
      <c r="E36" s="150">
        <v>0</v>
      </c>
      <c r="F36" s="144" t="str">
        <f>VLOOKUP(B36,mail!$B$1:$D$859,3,0)</f>
        <v>tholv@qsoft.com.vn</v>
      </c>
      <c r="G36" s="143">
        <f t="shared" ref="G36:G58" si="1">WEEKNUM(A36)</f>
        <v>45</v>
      </c>
    </row>
    <row r="37" spans="1:7">
      <c r="A37" s="129">
        <v>42312</v>
      </c>
      <c r="B37" s="130" t="s">
        <v>0</v>
      </c>
      <c r="C37" s="227">
        <v>0.3756944444444445</v>
      </c>
      <c r="D37" s="130">
        <v>1</v>
      </c>
      <c r="E37" s="150">
        <v>0</v>
      </c>
      <c r="F37" s="144" t="str">
        <f>VLOOKUP(B37,mail!$B$1:$D$859,3,0)</f>
        <v>lanntp@qsoft.com.vn</v>
      </c>
      <c r="G37" s="143">
        <f t="shared" si="1"/>
        <v>45</v>
      </c>
    </row>
    <row r="38" spans="1:7">
      <c r="A38" s="129">
        <v>42312</v>
      </c>
      <c r="B38" s="130" t="s">
        <v>2</v>
      </c>
      <c r="C38" s="227">
        <v>0.37916666666666665</v>
      </c>
      <c r="D38" s="130">
        <v>1</v>
      </c>
      <c r="E38" s="150">
        <v>0</v>
      </c>
      <c r="F38" s="144" t="str">
        <f>VLOOKUP(B38,mail!$B$1:$D$859,3,0)</f>
        <v>trangntt@qsoft.com.vn</v>
      </c>
      <c r="G38" s="143">
        <f t="shared" si="1"/>
        <v>45</v>
      </c>
    </row>
    <row r="39" spans="1:7">
      <c r="A39" s="129">
        <v>42312</v>
      </c>
      <c r="B39" s="130" t="s">
        <v>201</v>
      </c>
      <c r="C39" s="227">
        <v>0.3611111111111111</v>
      </c>
      <c r="D39" s="130">
        <v>1</v>
      </c>
      <c r="E39" s="150">
        <v>0</v>
      </c>
      <c r="F39" s="144" t="str">
        <f>VLOOKUP(B39,mail!$B$1:$D$859,3,0)</f>
        <v>Cuongtc@qsoft.com.vn</v>
      </c>
      <c r="G39" s="143">
        <f t="shared" si="1"/>
        <v>45</v>
      </c>
    </row>
    <row r="40" spans="1:7">
      <c r="A40" s="129">
        <v>42312</v>
      </c>
      <c r="B40" s="130" t="s">
        <v>216</v>
      </c>
      <c r="C40" s="227">
        <v>0.35486111111111113</v>
      </c>
      <c r="D40" s="130">
        <v>1</v>
      </c>
      <c r="E40" s="150">
        <v>0</v>
      </c>
      <c r="F40" s="144" t="str">
        <f>VLOOKUP(B40,mail!$B$1:$D$859,3,0)</f>
        <v>Viettv@qsoft.com.vn</v>
      </c>
      <c r="G40" s="143">
        <f t="shared" si="1"/>
        <v>45</v>
      </c>
    </row>
    <row r="41" spans="1:7">
      <c r="A41" s="129">
        <v>42312</v>
      </c>
      <c r="B41" s="130" t="s">
        <v>231</v>
      </c>
      <c r="C41" s="227">
        <v>0.35694444444444445</v>
      </c>
      <c r="D41" s="130">
        <v>1</v>
      </c>
      <c r="E41" s="150">
        <v>0</v>
      </c>
      <c r="F41" s="144" t="str">
        <f>VLOOKUP(B41,mail!$B$1:$D$859,3,0)</f>
        <v>huongbtt@qsoft.com.vn</v>
      </c>
      <c r="G41" s="143">
        <f t="shared" si="1"/>
        <v>45</v>
      </c>
    </row>
    <row r="42" spans="1:7">
      <c r="A42" s="129">
        <v>42312</v>
      </c>
      <c r="B42" s="130" t="s">
        <v>255</v>
      </c>
      <c r="C42" s="227">
        <v>0.36041666666666666</v>
      </c>
      <c r="D42" s="130">
        <v>1</v>
      </c>
      <c r="E42" s="150">
        <v>0</v>
      </c>
      <c r="F42" s="144" t="str">
        <f>VLOOKUP(B42,mail!$B$1:$D$859,3,0)</f>
        <v>datnn@qsoft.com.vn</v>
      </c>
      <c r="G42" s="143">
        <f t="shared" si="1"/>
        <v>45</v>
      </c>
    </row>
    <row r="43" spans="1:7">
      <c r="A43" s="129">
        <v>42312</v>
      </c>
      <c r="B43" s="130" t="s">
        <v>373</v>
      </c>
      <c r="C43" s="227">
        <v>0.35486111111111113</v>
      </c>
      <c r="D43" s="130">
        <v>1</v>
      </c>
      <c r="E43" s="150">
        <v>0</v>
      </c>
      <c r="F43" s="144" t="str">
        <f>VLOOKUP(B43,mail!$B$1:$D$859,3,0)</f>
        <v>tuyennn@qsoft.com.vn</v>
      </c>
      <c r="G43" s="143">
        <f t="shared" si="1"/>
        <v>45</v>
      </c>
    </row>
    <row r="44" spans="1:7">
      <c r="A44" s="129">
        <v>42313</v>
      </c>
      <c r="B44" s="130" t="s">
        <v>369</v>
      </c>
      <c r="C44" s="227">
        <v>0.38958333333333334</v>
      </c>
      <c r="D44" s="130">
        <v>1</v>
      </c>
      <c r="E44" s="150">
        <v>1</v>
      </c>
      <c r="F44" s="144" t="str">
        <f>VLOOKUP(B44,mail!$B$1:$D$859,3,0)</f>
        <v>vietnh@qsoft.com.vn</v>
      </c>
      <c r="G44" s="143">
        <f t="shared" si="1"/>
        <v>45</v>
      </c>
    </row>
    <row r="45" spans="1:7">
      <c r="A45" s="129">
        <v>42313</v>
      </c>
      <c r="B45" s="130" t="s">
        <v>201</v>
      </c>
      <c r="C45" s="227">
        <v>0.35972222222222222</v>
      </c>
      <c r="D45" s="130">
        <v>1</v>
      </c>
      <c r="E45" s="150">
        <v>0</v>
      </c>
      <c r="F45" s="144" t="str">
        <f>VLOOKUP(B45,mail!$B$1:$D$859,3,0)</f>
        <v>Cuongtc@qsoft.com.vn</v>
      </c>
      <c r="G45" s="143">
        <f t="shared" si="1"/>
        <v>45</v>
      </c>
    </row>
    <row r="46" spans="1:7">
      <c r="A46" s="129">
        <v>42313</v>
      </c>
      <c r="B46" s="130" t="s">
        <v>216</v>
      </c>
      <c r="C46" s="227">
        <v>0.37083333333333335</v>
      </c>
      <c r="D46" s="130">
        <v>1</v>
      </c>
      <c r="E46" s="150">
        <v>0</v>
      </c>
      <c r="F46" s="144" t="str">
        <f>VLOOKUP(B46,mail!$B$1:$D$859,3,0)</f>
        <v>Viettv@qsoft.com.vn</v>
      </c>
      <c r="G46" s="143">
        <f t="shared" si="1"/>
        <v>45</v>
      </c>
    </row>
    <row r="47" spans="1:7">
      <c r="A47" s="129">
        <v>42313</v>
      </c>
      <c r="B47" s="130" t="s">
        <v>402</v>
      </c>
      <c r="C47" s="227">
        <v>0.35486111111111113</v>
      </c>
      <c r="D47" s="130">
        <v>1</v>
      </c>
      <c r="E47" s="150">
        <v>0</v>
      </c>
      <c r="F47" s="144" t="str">
        <f>VLOOKUP(B47,mail!$B$1:$D$859,3,0)</f>
        <v>Luanpt@qsoft.com.vn</v>
      </c>
      <c r="G47" s="143">
        <f t="shared" si="1"/>
        <v>45</v>
      </c>
    </row>
    <row r="48" spans="1:7">
      <c r="A48" s="129">
        <v>42314</v>
      </c>
      <c r="B48" s="130" t="s">
        <v>7</v>
      </c>
      <c r="C48" s="227">
        <v>0.36249999999999999</v>
      </c>
      <c r="D48" s="130">
        <v>1</v>
      </c>
      <c r="E48" s="150">
        <v>0</v>
      </c>
      <c r="F48" s="144" t="str">
        <f>VLOOKUP(B48,mail!$B$1:$D$859,3,0)</f>
        <v>toanba@qsoft.com.vn</v>
      </c>
      <c r="G48" s="143">
        <f t="shared" si="1"/>
        <v>45</v>
      </c>
    </row>
    <row r="49" spans="1:7">
      <c r="A49" s="129">
        <v>42314</v>
      </c>
      <c r="B49" s="130" t="s">
        <v>15</v>
      </c>
      <c r="C49" s="227">
        <v>0.35555555555555557</v>
      </c>
      <c r="D49" s="130">
        <v>1</v>
      </c>
      <c r="E49" s="150">
        <v>0</v>
      </c>
      <c r="F49" s="144" t="str">
        <f>VLOOKUP(B49,mail!$B$1:$D$859,3,0)</f>
        <v>linhnp@qsoft.com.vn</v>
      </c>
      <c r="G49" s="143">
        <f t="shared" si="1"/>
        <v>45</v>
      </c>
    </row>
    <row r="50" spans="1:7">
      <c r="A50" s="129">
        <v>42314</v>
      </c>
      <c r="B50" s="130" t="s">
        <v>201</v>
      </c>
      <c r="C50" s="227">
        <v>0.36944444444444446</v>
      </c>
      <c r="D50" s="130">
        <v>1</v>
      </c>
      <c r="E50" s="150">
        <v>0</v>
      </c>
      <c r="F50" s="144" t="str">
        <f>VLOOKUP(B50,mail!$B$1:$D$859,3,0)</f>
        <v>Cuongtc@qsoft.com.vn</v>
      </c>
      <c r="G50" s="143">
        <f t="shared" si="1"/>
        <v>45</v>
      </c>
    </row>
    <row r="51" spans="1:7">
      <c r="A51" s="129">
        <v>42314</v>
      </c>
      <c r="B51" s="130" t="s">
        <v>455</v>
      </c>
      <c r="C51" s="227">
        <v>0.38611111111111113</v>
      </c>
      <c r="D51" s="130">
        <v>1</v>
      </c>
      <c r="E51" s="150">
        <v>0</v>
      </c>
      <c r="F51" s="144" t="str">
        <f>VLOOKUP(B51,mail!$B$1:$D$859,3,0)</f>
        <v>hieunh@qsoft.com.vn</v>
      </c>
      <c r="G51" s="143">
        <f t="shared" si="1"/>
        <v>45</v>
      </c>
    </row>
    <row r="52" spans="1:7">
      <c r="A52" s="129">
        <v>42314</v>
      </c>
      <c r="B52" s="130" t="s">
        <v>355</v>
      </c>
      <c r="C52" s="227">
        <v>0.35902777777777778</v>
      </c>
      <c r="D52" s="130">
        <v>1</v>
      </c>
      <c r="E52" s="150">
        <v>0</v>
      </c>
      <c r="F52" s="144" t="str">
        <f>VLOOKUP(B52,mail!$B$1:$D$859,3,0)</f>
        <v>trunglh@qsoft.com.vn</v>
      </c>
      <c r="G52" s="143">
        <f t="shared" si="1"/>
        <v>45</v>
      </c>
    </row>
    <row r="53" spans="1:7">
      <c r="A53" s="129">
        <v>42314</v>
      </c>
      <c r="B53" s="130" t="s">
        <v>458</v>
      </c>
      <c r="C53" s="227">
        <v>0.3576388888888889</v>
      </c>
      <c r="D53" s="130">
        <v>1</v>
      </c>
      <c r="E53" s="150">
        <v>0</v>
      </c>
      <c r="F53" s="144" t="str">
        <f>VLOOKUP(B53,mail!$B$1:$D$859,3,0)</f>
        <v>truongvx@qsoft.com.vn</v>
      </c>
      <c r="G53" s="143">
        <f t="shared" si="1"/>
        <v>45</v>
      </c>
    </row>
    <row r="54" spans="1:7">
      <c r="A54" s="129">
        <v>42314</v>
      </c>
      <c r="B54" s="130" t="s">
        <v>543</v>
      </c>
      <c r="C54" s="227">
        <v>0.35486111111111113</v>
      </c>
      <c r="D54" s="130">
        <v>1</v>
      </c>
      <c r="E54" s="150">
        <v>0</v>
      </c>
      <c r="F54" s="144" t="str">
        <f>VLOOKUP(B54,mail!$B$1:$D$859,3,0)</f>
        <v>khoatm@qsoft.com.vn</v>
      </c>
      <c r="G54" s="143">
        <f t="shared" si="1"/>
        <v>45</v>
      </c>
    </row>
    <row r="55" spans="1:7">
      <c r="A55" s="129">
        <v>42317</v>
      </c>
      <c r="B55" s="130" t="s">
        <v>7</v>
      </c>
      <c r="C55" s="227">
        <v>0.36527777777777781</v>
      </c>
      <c r="D55" s="130">
        <v>1</v>
      </c>
      <c r="E55" s="150">
        <v>0</v>
      </c>
      <c r="F55" s="144" t="str">
        <f>VLOOKUP(B55,mail!$B$1:$D$859,3,0)</f>
        <v>toanba@qsoft.com.vn</v>
      </c>
      <c r="G55" s="143">
        <f t="shared" si="1"/>
        <v>46</v>
      </c>
    </row>
    <row r="56" spans="1:7">
      <c r="A56" s="129">
        <v>42317</v>
      </c>
      <c r="B56" s="130" t="s">
        <v>369</v>
      </c>
      <c r="C56" s="227">
        <v>0.3611111111111111</v>
      </c>
      <c r="D56" s="130">
        <v>1</v>
      </c>
      <c r="E56" s="150">
        <v>0</v>
      </c>
      <c r="F56" s="144" t="str">
        <f>VLOOKUP(B56,mail!$B$1:$D$859,3,0)</f>
        <v>vietnh@qsoft.com.vn</v>
      </c>
      <c r="G56" s="143">
        <f t="shared" si="1"/>
        <v>46</v>
      </c>
    </row>
    <row r="57" spans="1:7">
      <c r="A57" s="129">
        <v>42317</v>
      </c>
      <c r="B57" s="130" t="s">
        <v>15</v>
      </c>
      <c r="C57" s="227">
        <v>0.35694444444444445</v>
      </c>
      <c r="D57" s="130">
        <v>1</v>
      </c>
      <c r="E57" s="150">
        <v>0</v>
      </c>
      <c r="F57" s="144" t="str">
        <f>VLOOKUP(B57,mail!$B$1:$D$859,3,0)</f>
        <v>linhnp@qsoft.com.vn</v>
      </c>
      <c r="G57" s="143">
        <f t="shared" si="1"/>
        <v>46</v>
      </c>
    </row>
    <row r="58" spans="1:7">
      <c r="A58" s="129">
        <v>42317</v>
      </c>
      <c r="B58" s="130" t="s">
        <v>4</v>
      </c>
      <c r="C58" s="227">
        <v>0.36388888888888887</v>
      </c>
      <c r="D58" s="130">
        <v>1</v>
      </c>
      <c r="E58" s="150">
        <v>0</v>
      </c>
      <c r="F58" s="144" t="str">
        <f>VLOOKUP(B58,mail!$B$1:$D$859,3,0)</f>
        <v>canhpv@qsoft.com.vn</v>
      </c>
      <c r="G58" s="143">
        <f t="shared" si="1"/>
        <v>46</v>
      </c>
    </row>
    <row r="59" spans="1:7">
      <c r="A59" s="129">
        <v>42317</v>
      </c>
      <c r="B59" s="130" t="s">
        <v>456</v>
      </c>
      <c r="C59" s="227">
        <v>0.35694444444444445</v>
      </c>
      <c r="D59" s="130">
        <v>1</v>
      </c>
      <c r="E59" s="150">
        <v>0</v>
      </c>
      <c r="F59" s="144" t="str">
        <f>VLOOKUP(B59,mail!$B$1:$D$859,3,0)</f>
        <v>tamqn@qsoft.com.vn</v>
      </c>
      <c r="G59" s="143">
        <f t="shared" ref="G59:G91" si="2">WEEKNUM(A59)</f>
        <v>46</v>
      </c>
    </row>
    <row r="60" spans="1:7">
      <c r="A60" s="129">
        <v>42317</v>
      </c>
      <c r="B60" s="130" t="s">
        <v>16</v>
      </c>
      <c r="C60" s="227">
        <v>0.3756944444444445</v>
      </c>
      <c r="D60" s="130">
        <v>1</v>
      </c>
      <c r="E60" s="150">
        <v>0</v>
      </c>
      <c r="F60" s="144" t="str">
        <f>VLOOKUP(B60,mail!$B$1:$D$859,3,0)</f>
        <v>thaitdh@qsoft.com.vn</v>
      </c>
      <c r="G60" s="143">
        <f t="shared" si="2"/>
        <v>46</v>
      </c>
    </row>
    <row r="61" spans="1:7">
      <c r="A61" s="129">
        <v>42317</v>
      </c>
      <c r="B61" s="130" t="s">
        <v>9</v>
      </c>
      <c r="C61" s="227">
        <v>0.35486111111111113</v>
      </c>
      <c r="D61" s="130">
        <v>1</v>
      </c>
      <c r="E61" s="150">
        <v>0</v>
      </c>
      <c r="F61" s="144" t="str">
        <f>VLOOKUP(B61,mail!$B$1:$D$859,3,0)</f>
        <v>hoaitn@qsoft.com.vn</v>
      </c>
      <c r="G61" s="143">
        <f t="shared" si="2"/>
        <v>46</v>
      </c>
    </row>
    <row r="62" spans="1:7">
      <c r="A62" s="129">
        <v>42317</v>
      </c>
      <c r="B62" s="130" t="s">
        <v>190</v>
      </c>
      <c r="C62" s="227">
        <v>0.35833333333333334</v>
      </c>
      <c r="D62" s="130">
        <v>1</v>
      </c>
      <c r="E62" s="150">
        <v>0</v>
      </c>
      <c r="F62" s="144" t="str">
        <f>VLOOKUP(B62,mail!$B$1:$D$859,3,0)</f>
        <v>DoNC@qsoft.com.vn</v>
      </c>
      <c r="G62" s="143">
        <f t="shared" si="2"/>
        <v>46</v>
      </c>
    </row>
    <row r="63" spans="1:7">
      <c r="A63" s="129">
        <v>42317</v>
      </c>
      <c r="B63" s="130" t="s">
        <v>218</v>
      </c>
      <c r="C63" s="227">
        <v>0.3743055555555555</v>
      </c>
      <c r="D63" s="130">
        <v>1</v>
      </c>
      <c r="E63" s="150">
        <v>0</v>
      </c>
      <c r="F63" s="144" t="str">
        <f>VLOOKUP(B63,mail!$B$1:$D$859,3,0)</f>
        <v>hungtq@qsoft.com.vn</v>
      </c>
      <c r="G63" s="143">
        <f t="shared" si="2"/>
        <v>46</v>
      </c>
    </row>
    <row r="64" spans="1:7">
      <c r="A64" s="129">
        <v>42317</v>
      </c>
      <c r="B64" s="130" t="s">
        <v>219</v>
      </c>
      <c r="C64" s="227">
        <v>0.35694444444444445</v>
      </c>
      <c r="D64" s="130">
        <v>1</v>
      </c>
      <c r="E64" s="150">
        <v>0</v>
      </c>
      <c r="F64" s="144" t="str">
        <f>VLOOKUP(B64,mail!$B$1:$D$859,3,0)</f>
        <v>thainq@qsoft.com.vn</v>
      </c>
      <c r="G64" s="143">
        <f t="shared" si="2"/>
        <v>46</v>
      </c>
    </row>
    <row r="65" spans="1:7">
      <c r="A65" s="129">
        <v>42317</v>
      </c>
      <c r="B65" s="130" t="s">
        <v>262</v>
      </c>
      <c r="C65" s="227">
        <v>0.37013888888888885</v>
      </c>
      <c r="D65" s="130">
        <v>1</v>
      </c>
      <c r="E65" s="150">
        <v>0</v>
      </c>
      <c r="F65" s="144" t="str">
        <f>VLOOKUP(B65,mail!$B$1:$D$859,3,0)</f>
        <v>Mainq@qsoft.com.vn</v>
      </c>
      <c r="G65" s="143">
        <f t="shared" si="2"/>
        <v>46</v>
      </c>
    </row>
    <row r="66" spans="1:7">
      <c r="A66" s="129">
        <v>42317</v>
      </c>
      <c r="B66" s="130" t="s">
        <v>270</v>
      </c>
      <c r="C66" s="227">
        <v>0.36319444444444443</v>
      </c>
      <c r="D66" s="130">
        <v>1</v>
      </c>
      <c r="E66" s="150">
        <v>0</v>
      </c>
      <c r="F66" s="144" t="str">
        <f>VLOOKUP(B66,mail!$B$1:$D$859,3,0)</f>
        <v>quyetvm@qsoft.com.vn</v>
      </c>
      <c r="G66" s="143">
        <f t="shared" si="2"/>
        <v>46</v>
      </c>
    </row>
    <row r="67" spans="1:7">
      <c r="A67" s="129">
        <v>42317</v>
      </c>
      <c r="B67" s="130" t="s">
        <v>292</v>
      </c>
      <c r="C67" s="227">
        <v>0.37083333333333335</v>
      </c>
      <c r="D67" s="130">
        <v>1</v>
      </c>
      <c r="E67" s="150">
        <v>0</v>
      </c>
      <c r="F67" s="144" t="str">
        <f>VLOOKUP(B67,mail!$B$1:$D$859,3,0)</f>
        <v>manhnt@qsoft.com.vn</v>
      </c>
      <c r="G67" s="143">
        <f t="shared" si="2"/>
        <v>46</v>
      </c>
    </row>
    <row r="68" spans="1:7">
      <c r="A68" s="129">
        <v>42317</v>
      </c>
      <c r="B68" s="130" t="s">
        <v>304</v>
      </c>
      <c r="C68" s="227">
        <v>0.35486111111111113</v>
      </c>
      <c r="D68" s="130">
        <v>1</v>
      </c>
      <c r="E68" s="150">
        <v>0</v>
      </c>
      <c r="F68" s="144" t="str">
        <f>VLOOKUP(B68,mail!$B$1:$D$859,3,0)</f>
        <v>nhampt@qsoft.com.vn</v>
      </c>
      <c r="G68" s="143">
        <f t="shared" si="2"/>
        <v>46</v>
      </c>
    </row>
    <row r="69" spans="1:7">
      <c r="A69" s="129">
        <v>42317</v>
      </c>
      <c r="B69" s="130" t="s">
        <v>330</v>
      </c>
      <c r="C69" s="227">
        <v>0.37986111111111115</v>
      </c>
      <c r="D69" s="130">
        <v>1</v>
      </c>
      <c r="E69" s="150">
        <v>0</v>
      </c>
      <c r="F69" s="144" t="str">
        <f>VLOOKUP(B69,mail!$B$1:$D$859,3,0)</f>
        <v>Khanhvn@qsoft.com.vn</v>
      </c>
      <c r="G69" s="143">
        <f t="shared" si="2"/>
        <v>46</v>
      </c>
    </row>
    <row r="70" spans="1:7">
      <c r="A70" s="129">
        <v>42317</v>
      </c>
      <c r="B70" s="130" t="s">
        <v>331</v>
      </c>
      <c r="C70" s="227">
        <v>0.35486111111111113</v>
      </c>
      <c r="D70" s="130">
        <v>1</v>
      </c>
      <c r="E70" s="150">
        <v>0</v>
      </c>
      <c r="F70" s="144" t="str">
        <f>VLOOKUP(B70,mail!$B$1:$D$859,3,0)</f>
        <v>datnq@qsoft.com.vn</v>
      </c>
      <c r="G70" s="143">
        <f t="shared" si="2"/>
        <v>46</v>
      </c>
    </row>
    <row r="71" spans="1:7">
      <c r="A71" s="129">
        <v>42317</v>
      </c>
      <c r="B71" s="130" t="s">
        <v>332</v>
      </c>
      <c r="C71" s="227">
        <v>0.35833333333333334</v>
      </c>
      <c r="D71" s="130">
        <v>1</v>
      </c>
      <c r="E71" s="150">
        <v>0</v>
      </c>
      <c r="F71" s="144" t="str">
        <f>VLOOKUP(B71,mail!$B$1:$D$859,3,0)</f>
        <v>Tramdtn@qsoft.com.vn</v>
      </c>
      <c r="G71" s="143">
        <f t="shared" si="2"/>
        <v>46</v>
      </c>
    </row>
    <row r="72" spans="1:7">
      <c r="A72" s="129">
        <v>42317</v>
      </c>
      <c r="B72" s="130" t="s">
        <v>355</v>
      </c>
      <c r="C72" s="227">
        <v>0.3743055555555555</v>
      </c>
      <c r="D72" s="130">
        <v>1</v>
      </c>
      <c r="E72" s="150">
        <v>0</v>
      </c>
      <c r="F72" s="144" t="str">
        <f>VLOOKUP(B72,mail!$B$1:$D$859,3,0)</f>
        <v>trunglh@qsoft.com.vn</v>
      </c>
      <c r="G72" s="143">
        <f t="shared" si="2"/>
        <v>46</v>
      </c>
    </row>
    <row r="73" spans="1:7">
      <c r="A73" s="129">
        <v>42317</v>
      </c>
      <c r="B73" s="130" t="s">
        <v>358</v>
      </c>
      <c r="C73" s="227">
        <v>0.3576388888888889</v>
      </c>
      <c r="D73" s="130">
        <v>1</v>
      </c>
      <c r="E73" s="150">
        <v>0</v>
      </c>
      <c r="F73" s="144" t="str">
        <f>VLOOKUP(B73,mail!$B$1:$D$859,3,0)</f>
        <v>kienbd@qsoft.com.vn</v>
      </c>
      <c r="G73" s="143">
        <f t="shared" si="2"/>
        <v>46</v>
      </c>
    </row>
    <row r="74" spans="1:7">
      <c r="A74" s="129">
        <v>42317</v>
      </c>
      <c r="B74" s="130" t="s">
        <v>373</v>
      </c>
      <c r="C74" s="227">
        <v>0.3611111111111111</v>
      </c>
      <c r="D74" s="130">
        <v>1</v>
      </c>
      <c r="E74" s="150">
        <v>0</v>
      </c>
      <c r="F74" s="144" t="str">
        <f>VLOOKUP(B74,mail!$B$1:$D$859,3,0)</f>
        <v>tuyennn@qsoft.com.vn</v>
      </c>
      <c r="G74" s="143">
        <f t="shared" si="2"/>
        <v>46</v>
      </c>
    </row>
    <row r="75" spans="1:7">
      <c r="A75" s="129">
        <v>42317</v>
      </c>
      <c r="B75" s="130" t="s">
        <v>402</v>
      </c>
      <c r="C75" s="227">
        <v>0.35486111111111113</v>
      </c>
      <c r="D75" s="130">
        <v>1</v>
      </c>
      <c r="E75" s="150">
        <v>0</v>
      </c>
      <c r="F75" s="144" t="str">
        <f>VLOOKUP(B75,mail!$B$1:$D$859,3,0)</f>
        <v>Luanpt@qsoft.com.vn</v>
      </c>
      <c r="G75" s="143">
        <f t="shared" si="2"/>
        <v>46</v>
      </c>
    </row>
    <row r="76" spans="1:7">
      <c r="A76" s="129">
        <v>42317</v>
      </c>
      <c r="B76" s="130" t="s">
        <v>458</v>
      </c>
      <c r="C76" s="227">
        <v>0.35486111111111113</v>
      </c>
      <c r="D76" s="130">
        <v>1</v>
      </c>
      <c r="E76" s="150">
        <v>1</v>
      </c>
      <c r="F76" s="144" t="str">
        <f>VLOOKUP(B76,mail!$B$1:$D$859,3,0)</f>
        <v>truongvx@qsoft.com.vn</v>
      </c>
      <c r="G76" s="143">
        <f t="shared" si="2"/>
        <v>46</v>
      </c>
    </row>
    <row r="77" spans="1:7">
      <c r="A77" s="129">
        <v>42318</v>
      </c>
      <c r="B77" s="130" t="s">
        <v>201</v>
      </c>
      <c r="C77" s="227">
        <v>0.36388888888888887</v>
      </c>
      <c r="D77" s="130">
        <v>1</v>
      </c>
      <c r="E77" s="150">
        <v>0</v>
      </c>
      <c r="F77" s="144" t="str">
        <f>VLOOKUP(B77,mail!$B$1:$D$859,3,0)</f>
        <v>Cuongtc@qsoft.com.vn</v>
      </c>
      <c r="G77" s="143">
        <f t="shared" si="2"/>
        <v>46</v>
      </c>
    </row>
    <row r="78" spans="1:7">
      <c r="A78" s="129">
        <v>42318</v>
      </c>
      <c r="B78" s="130" t="s">
        <v>216</v>
      </c>
      <c r="C78" s="227">
        <v>0.35902777777777778</v>
      </c>
      <c r="D78" s="130">
        <v>1</v>
      </c>
      <c r="E78" s="150">
        <v>0</v>
      </c>
      <c r="F78" s="144" t="str">
        <f>VLOOKUP(B78,mail!$B$1:$D$859,3,0)</f>
        <v>Viettv@qsoft.com.vn</v>
      </c>
      <c r="G78" s="143">
        <f t="shared" si="2"/>
        <v>46</v>
      </c>
    </row>
    <row r="79" spans="1:7">
      <c r="A79" s="129">
        <v>42318</v>
      </c>
      <c r="B79" s="130" t="s">
        <v>303</v>
      </c>
      <c r="C79" s="227">
        <v>0.39513888888888887</v>
      </c>
      <c r="D79" s="130">
        <v>1</v>
      </c>
      <c r="E79" s="150">
        <v>0</v>
      </c>
      <c r="F79" s="144" t="str">
        <f>VLOOKUP(B79,mail!$B$1:$D$859,3,0)</f>
        <v>ngatt@qsoft.com.vn</v>
      </c>
      <c r="G79" s="143">
        <f t="shared" si="2"/>
        <v>46</v>
      </c>
    </row>
    <row r="80" spans="1:7">
      <c r="A80" s="129">
        <v>42318</v>
      </c>
      <c r="B80" s="130" t="s">
        <v>330</v>
      </c>
      <c r="C80" s="227">
        <v>0.35694444444444445</v>
      </c>
      <c r="D80" s="130">
        <v>1</v>
      </c>
      <c r="E80" s="150">
        <v>0</v>
      </c>
      <c r="F80" s="144" t="str">
        <f>VLOOKUP(B80,mail!$B$1:$D$859,3,0)</f>
        <v>Khanhvn@qsoft.com.vn</v>
      </c>
      <c r="G80" s="143">
        <f t="shared" si="2"/>
        <v>46</v>
      </c>
    </row>
    <row r="81" spans="1:7">
      <c r="A81" s="129">
        <v>42318</v>
      </c>
      <c r="B81" s="130" t="s">
        <v>346</v>
      </c>
      <c r="C81" s="227">
        <v>0.38958333333333334</v>
      </c>
      <c r="D81" s="130">
        <v>1</v>
      </c>
      <c r="E81" s="150">
        <v>0</v>
      </c>
      <c r="F81" s="144" t="str">
        <f>VLOOKUP(B81,mail!$B$1:$D$859,3,0)</f>
        <v>chuyenht@qsoft.com.vn</v>
      </c>
      <c r="G81" s="143">
        <f t="shared" si="2"/>
        <v>46</v>
      </c>
    </row>
    <row r="82" spans="1:7">
      <c r="A82" s="129">
        <v>42318</v>
      </c>
      <c r="B82" s="130" t="s">
        <v>355</v>
      </c>
      <c r="C82" s="227">
        <v>0.37013888888888885</v>
      </c>
      <c r="D82" s="130">
        <v>1</v>
      </c>
      <c r="E82" s="150">
        <v>0</v>
      </c>
      <c r="F82" s="144" t="str">
        <f>VLOOKUP(B82,mail!$B$1:$D$859,3,0)</f>
        <v>trunglh@qsoft.com.vn</v>
      </c>
      <c r="G82" s="143">
        <f t="shared" si="2"/>
        <v>46</v>
      </c>
    </row>
    <row r="83" spans="1:7">
      <c r="A83" s="129">
        <v>42319</v>
      </c>
      <c r="B83" s="130" t="s">
        <v>15</v>
      </c>
      <c r="C83" s="227">
        <v>0.3576388888888889</v>
      </c>
      <c r="D83" s="130">
        <v>1</v>
      </c>
      <c r="E83" s="150">
        <v>0</v>
      </c>
      <c r="F83" s="144" t="str">
        <f>VLOOKUP(B83,mail!$B$1:$D$859,3,0)</f>
        <v>linhnp@qsoft.com.vn</v>
      </c>
      <c r="G83" s="143">
        <f t="shared" si="2"/>
        <v>46</v>
      </c>
    </row>
    <row r="84" spans="1:7">
      <c r="A84" s="129">
        <v>42319</v>
      </c>
      <c r="B84" s="130" t="s">
        <v>456</v>
      </c>
      <c r="C84" s="227">
        <v>0.37291666666666662</v>
      </c>
      <c r="D84" s="130">
        <v>1</v>
      </c>
      <c r="E84" s="150">
        <v>0</v>
      </c>
      <c r="F84" s="144" t="str">
        <f>VLOOKUP(B84,mail!$B$1:$D$859,3,0)</f>
        <v>tamqn@qsoft.com.vn</v>
      </c>
      <c r="G84" s="143">
        <f t="shared" si="2"/>
        <v>46</v>
      </c>
    </row>
    <row r="85" spans="1:7">
      <c r="A85" s="129">
        <v>42319</v>
      </c>
      <c r="B85" s="130" t="s">
        <v>16</v>
      </c>
      <c r="C85" s="227">
        <v>0.3756944444444445</v>
      </c>
      <c r="D85" s="130">
        <v>1</v>
      </c>
      <c r="E85" s="150">
        <v>0</v>
      </c>
      <c r="F85" s="144" t="str">
        <f>VLOOKUP(B85,mail!$B$1:$D$859,3,0)</f>
        <v>thaitdh@qsoft.com.vn</v>
      </c>
      <c r="G85" s="143">
        <f t="shared" si="2"/>
        <v>46</v>
      </c>
    </row>
    <row r="86" spans="1:7">
      <c r="A86" s="129">
        <v>42319</v>
      </c>
      <c r="B86" s="130" t="s">
        <v>201</v>
      </c>
      <c r="C86" s="227">
        <v>0.36944444444444446</v>
      </c>
      <c r="D86" s="130">
        <v>1</v>
      </c>
      <c r="E86" s="150">
        <v>0</v>
      </c>
      <c r="F86" s="144" t="str">
        <f>VLOOKUP(B86,mail!$B$1:$D$859,3,0)</f>
        <v>Cuongtc@qsoft.com.vn</v>
      </c>
      <c r="G86" s="143">
        <f t="shared" si="2"/>
        <v>46</v>
      </c>
    </row>
    <row r="87" spans="1:7">
      <c r="A87" s="129">
        <v>42319</v>
      </c>
      <c r="B87" s="130" t="s">
        <v>231</v>
      </c>
      <c r="C87" s="227">
        <v>0.3666666666666667</v>
      </c>
      <c r="D87" s="130">
        <v>1</v>
      </c>
      <c r="E87" s="150">
        <v>0</v>
      </c>
      <c r="F87" s="144" t="str">
        <f>VLOOKUP(B87,mail!$B$1:$D$859,3,0)</f>
        <v>huongbtt@qsoft.com.vn</v>
      </c>
      <c r="G87" s="143">
        <f t="shared" si="2"/>
        <v>46</v>
      </c>
    </row>
    <row r="88" spans="1:7">
      <c r="A88" s="129">
        <v>42319</v>
      </c>
      <c r="B88" s="130" t="s">
        <v>346</v>
      </c>
      <c r="C88" s="227">
        <v>0.4152777777777778</v>
      </c>
      <c r="D88" s="130">
        <v>1</v>
      </c>
      <c r="E88" s="150">
        <v>0</v>
      </c>
      <c r="F88" s="144" t="str">
        <f>VLOOKUP(B88,mail!$B$1:$D$859,3,0)</f>
        <v>chuyenht@qsoft.com.vn</v>
      </c>
      <c r="G88" s="143">
        <f t="shared" si="2"/>
        <v>46</v>
      </c>
    </row>
    <row r="89" spans="1:7">
      <c r="A89" s="129">
        <v>42319</v>
      </c>
      <c r="B89" s="130" t="s">
        <v>374</v>
      </c>
      <c r="C89" s="227">
        <v>0.36180555555555555</v>
      </c>
      <c r="D89" s="130">
        <v>1</v>
      </c>
      <c r="E89" s="150">
        <v>0</v>
      </c>
      <c r="F89" s="144" t="str">
        <f>VLOOKUP(B89,mail!$B$1:$D$859,3,0)</f>
        <v>anhdh@qsoft.com.vn</v>
      </c>
      <c r="G89" s="143">
        <f t="shared" si="2"/>
        <v>46</v>
      </c>
    </row>
    <row r="90" spans="1:7">
      <c r="A90" s="129">
        <v>42319</v>
      </c>
      <c r="B90" s="130" t="s">
        <v>435</v>
      </c>
      <c r="C90" s="227">
        <v>0.35625000000000001</v>
      </c>
      <c r="D90" s="130">
        <v>1</v>
      </c>
      <c r="E90" s="150">
        <v>0</v>
      </c>
      <c r="F90" s="144" t="str">
        <f>VLOOKUP(B90,mail!$B$1:$D$859,3,0)</f>
        <v>thedv@qsoft.com.vn</v>
      </c>
      <c r="G90" s="143">
        <f t="shared" si="2"/>
        <v>46</v>
      </c>
    </row>
    <row r="91" spans="1:7">
      <c r="A91" s="129">
        <v>42319</v>
      </c>
      <c r="B91" s="130" t="s">
        <v>543</v>
      </c>
      <c r="C91" s="227">
        <v>0.40833333333333338</v>
      </c>
      <c r="D91" s="130">
        <v>1</v>
      </c>
      <c r="E91" s="150">
        <v>0</v>
      </c>
      <c r="F91" s="144" t="str">
        <f>VLOOKUP(B91,mail!$B$1:$D$859,3,0)</f>
        <v>khoatm@qsoft.com.vn</v>
      </c>
      <c r="G91" s="143">
        <f t="shared" si="2"/>
        <v>46</v>
      </c>
    </row>
    <row r="92" spans="1:7">
      <c r="A92" s="129">
        <v>42320</v>
      </c>
      <c r="B92" s="130" t="s">
        <v>7</v>
      </c>
      <c r="C92" s="227">
        <v>0.35694444444444445</v>
      </c>
      <c r="D92" s="130">
        <v>1</v>
      </c>
      <c r="E92" s="150">
        <v>0</v>
      </c>
      <c r="F92" s="144" t="str">
        <f>VLOOKUP(B92,mail!$B$1:$D$859,3,0)</f>
        <v>toanba@qsoft.com.vn</v>
      </c>
      <c r="G92" s="143">
        <f t="shared" ref="G92:G122" si="3">WEEKNUM(A92)</f>
        <v>46</v>
      </c>
    </row>
    <row r="93" spans="1:7">
      <c r="A93" s="129">
        <v>42320</v>
      </c>
      <c r="B93" s="130" t="s">
        <v>16</v>
      </c>
      <c r="C93" s="227">
        <v>0.375</v>
      </c>
      <c r="D93" s="130">
        <v>1</v>
      </c>
      <c r="E93" s="150">
        <v>0</v>
      </c>
      <c r="F93" s="144" t="str">
        <f>VLOOKUP(B93,mail!$B$1:$D$859,3,0)</f>
        <v>thaitdh@qsoft.com.vn</v>
      </c>
      <c r="G93" s="143">
        <f t="shared" si="3"/>
        <v>46</v>
      </c>
    </row>
    <row r="94" spans="1:7">
      <c r="A94" s="129">
        <v>42320</v>
      </c>
      <c r="B94" s="130" t="s">
        <v>201</v>
      </c>
      <c r="C94" s="227">
        <v>0.3666666666666667</v>
      </c>
      <c r="D94" s="130">
        <v>1</v>
      </c>
      <c r="E94" s="150">
        <v>0</v>
      </c>
      <c r="F94" s="144" t="str">
        <f>VLOOKUP(B94,mail!$B$1:$D$859,3,0)</f>
        <v>Cuongtc@qsoft.com.vn</v>
      </c>
      <c r="G94" s="143">
        <f t="shared" si="3"/>
        <v>46</v>
      </c>
    </row>
    <row r="95" spans="1:7" s="150" customFormat="1">
      <c r="A95" s="129">
        <v>42320</v>
      </c>
      <c r="B95" s="130" t="s">
        <v>218</v>
      </c>
      <c r="C95" s="227">
        <v>0.37986111111111115</v>
      </c>
      <c r="D95" s="130">
        <v>1</v>
      </c>
      <c r="E95" s="150">
        <v>0</v>
      </c>
      <c r="F95" s="144" t="str">
        <f>VLOOKUP(B95,mail!$B$1:$D$859,3,0)</f>
        <v>hungtq@qsoft.com.vn</v>
      </c>
      <c r="G95" s="143">
        <f t="shared" si="3"/>
        <v>46</v>
      </c>
    </row>
    <row r="96" spans="1:7">
      <c r="A96" s="129">
        <v>42320</v>
      </c>
      <c r="B96" s="130" t="s">
        <v>355</v>
      </c>
      <c r="C96" s="227">
        <v>0.37013888888888885</v>
      </c>
      <c r="D96" s="130">
        <v>1</v>
      </c>
      <c r="E96" s="150">
        <v>0</v>
      </c>
      <c r="F96" s="144" t="str">
        <f>VLOOKUP(B96,mail!$B$1:$D$859,3,0)</f>
        <v>trunglh@qsoft.com.vn</v>
      </c>
      <c r="G96" s="143">
        <f t="shared" si="3"/>
        <v>46</v>
      </c>
    </row>
    <row r="97" spans="1:7">
      <c r="A97" s="129">
        <v>42320</v>
      </c>
      <c r="B97" s="130" t="s">
        <v>373</v>
      </c>
      <c r="C97" s="227">
        <v>0.35486111111111113</v>
      </c>
      <c r="D97" s="130">
        <v>1</v>
      </c>
      <c r="E97" s="150">
        <v>0</v>
      </c>
      <c r="F97" s="144" t="str">
        <f>VLOOKUP(B97,mail!$B$1:$D$859,3,0)</f>
        <v>tuyennn@qsoft.com.vn</v>
      </c>
      <c r="G97" s="143">
        <f t="shared" si="3"/>
        <v>46</v>
      </c>
    </row>
    <row r="98" spans="1:7">
      <c r="A98" s="129">
        <v>42321</v>
      </c>
      <c r="B98" s="130" t="s">
        <v>7</v>
      </c>
      <c r="C98" s="227">
        <v>0.35486111111111113</v>
      </c>
      <c r="D98" s="130">
        <v>1</v>
      </c>
      <c r="E98" s="150">
        <v>0</v>
      </c>
      <c r="F98" s="144" t="str">
        <f>VLOOKUP(B98,mail!$B$1:$D$859,3,0)</f>
        <v>toanba@qsoft.com.vn</v>
      </c>
      <c r="G98" s="143">
        <f t="shared" si="3"/>
        <v>46</v>
      </c>
    </row>
    <row r="99" spans="1:7">
      <c r="A99" s="129">
        <v>42321</v>
      </c>
      <c r="B99" s="130" t="s">
        <v>15</v>
      </c>
      <c r="C99" s="227">
        <v>0.3576388888888889</v>
      </c>
      <c r="D99" s="130">
        <v>1</v>
      </c>
      <c r="E99" s="150">
        <v>0</v>
      </c>
      <c r="F99" s="144" t="str">
        <f>VLOOKUP(B99,mail!$B$1:$D$859,3,0)</f>
        <v>linhnp@qsoft.com.vn</v>
      </c>
      <c r="G99" s="143">
        <f t="shared" si="3"/>
        <v>46</v>
      </c>
    </row>
    <row r="100" spans="1:7">
      <c r="A100" s="129">
        <v>42321</v>
      </c>
      <c r="B100" s="130" t="s">
        <v>4</v>
      </c>
      <c r="C100" s="227">
        <v>0.35833333333333334</v>
      </c>
      <c r="D100" s="130">
        <v>1</v>
      </c>
      <c r="E100" s="150">
        <v>0</v>
      </c>
      <c r="F100" s="144" t="str">
        <f>VLOOKUP(B100,mail!$B$1:$D$859,3,0)</f>
        <v>canhpv@qsoft.com.vn</v>
      </c>
      <c r="G100" s="143">
        <f t="shared" si="3"/>
        <v>46</v>
      </c>
    </row>
    <row r="101" spans="1:7">
      <c r="A101" s="129">
        <v>42321</v>
      </c>
      <c r="B101" s="130" t="s">
        <v>16</v>
      </c>
      <c r="C101" s="227">
        <v>0.36736111111111108</v>
      </c>
      <c r="D101" s="130">
        <v>1</v>
      </c>
      <c r="E101" s="150">
        <v>0</v>
      </c>
      <c r="F101" s="144" t="str">
        <f>VLOOKUP(B101,mail!$B$1:$D$859,3,0)</f>
        <v>thaitdh@qsoft.com.vn</v>
      </c>
      <c r="G101" s="143">
        <f t="shared" si="3"/>
        <v>46</v>
      </c>
    </row>
    <row r="102" spans="1:7">
      <c r="A102" s="129">
        <v>42321</v>
      </c>
      <c r="B102" s="130" t="s">
        <v>190</v>
      </c>
      <c r="C102" s="227">
        <v>0.35833333333333334</v>
      </c>
      <c r="D102" s="130">
        <v>1</v>
      </c>
      <c r="E102" s="150">
        <v>0</v>
      </c>
      <c r="F102" s="144" t="str">
        <f>VLOOKUP(B102,mail!$B$1:$D$859,3,0)</f>
        <v>DoNC@qsoft.com.vn</v>
      </c>
      <c r="G102" s="143">
        <f t="shared" si="3"/>
        <v>46</v>
      </c>
    </row>
    <row r="103" spans="1:7">
      <c r="A103" s="129">
        <v>42321</v>
      </c>
      <c r="B103" s="130" t="s">
        <v>216</v>
      </c>
      <c r="C103" s="227">
        <v>0.35555555555555557</v>
      </c>
      <c r="D103" s="130">
        <v>1</v>
      </c>
      <c r="E103" s="150">
        <v>0</v>
      </c>
      <c r="F103" s="144" t="str">
        <f>VLOOKUP(B103,mail!$B$1:$D$859,3,0)</f>
        <v>Viettv@qsoft.com.vn</v>
      </c>
      <c r="G103" s="143">
        <f t="shared" si="3"/>
        <v>46</v>
      </c>
    </row>
    <row r="104" spans="1:7">
      <c r="A104" s="129">
        <v>42321</v>
      </c>
      <c r="B104" s="130" t="s">
        <v>240</v>
      </c>
      <c r="C104" s="227">
        <v>0.35555555555555557</v>
      </c>
      <c r="D104" s="130">
        <v>1</v>
      </c>
      <c r="E104" s="150">
        <v>0</v>
      </c>
      <c r="F104" s="144" t="str">
        <f>VLOOKUP(B104,mail!$B$1:$D$859,3,0)</f>
        <v>tuyendd@qsoft.com.vn</v>
      </c>
      <c r="G104" s="143">
        <f t="shared" si="3"/>
        <v>46</v>
      </c>
    </row>
    <row r="105" spans="1:7">
      <c r="A105" s="129">
        <v>42321</v>
      </c>
      <c r="B105" s="130" t="s">
        <v>270</v>
      </c>
      <c r="C105" s="227">
        <v>0.35694444444444445</v>
      </c>
      <c r="D105" s="130">
        <v>1</v>
      </c>
      <c r="E105" s="150">
        <v>0</v>
      </c>
      <c r="F105" s="144" t="str">
        <f>VLOOKUP(B105,mail!$B$1:$D$859,3,0)</f>
        <v>quyetvm@qsoft.com.vn</v>
      </c>
      <c r="G105" s="143">
        <f t="shared" si="3"/>
        <v>46</v>
      </c>
    </row>
    <row r="106" spans="1:7">
      <c r="A106" s="129">
        <v>42321</v>
      </c>
      <c r="B106" s="130" t="s">
        <v>303</v>
      </c>
      <c r="C106" s="227">
        <v>0.38263888888888892</v>
      </c>
      <c r="D106" s="130">
        <v>1</v>
      </c>
      <c r="E106" s="150">
        <v>0</v>
      </c>
      <c r="F106" s="144" t="str">
        <f>VLOOKUP(B106,mail!$B$1:$D$859,3,0)</f>
        <v>ngatt@qsoft.com.vn</v>
      </c>
      <c r="G106" s="143">
        <f t="shared" si="3"/>
        <v>46</v>
      </c>
    </row>
    <row r="107" spans="1:7">
      <c r="A107" s="129">
        <v>42321</v>
      </c>
      <c r="B107" s="130" t="s">
        <v>332</v>
      </c>
      <c r="C107" s="227">
        <v>0.35833333333333334</v>
      </c>
      <c r="D107" s="130">
        <v>1</v>
      </c>
      <c r="E107" s="150">
        <v>0</v>
      </c>
      <c r="F107" s="144" t="str">
        <f>VLOOKUP(B107,mail!$B$1:$D$859,3,0)</f>
        <v>Tramdtn@qsoft.com.vn</v>
      </c>
      <c r="G107" s="143">
        <f t="shared" si="3"/>
        <v>46</v>
      </c>
    </row>
    <row r="108" spans="1:7">
      <c r="A108" s="129">
        <v>42321</v>
      </c>
      <c r="B108" s="130" t="s">
        <v>355</v>
      </c>
      <c r="C108" s="227">
        <v>0.36180555555555555</v>
      </c>
      <c r="D108" s="130">
        <v>1</v>
      </c>
      <c r="E108" s="150">
        <v>0</v>
      </c>
      <c r="F108" s="144" t="str">
        <f>VLOOKUP(B108,mail!$B$1:$D$859,3,0)</f>
        <v>trunglh@qsoft.com.vn</v>
      </c>
      <c r="G108" s="143">
        <f t="shared" si="3"/>
        <v>46</v>
      </c>
    </row>
    <row r="109" spans="1:7">
      <c r="A109" s="129">
        <v>42321</v>
      </c>
      <c r="B109" s="130" t="s">
        <v>373</v>
      </c>
      <c r="C109" s="227">
        <v>0.35972222222222222</v>
      </c>
      <c r="D109" s="130">
        <v>1</v>
      </c>
      <c r="E109" s="150">
        <v>0</v>
      </c>
      <c r="F109" s="144" t="str">
        <f>VLOOKUP(B109,mail!$B$1:$D$859,3,0)</f>
        <v>tuyennn@qsoft.com.vn</v>
      </c>
      <c r="G109" s="143">
        <f t="shared" si="3"/>
        <v>46</v>
      </c>
    </row>
    <row r="110" spans="1:7">
      <c r="A110" s="129">
        <v>42321</v>
      </c>
      <c r="B110" s="130" t="s">
        <v>374</v>
      </c>
      <c r="C110" s="227">
        <v>0.35625000000000001</v>
      </c>
      <c r="D110" s="130">
        <v>1</v>
      </c>
      <c r="E110" s="150">
        <v>0</v>
      </c>
      <c r="F110" s="144" t="str">
        <f>VLOOKUP(B110,mail!$B$1:$D$859,3,0)</f>
        <v>anhdh@qsoft.com.vn</v>
      </c>
      <c r="G110" s="143">
        <f t="shared" si="3"/>
        <v>46</v>
      </c>
    </row>
    <row r="111" spans="1:7">
      <c r="A111" s="129">
        <v>42324</v>
      </c>
      <c r="B111" s="130" t="s">
        <v>16</v>
      </c>
      <c r="C111" s="227">
        <v>0.36249999999999999</v>
      </c>
      <c r="D111" s="130">
        <v>1</v>
      </c>
      <c r="E111" s="150">
        <v>0</v>
      </c>
      <c r="F111" s="144" t="str">
        <f>VLOOKUP(B111,mail!$B$1:$D$859,3,0)</f>
        <v>thaitdh@qsoft.com.vn</v>
      </c>
      <c r="G111" s="143">
        <f t="shared" si="3"/>
        <v>47</v>
      </c>
    </row>
    <row r="112" spans="1:7" s="150" customFormat="1">
      <c r="A112" s="129">
        <v>42324</v>
      </c>
      <c r="B112" s="130" t="s">
        <v>201</v>
      </c>
      <c r="C112" s="227">
        <v>0.36041666666666666</v>
      </c>
      <c r="D112" s="130">
        <v>1</v>
      </c>
      <c r="E112" s="150">
        <v>0</v>
      </c>
      <c r="F112" s="144" t="str">
        <f>VLOOKUP(B112,mail!$B$1:$D$859,3,0)</f>
        <v>Cuongtc@qsoft.com.vn</v>
      </c>
      <c r="G112" s="143">
        <f t="shared" si="3"/>
        <v>47</v>
      </c>
    </row>
    <row r="113" spans="1:7" s="150" customFormat="1">
      <c r="A113" s="129">
        <v>42324</v>
      </c>
      <c r="B113" s="130" t="s">
        <v>216</v>
      </c>
      <c r="C113" s="227">
        <v>0.35972222222222222</v>
      </c>
      <c r="D113" s="130">
        <v>1</v>
      </c>
      <c r="E113" s="150">
        <v>0</v>
      </c>
      <c r="F113" s="144" t="str">
        <f>VLOOKUP(B113,mail!$B$1:$D$859,3,0)</f>
        <v>Viettv@qsoft.com.vn</v>
      </c>
      <c r="G113" s="143">
        <f t="shared" si="3"/>
        <v>47</v>
      </c>
    </row>
    <row r="114" spans="1:7" s="150" customFormat="1">
      <c r="A114" s="129">
        <v>42324</v>
      </c>
      <c r="B114" s="130" t="s">
        <v>332</v>
      </c>
      <c r="C114" s="227">
        <v>0.35486111111111113</v>
      </c>
      <c r="D114" s="130">
        <v>1</v>
      </c>
      <c r="E114" s="150">
        <v>0</v>
      </c>
      <c r="F114" s="144" t="str">
        <f>VLOOKUP(B114,mail!$B$1:$D$859,3,0)</f>
        <v>Tramdtn@qsoft.com.vn</v>
      </c>
      <c r="G114" s="143">
        <f t="shared" si="3"/>
        <v>47</v>
      </c>
    </row>
    <row r="115" spans="1:7">
      <c r="A115" s="129">
        <v>42324</v>
      </c>
      <c r="B115" s="130" t="s">
        <v>373</v>
      </c>
      <c r="C115" s="227">
        <v>0.35486111111111113</v>
      </c>
      <c r="D115" s="130">
        <v>1</v>
      </c>
      <c r="E115" s="150">
        <v>0</v>
      </c>
      <c r="F115" s="144" t="str">
        <f>VLOOKUP(B115,mail!$B$1:$D$859,3,0)</f>
        <v>tuyennn@qsoft.com.vn</v>
      </c>
      <c r="G115" s="143">
        <f t="shared" si="3"/>
        <v>47</v>
      </c>
    </row>
    <row r="116" spans="1:7">
      <c r="A116" s="129">
        <v>42325</v>
      </c>
      <c r="B116" s="130" t="s">
        <v>7</v>
      </c>
      <c r="C116" s="227">
        <v>0.35555555555555557</v>
      </c>
      <c r="D116" s="130">
        <v>1</v>
      </c>
      <c r="E116" s="150">
        <v>0</v>
      </c>
      <c r="F116" s="144" t="str">
        <f>VLOOKUP(B116,mail!$B$1:$D$859,3,0)</f>
        <v>toanba@qsoft.com.vn</v>
      </c>
      <c r="G116" s="143">
        <f t="shared" si="3"/>
        <v>47</v>
      </c>
    </row>
    <row r="117" spans="1:7">
      <c r="A117" s="129">
        <v>42325</v>
      </c>
      <c r="B117" s="130" t="s">
        <v>15</v>
      </c>
      <c r="C117" s="227">
        <v>0.35833333333333334</v>
      </c>
      <c r="D117" s="130">
        <v>1</v>
      </c>
      <c r="E117" s="150">
        <v>0</v>
      </c>
      <c r="F117" s="144" t="str">
        <f>VLOOKUP(B117,mail!$B$1:$D$859,3,0)</f>
        <v>linhnp@qsoft.com.vn</v>
      </c>
      <c r="G117" s="143">
        <f t="shared" si="3"/>
        <v>47</v>
      </c>
    </row>
    <row r="118" spans="1:7">
      <c r="A118" s="129">
        <v>42325</v>
      </c>
      <c r="B118" s="130" t="s">
        <v>201</v>
      </c>
      <c r="C118" s="227">
        <v>0.36249999999999999</v>
      </c>
      <c r="D118" s="130">
        <v>1</v>
      </c>
      <c r="E118" s="150">
        <v>0</v>
      </c>
      <c r="F118" s="144" t="str">
        <f>VLOOKUP(B118,mail!$B$1:$D$859,3,0)</f>
        <v>Cuongtc@qsoft.com.vn</v>
      </c>
      <c r="G118" s="143">
        <f t="shared" si="3"/>
        <v>47</v>
      </c>
    </row>
    <row r="119" spans="1:7">
      <c r="A119" s="129">
        <v>42325</v>
      </c>
      <c r="B119" s="130" t="s">
        <v>216</v>
      </c>
      <c r="C119" s="227">
        <v>0.41041666666666665</v>
      </c>
      <c r="D119" s="130">
        <v>1</v>
      </c>
      <c r="E119" s="150">
        <v>0</v>
      </c>
      <c r="F119" s="144" t="str">
        <f>VLOOKUP(B119,mail!$B$1:$D$859,3,0)</f>
        <v>Viettv@qsoft.com.vn</v>
      </c>
      <c r="G119" s="143">
        <f t="shared" si="3"/>
        <v>47</v>
      </c>
    </row>
    <row r="120" spans="1:7">
      <c r="A120" s="129">
        <v>42325</v>
      </c>
      <c r="B120" s="130" t="s">
        <v>262</v>
      </c>
      <c r="C120" s="227">
        <v>0.3576388888888889</v>
      </c>
      <c r="D120" s="130">
        <v>1</v>
      </c>
      <c r="E120" s="150">
        <v>0</v>
      </c>
      <c r="F120" s="144" t="str">
        <f>VLOOKUP(B120,mail!$B$1:$D$859,3,0)</f>
        <v>Mainq@qsoft.com.vn</v>
      </c>
      <c r="G120" s="143">
        <f t="shared" si="3"/>
        <v>47</v>
      </c>
    </row>
    <row r="121" spans="1:7">
      <c r="A121" s="129">
        <v>42325</v>
      </c>
      <c r="B121" s="130" t="s">
        <v>331</v>
      </c>
      <c r="C121" s="227">
        <v>0.36458333333333331</v>
      </c>
      <c r="D121" s="130">
        <v>1</v>
      </c>
      <c r="E121" s="150">
        <v>0</v>
      </c>
      <c r="F121" s="144" t="str">
        <f>VLOOKUP(B121,mail!$B$1:$D$859,3,0)</f>
        <v>datnq@qsoft.com.vn</v>
      </c>
      <c r="G121" s="143">
        <f t="shared" si="3"/>
        <v>47</v>
      </c>
    </row>
    <row r="122" spans="1:7">
      <c r="A122" s="129">
        <v>42325</v>
      </c>
      <c r="B122" s="130" t="s">
        <v>332</v>
      </c>
      <c r="C122" s="227">
        <v>0.36319444444444443</v>
      </c>
      <c r="D122" s="130">
        <v>1</v>
      </c>
      <c r="E122" s="150">
        <v>0</v>
      </c>
      <c r="F122" s="144" t="str">
        <f>VLOOKUP(B122,mail!$B$1:$D$859,3,0)</f>
        <v>Tramdtn@qsoft.com.vn</v>
      </c>
      <c r="G122" s="143">
        <f t="shared" si="3"/>
        <v>47</v>
      </c>
    </row>
    <row r="123" spans="1:7">
      <c r="A123" s="129">
        <v>42325</v>
      </c>
      <c r="B123" s="130" t="s">
        <v>373</v>
      </c>
      <c r="C123" s="227">
        <v>0.37708333333333338</v>
      </c>
      <c r="D123" s="130">
        <v>1</v>
      </c>
      <c r="E123" s="150">
        <v>0</v>
      </c>
      <c r="F123" s="144" t="str">
        <f>VLOOKUP(B123,mail!$B$1:$D$859,3,0)</f>
        <v>tuyennn@qsoft.com.vn</v>
      </c>
      <c r="G123" s="143">
        <f t="shared" ref="G123:G135" si="4">WEEKNUM(A123)</f>
        <v>47</v>
      </c>
    </row>
    <row r="124" spans="1:7">
      <c r="A124" s="129">
        <v>42325</v>
      </c>
      <c r="B124" s="130" t="s">
        <v>377</v>
      </c>
      <c r="C124" s="227">
        <v>0.3576388888888889</v>
      </c>
      <c r="D124" s="130">
        <v>1</v>
      </c>
      <c r="E124" s="150">
        <v>0</v>
      </c>
      <c r="F124" s="144" t="str">
        <f>VLOOKUP(B124,mail!$B$1:$D$859,3,0)</f>
        <v>trangdtt@qsoft.com.vn</v>
      </c>
      <c r="G124" s="143">
        <f t="shared" si="4"/>
        <v>47</v>
      </c>
    </row>
    <row r="125" spans="1:7">
      <c r="A125" s="129">
        <v>42325</v>
      </c>
      <c r="B125" s="130" t="s">
        <v>391</v>
      </c>
      <c r="C125" s="227">
        <v>0.3576388888888889</v>
      </c>
      <c r="D125" s="130">
        <v>1</v>
      </c>
      <c r="E125" s="150">
        <v>0</v>
      </c>
      <c r="F125" s="144" t="str">
        <f>VLOOKUP(B125,mail!$B$1:$D$859,3,0)</f>
        <v>dieptth@qsoft.com.vn</v>
      </c>
      <c r="G125" s="143">
        <f t="shared" si="4"/>
        <v>47</v>
      </c>
    </row>
    <row r="126" spans="1:7">
      <c r="A126" s="129">
        <v>42325</v>
      </c>
      <c r="B126" s="130" t="s">
        <v>402</v>
      </c>
      <c r="C126" s="227">
        <v>0.3659722222222222</v>
      </c>
      <c r="D126" s="130">
        <v>1</v>
      </c>
      <c r="E126" s="150">
        <v>0</v>
      </c>
      <c r="F126" s="144" t="str">
        <f>VLOOKUP(B126,mail!$B$1:$D$859,3,0)</f>
        <v>Luanpt@qsoft.com.vn</v>
      </c>
      <c r="G126" s="143">
        <f t="shared" si="4"/>
        <v>47</v>
      </c>
    </row>
    <row r="127" spans="1:7">
      <c r="A127" s="129">
        <v>42325</v>
      </c>
      <c r="B127" s="130" t="s">
        <v>543</v>
      </c>
      <c r="C127" s="227">
        <v>0.3659722222222222</v>
      </c>
      <c r="D127" s="130">
        <v>1</v>
      </c>
      <c r="E127" s="150">
        <v>0</v>
      </c>
      <c r="F127" s="144" t="str">
        <f>VLOOKUP(B127,mail!$B$1:$D$859,3,0)</f>
        <v>khoatm@qsoft.com.vn</v>
      </c>
      <c r="G127" s="143">
        <f t="shared" si="4"/>
        <v>47</v>
      </c>
    </row>
    <row r="128" spans="1:7">
      <c r="A128" s="129">
        <v>42326</v>
      </c>
      <c r="B128" s="130" t="s">
        <v>7</v>
      </c>
      <c r="C128" s="227">
        <v>0.35486111111111113</v>
      </c>
      <c r="D128" s="130">
        <v>1</v>
      </c>
      <c r="E128" s="150">
        <v>0</v>
      </c>
      <c r="F128" s="144" t="str">
        <f>VLOOKUP(B128,mail!$B$1:$D$859,3,0)</f>
        <v>toanba@qsoft.com.vn</v>
      </c>
      <c r="G128" s="143">
        <f t="shared" si="4"/>
        <v>47</v>
      </c>
    </row>
    <row r="129" spans="1:7">
      <c r="A129" s="129">
        <v>42326</v>
      </c>
      <c r="B129" s="130" t="s">
        <v>16</v>
      </c>
      <c r="C129" s="227">
        <v>0.36041666666666666</v>
      </c>
      <c r="D129" s="130">
        <v>1</v>
      </c>
      <c r="E129" s="150">
        <v>0</v>
      </c>
      <c r="F129" s="144" t="str">
        <f>VLOOKUP(B129,mail!$B$1:$D$859,3,0)</f>
        <v>thaitdh@qsoft.com.vn</v>
      </c>
      <c r="G129" s="143">
        <f t="shared" si="4"/>
        <v>47</v>
      </c>
    </row>
    <row r="130" spans="1:7">
      <c r="A130" s="129">
        <v>42326</v>
      </c>
      <c r="B130" s="130" t="s">
        <v>201</v>
      </c>
      <c r="C130" s="227">
        <v>0.3659722222222222</v>
      </c>
      <c r="D130" s="130">
        <v>1</v>
      </c>
      <c r="E130" s="150">
        <v>0</v>
      </c>
      <c r="F130" s="144" t="str">
        <f>VLOOKUP(B130,mail!$B$1:$D$859,3,0)</f>
        <v>Cuongtc@qsoft.com.vn</v>
      </c>
      <c r="G130" s="143">
        <f t="shared" si="4"/>
        <v>47</v>
      </c>
    </row>
    <row r="131" spans="1:7">
      <c r="A131" s="129">
        <v>42326</v>
      </c>
      <c r="B131" s="130" t="s">
        <v>216</v>
      </c>
      <c r="C131" s="227">
        <v>0.35555555555555557</v>
      </c>
      <c r="D131" s="130">
        <v>1</v>
      </c>
      <c r="E131" s="150">
        <v>0</v>
      </c>
      <c r="F131" s="144" t="str">
        <f>VLOOKUP(B131,mail!$B$1:$D$859,3,0)</f>
        <v>Viettv@qsoft.com.vn</v>
      </c>
      <c r="G131" s="143">
        <f t="shared" si="4"/>
        <v>47</v>
      </c>
    </row>
    <row r="132" spans="1:7">
      <c r="A132" s="129">
        <v>42326</v>
      </c>
      <c r="B132" s="130" t="s">
        <v>373</v>
      </c>
      <c r="C132" s="227">
        <v>0.35486111111111113</v>
      </c>
      <c r="D132" s="130">
        <v>1</v>
      </c>
      <c r="E132" s="150">
        <v>0</v>
      </c>
      <c r="F132" s="144" t="str">
        <f>VLOOKUP(B132,mail!$B$1:$D$859,3,0)</f>
        <v>tuyennn@qsoft.com.vn</v>
      </c>
      <c r="G132" s="143">
        <f t="shared" si="4"/>
        <v>47</v>
      </c>
    </row>
    <row r="133" spans="1:7">
      <c r="A133" s="129">
        <v>42326</v>
      </c>
      <c r="B133" s="130" t="s">
        <v>377</v>
      </c>
      <c r="C133" s="227">
        <v>0.35555555555555557</v>
      </c>
      <c r="D133" s="130">
        <v>1</v>
      </c>
      <c r="E133" s="150">
        <v>0</v>
      </c>
      <c r="F133" s="144" t="str">
        <f>VLOOKUP(B133,mail!$B$1:$D$859,3,0)</f>
        <v>trangdtt@qsoft.com.vn</v>
      </c>
      <c r="G133" s="143">
        <f t="shared" si="4"/>
        <v>47</v>
      </c>
    </row>
    <row r="134" spans="1:7">
      <c r="A134" s="129">
        <v>42326</v>
      </c>
      <c r="B134" s="130" t="s">
        <v>391</v>
      </c>
      <c r="C134" s="227">
        <v>0.36874999999999997</v>
      </c>
      <c r="D134" s="130">
        <v>1</v>
      </c>
      <c r="E134" s="150">
        <v>0</v>
      </c>
      <c r="F134" s="144" t="str">
        <f>VLOOKUP(B134,mail!$B$1:$D$859,3,0)</f>
        <v>dieptth@qsoft.com.vn</v>
      </c>
      <c r="G134" s="143">
        <f t="shared" si="4"/>
        <v>47</v>
      </c>
    </row>
    <row r="135" spans="1:7">
      <c r="A135" s="129">
        <v>42326</v>
      </c>
      <c r="B135" s="130" t="s">
        <v>543</v>
      </c>
      <c r="C135" s="227">
        <v>0.37152777777777773</v>
      </c>
      <c r="D135" s="130">
        <v>1</v>
      </c>
      <c r="E135" s="150">
        <v>0</v>
      </c>
      <c r="F135" s="144" t="str">
        <f>VLOOKUP(B135,mail!$B$1:$D$859,3,0)</f>
        <v>khoatm@qsoft.com.vn</v>
      </c>
      <c r="G135" s="143">
        <f t="shared" si="4"/>
        <v>47</v>
      </c>
    </row>
    <row r="136" spans="1:7">
      <c r="A136" s="129">
        <v>42327</v>
      </c>
      <c r="B136" s="130" t="s">
        <v>16</v>
      </c>
      <c r="C136" s="227">
        <v>0.36736111111111108</v>
      </c>
      <c r="D136" s="130">
        <v>1</v>
      </c>
      <c r="E136" s="150">
        <v>0</v>
      </c>
      <c r="F136" s="144" t="str">
        <f>VLOOKUP(B136,mail!$B$1:$D$859,3,0)</f>
        <v>thaitdh@qsoft.com.vn</v>
      </c>
    </row>
    <row r="137" spans="1:7">
      <c r="A137" s="129">
        <v>42327</v>
      </c>
      <c r="B137" s="130" t="s">
        <v>9</v>
      </c>
      <c r="C137" s="227">
        <v>0.36249999999999999</v>
      </c>
      <c r="D137" s="130">
        <v>1</v>
      </c>
      <c r="E137" s="150">
        <v>0</v>
      </c>
      <c r="F137" s="144" t="str">
        <f>VLOOKUP(B137,mail!$B$1:$D$859,3,0)</f>
        <v>hoaitn@qsoft.com.vn</v>
      </c>
    </row>
    <row r="138" spans="1:7">
      <c r="A138" s="129">
        <v>42327</v>
      </c>
      <c r="B138" s="130" t="s">
        <v>201</v>
      </c>
      <c r="C138" s="227">
        <v>0.37013888888888885</v>
      </c>
      <c r="D138" s="130">
        <v>1</v>
      </c>
      <c r="E138" s="150">
        <v>0</v>
      </c>
      <c r="F138" s="144" t="str">
        <f>VLOOKUP(B138,mail!$B$1:$D$859,3,0)</f>
        <v>Cuongtc@qsoft.com.vn</v>
      </c>
    </row>
    <row r="139" spans="1:7">
      <c r="A139" s="129">
        <v>42327</v>
      </c>
      <c r="B139" s="130" t="s">
        <v>231</v>
      </c>
      <c r="C139" s="227">
        <v>0.37986111111111115</v>
      </c>
      <c r="D139" s="130">
        <v>1</v>
      </c>
      <c r="E139" s="150">
        <v>0</v>
      </c>
      <c r="F139" s="144" t="str">
        <f>VLOOKUP(B139,mail!$B$1:$D$859,3,0)</f>
        <v>huongbtt@qsoft.com.vn</v>
      </c>
    </row>
    <row r="140" spans="1:7">
      <c r="A140" s="129">
        <v>42327</v>
      </c>
      <c r="B140" s="130" t="s">
        <v>254</v>
      </c>
      <c r="C140" s="227">
        <v>0.3576388888888889</v>
      </c>
      <c r="D140" s="130">
        <v>1</v>
      </c>
      <c r="E140" s="150">
        <v>0</v>
      </c>
      <c r="F140" s="144" t="str">
        <f>VLOOKUP(B140,mail!$B$1:$D$859,3,0)</f>
        <v>nguyennv@qsoft.com.vn</v>
      </c>
    </row>
    <row r="141" spans="1:7">
      <c r="A141" s="129">
        <v>42327</v>
      </c>
      <c r="B141" s="130" t="s">
        <v>331</v>
      </c>
      <c r="C141" s="227">
        <v>0.36319444444444443</v>
      </c>
      <c r="D141" s="130">
        <v>1</v>
      </c>
      <c r="E141" s="150">
        <v>0</v>
      </c>
      <c r="F141" s="144" t="str">
        <f>VLOOKUP(B141,mail!$B$1:$D$859,3,0)</f>
        <v>datnq@qsoft.com.vn</v>
      </c>
    </row>
    <row r="142" spans="1:7">
      <c r="A142" s="129">
        <v>42327</v>
      </c>
      <c r="B142" s="130" t="s">
        <v>355</v>
      </c>
      <c r="C142" s="227">
        <v>0.35486111111111113</v>
      </c>
      <c r="D142" s="130">
        <v>1</v>
      </c>
      <c r="E142" s="150">
        <v>1</v>
      </c>
      <c r="F142" s="144" t="str">
        <f>VLOOKUP(B142,mail!$B$1:$D$859,3,0)</f>
        <v>trunglh@qsoft.com.vn</v>
      </c>
    </row>
    <row r="143" spans="1:7">
      <c r="A143" s="129">
        <v>42327</v>
      </c>
      <c r="B143" s="130" t="s">
        <v>358</v>
      </c>
      <c r="C143" s="227">
        <v>0.35902777777777778</v>
      </c>
      <c r="D143" s="130">
        <v>1</v>
      </c>
      <c r="E143" s="150">
        <v>0</v>
      </c>
      <c r="F143" s="144" t="str">
        <f>VLOOKUP(B143,mail!$B$1:$D$859,3,0)</f>
        <v>kienbd@qsoft.com.vn</v>
      </c>
    </row>
    <row r="144" spans="1:7">
      <c r="A144" s="129">
        <v>42327</v>
      </c>
      <c r="B144" s="130" t="s">
        <v>374</v>
      </c>
      <c r="C144" s="227">
        <v>0.35625000000000001</v>
      </c>
      <c r="D144" s="130">
        <v>1</v>
      </c>
      <c r="E144" s="150">
        <v>0</v>
      </c>
      <c r="F144" s="144" t="str">
        <f>VLOOKUP(B144,mail!$B$1:$D$859,3,0)</f>
        <v>anhdh@qsoft.com.vn</v>
      </c>
    </row>
    <row r="145" spans="1:6">
      <c r="A145" s="129">
        <v>42303</v>
      </c>
      <c r="B145" s="130" t="s">
        <v>9</v>
      </c>
      <c r="C145" s="227">
        <v>0.33333333333333331</v>
      </c>
      <c r="D145" s="130">
        <v>0</v>
      </c>
      <c r="E145" s="150">
        <v>1</v>
      </c>
      <c r="F145" s="144" t="str">
        <f>VLOOKUP(B145,mail!$B$1:$D$859,3,0)</f>
        <v>hoaitn@qsoft.com.vn</v>
      </c>
    </row>
    <row r="146" spans="1:6">
      <c r="A146" s="129">
        <v>42303</v>
      </c>
      <c r="B146" s="130" t="s">
        <v>458</v>
      </c>
      <c r="C146" s="227">
        <v>0.35486111111111113</v>
      </c>
      <c r="D146" s="130">
        <v>1</v>
      </c>
      <c r="E146" s="150">
        <v>1</v>
      </c>
      <c r="F146" s="144" t="str">
        <f>VLOOKUP(B146,mail!$B$1:$D$859,3,0)</f>
        <v>truongvx@qsoft.com.vn</v>
      </c>
    </row>
    <row r="147" spans="1:6" s="150" customFormat="1">
      <c r="A147" s="129">
        <v>42303</v>
      </c>
      <c r="B147" s="130" t="s">
        <v>545</v>
      </c>
      <c r="C147" s="227">
        <v>0.76666666666666661</v>
      </c>
      <c r="D147" s="130">
        <v>0</v>
      </c>
      <c r="E147" s="150">
        <v>1</v>
      </c>
      <c r="F147" s="144" t="str">
        <f>VLOOKUP(B147,mail!$B$1:$D$859,3,0)</f>
        <v>tungtv@qsoft.com.vn</v>
      </c>
    </row>
    <row r="148" spans="1:6" s="150" customFormat="1">
      <c r="A148" s="129">
        <v>42304</v>
      </c>
      <c r="B148" s="130" t="s">
        <v>402</v>
      </c>
      <c r="C148" s="227">
        <v>0.35000000000000003</v>
      </c>
      <c r="D148" s="130">
        <v>0</v>
      </c>
      <c r="E148" s="150">
        <v>1</v>
      </c>
      <c r="F148" s="144" t="str">
        <f>VLOOKUP(B148,mail!$B$1:$D$859,3,0)</f>
        <v>Luanpt@qsoft.com.vn</v>
      </c>
    </row>
    <row r="149" spans="1:6" s="150" customFormat="1">
      <c r="A149" s="129">
        <v>42304</v>
      </c>
      <c r="B149" s="130" t="s">
        <v>541</v>
      </c>
      <c r="C149" s="227">
        <v>0.33194444444444443</v>
      </c>
      <c r="D149" s="130">
        <v>0</v>
      </c>
      <c r="E149" s="150">
        <v>1</v>
      </c>
      <c r="F149" s="144" t="str">
        <f>VLOOKUP(B149,mail!$B$1:$D$859,3,0)</f>
        <v>toannh@qsoft.com.vn</v>
      </c>
    </row>
    <row r="150" spans="1:6" s="150" customFormat="1">
      <c r="A150" s="129">
        <v>42305</v>
      </c>
      <c r="B150" s="130" t="s">
        <v>16</v>
      </c>
      <c r="C150" s="227">
        <v>0.3527777777777778</v>
      </c>
      <c r="D150" s="130">
        <v>0</v>
      </c>
      <c r="E150" s="150">
        <v>1</v>
      </c>
      <c r="F150" s="144" t="str">
        <f>VLOOKUP(B150,mail!$B$1:$D$859,3,0)</f>
        <v>thaitdh@qsoft.com.vn</v>
      </c>
    </row>
    <row r="151" spans="1:6" s="150" customFormat="1">
      <c r="A151" s="129">
        <v>42305</v>
      </c>
      <c r="B151" s="130" t="s">
        <v>201</v>
      </c>
      <c r="C151" s="227">
        <v>0.82986111111111116</v>
      </c>
      <c r="D151" s="130">
        <v>0</v>
      </c>
      <c r="E151" s="150">
        <v>1</v>
      </c>
      <c r="F151" s="144" t="str">
        <f>VLOOKUP(B151,mail!$B$1:$D$859,3,0)</f>
        <v>Cuongtc@qsoft.com.vn</v>
      </c>
    </row>
    <row r="152" spans="1:6" s="150" customFormat="1">
      <c r="A152" s="129">
        <v>42305</v>
      </c>
      <c r="B152" s="130" t="s">
        <v>331</v>
      </c>
      <c r="C152" s="227">
        <v>0.34930555555555554</v>
      </c>
      <c r="D152" s="130">
        <v>0</v>
      </c>
      <c r="E152" s="150">
        <v>1</v>
      </c>
      <c r="F152" s="144" t="str">
        <f>VLOOKUP(B152,mail!$B$1:$D$859,3,0)</f>
        <v>datnq@qsoft.com.vn</v>
      </c>
    </row>
    <row r="153" spans="1:6" s="150" customFormat="1">
      <c r="A153" s="129">
        <v>42305</v>
      </c>
      <c r="B153" s="130" t="s">
        <v>435</v>
      </c>
      <c r="C153" s="227">
        <v>0.76666666666666661</v>
      </c>
      <c r="D153" s="130">
        <v>0</v>
      </c>
      <c r="E153" s="150">
        <v>1</v>
      </c>
      <c r="F153" s="144" t="str">
        <f>VLOOKUP(B153,mail!$B$1:$D$859,3,0)</f>
        <v>thedv@qsoft.com.vn</v>
      </c>
    </row>
    <row r="154" spans="1:6" s="150" customFormat="1">
      <c r="A154" s="129">
        <v>42306</v>
      </c>
      <c r="B154" s="130" t="s">
        <v>219</v>
      </c>
      <c r="C154" s="227">
        <v>0.2902777777777778</v>
      </c>
      <c r="D154" s="130">
        <v>0</v>
      </c>
      <c r="E154" s="150">
        <v>1</v>
      </c>
      <c r="F154" s="144" t="str">
        <f>VLOOKUP(B154,mail!$B$1:$D$859,3,0)</f>
        <v>thainq@qsoft.com.vn</v>
      </c>
    </row>
    <row r="155" spans="1:6" s="150" customFormat="1">
      <c r="A155" s="129">
        <v>42306</v>
      </c>
      <c r="B155" s="130" t="s">
        <v>231</v>
      </c>
      <c r="C155" s="227">
        <v>0.34583333333333338</v>
      </c>
      <c r="D155" s="130">
        <v>0</v>
      </c>
      <c r="E155" s="150">
        <v>1</v>
      </c>
      <c r="F155" s="144" t="str">
        <f>VLOOKUP(B155,mail!$B$1:$D$859,3,0)</f>
        <v>huongbtt@qsoft.com.vn</v>
      </c>
    </row>
    <row r="156" spans="1:6" s="150" customFormat="1">
      <c r="A156" s="129">
        <v>42306</v>
      </c>
      <c r="B156" s="130" t="s">
        <v>258</v>
      </c>
      <c r="C156" s="227">
        <v>0.34583333333333338</v>
      </c>
      <c r="D156" s="130">
        <v>0</v>
      </c>
      <c r="E156" s="150">
        <v>1</v>
      </c>
      <c r="F156" s="144" t="str">
        <f>VLOOKUP(B156,mail!$B$1:$D$859,3,0)</f>
        <v>Giangdh@qsoft.com.vn</v>
      </c>
    </row>
    <row r="157" spans="1:6" s="150" customFormat="1">
      <c r="A157" s="129">
        <v>42306</v>
      </c>
      <c r="B157" s="130" t="s">
        <v>543</v>
      </c>
      <c r="C157" s="227">
        <v>0.34375</v>
      </c>
      <c r="D157" s="130">
        <v>0</v>
      </c>
      <c r="E157" s="150">
        <v>1</v>
      </c>
      <c r="F157" s="144" t="str">
        <f>VLOOKUP(B157,mail!$B$1:$D$859,3,0)</f>
        <v>khoatm@qsoft.com.vn</v>
      </c>
    </row>
    <row r="158" spans="1:6" s="150" customFormat="1">
      <c r="A158" s="129">
        <v>42307</v>
      </c>
      <c r="B158" s="130" t="s">
        <v>16</v>
      </c>
      <c r="C158" s="227">
        <v>0.34930555555555554</v>
      </c>
      <c r="D158" s="130">
        <v>0</v>
      </c>
      <c r="E158" s="150">
        <v>1</v>
      </c>
      <c r="F158" s="144" t="str">
        <f>VLOOKUP(B158,mail!$B$1:$D$859,3,0)</f>
        <v>thaitdh@qsoft.com.vn</v>
      </c>
    </row>
    <row r="159" spans="1:6" s="150" customFormat="1">
      <c r="A159" s="129">
        <v>42307</v>
      </c>
      <c r="B159" s="130" t="s">
        <v>402</v>
      </c>
      <c r="C159" s="227">
        <v>0.3444444444444445</v>
      </c>
      <c r="D159" s="130">
        <v>0</v>
      </c>
      <c r="E159" s="150">
        <v>1</v>
      </c>
      <c r="F159" s="144" t="str">
        <f>VLOOKUP(B159,mail!$B$1:$D$859,3,0)</f>
        <v>Luanpt@qsoft.com.vn</v>
      </c>
    </row>
    <row r="160" spans="1:6" s="150" customFormat="1">
      <c r="A160" s="129">
        <v>42307</v>
      </c>
      <c r="B160" s="130" t="s">
        <v>541</v>
      </c>
      <c r="C160" s="227">
        <v>0.32847222222222222</v>
      </c>
      <c r="D160" s="130">
        <v>0</v>
      </c>
      <c r="E160" s="150">
        <v>1</v>
      </c>
      <c r="F160" s="144" t="str">
        <f>VLOOKUP(B160,mail!$B$1:$D$859,3,0)</f>
        <v>toannh@qsoft.com.vn</v>
      </c>
    </row>
    <row r="161" spans="1:6" s="150" customFormat="1">
      <c r="A161" s="129">
        <v>42310</v>
      </c>
      <c r="B161" s="130" t="s">
        <v>9</v>
      </c>
      <c r="C161" s="227">
        <v>0.77222222222222225</v>
      </c>
      <c r="D161" s="130">
        <v>0</v>
      </c>
      <c r="E161" s="150">
        <v>1</v>
      </c>
      <c r="F161" s="144" t="str">
        <f>VLOOKUP(B161,mail!$B$1:$D$859,3,0)</f>
        <v>hoaitn@qsoft.com.vn</v>
      </c>
    </row>
    <row r="162" spans="1:6" s="150" customFormat="1">
      <c r="A162" s="129">
        <v>42310</v>
      </c>
      <c r="B162" s="130" t="s">
        <v>201</v>
      </c>
      <c r="C162" s="227">
        <v>0.3611111111111111</v>
      </c>
      <c r="D162" s="130">
        <v>1</v>
      </c>
      <c r="E162" s="150">
        <v>1</v>
      </c>
      <c r="F162" s="144" t="str">
        <f>VLOOKUP(B162,mail!$B$1:$D$859,3,0)</f>
        <v>Cuongtc@qsoft.com.vn</v>
      </c>
    </row>
    <row r="163" spans="1:6" s="150" customFormat="1">
      <c r="A163" s="129">
        <v>42311</v>
      </c>
      <c r="B163" s="130" t="s">
        <v>16</v>
      </c>
      <c r="C163" s="227">
        <v>0.76041666666666663</v>
      </c>
      <c r="D163" s="130">
        <v>0</v>
      </c>
      <c r="E163" s="150">
        <v>1</v>
      </c>
      <c r="F163" s="144" t="str">
        <f>VLOOKUP(B163,mail!$B$1:$D$859,3,0)</f>
        <v>thaitdh@qsoft.com.vn</v>
      </c>
    </row>
    <row r="164" spans="1:6" s="150" customFormat="1">
      <c r="A164" s="129">
        <v>42311</v>
      </c>
      <c r="B164" s="130" t="s">
        <v>377</v>
      </c>
      <c r="C164" s="227">
        <v>0.33680555555555558</v>
      </c>
      <c r="D164" s="130">
        <v>0</v>
      </c>
      <c r="E164" s="150">
        <v>1</v>
      </c>
      <c r="F164" s="144" t="str">
        <f>VLOOKUP(B164,mail!$B$1:$D$859,3,0)</f>
        <v>trangdtt@qsoft.com.vn</v>
      </c>
    </row>
    <row r="165" spans="1:6" s="150" customFormat="1">
      <c r="A165" s="129">
        <v>42312</v>
      </c>
      <c r="B165" s="130" t="s">
        <v>9</v>
      </c>
      <c r="C165" s="227">
        <v>0.3520833333333333</v>
      </c>
      <c r="D165" s="130">
        <v>0</v>
      </c>
      <c r="E165" s="150">
        <v>1</v>
      </c>
      <c r="F165" s="144" t="str">
        <f>VLOOKUP(B165,mail!$B$1:$D$859,3,0)</f>
        <v>hoaitn@qsoft.com.vn</v>
      </c>
    </row>
    <row r="166" spans="1:6" s="150" customFormat="1">
      <c r="A166" s="129">
        <v>42313</v>
      </c>
      <c r="B166" s="130" t="s">
        <v>369</v>
      </c>
      <c r="C166" s="227">
        <v>0.38958333333333334</v>
      </c>
      <c r="D166" s="130">
        <v>1</v>
      </c>
      <c r="E166" s="150">
        <v>1</v>
      </c>
      <c r="F166" s="144" t="str">
        <f>VLOOKUP(B166,mail!$B$1:$D$859,3,0)</f>
        <v>vietnh@qsoft.com.vn</v>
      </c>
    </row>
    <row r="167" spans="1:6" s="150" customFormat="1">
      <c r="A167" s="129">
        <v>42313</v>
      </c>
      <c r="B167" s="130" t="s">
        <v>3</v>
      </c>
      <c r="C167" s="227">
        <v>0.83750000000000002</v>
      </c>
      <c r="D167" s="130">
        <v>0</v>
      </c>
      <c r="E167" s="150">
        <v>1</v>
      </c>
      <c r="F167" s="144" t="str">
        <f>VLOOKUP(B167,mail!$B$1:$D$859,3,0)</f>
        <v>thuynth@qsoft.com.vn</v>
      </c>
    </row>
    <row r="168" spans="1:6" s="150" customFormat="1">
      <c r="A168" s="129">
        <v>42313</v>
      </c>
      <c r="B168" s="130" t="s">
        <v>16</v>
      </c>
      <c r="C168" s="227">
        <v>0.35000000000000003</v>
      </c>
      <c r="D168" s="130">
        <v>0</v>
      </c>
      <c r="E168" s="150">
        <v>1</v>
      </c>
      <c r="F168" s="144" t="str">
        <f>VLOOKUP(B168,mail!$B$1:$D$859,3,0)</f>
        <v>thaitdh@qsoft.com.vn</v>
      </c>
    </row>
    <row r="169" spans="1:6" s="150" customFormat="1">
      <c r="A169" s="129">
        <v>42313</v>
      </c>
      <c r="B169" s="130" t="s">
        <v>219</v>
      </c>
      <c r="C169" s="227">
        <v>0.86249999999999993</v>
      </c>
      <c r="D169" s="130">
        <v>0</v>
      </c>
      <c r="E169" s="150">
        <v>1</v>
      </c>
      <c r="F169" s="144" t="str">
        <f>VLOOKUP(B169,mail!$B$1:$D$859,3,0)</f>
        <v>thainq@qsoft.com.vn</v>
      </c>
    </row>
    <row r="170" spans="1:6" s="150" customFormat="1">
      <c r="A170" s="129">
        <v>42313</v>
      </c>
      <c r="B170" s="130" t="s">
        <v>457</v>
      </c>
      <c r="C170" s="227">
        <v>0.75694444444444453</v>
      </c>
      <c r="D170" s="130">
        <v>0</v>
      </c>
      <c r="E170" s="150">
        <v>1</v>
      </c>
      <c r="F170" s="144" t="str">
        <f>VLOOKUP(B170,mail!$B$1:$D$859,3,0)</f>
        <v>phuongnt@qsoft.com.vn</v>
      </c>
    </row>
    <row r="171" spans="1:6" s="150" customFormat="1">
      <c r="A171" s="129">
        <v>42313</v>
      </c>
      <c r="B171" s="130" t="s">
        <v>541</v>
      </c>
      <c r="C171" s="227">
        <v>0.33749999999999997</v>
      </c>
      <c r="D171" s="130">
        <v>0</v>
      </c>
      <c r="E171" s="150">
        <v>1</v>
      </c>
      <c r="F171" s="144" t="str">
        <f>VLOOKUP(B171,mail!$B$1:$D$859,3,0)</f>
        <v>toannh@qsoft.com.vn</v>
      </c>
    </row>
    <row r="172" spans="1:6" s="150" customFormat="1">
      <c r="A172" s="129">
        <v>42314</v>
      </c>
      <c r="B172" s="130" t="s">
        <v>218</v>
      </c>
      <c r="C172" s="227">
        <v>0.33958333333333335</v>
      </c>
      <c r="D172" s="130">
        <v>0</v>
      </c>
      <c r="E172" s="150">
        <v>1</v>
      </c>
      <c r="F172" s="144" t="str">
        <f>VLOOKUP(B172,mail!$B$1:$D$859,3,0)</f>
        <v>hungtq@qsoft.com.vn</v>
      </c>
    </row>
    <row r="173" spans="1:6" s="150" customFormat="1">
      <c r="A173" s="129">
        <v>42314</v>
      </c>
      <c r="B173" s="130" t="s">
        <v>457</v>
      </c>
      <c r="C173" s="227">
        <v>0.32777777777777778</v>
      </c>
      <c r="D173" s="130">
        <v>0</v>
      </c>
      <c r="E173" s="150">
        <v>1</v>
      </c>
      <c r="F173" s="144" t="str">
        <f>VLOOKUP(B173,mail!$B$1:$D$859,3,0)</f>
        <v>phuongnt@qsoft.com.vn</v>
      </c>
    </row>
    <row r="174" spans="1:6" s="150" customFormat="1">
      <c r="A174" s="129">
        <v>42317</v>
      </c>
      <c r="B174" s="130" t="s">
        <v>429</v>
      </c>
      <c r="C174" s="227">
        <v>0.79861111111111116</v>
      </c>
      <c r="D174" s="130">
        <v>0</v>
      </c>
      <c r="E174" s="150">
        <v>1</v>
      </c>
      <c r="F174" s="144" t="str">
        <f>VLOOKUP(B174,mail!$B$1:$D$859,3,0)</f>
        <v>anhnv@qsoft.com.vn</v>
      </c>
    </row>
    <row r="175" spans="1:6" s="150" customFormat="1">
      <c r="A175" s="129">
        <v>42317</v>
      </c>
      <c r="B175" s="130" t="s">
        <v>458</v>
      </c>
      <c r="C175" s="227">
        <v>0.35486111111111113</v>
      </c>
      <c r="D175" s="130">
        <v>1</v>
      </c>
      <c r="E175" s="150">
        <v>1</v>
      </c>
      <c r="F175" s="144" t="str">
        <f>VLOOKUP(B175,mail!$B$1:$D$859,3,0)</f>
        <v>truongvx@qsoft.com.vn</v>
      </c>
    </row>
    <row r="176" spans="1:6">
      <c r="A176" s="129">
        <v>42318</v>
      </c>
      <c r="B176" s="130" t="s">
        <v>16</v>
      </c>
      <c r="C176" s="227">
        <v>0.74930555555555556</v>
      </c>
      <c r="D176">
        <v>0</v>
      </c>
      <c r="E176">
        <v>1</v>
      </c>
      <c r="F176" s="144" t="str">
        <f>VLOOKUP(B176,mail!$B$1:$D$859,3,0)</f>
        <v>thaitdh@qsoft.com.vn</v>
      </c>
    </row>
    <row r="177" spans="1:6" s="150" customFormat="1">
      <c r="A177" s="129">
        <v>42318</v>
      </c>
      <c r="B177" s="130" t="s">
        <v>429</v>
      </c>
      <c r="C177" s="227">
        <v>0.7284722222222223</v>
      </c>
      <c r="D177" s="150">
        <v>0</v>
      </c>
      <c r="E177" s="150">
        <v>1</v>
      </c>
      <c r="F177" s="144" t="str">
        <f>VLOOKUP(B177,mail!$B$1:$D$859,3,0)</f>
        <v>anhnv@qsoft.com.vn</v>
      </c>
    </row>
    <row r="178" spans="1:6" s="150" customFormat="1">
      <c r="A178" s="129">
        <v>42319</v>
      </c>
      <c r="B178" s="130" t="s">
        <v>377</v>
      </c>
      <c r="C178" s="227">
        <v>0.33749999999999997</v>
      </c>
      <c r="D178" s="150">
        <v>0</v>
      </c>
      <c r="E178" s="150">
        <v>1</v>
      </c>
      <c r="F178" s="144" t="str">
        <f>VLOOKUP(B178,mail!$B$1:$D$859,3,0)</f>
        <v>trangdtt@qsoft.com.vn</v>
      </c>
    </row>
    <row r="179" spans="1:6">
      <c r="A179" s="129">
        <v>42320</v>
      </c>
      <c r="B179" s="130" t="s">
        <v>10</v>
      </c>
      <c r="C179" s="227">
        <v>0.78055555555555556</v>
      </c>
      <c r="D179" s="130">
        <v>0</v>
      </c>
      <c r="E179" s="150">
        <v>1</v>
      </c>
      <c r="F179" s="144" t="str">
        <f>VLOOKUP(B179,mail!$B$1:$D$859,3,0)</f>
        <v>anhhv@qsoft.com.vn</v>
      </c>
    </row>
    <row r="180" spans="1:6">
      <c r="A180" s="129">
        <v>42320</v>
      </c>
      <c r="B180" s="130" t="s">
        <v>329</v>
      </c>
      <c r="C180" s="227">
        <v>0.33888888888888885</v>
      </c>
      <c r="D180" s="130">
        <v>0</v>
      </c>
      <c r="E180" s="150">
        <v>1</v>
      </c>
      <c r="F180" s="144" t="str">
        <f>VLOOKUP(B180,mail!$B$1:$D$859,3,0)</f>
        <v>taipm@qsoft.com.vn</v>
      </c>
    </row>
    <row r="181" spans="1:6">
      <c r="A181" s="129">
        <v>42320</v>
      </c>
      <c r="B181" s="130" t="s">
        <v>541</v>
      </c>
      <c r="C181" s="227">
        <v>0.33263888888888887</v>
      </c>
      <c r="D181" s="130">
        <v>0</v>
      </c>
      <c r="E181" s="150">
        <v>1</v>
      </c>
      <c r="F181" s="144" t="str">
        <f>VLOOKUP(B181,mail!$B$1:$D$859,3,0)</f>
        <v>toannh@qsoft.com.vn</v>
      </c>
    </row>
    <row r="182" spans="1:6">
      <c r="A182" s="129">
        <v>42321</v>
      </c>
      <c r="B182" s="130" t="s">
        <v>456</v>
      </c>
      <c r="C182" s="227">
        <v>0.33888888888888885</v>
      </c>
      <c r="D182" s="130">
        <v>0</v>
      </c>
      <c r="E182" s="150">
        <v>1</v>
      </c>
      <c r="F182" s="144" t="str">
        <f>VLOOKUP(B182,mail!$B$1:$D$859,3,0)</f>
        <v>tamqn@qsoft.com.vn</v>
      </c>
    </row>
    <row r="183" spans="1:6">
      <c r="A183" s="129">
        <v>42321</v>
      </c>
      <c r="B183" s="130" t="s">
        <v>201</v>
      </c>
      <c r="C183" s="227">
        <v>0.80555555555555547</v>
      </c>
      <c r="D183" s="130">
        <v>0</v>
      </c>
      <c r="E183" s="150">
        <v>1</v>
      </c>
      <c r="F183" s="144" t="str">
        <f>VLOOKUP(B183,mail!$B$1:$D$859,3,0)</f>
        <v>Cuongtc@qsoft.com.vn</v>
      </c>
    </row>
    <row r="184" spans="1:6">
      <c r="A184" s="129">
        <v>42321</v>
      </c>
      <c r="B184" s="130" t="s">
        <v>231</v>
      </c>
      <c r="C184" s="227">
        <v>0.35069444444444442</v>
      </c>
      <c r="D184" s="130">
        <v>0</v>
      </c>
      <c r="E184" s="150">
        <v>1</v>
      </c>
      <c r="F184" s="144" t="str">
        <f>VLOOKUP(B184,mail!$B$1:$D$859,3,0)</f>
        <v>huongbtt@qsoft.com.vn</v>
      </c>
    </row>
    <row r="185" spans="1:6">
      <c r="A185" s="129">
        <v>42321</v>
      </c>
      <c r="B185" s="130" t="s">
        <v>398</v>
      </c>
      <c r="C185" s="227">
        <v>0.34652777777777777</v>
      </c>
      <c r="D185" s="130">
        <v>0</v>
      </c>
      <c r="E185" s="150">
        <v>1</v>
      </c>
      <c r="F185" s="144" t="str">
        <f>VLOOKUP(B185,mail!$B$1:$D$859,3,0)</f>
        <v>Cuongnx@qsoft.com.vn</v>
      </c>
    </row>
    <row r="186" spans="1:6">
      <c r="A186" s="129">
        <v>42321</v>
      </c>
      <c r="B186" s="130" t="s">
        <v>402</v>
      </c>
      <c r="C186" s="227">
        <v>0.35347222222222219</v>
      </c>
      <c r="D186" s="130">
        <v>0</v>
      </c>
      <c r="E186" s="150">
        <v>1</v>
      </c>
      <c r="F186" s="144" t="str">
        <f>VLOOKUP(B186,mail!$B$1:$D$859,3,0)</f>
        <v>Luanpt@qsoft.com.vn</v>
      </c>
    </row>
    <row r="187" spans="1:6">
      <c r="A187" s="129">
        <v>42321</v>
      </c>
      <c r="B187" s="130" t="s">
        <v>541</v>
      </c>
      <c r="C187" s="227">
        <v>0.31875000000000003</v>
      </c>
      <c r="D187" s="130">
        <v>0</v>
      </c>
      <c r="E187" s="150">
        <v>1</v>
      </c>
      <c r="F187" s="144" t="str">
        <f>VLOOKUP(B187,mail!$B$1:$D$859,3,0)</f>
        <v>toannh@qsoft.com.vn</v>
      </c>
    </row>
    <row r="188" spans="1:6">
      <c r="A188" s="129">
        <v>42324</v>
      </c>
      <c r="B188" s="130" t="s">
        <v>9</v>
      </c>
      <c r="C188" s="227">
        <v>0.3347222222222222</v>
      </c>
      <c r="D188" s="130">
        <v>0</v>
      </c>
      <c r="E188" s="150">
        <v>1</v>
      </c>
      <c r="F188" s="144" t="str">
        <f>VLOOKUP(B188,mail!$B$1:$D$859,3,0)</f>
        <v>hoaitn@qsoft.com.vn</v>
      </c>
    </row>
    <row r="189" spans="1:6">
      <c r="A189" s="129">
        <v>42324</v>
      </c>
      <c r="B189" s="130" t="s">
        <v>541</v>
      </c>
      <c r="C189" s="227">
        <v>0.53402777777777777</v>
      </c>
      <c r="D189" s="130">
        <v>0</v>
      </c>
      <c r="E189" s="150">
        <v>1</v>
      </c>
      <c r="F189" s="144" t="str">
        <f>VLOOKUP(B189,mail!$B$1:$D$859,3,0)</f>
        <v>toannh@qsoft.com.vn</v>
      </c>
    </row>
    <row r="190" spans="1:6">
      <c r="A190" s="129">
        <v>42324</v>
      </c>
      <c r="B190" s="130" t="s">
        <v>571</v>
      </c>
      <c r="C190" s="227">
        <v>0.33402777777777781</v>
      </c>
      <c r="D190" s="130">
        <v>0</v>
      </c>
      <c r="E190" s="150">
        <v>1</v>
      </c>
      <c r="F190" s="144" t="str">
        <f>VLOOKUP(B190,mail!$B$1:$D$859,3,0)</f>
        <v>bachnt@qsoft.com.vn</v>
      </c>
    </row>
    <row r="191" spans="1:6">
      <c r="A191" s="129">
        <v>42324</v>
      </c>
      <c r="B191" s="130" t="s">
        <v>573</v>
      </c>
      <c r="C191" s="227">
        <v>0.39374999999999999</v>
      </c>
      <c r="D191" s="130">
        <v>1</v>
      </c>
      <c r="E191" s="150">
        <v>1</v>
      </c>
      <c r="F191" s="144" t="str">
        <f>VLOOKUP(B191,mail!$B$1:$D$859,3,0)</f>
        <v>hadth@qsoft.com.vn</v>
      </c>
    </row>
    <row r="192" spans="1:6">
      <c r="A192" s="129">
        <v>42324</v>
      </c>
      <c r="B192" s="130" t="s">
        <v>575</v>
      </c>
      <c r="C192" s="227">
        <v>0.39305555555555555</v>
      </c>
      <c r="D192" s="130">
        <v>1</v>
      </c>
      <c r="E192" s="150">
        <v>1</v>
      </c>
      <c r="F192" s="144" t="str">
        <f>VLOOKUP(B192,mail!$B$1:$D$859,3,0)</f>
        <v>loanttt@qsoft.com.vn</v>
      </c>
    </row>
    <row r="193" spans="1:9">
      <c r="A193" s="129">
        <v>42324</v>
      </c>
      <c r="B193" s="130" t="s">
        <v>577</v>
      </c>
      <c r="C193" s="227">
        <v>0.39305555555555555</v>
      </c>
      <c r="D193" s="130">
        <v>1</v>
      </c>
      <c r="E193" s="150">
        <v>1</v>
      </c>
      <c r="F193" s="144" t="str">
        <f>VLOOKUP(B193,mail!$B$1:$D$859,3,0)</f>
        <v>linhnk@qsoft.com.vn</v>
      </c>
    </row>
    <row r="194" spans="1:9">
      <c r="A194" s="129">
        <v>42325</v>
      </c>
      <c r="B194" s="130" t="s">
        <v>9</v>
      </c>
      <c r="C194" s="227">
        <v>0.31944444444444448</v>
      </c>
      <c r="D194">
        <v>0</v>
      </c>
      <c r="E194">
        <v>1</v>
      </c>
      <c r="F194" s="144" t="str">
        <f>VLOOKUP(B194,mail!$B$1:$D$859,3,0)</f>
        <v>hoaitn@qsoft.com.vn</v>
      </c>
    </row>
    <row r="195" spans="1:9">
      <c r="A195" s="129">
        <v>42325</v>
      </c>
      <c r="B195" s="130" t="s">
        <v>330</v>
      </c>
      <c r="C195" s="227">
        <v>0.33055555555555555</v>
      </c>
      <c r="D195" s="130">
        <v>0</v>
      </c>
      <c r="E195" s="150">
        <v>1</v>
      </c>
      <c r="F195" s="144" t="str">
        <f>VLOOKUP(B195,mail!$B$1:$D$859,3,0)</f>
        <v>Khanhvn@qsoft.com.vn</v>
      </c>
    </row>
    <row r="196" spans="1:9">
      <c r="A196" s="129">
        <v>42325</v>
      </c>
      <c r="B196" s="130" t="s">
        <v>457</v>
      </c>
      <c r="C196" s="227">
        <v>0.33819444444444446</v>
      </c>
      <c r="D196" s="130">
        <v>0</v>
      </c>
      <c r="E196" s="150">
        <v>1</v>
      </c>
      <c r="F196" s="144" t="str">
        <f>VLOOKUP(B196,mail!$B$1:$D$859,3,0)</f>
        <v>phuongnt@qsoft.com.vn</v>
      </c>
    </row>
    <row r="197" spans="1:9">
      <c r="A197" s="129">
        <v>42325</v>
      </c>
      <c r="B197" s="130" t="s">
        <v>541</v>
      </c>
      <c r="C197" s="227">
        <v>0.33611111111111108</v>
      </c>
      <c r="D197" s="130">
        <v>0</v>
      </c>
      <c r="E197" s="150">
        <v>1</v>
      </c>
      <c r="F197" s="144" t="str">
        <f>VLOOKUP(B197,mail!$B$1:$D$859,3,0)</f>
        <v>toannh@qsoft.com.vn</v>
      </c>
    </row>
    <row r="198" spans="1:9">
      <c r="A198" s="129">
        <v>42325</v>
      </c>
      <c r="B198" s="130" t="s">
        <v>573</v>
      </c>
      <c r="C198" s="227">
        <v>0.75694444444444453</v>
      </c>
      <c r="D198" s="130">
        <v>0</v>
      </c>
      <c r="E198" s="150">
        <v>1</v>
      </c>
      <c r="F198" s="144" t="str">
        <f>VLOOKUP(B198,mail!$B$1:$D$859,3,0)</f>
        <v>hadth@qsoft.com.vn</v>
      </c>
    </row>
    <row r="199" spans="1:9">
      <c r="A199" s="129">
        <v>42326</v>
      </c>
      <c r="B199" s="130" t="s">
        <v>330</v>
      </c>
      <c r="C199" s="227">
        <v>0.76111111111111107</v>
      </c>
      <c r="D199" s="130">
        <v>0</v>
      </c>
      <c r="E199" s="150">
        <v>1</v>
      </c>
      <c r="F199" s="144" t="str">
        <f>VLOOKUP(B199,mail!$B$1:$D$859,3,0)</f>
        <v>Khanhvn@qsoft.com.vn</v>
      </c>
    </row>
    <row r="200" spans="1:9">
      <c r="A200" s="129">
        <v>42326</v>
      </c>
      <c r="B200" s="130" t="s">
        <v>358</v>
      </c>
      <c r="C200" s="227">
        <v>0.33680555555555558</v>
      </c>
      <c r="D200" s="130">
        <v>0</v>
      </c>
      <c r="E200" s="150">
        <v>1</v>
      </c>
      <c r="F200" s="144" t="str">
        <f>VLOOKUP(B200,mail!$B$1:$D$859,3,0)</f>
        <v>kienbd@qsoft.com.vn</v>
      </c>
    </row>
    <row r="201" spans="1:9">
      <c r="A201" s="129">
        <v>42326</v>
      </c>
      <c r="B201" s="130" t="s">
        <v>466</v>
      </c>
      <c r="C201" s="227">
        <v>0.55902777777777779</v>
      </c>
      <c r="D201" s="130">
        <v>0</v>
      </c>
      <c r="E201" s="150">
        <v>1</v>
      </c>
      <c r="F201" s="144" t="str">
        <f>VLOOKUP(B201,mail!$B$1:$D$859,3,0)</f>
        <v>tholv@qsoft.com.vn</v>
      </c>
    </row>
    <row r="202" spans="1:9">
      <c r="A202" s="129">
        <v>42327</v>
      </c>
      <c r="B202" s="130" t="s">
        <v>456</v>
      </c>
      <c r="C202" s="227">
        <v>0.77222222222222225</v>
      </c>
      <c r="D202" s="130">
        <v>0</v>
      </c>
      <c r="E202" s="150">
        <v>1</v>
      </c>
      <c r="F202" s="144" t="str">
        <f>VLOOKUP(B202,mail!$B$1:$D$859,3,0)</f>
        <v>tamqn@qsoft.com.vn</v>
      </c>
    </row>
    <row r="203" spans="1:9">
      <c r="A203" s="129">
        <v>42327</v>
      </c>
      <c r="B203" s="130" t="s">
        <v>355</v>
      </c>
      <c r="C203" s="227">
        <v>0.35486111111111113</v>
      </c>
      <c r="D203" s="130">
        <v>1</v>
      </c>
      <c r="E203" s="150">
        <v>1</v>
      </c>
      <c r="F203" s="144" t="str">
        <f>VLOOKUP(B203,mail!$B$1:$D$859,3,0)</f>
        <v>trunglh@qsoft.com.vn</v>
      </c>
    </row>
    <row r="204" spans="1:9">
      <c r="A204" s="129">
        <v>42303</v>
      </c>
      <c r="B204" s="130" t="s">
        <v>4</v>
      </c>
      <c r="C204" s="227"/>
      <c r="D204" s="130"/>
      <c r="E204" s="150"/>
      <c r="F204" s="144" t="str">
        <f>VLOOKUP(B204,mail!$B$1:$D$859,3,0)</f>
        <v>canhpv@qsoft.com.vn</v>
      </c>
      <c r="I204" s="150" t="s">
        <v>590</v>
      </c>
    </row>
    <row r="205" spans="1:9">
      <c r="A205" s="129">
        <v>42303</v>
      </c>
      <c r="B205" s="130" t="s">
        <v>304</v>
      </c>
      <c r="C205" s="227"/>
      <c r="D205" s="130"/>
      <c r="E205" s="150"/>
      <c r="F205" s="144" t="str">
        <f>VLOOKUP(B205,mail!$B$1:$D$859,3,0)</f>
        <v>nhampt@qsoft.com.vn</v>
      </c>
      <c r="H205" s="150"/>
    </row>
    <row r="206" spans="1:9">
      <c r="A206" s="129">
        <v>42304</v>
      </c>
      <c r="B206" s="130" t="s">
        <v>201</v>
      </c>
      <c r="C206" s="227"/>
      <c r="D206" s="130"/>
      <c r="E206" s="150"/>
      <c r="F206" s="144" t="str">
        <f>VLOOKUP(B206,mail!$B$1:$D$859,3,0)</f>
        <v>Cuongtc@qsoft.com.vn</v>
      </c>
      <c r="H206" s="150"/>
    </row>
    <row r="207" spans="1:9" s="150" customFormat="1">
      <c r="A207" s="129">
        <v>42304</v>
      </c>
      <c r="B207" s="130" t="s">
        <v>455</v>
      </c>
      <c r="C207" s="227"/>
      <c r="D207" s="130"/>
      <c r="F207" s="144" t="str">
        <f>VLOOKUP(B207,mail!$B$1:$D$859,3,0)</f>
        <v>hieunh@qsoft.com.vn</v>
      </c>
    </row>
    <row r="208" spans="1:9">
      <c r="A208" s="129">
        <v>42304</v>
      </c>
      <c r="B208" s="130" t="s">
        <v>304</v>
      </c>
      <c r="F208" s="144" t="str">
        <f>VLOOKUP(B208,mail!$B$1:$D$859,3,0)</f>
        <v>nhampt@qsoft.com.vn</v>
      </c>
      <c r="H208" s="150"/>
    </row>
    <row r="209" spans="1:8">
      <c r="A209" s="129">
        <v>42305</v>
      </c>
      <c r="B209" s="130" t="s">
        <v>304</v>
      </c>
      <c r="F209" s="144" t="str">
        <f>VLOOKUP(B209,mail!$B$1:$D$859,3,0)</f>
        <v>nhampt@qsoft.com.vn</v>
      </c>
      <c r="H209" s="150"/>
    </row>
    <row r="210" spans="1:8">
      <c r="A210" s="129">
        <v>42306</v>
      </c>
      <c r="B210" s="130" t="s">
        <v>10</v>
      </c>
      <c r="F210" s="144" t="str">
        <f>VLOOKUP(B210,mail!$B$1:$D$859,3,0)</f>
        <v>anhhv@qsoft.com.vn</v>
      </c>
      <c r="H210" s="150"/>
    </row>
    <row r="211" spans="1:8">
      <c r="A211" s="129">
        <v>42306</v>
      </c>
      <c r="B211" s="130" t="s">
        <v>201</v>
      </c>
      <c r="F211" s="144" t="str">
        <f>VLOOKUP(B211,mail!$B$1:$D$859,3,0)</f>
        <v>Cuongtc@qsoft.com.vn</v>
      </c>
      <c r="H211" s="150"/>
    </row>
    <row r="212" spans="1:8">
      <c r="A212" s="129">
        <v>42306</v>
      </c>
      <c r="B212" s="130" t="s">
        <v>216</v>
      </c>
      <c r="F212" s="144" t="str">
        <f>VLOOKUP(B212,mail!$B$1:$D$859,3,0)</f>
        <v>Viettv@qsoft.com.vn</v>
      </c>
      <c r="H212" s="150"/>
    </row>
    <row r="213" spans="1:8">
      <c r="A213" s="129">
        <v>42306</v>
      </c>
      <c r="B213" s="130" t="s">
        <v>218</v>
      </c>
      <c r="F213" s="144" t="str">
        <f>VLOOKUP(B213,mail!$B$1:$D$859,3,0)</f>
        <v>hungtq@qsoft.com.vn</v>
      </c>
      <c r="H213" s="150"/>
    </row>
    <row r="214" spans="1:8">
      <c r="A214" s="129">
        <v>42306</v>
      </c>
      <c r="B214" s="130" t="s">
        <v>331</v>
      </c>
      <c r="F214" s="144" t="str">
        <f>VLOOKUP(B214,mail!$B$1:$D$859,3,0)</f>
        <v>datnq@qsoft.com.vn</v>
      </c>
      <c r="H214" s="150"/>
    </row>
    <row r="215" spans="1:8">
      <c r="A215" s="129">
        <v>42306</v>
      </c>
      <c r="B215" s="130" t="s">
        <v>591</v>
      </c>
      <c r="F215" s="144" t="str">
        <f>VLOOKUP(B215,mail!$B$1:$D$859,3,0)</f>
        <v>chuyenht@qsoft.com.vn</v>
      </c>
      <c r="H215" s="150"/>
    </row>
    <row r="216" spans="1:8">
      <c r="A216" s="129">
        <v>42306</v>
      </c>
      <c r="B216" s="130" t="s">
        <v>355</v>
      </c>
      <c r="F216" s="144" t="str">
        <f>VLOOKUP(B216,mail!$B$1:$D$859,3,0)</f>
        <v>trunglh@qsoft.com.vn</v>
      </c>
      <c r="H216" s="150"/>
    </row>
    <row r="217" spans="1:8">
      <c r="A217" s="129">
        <v>42306</v>
      </c>
      <c r="B217" s="130" t="s">
        <v>402</v>
      </c>
      <c r="F217" s="144" t="str">
        <f>VLOOKUP(B217,mail!$B$1:$D$859,3,0)</f>
        <v>Luanpt@qsoft.com.vn</v>
      </c>
      <c r="H217" s="150"/>
    </row>
    <row r="218" spans="1:8">
      <c r="A218" s="129">
        <v>42307</v>
      </c>
      <c r="B218" s="130" t="s">
        <v>0</v>
      </c>
      <c r="F218" s="144" t="str">
        <f>VLOOKUP(B218,mail!$B$1:$D$859,3,0)</f>
        <v>lanntp@qsoft.com.vn</v>
      </c>
      <c r="H218" s="150"/>
    </row>
    <row r="219" spans="1:8">
      <c r="A219" s="129">
        <v>42307</v>
      </c>
      <c r="B219" s="130" t="s">
        <v>219</v>
      </c>
      <c r="F219" s="144" t="str">
        <f>VLOOKUP(B219,mail!$B$1:$D$859,3,0)</f>
        <v>thainq@qsoft.com.vn</v>
      </c>
      <c r="H219" s="150"/>
    </row>
    <row r="220" spans="1:8">
      <c r="A220" s="129">
        <v>42307</v>
      </c>
      <c r="B220" s="130" t="s">
        <v>331</v>
      </c>
      <c r="F220" s="144" t="str">
        <f>VLOOKUP(B220,mail!$B$1:$D$859,3,0)</f>
        <v>datnq@qsoft.com.vn</v>
      </c>
      <c r="H220" s="150"/>
    </row>
    <row r="221" spans="1:8">
      <c r="A221" s="129">
        <v>42310</v>
      </c>
      <c r="B221" s="130" t="s">
        <v>218</v>
      </c>
      <c r="F221" s="144" t="str">
        <f>VLOOKUP(B221,mail!$B$1:$D$859,3,0)</f>
        <v>hungtq@qsoft.com.vn</v>
      </c>
      <c r="H221" s="150"/>
    </row>
    <row r="222" spans="1:8">
      <c r="A222" s="129">
        <v>42310</v>
      </c>
      <c r="B222" s="130" t="s">
        <v>240</v>
      </c>
      <c r="F222" s="144" t="str">
        <f>VLOOKUP(B222,mail!$B$1:$D$859,3,0)</f>
        <v>tuyendd@qsoft.com.vn</v>
      </c>
      <c r="H222" s="150"/>
    </row>
    <row r="223" spans="1:8">
      <c r="A223" s="129">
        <v>42310</v>
      </c>
      <c r="B223" s="130" t="s">
        <v>331</v>
      </c>
      <c r="F223" s="144" t="str">
        <f>VLOOKUP(B223,mail!$B$1:$D$859,3,0)</f>
        <v>datnq@qsoft.com.vn</v>
      </c>
      <c r="H223" s="150"/>
    </row>
    <row r="224" spans="1:8">
      <c r="A224" s="129">
        <v>42311</v>
      </c>
      <c r="B224" s="130" t="s">
        <v>201</v>
      </c>
      <c r="F224" s="144" t="str">
        <f>VLOOKUP(B224,mail!$B$1:$D$859,3,0)</f>
        <v>Cuongtc@qsoft.com.vn</v>
      </c>
      <c r="H224" s="150"/>
    </row>
    <row r="225" spans="1:8">
      <c r="A225" s="129">
        <v>42311</v>
      </c>
      <c r="B225" s="130" t="s">
        <v>455</v>
      </c>
      <c r="F225" s="144" t="str">
        <f>VLOOKUP(B225,mail!$B$1:$D$859,3,0)</f>
        <v>hieunh@qsoft.com.vn</v>
      </c>
      <c r="H225" s="150"/>
    </row>
    <row r="226" spans="1:8">
      <c r="A226" s="129">
        <v>42311</v>
      </c>
      <c r="B226" s="130" t="s">
        <v>331</v>
      </c>
      <c r="F226" s="144" t="str">
        <f>VLOOKUP(B226,mail!$B$1:$D$859,3,0)</f>
        <v>datnq@qsoft.com.vn</v>
      </c>
      <c r="H226" s="150"/>
    </row>
    <row r="227" spans="1:8">
      <c r="A227" s="129">
        <v>42311</v>
      </c>
      <c r="B227" s="130" t="s">
        <v>458</v>
      </c>
      <c r="F227" s="144" t="str">
        <f>VLOOKUP(B227,mail!$B$1:$D$859,3,0)</f>
        <v>truongvx@qsoft.com.vn</v>
      </c>
      <c r="H227" s="150"/>
    </row>
    <row r="228" spans="1:8">
      <c r="A228" s="129">
        <v>42311</v>
      </c>
      <c r="B228" s="130" t="s">
        <v>541</v>
      </c>
      <c r="F228" s="144" t="str">
        <f>VLOOKUP(B228,mail!$B$1:$D$859,3,0)</f>
        <v>toannh@qsoft.com.vn</v>
      </c>
      <c r="H228" s="150"/>
    </row>
    <row r="229" spans="1:8">
      <c r="A229" s="129">
        <v>42312</v>
      </c>
      <c r="B229" s="130" t="s">
        <v>9</v>
      </c>
      <c r="F229" s="144" t="str">
        <f>VLOOKUP(B229,mail!$B$1:$D$859,3,0)</f>
        <v>hoaitn@qsoft.com.vn</v>
      </c>
      <c r="H229" s="150"/>
    </row>
    <row r="230" spans="1:8">
      <c r="A230" s="129">
        <v>42312</v>
      </c>
      <c r="B230" s="130" t="s">
        <v>16</v>
      </c>
      <c r="F230" s="144" t="str">
        <f>VLOOKUP(B230,mail!$B$1:$D$859,3,0)</f>
        <v>thaitdh@qsoft.com.vn</v>
      </c>
      <c r="H230" s="150"/>
    </row>
    <row r="231" spans="1:8">
      <c r="A231" s="129">
        <v>42312</v>
      </c>
      <c r="B231" s="130" t="s">
        <v>455</v>
      </c>
      <c r="F231" s="144" t="str">
        <f>VLOOKUP(B231,mail!$B$1:$D$859,3,0)</f>
        <v>hieunh@qsoft.com.vn</v>
      </c>
      <c r="H231" s="150"/>
    </row>
    <row r="232" spans="1:8">
      <c r="A232" s="129">
        <v>42312</v>
      </c>
      <c r="B232" s="130" t="s">
        <v>430</v>
      </c>
      <c r="F232" s="144" t="str">
        <f>VLOOKUP(B232,mail!$B$1:$D$859,3,0)</f>
        <v>bachnx@qsoft.com.vn</v>
      </c>
      <c r="H232" s="150"/>
    </row>
    <row r="233" spans="1:8">
      <c r="A233" s="129">
        <v>42312</v>
      </c>
      <c r="B233" s="130" t="s">
        <v>541</v>
      </c>
      <c r="F233" s="144" t="str">
        <f>VLOOKUP(B233,mail!$B$1:$D$859,3,0)</f>
        <v>toannh@qsoft.com.vn</v>
      </c>
      <c r="H233" s="150"/>
    </row>
    <row r="234" spans="1:8">
      <c r="A234" s="129">
        <v>42313</v>
      </c>
      <c r="B234" s="130" t="s">
        <v>9</v>
      </c>
      <c r="F234" s="144" t="str">
        <f>VLOOKUP(B234,mail!$B$1:$D$859,3,0)</f>
        <v>hoaitn@qsoft.com.vn</v>
      </c>
      <c r="H234" s="150"/>
    </row>
    <row r="235" spans="1:8">
      <c r="A235" s="129">
        <v>42313</v>
      </c>
      <c r="B235" s="130" t="s">
        <v>304</v>
      </c>
      <c r="F235" s="144" t="str">
        <f>VLOOKUP(B235,mail!$B$1:$D$859,3,0)</f>
        <v>nhampt@qsoft.com.vn</v>
      </c>
      <c r="H235" s="150"/>
    </row>
    <row r="236" spans="1:8">
      <c r="A236" s="129">
        <v>42313</v>
      </c>
      <c r="B236" s="130" t="s">
        <v>430</v>
      </c>
      <c r="F236" s="144" t="str">
        <f>VLOOKUP(B236,mail!$B$1:$D$859,3,0)</f>
        <v>bachnx@qsoft.com.vn</v>
      </c>
      <c r="H236" s="150"/>
    </row>
    <row r="237" spans="1:8">
      <c r="A237" s="129">
        <v>42314</v>
      </c>
      <c r="B237" s="130" t="s">
        <v>9</v>
      </c>
      <c r="F237" s="144" t="str">
        <f>VLOOKUP(B237,mail!$B$1:$D$859,3,0)</f>
        <v>hoaitn@qsoft.com.vn</v>
      </c>
      <c r="H237" s="150"/>
    </row>
    <row r="238" spans="1:8">
      <c r="A238" s="129">
        <v>42314</v>
      </c>
      <c r="B238" s="130" t="s">
        <v>430</v>
      </c>
      <c r="F238" s="144" t="str">
        <f>VLOOKUP(B238,mail!$B$1:$D$859,3,0)</f>
        <v>bachnx@qsoft.com.vn</v>
      </c>
      <c r="H238" s="150"/>
    </row>
    <row r="239" spans="1:8">
      <c r="A239" s="129">
        <v>42317</v>
      </c>
      <c r="B239" s="130" t="s">
        <v>455</v>
      </c>
      <c r="F239" s="144" t="str">
        <f>VLOOKUP(B239,mail!$B$1:$D$859,3,0)</f>
        <v>hieunh@qsoft.com.vn</v>
      </c>
      <c r="H239" s="150"/>
    </row>
    <row r="240" spans="1:8">
      <c r="A240" s="129">
        <v>42317</v>
      </c>
      <c r="B240" s="130" t="s">
        <v>541</v>
      </c>
      <c r="F240" s="144" t="str">
        <f>VLOOKUP(B240,mail!$B$1:$D$859,3,0)</f>
        <v>toannh@qsoft.com.vn</v>
      </c>
      <c r="H240" s="150"/>
    </row>
    <row r="241" spans="1:8">
      <c r="A241" s="129">
        <v>42318</v>
      </c>
      <c r="B241" s="130" t="s">
        <v>455</v>
      </c>
      <c r="F241" s="144" t="str">
        <f>VLOOKUP(B241,mail!$B$1:$D$859,3,0)</f>
        <v>hieunh@qsoft.com.vn</v>
      </c>
      <c r="H241" s="150"/>
    </row>
    <row r="242" spans="1:8">
      <c r="A242" s="129">
        <v>42318</v>
      </c>
      <c r="B242" s="130" t="s">
        <v>592</v>
      </c>
      <c r="F242" s="144" t="str">
        <f>VLOOKUP(B242,mail!$B$1:$D$859,3,0)</f>
        <v>Cuongnx@qsoft.com.vn</v>
      </c>
      <c r="H242" s="150"/>
    </row>
    <row r="243" spans="1:8">
      <c r="A243" s="129">
        <v>42319</v>
      </c>
      <c r="B243" s="130" t="s">
        <v>455</v>
      </c>
      <c r="F243" s="144" t="str">
        <f>VLOOKUP(B243,mail!$B$1:$D$859,3,0)</f>
        <v>hieunh@qsoft.com.vn</v>
      </c>
      <c r="H243" s="150"/>
    </row>
    <row r="244" spans="1:8">
      <c r="A244" s="129">
        <v>42320</v>
      </c>
      <c r="B244" s="130" t="s">
        <v>2</v>
      </c>
      <c r="F244" s="144" t="str">
        <f>VLOOKUP(B244,mail!$B$1:$D$859,3,0)</f>
        <v>trangntt@qsoft.com.vn</v>
      </c>
      <c r="H244" s="150"/>
    </row>
    <row r="245" spans="1:8">
      <c r="A245" s="129">
        <v>42320</v>
      </c>
      <c r="B245" s="130" t="s">
        <v>232</v>
      </c>
      <c r="F245" s="144" t="str">
        <f>VLOOKUP(B245,mail!$B$1:$D$859,3,0)</f>
        <v>thangvx@qsoft.com.vn</v>
      </c>
      <c r="H245" s="150"/>
    </row>
    <row r="246" spans="1:8">
      <c r="A246" s="129">
        <v>42320</v>
      </c>
      <c r="B246" s="130" t="s">
        <v>455</v>
      </c>
      <c r="F246" s="144" t="str">
        <f>VLOOKUP(B246,mail!$B$1:$D$859,3,0)</f>
        <v>hieunh@qsoft.com.vn</v>
      </c>
      <c r="H246" s="150"/>
    </row>
    <row r="247" spans="1:8">
      <c r="A247" s="129">
        <v>42320</v>
      </c>
      <c r="B247" s="130" t="s">
        <v>456</v>
      </c>
      <c r="F247" s="144" t="str">
        <f>VLOOKUP(B247,mail!$B$1:$D$859,3,0)</f>
        <v>tamqn@qsoft.com.vn</v>
      </c>
      <c r="H247" s="150"/>
    </row>
    <row r="248" spans="1:8">
      <c r="A248" s="129">
        <v>42321</v>
      </c>
      <c r="B248" s="130" t="s">
        <v>455</v>
      </c>
      <c r="F248" s="144" t="str">
        <f>VLOOKUP(B248,mail!$B$1:$D$859,3,0)</f>
        <v>hieunh@qsoft.com.vn</v>
      </c>
      <c r="H248" s="150"/>
    </row>
    <row r="249" spans="1:8">
      <c r="A249" s="129">
        <v>42324</v>
      </c>
      <c r="B249" s="130" t="s">
        <v>190</v>
      </c>
      <c r="F249" s="144" t="str">
        <f>VLOOKUP(B249,mail!$B$1:$D$859,3,0)</f>
        <v>DoNC@qsoft.com.vn</v>
      </c>
      <c r="H249" s="150"/>
    </row>
    <row r="250" spans="1:8">
      <c r="A250" s="129">
        <v>42324</v>
      </c>
      <c r="B250" s="130" t="s">
        <v>455</v>
      </c>
      <c r="F250" s="144" t="str">
        <f>VLOOKUP(B250,mail!$B$1:$D$859,3,0)</f>
        <v>hieunh@qsoft.com.vn</v>
      </c>
      <c r="H250" s="150"/>
    </row>
    <row r="251" spans="1:8">
      <c r="A251" s="129">
        <v>42325</v>
      </c>
      <c r="B251" s="130" t="s">
        <v>190</v>
      </c>
      <c r="F251" s="144" t="str">
        <f>VLOOKUP(B251,mail!$B$1:$D$859,3,0)</f>
        <v>DoNC@qsoft.com.vn</v>
      </c>
      <c r="H251" s="150"/>
    </row>
    <row r="252" spans="1:8">
      <c r="A252" s="129">
        <v>42325</v>
      </c>
      <c r="B252" s="130" t="s">
        <v>455</v>
      </c>
      <c r="F252" s="144" t="str">
        <f>VLOOKUP(B252,mail!$B$1:$D$859,3,0)</f>
        <v>hieunh@qsoft.com.vn</v>
      </c>
      <c r="H252" s="150"/>
    </row>
    <row r="253" spans="1:8">
      <c r="A253" s="129">
        <v>42326</v>
      </c>
      <c r="B253" s="130" t="s">
        <v>455</v>
      </c>
      <c r="F253" s="144" t="str">
        <f>VLOOKUP(B253,mail!$B$1:$D$859,3,0)</f>
        <v>hieunh@qsoft.com.vn</v>
      </c>
      <c r="H253" s="150"/>
    </row>
    <row r="254" spans="1:8">
      <c r="A254" s="129">
        <v>42326</v>
      </c>
      <c r="B254" s="130" t="s">
        <v>541</v>
      </c>
      <c r="F254" s="144" t="str">
        <f>VLOOKUP(B254,mail!$B$1:$D$859,3,0)</f>
        <v>toannh@qsoft.com.vn</v>
      </c>
      <c r="H254" s="150"/>
    </row>
    <row r="255" spans="1:8">
      <c r="A255" s="129">
        <v>42327</v>
      </c>
      <c r="B255" s="130" t="s">
        <v>455</v>
      </c>
      <c r="F255" s="144" t="str">
        <f>VLOOKUP(B255,mail!$B$1:$D$859,3,0)</f>
        <v>hieunh@qsoft.com.vn</v>
      </c>
    </row>
    <row r="256" spans="1:8">
      <c r="A256" s="129">
        <v>42327</v>
      </c>
      <c r="B256" s="130" t="s">
        <v>270</v>
      </c>
      <c r="F256" s="144" t="str">
        <f>VLOOKUP(B256,mail!$B$1:$D$859,3,0)</f>
        <v>quyetvm@qsoft.com.vn</v>
      </c>
    </row>
    <row r="257" spans="1:6">
      <c r="A257" s="129">
        <v>42328</v>
      </c>
      <c r="B257" s="130" t="s">
        <v>16</v>
      </c>
      <c r="C257" s="227">
        <v>0.7895833333333333</v>
      </c>
      <c r="D257" s="130">
        <v>0</v>
      </c>
      <c r="E257" s="150">
        <v>1</v>
      </c>
      <c r="F257" s="144" t="str">
        <f>VLOOKUP(B257,mail!$B$1:$D$859,3,0)</f>
        <v>thaitdh@qsoft.com.vn</v>
      </c>
    </row>
    <row r="258" spans="1:6">
      <c r="A258" s="129">
        <v>42328</v>
      </c>
      <c r="B258" s="130" t="s">
        <v>201</v>
      </c>
      <c r="C258" s="227">
        <v>0.79583333333333339</v>
      </c>
      <c r="D258" s="130">
        <v>0</v>
      </c>
      <c r="E258" s="150">
        <v>1</v>
      </c>
      <c r="F258" s="144" t="str">
        <f>VLOOKUP(B258,mail!$B$1:$D$859,3,0)</f>
        <v>Cuongtc@qsoft.com.vn</v>
      </c>
    </row>
    <row r="259" spans="1:6">
      <c r="A259" s="129">
        <v>42328</v>
      </c>
      <c r="B259" s="130" t="s">
        <v>292</v>
      </c>
      <c r="C259" s="227">
        <v>0.35555555555555557</v>
      </c>
      <c r="D259" s="130">
        <v>1</v>
      </c>
      <c r="E259" s="150">
        <v>1</v>
      </c>
      <c r="F259" s="144" t="str">
        <f>VLOOKUP(B259,mail!$B$1:$D$859,3,0)</f>
        <v>manhnt@qsoft.com.vn</v>
      </c>
    </row>
    <row r="260" spans="1:6">
      <c r="A260" s="129">
        <v>42328</v>
      </c>
      <c r="B260" s="130" t="s">
        <v>458</v>
      </c>
      <c r="C260" s="227">
        <v>0.33402777777777781</v>
      </c>
      <c r="D260" s="130">
        <v>0</v>
      </c>
      <c r="E260" s="150">
        <v>1</v>
      </c>
      <c r="F260" s="144" t="str">
        <f>VLOOKUP(B260,mail!$B$1:$D$859,3,0)</f>
        <v>truongvx@qsoft.com.vn</v>
      </c>
    </row>
    <row r="261" spans="1:6">
      <c r="A261" s="129">
        <v>42328</v>
      </c>
      <c r="B261" s="130" t="s">
        <v>573</v>
      </c>
      <c r="C261" s="227">
        <v>0.34027777777777773</v>
      </c>
      <c r="D261" s="130">
        <v>0</v>
      </c>
      <c r="E261" s="150">
        <v>1</v>
      </c>
      <c r="F261" s="144" t="str">
        <f>VLOOKUP(B261,mail!$B$1:$D$859,3,0)</f>
        <v>hadth@qsoft.com.vn</v>
      </c>
    </row>
    <row r="262" spans="1:6">
      <c r="A262" s="129">
        <v>42331</v>
      </c>
      <c r="B262" s="130" t="s">
        <v>2</v>
      </c>
      <c r="C262" s="227">
        <v>0.34027777777777773</v>
      </c>
      <c r="D262" s="130">
        <v>0</v>
      </c>
      <c r="E262" s="150">
        <v>1</v>
      </c>
      <c r="F262" s="144" t="str">
        <f>VLOOKUP(B262,mail!$B$1:$D$859,3,0)</f>
        <v>trangntt@qsoft.com.vn</v>
      </c>
    </row>
    <row r="263" spans="1:6">
      <c r="A263" s="129">
        <v>42331</v>
      </c>
      <c r="B263" s="130" t="s">
        <v>201</v>
      </c>
      <c r="C263" s="227">
        <v>0.77986111111111101</v>
      </c>
      <c r="D263" s="130">
        <v>0</v>
      </c>
      <c r="E263" s="150">
        <v>1</v>
      </c>
      <c r="F263" s="144" t="str">
        <f>VLOOKUP(B263,mail!$B$1:$D$859,3,0)</f>
        <v>Cuongtc@qsoft.com.vn</v>
      </c>
    </row>
    <row r="264" spans="1:6">
      <c r="A264" s="129">
        <v>42332</v>
      </c>
      <c r="B264" s="130" t="s">
        <v>2</v>
      </c>
      <c r="C264" s="227">
        <v>0.34236111111111112</v>
      </c>
      <c r="D264" s="130">
        <v>0</v>
      </c>
      <c r="E264" s="150">
        <v>1</v>
      </c>
      <c r="F264" s="144" t="str">
        <f>VLOOKUP(B264,mail!$B$1:$D$859,3,0)</f>
        <v>trangntt@qsoft.com.vn</v>
      </c>
    </row>
    <row r="265" spans="1:6">
      <c r="A265" s="129">
        <v>42328</v>
      </c>
      <c r="B265" s="130" t="s">
        <v>15</v>
      </c>
      <c r="C265" s="227">
        <v>0.35486111111111113</v>
      </c>
      <c r="D265" s="130">
        <v>1</v>
      </c>
      <c r="E265" s="150">
        <v>0</v>
      </c>
      <c r="F265" s="144" t="str">
        <f>VLOOKUP(B265,mail!$B$1:$D$859,3,0)</f>
        <v>linhnp@qsoft.com.vn</v>
      </c>
    </row>
    <row r="266" spans="1:6">
      <c r="A266" s="129">
        <v>42328</v>
      </c>
      <c r="B266" s="130" t="s">
        <v>4</v>
      </c>
      <c r="C266" s="227">
        <v>0.36527777777777781</v>
      </c>
      <c r="D266" s="130">
        <v>1</v>
      </c>
      <c r="E266" s="150">
        <v>0</v>
      </c>
      <c r="F266" s="144" t="str">
        <f>VLOOKUP(B266,mail!$B$1:$D$859,3,0)</f>
        <v>canhpv@qsoft.com.vn</v>
      </c>
    </row>
    <row r="267" spans="1:6">
      <c r="A267" s="129">
        <v>42328</v>
      </c>
      <c r="B267" s="130" t="s">
        <v>190</v>
      </c>
      <c r="C267" s="227">
        <v>0.35694444444444445</v>
      </c>
      <c r="D267" s="130">
        <v>1</v>
      </c>
      <c r="E267" s="150">
        <v>0</v>
      </c>
      <c r="F267" s="144" t="str">
        <f>VLOOKUP(B267,mail!$B$1:$D$859,3,0)</f>
        <v>DoNC@qsoft.com.vn</v>
      </c>
    </row>
    <row r="268" spans="1:6">
      <c r="A268" s="129">
        <v>42328</v>
      </c>
      <c r="B268" s="130" t="s">
        <v>219</v>
      </c>
      <c r="C268" s="227">
        <v>0.35694444444444445</v>
      </c>
      <c r="D268" s="130">
        <v>1</v>
      </c>
      <c r="E268" s="150">
        <v>0</v>
      </c>
      <c r="F268" s="144" t="str">
        <f>VLOOKUP(B268,mail!$B$1:$D$859,3,0)</f>
        <v>thainq@qsoft.com.vn</v>
      </c>
    </row>
    <row r="269" spans="1:6">
      <c r="A269" s="129">
        <v>42328</v>
      </c>
      <c r="B269" s="130" t="s">
        <v>292</v>
      </c>
      <c r="C269" s="227">
        <v>0.35555555555555557</v>
      </c>
      <c r="D269" s="130">
        <v>1</v>
      </c>
      <c r="E269" s="150">
        <v>1</v>
      </c>
      <c r="F269" s="144" t="str">
        <f>VLOOKUP(B269,mail!$B$1:$D$859,3,0)</f>
        <v>manhnt@qsoft.com.vn</v>
      </c>
    </row>
    <row r="270" spans="1:6">
      <c r="A270" s="129">
        <v>42328</v>
      </c>
      <c r="B270" s="130" t="s">
        <v>303</v>
      </c>
      <c r="C270" s="227">
        <v>0.35486111111111113</v>
      </c>
      <c r="D270" s="130">
        <v>1</v>
      </c>
      <c r="E270" s="150">
        <v>0</v>
      </c>
      <c r="F270" s="144" t="str">
        <f>VLOOKUP(B270,mail!$B$1:$D$859,3,0)</f>
        <v>ngatt@qsoft.com.vn</v>
      </c>
    </row>
    <row r="271" spans="1:6">
      <c r="A271" s="129">
        <v>42328</v>
      </c>
      <c r="B271" s="130" t="s">
        <v>332</v>
      </c>
      <c r="C271" s="227">
        <v>0.35694444444444445</v>
      </c>
      <c r="D271" s="130">
        <v>1</v>
      </c>
      <c r="E271" s="150">
        <v>0</v>
      </c>
      <c r="F271" s="144" t="str">
        <f>VLOOKUP(B271,mail!$B$1:$D$859,3,0)</f>
        <v>Tramdtn@qsoft.com.vn</v>
      </c>
    </row>
    <row r="272" spans="1:6">
      <c r="A272" s="129">
        <v>42328</v>
      </c>
      <c r="B272" s="130" t="s">
        <v>355</v>
      </c>
      <c r="C272" s="227">
        <v>0.36319444444444443</v>
      </c>
      <c r="D272" s="130">
        <v>1</v>
      </c>
      <c r="E272" s="150">
        <v>0</v>
      </c>
      <c r="F272" s="144" t="str">
        <f>VLOOKUP(B272,mail!$B$1:$D$859,3,0)</f>
        <v>trunglh@qsoft.com.vn</v>
      </c>
    </row>
    <row r="273" spans="1:6">
      <c r="A273" s="129">
        <v>42328</v>
      </c>
      <c r="B273" s="130" t="s">
        <v>373</v>
      </c>
      <c r="C273" s="227">
        <v>0.3576388888888889</v>
      </c>
      <c r="D273" s="130">
        <v>1</v>
      </c>
      <c r="E273" s="150">
        <v>0</v>
      </c>
      <c r="F273" s="144" t="str">
        <f>VLOOKUP(B273,mail!$B$1:$D$859,3,0)</f>
        <v>tuyennn@qsoft.com.vn</v>
      </c>
    </row>
    <row r="274" spans="1:6">
      <c r="A274" s="129">
        <v>42331</v>
      </c>
      <c r="B274" s="130" t="s">
        <v>16</v>
      </c>
      <c r="C274" s="227">
        <v>0.36249999999999999</v>
      </c>
      <c r="D274" s="130">
        <v>1</v>
      </c>
      <c r="E274" s="150">
        <v>0</v>
      </c>
      <c r="F274" s="144" t="str">
        <f>VLOOKUP(B274,mail!$B$1:$D$859,3,0)</f>
        <v>thaitdh@qsoft.com.vn</v>
      </c>
    </row>
    <row r="275" spans="1:6">
      <c r="A275" s="129">
        <v>42331</v>
      </c>
      <c r="B275" s="130" t="s">
        <v>190</v>
      </c>
      <c r="C275" s="227">
        <v>0.35625000000000001</v>
      </c>
      <c r="D275" s="130">
        <v>1</v>
      </c>
      <c r="E275" s="150">
        <v>0</v>
      </c>
      <c r="F275" s="144" t="str">
        <f>VLOOKUP(B275,mail!$B$1:$D$859,3,0)</f>
        <v>DoNC@qsoft.com.vn</v>
      </c>
    </row>
    <row r="276" spans="1:6">
      <c r="A276" s="129">
        <v>42331</v>
      </c>
      <c r="B276" s="130" t="s">
        <v>303</v>
      </c>
      <c r="C276" s="227">
        <v>0.41597222222222219</v>
      </c>
      <c r="D276" s="130">
        <v>1</v>
      </c>
      <c r="E276" s="150">
        <v>0</v>
      </c>
      <c r="F276" s="144" t="str">
        <f>VLOOKUP(B276,mail!$B$1:$D$859,3,0)</f>
        <v>ngatt@qsoft.com.vn</v>
      </c>
    </row>
    <row r="277" spans="1:6">
      <c r="A277" s="129">
        <v>42331</v>
      </c>
      <c r="B277" s="130" t="s">
        <v>332</v>
      </c>
      <c r="C277" s="227">
        <v>0.35625000000000001</v>
      </c>
      <c r="D277" s="130">
        <v>1</v>
      </c>
      <c r="E277" s="150">
        <v>0</v>
      </c>
      <c r="F277" s="144" t="str">
        <f>VLOOKUP(B277,mail!$B$1:$D$859,3,0)</f>
        <v>Tramdtn@qsoft.com.vn</v>
      </c>
    </row>
    <row r="278" spans="1:6">
      <c r="A278" s="129">
        <v>42331</v>
      </c>
      <c r="B278" s="130" t="s">
        <v>373</v>
      </c>
      <c r="C278" s="227">
        <v>0.3576388888888889</v>
      </c>
      <c r="D278" s="130">
        <v>1</v>
      </c>
      <c r="E278" s="150">
        <v>0</v>
      </c>
      <c r="F278" s="144" t="str">
        <f>VLOOKUP(B278,mail!$B$1:$D$859,3,0)</f>
        <v>tuyennn@qsoft.com.vn</v>
      </c>
    </row>
    <row r="279" spans="1:6">
      <c r="A279" s="129">
        <v>42332</v>
      </c>
      <c r="B279" s="130" t="s">
        <v>190</v>
      </c>
      <c r="C279" s="227">
        <v>0.3576388888888889</v>
      </c>
      <c r="D279" s="130">
        <v>1</v>
      </c>
      <c r="E279" s="150">
        <v>0</v>
      </c>
      <c r="F279" s="144" t="str">
        <f>VLOOKUP(B279,mail!$B$1:$D$859,3,0)</f>
        <v>DoNC@qsoft.com.vn</v>
      </c>
    </row>
    <row r="280" spans="1:6">
      <c r="A280" s="129">
        <v>42332</v>
      </c>
      <c r="B280" s="130" t="s">
        <v>201</v>
      </c>
      <c r="C280" s="227">
        <v>0.36805555555555558</v>
      </c>
      <c r="D280" s="130">
        <v>1</v>
      </c>
      <c r="E280" s="150">
        <v>0</v>
      </c>
      <c r="F280" s="144" t="str">
        <f>VLOOKUP(B280,mail!$B$1:$D$859,3,0)</f>
        <v>Cuongtc@qsoft.com.vn</v>
      </c>
    </row>
    <row r="281" spans="1:6">
      <c r="A281" s="129">
        <v>42332</v>
      </c>
      <c r="B281" s="130" t="s">
        <v>216</v>
      </c>
      <c r="C281" s="227">
        <v>0.38819444444444445</v>
      </c>
      <c r="D281" s="130">
        <v>1</v>
      </c>
      <c r="E281" s="150">
        <v>0</v>
      </c>
      <c r="F281" s="144" t="str">
        <f>VLOOKUP(B281,mail!$B$1:$D$859,3,0)</f>
        <v>Viettv@qsoft.com.vn</v>
      </c>
    </row>
    <row r="282" spans="1:6">
      <c r="A282" s="129">
        <v>42332</v>
      </c>
      <c r="B282" s="130" t="s">
        <v>303</v>
      </c>
      <c r="C282" s="227">
        <v>0.35555555555555557</v>
      </c>
      <c r="D282" s="130">
        <v>1</v>
      </c>
      <c r="E282" s="150">
        <v>0</v>
      </c>
      <c r="F282" s="144" t="str">
        <f>VLOOKUP(B282,mail!$B$1:$D$859,3,0)</f>
        <v>ngatt@qsoft.com.vn</v>
      </c>
    </row>
    <row r="283" spans="1:6">
      <c r="A283" s="129">
        <v>42332</v>
      </c>
      <c r="B283" s="130" t="s">
        <v>332</v>
      </c>
      <c r="C283" s="227">
        <v>0.3576388888888889</v>
      </c>
      <c r="D283" s="130">
        <v>1</v>
      </c>
      <c r="E283" s="150">
        <v>0</v>
      </c>
      <c r="F283" s="144" t="str">
        <f>VLOOKUP(B283,mail!$B$1:$D$859,3,0)</f>
        <v>Tramdtn@qsoft.com.vn</v>
      </c>
    </row>
    <row r="284" spans="1:6">
      <c r="A284" s="129">
        <v>42332</v>
      </c>
      <c r="B284" s="130" t="s">
        <v>402</v>
      </c>
      <c r="C284" s="227">
        <v>0.3611111111111111</v>
      </c>
      <c r="D284" s="130">
        <v>1</v>
      </c>
      <c r="E284" s="150">
        <v>0</v>
      </c>
      <c r="F284" s="144" t="str">
        <f>VLOOKUP(B284,mail!$B$1:$D$859,3,0)</f>
        <v>Luanpt@qsoft.com.vn</v>
      </c>
    </row>
    <row r="285" spans="1:6">
      <c r="A285" s="129">
        <v>42331</v>
      </c>
      <c r="B285" s="150" t="s">
        <v>402</v>
      </c>
      <c r="F285" s="144" t="str">
        <f>VLOOKUP(B285,mail!$B$1:$D$859,3,0)</f>
        <v>Luanpt@qsoft.com.vn</v>
      </c>
    </row>
    <row r="286" spans="1:6">
      <c r="A286" s="129">
        <v>42332</v>
      </c>
      <c r="B286" s="150" t="s">
        <v>541</v>
      </c>
      <c r="F286" s="144" t="str">
        <f>VLOOKUP(B286,mail!$B$1:$D$859,3,0)</f>
        <v>toannh@qsoft.com.vn</v>
      </c>
    </row>
    <row r="287" spans="1:6">
      <c r="A287" s="129">
        <v>42333</v>
      </c>
      <c r="B287" s="130" t="s">
        <v>7</v>
      </c>
      <c r="C287" s="227">
        <v>0.36041666666666666</v>
      </c>
      <c r="D287" s="130">
        <v>1</v>
      </c>
      <c r="E287" s="150">
        <v>0</v>
      </c>
      <c r="F287" s="144" t="str">
        <f>VLOOKUP(B287,mail!$B$1:$D$859,3,0)</f>
        <v>toanba@qsoft.com.vn</v>
      </c>
    </row>
    <row r="288" spans="1:6">
      <c r="A288" s="129">
        <v>42333</v>
      </c>
      <c r="B288" s="130" t="s">
        <v>16</v>
      </c>
      <c r="C288" s="227">
        <v>0.36527777777777781</v>
      </c>
      <c r="D288" s="130">
        <v>1</v>
      </c>
      <c r="E288" s="150">
        <v>0</v>
      </c>
      <c r="F288" s="144" t="str">
        <f>VLOOKUP(B288,mail!$B$1:$D$859,3,0)</f>
        <v>thaitdh@qsoft.com.vn</v>
      </c>
    </row>
    <row r="289" spans="1:6">
      <c r="A289" s="129">
        <v>42333</v>
      </c>
      <c r="B289" s="130" t="s">
        <v>190</v>
      </c>
      <c r="C289" s="227">
        <v>0.35555555555555557</v>
      </c>
      <c r="D289" s="130">
        <v>1</v>
      </c>
      <c r="E289" s="150">
        <v>0</v>
      </c>
      <c r="F289" s="144" t="str">
        <f>VLOOKUP(B289,mail!$B$1:$D$859,3,0)</f>
        <v>DoNC@qsoft.com.vn</v>
      </c>
    </row>
    <row r="290" spans="1:6">
      <c r="A290" s="129">
        <v>42333</v>
      </c>
      <c r="B290" s="130" t="s">
        <v>201</v>
      </c>
      <c r="C290" s="227">
        <v>0.36805555555555558</v>
      </c>
      <c r="D290" s="130">
        <v>1</v>
      </c>
      <c r="E290" s="150">
        <v>0</v>
      </c>
      <c r="F290" s="144" t="str">
        <f>VLOOKUP(B290,mail!$B$1:$D$859,3,0)</f>
        <v>Cuongtc@qsoft.com.vn</v>
      </c>
    </row>
    <row r="291" spans="1:6">
      <c r="A291" s="129">
        <v>42333</v>
      </c>
      <c r="B291" s="130" t="s">
        <v>262</v>
      </c>
      <c r="C291" s="227">
        <v>0.36041666666666666</v>
      </c>
      <c r="D291" s="130">
        <v>1</v>
      </c>
      <c r="E291" s="150">
        <v>0</v>
      </c>
      <c r="F291" s="144" t="str">
        <f>VLOOKUP(B291,mail!$B$1:$D$859,3,0)</f>
        <v>Mainq@qsoft.com.vn</v>
      </c>
    </row>
    <row r="292" spans="1:6">
      <c r="A292" s="129">
        <v>42333</v>
      </c>
      <c r="B292" s="130" t="s">
        <v>303</v>
      </c>
      <c r="C292" s="227">
        <v>0.35555555555555557</v>
      </c>
      <c r="D292" s="130">
        <v>1</v>
      </c>
      <c r="E292" s="150">
        <v>0</v>
      </c>
      <c r="F292" s="144" t="str">
        <f>VLOOKUP(B292,mail!$B$1:$D$859,3,0)</f>
        <v>ngatt@qsoft.com.vn</v>
      </c>
    </row>
    <row r="293" spans="1:6">
      <c r="A293" s="129">
        <v>42333</v>
      </c>
      <c r="B293" s="130" t="s">
        <v>331</v>
      </c>
      <c r="C293" s="227">
        <v>0.38958333333333334</v>
      </c>
      <c r="D293" s="130">
        <v>1</v>
      </c>
      <c r="E293" s="150">
        <v>0</v>
      </c>
      <c r="F293" s="144" t="str">
        <f>VLOOKUP(B293,mail!$B$1:$D$859,3,0)</f>
        <v>datnq@qsoft.com.vn</v>
      </c>
    </row>
    <row r="294" spans="1:6">
      <c r="A294" s="129">
        <v>42333</v>
      </c>
      <c r="B294" s="130" t="s">
        <v>332</v>
      </c>
      <c r="C294" s="227">
        <v>0.35555555555555557</v>
      </c>
      <c r="D294" s="130">
        <v>1</v>
      </c>
      <c r="E294" s="150">
        <v>0</v>
      </c>
      <c r="F294" s="144" t="str">
        <f>VLOOKUP(B294,mail!$B$1:$D$859,3,0)</f>
        <v>Tramdtn@qsoft.com.vn</v>
      </c>
    </row>
    <row r="295" spans="1:6">
      <c r="A295" s="129">
        <v>42333</v>
      </c>
      <c r="B295" s="130" t="s">
        <v>9</v>
      </c>
      <c r="C295" s="227">
        <v>0.53333333333333333</v>
      </c>
      <c r="D295" s="130">
        <v>0</v>
      </c>
      <c r="E295" s="150">
        <v>1</v>
      </c>
      <c r="F295" s="144" t="str">
        <f>VLOOKUP(B295,mail!$B$1:$D$859,3,0)</f>
        <v>hoaitn@qsoft.com.vn</v>
      </c>
    </row>
    <row r="296" spans="1:6">
      <c r="A296" s="129">
        <v>42333</v>
      </c>
      <c r="B296" s="130" t="s">
        <v>371</v>
      </c>
      <c r="C296" s="227">
        <v>0.83124999999999993</v>
      </c>
      <c r="D296" s="130">
        <v>0</v>
      </c>
      <c r="E296" s="150">
        <v>1</v>
      </c>
      <c r="F296" s="144" t="str">
        <f>VLOOKUP(B296,mail!$B$1:$D$859,3,0)</f>
        <v>anhpn@qsoft.com.vn</v>
      </c>
    </row>
    <row r="297" spans="1:6">
      <c r="A297" s="129">
        <v>42333</v>
      </c>
      <c r="B297" s="130" t="s">
        <v>374</v>
      </c>
      <c r="C297" s="227">
        <v>0.35347222222222219</v>
      </c>
      <c r="D297" s="130">
        <v>0</v>
      </c>
      <c r="E297" s="150">
        <v>1</v>
      </c>
      <c r="F297" s="144" t="str">
        <f>VLOOKUP(B297,mail!$B$1:$D$859,3,0)</f>
        <v>anhdh@qsoft.com.vn</v>
      </c>
    </row>
    <row r="298" spans="1:6">
      <c r="A298" s="129">
        <v>42333</v>
      </c>
      <c r="B298" s="130" t="s">
        <v>457</v>
      </c>
      <c r="C298" s="227">
        <v>0.3354166666666667</v>
      </c>
      <c r="D298" s="130">
        <v>0</v>
      </c>
      <c r="E298" s="150">
        <v>1</v>
      </c>
      <c r="F298" s="144" t="str">
        <f>VLOOKUP(B298,mail!$B$1:$D$859,3,0)</f>
        <v>phuongnt@qsoft.com.vn</v>
      </c>
    </row>
    <row r="299" spans="1:6">
      <c r="A299" s="129">
        <v>42333</v>
      </c>
      <c r="B299" s="130" t="s">
        <v>291</v>
      </c>
      <c r="F299" s="144" t="str">
        <f>VLOOKUP(B299,mail!$B$1:$D$859,3,0)</f>
        <v>Lamnv@qsoft.com.vn</v>
      </c>
    </row>
    <row r="300" spans="1:6">
      <c r="A300" s="129">
        <v>42333</v>
      </c>
      <c r="B300" s="130" t="s">
        <v>541</v>
      </c>
      <c r="F300" s="144" t="str">
        <f>VLOOKUP(B300,mail!$B$1:$D$859,3,0)</f>
        <v>toannh@qsoft.com.vn</v>
      </c>
    </row>
  </sheetData>
  <autoFilter ref="A1:G299">
    <filterColumn colId="3"/>
    <sortState ref="A2:G350">
      <sortCondition ref="D1:D35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4:E101"/>
  <sheetViews>
    <sheetView workbookViewId="0">
      <pane ySplit="4" topLeftCell="A79" activePane="bottomLeft" state="frozen"/>
      <selection activeCell="I14" sqref="I14"/>
      <selection pane="bottomLeft" activeCell="A96" sqref="A96:E99"/>
    </sheetView>
  </sheetViews>
  <sheetFormatPr defaultRowHeight="15"/>
  <cols>
    <col min="1" max="1" width="27" bestFit="1" customWidth="1"/>
    <col min="2" max="2" width="25.140625" bestFit="1" customWidth="1"/>
    <col min="3" max="3" width="16.5703125" bestFit="1" customWidth="1"/>
    <col min="5" max="5" width="13.5703125" bestFit="1" customWidth="1"/>
    <col min="6" max="6" width="24" bestFit="1" customWidth="1"/>
  </cols>
  <sheetData>
    <row r="4" spans="1:5">
      <c r="A4" s="166" t="s">
        <v>25</v>
      </c>
      <c r="B4" s="166" t="s">
        <v>23</v>
      </c>
      <c r="C4" s="166" t="s">
        <v>26</v>
      </c>
      <c r="D4" s="166" t="s">
        <v>33</v>
      </c>
      <c r="E4" s="166" t="s">
        <v>32</v>
      </c>
    </row>
    <row r="5" spans="1:5">
      <c r="A5" s="280">
        <v>42303</v>
      </c>
      <c r="B5" s="150" t="s">
        <v>9</v>
      </c>
      <c r="C5" s="227">
        <v>0.33333333333333331</v>
      </c>
      <c r="D5" s="150">
        <v>0</v>
      </c>
      <c r="E5" s="150">
        <v>1</v>
      </c>
    </row>
    <row r="6" spans="1:5">
      <c r="B6" s="150" t="s">
        <v>458</v>
      </c>
      <c r="C6" s="227">
        <v>0.35486111111111113</v>
      </c>
      <c r="D6" s="150">
        <v>1</v>
      </c>
      <c r="E6" s="150">
        <v>1</v>
      </c>
    </row>
    <row r="7" spans="1:5">
      <c r="B7" s="150" t="s">
        <v>545</v>
      </c>
      <c r="C7" s="227">
        <v>0.76666666666666661</v>
      </c>
      <c r="D7" s="150">
        <v>0</v>
      </c>
      <c r="E7" s="150">
        <v>1</v>
      </c>
    </row>
    <row r="8" spans="1:5">
      <c r="A8" s="150" t="s">
        <v>546</v>
      </c>
      <c r="B8" s="150"/>
      <c r="C8" s="150"/>
      <c r="D8" s="150"/>
      <c r="E8" s="150"/>
    </row>
    <row r="9" spans="1:5">
      <c r="A9" s="280">
        <v>42304</v>
      </c>
      <c r="B9" s="150" t="s">
        <v>402</v>
      </c>
      <c r="C9" s="227">
        <v>0.35000000000000003</v>
      </c>
      <c r="D9" s="150">
        <v>0</v>
      </c>
      <c r="E9" s="150">
        <v>1</v>
      </c>
    </row>
    <row r="10" spans="1:5">
      <c r="B10" s="150" t="s">
        <v>541</v>
      </c>
      <c r="C10" s="227">
        <v>0.33194444444444443</v>
      </c>
      <c r="D10" s="150">
        <v>0</v>
      </c>
      <c r="E10" s="150">
        <v>1</v>
      </c>
    </row>
    <row r="11" spans="1:5">
      <c r="A11" s="150" t="s">
        <v>547</v>
      </c>
      <c r="B11" s="150"/>
      <c r="C11" s="150"/>
      <c r="D11" s="150"/>
      <c r="E11" s="150"/>
    </row>
    <row r="12" spans="1:5">
      <c r="A12" s="280">
        <v>42305</v>
      </c>
      <c r="B12" s="150" t="s">
        <v>201</v>
      </c>
      <c r="C12" s="227">
        <v>0.82986111111111116</v>
      </c>
      <c r="D12" s="150">
        <v>0</v>
      </c>
      <c r="E12" s="150">
        <v>1</v>
      </c>
    </row>
    <row r="13" spans="1:5">
      <c r="B13" s="150" t="s">
        <v>331</v>
      </c>
      <c r="C13" s="227">
        <v>0.34930555555555554</v>
      </c>
      <c r="D13" s="150">
        <v>0</v>
      </c>
      <c r="E13" s="150">
        <v>1</v>
      </c>
    </row>
    <row r="14" spans="1:5">
      <c r="B14" s="150" t="s">
        <v>435</v>
      </c>
      <c r="C14" s="227">
        <v>0.76666666666666661</v>
      </c>
      <c r="D14" s="150">
        <v>0</v>
      </c>
      <c r="E14" s="150">
        <v>1</v>
      </c>
    </row>
    <row r="15" spans="1:5">
      <c r="A15" s="150" t="s">
        <v>548</v>
      </c>
      <c r="B15" s="150"/>
      <c r="C15" s="150"/>
      <c r="D15" s="150"/>
      <c r="E15" s="150"/>
    </row>
    <row r="16" spans="1:5">
      <c r="A16" s="280">
        <v>42306</v>
      </c>
      <c r="B16" s="150" t="s">
        <v>219</v>
      </c>
      <c r="C16" s="227">
        <v>0.2902777777777778</v>
      </c>
      <c r="D16" s="150">
        <v>0</v>
      </c>
      <c r="E16" s="150">
        <v>1</v>
      </c>
    </row>
    <row r="17" spans="1:5">
      <c r="B17" s="150" t="s">
        <v>231</v>
      </c>
      <c r="C17" s="227">
        <v>0.34583333333333338</v>
      </c>
      <c r="D17" s="150">
        <v>0</v>
      </c>
      <c r="E17" s="150">
        <v>1</v>
      </c>
    </row>
    <row r="18" spans="1:5">
      <c r="B18" s="150" t="s">
        <v>258</v>
      </c>
      <c r="C18" s="227">
        <v>0.34583333333333338</v>
      </c>
      <c r="D18" s="150">
        <v>0</v>
      </c>
      <c r="E18" s="150">
        <v>1</v>
      </c>
    </row>
    <row r="19" spans="1:5">
      <c r="B19" s="150" t="s">
        <v>543</v>
      </c>
      <c r="C19" s="227">
        <v>0.34375</v>
      </c>
      <c r="D19" s="150">
        <v>0</v>
      </c>
      <c r="E19" s="150">
        <v>1</v>
      </c>
    </row>
    <row r="20" spans="1:5">
      <c r="A20" s="150" t="s">
        <v>549</v>
      </c>
      <c r="B20" s="150"/>
      <c r="C20" s="150"/>
      <c r="D20" s="150"/>
      <c r="E20" s="150"/>
    </row>
    <row r="21" spans="1:5">
      <c r="A21" s="280">
        <v>42307</v>
      </c>
      <c r="B21" s="150" t="s">
        <v>402</v>
      </c>
      <c r="C21" s="227">
        <v>0.3444444444444445</v>
      </c>
      <c r="D21" s="150">
        <v>0</v>
      </c>
      <c r="E21" s="150">
        <v>1</v>
      </c>
    </row>
    <row r="22" spans="1:5">
      <c r="B22" s="150" t="s">
        <v>541</v>
      </c>
      <c r="C22" s="227">
        <v>0.32847222222222222</v>
      </c>
      <c r="D22" s="150">
        <v>0</v>
      </c>
      <c r="E22" s="150">
        <v>1</v>
      </c>
    </row>
    <row r="23" spans="1:5">
      <c r="A23" s="150" t="s">
        <v>550</v>
      </c>
      <c r="B23" s="150"/>
      <c r="C23" s="150"/>
      <c r="D23" s="150"/>
      <c r="E23" s="150"/>
    </row>
    <row r="24" spans="1:5">
      <c r="A24" s="280">
        <v>42310</v>
      </c>
      <c r="B24" s="150" t="s">
        <v>9</v>
      </c>
      <c r="C24" s="227">
        <v>0.77222222222222225</v>
      </c>
      <c r="D24" s="150">
        <v>0</v>
      </c>
      <c r="E24" s="150">
        <v>1</v>
      </c>
    </row>
    <row r="25" spans="1:5">
      <c r="B25" s="150" t="s">
        <v>201</v>
      </c>
      <c r="C25" s="227">
        <v>0.3611111111111111</v>
      </c>
      <c r="D25" s="150">
        <v>1</v>
      </c>
      <c r="E25" s="150">
        <v>1</v>
      </c>
    </row>
    <row r="26" spans="1:5">
      <c r="A26" s="150" t="s">
        <v>551</v>
      </c>
      <c r="B26" s="150"/>
      <c r="C26" s="150"/>
      <c r="D26" s="150"/>
      <c r="E26" s="150"/>
    </row>
    <row r="27" spans="1:5">
      <c r="A27" s="280">
        <v>42311</v>
      </c>
      <c r="B27" s="150" t="s">
        <v>569</v>
      </c>
      <c r="C27" s="227">
        <v>0.48888888888888887</v>
      </c>
      <c r="D27" s="150">
        <v>0</v>
      </c>
      <c r="E27" s="150">
        <v>1</v>
      </c>
    </row>
    <row r="28" spans="1:5">
      <c r="B28" s="150" t="s">
        <v>377</v>
      </c>
      <c r="C28" s="227">
        <v>0.33680555555555558</v>
      </c>
      <c r="D28" s="150">
        <v>0</v>
      </c>
      <c r="E28" s="150">
        <v>1</v>
      </c>
    </row>
    <row r="29" spans="1:5">
      <c r="A29" s="150" t="s">
        <v>552</v>
      </c>
      <c r="B29" s="150"/>
      <c r="C29" s="150"/>
      <c r="D29" s="150"/>
      <c r="E29" s="150"/>
    </row>
    <row r="30" spans="1:5">
      <c r="A30" s="280">
        <v>42312</v>
      </c>
      <c r="B30" s="150" t="s">
        <v>9</v>
      </c>
      <c r="C30" s="227">
        <v>0.3520833333333333</v>
      </c>
      <c r="D30" s="150">
        <v>0</v>
      </c>
      <c r="E30" s="150">
        <v>1</v>
      </c>
    </row>
    <row r="31" spans="1:5">
      <c r="B31" s="150" t="s">
        <v>303</v>
      </c>
      <c r="C31" s="227">
        <v>0.3520833333333333</v>
      </c>
      <c r="D31" s="150">
        <v>0</v>
      </c>
      <c r="E31" s="150">
        <v>1</v>
      </c>
    </row>
    <row r="32" spans="1:5">
      <c r="A32" s="150" t="s">
        <v>553</v>
      </c>
      <c r="B32" s="150"/>
      <c r="C32" s="150"/>
      <c r="D32" s="150"/>
      <c r="E32" s="150"/>
    </row>
    <row r="33" spans="1:5">
      <c r="A33" s="280">
        <v>42313</v>
      </c>
      <c r="B33" s="150" t="s">
        <v>369</v>
      </c>
      <c r="C33" s="227">
        <v>0.38958333333333334</v>
      </c>
      <c r="D33" s="150">
        <v>1</v>
      </c>
      <c r="E33" s="150">
        <v>1</v>
      </c>
    </row>
    <row r="34" spans="1:5">
      <c r="B34" s="150" t="s">
        <v>3</v>
      </c>
      <c r="C34" s="227">
        <v>0.83750000000000002</v>
      </c>
      <c r="D34" s="150">
        <v>0</v>
      </c>
      <c r="E34" s="150">
        <v>1</v>
      </c>
    </row>
    <row r="35" spans="1:5">
      <c r="B35" s="150" t="s">
        <v>569</v>
      </c>
      <c r="C35" s="227">
        <v>0.4909722222222222</v>
      </c>
      <c r="D35" s="150">
        <v>0</v>
      </c>
      <c r="E35" s="150">
        <v>1</v>
      </c>
    </row>
    <row r="36" spans="1:5">
      <c r="B36" s="150" t="s">
        <v>219</v>
      </c>
      <c r="C36" s="227">
        <v>0.86249999999999993</v>
      </c>
      <c r="D36" s="150">
        <v>0</v>
      </c>
      <c r="E36" s="150">
        <v>1</v>
      </c>
    </row>
    <row r="37" spans="1:5">
      <c r="B37" s="150" t="s">
        <v>457</v>
      </c>
      <c r="C37" s="227">
        <v>0.75694444444444453</v>
      </c>
      <c r="D37" s="150">
        <v>0</v>
      </c>
      <c r="E37" s="150">
        <v>1</v>
      </c>
    </row>
    <row r="38" spans="1:5">
      <c r="B38" s="150" t="s">
        <v>541</v>
      </c>
      <c r="C38" s="227">
        <v>0.33749999999999997</v>
      </c>
      <c r="D38" s="150">
        <v>0</v>
      </c>
      <c r="E38" s="150">
        <v>1</v>
      </c>
    </row>
    <row r="39" spans="1:5">
      <c r="A39" s="150" t="s">
        <v>554</v>
      </c>
      <c r="B39" s="150"/>
      <c r="C39" s="150"/>
      <c r="D39" s="150"/>
      <c r="E39" s="150"/>
    </row>
    <row r="40" spans="1:5">
      <c r="A40" s="280">
        <v>42314</v>
      </c>
      <c r="B40" s="150" t="s">
        <v>218</v>
      </c>
      <c r="C40" s="227">
        <v>0.33958333333333335</v>
      </c>
      <c r="D40" s="150">
        <v>0</v>
      </c>
      <c r="E40" s="150">
        <v>1</v>
      </c>
    </row>
    <row r="41" spans="1:5">
      <c r="B41" s="150" t="s">
        <v>457</v>
      </c>
      <c r="C41" s="227">
        <v>0.32777777777777778</v>
      </c>
      <c r="D41" s="150">
        <v>0</v>
      </c>
      <c r="E41" s="150">
        <v>1</v>
      </c>
    </row>
    <row r="42" spans="1:5">
      <c r="A42" s="150" t="s">
        <v>555</v>
      </c>
      <c r="B42" s="150"/>
      <c r="C42" s="150"/>
      <c r="D42" s="150"/>
      <c r="E42" s="150"/>
    </row>
    <row r="43" spans="1:5">
      <c r="A43" s="280">
        <v>42317</v>
      </c>
      <c r="B43" s="150" t="s">
        <v>429</v>
      </c>
      <c r="C43" s="227">
        <v>0.79861111111111116</v>
      </c>
      <c r="D43" s="150">
        <v>0</v>
      </c>
      <c r="E43" s="150">
        <v>1</v>
      </c>
    </row>
    <row r="44" spans="1:5">
      <c r="B44" s="150" t="s">
        <v>458</v>
      </c>
      <c r="C44" s="227">
        <v>0.35486111111111113</v>
      </c>
      <c r="D44" s="150">
        <v>1</v>
      </c>
      <c r="E44" s="150">
        <v>1</v>
      </c>
    </row>
    <row r="45" spans="1:5">
      <c r="A45" s="150" t="s">
        <v>556</v>
      </c>
      <c r="B45" s="150"/>
      <c r="C45" s="150"/>
      <c r="D45" s="150"/>
      <c r="E45" s="150"/>
    </row>
    <row r="46" spans="1:5">
      <c r="A46" s="280">
        <v>42318</v>
      </c>
      <c r="B46" s="150" t="s">
        <v>429</v>
      </c>
      <c r="C46" s="227">
        <v>0.7284722222222223</v>
      </c>
      <c r="D46" s="150">
        <v>0</v>
      </c>
      <c r="E46" s="150">
        <v>1</v>
      </c>
    </row>
    <row r="47" spans="1:5">
      <c r="A47" s="150" t="s">
        <v>557</v>
      </c>
      <c r="B47" s="150"/>
      <c r="C47" s="150"/>
      <c r="D47" s="150"/>
      <c r="E47" s="150"/>
    </row>
    <row r="48" spans="1:5">
      <c r="A48" s="280">
        <v>42319</v>
      </c>
      <c r="B48" s="150" t="s">
        <v>377</v>
      </c>
      <c r="C48" s="227">
        <v>0.33749999999999997</v>
      </c>
      <c r="D48" s="150">
        <v>0</v>
      </c>
      <c r="E48" s="150">
        <v>1</v>
      </c>
    </row>
    <row r="49" spans="1:5">
      <c r="A49" s="150" t="s">
        <v>558</v>
      </c>
      <c r="B49" s="150"/>
      <c r="C49" s="150"/>
      <c r="D49" s="150"/>
      <c r="E49" s="150"/>
    </row>
    <row r="50" spans="1:5">
      <c r="A50" s="280">
        <v>42320</v>
      </c>
      <c r="B50" s="150" t="s">
        <v>10</v>
      </c>
      <c r="C50" s="227">
        <v>0.78055555555555556</v>
      </c>
      <c r="D50" s="150">
        <v>0</v>
      </c>
      <c r="E50" s="150">
        <v>1</v>
      </c>
    </row>
    <row r="51" spans="1:5">
      <c r="B51" s="150" t="s">
        <v>569</v>
      </c>
      <c r="C51" s="227">
        <v>0.48541666666666666</v>
      </c>
      <c r="D51" s="150">
        <v>0</v>
      </c>
      <c r="E51" s="150">
        <v>1</v>
      </c>
    </row>
    <row r="52" spans="1:5">
      <c r="B52" s="150" t="s">
        <v>329</v>
      </c>
      <c r="C52" s="227">
        <v>0.33888888888888885</v>
      </c>
      <c r="D52" s="150">
        <v>0</v>
      </c>
      <c r="E52" s="150">
        <v>1</v>
      </c>
    </row>
    <row r="53" spans="1:5">
      <c r="B53" s="150" t="s">
        <v>541</v>
      </c>
      <c r="C53" s="227">
        <v>0.33263888888888887</v>
      </c>
      <c r="D53" s="150">
        <v>0</v>
      </c>
      <c r="E53" s="150">
        <v>1</v>
      </c>
    </row>
    <row r="54" spans="1:5">
      <c r="A54" s="150" t="s">
        <v>559</v>
      </c>
      <c r="B54" s="150"/>
      <c r="C54" s="150"/>
      <c r="D54" s="150"/>
      <c r="E54" s="150"/>
    </row>
    <row r="55" spans="1:5">
      <c r="A55" s="280">
        <v>42321</v>
      </c>
      <c r="B55" s="150" t="s">
        <v>456</v>
      </c>
      <c r="C55" s="227">
        <v>0.33888888888888885</v>
      </c>
      <c r="D55" s="150">
        <v>0</v>
      </c>
      <c r="E55" s="150">
        <v>1</v>
      </c>
    </row>
    <row r="56" spans="1:5">
      <c r="B56" s="150" t="s">
        <v>201</v>
      </c>
      <c r="C56" s="227">
        <v>0.80555555555555547</v>
      </c>
      <c r="D56" s="150">
        <v>0</v>
      </c>
      <c r="E56" s="150">
        <v>1</v>
      </c>
    </row>
    <row r="57" spans="1:5">
      <c r="B57" s="150" t="s">
        <v>231</v>
      </c>
      <c r="C57" s="227">
        <v>0.35069444444444442</v>
      </c>
      <c r="D57" s="150">
        <v>0</v>
      </c>
      <c r="E57" s="150">
        <v>1</v>
      </c>
    </row>
    <row r="58" spans="1:5">
      <c r="B58" s="150" t="s">
        <v>398</v>
      </c>
      <c r="C58" s="227">
        <v>0.34652777777777777</v>
      </c>
      <c r="D58" s="150">
        <v>0</v>
      </c>
      <c r="E58" s="150">
        <v>1</v>
      </c>
    </row>
    <row r="59" spans="1:5">
      <c r="B59" s="150" t="s">
        <v>402</v>
      </c>
      <c r="C59" s="227">
        <v>0.35347222222222219</v>
      </c>
      <c r="D59" s="150">
        <v>0</v>
      </c>
      <c r="E59" s="150">
        <v>1</v>
      </c>
    </row>
    <row r="60" spans="1:5">
      <c r="B60" s="150" t="s">
        <v>541</v>
      </c>
      <c r="C60" s="227">
        <v>0.31875000000000003</v>
      </c>
      <c r="D60" s="150">
        <v>0</v>
      </c>
      <c r="E60" s="150">
        <v>1</v>
      </c>
    </row>
    <row r="61" spans="1:5">
      <c r="A61" s="150" t="s">
        <v>560</v>
      </c>
      <c r="B61" s="150"/>
      <c r="C61" s="150"/>
      <c r="D61" s="150"/>
      <c r="E61" s="150"/>
    </row>
    <row r="62" spans="1:5">
      <c r="A62" s="280">
        <v>42324</v>
      </c>
      <c r="B62" s="150" t="s">
        <v>9</v>
      </c>
      <c r="C62" s="227">
        <v>0.3347222222222222</v>
      </c>
      <c r="D62" s="150">
        <v>0</v>
      </c>
      <c r="E62" s="150">
        <v>1</v>
      </c>
    </row>
    <row r="63" spans="1:5">
      <c r="B63" s="150" t="s">
        <v>541</v>
      </c>
      <c r="C63" s="227">
        <v>0.53402777777777777</v>
      </c>
      <c r="D63" s="150">
        <v>0</v>
      </c>
      <c r="E63" s="150">
        <v>1</v>
      </c>
    </row>
    <row r="64" spans="1:5">
      <c r="B64" s="150" t="s">
        <v>571</v>
      </c>
      <c r="C64" s="227">
        <v>0.33402777777777781</v>
      </c>
      <c r="D64" s="150">
        <v>0</v>
      </c>
      <c r="E64" s="150">
        <v>1</v>
      </c>
    </row>
    <row r="65" spans="1:5">
      <c r="B65" s="150" t="s">
        <v>573</v>
      </c>
      <c r="C65" s="227">
        <v>0.39374999999999999</v>
      </c>
      <c r="D65" s="150">
        <v>1</v>
      </c>
      <c r="E65" s="150">
        <v>1</v>
      </c>
    </row>
    <row r="66" spans="1:5">
      <c r="B66" s="150" t="s">
        <v>575</v>
      </c>
      <c r="C66" s="227">
        <v>0.39305555555555555</v>
      </c>
      <c r="D66" s="150">
        <v>1</v>
      </c>
      <c r="E66" s="150">
        <v>1</v>
      </c>
    </row>
    <row r="67" spans="1:5">
      <c r="B67" s="150" t="s">
        <v>577</v>
      </c>
      <c r="C67" s="227">
        <v>0.39305555555555555</v>
      </c>
      <c r="D67" s="150">
        <v>1</v>
      </c>
      <c r="E67" s="150">
        <v>1</v>
      </c>
    </row>
    <row r="68" spans="1:5">
      <c r="A68" s="150" t="s">
        <v>578</v>
      </c>
      <c r="B68" s="150"/>
      <c r="C68" s="150"/>
      <c r="D68" s="150"/>
      <c r="E68" s="150"/>
    </row>
    <row r="69" spans="1:5">
      <c r="A69" s="280">
        <v>42325</v>
      </c>
      <c r="B69" s="150" t="s">
        <v>9</v>
      </c>
      <c r="C69" s="227">
        <v>0.31944444444444448</v>
      </c>
      <c r="D69" s="150">
        <v>0</v>
      </c>
      <c r="E69" s="150">
        <v>1</v>
      </c>
    </row>
    <row r="70" spans="1:5">
      <c r="B70" s="150" t="s">
        <v>330</v>
      </c>
      <c r="C70" s="227">
        <v>0.33055555555555555</v>
      </c>
      <c r="D70" s="150">
        <v>0</v>
      </c>
      <c r="E70" s="150">
        <v>1</v>
      </c>
    </row>
    <row r="71" spans="1:5">
      <c r="B71" s="150" t="s">
        <v>457</v>
      </c>
      <c r="C71" s="227">
        <v>0.33819444444444446</v>
      </c>
      <c r="D71" s="150">
        <v>0</v>
      </c>
      <c r="E71" s="150">
        <v>1</v>
      </c>
    </row>
    <row r="72" spans="1:5">
      <c r="B72" s="150" t="s">
        <v>541</v>
      </c>
      <c r="C72" s="227">
        <v>0.33611111111111108</v>
      </c>
      <c r="D72" s="150">
        <v>0</v>
      </c>
      <c r="E72" s="150">
        <v>1</v>
      </c>
    </row>
    <row r="73" spans="1:5">
      <c r="B73" s="150" t="s">
        <v>573</v>
      </c>
      <c r="C73" s="227">
        <v>0.75694444444444453</v>
      </c>
      <c r="D73" s="150">
        <v>0</v>
      </c>
      <c r="E73" s="150">
        <v>1</v>
      </c>
    </row>
    <row r="74" spans="1:5">
      <c r="A74" s="150" t="s">
        <v>579</v>
      </c>
      <c r="B74" s="150"/>
      <c r="C74" s="150"/>
      <c r="D74" s="150"/>
      <c r="E74" s="150"/>
    </row>
    <row r="75" spans="1:5">
      <c r="A75" s="280">
        <v>42326</v>
      </c>
      <c r="B75" s="150" t="s">
        <v>330</v>
      </c>
      <c r="C75" s="227">
        <v>0.76111111111111107</v>
      </c>
      <c r="D75" s="150">
        <v>0</v>
      </c>
      <c r="E75" s="150">
        <v>1</v>
      </c>
    </row>
    <row r="76" spans="1:5">
      <c r="B76" s="150" t="s">
        <v>358</v>
      </c>
      <c r="C76" s="227">
        <v>0.33680555555555558</v>
      </c>
      <c r="D76" s="150">
        <v>0</v>
      </c>
      <c r="E76" s="150">
        <v>1</v>
      </c>
    </row>
    <row r="77" spans="1:5">
      <c r="B77" s="150" t="s">
        <v>466</v>
      </c>
      <c r="C77" s="227">
        <v>0.55902777777777779</v>
      </c>
      <c r="D77" s="150">
        <v>0</v>
      </c>
      <c r="E77" s="150">
        <v>1</v>
      </c>
    </row>
    <row r="78" spans="1:5">
      <c r="A78" s="150" t="s">
        <v>580</v>
      </c>
      <c r="B78" s="150"/>
      <c r="C78" s="150"/>
      <c r="D78" s="150"/>
      <c r="E78" s="150"/>
    </row>
    <row r="79" spans="1:5">
      <c r="A79" s="280">
        <v>42327</v>
      </c>
      <c r="B79" s="150" t="s">
        <v>456</v>
      </c>
      <c r="C79" s="227">
        <v>0.77222222222222225</v>
      </c>
      <c r="D79" s="150">
        <v>0</v>
      </c>
      <c r="E79" s="150">
        <v>1</v>
      </c>
    </row>
    <row r="80" spans="1:5">
      <c r="B80" s="150" t="s">
        <v>569</v>
      </c>
      <c r="C80" s="227">
        <v>0.48888888888888887</v>
      </c>
      <c r="D80" s="150">
        <v>0</v>
      </c>
      <c r="E80" s="150">
        <v>1</v>
      </c>
    </row>
    <row r="81" spans="1:5">
      <c r="B81" s="150" t="s">
        <v>355</v>
      </c>
      <c r="C81" s="227">
        <v>0.35486111111111113</v>
      </c>
      <c r="D81" s="150">
        <v>1</v>
      </c>
      <c r="E81" s="150">
        <v>1</v>
      </c>
    </row>
    <row r="82" spans="1:5">
      <c r="A82" s="150" t="s">
        <v>581</v>
      </c>
      <c r="B82" s="150"/>
      <c r="C82" s="150"/>
      <c r="D82" s="150"/>
      <c r="E82" s="150"/>
    </row>
    <row r="83" spans="1:5">
      <c r="A83" s="280">
        <v>42328</v>
      </c>
      <c r="B83" s="150" t="s">
        <v>201</v>
      </c>
      <c r="C83" s="227">
        <v>0.79583333333333339</v>
      </c>
      <c r="D83" s="150">
        <v>0</v>
      </c>
      <c r="E83" s="150">
        <v>1</v>
      </c>
    </row>
    <row r="84" spans="1:5">
      <c r="B84" s="150" t="s">
        <v>569</v>
      </c>
      <c r="C84" s="227">
        <v>0.47847222222222219</v>
      </c>
      <c r="D84" s="150">
        <v>0</v>
      </c>
      <c r="E84" s="150">
        <v>1</v>
      </c>
    </row>
    <row r="85" spans="1:5">
      <c r="B85" s="150" t="s">
        <v>292</v>
      </c>
      <c r="C85" s="227">
        <v>0.35555555555555557</v>
      </c>
      <c r="D85" s="150">
        <v>1</v>
      </c>
      <c r="E85" s="150">
        <v>1</v>
      </c>
    </row>
    <row r="86" spans="1:5">
      <c r="B86" s="150" t="s">
        <v>458</v>
      </c>
      <c r="C86" s="227">
        <v>0.33402777777777781</v>
      </c>
      <c r="D86" s="150">
        <v>0</v>
      </c>
      <c r="E86" s="150">
        <v>1</v>
      </c>
    </row>
    <row r="87" spans="1:5">
      <c r="B87" s="150" t="s">
        <v>573</v>
      </c>
      <c r="C87" s="227">
        <v>0.34027777777777773</v>
      </c>
      <c r="D87" s="150">
        <v>0</v>
      </c>
      <c r="E87" s="150">
        <v>1</v>
      </c>
    </row>
    <row r="88" spans="1:5">
      <c r="A88" s="150" t="s">
        <v>593</v>
      </c>
      <c r="B88" s="150"/>
      <c r="C88" s="150"/>
      <c r="D88" s="150"/>
      <c r="E88" s="150"/>
    </row>
    <row r="89" spans="1:5">
      <c r="A89" s="280">
        <v>42331</v>
      </c>
      <c r="B89" s="150" t="s">
        <v>2</v>
      </c>
      <c r="C89" s="227">
        <v>0.34027777777777773</v>
      </c>
      <c r="D89" s="150">
        <v>0</v>
      </c>
      <c r="E89" s="150">
        <v>1</v>
      </c>
    </row>
    <row r="90" spans="1:5">
      <c r="B90" s="150" t="s">
        <v>201</v>
      </c>
      <c r="C90" s="227">
        <v>0.77986111111111101</v>
      </c>
      <c r="D90" s="150">
        <v>0</v>
      </c>
      <c r="E90" s="150">
        <v>1</v>
      </c>
    </row>
    <row r="91" spans="1:5">
      <c r="B91" s="150" t="s">
        <v>569</v>
      </c>
      <c r="C91" s="227">
        <v>0.50972222222222219</v>
      </c>
      <c r="D91" s="150">
        <v>0</v>
      </c>
      <c r="E91" s="150">
        <v>1</v>
      </c>
    </row>
    <row r="92" spans="1:5">
      <c r="A92" s="150" t="s">
        <v>594</v>
      </c>
      <c r="B92" s="150"/>
      <c r="C92" s="150"/>
      <c r="D92" s="150"/>
      <c r="E92" s="150"/>
    </row>
    <row r="93" spans="1:5">
      <c r="A93" s="280">
        <v>42332</v>
      </c>
      <c r="B93" s="150" t="s">
        <v>2</v>
      </c>
      <c r="C93" s="227">
        <v>0.34236111111111112</v>
      </c>
      <c r="D93" s="150">
        <v>0</v>
      </c>
      <c r="E93" s="150">
        <v>1</v>
      </c>
    </row>
    <row r="94" spans="1:5">
      <c r="B94" s="150" t="s">
        <v>569</v>
      </c>
      <c r="C94" s="227">
        <v>0.48958333333333331</v>
      </c>
      <c r="D94" s="150">
        <v>0</v>
      </c>
      <c r="E94" s="150">
        <v>1</v>
      </c>
    </row>
    <row r="95" spans="1:5">
      <c r="A95" s="150" t="s">
        <v>595</v>
      </c>
      <c r="B95" s="150"/>
      <c r="C95" s="150"/>
      <c r="D95" s="150"/>
      <c r="E95" s="150"/>
    </row>
    <row r="96" spans="1:5">
      <c r="A96" s="280">
        <v>42333</v>
      </c>
      <c r="B96" s="150" t="s">
        <v>9</v>
      </c>
      <c r="C96" s="227">
        <v>0.53333333333333333</v>
      </c>
      <c r="D96" s="150">
        <v>0</v>
      </c>
      <c r="E96" s="150">
        <v>1</v>
      </c>
    </row>
    <row r="97" spans="1:5">
      <c r="B97" s="150" t="s">
        <v>371</v>
      </c>
      <c r="C97" s="227">
        <v>0.83124999999999993</v>
      </c>
      <c r="D97" s="150">
        <v>0</v>
      </c>
      <c r="E97" s="150">
        <v>1</v>
      </c>
    </row>
    <row r="98" spans="1:5">
      <c r="B98" s="150" t="s">
        <v>374</v>
      </c>
      <c r="C98" s="227">
        <v>0.35347222222222219</v>
      </c>
      <c r="D98" s="150">
        <v>0</v>
      </c>
      <c r="E98" s="150">
        <v>1</v>
      </c>
    </row>
    <row r="99" spans="1:5">
      <c r="B99" s="150" t="s">
        <v>457</v>
      </c>
      <c r="C99" s="227">
        <v>0.3354166666666667</v>
      </c>
      <c r="D99" s="150">
        <v>0</v>
      </c>
      <c r="E99" s="150">
        <v>1</v>
      </c>
    </row>
    <row r="100" spans="1:5">
      <c r="A100" s="150" t="s">
        <v>596</v>
      </c>
      <c r="B100" s="150"/>
      <c r="C100" s="150"/>
      <c r="D100" s="150"/>
      <c r="E100" s="150"/>
    </row>
    <row r="101" spans="1:5">
      <c r="A101" s="150" t="s">
        <v>181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Data_khac</vt:lpstr>
      <vt:lpstr>Data</vt:lpstr>
      <vt:lpstr>Cham_cong</vt:lpstr>
      <vt:lpstr>Cham_NP</vt:lpstr>
      <vt:lpstr>Nghi_bu</vt:lpstr>
      <vt:lpstr>DonNghiphep</vt:lpstr>
      <vt:lpstr>mail</vt:lpstr>
      <vt:lpstr>Gui_mai</vt:lpstr>
      <vt:lpstr>Report</vt:lpstr>
      <vt:lpstr>Cham_cong!Print_Area</vt:lpstr>
      <vt:lpstr>Cham_NP!Print_Area</vt:lpstr>
      <vt:lpstr>mail!Print_Area</vt:lpstr>
      <vt:lpstr>Cham_cong!Print_Titles</vt:lpstr>
      <vt:lpstr>Cham_NP!Print_Titles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Van Anh</dc:creator>
  <cp:lastModifiedBy>Tran Doan Hoang Thai</cp:lastModifiedBy>
  <cp:lastPrinted>2015-10-29T03:39:45Z</cp:lastPrinted>
  <dcterms:created xsi:type="dcterms:W3CDTF">2013-03-19T06:36:39Z</dcterms:created>
  <dcterms:modified xsi:type="dcterms:W3CDTF">2015-11-27T02:11:37Z</dcterms:modified>
</cp:coreProperties>
</file>