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8" windowWidth="14808" windowHeight="8016"/>
  </bookViews>
  <sheets>
    <sheet name="P1(Q3)" sheetId="2" r:id="rId1"/>
    <sheet name="P1(Q4)" sheetId="4" r:id="rId2"/>
    <sheet name="P1 (Q5)" sheetId="3" r:id="rId3"/>
  </sheets>
  <definedNames>
    <definedName name="_xlcn.LinkedTable_Table21" hidden="1">Table2[]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Table2-93c5ec11-9b96-4517-865d-7a00a00e5d95" name="Table2" connection="LinkedTable_Table2"/>
        </x15:modelTables>
      </x15:dataModel>
    </ext>
  </extLst>
</workbook>
</file>

<file path=xl/calcChain.xml><?xml version="1.0" encoding="utf-8"?>
<calcChain xmlns="http://schemas.openxmlformats.org/spreadsheetml/2006/main">
  <c r="D4" i="3" l="1"/>
  <c r="G4" i="2"/>
  <c r="M8" i="2"/>
  <c r="M9" i="2"/>
  <c r="B62" i="4"/>
  <c r="C62" i="4"/>
  <c r="B63" i="4"/>
  <c r="C63" i="4"/>
  <c r="C34" i="4"/>
  <c r="B34" i="4"/>
  <c r="C33" i="4"/>
  <c r="B33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B38" i="4"/>
  <c r="B42" i="4"/>
  <c r="B46" i="4"/>
  <c r="B50" i="4"/>
  <c r="B54" i="4"/>
  <c r="B58" i="4"/>
  <c r="B35" i="4"/>
  <c r="E4" i="4"/>
  <c r="B39" i="4" s="1"/>
  <c r="F4" i="4"/>
  <c r="E5" i="4"/>
  <c r="B37" i="4" s="1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J38" i="2"/>
  <c r="K44" i="2"/>
  <c r="J44" i="2"/>
  <c r="K50" i="2"/>
  <c r="K54" i="2" s="1"/>
  <c r="M12" i="2" s="1"/>
  <c r="J50" i="2"/>
  <c r="J54" i="2" s="1"/>
  <c r="L12" i="2" s="1"/>
  <c r="K38" i="2"/>
  <c r="M11" i="2"/>
  <c r="L11" i="2"/>
  <c r="H12" i="2"/>
  <c r="E43" i="2"/>
  <c r="M10" i="2" s="1"/>
  <c r="D43" i="2"/>
  <c r="L10" i="2" s="1"/>
  <c r="E4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27" i="2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H7" i="3"/>
  <c r="H8" i="3" s="1"/>
  <c r="D6" i="3"/>
  <c r="D5" i="3"/>
  <c r="I4" i="3"/>
  <c r="H4" i="3"/>
  <c r="H6" i="3" s="1"/>
  <c r="L8" i="2"/>
  <c r="G27" i="2" s="1"/>
  <c r="L3" i="2"/>
  <c r="L4" i="2" s="1"/>
  <c r="H27" i="2"/>
  <c r="E5" i="3" l="1"/>
  <c r="E8" i="3"/>
  <c r="E12" i="3"/>
  <c r="E16" i="3"/>
  <c r="E20" i="3"/>
  <c r="E24" i="3"/>
  <c r="E10" i="3"/>
  <c r="E14" i="3"/>
  <c r="E18" i="3"/>
  <c r="E22" i="3"/>
  <c r="E26" i="3"/>
  <c r="E27" i="3"/>
  <c r="E4" i="3"/>
  <c r="E6" i="3"/>
  <c r="E9" i="3"/>
  <c r="E13" i="3"/>
  <c r="E17" i="3"/>
  <c r="E21" i="3"/>
  <c r="E25" i="3"/>
  <c r="E7" i="3"/>
  <c r="E11" i="3"/>
  <c r="E15" i="3"/>
  <c r="E19" i="3"/>
  <c r="E23" i="3"/>
  <c r="B36" i="4"/>
  <c r="B61" i="4"/>
  <c r="B57" i="4"/>
  <c r="B53" i="4"/>
  <c r="B49" i="4"/>
  <c r="B45" i="4"/>
  <c r="B41" i="4"/>
  <c r="B60" i="4"/>
  <c r="B56" i="4"/>
  <c r="B52" i="4"/>
  <c r="B48" i="4"/>
  <c r="B44" i="4"/>
  <c r="B40" i="4"/>
  <c r="B59" i="4"/>
  <c r="B55" i="4"/>
  <c r="B51" i="4"/>
  <c r="B47" i="4"/>
  <c r="B43" i="4"/>
  <c r="G9" i="2"/>
  <c r="G16" i="2"/>
  <c r="G17" i="2"/>
  <c r="G25" i="2"/>
  <c r="G8" i="2"/>
  <c r="G24" i="2"/>
  <c r="H16" i="2"/>
  <c r="G12" i="2"/>
  <c r="G20" i="2"/>
  <c r="H4" i="2"/>
  <c r="H20" i="2"/>
  <c r="G5" i="2"/>
  <c r="G13" i="2"/>
  <c r="G21" i="2"/>
  <c r="H8" i="2"/>
  <c r="H24" i="2"/>
  <c r="G6" i="2"/>
  <c r="G10" i="2"/>
  <c r="G14" i="2"/>
  <c r="G18" i="2"/>
  <c r="G22" i="2"/>
  <c r="G26" i="2"/>
  <c r="H6" i="2"/>
  <c r="H10" i="2"/>
  <c r="H14" i="2"/>
  <c r="H18" i="2"/>
  <c r="H22" i="2"/>
  <c r="H26" i="2"/>
  <c r="H5" i="2"/>
  <c r="H9" i="2"/>
  <c r="H13" i="2"/>
  <c r="H17" i="2"/>
  <c r="H21" i="2"/>
  <c r="H25" i="2"/>
  <c r="G7" i="2"/>
  <c r="G11" i="2"/>
  <c r="G15" i="2"/>
  <c r="G19" i="2"/>
  <c r="G23" i="2"/>
  <c r="H7" i="2"/>
  <c r="H11" i="2"/>
  <c r="H15" i="2"/>
  <c r="H19" i="2"/>
  <c r="H23" i="2"/>
  <c r="H9" i="3" l="1"/>
  <c r="H10" i="3" s="1"/>
  <c r="H11" i="3" s="1"/>
  <c r="H14" i="3" s="1"/>
  <c r="L13" i="2"/>
  <c r="L14" i="2" s="1"/>
  <c r="M13" i="2"/>
  <c r="M14" i="2" s="1"/>
  <c r="H15" i="3" l="1"/>
  <c r="I15" i="3"/>
  <c r="H12" i="3"/>
</calcChain>
</file>

<file path=xl/connections.xml><?xml version="1.0" encoding="utf-8"?>
<connections xmlns="http://schemas.openxmlformats.org/spreadsheetml/2006/main">
  <connection id="1" name="LinkedTable_Table2" type="102" refreshedVersion="5" minRefreshableVersion="5">
    <extLst>
      <ext xmlns:x15="http://schemas.microsoft.com/office/spreadsheetml/2010/11/main" uri="{DE250136-89BD-433C-8126-D09CA5730AF9}">
        <x15:connection id="Table2-93c5ec11-9b96-4517-865d-7a00a00e5d95">
          <x15:rangePr sourceName="_xlcn.LinkedTable_Table21"/>
        </x15:connection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<sst xmlns="http://schemas.openxmlformats.org/spreadsheetml/2006/main" count="92" uniqueCount="40">
  <si>
    <t>n</t>
  </si>
  <si>
    <t>Standard Error</t>
  </si>
  <si>
    <t>Congruent</t>
  </si>
  <si>
    <t>Incongruent</t>
  </si>
  <si>
    <t>Stroop Task Result</t>
  </si>
  <si>
    <t xml:space="preserve">Descriptive Statistics </t>
  </si>
  <si>
    <t>Mean</t>
  </si>
  <si>
    <t>Standard Deviation</t>
  </si>
  <si>
    <t>Degree of freedom</t>
  </si>
  <si>
    <t>Variance</t>
  </si>
  <si>
    <t>Margin of Error</t>
  </si>
  <si>
    <t>t-statistics</t>
  </si>
  <si>
    <t>Difference of Means</t>
  </si>
  <si>
    <t>Mode</t>
  </si>
  <si>
    <t>Median</t>
  </si>
  <si>
    <t>average-&gt;</t>
  </si>
  <si>
    <t>&gt;MEDIAN</t>
  </si>
  <si>
    <t>Squared difference from mean</t>
  </si>
  <si>
    <t>Range</t>
  </si>
  <si>
    <t>Interquartile Range (IQR)</t>
  </si>
  <si>
    <t>&gt;IQR</t>
  </si>
  <si>
    <t>Q1</t>
  </si>
  <si>
    <t>Q2</t>
  </si>
  <si>
    <t>Q3</t>
  </si>
  <si>
    <t>Q3-Q1=</t>
  </si>
  <si>
    <t>Sorted</t>
  </si>
  <si>
    <t>Sample</t>
  </si>
  <si>
    <t>Time</t>
  </si>
  <si>
    <t>Participant#</t>
  </si>
  <si>
    <t>Count of Participant#</t>
  </si>
  <si>
    <t>12,15</t>
  </si>
  <si>
    <t>12, 15</t>
  </si>
  <si>
    <t>Frequency of Congruent</t>
  </si>
  <si>
    <t>Frequency of Incongruent</t>
  </si>
  <si>
    <t>Degrees of freedom</t>
  </si>
  <si>
    <t>Confidence interval(CI)</t>
  </si>
  <si>
    <t>Discritive Statistics</t>
  </si>
  <si>
    <t>t-critical(p=.05)</t>
  </si>
  <si>
    <t>Q4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</si>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</sst>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theme="1" tint="0.499984740745262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double">
        <color theme="1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double">
        <color theme="1"/>
      </bottom>
      <diagonal/>
    </border>
    <border>
      <left style="medium">
        <color indexed="64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0" xfId="0" quotePrefix="1"/>
    <xf numFmtId="0" fontId="6" fillId="0" borderId="0" xfId="0" applyFont="1"/>
    <xf numFmtId="0" fontId="2" fillId="0" borderId="0" xfId="0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6" fillId="6" borderId="6" xfId="0" applyFont="1" applyFill="1" applyBorder="1"/>
    <xf numFmtId="0" fontId="6" fillId="6" borderId="7" xfId="0" applyFont="1" applyFill="1" applyBorder="1"/>
    <xf numFmtId="0" fontId="6" fillId="6" borderId="9" xfId="0" applyFont="1" applyFill="1" applyBorder="1"/>
    <xf numFmtId="0" fontId="0" fillId="0" borderId="10" xfId="0" applyBorder="1"/>
    <xf numFmtId="0" fontId="0" fillId="0" borderId="11" xfId="0" applyBorder="1"/>
    <xf numFmtId="0" fontId="6" fillId="7" borderId="12" xfId="0" applyFont="1" applyFill="1" applyBorder="1"/>
    <xf numFmtId="0" fontId="0" fillId="6" borderId="13" xfId="0" applyFill="1" applyBorder="1"/>
    <xf numFmtId="0" fontId="0" fillId="6" borderId="8" xfId="0" applyFill="1" applyBorder="1"/>
    <xf numFmtId="0" fontId="0" fillId="0" borderId="0" xfId="0" applyFont="1"/>
    <xf numFmtId="0" fontId="2" fillId="5" borderId="14" xfId="0" applyFont="1" applyFill="1" applyBorder="1" applyAlignment="1">
      <alignment horizontal="right" wrapText="1"/>
    </xf>
    <xf numFmtId="0" fontId="2" fillId="8" borderId="1" xfId="0" applyFont="1" applyFill="1" applyBorder="1" applyAlignment="1">
      <alignment horizontal="right" wrapText="1"/>
    </xf>
    <xf numFmtId="0" fontId="2" fillId="3" borderId="15" xfId="0" applyFont="1" applyFill="1" applyBorder="1" applyAlignment="1">
      <alignment horizontal="right" wrapText="1"/>
    </xf>
    <xf numFmtId="0" fontId="2" fillId="4" borderId="14" xfId="0" applyFont="1" applyFill="1" applyBorder="1" applyAlignment="1">
      <alignment horizontal="right" wrapText="1"/>
    </xf>
    <xf numFmtId="0" fontId="2" fillId="3" borderId="16" xfId="0" applyFont="1" applyFill="1" applyBorder="1" applyAlignment="1">
      <alignment horizontal="right" wrapText="1"/>
    </xf>
    <xf numFmtId="0" fontId="2" fillId="3" borderId="17" xfId="0" applyFont="1" applyFill="1" applyBorder="1" applyAlignment="1">
      <alignment horizontal="right" wrapText="1"/>
    </xf>
    <xf numFmtId="0" fontId="2" fillId="4" borderId="18" xfId="0" applyFont="1" applyFill="1" applyBorder="1" applyAlignment="1">
      <alignment horizontal="right" wrapText="1"/>
    </xf>
    <xf numFmtId="0" fontId="2" fillId="4" borderId="19" xfId="0" applyFont="1" applyFill="1" applyBorder="1" applyAlignment="1">
      <alignment horizontal="right" wrapText="1"/>
    </xf>
    <xf numFmtId="0" fontId="2" fillId="4" borderId="15" xfId="0" applyFont="1" applyFill="1" applyBorder="1" applyAlignment="1">
      <alignment horizontal="right" wrapText="1"/>
    </xf>
    <xf numFmtId="0" fontId="2" fillId="4" borderId="20" xfId="0" applyFont="1" applyFill="1" applyBorder="1" applyAlignment="1">
      <alignment horizontal="right" wrapText="1"/>
    </xf>
    <xf numFmtId="0" fontId="2" fillId="4" borderId="21" xfId="0" applyFont="1" applyFill="1" applyBorder="1" applyAlignment="1">
      <alignment horizontal="right" wrapText="1"/>
    </xf>
    <xf numFmtId="0" fontId="2" fillId="5" borderId="22" xfId="0" applyFont="1" applyFill="1" applyBorder="1" applyAlignment="1">
      <alignment horizontal="right" wrapText="1"/>
    </xf>
    <xf numFmtId="0" fontId="2" fillId="5" borderId="23" xfId="0" applyFont="1" applyFill="1" applyBorder="1" applyAlignment="1">
      <alignment horizontal="right" wrapText="1"/>
    </xf>
    <xf numFmtId="0" fontId="2" fillId="5" borderId="15" xfId="0" applyFont="1" applyFill="1" applyBorder="1" applyAlignment="1">
      <alignment horizontal="right" wrapText="1"/>
    </xf>
    <xf numFmtId="0" fontId="2" fillId="8" borderId="14" xfId="0" applyFont="1" applyFill="1" applyBorder="1" applyAlignment="1">
      <alignment horizontal="right" wrapText="1"/>
    </xf>
    <xf numFmtId="0" fontId="2" fillId="5" borderId="16" xfId="0" applyFont="1" applyFill="1" applyBorder="1" applyAlignment="1">
      <alignment horizontal="right" wrapText="1"/>
    </xf>
    <xf numFmtId="0" fontId="2" fillId="5" borderId="17" xfId="0" applyFont="1" applyFill="1" applyBorder="1" applyAlignment="1">
      <alignment horizontal="right" wrapText="1"/>
    </xf>
    <xf numFmtId="0" fontId="2" fillId="8" borderId="18" xfId="0" applyFont="1" applyFill="1" applyBorder="1" applyAlignment="1">
      <alignment horizontal="right" wrapText="1"/>
    </xf>
    <xf numFmtId="0" fontId="2" fillId="8" borderId="19" xfId="0" applyFont="1" applyFill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4" fillId="0" borderId="2" xfId="0" applyFont="1" applyBorder="1"/>
    <xf numFmtId="0" fontId="2" fillId="0" borderId="24" xfId="0" applyFont="1" applyBorder="1" applyAlignment="1">
      <alignment horizontal="right" wrapText="1"/>
    </xf>
    <xf numFmtId="0" fontId="0" fillId="0" borderId="0" xfId="0" applyFont="1" applyBorder="1" applyAlignment="1">
      <alignment horizontal="left"/>
    </xf>
    <xf numFmtId="0" fontId="3" fillId="9" borderId="2" xfId="0" applyFont="1" applyFill="1" applyBorder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/>
    <xf numFmtId="0" fontId="0" fillId="0" borderId="4" xfId="0" applyBorder="1" applyAlignment="1">
      <alignment horizontal="right"/>
    </xf>
    <xf numFmtId="0" fontId="2" fillId="0" borderId="25" xfId="0" applyFont="1" applyBorder="1" applyAlignment="1">
      <alignment horizontal="right" wrapText="1"/>
    </xf>
    <xf numFmtId="0" fontId="2" fillId="0" borderId="26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28" xfId="0" applyFont="1" applyBorder="1" applyAlignment="1">
      <alignment horizontal="right" wrapText="1"/>
    </xf>
    <xf numFmtId="0" fontId="2" fillId="0" borderId="29" xfId="0" applyFont="1" applyBorder="1" applyAlignment="1">
      <alignment horizontal="right" wrapText="1"/>
    </xf>
    <xf numFmtId="2" fontId="0" fillId="0" borderId="0" xfId="0" applyNumberFormat="1"/>
    <xf numFmtId="2" fontId="0" fillId="0" borderId="2" xfId="0" applyNumberFormat="1" applyBorder="1"/>
    <xf numFmtId="0" fontId="0" fillId="0" borderId="2" xfId="0" applyNumberFormat="1" applyBorder="1"/>
    <xf numFmtId="0" fontId="0" fillId="0" borderId="31" xfId="0" applyBorder="1"/>
    <xf numFmtId="0" fontId="0" fillId="0" borderId="30" xfId="0" applyBorder="1"/>
    <xf numFmtId="2" fontId="0" fillId="0" borderId="31" xfId="0" applyNumberFormat="1" applyBorder="1"/>
    <xf numFmtId="2" fontId="0" fillId="0" borderId="30" xfId="0" applyNumberFormat="1" applyBorder="1"/>
    <xf numFmtId="0" fontId="0" fillId="10" borderId="2" xfId="0" applyFill="1" applyBorder="1"/>
    <xf numFmtId="0" fontId="6" fillId="10" borderId="2" xfId="0" applyFont="1" applyFill="1" applyBorder="1"/>
    <xf numFmtId="0" fontId="5" fillId="0" borderId="0" xfId="0" applyFont="1"/>
    <xf numFmtId="0" fontId="7" fillId="9" borderId="2" xfId="0" applyFont="1" applyFill="1" applyBorder="1" applyAlignment="1">
      <alignment wrapText="1"/>
    </xf>
    <xf numFmtId="0" fontId="1" fillId="5" borderId="0" xfId="0" applyFont="1" applyFill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of Congruent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'P1(Q4)'!$B$32</c:f>
              <c:strCache>
                <c:ptCount val="1"/>
                <c:pt idx="0">
                  <c:v>Frequency of Congruent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'P1(Q4)'!$A$33:$A$63</c:f>
              <c:numCache>
                <c:formatCode>General</c:formatCode>
                <c:ptCount val="3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</c:numCache>
            </c:numRef>
          </c:cat>
          <c:val>
            <c:numRef>
              <c:f>'P1(Q4)'!$B$33:$B$63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9172416"/>
        <c:axId val="2891728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'P1(Q4)'!$C$32</c15:sqref>
                        </c15:formulaRef>
                      </c:ext>
                    </c:extLst>
                    <c:strCache>
                      <c:ptCount val="1"/>
                      <c:pt idx="0">
                        <c:v>Frequency of Incongruent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'P1(Q4)'!$A$33:$A$63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'P1(Q4)'!$C$33:$C$63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8917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72808"/>
        <c:crosses val="autoZero"/>
        <c:auto val="1"/>
        <c:lblAlgn val="ctr"/>
        <c:lblOffset val="100"/>
        <c:noMultiLvlLbl val="0"/>
      </c:catAx>
      <c:valAx>
        <c:axId val="28917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7241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Sample of</a:t>
            </a:r>
            <a:r>
              <a:rPr lang="en-US"/>
              <a:t> Incongruent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'P1(Q4)'!$C$32</c:f>
              <c:strCache>
                <c:ptCount val="1"/>
                <c:pt idx="0">
                  <c:v>Frequency of Incongruent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'P1(Q4)'!$A$33:$A$63</c:f>
              <c:numCache>
                <c:formatCode>General</c:formatCode>
                <c:ptCount val="3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</c:numCache>
              <c:extLst xmlns:c15="http://schemas.microsoft.com/office/drawing/2012/chart"/>
            </c:numRef>
          </c:cat>
          <c:val>
            <c:numRef>
              <c:f>'P1(Q4)'!$C$33:$C$63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9173592"/>
        <c:axId val="289173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'P1(Q4)'!$B$32</c15:sqref>
                        </c15:formulaRef>
                      </c:ext>
                    </c:extLst>
                    <c:strCache>
                      <c:ptCount val="1"/>
                      <c:pt idx="0">
                        <c:v>Frequency of Congruent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'P1(Q4)'!$A$33:$A$63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'P1(Q4)'!$B$33:$B$63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8917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73984"/>
        <c:crosses val="autoZero"/>
        <c:auto val="1"/>
        <c:lblAlgn val="ctr"/>
        <c:lblOffset val="100"/>
        <c:noMultiLvlLbl val="0"/>
      </c:catAx>
      <c:valAx>
        <c:axId val="2891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7359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53788</xdr:colOff>
      <xdr:row>30</xdr:row>
      <xdr:rowOff>156883</xdr:rowOff>
    </xdr:from>
    <xdr:to>
      <xdr:col>11</xdr:col>
      <xdr:colOff>573741</xdr:colOff>
      <xdr:row>52</xdr:row>
      <xdr:rowOff>8965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11</xdr:col>
      <xdr:colOff>519953</xdr:colOff>
      <xdr:row>74</xdr:row>
      <xdr:rowOff>31376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3:B27" totalsRowShown="0" headerRowDxfId="5" headerRowBorderDxfId="4" tableBorderDxfId="3" totalsRowBorderDxfId="2">
  <autoFilter ref="A3:B27"/>
  <tableColumns count="2">
    <tableColumn id="1" name="Congruent" dataDxfId="1"/>
    <tableColumn id="2" name="Incongruent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/>
  </sheetViews>
  <sheetFormatPr defaultRowHeight="14.4" x14ac:dyDescent="0.3"/>
  <cols>
    <col min="1" max="3" width="9.88671875" customWidth="1"/>
    <col min="4" max="10" width="9" customWidth="1"/>
    <col min="11" max="11" width="22.77734375" style="4" customWidth="1"/>
    <col min="12" max="12" width="13.88671875" customWidth="1"/>
    <col min="13" max="13" width="13.6640625" customWidth="1"/>
  </cols>
  <sheetData>
    <row r="1" spans="1:13" x14ac:dyDescent="0.3">
      <c r="A1" s="66" t="s">
        <v>23</v>
      </c>
    </row>
    <row r="2" spans="1:13" ht="15" thickBot="1" x14ac:dyDescent="0.35">
      <c r="A2" t="s">
        <v>4</v>
      </c>
      <c r="G2" t="s">
        <v>17</v>
      </c>
      <c r="K2" s="22" t="s">
        <v>26</v>
      </c>
    </row>
    <row r="3" spans="1:13" ht="15" thickBot="1" x14ac:dyDescent="0.35">
      <c r="A3" s="1" t="s">
        <v>2</v>
      </c>
      <c r="B3" s="1" t="s">
        <v>3</v>
      </c>
      <c r="D3" s="1" t="s">
        <v>2</v>
      </c>
      <c r="E3" s="1" t="s">
        <v>3</v>
      </c>
      <c r="G3" s="1" t="s">
        <v>2</v>
      </c>
      <c r="H3" s="1" t="s">
        <v>3</v>
      </c>
      <c r="K3" s="10" t="s">
        <v>0</v>
      </c>
      <c r="L3" s="10">
        <f>COUNT(A4:A27)</f>
        <v>24</v>
      </c>
    </row>
    <row r="4" spans="1:13" ht="15" thickBot="1" x14ac:dyDescent="0.35">
      <c r="A4" s="2">
        <v>12.079000000000001</v>
      </c>
      <c r="B4" s="2">
        <v>19.277999999999999</v>
      </c>
      <c r="D4" s="2">
        <f t="shared" ref="D4:D27" si="0">ROUND(A4,0)</f>
        <v>12</v>
      </c>
      <c r="E4" s="2">
        <f t="shared" ref="E4:E27" si="1">ROUND(B4,0)</f>
        <v>19</v>
      </c>
      <c r="G4">
        <f t="shared" ref="G4:G27" si="2">(A4-$L$8)^2</f>
        <v>3.8848410000000002</v>
      </c>
      <c r="H4">
        <f t="shared" ref="H4:H27" si="3">(B4-$M$8)^2</f>
        <v>7.5185640000000049</v>
      </c>
      <c r="K4" s="10" t="s">
        <v>8</v>
      </c>
      <c r="L4" s="10">
        <f>L3-1</f>
        <v>23</v>
      </c>
    </row>
    <row r="5" spans="1:13" ht="15" thickBot="1" x14ac:dyDescent="0.35">
      <c r="A5" s="2">
        <v>16.791</v>
      </c>
      <c r="B5" s="2">
        <v>18.741</v>
      </c>
      <c r="D5" s="2">
        <f t="shared" si="0"/>
        <v>17</v>
      </c>
      <c r="E5" s="2">
        <f t="shared" si="1"/>
        <v>19</v>
      </c>
      <c r="G5">
        <f t="shared" si="2"/>
        <v>7.5130809999999979</v>
      </c>
      <c r="H5">
        <f t="shared" si="3"/>
        <v>10.751840999999999</v>
      </c>
    </row>
    <row r="6" spans="1:13" ht="15" thickBot="1" x14ac:dyDescent="0.35">
      <c r="A6" s="2">
        <v>9.5640000000000001</v>
      </c>
      <c r="B6" s="2">
        <v>21.213999999999999</v>
      </c>
      <c r="D6" s="2">
        <f t="shared" si="0"/>
        <v>10</v>
      </c>
      <c r="E6" s="2">
        <f t="shared" si="1"/>
        <v>21</v>
      </c>
      <c r="G6">
        <f t="shared" si="2"/>
        <v>20.124196000000005</v>
      </c>
      <c r="H6">
        <f t="shared" si="3"/>
        <v>0.64963600000000155</v>
      </c>
      <c r="K6" t="s">
        <v>5</v>
      </c>
    </row>
    <row r="7" spans="1:13" ht="15" thickBot="1" x14ac:dyDescent="0.35">
      <c r="A7" s="2">
        <v>8.6300000000000008</v>
      </c>
      <c r="B7" s="2">
        <v>15.686999999999999</v>
      </c>
      <c r="D7" s="2">
        <f t="shared" si="0"/>
        <v>9</v>
      </c>
      <c r="E7" s="2">
        <f t="shared" si="1"/>
        <v>16</v>
      </c>
      <c r="G7">
        <f t="shared" si="2"/>
        <v>29.3764</v>
      </c>
      <c r="H7">
        <f t="shared" si="3"/>
        <v>40.106889000000002</v>
      </c>
      <c r="K7" s="19"/>
      <c r="L7" s="20" t="s">
        <v>2</v>
      </c>
      <c r="M7" s="21" t="s">
        <v>3</v>
      </c>
    </row>
    <row r="8" spans="1:13" ht="15" thickBot="1" x14ac:dyDescent="0.35">
      <c r="A8" s="2">
        <v>14.669</v>
      </c>
      <c r="B8" s="2">
        <v>22.803000000000001</v>
      </c>
      <c r="D8" s="2">
        <f t="shared" si="0"/>
        <v>15</v>
      </c>
      <c r="E8" s="2">
        <f t="shared" si="1"/>
        <v>23</v>
      </c>
      <c r="G8">
        <f t="shared" si="2"/>
        <v>0.3831609999999997</v>
      </c>
      <c r="H8">
        <f t="shared" si="3"/>
        <v>0.61308900000000199</v>
      </c>
      <c r="K8" s="16" t="s">
        <v>6</v>
      </c>
      <c r="L8" s="17">
        <f>ROUND(AVERAGE(A4:A27),2)</f>
        <v>14.05</v>
      </c>
      <c r="M8" s="18">
        <f>ROUND(AVERAGE(B4:B27),2)</f>
        <v>22.02</v>
      </c>
    </row>
    <row r="9" spans="1:13" ht="15" thickBot="1" x14ac:dyDescent="0.35">
      <c r="A9" s="2">
        <v>12.238</v>
      </c>
      <c r="B9" s="2">
        <v>20.878</v>
      </c>
      <c r="D9" s="2">
        <f t="shared" si="0"/>
        <v>12</v>
      </c>
      <c r="E9" s="2">
        <f t="shared" si="1"/>
        <v>21</v>
      </c>
      <c r="G9">
        <f t="shared" si="2"/>
        <v>3.283344000000004</v>
      </c>
      <c r="H9">
        <f t="shared" si="3"/>
        <v>1.3041639999999988</v>
      </c>
      <c r="K9" s="14" t="s">
        <v>13</v>
      </c>
      <c r="L9" s="49" t="s">
        <v>31</v>
      </c>
      <c r="M9" s="11">
        <f>ROUND(MODE(E4:E27),2)</f>
        <v>21</v>
      </c>
    </row>
    <row r="10" spans="1:13" ht="15" thickBot="1" x14ac:dyDescent="0.35">
      <c r="A10" s="2">
        <v>14.692</v>
      </c>
      <c r="B10" s="2">
        <v>24.571999999999999</v>
      </c>
      <c r="D10" s="2">
        <f t="shared" si="0"/>
        <v>15</v>
      </c>
      <c r="E10" s="2">
        <f t="shared" si="1"/>
        <v>25</v>
      </c>
      <c r="G10">
        <f t="shared" si="2"/>
        <v>0.41216399999999931</v>
      </c>
      <c r="H10">
        <f t="shared" si="3"/>
        <v>6.5127039999999976</v>
      </c>
      <c r="K10" s="14" t="s">
        <v>14</v>
      </c>
      <c r="L10" s="12">
        <f>D43</f>
        <v>14.36</v>
      </c>
      <c r="M10" s="11">
        <f>E43</f>
        <v>21.02</v>
      </c>
    </row>
    <row r="11" spans="1:13" ht="15" thickBot="1" x14ac:dyDescent="0.35">
      <c r="A11" s="2">
        <v>8.9870000000000001</v>
      </c>
      <c r="B11" s="2">
        <v>17.393999999999998</v>
      </c>
      <c r="D11" s="2">
        <f t="shared" si="0"/>
        <v>9</v>
      </c>
      <c r="E11" s="2">
        <f t="shared" si="1"/>
        <v>17</v>
      </c>
      <c r="G11">
        <f t="shared" si="2"/>
        <v>25.633969000000008</v>
      </c>
      <c r="H11">
        <f t="shared" si="3"/>
        <v>21.39987600000001</v>
      </c>
      <c r="K11" s="14" t="s">
        <v>18</v>
      </c>
      <c r="L11" s="12">
        <f>MAX(A4:A27)-MIN(A4:A27)</f>
        <v>13.697999999999999</v>
      </c>
      <c r="M11" s="12">
        <f>MAX(B4:B27)-MIN(B4:B27)</f>
        <v>19.568000000000005</v>
      </c>
    </row>
    <row r="12" spans="1:13" ht="15" thickBot="1" x14ac:dyDescent="0.35">
      <c r="A12" s="2">
        <v>9.4009999999999998</v>
      </c>
      <c r="B12" s="2">
        <v>20.762</v>
      </c>
      <c r="D12" s="2">
        <f t="shared" si="0"/>
        <v>9</v>
      </c>
      <c r="E12" s="2">
        <f t="shared" si="1"/>
        <v>21</v>
      </c>
      <c r="G12">
        <f t="shared" si="2"/>
        <v>21.613201000000007</v>
      </c>
      <c r="H12">
        <f t="shared" si="3"/>
        <v>1.5825639999999979</v>
      </c>
      <c r="K12" s="14" t="s">
        <v>19</v>
      </c>
      <c r="L12" s="12">
        <f>J54</f>
        <v>4.6899999999999977</v>
      </c>
      <c r="M12" s="12">
        <f>K54</f>
        <v>5.52</v>
      </c>
    </row>
    <row r="13" spans="1:13" ht="15" thickBot="1" x14ac:dyDescent="0.35">
      <c r="A13" s="2">
        <v>14.48</v>
      </c>
      <c r="B13" s="2">
        <v>26.282</v>
      </c>
      <c r="D13" s="2">
        <f t="shared" si="0"/>
        <v>14</v>
      </c>
      <c r="E13" s="2">
        <f t="shared" si="1"/>
        <v>26</v>
      </c>
      <c r="G13">
        <f t="shared" si="2"/>
        <v>0.18489999999999976</v>
      </c>
      <c r="H13">
        <f t="shared" si="3"/>
        <v>18.164644000000003</v>
      </c>
      <c r="K13" s="14" t="s">
        <v>9</v>
      </c>
      <c r="L13" s="12">
        <f>ROUND(SUM(G4:G27)/L4,2)</f>
        <v>12.67</v>
      </c>
      <c r="M13" s="11">
        <f>ROUND(SUM(H4:H27)/L4,2)</f>
        <v>23.01</v>
      </c>
    </row>
    <row r="14" spans="1:13" ht="15" thickBot="1" x14ac:dyDescent="0.35">
      <c r="A14" s="2">
        <v>22.327999999999999</v>
      </c>
      <c r="B14" s="2">
        <v>24.524000000000001</v>
      </c>
      <c r="D14" s="2">
        <f t="shared" si="0"/>
        <v>22</v>
      </c>
      <c r="E14" s="2">
        <f t="shared" si="1"/>
        <v>25</v>
      </c>
      <c r="G14">
        <f t="shared" si="2"/>
        <v>68.525283999999985</v>
      </c>
      <c r="H14">
        <f t="shared" si="3"/>
        <v>6.2700160000000063</v>
      </c>
      <c r="K14" s="15" t="s">
        <v>7</v>
      </c>
      <c r="L14" s="13">
        <f>ROUND(SQRT(L13),2)</f>
        <v>3.56</v>
      </c>
      <c r="M14" s="13">
        <f>ROUND(SQRT(M13),2)</f>
        <v>4.8</v>
      </c>
    </row>
    <row r="15" spans="1:13" ht="15" thickBot="1" x14ac:dyDescent="0.35">
      <c r="A15" s="2">
        <v>15.298</v>
      </c>
      <c r="B15" s="2">
        <v>18.643999999999998</v>
      </c>
      <c r="D15" s="2">
        <f t="shared" si="0"/>
        <v>15</v>
      </c>
      <c r="E15" s="2">
        <f t="shared" si="1"/>
        <v>19</v>
      </c>
      <c r="G15">
        <f t="shared" si="2"/>
        <v>1.5575039999999982</v>
      </c>
      <c r="H15">
        <f t="shared" si="3"/>
        <v>11.397376000000008</v>
      </c>
    </row>
    <row r="16" spans="1:13" ht="15" thickBot="1" x14ac:dyDescent="0.35">
      <c r="A16" s="2">
        <v>15.073</v>
      </c>
      <c r="B16" s="2">
        <v>17.510000000000002</v>
      </c>
      <c r="D16" s="2">
        <f t="shared" si="0"/>
        <v>15</v>
      </c>
      <c r="E16" s="2">
        <f t="shared" si="1"/>
        <v>18</v>
      </c>
      <c r="G16">
        <f t="shared" si="2"/>
        <v>1.0465289999999994</v>
      </c>
      <c r="H16">
        <f t="shared" si="3"/>
        <v>20.340099999999982</v>
      </c>
    </row>
    <row r="17" spans="1:11" ht="15" thickBot="1" x14ac:dyDescent="0.35">
      <c r="A17" s="2">
        <v>16.928999999999998</v>
      </c>
      <c r="B17" s="2">
        <v>20.329999999999998</v>
      </c>
      <c r="D17" s="2">
        <f t="shared" si="0"/>
        <v>17</v>
      </c>
      <c r="E17" s="2">
        <f t="shared" si="1"/>
        <v>20</v>
      </c>
      <c r="G17">
        <f t="shared" si="2"/>
        <v>8.2886409999999877</v>
      </c>
      <c r="H17">
        <f t="shared" si="3"/>
        <v>2.8561000000000045</v>
      </c>
    </row>
    <row r="18" spans="1:11" ht="15" thickBot="1" x14ac:dyDescent="0.35">
      <c r="A18" s="2">
        <v>18.2</v>
      </c>
      <c r="B18" s="2">
        <v>35.255000000000003</v>
      </c>
      <c r="D18" s="2">
        <f t="shared" si="0"/>
        <v>18</v>
      </c>
      <c r="E18" s="2">
        <f t="shared" si="1"/>
        <v>35</v>
      </c>
      <c r="G18">
        <f t="shared" si="2"/>
        <v>17.222499999999989</v>
      </c>
      <c r="H18">
        <f t="shared" si="3"/>
        <v>175.16522500000008</v>
      </c>
    </row>
    <row r="19" spans="1:11" ht="15" thickBot="1" x14ac:dyDescent="0.35">
      <c r="A19" s="2">
        <v>12.13</v>
      </c>
      <c r="B19" s="2">
        <v>22.158000000000001</v>
      </c>
      <c r="D19" s="2">
        <f t="shared" si="0"/>
        <v>12</v>
      </c>
      <c r="E19" s="2">
        <f t="shared" si="1"/>
        <v>22</v>
      </c>
      <c r="G19">
        <f t="shared" si="2"/>
        <v>3.6863999999999999</v>
      </c>
      <c r="H19">
        <f t="shared" si="3"/>
        <v>1.9044000000000463E-2</v>
      </c>
    </row>
    <row r="20" spans="1:11" ht="15" thickBot="1" x14ac:dyDescent="0.35">
      <c r="A20" s="2">
        <v>18.495000000000001</v>
      </c>
      <c r="B20" s="2">
        <v>25.138999999999999</v>
      </c>
      <c r="D20" s="2">
        <f t="shared" si="0"/>
        <v>18</v>
      </c>
      <c r="E20" s="2">
        <f t="shared" si="1"/>
        <v>25</v>
      </c>
      <c r="G20">
        <f t="shared" si="2"/>
        <v>19.758025000000004</v>
      </c>
      <c r="H20">
        <f t="shared" si="3"/>
        <v>9.7281609999999983</v>
      </c>
    </row>
    <row r="21" spans="1:11" ht="15" thickBot="1" x14ac:dyDescent="0.35">
      <c r="A21" s="2">
        <v>10.638999999999999</v>
      </c>
      <c r="B21" s="2">
        <v>20.428999999999998</v>
      </c>
      <c r="D21" s="2">
        <f t="shared" si="0"/>
        <v>11</v>
      </c>
      <c r="E21" s="2">
        <f t="shared" si="1"/>
        <v>20</v>
      </c>
      <c r="G21">
        <f t="shared" si="2"/>
        <v>11.634921000000009</v>
      </c>
      <c r="H21">
        <f t="shared" si="3"/>
        <v>2.5312810000000034</v>
      </c>
    </row>
    <row r="22" spans="1:11" ht="15" thickBot="1" x14ac:dyDescent="0.35">
      <c r="A22" s="2">
        <v>11.343999999999999</v>
      </c>
      <c r="B22" s="2">
        <v>17.425000000000001</v>
      </c>
      <c r="D22" s="2">
        <f t="shared" si="0"/>
        <v>11</v>
      </c>
      <c r="E22" s="2">
        <f t="shared" si="1"/>
        <v>17</v>
      </c>
      <c r="G22">
        <f t="shared" si="2"/>
        <v>7.3224360000000068</v>
      </c>
      <c r="H22">
        <f t="shared" si="3"/>
        <v>21.114024999999991</v>
      </c>
    </row>
    <row r="23" spans="1:11" ht="15" thickBot="1" x14ac:dyDescent="0.35">
      <c r="A23" s="2">
        <v>12.369</v>
      </c>
      <c r="B23" s="2">
        <v>34.287999999999997</v>
      </c>
      <c r="D23" s="2">
        <f t="shared" si="0"/>
        <v>12</v>
      </c>
      <c r="E23" s="2">
        <f t="shared" si="1"/>
        <v>34</v>
      </c>
      <c r="G23">
        <f t="shared" si="2"/>
        <v>2.8257610000000031</v>
      </c>
      <c r="H23">
        <f t="shared" si="3"/>
        <v>150.50382399999992</v>
      </c>
    </row>
    <row r="24" spans="1:11" ht="15" thickBot="1" x14ac:dyDescent="0.35">
      <c r="A24" s="2">
        <v>12.944000000000001</v>
      </c>
      <c r="B24" s="2">
        <v>23.893999999999998</v>
      </c>
      <c r="D24" s="2">
        <f t="shared" si="0"/>
        <v>13</v>
      </c>
      <c r="E24" s="2">
        <f t="shared" si="1"/>
        <v>24</v>
      </c>
      <c r="G24">
        <f t="shared" si="2"/>
        <v>1.2232359999999998</v>
      </c>
      <c r="H24">
        <f t="shared" si="3"/>
        <v>3.5118759999999956</v>
      </c>
    </row>
    <row r="25" spans="1:11" ht="15" thickBot="1" x14ac:dyDescent="0.35">
      <c r="A25" s="2">
        <v>14.233000000000001</v>
      </c>
      <c r="B25" s="2">
        <v>17.96</v>
      </c>
      <c r="D25" s="2">
        <f t="shared" si="0"/>
        <v>14</v>
      </c>
      <c r="E25" s="2">
        <f t="shared" si="1"/>
        <v>18</v>
      </c>
      <c r="G25">
        <f t="shared" si="2"/>
        <v>3.3488999999999935E-2</v>
      </c>
      <c r="H25">
        <f t="shared" si="3"/>
        <v>16.483599999999988</v>
      </c>
    </row>
    <row r="26" spans="1:11" ht="15" thickBot="1" x14ac:dyDescent="0.35">
      <c r="A26" s="2">
        <v>19.71</v>
      </c>
      <c r="B26" s="2">
        <v>22.058</v>
      </c>
      <c r="D26" s="2">
        <f t="shared" si="0"/>
        <v>20</v>
      </c>
      <c r="E26" s="2">
        <f t="shared" si="1"/>
        <v>22</v>
      </c>
      <c r="G26">
        <f t="shared" si="2"/>
        <v>32.035600000000002</v>
      </c>
      <c r="H26">
        <f t="shared" si="3"/>
        <v>1.4440000000000195E-3</v>
      </c>
    </row>
    <row r="27" spans="1:11" ht="15" thickBot="1" x14ac:dyDescent="0.35">
      <c r="A27" s="2">
        <v>16.004000000000001</v>
      </c>
      <c r="B27" s="2">
        <v>21.157</v>
      </c>
      <c r="D27" s="2">
        <f t="shared" si="0"/>
        <v>16</v>
      </c>
      <c r="E27" s="2">
        <f t="shared" si="1"/>
        <v>21</v>
      </c>
      <c r="G27">
        <f t="shared" si="2"/>
        <v>3.8181160000000025</v>
      </c>
      <c r="H27">
        <f t="shared" si="3"/>
        <v>0.74476899999999924</v>
      </c>
    </row>
    <row r="29" spans="1:11" x14ac:dyDescent="0.3">
      <c r="A29" t="s">
        <v>16</v>
      </c>
      <c r="G29" t="s">
        <v>20</v>
      </c>
      <c r="K29"/>
    </row>
    <row r="30" spans="1:11" ht="15" thickBot="1" x14ac:dyDescent="0.35">
      <c r="A30" t="s">
        <v>25</v>
      </c>
      <c r="G30" t="s">
        <v>25</v>
      </c>
      <c r="K30"/>
    </row>
    <row r="31" spans="1:11" ht="15" thickBot="1" x14ac:dyDescent="0.35">
      <c r="A31" s="1" t="s">
        <v>2</v>
      </c>
      <c r="B31" s="1" t="s">
        <v>3</v>
      </c>
      <c r="G31" s="1" t="s">
        <v>2</v>
      </c>
      <c r="H31" s="1" t="s">
        <v>3</v>
      </c>
      <c r="J31" s="4"/>
      <c r="K31"/>
    </row>
    <row r="32" spans="1:11" ht="15" thickBot="1" x14ac:dyDescent="0.35">
      <c r="A32" s="8">
        <v>8.6300000000000008</v>
      </c>
      <c r="B32" s="8">
        <v>15.686999999999999</v>
      </c>
      <c r="G32" s="7">
        <v>8.6300000000000008</v>
      </c>
      <c r="H32" s="7">
        <v>15.686999999999999</v>
      </c>
      <c r="J32" s="4"/>
      <c r="K32"/>
    </row>
    <row r="33" spans="1:11" ht="15" thickBot="1" x14ac:dyDescent="0.35">
      <c r="A33" s="8">
        <v>8.9870000000000001</v>
      </c>
      <c r="B33" s="8">
        <v>17.393999999999998</v>
      </c>
      <c r="G33" s="7">
        <v>8.9870000000000001</v>
      </c>
      <c r="H33" s="7">
        <v>17.393999999999998</v>
      </c>
      <c r="J33" s="4"/>
      <c r="K33"/>
    </row>
    <row r="34" spans="1:11" ht="15" thickBot="1" x14ac:dyDescent="0.35">
      <c r="A34" s="8">
        <v>9.4009999999999998</v>
      </c>
      <c r="B34" s="8">
        <v>17.425000000000001</v>
      </c>
      <c r="G34" s="7">
        <v>9.4009999999999998</v>
      </c>
      <c r="H34" s="7">
        <v>17.425000000000001</v>
      </c>
      <c r="J34" s="4"/>
      <c r="K34"/>
    </row>
    <row r="35" spans="1:11" ht="15" thickBot="1" x14ac:dyDescent="0.35">
      <c r="A35" s="8">
        <v>9.5640000000000001</v>
      </c>
      <c r="B35" s="8">
        <v>17.510000000000002</v>
      </c>
      <c r="G35" s="7">
        <v>9.5640000000000001</v>
      </c>
      <c r="H35" s="7">
        <v>17.510000000000002</v>
      </c>
      <c r="J35" s="4"/>
      <c r="K35"/>
    </row>
    <row r="36" spans="1:11" ht="15" thickBot="1" x14ac:dyDescent="0.35">
      <c r="A36" s="8">
        <v>10.638999999999999</v>
      </c>
      <c r="B36" s="8">
        <v>17.96</v>
      </c>
      <c r="G36" s="25">
        <v>10.638999999999999</v>
      </c>
      <c r="H36" s="25">
        <v>17.96</v>
      </c>
    </row>
    <row r="37" spans="1:11" ht="15" thickBot="1" x14ac:dyDescent="0.35">
      <c r="A37" s="8">
        <v>11.343999999999999</v>
      </c>
      <c r="B37" s="8">
        <v>18.643999999999998</v>
      </c>
      <c r="G37" s="27">
        <v>11.343999999999999</v>
      </c>
      <c r="H37" s="28">
        <v>18.643999999999998</v>
      </c>
      <c r="I37" t="s">
        <v>21</v>
      </c>
      <c r="J37" s="42" t="s">
        <v>2</v>
      </c>
      <c r="K37" s="42" t="s">
        <v>3</v>
      </c>
    </row>
    <row r="38" spans="1:11" ht="15" thickBot="1" x14ac:dyDescent="0.35">
      <c r="A38" s="8">
        <v>12.079000000000001</v>
      </c>
      <c r="B38" s="8">
        <v>18.741</v>
      </c>
      <c r="G38" s="29">
        <v>12.079000000000001</v>
      </c>
      <c r="H38" s="30">
        <v>18.741</v>
      </c>
      <c r="I38" s="3" t="s">
        <v>15</v>
      </c>
      <c r="J38" s="10">
        <f>ROUND(AVERAGE(G37:G38),2)</f>
        <v>11.71</v>
      </c>
      <c r="K38" s="10">
        <f>ROUND(AVERAGE(H37:H38),2)</f>
        <v>18.690000000000001</v>
      </c>
    </row>
    <row r="39" spans="1:11" ht="15" thickBot="1" x14ac:dyDescent="0.35">
      <c r="A39" s="8">
        <v>12.13</v>
      </c>
      <c r="B39" s="8">
        <v>19.277999999999999</v>
      </c>
      <c r="G39" s="26">
        <v>12.13</v>
      </c>
      <c r="H39" s="26">
        <v>19.277999999999999</v>
      </c>
      <c r="J39" s="4"/>
      <c r="K39"/>
    </row>
    <row r="40" spans="1:11" ht="15" thickBot="1" x14ac:dyDescent="0.35">
      <c r="A40" s="8">
        <v>12.238</v>
      </c>
      <c r="B40" s="8">
        <v>20.329999999999998</v>
      </c>
      <c r="G40" s="8">
        <v>12.238</v>
      </c>
      <c r="H40" s="8">
        <v>20.329999999999998</v>
      </c>
      <c r="J40" s="4"/>
      <c r="K40"/>
    </row>
    <row r="41" spans="1:11" ht="15" thickBot="1" x14ac:dyDescent="0.35">
      <c r="A41" s="8">
        <v>12.369</v>
      </c>
      <c r="B41" s="8">
        <v>20.428999999999998</v>
      </c>
      <c r="G41" s="8">
        <v>12.369</v>
      </c>
      <c r="H41" s="8">
        <v>20.428999999999998</v>
      </c>
      <c r="J41" s="4"/>
      <c r="K41"/>
    </row>
    <row r="42" spans="1:11" ht="15" thickBot="1" x14ac:dyDescent="0.35">
      <c r="A42" s="8">
        <v>12.944000000000001</v>
      </c>
      <c r="B42" s="8">
        <v>20.762</v>
      </c>
      <c r="D42" s="1" t="s">
        <v>2</v>
      </c>
      <c r="E42" s="1" t="s">
        <v>3</v>
      </c>
      <c r="F42" s="5"/>
      <c r="G42" s="31">
        <v>12.944000000000001</v>
      </c>
      <c r="H42" s="31">
        <v>20.762</v>
      </c>
      <c r="J42" s="4"/>
      <c r="K42"/>
    </row>
    <row r="43" spans="1:11" ht="15" thickBot="1" x14ac:dyDescent="0.35">
      <c r="A43" s="6">
        <v>14.233000000000001</v>
      </c>
      <c r="B43" s="6">
        <v>20.878</v>
      </c>
      <c r="C43" s="3" t="s">
        <v>15</v>
      </c>
      <c r="D43">
        <f>ROUND(AVERAGE(A43:A44),2)</f>
        <v>14.36</v>
      </c>
      <c r="E43">
        <f>ROUND(AVERAGE(B43:B44),2)</f>
        <v>21.02</v>
      </c>
      <c r="G43" s="32">
        <v>14.233000000000001</v>
      </c>
      <c r="H43" s="33">
        <v>20.878</v>
      </c>
      <c r="I43" t="s">
        <v>22</v>
      </c>
      <c r="J43" s="42" t="s">
        <v>2</v>
      </c>
      <c r="K43" s="42" t="s">
        <v>3</v>
      </c>
    </row>
    <row r="44" spans="1:11" ht="15" thickBot="1" x14ac:dyDescent="0.35">
      <c r="A44" s="6">
        <v>14.48</v>
      </c>
      <c r="B44" s="6">
        <v>21.157</v>
      </c>
      <c r="G44" s="34">
        <v>14.48</v>
      </c>
      <c r="H44" s="35">
        <v>21.157</v>
      </c>
      <c r="I44" s="3" t="s">
        <v>15</v>
      </c>
      <c r="J44" s="10">
        <f>ROUND(AVERAGE(G43:G44),2)</f>
        <v>14.36</v>
      </c>
      <c r="K44" s="10">
        <f>ROUND(AVERAGE(H43:H44),2)</f>
        <v>21.02</v>
      </c>
    </row>
    <row r="45" spans="1:11" ht="15" thickBot="1" x14ac:dyDescent="0.35">
      <c r="A45" s="9">
        <v>14.669</v>
      </c>
      <c r="B45" s="9">
        <v>21.213999999999999</v>
      </c>
      <c r="G45" s="23">
        <v>14.669</v>
      </c>
      <c r="H45" s="23">
        <v>21.213999999999999</v>
      </c>
      <c r="J45" s="4"/>
      <c r="K45"/>
    </row>
    <row r="46" spans="1:11" ht="15" thickBot="1" x14ac:dyDescent="0.35">
      <c r="A46" s="9">
        <v>14.692</v>
      </c>
      <c r="B46" s="9">
        <v>22.058</v>
      </c>
      <c r="G46" s="9">
        <v>14.692</v>
      </c>
      <c r="H46" s="9">
        <v>22.058</v>
      </c>
      <c r="J46" s="4"/>
      <c r="K46"/>
    </row>
    <row r="47" spans="1:11" ht="15" thickBot="1" x14ac:dyDescent="0.35">
      <c r="A47" s="9">
        <v>15.073</v>
      </c>
      <c r="B47" s="9">
        <v>22.158000000000001</v>
      </c>
      <c r="G47" s="9">
        <v>15.073</v>
      </c>
      <c r="H47" s="9">
        <v>22.158000000000001</v>
      </c>
      <c r="J47" s="4"/>
      <c r="K47"/>
    </row>
    <row r="48" spans="1:11" ht="15" thickBot="1" x14ac:dyDescent="0.35">
      <c r="A48" s="9">
        <v>15.298</v>
      </c>
      <c r="B48" s="9">
        <v>22.803000000000001</v>
      </c>
      <c r="G48" s="36">
        <v>15.298</v>
      </c>
      <c r="H48" s="36">
        <v>22.803000000000001</v>
      </c>
      <c r="J48" s="4"/>
      <c r="K48"/>
    </row>
    <row r="49" spans="1:11" ht="15" thickBot="1" x14ac:dyDescent="0.35">
      <c r="A49" s="9">
        <v>16.004000000000001</v>
      </c>
      <c r="B49" s="9">
        <v>23.893999999999998</v>
      </c>
      <c r="G49" s="38">
        <v>16.004000000000001</v>
      </c>
      <c r="H49" s="39">
        <v>23.893999999999998</v>
      </c>
      <c r="I49" t="s">
        <v>23</v>
      </c>
      <c r="J49" s="42" t="s">
        <v>2</v>
      </c>
      <c r="K49" s="42" t="s">
        <v>3</v>
      </c>
    </row>
    <row r="50" spans="1:11" ht="15" thickBot="1" x14ac:dyDescent="0.35">
      <c r="A50" s="9">
        <v>16.791</v>
      </c>
      <c r="B50" s="9">
        <v>24.524000000000001</v>
      </c>
      <c r="G50" s="40">
        <v>16.791</v>
      </c>
      <c r="H50" s="41">
        <v>24.524000000000001</v>
      </c>
      <c r="I50" s="3" t="s">
        <v>15</v>
      </c>
      <c r="J50" s="10">
        <f>ROUND(AVERAGE(G49:G50),2)</f>
        <v>16.399999999999999</v>
      </c>
      <c r="K50" s="10">
        <f>ROUND(AVERAGE(H49:H50),2)</f>
        <v>24.21</v>
      </c>
    </row>
    <row r="51" spans="1:11" ht="15" thickBot="1" x14ac:dyDescent="0.35">
      <c r="A51" s="9">
        <v>16.928999999999998</v>
      </c>
      <c r="B51" s="9">
        <v>24.571999999999999</v>
      </c>
      <c r="G51" s="37">
        <v>16.928999999999998</v>
      </c>
      <c r="H51" s="37">
        <v>24.571999999999999</v>
      </c>
      <c r="J51" s="4"/>
      <c r="K51"/>
    </row>
    <row r="52" spans="1:11" ht="15" thickBot="1" x14ac:dyDescent="0.35">
      <c r="A52" s="9">
        <v>18.2</v>
      </c>
      <c r="B52" s="9">
        <v>25.138999999999999</v>
      </c>
      <c r="G52" s="24">
        <v>18.2</v>
      </c>
      <c r="H52" s="24">
        <v>25.138999999999999</v>
      </c>
      <c r="J52" s="4" t="s">
        <v>24</v>
      </c>
    </row>
    <row r="53" spans="1:11" ht="15" thickBot="1" x14ac:dyDescent="0.35">
      <c r="A53" s="9">
        <v>18.495000000000001</v>
      </c>
      <c r="B53" s="9">
        <v>26.282</v>
      </c>
      <c r="G53" s="24">
        <v>18.495000000000001</v>
      </c>
      <c r="H53" s="24">
        <v>26.282</v>
      </c>
      <c r="J53" s="42" t="s">
        <v>2</v>
      </c>
      <c r="K53" s="42" t="s">
        <v>3</v>
      </c>
    </row>
    <row r="54" spans="1:11" ht="15" thickBot="1" x14ac:dyDescent="0.35">
      <c r="A54" s="9">
        <v>19.71</v>
      </c>
      <c r="B54" s="9">
        <v>34.287999999999997</v>
      </c>
      <c r="G54" s="24">
        <v>19.71</v>
      </c>
      <c r="H54" s="24">
        <v>34.287999999999997</v>
      </c>
      <c r="J54" s="43">
        <f>J50-J38</f>
        <v>4.6899999999999977</v>
      </c>
      <c r="K54" s="43">
        <f>K50-K38</f>
        <v>5.52</v>
      </c>
    </row>
    <row r="55" spans="1:11" ht="15" thickBot="1" x14ac:dyDescent="0.35">
      <c r="A55" s="9">
        <v>22.327999999999999</v>
      </c>
      <c r="B55" s="9">
        <v>35.255000000000003</v>
      </c>
      <c r="G55" s="24">
        <v>22.327999999999999</v>
      </c>
      <c r="H55" s="24">
        <v>35.255000000000003</v>
      </c>
      <c r="J55" s="4"/>
    </row>
  </sheetData>
  <sortState ref="B31:B54">
    <sortCondition ref="B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zoomScaleNormal="100" workbookViewId="0"/>
  </sheetViews>
  <sheetFormatPr defaultRowHeight="14.4" x14ac:dyDescent="0.3"/>
  <cols>
    <col min="1" max="1" width="11.44140625" customWidth="1"/>
    <col min="2" max="3" width="14" customWidth="1"/>
    <col min="4" max="4" width="9.88671875" customWidth="1"/>
    <col min="5" max="5" width="21.109375" customWidth="1"/>
    <col min="6" max="7" width="9" customWidth="1"/>
    <col min="8" max="8" width="10.77734375" bestFit="1" customWidth="1"/>
    <col min="9" max="9" width="21.5546875" customWidth="1"/>
    <col min="10" max="11" width="14" customWidth="1"/>
    <col min="12" max="12" width="19.109375" bestFit="1" customWidth="1"/>
    <col min="13" max="13" width="9" customWidth="1"/>
    <col min="14" max="14" width="22.77734375" style="4" customWidth="1"/>
    <col min="15" max="15" width="13.88671875" customWidth="1"/>
    <col min="16" max="16" width="13.6640625" customWidth="1"/>
  </cols>
  <sheetData>
    <row r="1" spans="1:11" x14ac:dyDescent="0.3">
      <c r="A1" s="66" t="s">
        <v>38</v>
      </c>
    </row>
    <row r="2" spans="1:11" ht="15" thickBot="1" x14ac:dyDescent="0.35">
      <c r="A2" t="s">
        <v>4</v>
      </c>
    </row>
    <row r="3" spans="1:11" ht="15" thickBot="1" x14ac:dyDescent="0.35">
      <c r="A3" s="1" t="s">
        <v>2</v>
      </c>
      <c r="B3" s="1" t="s">
        <v>3</v>
      </c>
      <c r="D3" s="1" t="s">
        <v>28</v>
      </c>
      <c r="E3" s="1" t="s">
        <v>2</v>
      </c>
      <c r="F3" s="1" t="s">
        <v>3</v>
      </c>
      <c r="I3" s="22" t="s">
        <v>26</v>
      </c>
    </row>
    <row r="4" spans="1:11" ht="15" thickBot="1" x14ac:dyDescent="0.35">
      <c r="A4" s="2">
        <v>12.079000000000001</v>
      </c>
      <c r="B4" s="2">
        <v>19.277999999999999</v>
      </c>
      <c r="D4" s="2">
        <v>1</v>
      </c>
      <c r="E4" s="2">
        <f t="shared" ref="E4:E27" si="0">ROUND(A4,0)</f>
        <v>12</v>
      </c>
      <c r="F4" s="2">
        <f t="shared" ref="F4:F27" si="1">ROUND(B4,0)</f>
        <v>19</v>
      </c>
      <c r="I4" s="10" t="s">
        <v>0</v>
      </c>
      <c r="J4" s="10">
        <v>24</v>
      </c>
    </row>
    <row r="5" spans="1:11" ht="15" thickBot="1" x14ac:dyDescent="0.35">
      <c r="A5" s="2">
        <v>16.791</v>
      </c>
      <c r="B5" s="2">
        <v>18.741</v>
      </c>
      <c r="D5" s="2">
        <v>2</v>
      </c>
      <c r="E5" s="2">
        <f t="shared" si="0"/>
        <v>17</v>
      </c>
      <c r="F5" s="2">
        <f t="shared" si="1"/>
        <v>19</v>
      </c>
      <c r="I5" s="10" t="s">
        <v>8</v>
      </c>
      <c r="J5" s="10">
        <v>23</v>
      </c>
    </row>
    <row r="6" spans="1:11" ht="15" thickBot="1" x14ac:dyDescent="0.35">
      <c r="A6" s="2">
        <v>9.5640000000000001</v>
      </c>
      <c r="B6" s="2">
        <v>21.213999999999999</v>
      </c>
      <c r="D6" s="2">
        <v>3</v>
      </c>
      <c r="E6" s="2">
        <f t="shared" si="0"/>
        <v>10</v>
      </c>
      <c r="F6" s="2">
        <f t="shared" si="1"/>
        <v>21</v>
      </c>
      <c r="I6" s="4"/>
    </row>
    <row r="7" spans="1:11" ht="15" thickBot="1" x14ac:dyDescent="0.35">
      <c r="A7" s="2">
        <v>8.6300000000000008</v>
      </c>
      <c r="B7" s="2">
        <v>15.686999999999999</v>
      </c>
      <c r="D7" s="2">
        <v>4</v>
      </c>
      <c r="E7" s="2">
        <f t="shared" si="0"/>
        <v>9</v>
      </c>
      <c r="F7" s="2">
        <f t="shared" si="1"/>
        <v>16</v>
      </c>
      <c r="I7" t="s">
        <v>5</v>
      </c>
    </row>
    <row r="8" spans="1:11" ht="15" thickBot="1" x14ac:dyDescent="0.35">
      <c r="A8" s="2">
        <v>14.669</v>
      </c>
      <c r="B8" s="2">
        <v>22.803000000000001</v>
      </c>
      <c r="D8" s="2">
        <v>5</v>
      </c>
      <c r="E8" s="2">
        <f t="shared" si="0"/>
        <v>15</v>
      </c>
      <c r="F8" s="2">
        <f t="shared" si="1"/>
        <v>23</v>
      </c>
      <c r="I8" s="19"/>
      <c r="J8" s="20" t="s">
        <v>2</v>
      </c>
      <c r="K8" s="21" t="s">
        <v>3</v>
      </c>
    </row>
    <row r="9" spans="1:11" ht="15" thickBot="1" x14ac:dyDescent="0.35">
      <c r="A9" s="2">
        <v>12.238</v>
      </c>
      <c r="B9" s="2">
        <v>20.878</v>
      </c>
      <c r="D9" s="2">
        <v>6</v>
      </c>
      <c r="E9" s="2">
        <f t="shared" si="0"/>
        <v>12</v>
      </c>
      <c r="F9" s="2">
        <f t="shared" si="1"/>
        <v>21</v>
      </c>
      <c r="I9" s="16" t="s">
        <v>6</v>
      </c>
      <c r="J9" s="17">
        <v>14.05</v>
      </c>
      <c r="K9" s="18">
        <v>22.02</v>
      </c>
    </row>
    <row r="10" spans="1:11" ht="15" thickBot="1" x14ac:dyDescent="0.35">
      <c r="A10" s="2">
        <v>14.692</v>
      </c>
      <c r="B10" s="2">
        <v>24.571999999999999</v>
      </c>
      <c r="D10" s="2">
        <v>7</v>
      </c>
      <c r="E10" s="2">
        <f t="shared" si="0"/>
        <v>15</v>
      </c>
      <c r="F10" s="2">
        <f t="shared" si="1"/>
        <v>25</v>
      </c>
      <c r="I10" s="14" t="s">
        <v>13</v>
      </c>
      <c r="J10" s="49" t="s">
        <v>30</v>
      </c>
      <c r="K10" s="11">
        <v>21</v>
      </c>
    </row>
    <row r="11" spans="1:11" ht="15" thickBot="1" x14ac:dyDescent="0.35">
      <c r="A11" s="2">
        <v>8.9870000000000001</v>
      </c>
      <c r="B11" s="2">
        <v>17.393999999999998</v>
      </c>
      <c r="D11" s="2">
        <v>8</v>
      </c>
      <c r="E11" s="2">
        <f t="shared" si="0"/>
        <v>9</v>
      </c>
      <c r="F11" s="2">
        <f t="shared" si="1"/>
        <v>17</v>
      </c>
      <c r="I11" s="14" t="s">
        <v>14</v>
      </c>
      <c r="J11" s="12">
        <v>14.36</v>
      </c>
      <c r="K11" s="11">
        <v>21.02</v>
      </c>
    </row>
    <row r="12" spans="1:11" ht="15" thickBot="1" x14ac:dyDescent="0.35">
      <c r="A12" s="2">
        <v>9.4009999999999998</v>
      </c>
      <c r="B12" s="2">
        <v>20.762</v>
      </c>
      <c r="D12" s="2">
        <v>9</v>
      </c>
      <c r="E12" s="2">
        <f t="shared" si="0"/>
        <v>9</v>
      </c>
      <c r="F12" s="2">
        <f t="shared" si="1"/>
        <v>21</v>
      </c>
      <c r="I12" s="14" t="s">
        <v>18</v>
      </c>
      <c r="J12" s="12">
        <v>13.697999999999999</v>
      </c>
      <c r="K12" s="12">
        <v>19.568000000000005</v>
      </c>
    </row>
    <row r="13" spans="1:11" ht="15" thickBot="1" x14ac:dyDescent="0.35">
      <c r="A13" s="2">
        <v>14.48</v>
      </c>
      <c r="B13" s="2">
        <v>26.282</v>
      </c>
      <c r="D13" s="2">
        <v>10</v>
      </c>
      <c r="E13" s="2">
        <f t="shared" si="0"/>
        <v>14</v>
      </c>
      <c r="F13" s="2">
        <f t="shared" si="1"/>
        <v>26</v>
      </c>
      <c r="I13" s="14" t="s">
        <v>19</v>
      </c>
      <c r="J13" s="12">
        <v>4.6899999999999977</v>
      </c>
      <c r="K13" s="12">
        <v>5.52</v>
      </c>
    </row>
    <row r="14" spans="1:11" ht="15" thickBot="1" x14ac:dyDescent="0.35">
      <c r="A14" s="2">
        <v>22.327999999999999</v>
      </c>
      <c r="B14" s="2">
        <v>24.524000000000001</v>
      </c>
      <c r="D14" s="2">
        <v>11</v>
      </c>
      <c r="E14" s="2">
        <f t="shared" si="0"/>
        <v>22</v>
      </c>
      <c r="F14" s="2">
        <f t="shared" si="1"/>
        <v>25</v>
      </c>
      <c r="I14" s="14" t="s">
        <v>9</v>
      </c>
      <c r="J14" s="12">
        <v>12.67</v>
      </c>
      <c r="K14" s="11">
        <v>23.01</v>
      </c>
    </row>
    <row r="15" spans="1:11" ht="15" thickBot="1" x14ac:dyDescent="0.35">
      <c r="A15" s="2">
        <v>15.298</v>
      </c>
      <c r="B15" s="2">
        <v>18.643999999999998</v>
      </c>
      <c r="D15" s="2">
        <v>12</v>
      </c>
      <c r="E15" s="2">
        <f t="shared" si="0"/>
        <v>15</v>
      </c>
      <c r="F15" s="2">
        <f t="shared" si="1"/>
        <v>19</v>
      </c>
      <c r="I15" s="15" t="s">
        <v>7</v>
      </c>
      <c r="J15" s="13">
        <v>3.56</v>
      </c>
      <c r="K15" s="13">
        <v>4.8</v>
      </c>
    </row>
    <row r="16" spans="1:11" ht="15" thickBot="1" x14ac:dyDescent="0.35">
      <c r="A16" s="2">
        <v>15.073</v>
      </c>
      <c r="B16" s="2">
        <v>17.510000000000002</v>
      </c>
      <c r="D16" s="2">
        <v>13</v>
      </c>
      <c r="E16" s="2">
        <f t="shared" si="0"/>
        <v>15</v>
      </c>
      <c r="F16" s="2">
        <f t="shared" si="1"/>
        <v>18</v>
      </c>
    </row>
    <row r="17" spans="1:14" ht="15" thickBot="1" x14ac:dyDescent="0.35">
      <c r="A17" s="2">
        <v>16.928999999999998</v>
      </c>
      <c r="B17" s="2">
        <v>20.329999999999998</v>
      </c>
      <c r="D17" s="2">
        <v>14</v>
      </c>
      <c r="E17" s="2">
        <f t="shared" si="0"/>
        <v>17</v>
      </c>
      <c r="F17" s="2">
        <f t="shared" si="1"/>
        <v>20</v>
      </c>
    </row>
    <row r="18" spans="1:14" ht="15" thickBot="1" x14ac:dyDescent="0.35">
      <c r="A18" s="2">
        <v>18.2</v>
      </c>
      <c r="B18" s="2">
        <v>35.255000000000003</v>
      </c>
      <c r="D18" s="2">
        <v>15</v>
      </c>
      <c r="E18" s="2">
        <f t="shared" si="0"/>
        <v>18</v>
      </c>
      <c r="F18" s="2">
        <f t="shared" si="1"/>
        <v>35</v>
      </c>
    </row>
    <row r="19" spans="1:14" ht="15" thickBot="1" x14ac:dyDescent="0.35">
      <c r="A19" s="2">
        <v>12.13</v>
      </c>
      <c r="B19" s="2">
        <v>22.158000000000001</v>
      </c>
      <c r="D19" s="2">
        <v>16</v>
      </c>
      <c r="E19" s="2">
        <f t="shared" si="0"/>
        <v>12</v>
      </c>
      <c r="F19" s="2">
        <f t="shared" si="1"/>
        <v>22</v>
      </c>
    </row>
    <row r="20" spans="1:14" ht="15" thickBot="1" x14ac:dyDescent="0.35">
      <c r="A20" s="2">
        <v>18.495000000000001</v>
      </c>
      <c r="B20" s="2">
        <v>25.138999999999999</v>
      </c>
      <c r="D20" s="2">
        <v>17</v>
      </c>
      <c r="E20" s="2">
        <f t="shared" si="0"/>
        <v>18</v>
      </c>
      <c r="F20" s="2">
        <f t="shared" si="1"/>
        <v>25</v>
      </c>
    </row>
    <row r="21" spans="1:14" ht="15" thickBot="1" x14ac:dyDescent="0.35">
      <c r="A21" s="2">
        <v>10.638999999999999</v>
      </c>
      <c r="B21" s="2">
        <v>20.428999999999998</v>
      </c>
      <c r="D21" s="2">
        <v>18</v>
      </c>
      <c r="E21" s="2">
        <f t="shared" si="0"/>
        <v>11</v>
      </c>
      <c r="F21" s="2">
        <f t="shared" si="1"/>
        <v>20</v>
      </c>
    </row>
    <row r="22" spans="1:14" ht="15" thickBot="1" x14ac:dyDescent="0.35">
      <c r="A22" s="2">
        <v>11.343999999999999</v>
      </c>
      <c r="B22" s="2">
        <v>17.425000000000001</v>
      </c>
      <c r="D22" s="2">
        <v>19</v>
      </c>
      <c r="E22" s="2">
        <f t="shared" si="0"/>
        <v>11</v>
      </c>
      <c r="F22" s="2">
        <f t="shared" si="1"/>
        <v>17</v>
      </c>
    </row>
    <row r="23" spans="1:14" ht="15" thickBot="1" x14ac:dyDescent="0.35">
      <c r="A23" s="2">
        <v>12.369</v>
      </c>
      <c r="B23" s="2">
        <v>34.287999999999997</v>
      </c>
      <c r="D23" s="2">
        <v>20</v>
      </c>
      <c r="E23" s="2">
        <f t="shared" si="0"/>
        <v>12</v>
      </c>
      <c r="F23" s="2">
        <f t="shared" si="1"/>
        <v>34</v>
      </c>
    </row>
    <row r="24" spans="1:14" ht="15" thickBot="1" x14ac:dyDescent="0.35">
      <c r="A24" s="2">
        <v>12.944000000000001</v>
      </c>
      <c r="B24" s="2">
        <v>23.893999999999998</v>
      </c>
      <c r="D24" s="2">
        <v>21</v>
      </c>
      <c r="E24" s="2">
        <f t="shared" si="0"/>
        <v>13</v>
      </c>
      <c r="F24" s="2">
        <f t="shared" si="1"/>
        <v>24</v>
      </c>
    </row>
    <row r="25" spans="1:14" ht="15" thickBot="1" x14ac:dyDescent="0.35">
      <c r="A25" s="2">
        <v>14.233000000000001</v>
      </c>
      <c r="B25" s="2">
        <v>17.96</v>
      </c>
      <c r="D25" s="2">
        <v>22</v>
      </c>
      <c r="E25" s="2">
        <f t="shared" si="0"/>
        <v>14</v>
      </c>
      <c r="F25" s="2">
        <f t="shared" si="1"/>
        <v>18</v>
      </c>
    </row>
    <row r="26" spans="1:14" ht="15" thickBot="1" x14ac:dyDescent="0.35">
      <c r="A26" s="2">
        <v>19.71</v>
      </c>
      <c r="B26" s="2">
        <v>22.058</v>
      </c>
      <c r="D26" s="2">
        <v>23</v>
      </c>
      <c r="E26" s="2">
        <f t="shared" si="0"/>
        <v>20</v>
      </c>
      <c r="F26" s="2">
        <f t="shared" si="1"/>
        <v>22</v>
      </c>
    </row>
    <row r="27" spans="1:14" ht="15" thickBot="1" x14ac:dyDescent="0.35">
      <c r="A27" s="2">
        <v>16.004000000000001</v>
      </c>
      <c r="B27" s="2">
        <v>21.157</v>
      </c>
      <c r="D27" s="2">
        <v>24</v>
      </c>
      <c r="E27" s="2">
        <f t="shared" si="0"/>
        <v>16</v>
      </c>
      <c r="F27" s="2">
        <f t="shared" si="1"/>
        <v>21</v>
      </c>
    </row>
    <row r="31" spans="1:14" x14ac:dyDescent="0.3">
      <c r="A31" t="s">
        <v>29</v>
      </c>
      <c r="M31" s="4"/>
      <c r="N31"/>
    </row>
    <row r="32" spans="1:14" ht="24" customHeight="1" x14ac:dyDescent="0.3">
      <c r="A32" s="46" t="s">
        <v>27</v>
      </c>
      <c r="B32" s="65" t="s">
        <v>32</v>
      </c>
      <c r="C32" s="65" t="s">
        <v>33</v>
      </c>
      <c r="M32" s="4"/>
      <c r="N32"/>
    </row>
    <row r="33" spans="1:14" x14ac:dyDescent="0.3">
      <c r="A33" s="47">
        <v>7</v>
      </c>
      <c r="B33" s="48">
        <f t="shared" ref="B33:B63" si="2">COUNTIF($E$4:$E$27,A33)</f>
        <v>0</v>
      </c>
      <c r="C33" s="48">
        <f>COUNTIF($F$4:$F$27,A33)</f>
        <v>0</v>
      </c>
      <c r="M33" s="4"/>
      <c r="N33"/>
    </row>
    <row r="34" spans="1:14" x14ac:dyDescent="0.3">
      <c r="A34" s="47">
        <v>8</v>
      </c>
      <c r="B34" s="48">
        <f t="shared" si="2"/>
        <v>0</v>
      </c>
      <c r="C34" s="48">
        <f t="shared" ref="C34" si="3">COUNTIF($F$4:$F$27,A34)</f>
        <v>0</v>
      </c>
      <c r="M34" s="4"/>
      <c r="N34"/>
    </row>
    <row r="35" spans="1:14" x14ac:dyDescent="0.3">
      <c r="A35" s="47">
        <v>9</v>
      </c>
      <c r="B35" s="48">
        <f t="shared" si="2"/>
        <v>3</v>
      </c>
      <c r="C35" s="48">
        <f>COUNTIF($F$4:$F$27,A35)</f>
        <v>0</v>
      </c>
      <c r="M35" s="4"/>
      <c r="N35"/>
    </row>
    <row r="36" spans="1:14" x14ac:dyDescent="0.3">
      <c r="A36" s="47">
        <v>10</v>
      </c>
      <c r="B36" s="48">
        <f t="shared" si="2"/>
        <v>1</v>
      </c>
      <c r="C36" s="48">
        <f t="shared" ref="C36:C61" si="4">COUNTIF($F$4:$F$27,A36)</f>
        <v>0</v>
      </c>
      <c r="M36" s="4"/>
      <c r="N36"/>
    </row>
    <row r="37" spans="1:14" x14ac:dyDescent="0.3">
      <c r="A37" s="47">
        <v>11</v>
      </c>
      <c r="B37" s="48">
        <f t="shared" si="2"/>
        <v>2</v>
      </c>
      <c r="C37" s="48">
        <f t="shared" si="4"/>
        <v>0</v>
      </c>
      <c r="M37" s="4"/>
      <c r="N37"/>
    </row>
    <row r="38" spans="1:14" x14ac:dyDescent="0.3">
      <c r="A38" s="47">
        <v>12</v>
      </c>
      <c r="B38" s="48">
        <f t="shared" si="2"/>
        <v>4</v>
      </c>
      <c r="C38" s="48">
        <f t="shared" si="4"/>
        <v>0</v>
      </c>
      <c r="M38" s="4"/>
      <c r="N38"/>
    </row>
    <row r="39" spans="1:14" x14ac:dyDescent="0.3">
      <c r="A39" s="47">
        <v>13</v>
      </c>
      <c r="B39" s="48">
        <f t="shared" si="2"/>
        <v>1</v>
      </c>
      <c r="C39" s="48">
        <f t="shared" si="4"/>
        <v>0</v>
      </c>
      <c r="M39" s="4"/>
      <c r="N39"/>
    </row>
    <row r="40" spans="1:14" x14ac:dyDescent="0.3">
      <c r="A40" s="47">
        <v>14</v>
      </c>
      <c r="B40" s="48">
        <f t="shared" si="2"/>
        <v>2</v>
      </c>
      <c r="C40" s="48">
        <f t="shared" si="4"/>
        <v>0</v>
      </c>
      <c r="M40" s="4"/>
      <c r="N40"/>
    </row>
    <row r="41" spans="1:14" x14ac:dyDescent="0.3">
      <c r="A41" s="47">
        <v>15</v>
      </c>
      <c r="B41" s="48">
        <f t="shared" si="2"/>
        <v>4</v>
      </c>
      <c r="C41" s="48">
        <f t="shared" si="4"/>
        <v>0</v>
      </c>
      <c r="M41" s="4"/>
      <c r="N41"/>
    </row>
    <row r="42" spans="1:14" x14ac:dyDescent="0.3">
      <c r="A42" s="47">
        <v>16</v>
      </c>
      <c r="B42" s="48">
        <f t="shared" si="2"/>
        <v>1</v>
      </c>
      <c r="C42" s="48">
        <f t="shared" si="4"/>
        <v>1</v>
      </c>
      <c r="M42" s="4"/>
      <c r="N42"/>
    </row>
    <row r="43" spans="1:14" x14ac:dyDescent="0.3">
      <c r="A43" s="47">
        <v>17</v>
      </c>
      <c r="B43" s="48">
        <f t="shared" si="2"/>
        <v>2</v>
      </c>
      <c r="C43" s="48">
        <f t="shared" si="4"/>
        <v>2</v>
      </c>
      <c r="M43" s="4"/>
      <c r="N43"/>
    </row>
    <row r="44" spans="1:14" x14ac:dyDescent="0.3">
      <c r="A44" s="47">
        <v>18</v>
      </c>
      <c r="B44" s="48">
        <f t="shared" si="2"/>
        <v>2</v>
      </c>
      <c r="C44" s="48">
        <f t="shared" si="4"/>
        <v>2</v>
      </c>
      <c r="M44" s="4"/>
      <c r="N44"/>
    </row>
    <row r="45" spans="1:14" x14ac:dyDescent="0.3">
      <c r="A45" s="47">
        <v>19</v>
      </c>
      <c r="B45" s="48">
        <f t="shared" si="2"/>
        <v>0</v>
      </c>
      <c r="C45" s="48">
        <f t="shared" si="4"/>
        <v>3</v>
      </c>
      <c r="M45" s="4"/>
      <c r="N45"/>
    </row>
    <row r="46" spans="1:14" x14ac:dyDescent="0.3">
      <c r="A46" s="47">
        <v>20</v>
      </c>
      <c r="B46" s="48">
        <f t="shared" si="2"/>
        <v>1</v>
      </c>
      <c r="C46" s="48">
        <f t="shared" si="4"/>
        <v>2</v>
      </c>
      <c r="M46" s="4"/>
      <c r="N46"/>
    </row>
    <row r="47" spans="1:14" x14ac:dyDescent="0.3">
      <c r="A47" s="47">
        <v>21</v>
      </c>
      <c r="B47" s="48">
        <f t="shared" si="2"/>
        <v>0</v>
      </c>
      <c r="C47" s="48">
        <f t="shared" si="4"/>
        <v>4</v>
      </c>
      <c r="M47" s="4"/>
      <c r="N47"/>
    </row>
    <row r="48" spans="1:14" x14ac:dyDescent="0.3">
      <c r="A48" s="47">
        <v>22</v>
      </c>
      <c r="B48" s="48">
        <f t="shared" si="2"/>
        <v>1</v>
      </c>
      <c r="C48" s="48">
        <f t="shared" si="4"/>
        <v>2</v>
      </c>
      <c r="M48" s="4"/>
      <c r="N48"/>
    </row>
    <row r="49" spans="1:14" x14ac:dyDescent="0.3">
      <c r="A49" s="47">
        <v>23</v>
      </c>
      <c r="B49" s="48">
        <f t="shared" si="2"/>
        <v>0</v>
      </c>
      <c r="C49" s="48">
        <f t="shared" si="4"/>
        <v>1</v>
      </c>
      <c r="M49" s="4"/>
      <c r="N49"/>
    </row>
    <row r="50" spans="1:14" x14ac:dyDescent="0.3">
      <c r="A50" s="47">
        <v>24</v>
      </c>
      <c r="B50" s="48">
        <f t="shared" si="2"/>
        <v>0</v>
      </c>
      <c r="C50" s="48">
        <f t="shared" si="4"/>
        <v>1</v>
      </c>
      <c r="M50" s="4"/>
      <c r="N50"/>
    </row>
    <row r="51" spans="1:14" x14ac:dyDescent="0.3">
      <c r="A51" s="47">
        <v>25</v>
      </c>
      <c r="B51" s="48">
        <f t="shared" si="2"/>
        <v>0</v>
      </c>
      <c r="C51" s="48">
        <f t="shared" si="4"/>
        <v>3</v>
      </c>
      <c r="M51" s="4"/>
      <c r="N51"/>
    </row>
    <row r="52" spans="1:14" x14ac:dyDescent="0.3">
      <c r="A52" s="47">
        <v>26</v>
      </c>
      <c r="B52" s="48">
        <f t="shared" si="2"/>
        <v>0</v>
      </c>
      <c r="C52" s="48">
        <f t="shared" si="4"/>
        <v>1</v>
      </c>
      <c r="M52" s="4"/>
      <c r="N52"/>
    </row>
    <row r="53" spans="1:14" x14ac:dyDescent="0.3">
      <c r="A53" s="47">
        <v>27</v>
      </c>
      <c r="B53" s="48">
        <f t="shared" si="2"/>
        <v>0</v>
      </c>
      <c r="C53" s="48">
        <f t="shared" si="4"/>
        <v>0</v>
      </c>
      <c r="M53" s="4"/>
      <c r="N53"/>
    </row>
    <row r="54" spans="1:14" x14ac:dyDescent="0.3">
      <c r="A54" s="47">
        <v>28</v>
      </c>
      <c r="B54" s="48">
        <f t="shared" si="2"/>
        <v>0</v>
      </c>
      <c r="C54" s="48">
        <f t="shared" si="4"/>
        <v>0</v>
      </c>
      <c r="M54" s="4"/>
      <c r="N54"/>
    </row>
    <row r="55" spans="1:14" x14ac:dyDescent="0.3">
      <c r="A55" s="47">
        <v>29</v>
      </c>
      <c r="B55" s="48">
        <f t="shared" si="2"/>
        <v>0</v>
      </c>
      <c r="C55" s="48">
        <f t="shared" si="4"/>
        <v>0</v>
      </c>
      <c r="M55" s="4"/>
      <c r="N55"/>
    </row>
    <row r="56" spans="1:14" x14ac:dyDescent="0.3">
      <c r="A56" s="47">
        <v>30</v>
      </c>
      <c r="B56" s="48">
        <f t="shared" si="2"/>
        <v>0</v>
      </c>
      <c r="C56" s="48">
        <f t="shared" si="4"/>
        <v>0</v>
      </c>
      <c r="M56" s="4"/>
      <c r="N56"/>
    </row>
    <row r="57" spans="1:14" x14ac:dyDescent="0.3">
      <c r="A57" s="47">
        <v>31</v>
      </c>
      <c r="B57" s="48">
        <f t="shared" si="2"/>
        <v>0</v>
      </c>
      <c r="C57" s="48">
        <f t="shared" si="4"/>
        <v>0</v>
      </c>
      <c r="M57" s="4"/>
      <c r="N57"/>
    </row>
    <row r="58" spans="1:14" x14ac:dyDescent="0.3">
      <c r="A58" s="47">
        <v>32</v>
      </c>
      <c r="B58" s="48">
        <f t="shared" si="2"/>
        <v>0</v>
      </c>
      <c r="C58" s="48">
        <f t="shared" si="4"/>
        <v>0</v>
      </c>
      <c r="M58" s="4"/>
      <c r="N58"/>
    </row>
    <row r="59" spans="1:14" x14ac:dyDescent="0.3">
      <c r="A59" s="47">
        <v>33</v>
      </c>
      <c r="B59" s="48">
        <f t="shared" si="2"/>
        <v>0</v>
      </c>
      <c r="C59" s="48">
        <f t="shared" si="4"/>
        <v>0</v>
      </c>
      <c r="M59" s="4"/>
      <c r="N59"/>
    </row>
    <row r="60" spans="1:14" x14ac:dyDescent="0.3">
      <c r="A60" s="47">
        <v>34</v>
      </c>
      <c r="B60" s="48">
        <f t="shared" si="2"/>
        <v>0</v>
      </c>
      <c r="C60" s="48">
        <f t="shared" si="4"/>
        <v>1</v>
      </c>
      <c r="M60" s="4"/>
      <c r="N60"/>
    </row>
    <row r="61" spans="1:14" x14ac:dyDescent="0.3">
      <c r="A61" s="47">
        <v>35</v>
      </c>
      <c r="B61" s="48">
        <f t="shared" si="2"/>
        <v>0</v>
      </c>
      <c r="C61" s="48">
        <f t="shared" si="4"/>
        <v>1</v>
      </c>
      <c r="M61" s="4"/>
      <c r="N61"/>
    </row>
    <row r="62" spans="1:14" x14ac:dyDescent="0.3">
      <c r="A62" s="47">
        <v>36</v>
      </c>
      <c r="B62" s="48">
        <f t="shared" si="2"/>
        <v>0</v>
      </c>
      <c r="C62" s="48">
        <f t="shared" ref="C62:C63" si="5">COUNTIF($F$4:$F$27,A62)</f>
        <v>0</v>
      </c>
    </row>
    <row r="63" spans="1:14" x14ac:dyDescent="0.3">
      <c r="A63" s="47">
        <v>37</v>
      </c>
      <c r="B63" s="48">
        <f t="shared" si="2"/>
        <v>0</v>
      </c>
      <c r="C63" s="48">
        <f t="shared" si="5"/>
        <v>0</v>
      </c>
    </row>
    <row r="64" spans="1:14" x14ac:dyDescent="0.3">
      <c r="A64" s="45"/>
    </row>
    <row r="65" spans="1:1" x14ac:dyDescent="0.3">
      <c r="A65" s="45"/>
    </row>
    <row r="66" spans="1:1" x14ac:dyDescent="0.3">
      <c r="A66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defaultRowHeight="14.4" x14ac:dyDescent="0.3"/>
  <cols>
    <col min="1" max="1" width="10.21875" customWidth="1"/>
    <col min="2" max="2" width="11.33203125" customWidth="1"/>
    <col min="3" max="3" width="9" customWidth="1"/>
    <col min="4" max="4" width="16.44140625" customWidth="1"/>
    <col min="5" max="5" width="19" bestFit="1" customWidth="1"/>
    <col min="6" max="6" width="9" customWidth="1"/>
    <col min="7" max="7" width="21.33203125" style="4" customWidth="1"/>
    <col min="8" max="8" width="13.88671875" customWidth="1"/>
    <col min="9" max="9" width="13.6640625" customWidth="1"/>
  </cols>
  <sheetData>
    <row r="1" spans="1:9" x14ac:dyDescent="0.3">
      <c r="A1" s="66" t="s">
        <v>39</v>
      </c>
    </row>
    <row r="2" spans="1:9" x14ac:dyDescent="0.3">
      <c r="A2" t="s">
        <v>4</v>
      </c>
      <c r="G2" s="64" t="s">
        <v>36</v>
      </c>
    </row>
    <row r="3" spans="1:9" ht="15" thickBot="1" x14ac:dyDescent="0.35">
      <c r="A3" s="51" t="s">
        <v>2</v>
      </c>
      <c r="B3" s="52" t="s">
        <v>3</v>
      </c>
      <c r="H3" s="62" t="s">
        <v>2</v>
      </c>
      <c r="I3" s="62" t="s">
        <v>3</v>
      </c>
    </row>
    <row r="4" spans="1:9" ht="15" thickBot="1" x14ac:dyDescent="0.35">
      <c r="A4" s="44">
        <v>12.079000000000001</v>
      </c>
      <c r="B4" s="50">
        <v>19.277999999999999</v>
      </c>
      <c r="D4">
        <f>A4-B4</f>
        <v>-7.1989999999999981</v>
      </c>
      <c r="E4">
        <f t="shared" ref="E4:E27" si="0">(D4-$H$6)^2</f>
        <v>0.58816117361111697</v>
      </c>
      <c r="G4" s="63" t="s">
        <v>6</v>
      </c>
      <c r="H4" s="56">
        <f>ROUND(AVERAGE(A4:A27),2)</f>
        <v>14.05</v>
      </c>
      <c r="I4" s="56">
        <f>AVERAGE(B4:B27)</f>
        <v>22.015916666666669</v>
      </c>
    </row>
    <row r="5" spans="1:9" ht="15" thickBot="1" x14ac:dyDescent="0.35">
      <c r="A5" s="44">
        <v>16.791</v>
      </c>
      <c r="B5" s="50">
        <v>18.741</v>
      </c>
      <c r="D5">
        <f t="shared" ref="D5:D26" si="1">A5-B5</f>
        <v>-1.9499999999999993</v>
      </c>
      <c r="E5">
        <f t="shared" si="0"/>
        <v>36.191253340277811</v>
      </c>
      <c r="H5" s="55"/>
    </row>
    <row r="6" spans="1:9" ht="15" thickBot="1" x14ac:dyDescent="0.35">
      <c r="A6" s="44">
        <v>9.5640000000000001</v>
      </c>
      <c r="B6" s="50">
        <v>21.213999999999999</v>
      </c>
      <c r="D6">
        <f t="shared" si="1"/>
        <v>-11.649999999999999</v>
      </c>
      <c r="E6">
        <f t="shared" si="0"/>
        <v>13.572470006944421</v>
      </c>
      <c r="G6" s="63" t="s">
        <v>12</v>
      </c>
      <c r="H6" s="56">
        <f>H4-I4</f>
        <v>-7.9659166666666685</v>
      </c>
    </row>
    <row r="7" spans="1:9" ht="15" thickBot="1" x14ac:dyDescent="0.35">
      <c r="A7" s="44">
        <v>8.6300000000000008</v>
      </c>
      <c r="B7" s="50">
        <v>15.686999999999999</v>
      </c>
      <c r="D7">
        <f t="shared" si="1"/>
        <v>-7.0569999999999986</v>
      </c>
      <c r="E7">
        <f t="shared" si="0"/>
        <v>0.82612950694445042</v>
      </c>
      <c r="G7" s="63" t="s">
        <v>0</v>
      </c>
      <c r="H7" s="57">
        <f>COUNT(A4:A27)</f>
        <v>24</v>
      </c>
    </row>
    <row r="8" spans="1:9" ht="15" thickBot="1" x14ac:dyDescent="0.35">
      <c r="A8" s="44">
        <v>14.669</v>
      </c>
      <c r="B8" s="50">
        <v>22.803000000000001</v>
      </c>
      <c r="D8">
        <f t="shared" si="1"/>
        <v>-8.1340000000000003</v>
      </c>
      <c r="E8">
        <f t="shared" si="0"/>
        <v>2.8252006944443932E-2</v>
      </c>
      <c r="G8" s="63" t="s">
        <v>34</v>
      </c>
      <c r="H8" s="57">
        <f>H7-1</f>
        <v>23</v>
      </c>
    </row>
    <row r="9" spans="1:9" ht="15" thickBot="1" x14ac:dyDescent="0.35">
      <c r="A9" s="44">
        <v>12.238</v>
      </c>
      <c r="B9" s="50">
        <v>20.878</v>
      </c>
      <c r="D9">
        <f t="shared" si="1"/>
        <v>-8.64</v>
      </c>
      <c r="E9">
        <f t="shared" si="0"/>
        <v>0.45438834027777603</v>
      </c>
      <c r="G9" s="63" t="s">
        <v>9</v>
      </c>
      <c r="H9" s="56">
        <f>SUM(E4:E27)/H8</f>
        <v>23.666542188405792</v>
      </c>
    </row>
    <row r="10" spans="1:9" ht="15" thickBot="1" x14ac:dyDescent="0.35">
      <c r="A10" s="44">
        <v>14.692</v>
      </c>
      <c r="B10" s="50">
        <v>24.571999999999999</v>
      </c>
      <c r="D10">
        <f t="shared" si="1"/>
        <v>-9.879999999999999</v>
      </c>
      <c r="E10">
        <f t="shared" si="0"/>
        <v>3.6637150069444333</v>
      </c>
      <c r="G10" s="63" t="s">
        <v>7</v>
      </c>
      <c r="H10" s="56">
        <f>SQRT(H9)</f>
        <v>4.864827046093807</v>
      </c>
    </row>
    <row r="11" spans="1:9" ht="15" thickBot="1" x14ac:dyDescent="0.35">
      <c r="A11" s="44">
        <v>8.9870000000000001</v>
      </c>
      <c r="B11" s="50">
        <v>17.393999999999998</v>
      </c>
      <c r="D11">
        <f t="shared" si="1"/>
        <v>-8.4069999999999983</v>
      </c>
      <c r="E11">
        <f t="shared" si="0"/>
        <v>0.19455450694444126</v>
      </c>
      <c r="G11" s="63" t="s">
        <v>1</v>
      </c>
      <c r="H11" s="56">
        <f>H10/SQRT(H7)</f>
        <v>0.9930286624850807</v>
      </c>
    </row>
    <row r="12" spans="1:9" ht="15" thickBot="1" x14ac:dyDescent="0.35">
      <c r="A12" s="44">
        <v>9.4009999999999998</v>
      </c>
      <c r="B12" s="50">
        <v>20.762</v>
      </c>
      <c r="D12">
        <f t="shared" si="1"/>
        <v>-11.361000000000001</v>
      </c>
      <c r="E12">
        <f t="shared" si="0"/>
        <v>11.52659084027777</v>
      </c>
      <c r="G12" s="63" t="s">
        <v>11</v>
      </c>
      <c r="H12" s="56">
        <f>H6/H11</f>
        <v>-8.0218396181352407</v>
      </c>
    </row>
    <row r="13" spans="1:9" ht="15" thickBot="1" x14ac:dyDescent="0.35">
      <c r="A13" s="44">
        <v>14.48</v>
      </c>
      <c r="B13" s="50">
        <v>26.282</v>
      </c>
      <c r="D13">
        <f t="shared" si="1"/>
        <v>-11.802</v>
      </c>
      <c r="E13">
        <f t="shared" si="0"/>
        <v>14.715535340277761</v>
      </c>
      <c r="G13" s="63" t="s">
        <v>37</v>
      </c>
      <c r="H13" s="59">
        <v>-2.069</v>
      </c>
      <c r="I13" s="58">
        <v>2.069</v>
      </c>
    </row>
    <row r="14" spans="1:9" ht="15" thickBot="1" x14ac:dyDescent="0.35">
      <c r="A14" s="44">
        <v>22.327999999999999</v>
      </c>
      <c r="B14" s="50">
        <v>24.524000000000001</v>
      </c>
      <c r="D14">
        <f t="shared" si="1"/>
        <v>-2.1960000000000015</v>
      </c>
      <c r="E14">
        <f t="shared" si="0"/>
        <v>33.291938340277781</v>
      </c>
      <c r="G14" s="63" t="s">
        <v>10</v>
      </c>
      <c r="H14" s="56">
        <f>I13*H11</f>
        <v>2.0545763026816317</v>
      </c>
      <c r="I14" s="55"/>
    </row>
    <row r="15" spans="1:9" ht="15" thickBot="1" x14ac:dyDescent="0.35">
      <c r="A15" s="44">
        <v>15.298</v>
      </c>
      <c r="B15" s="50">
        <v>18.643999999999998</v>
      </c>
      <c r="D15">
        <f t="shared" si="1"/>
        <v>-3.3459999999999983</v>
      </c>
      <c r="E15">
        <f t="shared" si="0"/>
        <v>21.343630006944476</v>
      </c>
      <c r="G15" s="63" t="s">
        <v>35</v>
      </c>
      <c r="H15" s="61">
        <f>H6-H14</f>
        <v>-10.0204929693483</v>
      </c>
      <c r="I15" s="60">
        <f>H6+H14</f>
        <v>-5.9113403639850368</v>
      </c>
    </row>
    <row r="16" spans="1:9" ht="15" thickBot="1" x14ac:dyDescent="0.35">
      <c r="A16" s="44">
        <v>15.073</v>
      </c>
      <c r="B16" s="50">
        <v>17.510000000000002</v>
      </c>
      <c r="D16">
        <f t="shared" si="1"/>
        <v>-2.4370000000000012</v>
      </c>
      <c r="E16">
        <f t="shared" si="0"/>
        <v>30.568919506944454</v>
      </c>
    </row>
    <row r="17" spans="1:5" ht="15" thickBot="1" x14ac:dyDescent="0.35">
      <c r="A17" s="44">
        <v>16.928999999999998</v>
      </c>
      <c r="B17" s="50">
        <v>20.329999999999998</v>
      </c>
      <c r="D17">
        <f t="shared" si="1"/>
        <v>-3.4009999999999998</v>
      </c>
      <c r="E17">
        <f t="shared" si="0"/>
        <v>20.838464173611129</v>
      </c>
    </row>
    <row r="18" spans="1:5" ht="15" thickBot="1" x14ac:dyDescent="0.35">
      <c r="A18" s="44">
        <v>18.2</v>
      </c>
      <c r="B18" s="50">
        <v>35.255000000000003</v>
      </c>
      <c r="D18">
        <f t="shared" si="1"/>
        <v>-17.055000000000003</v>
      </c>
      <c r="E18">
        <f t="shared" si="0"/>
        <v>82.611435840277807</v>
      </c>
    </row>
    <row r="19" spans="1:5" ht="15" thickBot="1" x14ac:dyDescent="0.35">
      <c r="A19" s="44">
        <v>12.13</v>
      </c>
      <c r="B19" s="50">
        <v>22.158000000000001</v>
      </c>
      <c r="D19">
        <f t="shared" si="1"/>
        <v>-10.028</v>
      </c>
      <c r="E19">
        <f t="shared" si="0"/>
        <v>4.2521876736111057</v>
      </c>
    </row>
    <row r="20" spans="1:5" ht="15" thickBot="1" x14ac:dyDescent="0.35">
      <c r="A20" s="44">
        <v>18.495000000000001</v>
      </c>
      <c r="B20" s="50">
        <v>25.138999999999999</v>
      </c>
      <c r="D20">
        <f t="shared" si="1"/>
        <v>-6.6439999999999984</v>
      </c>
      <c r="E20">
        <f t="shared" si="0"/>
        <v>1.7474636736111204</v>
      </c>
    </row>
    <row r="21" spans="1:5" ht="15" thickBot="1" x14ac:dyDescent="0.35">
      <c r="A21" s="44">
        <v>10.638999999999999</v>
      </c>
      <c r="B21" s="50">
        <v>20.428999999999998</v>
      </c>
      <c r="D21">
        <f t="shared" si="1"/>
        <v>-9.7899999999999991</v>
      </c>
      <c r="E21">
        <f t="shared" si="0"/>
        <v>3.3272800069444344</v>
      </c>
    </row>
    <row r="22" spans="1:5" ht="15" thickBot="1" x14ac:dyDescent="0.35">
      <c r="A22" s="44">
        <v>11.343999999999999</v>
      </c>
      <c r="B22" s="50">
        <v>17.425000000000001</v>
      </c>
      <c r="D22">
        <f t="shared" si="1"/>
        <v>-6.0810000000000013</v>
      </c>
      <c r="E22">
        <f t="shared" si="0"/>
        <v>3.55291084027778</v>
      </c>
    </row>
    <row r="23" spans="1:5" ht="15" thickBot="1" x14ac:dyDescent="0.35">
      <c r="A23" s="44">
        <v>12.369</v>
      </c>
      <c r="B23" s="50">
        <v>34.287999999999997</v>
      </c>
      <c r="D23">
        <f t="shared" si="1"/>
        <v>-21.918999999999997</v>
      </c>
      <c r="E23">
        <f t="shared" si="0"/>
        <v>194.68853450694431</v>
      </c>
    </row>
    <row r="24" spans="1:5" ht="15" thickBot="1" x14ac:dyDescent="0.35">
      <c r="A24" s="44">
        <v>12.944000000000001</v>
      </c>
      <c r="B24" s="50">
        <v>23.893999999999998</v>
      </c>
      <c r="D24">
        <f t="shared" si="1"/>
        <v>-10.949999999999998</v>
      </c>
      <c r="E24">
        <f t="shared" si="0"/>
        <v>8.9047533402777521</v>
      </c>
    </row>
    <row r="25" spans="1:5" ht="15" thickBot="1" x14ac:dyDescent="0.35">
      <c r="A25" s="44">
        <v>14.233000000000001</v>
      </c>
      <c r="B25" s="50">
        <v>17.96</v>
      </c>
      <c r="D25">
        <f t="shared" si="1"/>
        <v>-3.7270000000000003</v>
      </c>
      <c r="E25">
        <f t="shared" si="0"/>
        <v>17.968414506944459</v>
      </c>
    </row>
    <row r="26" spans="1:5" ht="15" thickBot="1" x14ac:dyDescent="0.35">
      <c r="A26" s="44">
        <v>19.71</v>
      </c>
      <c r="B26" s="50">
        <v>22.058</v>
      </c>
      <c r="D26">
        <f t="shared" si="1"/>
        <v>-2.347999999999999</v>
      </c>
      <c r="E26">
        <f t="shared" si="0"/>
        <v>31.560987673611145</v>
      </c>
    </row>
    <row r="27" spans="1:5" x14ac:dyDescent="0.3">
      <c r="A27" s="53">
        <v>16.004000000000001</v>
      </c>
      <c r="B27" s="54">
        <v>21.157</v>
      </c>
      <c r="D27">
        <f>A27-B27</f>
        <v>-5.1529999999999987</v>
      </c>
      <c r="E27">
        <f t="shared" si="0"/>
        <v>7.9125001736111287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 C o l u m n s \ C o n g r u e n t < / K e y > < / D i a g r a m O b j e c t K e y > < D i a g r a m O b j e c t K e y > < K e y > C o l u m n s \ I n c o n g r u e n t 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 C o l u m n s \ C o n g r u e n t 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 C o l u m n s \ I n c o n g r u e n t 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 2 0 1 5 - 0 8 - 0 5 T 1 9 : 0 1 : 0 3 . 0 2 3 8 6 7 3 - 0 7 : 0 0 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e 2 - 9 3 c 5 e c 1 1 - 9 b 9 6 - 4 5 1 7 - 8 6 5 d - 7 a 0 0 a 0 0 e 5 d 9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2 - 9 3 c 5 e c 1 1 - 9 b 9 6 - 4 5 1 7 - 8 6 5 d - 7 a 0 0 a 0 0 e 5 d 9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 T a b l e 2 < / E x c e l T a b l e N a m e > < G e m i n i T a b l e I d > T a b l e 2 - 9 3 c 5 e c 1 1 - 9 b 9 6 - 4 5 1 7 - 8 6 5 d - 7 a 0 0 a 0 0 e 5 d 9 5 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2 - 9 3 c 5 e c 1 1 - 9 b 9 6 - 4 5 1 7 - 8 6 5 d - 7 a 0 0 a 0 0 e 5 d 9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 C o n g r u e n t < / s t r i n g > < / k e y > < v a l u e > < i n t > 1 2 4 < / i n t > < / v a l u e > < / i t e m > < i t e m > < k e y > < s t r i n g > I n c o n g r u e n t < / s t r i n g > < / k e y > < v a l u e > < i n t > 1 3 8 < / i n t > < / v a l u e > < / i t e m > < / C o l u m n W i d t h s > < C o l u m n D i s p l a y I n d e x > < i t e m > < k e y > < s t r i n g > C o n g r u e n t < / s t r i n g > < / k e y > < v a l u e > < i n t > 0 < / i n t > < / v a l u e > < / i t e m > < i t e m > < k e y > < s t r i n g > I n c o n g r u e n t 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5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 T a b l e 2 - 9 3 c 5 e c 1 1 - 9 b 9 6 - 4 5 1 7 - 8 6 5 d - 7 a 0 0 a 0 0 e 5 d 9 5 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 1 0 0 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91D725E-EF9E-4CC5-A2C6-0327B210DF82}">
  <ds:schemaRefs/>
</ds:datastoreItem>
</file>

<file path=customXml/itemProps10.xml><?xml version="1.0" encoding="utf-8"?>
<ds:datastoreItem xmlns:ds="http://schemas.openxmlformats.org/officeDocument/2006/customXml" ds:itemID="{506FC118-B5E2-4EE1-BA3F-DC4AA096511B}">
  <ds:schemaRefs/>
</ds:datastoreItem>
</file>

<file path=customXml/itemProps11.xml><?xml version="1.0" encoding="utf-8"?>
<ds:datastoreItem xmlns:ds="http://schemas.openxmlformats.org/officeDocument/2006/customXml" ds:itemID="{D165D08B-AD33-44F8-A785-ECE2FD34ED39}">
  <ds:schemaRefs/>
</ds:datastoreItem>
</file>

<file path=customXml/itemProps12.xml><?xml version="1.0" encoding="utf-8"?>
<ds:datastoreItem xmlns:ds="http://schemas.openxmlformats.org/officeDocument/2006/customXml" ds:itemID="{CCF71C4B-8486-4BD8-8CED-7987F5A0D8B2}">
  <ds:schemaRefs/>
</ds:datastoreItem>
</file>

<file path=customXml/itemProps13.xml><?xml version="1.0" encoding="utf-8"?>
<ds:datastoreItem xmlns:ds="http://schemas.openxmlformats.org/officeDocument/2006/customXml" ds:itemID="{0DEFEF3F-DB1F-494A-9E4C-1FA7888243A8}">
  <ds:schemaRefs/>
</ds:datastoreItem>
</file>

<file path=customXml/itemProps14.xml><?xml version="1.0" encoding="utf-8"?>
<ds:datastoreItem xmlns:ds="http://schemas.openxmlformats.org/officeDocument/2006/customXml" ds:itemID="{6DF2DF8E-FC96-4335-A771-02D3DE323223}">
  <ds:schemaRefs/>
</ds:datastoreItem>
</file>

<file path=customXml/itemProps15.xml><?xml version="1.0" encoding="utf-8"?>
<ds:datastoreItem xmlns:ds="http://schemas.openxmlformats.org/officeDocument/2006/customXml" ds:itemID="{117C062D-84F6-44A0-9E22-DA78220AF8FB}">
  <ds:schemaRefs/>
</ds:datastoreItem>
</file>

<file path=customXml/itemProps16.xml><?xml version="1.0" encoding="utf-8"?>
<ds:datastoreItem xmlns:ds="http://schemas.openxmlformats.org/officeDocument/2006/customXml" ds:itemID="{5EE04119-E4E0-443A-A6F0-B7C66A473B5A}">
  <ds:schemaRefs/>
</ds:datastoreItem>
</file>

<file path=customXml/itemProps2.xml><?xml version="1.0" encoding="utf-8"?>
<ds:datastoreItem xmlns:ds="http://schemas.openxmlformats.org/officeDocument/2006/customXml" ds:itemID="{B0BBAA6F-7D73-47CB-89F6-ED9B4F786E1E}">
  <ds:schemaRefs/>
</ds:datastoreItem>
</file>

<file path=customXml/itemProps3.xml><?xml version="1.0" encoding="utf-8"?>
<ds:datastoreItem xmlns:ds="http://schemas.openxmlformats.org/officeDocument/2006/customXml" ds:itemID="{6169E780-3383-487B-AA7F-05682CCA8177}">
  <ds:schemaRefs/>
</ds:datastoreItem>
</file>

<file path=customXml/itemProps4.xml><?xml version="1.0" encoding="utf-8"?>
<ds:datastoreItem xmlns:ds="http://schemas.openxmlformats.org/officeDocument/2006/customXml" ds:itemID="{B74C8F27-B83C-4D9B-BCAB-4B4325FF3D0D}">
  <ds:schemaRefs/>
</ds:datastoreItem>
</file>

<file path=customXml/itemProps5.xml><?xml version="1.0" encoding="utf-8"?>
<ds:datastoreItem xmlns:ds="http://schemas.openxmlformats.org/officeDocument/2006/customXml" ds:itemID="{2F7E9961-CE32-4D24-8B79-95157F0580BF}">
  <ds:schemaRefs/>
</ds:datastoreItem>
</file>

<file path=customXml/itemProps6.xml><?xml version="1.0" encoding="utf-8"?>
<ds:datastoreItem xmlns:ds="http://schemas.openxmlformats.org/officeDocument/2006/customXml" ds:itemID="{E50A5927-3747-46B5-8098-808B6D77CA08}">
  <ds:schemaRefs/>
</ds:datastoreItem>
</file>

<file path=customXml/itemProps7.xml><?xml version="1.0" encoding="utf-8"?>
<ds:datastoreItem xmlns:ds="http://schemas.openxmlformats.org/officeDocument/2006/customXml" ds:itemID="{C3D55B1B-BAB2-4314-8600-49FD49F03C10}">
  <ds:schemaRefs/>
</ds:datastoreItem>
</file>

<file path=customXml/itemProps8.xml><?xml version="1.0" encoding="utf-8"?>
<ds:datastoreItem xmlns:ds="http://schemas.openxmlformats.org/officeDocument/2006/customXml" ds:itemID="{A013CCF1-6BF6-4762-B1D7-CE957E40C2B4}">
  <ds:schemaRefs/>
</ds:datastoreItem>
</file>

<file path=customXml/itemProps9.xml><?xml version="1.0" encoding="utf-8"?>
<ds:datastoreItem xmlns:ds="http://schemas.openxmlformats.org/officeDocument/2006/customXml" ds:itemID="{9F5B0269-51E1-4FA1-8C96-352EAA14CBB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P1(Q3)</vt:lpstr>
      <vt:lpstr>P1(Q4)</vt:lpstr>
      <vt:lpstr>P1 (Q5)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2015-08-06T05:12:52Z</dcterms:modified>
</cp:coreProperties>
</file>