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ba\Downloads\"/>
    </mc:Choice>
  </mc:AlternateContent>
  <xr:revisionPtr revIDLastSave="0" documentId="13_ncr:1_{6159FF8E-BDB5-429A-9ED8-AF6D5DBB9C82}" xr6:coauthVersionLast="47" xr6:coauthVersionMax="47" xr10:uidLastSave="{00000000-0000-0000-0000-000000000000}"/>
  <bookViews>
    <workbookView xWindow="-120" yWindow="-120" windowWidth="29040" windowHeight="15990" xr2:uid="{AF10A4CD-0AA3-42B0-9959-901B9160FC96}"/>
  </bookViews>
  <sheets>
    <sheet name="LoRa MeteoWind 20byte" sheetId="1" r:id="rId1"/>
  </sheets>
  <definedNames>
    <definedName name="_xlnm.Print_Area" localSheetId="0">'LoRa MeteoWind 20byte'!$A$1:$S$33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U13" i="1"/>
  <c r="AP30" i="1"/>
  <c r="AP31" i="1" s="1"/>
  <c r="AQ30" i="1"/>
  <c r="AQ31" i="1" s="1"/>
  <c r="AR30" i="1"/>
  <c r="AR31" i="1" s="1"/>
  <c r="AS30" i="1"/>
  <c r="AS31" i="1" s="1"/>
  <c r="AT30" i="1"/>
  <c r="AT31" i="1" s="1"/>
  <c r="AU30" i="1"/>
  <c r="AU31" i="1" s="1"/>
  <c r="AV30" i="1"/>
  <c r="AV31" i="1" s="1"/>
  <c r="AW30" i="1"/>
  <c r="AW31" i="1" s="1"/>
  <c r="AX30" i="1"/>
  <c r="AY30" i="1"/>
  <c r="AY31" i="1" s="1"/>
  <c r="AZ30" i="1"/>
  <c r="AZ31" i="1" s="1"/>
  <c r="BA30" i="1"/>
  <c r="BA31" i="1" s="1"/>
  <c r="BB30" i="1"/>
  <c r="BB31" i="1" s="1"/>
  <c r="BC30" i="1"/>
  <c r="BC31" i="1" s="1"/>
  <c r="BD30" i="1"/>
  <c r="BD31" i="1" s="1"/>
  <c r="BE30" i="1"/>
  <c r="BE31" i="1" s="1"/>
  <c r="BF30" i="1"/>
  <c r="BF31" i="1" s="1"/>
  <c r="BG30" i="1"/>
  <c r="BG31" i="1" s="1"/>
  <c r="BH30" i="1"/>
  <c r="BH31" i="1" s="1"/>
  <c r="BI30" i="1"/>
  <c r="BI31" i="1" s="1"/>
  <c r="BJ30" i="1"/>
  <c r="BJ31" i="1" s="1"/>
  <c r="BK30" i="1"/>
  <c r="BK31" i="1" s="1"/>
  <c r="BL30" i="1"/>
  <c r="BL31" i="1" s="1"/>
  <c r="BM30" i="1"/>
  <c r="BM31" i="1" s="1"/>
  <c r="BN30" i="1"/>
  <c r="BN31" i="1" s="1"/>
  <c r="BO30" i="1"/>
  <c r="BO31" i="1" s="1"/>
  <c r="BP30" i="1"/>
  <c r="BP31" i="1" s="1"/>
  <c r="BQ30" i="1"/>
  <c r="BQ31" i="1" s="1"/>
  <c r="BR30" i="1"/>
  <c r="BR31" i="1" s="1"/>
  <c r="BS30" i="1"/>
  <c r="BS31" i="1" s="1"/>
  <c r="BT30" i="1"/>
  <c r="BT31" i="1" s="1"/>
  <c r="BU30" i="1"/>
  <c r="BU31" i="1" s="1"/>
  <c r="BV30" i="1"/>
  <c r="BV31" i="1" s="1"/>
  <c r="BW30" i="1"/>
  <c r="BW31" i="1" s="1"/>
  <c r="BX30" i="1"/>
  <c r="BX31" i="1" s="1"/>
  <c r="BY30" i="1"/>
  <c r="BY31" i="1" s="1"/>
  <c r="BZ30" i="1"/>
  <c r="BZ31" i="1" s="1"/>
  <c r="CA30" i="1"/>
  <c r="CA31" i="1" s="1"/>
  <c r="CB30" i="1"/>
  <c r="CB31" i="1" s="1"/>
  <c r="CC30" i="1"/>
  <c r="CC31" i="1" s="1"/>
  <c r="AX31" i="1"/>
  <c r="AL30" i="1"/>
  <c r="AL31" i="1" s="1"/>
  <c r="AM30" i="1"/>
  <c r="AM31" i="1" s="1"/>
  <c r="AN30" i="1"/>
  <c r="AN31" i="1" s="1"/>
  <c r="AO30" i="1"/>
  <c r="AO31" i="1" s="1"/>
  <c r="V18" i="1"/>
  <c r="M30" i="1"/>
  <c r="M31" i="1" s="1"/>
  <c r="M14" i="1"/>
  <c r="M16" i="1" s="1"/>
  <c r="M19" i="1" s="1"/>
  <c r="N14" i="1"/>
  <c r="N16" i="1" s="1"/>
  <c r="N19" i="1" s="1"/>
  <c r="O14" i="1"/>
  <c r="O16" i="1" s="1"/>
  <c r="O19" i="1" s="1"/>
  <c r="P14" i="1"/>
  <c r="P16" i="1" s="1"/>
  <c r="P19" i="1" s="1"/>
  <c r="Q14" i="1"/>
  <c r="Q16" i="1" s="1"/>
  <c r="Q19" i="1" s="1"/>
  <c r="R14" i="1"/>
  <c r="R16" i="1" s="1"/>
  <c r="R19" i="1" s="1"/>
  <c r="S14" i="1"/>
  <c r="S16" i="1" s="1"/>
  <c r="S19" i="1" s="1"/>
  <c r="AK30" i="1"/>
  <c r="AK31" i="1" s="1"/>
  <c r="AJ30" i="1"/>
  <c r="AJ31" i="1" s="1"/>
  <c r="AI30" i="1"/>
  <c r="AI31" i="1" s="1"/>
  <c r="AH30" i="1"/>
  <c r="AH31" i="1" s="1"/>
  <c r="AG30" i="1"/>
  <c r="AG31" i="1" s="1"/>
  <c r="AF30" i="1"/>
  <c r="AF31" i="1" s="1"/>
  <c r="AE30" i="1"/>
  <c r="AE31" i="1" s="1"/>
  <c r="AD30" i="1"/>
  <c r="AD31" i="1" s="1"/>
  <c r="AC30" i="1"/>
  <c r="AC31" i="1" s="1"/>
  <c r="AB30" i="1"/>
  <c r="AB31" i="1" s="1"/>
  <c r="AA30" i="1"/>
  <c r="AA31" i="1" s="1"/>
  <c r="Z30" i="1"/>
  <c r="Z31" i="1" s="1"/>
  <c r="Y30" i="1"/>
  <c r="Y31" i="1" s="1"/>
  <c r="X30" i="1"/>
  <c r="X31" i="1" s="1"/>
  <c r="W30" i="1"/>
  <c r="W31" i="1" s="1"/>
  <c r="V30" i="1"/>
  <c r="V31" i="1" s="1"/>
  <c r="U30" i="1"/>
  <c r="U31" i="1" s="1"/>
  <c r="T30" i="1"/>
  <c r="T31" i="1" s="1"/>
  <c r="S30" i="1"/>
  <c r="S31" i="1" s="1"/>
  <c r="R30" i="1"/>
  <c r="R31" i="1" s="1"/>
  <c r="Q30" i="1"/>
  <c r="Q31" i="1" s="1"/>
  <c r="P30" i="1"/>
  <c r="P31" i="1" s="1"/>
  <c r="O30" i="1"/>
  <c r="O31" i="1" s="1"/>
  <c r="N30" i="1"/>
  <c r="N31" i="1" s="1"/>
  <c r="L30" i="1"/>
  <c r="L31" i="1" s="1"/>
  <c r="K30" i="1"/>
  <c r="K31" i="1" s="1"/>
  <c r="J30" i="1"/>
  <c r="J31" i="1" s="1"/>
  <c r="I30" i="1"/>
  <c r="I31" i="1" s="1"/>
  <c r="H30" i="1"/>
  <c r="H31" i="1" s="1"/>
  <c r="G30" i="1"/>
  <c r="G31" i="1" s="1"/>
  <c r="F30" i="1"/>
  <c r="F31" i="1" s="1"/>
  <c r="E30" i="1"/>
  <c r="E31" i="1" s="1"/>
  <c r="D30" i="1"/>
  <c r="D31" i="1" s="1"/>
  <c r="C30" i="1"/>
  <c r="C31" i="1" s="1"/>
  <c r="B30" i="1"/>
  <c r="B31" i="1" s="1"/>
  <c r="L14" i="1"/>
  <c r="L16" i="1" s="1"/>
  <c r="L19" i="1" s="1"/>
  <c r="K14" i="1"/>
  <c r="K16" i="1" s="1"/>
  <c r="K19" i="1" s="1"/>
  <c r="J14" i="1"/>
  <c r="J16" i="1" s="1"/>
  <c r="J19" i="1" s="1"/>
  <c r="I14" i="1"/>
  <c r="I16" i="1" s="1"/>
  <c r="I19" i="1" s="1"/>
  <c r="H14" i="1"/>
  <c r="H16" i="1" s="1"/>
  <c r="H19" i="1" s="1"/>
  <c r="G14" i="1"/>
  <c r="G16" i="1" s="1"/>
  <c r="G19" i="1" s="1"/>
  <c r="F14" i="1"/>
  <c r="F16" i="1" s="1"/>
  <c r="F19" i="1" s="1"/>
  <c r="E14" i="1"/>
  <c r="E16" i="1" s="1"/>
  <c r="E19" i="1" s="1"/>
  <c r="D14" i="1"/>
  <c r="D16" i="1" s="1"/>
  <c r="D19" i="1" s="1"/>
  <c r="C14" i="1"/>
  <c r="C16" i="1" s="1"/>
  <c r="C19" i="1" s="1"/>
  <c r="B14" i="1"/>
  <c r="B16" i="1" s="1"/>
  <c r="B19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B5" i="1" l="1"/>
  <c r="U19" i="1"/>
  <c r="V13" i="1"/>
  <c r="O6" i="1"/>
  <c r="T8" i="1" l="1"/>
  <c r="T9" i="1" s="1"/>
  <c r="C8" i="1"/>
  <c r="B8" i="1"/>
  <c r="H8" i="1"/>
  <c r="I8" i="1"/>
  <c r="J8" i="1"/>
  <c r="K8" i="1"/>
  <c r="L8" i="1"/>
  <c r="L9" i="1" s="1"/>
  <c r="L10" i="1" s="1"/>
  <c r="L20" i="1" s="1"/>
  <c r="M8" i="1"/>
  <c r="M9" i="1" s="1"/>
  <c r="M10" i="1" s="1"/>
  <c r="M20" i="1" s="1"/>
  <c r="N8" i="1"/>
  <c r="N9" i="1" s="1"/>
  <c r="N10" i="1" s="1"/>
  <c r="N20" i="1" s="1"/>
  <c r="O8" i="1"/>
  <c r="O9" i="1" s="1"/>
  <c r="O10" i="1" s="1"/>
  <c r="O20" i="1" s="1"/>
  <c r="G8" i="1"/>
  <c r="P6" i="1"/>
  <c r="P8" i="1" s="1"/>
  <c r="P9" i="1" s="1"/>
  <c r="D8" i="1"/>
  <c r="B9" i="1"/>
  <c r="B10" i="1" s="1"/>
  <c r="B20" i="1" s="1"/>
  <c r="C9" i="1"/>
  <c r="C10" i="1" s="1"/>
  <c r="C20" i="1" s="1"/>
  <c r="F8" i="1"/>
  <c r="E8" i="1"/>
  <c r="I9" i="1" a="1"/>
  <c r="F9" i="1" a="1"/>
  <c r="E9" i="1" a="1"/>
  <c r="H9" i="1" a="1"/>
  <c r="G9" i="1" a="1"/>
  <c r="J9" i="1" a="1"/>
  <c r="D9" i="1" a="1"/>
  <c r="K9" i="1" a="1"/>
  <c r="K9" i="1" l="1"/>
  <c r="E9" i="1"/>
  <c r="D9" i="1"/>
  <c r="J9" i="1"/>
  <c r="G9" i="1"/>
  <c r="H9" i="1"/>
  <c r="H10" i="1" s="1"/>
  <c r="H20" i="1" s="1"/>
  <c r="F9" i="1"/>
  <c r="F10" i="1" s="1"/>
  <c r="F20" i="1" s="1"/>
  <c r="I9" i="1"/>
  <c r="I10" i="1" s="1"/>
  <c r="I20" i="1" s="1"/>
  <c r="K10" i="1"/>
  <c r="K20" i="1" s="1"/>
  <c r="E10" i="1"/>
  <c r="E20" i="1" s="1"/>
  <c r="D10" i="1"/>
  <c r="D20" i="1" s="1"/>
  <c r="J10" i="1"/>
  <c r="J20" i="1" s="1"/>
  <c r="G10" i="1"/>
  <c r="G20" i="1" s="1"/>
  <c r="G36" i="1"/>
  <c r="Q6" i="1"/>
  <c r="Q8" i="1" s="1"/>
  <c r="Q9" i="1" s="1"/>
  <c r="P10" i="1"/>
  <c r="P20" i="1" s="1"/>
  <c r="R6" i="1" l="1"/>
  <c r="R8" i="1" s="1"/>
  <c r="R9" i="1" s="1"/>
  <c r="Q10" i="1"/>
  <c r="Q20" i="1" s="1"/>
  <c r="R10" i="1" l="1"/>
  <c r="R20" i="1" s="1"/>
  <c r="S6" i="1"/>
  <c r="S8" i="1" l="1"/>
  <c r="S9" i="1" s="1"/>
  <c r="S10" i="1" s="1"/>
  <c r="S20" i="1" s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<sst xmlns="http://schemas.openxmlformats.org/spreadsheetml/2006/main" count="72" uniqueCount="58">
  <si>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LoRaWAN Data Format: MeteoWind IoT LoRaWAN wireless message bit string verifier calculator</t>
  </si>
  <si>
    <t>Input XX byte or longer string (hex) =</t>
  </si>
  <si>
    <t>hex converted to binary =</t>
  </si>
  <si>
    <t>bit shifting string start position =</t>
  </si>
  <si>
    <t>Physical Property Measured =</t>
  </si>
  <si>
    <t>Index</t>
  </si>
  <si>
    <t>Battery</t>
  </si>
  <si>
    <t>converted to binary =</t>
  </si>
  <si>
    <t>converted to decimal =</t>
  </si>
  <si>
    <t>Converted value in output units =</t>
  </si>
  <si>
    <t>bit SUM</t>
  </si>
  <si>
    <t>units</t>
  </si>
  <si>
    <t>n/a</t>
  </si>
  <si>
    <t>V</t>
  </si>
  <si>
    <t>deg</t>
  </si>
  <si>
    <t>resolution</t>
  </si>
  <si>
    <t>bits</t>
  </si>
  <si>
    <t>max no. of values</t>
  </si>
  <si>
    <t>min value</t>
  </si>
  <si>
    <t>max value</t>
  </si>
  <si>
    <t>req min value</t>
  </si>
  <si>
    <t>req max value</t>
  </si>
  <si>
    <t>Check</t>
  </si>
  <si>
    <t>FINAL CALCULATED OUTPUT VALUES =</t>
  </si>
  <si>
    <t xml:space="preserve">    Sensor Error or N/A = Maximum possible bit value for each measurand in binary = 111111…. (FFFFF…. In hex) signifies measurement error code.</t>
  </si>
  <si>
    <t>Byte string conversion calculations to binary number format</t>
  </si>
  <si>
    <t xml:space="preserve"> number position in byte string =</t>
  </si>
  <si>
    <t>hex value @ position in byte string =</t>
  </si>
  <si>
    <t>converted to binary value @ position in byte string =</t>
  </si>
  <si>
    <t xml:space="preserve">www.baranidesign.com </t>
  </si>
  <si>
    <t xml:space="preserve">+421 948 067 125    </t>
  </si>
  <si>
    <t>sales@baranidesign.com</t>
  </si>
  <si>
    <t>Wind_ave_1</t>
  </si>
  <si>
    <t>Wind_ave_2</t>
  </si>
  <si>
    <t>Wind_ave_3</t>
  </si>
  <si>
    <t>Wind_ave_4</t>
  </si>
  <si>
    <t>Wind_ave_5</t>
  </si>
  <si>
    <t>Wind_ave_6</t>
  </si>
  <si>
    <t>Wind_ave_7</t>
  </si>
  <si>
    <t>Wind_ave_8</t>
  </si>
  <si>
    <t>Dir_ave_1</t>
  </si>
  <si>
    <t>Dir_ave_2</t>
  </si>
  <si>
    <t>Dir_ave_3</t>
  </si>
  <si>
    <t>Dir_ave_4</t>
  </si>
  <si>
    <t>Dir_ave_5</t>
  </si>
  <si>
    <t>Dir_ave_6</t>
  </si>
  <si>
    <t>Dir_ave_7</t>
  </si>
  <si>
    <t>Dir_ave_8</t>
  </si>
  <si>
    <t xml:space="preserve">    Wind_ave value is rolling mean (average) wind speed for the each 15 second interval.</t>
  </si>
  <si>
    <t xml:space="preserve">    Dir_ave value is rolling mean (average) wind speed for the each 15 second interval.</t>
  </si>
  <si>
    <t xml:space="preserve">    Index is the message index of the message to be sent (every 2 min).</t>
  </si>
  <si>
    <t>This calculator is meant for quick message decoding for MeteoWind IoT wind transmitters that send a bit-shifted string.
PRELIMINARY and subject to change.</t>
  </si>
  <si>
    <t>MeteoWind IoT message format:</t>
  </si>
  <si>
    <t xml:space="preserve">Copyright©2022 BARANI DESIGN TECHNOLOGIES s.r.o.    </t>
  </si>
  <si>
    <t xml:space="preserve">    Battery level.</t>
  </si>
  <si>
    <t>Hz</t>
  </si>
  <si>
    <t>Debug Bits</t>
  </si>
  <si>
    <t>02C000000028E6012C080026AC83834B82814141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</si>
</sst>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&quot;st bit&quot;"/>
    <numFmt numFmtId="165" formatCode="0&quot;th bit&quot;"/>
    <numFmt numFmtId="166" formatCode="0&quot; bits&quot;"/>
    <numFmt numFmtId="167" formatCode="0.0&quot; Bytes&quot;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166" fontId="1" fillId="2" borderId="6" xfId="0" applyNumberFormat="1" applyFont="1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1" fontId="12" fillId="0" borderId="6" xfId="0" applyNumberFormat="1" applyFont="1" applyBorder="1" applyAlignment="1">
      <alignment horizontal="center" vertical="center"/>
    </xf>
    <xf numFmtId="166" fontId="12" fillId="2" borderId="6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baranidesign.com" TargetMode="External"/><Relationship Id="rId1" Type="http://schemas.openxmlformats.org/officeDocument/2006/relationships/hyperlink" Target="http://www.barani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A93D-A92C-4B70-B7FD-BBF2ABEF58C9}">
  <sheetPr>
    <pageSetUpPr fitToPage="1"/>
  </sheetPr>
  <dimension ref="A1:CG36"/>
  <sheetViews>
    <sheetView tabSelected="1" zoomScaleNormal="100" workbookViewId="0">
      <selection activeCell="D7" sqref="D7"/>
    </sheetView>
  </sheetViews>
  <sheetFormatPr defaultColWidth="9.140625" defaultRowHeight="15"/>
  <cols>
    <col min="1" max="1" width="37.7109375" style="1" customWidth="1"/>
    <col min="2" max="2" width="8.7109375" style="11" customWidth="1"/>
    <col min="3" max="3" width="13.28515625" style="1" bestFit="1" customWidth="1"/>
    <col min="4" max="11" width="12.85546875" style="1" customWidth="1"/>
    <col min="12" max="20" width="12.42578125" style="1" customWidth="1"/>
    <col min="21" max="21" width="13.42578125" style="1" customWidth="1"/>
    <col min="22" max="22" width="9.85546875" style="1" bestFit="1" customWidth="1"/>
    <col min="23" max="30" width="5" style="1" bestFit="1" customWidth="1"/>
    <col min="31" max="16384" width="9.140625" style="1"/>
  </cols>
  <sheetData>
    <row r="1" spans="1:30" ht="18.7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34.5" customHeight="1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51" t="s">
        <v>52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25.5">
      <c r="A4" s="4" t="s">
        <v>1</v>
      </c>
      <c r="B4" s="52" t="s">
        <v>57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45"/>
    </row>
    <row r="5" spans="1:30">
      <c r="A5" s="5" t="s">
        <v>2</v>
      </c>
      <c r="B5" s="53" t="str">
        <f>CONCATENATE(B31,C31,D31,E31,F31,G31,H31,I31,J31,K31,L31,M31,N31,O31,P31,Q31,R31,S31,T31,U31,V31,W31,X31,Y31,Z31,AA31,AB31,AC31,AD31,AE31,AF31,AG31,AH31,AI31,AJ31,AK31,AL31,AM31,AN31,AO31)</f>
        <v>0000001011000000000000000000000000000000001010001110011000000001001011000000100000000000001001101010110010000011100000110100101110000010100000010100000101000001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41"/>
    </row>
    <row r="6" spans="1:30">
      <c r="A6" s="5" t="s">
        <v>3</v>
      </c>
      <c r="B6" s="6">
        <v>1</v>
      </c>
      <c r="C6" s="7">
        <f t="shared" ref="C6:K6" si="0">B6+B13</f>
        <v>9</v>
      </c>
      <c r="D6" s="7">
        <f t="shared" si="0"/>
        <v>11</v>
      </c>
      <c r="E6" s="7">
        <f t="shared" si="0"/>
        <v>21</v>
      </c>
      <c r="F6" s="7">
        <f t="shared" si="0"/>
        <v>31</v>
      </c>
      <c r="G6" s="7">
        <f t="shared" si="0"/>
        <v>41</v>
      </c>
      <c r="H6" s="7">
        <f t="shared" si="0"/>
        <v>51</v>
      </c>
      <c r="I6" s="7">
        <f t="shared" si="0"/>
        <v>61</v>
      </c>
      <c r="J6" s="7">
        <f t="shared" si="0"/>
        <v>71</v>
      </c>
      <c r="K6" s="7">
        <f t="shared" si="0"/>
        <v>81</v>
      </c>
      <c r="L6" s="7">
        <f>K6+K13</f>
        <v>91</v>
      </c>
      <c r="M6" s="7">
        <f t="shared" ref="M6:T6" si="1">L6+L13</f>
        <v>99</v>
      </c>
      <c r="N6" s="7">
        <f t="shared" si="1"/>
        <v>107</v>
      </c>
      <c r="O6" s="7">
        <f t="shared" si="1"/>
        <v>115</v>
      </c>
      <c r="P6" s="7">
        <f t="shared" si="1"/>
        <v>123</v>
      </c>
      <c r="Q6" s="7">
        <f t="shared" si="1"/>
        <v>131</v>
      </c>
      <c r="R6" s="7">
        <f t="shared" si="1"/>
        <v>139</v>
      </c>
      <c r="S6" s="7">
        <f t="shared" si="1"/>
        <v>147</v>
      </c>
      <c r="T6" s="7">
        <f t="shared" si="1"/>
        <v>155</v>
      </c>
      <c r="U6" s="8"/>
    </row>
    <row r="7" spans="1:30">
      <c r="A7" s="5" t="s">
        <v>4</v>
      </c>
      <c r="B7" s="9" t="s">
        <v>5</v>
      </c>
      <c r="C7" s="10" t="s">
        <v>6</v>
      </c>
      <c r="D7" s="10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0" t="s">
        <v>37</v>
      </c>
      <c r="J7" s="10" t="s">
        <v>38</v>
      </c>
      <c r="K7" s="10" t="s">
        <v>39</v>
      </c>
      <c r="L7" s="10" t="s">
        <v>40</v>
      </c>
      <c r="M7" s="10" t="s">
        <v>41</v>
      </c>
      <c r="N7" s="10" t="s">
        <v>42</v>
      </c>
      <c r="O7" s="10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1" t="s">
        <v>56</v>
      </c>
      <c r="U7" s="8"/>
    </row>
    <row r="8" spans="1:30">
      <c r="A8" s="5" t="s">
        <v>7</v>
      </c>
      <c r="B8" s="12" t="str">
        <f>MID($B5,B6,B13)</f>
        <v>00000010</v>
      </c>
      <c r="C8" s="12" t="str">
        <f t="shared" ref="C8:T8" si="2">MID($B5,C6,C13)</f>
        <v>11</v>
      </c>
      <c r="D8" s="12" t="str">
        <f t="shared" si="2"/>
        <v>0000000000</v>
      </c>
      <c r="E8" s="12" t="str">
        <f t="shared" si="2"/>
        <v>0000000000</v>
      </c>
      <c r="F8" s="12" t="str">
        <f t="shared" si="2"/>
        <v>0000000000</v>
      </c>
      <c r="G8" s="12" t="str">
        <f t="shared" si="2"/>
        <v>0010100011</v>
      </c>
      <c r="H8" s="12" t="str">
        <f t="shared" si="2"/>
        <v>1001100000</v>
      </c>
      <c r="I8" s="12" t="str">
        <f t="shared" si="2"/>
        <v>0001001011</v>
      </c>
      <c r="J8" s="12" t="str">
        <f t="shared" si="2"/>
        <v>0000001000</v>
      </c>
      <c r="K8" s="12" t="str">
        <f t="shared" si="2"/>
        <v>0000000000</v>
      </c>
      <c r="L8" s="12" t="str">
        <f t="shared" si="2"/>
        <v>10011010</v>
      </c>
      <c r="M8" s="12" t="str">
        <f t="shared" si="2"/>
        <v>10110010</v>
      </c>
      <c r="N8" s="12" t="str">
        <f t="shared" si="2"/>
        <v>00001110</v>
      </c>
      <c r="O8" s="12" t="str">
        <f t="shared" si="2"/>
        <v>00001101</v>
      </c>
      <c r="P8" s="12" t="str">
        <f t="shared" si="2"/>
        <v>00101110</v>
      </c>
      <c r="Q8" s="12" t="str">
        <f t="shared" si="2"/>
        <v>00001010</v>
      </c>
      <c r="R8" s="12" t="str">
        <f t="shared" si="2"/>
        <v>00000101</v>
      </c>
      <c r="S8" s="12" t="str">
        <f t="shared" si="2"/>
        <v>00000101</v>
      </c>
      <c r="T8" s="12" t="str">
        <f t="shared" si="2"/>
        <v>000001</v>
      </c>
      <c r="U8" s="8"/>
    </row>
    <row r="9" spans="1:30">
      <c r="A9" s="5" t="s">
        <v>8</v>
      </c>
      <c r="B9" s="12">
        <f>BIN2DEC(B8)</f>
        <v>2</v>
      </c>
      <c r="C9" s="12">
        <f>BIN2DEC(C8)</f>
        <v>3</v>
      </c>
      <c r="D9" s="12" cm="1">
        <f t="array" aca="1" ref="D9" ca="1">SUMPRODUCT(--MID(D8,LEN(D8)+1-ROW(INDIRECT("1:"&amp;LEN(D8))),1),(2^(ROW(INDIRECT("1:"&amp;LEN(D8)))-1)))</f>
        <v>0</v>
      </c>
      <c r="E9" s="12" cm="1">
        <f t="array" aca="1" ref="E9" ca="1">SUMPRODUCT(--MID(E8,LEN(E8)+1-ROW(INDIRECT("1:"&amp;LEN(E8))),1),(2^(ROW(INDIRECT("1:"&amp;LEN(E8)))-1)))</f>
        <v>0</v>
      </c>
      <c r="F9" s="12" cm="1">
        <f t="array" aca="1" ref="F9" ca="1">SUMPRODUCT(--MID(F8,LEN(F8)+1-ROW(INDIRECT("1:"&amp;LEN(F8))),1),(2^(ROW(INDIRECT("1:"&amp;LEN(F8)))-1)))</f>
        <v>0</v>
      </c>
      <c r="G9" s="12" cm="1">
        <f t="array" aca="1" ref="G9" ca="1">SUMPRODUCT(--MID(G8,LEN(G8)+1-ROW(INDIRECT("1:"&amp;LEN(G8))),1),(2^(ROW(INDIRECT("1:"&amp;LEN(G8)))-1)))</f>
        <v>163</v>
      </c>
      <c r="H9" s="12" cm="1">
        <f t="array" aca="1" ref="H9" ca="1">SUMPRODUCT(--MID(H8,LEN(H8)+1-ROW(INDIRECT("1:"&amp;LEN(H8))),1),(2^(ROW(INDIRECT("1:"&amp;LEN(H8)))-1)))</f>
        <v>608</v>
      </c>
      <c r="I9" s="12" cm="1">
        <f t="array" aca="1" ref="I9" ca="1">SUMPRODUCT(--MID(I8,LEN(I8)+1-ROW(INDIRECT("1:"&amp;LEN(I8))),1),(2^(ROW(INDIRECT("1:"&amp;LEN(I8)))-1)))</f>
        <v>75</v>
      </c>
      <c r="J9" s="12" cm="1">
        <f t="array" aca="1" ref="J9" ca="1">SUMPRODUCT(--MID(J8,LEN(J8)+1-ROW(INDIRECT("1:"&amp;LEN(J8))),1),(2^(ROW(INDIRECT("1:"&amp;LEN(J8)))-1)))</f>
        <v>8</v>
      </c>
      <c r="K9" s="12" cm="1">
        <f t="array" aca="1" ref="K9" ca="1">SUMPRODUCT(--MID(K8,LEN(K8)+1-ROW(INDIRECT("1:"&amp;LEN(K8))),1),(2^(ROW(INDIRECT("1:"&amp;LEN(K8)))-1)))</f>
        <v>0</v>
      </c>
      <c r="L9" s="12">
        <f t="shared" ref="L9:T9" si="3">BIN2DEC(L8)</f>
        <v>154</v>
      </c>
      <c r="M9" s="12">
        <f t="shared" si="3"/>
        <v>178</v>
      </c>
      <c r="N9" s="12">
        <f t="shared" si="3"/>
        <v>14</v>
      </c>
      <c r="O9" s="12">
        <f t="shared" si="3"/>
        <v>13</v>
      </c>
      <c r="P9" s="12">
        <f t="shared" si="3"/>
        <v>46</v>
      </c>
      <c r="Q9" s="12">
        <f t="shared" si="3"/>
        <v>10</v>
      </c>
      <c r="R9" s="12">
        <f t="shared" si="3"/>
        <v>5</v>
      </c>
      <c r="S9" s="12">
        <f t="shared" si="3"/>
        <v>5</v>
      </c>
      <c r="T9" s="12">
        <f t="shared" si="3"/>
        <v>1</v>
      </c>
      <c r="U9" s="8"/>
    </row>
    <row r="10" spans="1:30" ht="15.75" thickBot="1">
      <c r="A10" s="13" t="s">
        <v>9</v>
      </c>
      <c r="B10" s="14">
        <f>B9</f>
        <v>2</v>
      </c>
      <c r="C10" s="14">
        <f t="shared" ref="C10:L10" si="4">C9*C12+C15</f>
        <v>4.0999999999999996</v>
      </c>
      <c r="D10" s="14">
        <f t="shared" ca="1" si="4"/>
        <v>0</v>
      </c>
      <c r="E10" s="14">
        <f t="shared" ca="1" si="4"/>
        <v>0</v>
      </c>
      <c r="F10" s="14">
        <f t="shared" ca="1" si="4"/>
        <v>0</v>
      </c>
      <c r="G10" s="14">
        <f t="shared" ca="1" si="4"/>
        <v>16.3</v>
      </c>
      <c r="H10" s="14">
        <f t="shared" ca="1" si="4"/>
        <v>60.800000000000004</v>
      </c>
      <c r="I10" s="14">
        <f t="shared" ca="1" si="4"/>
        <v>7.5</v>
      </c>
      <c r="J10" s="14">
        <f t="shared" ca="1" si="4"/>
        <v>0.8</v>
      </c>
      <c r="K10" s="14">
        <f t="shared" ca="1" si="4"/>
        <v>0</v>
      </c>
      <c r="L10" s="14">
        <f t="shared" si="4"/>
        <v>309</v>
      </c>
      <c r="M10" s="14">
        <f t="shared" ref="M10:S10" si="5">M9*M12+M15</f>
        <v>357</v>
      </c>
      <c r="N10" s="14">
        <f t="shared" si="5"/>
        <v>29</v>
      </c>
      <c r="O10" s="14">
        <f t="shared" si="5"/>
        <v>27</v>
      </c>
      <c r="P10" s="14">
        <f t="shared" si="5"/>
        <v>93</v>
      </c>
      <c r="Q10" s="14">
        <f t="shared" si="5"/>
        <v>21</v>
      </c>
      <c r="R10" s="14">
        <f t="shared" si="5"/>
        <v>11</v>
      </c>
      <c r="S10" s="14">
        <f t="shared" si="5"/>
        <v>11</v>
      </c>
      <c r="T10" s="46"/>
      <c r="U10" s="15" t="s">
        <v>10</v>
      </c>
    </row>
    <row r="11" spans="1:30">
      <c r="A11" s="16" t="s">
        <v>11</v>
      </c>
      <c r="B11" s="17" t="s">
        <v>12</v>
      </c>
      <c r="C11" s="17" t="s">
        <v>13</v>
      </c>
      <c r="D11" s="17" t="s">
        <v>55</v>
      </c>
      <c r="E11" s="17" t="s">
        <v>55</v>
      </c>
      <c r="F11" s="17" t="s">
        <v>55</v>
      </c>
      <c r="G11" s="17" t="s">
        <v>55</v>
      </c>
      <c r="H11" s="17" t="s">
        <v>55</v>
      </c>
      <c r="I11" s="17" t="s">
        <v>55</v>
      </c>
      <c r="J11" s="17" t="s">
        <v>55</v>
      </c>
      <c r="K11" s="17" t="s">
        <v>55</v>
      </c>
      <c r="L11" s="17" t="s">
        <v>14</v>
      </c>
      <c r="M11" s="17" t="s">
        <v>14</v>
      </c>
      <c r="N11" s="17" t="s">
        <v>14</v>
      </c>
      <c r="O11" s="17" t="s">
        <v>14</v>
      </c>
      <c r="P11" s="17" t="s">
        <v>14</v>
      </c>
      <c r="Q11" s="17" t="s">
        <v>14</v>
      </c>
      <c r="R11" s="17" t="s">
        <v>14</v>
      </c>
      <c r="S11" s="17" t="s">
        <v>14</v>
      </c>
      <c r="T11" s="17"/>
      <c r="U11" s="18"/>
    </row>
    <row r="12" spans="1:30">
      <c r="A12" s="19" t="s">
        <v>15</v>
      </c>
      <c r="B12" s="20">
        <v>1</v>
      </c>
      <c r="C12" s="20">
        <v>0.2</v>
      </c>
      <c r="D12" s="20">
        <v>0.1</v>
      </c>
      <c r="E12" s="20">
        <v>0.1</v>
      </c>
      <c r="F12" s="20">
        <v>0.1</v>
      </c>
      <c r="G12" s="20">
        <v>0.1</v>
      </c>
      <c r="H12" s="20">
        <v>0.1</v>
      </c>
      <c r="I12" s="20">
        <v>0.1</v>
      </c>
      <c r="J12" s="20">
        <v>0.1</v>
      </c>
      <c r="K12" s="20">
        <v>0.1</v>
      </c>
      <c r="L12" s="20">
        <v>2</v>
      </c>
      <c r="M12" s="20">
        <v>2</v>
      </c>
      <c r="N12" s="20">
        <v>2</v>
      </c>
      <c r="O12" s="20">
        <v>2</v>
      </c>
      <c r="P12" s="20">
        <v>2</v>
      </c>
      <c r="Q12" s="20">
        <v>2</v>
      </c>
      <c r="R12" s="20">
        <v>2</v>
      </c>
      <c r="S12" s="20">
        <v>2</v>
      </c>
      <c r="T12" s="20"/>
      <c r="U12" s="21"/>
    </row>
    <row r="13" spans="1:30">
      <c r="A13" s="22" t="s">
        <v>16</v>
      </c>
      <c r="B13" s="23">
        <v>8</v>
      </c>
      <c r="C13" s="24">
        <v>2</v>
      </c>
      <c r="D13" s="24">
        <v>10</v>
      </c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  <c r="K13" s="24">
        <v>10</v>
      </c>
      <c r="L13" s="24">
        <v>8</v>
      </c>
      <c r="M13" s="24">
        <v>8</v>
      </c>
      <c r="N13" s="24">
        <v>8</v>
      </c>
      <c r="O13" s="24">
        <v>8</v>
      </c>
      <c r="P13" s="24">
        <v>8</v>
      </c>
      <c r="Q13" s="24">
        <v>8</v>
      </c>
      <c r="R13" s="24">
        <v>8</v>
      </c>
      <c r="S13" s="24">
        <v>8</v>
      </c>
      <c r="T13" s="24">
        <v>6</v>
      </c>
      <c r="U13" s="25">
        <f>SUM(B13:T13)</f>
        <v>160</v>
      </c>
      <c r="V13" s="44">
        <f>U13/8</f>
        <v>20</v>
      </c>
      <c r="W13" s="26"/>
      <c r="X13" s="26"/>
      <c r="Y13" s="26"/>
      <c r="Z13" s="26"/>
    </row>
    <row r="14" spans="1:30" s="31" customFormat="1">
      <c r="A14" s="27" t="s">
        <v>17</v>
      </c>
      <c r="B14" s="28">
        <f t="shared" ref="B14:L14" si="6">2^B13</f>
        <v>256</v>
      </c>
      <c r="C14" s="28">
        <f t="shared" si="6"/>
        <v>4</v>
      </c>
      <c r="D14" s="28">
        <f t="shared" si="6"/>
        <v>1024</v>
      </c>
      <c r="E14" s="28">
        <f t="shared" si="6"/>
        <v>1024</v>
      </c>
      <c r="F14" s="28">
        <f t="shared" si="6"/>
        <v>1024</v>
      </c>
      <c r="G14" s="28">
        <f t="shared" si="6"/>
        <v>1024</v>
      </c>
      <c r="H14" s="28">
        <f t="shared" si="6"/>
        <v>1024</v>
      </c>
      <c r="I14" s="28">
        <f t="shared" si="6"/>
        <v>1024</v>
      </c>
      <c r="J14" s="28">
        <f t="shared" si="6"/>
        <v>1024</v>
      </c>
      <c r="K14" s="28">
        <f t="shared" si="6"/>
        <v>1024</v>
      </c>
      <c r="L14" s="28">
        <f t="shared" si="6"/>
        <v>256</v>
      </c>
      <c r="M14" s="28">
        <f t="shared" ref="M14:S14" si="7">2^M13</f>
        <v>256</v>
      </c>
      <c r="N14" s="28">
        <f t="shared" si="7"/>
        <v>256</v>
      </c>
      <c r="O14" s="28">
        <f t="shared" si="7"/>
        <v>256</v>
      </c>
      <c r="P14" s="28">
        <f t="shared" si="7"/>
        <v>256</v>
      </c>
      <c r="Q14" s="28">
        <f t="shared" si="7"/>
        <v>256</v>
      </c>
      <c r="R14" s="28">
        <f t="shared" si="7"/>
        <v>256</v>
      </c>
      <c r="S14" s="28">
        <f t="shared" si="7"/>
        <v>256</v>
      </c>
      <c r="T14" s="28"/>
      <c r="U14" s="29"/>
      <c r="V14" s="30"/>
      <c r="W14" s="30"/>
      <c r="X14" s="30"/>
      <c r="Y14" s="30"/>
      <c r="Z14" s="30"/>
    </row>
    <row r="15" spans="1:30">
      <c r="A15" s="19" t="s">
        <v>18</v>
      </c>
      <c r="B15" s="20">
        <v>0</v>
      </c>
      <c r="C15" s="20">
        <v>3.5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20">
        <v>1</v>
      </c>
      <c r="S15" s="20">
        <v>1</v>
      </c>
      <c r="T15" s="20"/>
      <c r="U15" s="21"/>
    </row>
    <row r="16" spans="1:30" s="31" customFormat="1">
      <c r="A16" s="27" t="s">
        <v>19</v>
      </c>
      <c r="B16" s="32">
        <f t="shared" ref="B16:L16" si="8">(B14-1)*B12+B15</f>
        <v>255</v>
      </c>
      <c r="C16" s="32">
        <f t="shared" si="8"/>
        <v>4.0999999999999996</v>
      </c>
      <c r="D16" s="32">
        <f t="shared" si="8"/>
        <v>102.30000000000001</v>
      </c>
      <c r="E16" s="32">
        <f t="shared" si="8"/>
        <v>102.30000000000001</v>
      </c>
      <c r="F16" s="32">
        <f t="shared" si="8"/>
        <v>102.30000000000001</v>
      </c>
      <c r="G16" s="32">
        <f t="shared" si="8"/>
        <v>102.30000000000001</v>
      </c>
      <c r="H16" s="32">
        <f t="shared" si="8"/>
        <v>102.30000000000001</v>
      </c>
      <c r="I16" s="32">
        <f t="shared" si="8"/>
        <v>102.30000000000001</v>
      </c>
      <c r="J16" s="32">
        <f t="shared" si="8"/>
        <v>102.30000000000001</v>
      </c>
      <c r="K16" s="32">
        <f t="shared" si="8"/>
        <v>102.30000000000001</v>
      </c>
      <c r="L16" s="32">
        <f t="shared" si="8"/>
        <v>511</v>
      </c>
      <c r="M16" s="32">
        <f t="shared" ref="M16:S16" si="9">(M14-1)*M12+M15</f>
        <v>511</v>
      </c>
      <c r="N16" s="32">
        <f t="shared" si="9"/>
        <v>511</v>
      </c>
      <c r="O16" s="32">
        <f t="shared" si="9"/>
        <v>511</v>
      </c>
      <c r="P16" s="32">
        <f t="shared" si="9"/>
        <v>511</v>
      </c>
      <c r="Q16" s="32">
        <f t="shared" si="9"/>
        <v>511</v>
      </c>
      <c r="R16" s="32">
        <f t="shared" si="9"/>
        <v>511</v>
      </c>
      <c r="S16" s="32">
        <f t="shared" si="9"/>
        <v>511</v>
      </c>
      <c r="T16" s="32"/>
      <c r="U16" s="29"/>
    </row>
    <row r="17" spans="1:85">
      <c r="A17" s="19" t="s">
        <v>20</v>
      </c>
      <c r="B17" s="20">
        <v>0</v>
      </c>
      <c r="C17" s="20">
        <v>3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/>
      <c r="U17" s="21"/>
    </row>
    <row r="18" spans="1:85" ht="15.75" thickBot="1">
      <c r="A18" s="33" t="s">
        <v>21</v>
      </c>
      <c r="B18" s="34">
        <v>255</v>
      </c>
      <c r="C18" s="34">
        <v>4.0999999999999996</v>
      </c>
      <c r="D18" s="34">
        <v>51</v>
      </c>
      <c r="E18" s="34">
        <v>51</v>
      </c>
      <c r="F18" s="34">
        <v>51</v>
      </c>
      <c r="G18" s="34">
        <v>51</v>
      </c>
      <c r="H18" s="34">
        <v>51</v>
      </c>
      <c r="I18" s="34">
        <v>51</v>
      </c>
      <c r="J18" s="34">
        <v>51</v>
      </c>
      <c r="K18" s="34">
        <v>51</v>
      </c>
      <c r="L18" s="34">
        <v>360</v>
      </c>
      <c r="M18" s="34">
        <v>360</v>
      </c>
      <c r="N18" s="34">
        <v>360</v>
      </c>
      <c r="O18" s="34">
        <v>360</v>
      </c>
      <c r="P18" s="34">
        <v>360</v>
      </c>
      <c r="Q18" s="34">
        <v>360</v>
      </c>
      <c r="R18" s="34">
        <v>360</v>
      </c>
      <c r="S18" s="34">
        <v>360</v>
      </c>
      <c r="T18" s="47"/>
      <c r="U18" s="24">
        <f>20*8</f>
        <v>160</v>
      </c>
      <c r="V18" s="44">
        <f>U18/8</f>
        <v>20</v>
      </c>
    </row>
    <row r="19" spans="1:85">
      <c r="A19" s="35" t="s">
        <v>22</v>
      </c>
      <c r="B19" s="35" t="str">
        <f t="shared" ref="B19:L19" si="10">IF(B16&gt;=B18,"OK","ERROR")</f>
        <v>OK</v>
      </c>
      <c r="C19" s="35" t="str">
        <f t="shared" si="10"/>
        <v>OK</v>
      </c>
      <c r="D19" s="35" t="str">
        <f t="shared" si="10"/>
        <v>OK</v>
      </c>
      <c r="E19" s="35" t="str">
        <f t="shared" si="10"/>
        <v>OK</v>
      </c>
      <c r="F19" s="35" t="str">
        <f t="shared" si="10"/>
        <v>OK</v>
      </c>
      <c r="G19" s="35" t="str">
        <f t="shared" si="10"/>
        <v>OK</v>
      </c>
      <c r="H19" s="35" t="str">
        <f t="shared" si="10"/>
        <v>OK</v>
      </c>
      <c r="I19" s="35" t="str">
        <f t="shared" si="10"/>
        <v>OK</v>
      </c>
      <c r="J19" s="35" t="str">
        <f t="shared" si="10"/>
        <v>OK</v>
      </c>
      <c r="K19" s="35" t="str">
        <f t="shared" si="10"/>
        <v>OK</v>
      </c>
      <c r="L19" s="35" t="str">
        <f t="shared" si="10"/>
        <v>OK</v>
      </c>
      <c r="M19" s="35" t="str">
        <f t="shared" ref="M19:S19" si="11">IF(M16&gt;=M18,"OK","ERROR")</f>
        <v>OK</v>
      </c>
      <c r="N19" s="35" t="str">
        <f t="shared" si="11"/>
        <v>OK</v>
      </c>
      <c r="O19" s="35" t="str">
        <f t="shared" si="11"/>
        <v>OK</v>
      </c>
      <c r="P19" s="35" t="str">
        <f t="shared" si="11"/>
        <v>OK</v>
      </c>
      <c r="Q19" s="35" t="str">
        <f t="shared" si="11"/>
        <v>OK</v>
      </c>
      <c r="R19" s="35" t="str">
        <f t="shared" si="11"/>
        <v>OK</v>
      </c>
      <c r="S19" s="35" t="str">
        <f t="shared" si="11"/>
        <v>OK</v>
      </c>
      <c r="T19" s="35"/>
      <c r="U19" s="36" t="str">
        <f>IF(U13&lt;=U18,"OK","ERROR")</f>
        <v>OK</v>
      </c>
    </row>
    <row r="20" spans="1:85">
      <c r="A20" s="37" t="s">
        <v>23</v>
      </c>
      <c r="B20" s="37">
        <f>B10</f>
        <v>2</v>
      </c>
      <c r="C20" s="37">
        <f>C10</f>
        <v>4.0999999999999996</v>
      </c>
      <c r="D20" s="37">
        <f t="shared" ref="D20" ca="1" si="12">D10</f>
        <v>0</v>
      </c>
      <c r="E20" s="37">
        <f ca="1">E10</f>
        <v>0</v>
      </c>
      <c r="F20" s="37">
        <f ca="1">F10</f>
        <v>0</v>
      </c>
      <c r="G20" s="37">
        <f t="shared" ref="G20:S20" ca="1" si="13">G10</f>
        <v>16.3</v>
      </c>
      <c r="H20" s="37">
        <f t="shared" ca="1" si="13"/>
        <v>60.800000000000004</v>
      </c>
      <c r="I20" s="37">
        <f t="shared" ca="1" si="13"/>
        <v>7.5</v>
      </c>
      <c r="J20" s="37">
        <f t="shared" ca="1" si="13"/>
        <v>0.8</v>
      </c>
      <c r="K20" s="37">
        <f t="shared" ca="1" si="13"/>
        <v>0</v>
      </c>
      <c r="L20" s="37">
        <f t="shared" si="13"/>
        <v>309</v>
      </c>
      <c r="M20" s="37">
        <f t="shared" si="13"/>
        <v>357</v>
      </c>
      <c r="N20" s="37">
        <f t="shared" si="13"/>
        <v>29</v>
      </c>
      <c r="O20" s="37">
        <f t="shared" si="13"/>
        <v>27</v>
      </c>
      <c r="P20" s="37">
        <f t="shared" si="13"/>
        <v>93</v>
      </c>
      <c r="Q20" s="37">
        <f t="shared" si="13"/>
        <v>21</v>
      </c>
      <c r="R20" s="37">
        <f t="shared" si="13"/>
        <v>11</v>
      </c>
      <c r="S20" s="37">
        <f t="shared" si="13"/>
        <v>11</v>
      </c>
      <c r="T20" s="37"/>
      <c r="U20"/>
    </row>
    <row r="21" spans="1:85" s="38" customFormat="1">
      <c r="A21" s="48" t="s">
        <v>50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85" s="38" customFormat="1">
      <c r="A22" s="48" t="s">
        <v>54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85" s="38" customFormat="1">
      <c r="A23" s="48" t="s">
        <v>48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85" s="38" customFormat="1">
      <c r="A24" s="48" t="s">
        <v>49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85" s="38" customForma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85" s="39" customFormat="1">
      <c r="A26" s="54" t="s">
        <v>24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spans="1:85">
      <c r="B27" s="1"/>
      <c r="C27" s="40"/>
      <c r="E27" s="40"/>
      <c r="F27" s="40"/>
      <c r="G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11"/>
    </row>
    <row r="28" spans="1:85">
      <c r="A28" s="55" t="s">
        <v>25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1:85">
      <c r="A29" s="41" t="s">
        <v>26</v>
      </c>
      <c r="B29" s="42">
        <v>1</v>
      </c>
      <c r="C29" s="42">
        <v>2</v>
      </c>
      <c r="D29" s="42">
        <v>3</v>
      </c>
      <c r="E29" s="42">
        <v>4</v>
      </c>
      <c r="F29" s="42">
        <v>5</v>
      </c>
      <c r="G29" s="42">
        <v>6</v>
      </c>
      <c r="H29" s="42">
        <v>7</v>
      </c>
      <c r="I29" s="42">
        <v>8</v>
      </c>
      <c r="J29" s="42">
        <v>9</v>
      </c>
      <c r="K29" s="42">
        <v>10</v>
      </c>
      <c r="L29" s="42">
        <v>11</v>
      </c>
      <c r="M29" s="42">
        <v>12</v>
      </c>
      <c r="N29" s="42">
        <v>13</v>
      </c>
      <c r="O29" s="42">
        <v>14</v>
      </c>
      <c r="P29" s="42">
        <v>15</v>
      </c>
      <c r="Q29" s="42">
        <v>16</v>
      </c>
      <c r="R29" s="42">
        <v>17</v>
      </c>
      <c r="S29" s="42">
        <v>18</v>
      </c>
      <c r="T29" s="42">
        <v>19</v>
      </c>
      <c r="U29" s="42">
        <v>20</v>
      </c>
      <c r="V29" s="42">
        <v>21</v>
      </c>
      <c r="W29" s="42">
        <v>22</v>
      </c>
      <c r="X29" s="42">
        <v>23</v>
      </c>
      <c r="Y29" s="42">
        <v>24</v>
      </c>
      <c r="Z29" s="42">
        <v>25</v>
      </c>
      <c r="AA29" s="42">
        <v>26</v>
      </c>
      <c r="AB29" s="42">
        <v>27</v>
      </c>
      <c r="AC29" s="42">
        <v>28</v>
      </c>
      <c r="AD29" s="42">
        <v>29</v>
      </c>
      <c r="AE29" s="42">
        <v>30</v>
      </c>
      <c r="AF29" s="42">
        <v>31</v>
      </c>
      <c r="AG29" s="42">
        <v>32</v>
      </c>
      <c r="AH29" s="42">
        <v>33</v>
      </c>
      <c r="AI29" s="42">
        <v>34</v>
      </c>
      <c r="AJ29" s="42">
        <v>35</v>
      </c>
      <c r="AK29" s="42">
        <v>36</v>
      </c>
      <c r="AL29" s="42">
        <v>37</v>
      </c>
      <c r="AM29" s="42">
        <v>38</v>
      </c>
      <c r="AN29" s="42">
        <v>39</v>
      </c>
      <c r="AO29" s="42">
        <v>40</v>
      </c>
      <c r="AP29" s="42">
        <v>41</v>
      </c>
      <c r="AQ29" s="42">
        <v>42</v>
      </c>
      <c r="AR29" s="42">
        <v>43</v>
      </c>
      <c r="AS29" s="42">
        <v>44</v>
      </c>
      <c r="AT29" s="42">
        <v>45</v>
      </c>
      <c r="AU29" s="42">
        <v>46</v>
      </c>
      <c r="AV29" s="42">
        <v>47</v>
      </c>
      <c r="AW29" s="42">
        <v>48</v>
      </c>
      <c r="AX29" s="42">
        <v>49</v>
      </c>
      <c r="AY29" s="42">
        <v>50</v>
      </c>
      <c r="AZ29" s="42">
        <v>51</v>
      </c>
      <c r="BA29" s="42">
        <v>52</v>
      </c>
      <c r="BB29" s="42">
        <v>53</v>
      </c>
      <c r="BC29" s="42">
        <v>54</v>
      </c>
      <c r="BD29" s="42">
        <v>55</v>
      </c>
      <c r="BE29" s="42">
        <v>56</v>
      </c>
      <c r="BF29" s="42">
        <v>57</v>
      </c>
      <c r="BG29" s="42">
        <v>58</v>
      </c>
      <c r="BH29" s="42">
        <v>59</v>
      </c>
      <c r="BI29" s="42">
        <v>60</v>
      </c>
      <c r="BJ29" s="42">
        <v>61</v>
      </c>
      <c r="BK29" s="42">
        <v>62</v>
      </c>
      <c r="BL29" s="42">
        <v>63</v>
      </c>
      <c r="BM29" s="42">
        <v>64</v>
      </c>
      <c r="BN29" s="42">
        <v>65</v>
      </c>
      <c r="BO29" s="42">
        <v>66</v>
      </c>
      <c r="BP29" s="42">
        <v>67</v>
      </c>
      <c r="BQ29" s="42">
        <v>68</v>
      </c>
      <c r="BR29" s="42">
        <v>69</v>
      </c>
      <c r="BS29" s="42">
        <v>70</v>
      </c>
      <c r="BT29" s="42">
        <v>71</v>
      </c>
      <c r="BU29" s="42">
        <v>72</v>
      </c>
      <c r="BV29" s="42">
        <v>73</v>
      </c>
      <c r="BW29" s="42">
        <v>74</v>
      </c>
      <c r="BX29" s="42">
        <v>75</v>
      </c>
      <c r="BY29" s="42">
        <v>76</v>
      </c>
      <c r="BZ29" s="42">
        <v>77</v>
      </c>
      <c r="CA29" s="42">
        <v>78</v>
      </c>
      <c r="CB29" s="42">
        <v>79</v>
      </c>
      <c r="CC29" s="42">
        <v>80</v>
      </c>
      <c r="CD29" s="42"/>
      <c r="CE29" s="42"/>
      <c r="CF29" s="42"/>
      <c r="CG29" s="42"/>
    </row>
    <row r="30" spans="1:85">
      <c r="A30" s="41" t="s">
        <v>27</v>
      </c>
      <c r="B30" s="43" t="str">
        <f t="shared" ref="B30:AK30" si="14">MID($B4,B29,1)</f>
        <v>0</v>
      </c>
      <c r="C30" s="43" t="str">
        <f t="shared" si="14"/>
        <v>2</v>
      </c>
      <c r="D30" s="43" t="str">
        <f t="shared" si="14"/>
        <v>C</v>
      </c>
      <c r="E30" s="43" t="str">
        <f t="shared" si="14"/>
        <v>0</v>
      </c>
      <c r="F30" s="43" t="str">
        <f t="shared" si="14"/>
        <v>0</v>
      </c>
      <c r="G30" s="43" t="str">
        <f t="shared" si="14"/>
        <v>0</v>
      </c>
      <c r="H30" s="43" t="str">
        <f t="shared" si="14"/>
        <v>0</v>
      </c>
      <c r="I30" s="43" t="str">
        <f t="shared" si="14"/>
        <v>0</v>
      </c>
      <c r="J30" s="43" t="str">
        <f t="shared" si="14"/>
        <v>0</v>
      </c>
      <c r="K30" s="43" t="str">
        <f t="shared" si="14"/>
        <v>0</v>
      </c>
      <c r="L30" s="43" t="str">
        <f t="shared" si="14"/>
        <v>2</v>
      </c>
      <c r="M30" s="43" t="str">
        <f t="shared" si="14"/>
        <v>8</v>
      </c>
      <c r="N30" s="43" t="str">
        <f t="shared" si="14"/>
        <v>E</v>
      </c>
      <c r="O30" s="43" t="str">
        <f t="shared" si="14"/>
        <v>6</v>
      </c>
      <c r="P30" s="43" t="str">
        <f t="shared" si="14"/>
        <v>0</v>
      </c>
      <c r="Q30" s="43" t="str">
        <f t="shared" si="14"/>
        <v>1</v>
      </c>
      <c r="R30" s="43" t="str">
        <f t="shared" si="14"/>
        <v>2</v>
      </c>
      <c r="S30" s="43" t="str">
        <f t="shared" si="14"/>
        <v>C</v>
      </c>
      <c r="T30" s="43" t="str">
        <f t="shared" si="14"/>
        <v>0</v>
      </c>
      <c r="U30" s="43" t="str">
        <f t="shared" si="14"/>
        <v>8</v>
      </c>
      <c r="V30" s="43" t="str">
        <f t="shared" si="14"/>
        <v>0</v>
      </c>
      <c r="W30" s="43" t="str">
        <f t="shared" si="14"/>
        <v>0</v>
      </c>
      <c r="X30" s="43" t="str">
        <f t="shared" si="14"/>
        <v>2</v>
      </c>
      <c r="Y30" s="43" t="str">
        <f t="shared" si="14"/>
        <v>6</v>
      </c>
      <c r="Z30" s="43" t="str">
        <f t="shared" si="14"/>
        <v>A</v>
      </c>
      <c r="AA30" s="43" t="str">
        <f t="shared" si="14"/>
        <v>C</v>
      </c>
      <c r="AB30" s="43" t="str">
        <f t="shared" si="14"/>
        <v>8</v>
      </c>
      <c r="AC30" s="43" t="str">
        <f t="shared" si="14"/>
        <v>3</v>
      </c>
      <c r="AD30" s="43" t="str">
        <f t="shared" si="14"/>
        <v>8</v>
      </c>
      <c r="AE30" s="43" t="str">
        <f t="shared" si="14"/>
        <v>3</v>
      </c>
      <c r="AF30" s="43" t="str">
        <f t="shared" si="14"/>
        <v>4</v>
      </c>
      <c r="AG30" s="43" t="str">
        <f t="shared" si="14"/>
        <v>B</v>
      </c>
      <c r="AH30" s="43" t="str">
        <f t="shared" si="14"/>
        <v>8</v>
      </c>
      <c r="AI30" s="43" t="str">
        <f t="shared" si="14"/>
        <v>2</v>
      </c>
      <c r="AJ30" s="43" t="str">
        <f t="shared" si="14"/>
        <v>8</v>
      </c>
      <c r="AK30" s="43" t="str">
        <f t="shared" si="14"/>
        <v>1</v>
      </c>
      <c r="AL30" s="43" t="str">
        <f t="shared" ref="AL30:CC30" si="15">MID($B4,AL29,1)</f>
        <v>4</v>
      </c>
      <c r="AM30" s="43" t="str">
        <f t="shared" si="15"/>
        <v>1</v>
      </c>
      <c r="AN30" s="43" t="str">
        <f t="shared" si="15"/>
        <v>4</v>
      </c>
      <c r="AO30" s="43" t="str">
        <f t="shared" si="15"/>
        <v>1</v>
      </c>
      <c r="AP30" s="43" t="str">
        <f t="shared" si="15"/>
        <v/>
      </c>
      <c r="AQ30" s="43" t="str">
        <f t="shared" si="15"/>
        <v/>
      </c>
      <c r="AR30" s="43" t="str">
        <f t="shared" si="15"/>
        <v/>
      </c>
      <c r="AS30" s="43" t="str">
        <f t="shared" si="15"/>
        <v/>
      </c>
      <c r="AT30" s="43" t="str">
        <f t="shared" si="15"/>
        <v/>
      </c>
      <c r="AU30" s="43" t="str">
        <f t="shared" si="15"/>
        <v/>
      </c>
      <c r="AV30" s="43" t="str">
        <f t="shared" si="15"/>
        <v/>
      </c>
      <c r="AW30" s="43" t="str">
        <f t="shared" si="15"/>
        <v/>
      </c>
      <c r="AX30" s="43" t="str">
        <f t="shared" si="15"/>
        <v/>
      </c>
      <c r="AY30" s="43" t="str">
        <f t="shared" si="15"/>
        <v/>
      </c>
      <c r="AZ30" s="43" t="str">
        <f t="shared" si="15"/>
        <v/>
      </c>
      <c r="BA30" s="43" t="str">
        <f t="shared" si="15"/>
        <v/>
      </c>
      <c r="BB30" s="43" t="str">
        <f t="shared" si="15"/>
        <v/>
      </c>
      <c r="BC30" s="43" t="str">
        <f t="shared" si="15"/>
        <v/>
      </c>
      <c r="BD30" s="43" t="str">
        <f t="shared" si="15"/>
        <v/>
      </c>
      <c r="BE30" s="43" t="str">
        <f t="shared" si="15"/>
        <v/>
      </c>
      <c r="BF30" s="43" t="str">
        <f t="shared" si="15"/>
        <v/>
      </c>
      <c r="BG30" s="43" t="str">
        <f t="shared" si="15"/>
        <v/>
      </c>
      <c r="BH30" s="43" t="str">
        <f t="shared" si="15"/>
        <v/>
      </c>
      <c r="BI30" s="43" t="str">
        <f t="shared" si="15"/>
        <v/>
      </c>
      <c r="BJ30" s="43" t="str">
        <f t="shared" si="15"/>
        <v/>
      </c>
      <c r="BK30" s="43" t="str">
        <f t="shared" si="15"/>
        <v/>
      </c>
      <c r="BL30" s="43" t="str">
        <f t="shared" si="15"/>
        <v/>
      </c>
      <c r="BM30" s="43" t="str">
        <f t="shared" si="15"/>
        <v/>
      </c>
      <c r="BN30" s="43" t="str">
        <f t="shared" si="15"/>
        <v/>
      </c>
      <c r="BO30" s="43" t="str">
        <f t="shared" si="15"/>
        <v/>
      </c>
      <c r="BP30" s="43" t="str">
        <f t="shared" si="15"/>
        <v/>
      </c>
      <c r="BQ30" s="43" t="str">
        <f t="shared" si="15"/>
        <v/>
      </c>
      <c r="BR30" s="43" t="str">
        <f t="shared" si="15"/>
        <v/>
      </c>
      <c r="BS30" s="43" t="str">
        <f t="shared" si="15"/>
        <v/>
      </c>
      <c r="BT30" s="43" t="str">
        <f t="shared" si="15"/>
        <v/>
      </c>
      <c r="BU30" s="43" t="str">
        <f t="shared" si="15"/>
        <v/>
      </c>
      <c r="BV30" s="43" t="str">
        <f t="shared" si="15"/>
        <v/>
      </c>
      <c r="BW30" s="43" t="str">
        <f t="shared" si="15"/>
        <v/>
      </c>
      <c r="BX30" s="43" t="str">
        <f t="shared" si="15"/>
        <v/>
      </c>
      <c r="BY30" s="43" t="str">
        <f t="shared" si="15"/>
        <v/>
      </c>
      <c r="BZ30" s="43" t="str">
        <f t="shared" si="15"/>
        <v/>
      </c>
      <c r="CA30" s="43" t="str">
        <f t="shared" si="15"/>
        <v/>
      </c>
      <c r="CB30" s="43" t="str">
        <f t="shared" si="15"/>
        <v/>
      </c>
      <c r="CC30" s="43" t="str">
        <f t="shared" si="15"/>
        <v/>
      </c>
      <c r="CD30" s="43"/>
      <c r="CE30" s="43"/>
      <c r="CF30" s="43"/>
      <c r="CG30" s="43"/>
    </row>
    <row r="31" spans="1:85">
      <c r="A31" s="41" t="s">
        <v>28</v>
      </c>
      <c r="B31" s="42" t="str">
        <f>HEX2BIN(B30,4)</f>
        <v>0000</v>
      </c>
      <c r="C31" s="42" t="str">
        <f t="shared" ref="C31:N31" si="16">HEX2BIN(C30,4)</f>
        <v>0010</v>
      </c>
      <c r="D31" s="42" t="str">
        <f t="shared" si="16"/>
        <v>1100</v>
      </c>
      <c r="E31" s="42" t="str">
        <f t="shared" si="16"/>
        <v>0000</v>
      </c>
      <c r="F31" s="42" t="str">
        <f t="shared" si="16"/>
        <v>0000</v>
      </c>
      <c r="G31" s="42" t="str">
        <f t="shared" si="16"/>
        <v>0000</v>
      </c>
      <c r="H31" s="42" t="str">
        <f t="shared" si="16"/>
        <v>0000</v>
      </c>
      <c r="I31" s="42" t="str">
        <f t="shared" si="16"/>
        <v>0000</v>
      </c>
      <c r="J31" s="42" t="str">
        <f t="shared" si="16"/>
        <v>0000</v>
      </c>
      <c r="K31" s="42" t="str">
        <f t="shared" si="16"/>
        <v>0000</v>
      </c>
      <c r="L31" s="42" t="str">
        <f t="shared" si="16"/>
        <v>0010</v>
      </c>
      <c r="M31" s="42" t="str">
        <f t="shared" si="16"/>
        <v>1000</v>
      </c>
      <c r="N31" s="42" t="str">
        <f t="shared" si="16"/>
        <v>1110</v>
      </c>
      <c r="O31" s="42" t="str">
        <f t="shared" ref="O31:AK31" si="17">HEX2BIN(O30,4)</f>
        <v>0110</v>
      </c>
      <c r="P31" s="42" t="str">
        <f t="shared" si="17"/>
        <v>0000</v>
      </c>
      <c r="Q31" s="42" t="str">
        <f t="shared" si="17"/>
        <v>0001</v>
      </c>
      <c r="R31" s="42" t="str">
        <f t="shared" si="17"/>
        <v>0010</v>
      </c>
      <c r="S31" s="42" t="str">
        <f t="shared" si="17"/>
        <v>1100</v>
      </c>
      <c r="T31" s="42" t="str">
        <f t="shared" si="17"/>
        <v>0000</v>
      </c>
      <c r="U31" s="42" t="str">
        <f t="shared" si="17"/>
        <v>1000</v>
      </c>
      <c r="V31" s="42" t="str">
        <f t="shared" si="17"/>
        <v>0000</v>
      </c>
      <c r="W31" s="42" t="str">
        <f t="shared" si="17"/>
        <v>0000</v>
      </c>
      <c r="X31" s="42" t="str">
        <f t="shared" si="17"/>
        <v>0010</v>
      </c>
      <c r="Y31" s="42" t="str">
        <f t="shared" si="17"/>
        <v>0110</v>
      </c>
      <c r="Z31" s="42" t="str">
        <f t="shared" si="17"/>
        <v>1010</v>
      </c>
      <c r="AA31" s="42" t="str">
        <f t="shared" si="17"/>
        <v>1100</v>
      </c>
      <c r="AB31" s="42" t="str">
        <f t="shared" si="17"/>
        <v>1000</v>
      </c>
      <c r="AC31" s="42" t="str">
        <f t="shared" si="17"/>
        <v>0011</v>
      </c>
      <c r="AD31" s="42" t="str">
        <f t="shared" si="17"/>
        <v>1000</v>
      </c>
      <c r="AE31" s="42" t="str">
        <f t="shared" si="17"/>
        <v>0011</v>
      </c>
      <c r="AF31" s="42" t="str">
        <f t="shared" si="17"/>
        <v>0100</v>
      </c>
      <c r="AG31" s="42" t="str">
        <f t="shared" si="17"/>
        <v>1011</v>
      </c>
      <c r="AH31" s="42" t="str">
        <f t="shared" si="17"/>
        <v>1000</v>
      </c>
      <c r="AI31" s="42" t="str">
        <f t="shared" si="17"/>
        <v>0010</v>
      </c>
      <c r="AJ31" s="42" t="str">
        <f t="shared" si="17"/>
        <v>1000</v>
      </c>
      <c r="AK31" s="42" t="str">
        <f t="shared" si="17"/>
        <v>0001</v>
      </c>
      <c r="AL31" s="42" t="str">
        <f t="shared" ref="AL31:AP31" si="18">HEX2BIN(AL30,4)</f>
        <v>0100</v>
      </c>
      <c r="AM31" s="42" t="str">
        <f t="shared" si="18"/>
        <v>0001</v>
      </c>
      <c r="AN31" s="42" t="str">
        <f t="shared" si="18"/>
        <v>0100</v>
      </c>
      <c r="AO31" s="42" t="str">
        <f t="shared" si="18"/>
        <v>0001</v>
      </c>
      <c r="AP31" s="42" t="str">
        <f t="shared" si="18"/>
        <v>0000</v>
      </c>
      <c r="AQ31" s="42" t="str">
        <f t="shared" ref="AQ31:CC31" si="19">HEX2BIN(AQ30,4)</f>
        <v>0000</v>
      </c>
      <c r="AR31" s="42" t="str">
        <f t="shared" si="19"/>
        <v>0000</v>
      </c>
      <c r="AS31" s="42" t="str">
        <f t="shared" si="19"/>
        <v>0000</v>
      </c>
      <c r="AT31" s="42" t="str">
        <f t="shared" si="19"/>
        <v>0000</v>
      </c>
      <c r="AU31" s="42" t="str">
        <f t="shared" si="19"/>
        <v>0000</v>
      </c>
      <c r="AV31" s="42" t="str">
        <f t="shared" si="19"/>
        <v>0000</v>
      </c>
      <c r="AW31" s="42" t="str">
        <f t="shared" si="19"/>
        <v>0000</v>
      </c>
      <c r="AX31" s="42" t="str">
        <f t="shared" si="19"/>
        <v>0000</v>
      </c>
      <c r="AY31" s="42" t="str">
        <f t="shared" si="19"/>
        <v>0000</v>
      </c>
      <c r="AZ31" s="42" t="str">
        <f t="shared" si="19"/>
        <v>0000</v>
      </c>
      <c r="BA31" s="42" t="str">
        <f t="shared" si="19"/>
        <v>0000</v>
      </c>
      <c r="BB31" s="42" t="str">
        <f t="shared" si="19"/>
        <v>0000</v>
      </c>
      <c r="BC31" s="42" t="str">
        <f t="shared" si="19"/>
        <v>0000</v>
      </c>
      <c r="BD31" s="42" t="str">
        <f t="shared" si="19"/>
        <v>0000</v>
      </c>
      <c r="BE31" s="42" t="str">
        <f t="shared" si="19"/>
        <v>0000</v>
      </c>
      <c r="BF31" s="42" t="str">
        <f t="shared" si="19"/>
        <v>0000</v>
      </c>
      <c r="BG31" s="42" t="str">
        <f t="shared" si="19"/>
        <v>0000</v>
      </c>
      <c r="BH31" s="42" t="str">
        <f t="shared" si="19"/>
        <v>0000</v>
      </c>
      <c r="BI31" s="42" t="str">
        <f t="shared" si="19"/>
        <v>0000</v>
      </c>
      <c r="BJ31" s="42" t="str">
        <f t="shared" si="19"/>
        <v>0000</v>
      </c>
      <c r="BK31" s="42" t="str">
        <f t="shared" si="19"/>
        <v>0000</v>
      </c>
      <c r="BL31" s="42" t="str">
        <f t="shared" si="19"/>
        <v>0000</v>
      </c>
      <c r="BM31" s="42" t="str">
        <f t="shared" si="19"/>
        <v>0000</v>
      </c>
      <c r="BN31" s="42" t="str">
        <f t="shared" si="19"/>
        <v>0000</v>
      </c>
      <c r="BO31" s="42" t="str">
        <f t="shared" si="19"/>
        <v>0000</v>
      </c>
      <c r="BP31" s="42" t="str">
        <f t="shared" si="19"/>
        <v>0000</v>
      </c>
      <c r="BQ31" s="42" t="str">
        <f t="shared" si="19"/>
        <v>0000</v>
      </c>
      <c r="BR31" s="42" t="str">
        <f t="shared" si="19"/>
        <v>0000</v>
      </c>
      <c r="BS31" s="42" t="str">
        <f t="shared" si="19"/>
        <v>0000</v>
      </c>
      <c r="BT31" s="42" t="str">
        <f t="shared" si="19"/>
        <v>0000</v>
      </c>
      <c r="BU31" s="42" t="str">
        <f t="shared" si="19"/>
        <v>0000</v>
      </c>
      <c r="BV31" s="42" t="str">
        <f t="shared" si="19"/>
        <v>0000</v>
      </c>
      <c r="BW31" s="42" t="str">
        <f t="shared" si="19"/>
        <v>0000</v>
      </c>
      <c r="BX31" s="42" t="str">
        <f t="shared" si="19"/>
        <v>0000</v>
      </c>
      <c r="BY31" s="42" t="str">
        <f t="shared" si="19"/>
        <v>0000</v>
      </c>
      <c r="BZ31" s="42" t="str">
        <f t="shared" si="19"/>
        <v>0000</v>
      </c>
      <c r="CA31" s="42" t="str">
        <f t="shared" si="19"/>
        <v>0000</v>
      </c>
      <c r="CB31" s="42" t="str">
        <f t="shared" si="19"/>
        <v>0000</v>
      </c>
      <c r="CC31" s="42" t="str">
        <f t="shared" si="19"/>
        <v>0000</v>
      </c>
      <c r="CD31" s="42"/>
      <c r="CE31" s="42"/>
      <c r="CF31" s="42"/>
      <c r="CG31" s="42"/>
    </row>
    <row r="32" spans="1:85">
      <c r="B32" s="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1:30">
      <c r="A33" s="56" t="s">
        <v>53</v>
      </c>
      <c r="B33" s="56"/>
      <c r="C33" s="57" t="s">
        <v>29</v>
      </c>
      <c r="D33" s="57"/>
      <c r="E33" s="57"/>
      <c r="F33" s="58" t="s">
        <v>30</v>
      </c>
      <c r="G33" s="58"/>
      <c r="H33" s="57" t="s">
        <v>31</v>
      </c>
      <c r="I33" s="57"/>
      <c r="J33" s="57"/>
      <c r="K33" s="57"/>
      <c r="L33" s="57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6" spans="1:30">
      <c r="G36" s="1">
        <f>BIN2DEC(H8)</f>
        <v>-416</v>
      </c>
    </row>
  </sheetData>
  <sheetProtection algorithmName="SHA-512" hashValue="xsZAF/jtONIGC6LlGE5419R7zHV6wUxs007LfJzpPMPqWJSr0Nz5SSxD1wSZLsB6q8lpW9OUkUGmg+2zYjD0TQ==" saltValue="yMiY5NyLQBo07PkgLxnL8A==" spinCount="100000" sheet="1" objects="1" scenarios="1"/>
  <mergeCells count="16">
    <mergeCell ref="A25:L25"/>
    <mergeCell ref="A26:L26"/>
    <mergeCell ref="A28:AD28"/>
    <mergeCell ref="A33:B33"/>
    <mergeCell ref="C33:E33"/>
    <mergeCell ref="F33:G33"/>
    <mergeCell ref="H33:L33"/>
    <mergeCell ref="A22:L22"/>
    <mergeCell ref="A23:L23"/>
    <mergeCell ref="A24:L24"/>
    <mergeCell ref="A1:AD1"/>
    <mergeCell ref="A2:M2"/>
    <mergeCell ref="A3:L3"/>
    <mergeCell ref="B4:L4"/>
    <mergeCell ref="B5:S5"/>
    <mergeCell ref="A21:L21"/>
  </mergeCells>
  <phoneticPr fontId="15" type="noConversion"/>
  <hyperlinks>
    <hyperlink ref="C33" r:id="rId1" xr:uid="{1F869308-3DD5-4662-B5DD-F0CAF7EF0E2D}"/>
    <hyperlink ref="H33" r:id="rId2" xr:uid="{5575B129-DDE0-427D-8BB1-29F62A7F42A1}"/>
  </hyperlinks>
  <pageMargins left="0.25" right="0.25" top="0.75" bottom="0.75" header="0.3" footer="0.3"/>
  <pageSetup paperSize="9" scale="5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LoRa MeteoWind 20byte</vt:lpstr>
      <vt:lpstr>'LoRa MeteoWind 20byte'!Print_Area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Jan Barani</cp:lastModifiedBy>
  <dcterms:created xsi:type="dcterms:W3CDTF">2022-02-10T20:58:59Z</dcterms:created>
  <dcterms:modified xsi:type="dcterms:W3CDTF">2024-11-26T14:33:16Z</dcterms:modified>
</cp:coreProperties>
</file>