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anko\Documents\GitHub\P_SRC_device_decoders\Old_Decoders\Helix_OLD\"/>
    </mc:Choice>
  </mc:AlternateContent>
  <xr:revisionPtr revIDLastSave="0" documentId="13_ncr:1_{0B6176EE-C05E-4C79-B7B7-C7C0BD2327A7}" xr6:coauthVersionLast="47" xr6:coauthVersionMax="47" xr10:uidLastSave="{00000000-0000-0000-0000-000000000000}"/>
  <bookViews>
    <workbookView xWindow="-27270" yWindow="300" windowWidth="27465" windowHeight="20115" xr2:uid="{00000000-000D-0000-FFFF-FFFF00000000}"/>
  </bookViews>
  <sheets>
    <sheet name="20200723 bitMap MeteoHelix" sheetId="4" r:id="rId1"/>
    <sheet name="_SSC" sheetId="2" state="veryHidden" r:id="rId2"/>
  </sheets>
  <definedNames>
    <definedName name="_xlnm.Print_Area" localSheetId="0">'20200723 bitMap MeteoHelix'!$A$1:$M$1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4" l="1"/>
  <c r="K17" i="4"/>
  <c r="K20" i="4"/>
  <c r="J15" i="4"/>
  <c r="J17" i="4"/>
  <c r="J20" i="4"/>
  <c r="I15" i="4"/>
  <c r="I17" i="4"/>
  <c r="I20" i="4"/>
  <c r="G15" i="4"/>
  <c r="G17" i="4"/>
  <c r="G20" i="4"/>
  <c r="H15" i="4"/>
  <c r="H17" i="4"/>
  <c r="H20" i="4"/>
  <c r="F15" i="4"/>
  <c r="F17" i="4"/>
  <c r="F20" i="4"/>
  <c r="E15" i="4"/>
  <c r="E17" i="4"/>
  <c r="E20" i="4"/>
  <c r="D15" i="4"/>
  <c r="D17" i="4"/>
  <c r="D20" i="4"/>
  <c r="C15" i="4"/>
  <c r="C17" i="4"/>
  <c r="C20" i="4"/>
  <c r="C7" i="4"/>
  <c r="D7" i="4"/>
  <c r="E7" i="4"/>
  <c r="Y26" i="4"/>
  <c r="Y27" i="4"/>
  <c r="X26" i="4"/>
  <c r="X27" i="4"/>
  <c r="W26" i="4"/>
  <c r="W27" i="4"/>
  <c r="V26" i="4"/>
  <c r="V27" i="4"/>
  <c r="U26" i="4"/>
  <c r="U27" i="4"/>
  <c r="T26" i="4"/>
  <c r="T27" i="4"/>
  <c r="S26" i="4"/>
  <c r="S27" i="4"/>
  <c r="R26" i="4"/>
  <c r="R27" i="4"/>
  <c r="Q26" i="4"/>
  <c r="Q27" i="4"/>
  <c r="P26" i="4"/>
  <c r="P27" i="4"/>
  <c r="O26" i="4"/>
  <c r="O27" i="4"/>
  <c r="N26" i="4"/>
  <c r="N27" i="4"/>
  <c r="M26" i="4"/>
  <c r="M27" i="4"/>
  <c r="L26" i="4"/>
  <c r="L27" i="4"/>
  <c r="K26" i="4"/>
  <c r="K27" i="4"/>
  <c r="J26" i="4"/>
  <c r="J27" i="4"/>
  <c r="I26" i="4"/>
  <c r="I27" i="4"/>
  <c r="H26" i="4"/>
  <c r="H27" i="4"/>
  <c r="G26" i="4"/>
  <c r="G27" i="4"/>
  <c r="F26" i="4"/>
  <c r="F27" i="4"/>
  <c r="E26" i="4"/>
  <c r="E27" i="4"/>
  <c r="D26" i="4"/>
  <c r="D27" i="4"/>
  <c r="C26" i="4"/>
  <c r="C27" i="4"/>
  <c r="B26" i="4"/>
  <c r="B27" i="4"/>
  <c r="M20" i="4"/>
  <c r="L15" i="4"/>
  <c r="L17" i="4"/>
  <c r="L20" i="4"/>
  <c r="B15" i="4"/>
  <c r="B17" i="4"/>
  <c r="B20" i="4"/>
  <c r="M14" i="4"/>
  <c r="F7" i="4"/>
  <c r="G7" i="4"/>
  <c r="H7" i="4"/>
  <c r="I7" i="4"/>
  <c r="J7" i="4"/>
  <c r="K7" i="4"/>
  <c r="B6" i="4"/>
  <c r="E9" i="4"/>
  <c r="E10" i="4"/>
  <c r="E11" i="4"/>
  <c r="D9" i="4"/>
  <c r="D10" i="4"/>
  <c r="D11" i="4"/>
  <c r="J9" i="4"/>
  <c r="J10" i="4"/>
  <c r="J11" i="4"/>
  <c r="H9" i="4"/>
  <c r="I9" i="4"/>
  <c r="I10" i="4"/>
  <c r="I11" i="4"/>
  <c r="K9" i="4"/>
  <c r="K10" i="4"/>
  <c r="K11" i="4"/>
  <c r="G9" i="4"/>
  <c r="G10" i="4"/>
  <c r="G11" i="4"/>
  <c r="F9" i="4"/>
  <c r="F10" i="4"/>
  <c r="F11" i="4"/>
  <c r="C9" i="4"/>
  <c r="C10" i="4"/>
  <c r="C11" i="4"/>
  <c r="L7" i="4"/>
  <c r="L9" i="4"/>
  <c r="L10" i="4"/>
  <c r="L11" i="4"/>
  <c r="B9" i="4"/>
  <c r="B10" i="4"/>
  <c r="B11" i="4"/>
  <c r="H10" i="4"/>
  <c r="H11" i="4"/>
</calcChain>
</file>

<file path=xl/sharedStrings.xml><?xml version="1.0" encoding="utf-8"?>
<sst xmlns="http://schemas.openxmlformats.org/spreadsheetml/2006/main" count="55" uniqueCount="52">
  <si>
    <t>Temperature</t>
  </si>
  <si>
    <t>Humidity</t>
  </si>
  <si>
    <t>Pressure</t>
  </si>
  <si>
    <t>Battery</t>
  </si>
  <si>
    <t>units</t>
  </si>
  <si>
    <t>resolution</t>
  </si>
  <si>
    <t>min value</t>
  </si>
  <si>
    <t>max value</t>
  </si>
  <si>
    <t>%</t>
  </si>
  <si>
    <t>Pa</t>
  </si>
  <si>
    <t>V</t>
  </si>
  <si>
    <t>Irradiation</t>
  </si>
  <si>
    <t>W/m2</t>
  </si>
  <si>
    <t>bits</t>
  </si>
  <si>
    <t>req max value</t>
  </si>
  <si>
    <t>req min value</t>
  </si>
  <si>
    <t>Check</t>
  </si>
  <si>
    <t>max no. of values</t>
  </si>
  <si>
    <t>Rain (revolving)</t>
  </si>
  <si>
    <t>hex converted to binary =</t>
  </si>
  <si>
    <t xml:space="preserve"> number position in byte string =</t>
  </si>
  <si>
    <t>hex value @ position in byte string =</t>
  </si>
  <si>
    <t>converted to binary value @ position in byte string =</t>
  </si>
  <si>
    <t>bit shifting string start position =</t>
  </si>
  <si>
    <t>pulses</t>
  </si>
  <si>
    <t>Converted value in output units =</t>
  </si>
  <si>
    <t>converted to binary =</t>
  </si>
  <si>
    <t>converted to decimal =</t>
  </si>
  <si>
    <t>Physical Property Measured =</t>
  </si>
  <si>
    <t xml:space="preserve">Copyright©2018 BARANI DESIGN TECHNOLOGIES s.r.o.    </t>
  </si>
  <si>
    <t xml:space="preserve">www.baranidesign.com </t>
  </si>
  <si>
    <t xml:space="preserve">+421 948 067 125    </t>
  </si>
  <si>
    <t>sales@baranidesign.com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</si>
  <si>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</si>
  <si>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,{"Name":"iexplore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</si>
  <si>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Irr_max</t>
  </si>
  <si>
    <t>T_min</t>
  </si>
  <si>
    <t>T_max</t>
  </si>
  <si>
    <t>C</t>
  </si>
  <si>
    <t>Type</t>
  </si>
  <si>
    <t>n/a</t>
  </si>
  <si>
    <t>OPEN Data Format: MeteoHelix IoT Sigfox &amp; LoRaWAN wireless message bit string verifier calculator</t>
  </si>
  <si>
    <t>Sensor Error or N/A = Maximum possible value for the physical property which in binary = 111111…. (FFFFF…. In hex)</t>
  </si>
  <si>
    <t>T_max &amp; Irr_max values are added to the Temperature and Irradiation readings which are currently set to be 10min averages of 15sec measuring intervals. T_min is subtracted from the Temperature reading.</t>
  </si>
  <si>
    <t>OPEN PROTOCOL START BIT (Type) = 1</t>
  </si>
  <si>
    <t>{"IsHide":false,"SheetId":0,"Name":"S20181029 bitMap MeteoHelix","HiddenRow":0,"VisibleRange":"","SheetTheme":{"TabColor":"","BodyColor":"","BodyImage":""}}</t>
  </si>
  <si>
    <t>Input 11 byte string (hex) =</t>
  </si>
  <si>
    <t>11 byte string conversion calculations to binary number format</t>
  </si>
  <si>
    <t>This calculator is mean for quick message string payload decoding for MeteoHelix IoT micro weather stations that send a 11 byte bit-shifted string.</t>
  </si>
  <si>
    <t>Min_time_between 
rain_gauge_clicks</t>
  </si>
  <si>
    <t>seconds</t>
  </si>
  <si>
    <t>712723674fa31afad303f0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</si>
</sst>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bits&quot;"/>
    <numFmt numFmtId="165" formatCode="0&quot;th bit&quot;"/>
    <numFmt numFmtId="166" formatCode="0&quot;st bit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6" fontId="4" fillId="0" borderId="9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" fillId="0" borderId="9" xfId="0" applyFont="1" applyBorder="1" applyAlignment="1">
      <alignment horizontal="center" vertical="center" wrapText="1"/>
    </xf>
    <xf numFmtId="0" fontId="14" fillId="0" borderId="0" xfId="1" applyFont="1" applyAlignment="1" applyProtection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4" borderId="10" xfId="0" applyFont="1" applyFill="1" applyBorder="1" applyAlignment="1" applyProtection="1">
      <alignment horizontal="left" vertical="center"/>
      <protection locked="0"/>
    </xf>
    <xf numFmtId="0" fontId="12" fillId="4" borderId="11" xfId="0" applyFont="1" applyFill="1" applyBorder="1" applyAlignment="1" applyProtection="1">
      <alignment horizontal="left" vertical="center"/>
      <protection locked="0"/>
    </xf>
    <xf numFmtId="0" fontId="12" fillId="4" borderId="12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1" applyAlignment="1" applyProtection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ranidesign.com/meteohelix-pro-weather-station/" TargetMode="Externa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zoomScale="90" zoomScaleNormal="90" workbookViewId="0">
      <selection activeCell="B5" sqref="B5:L5"/>
    </sheetView>
  </sheetViews>
  <sheetFormatPr defaultRowHeight="15" x14ac:dyDescent="0.25"/>
  <cols>
    <col min="1" max="1" width="48.28515625" style="2" bestFit="1" customWidth="1"/>
    <col min="2" max="2" width="9.5703125" style="34" bestFit="1" customWidth="1"/>
    <col min="3" max="3" width="13.28515625" style="2" bestFit="1" customWidth="1"/>
    <col min="4" max="4" width="16.5703125" style="2" customWidth="1"/>
    <col min="5" max="5" width="16.85546875" style="2" bestFit="1" customWidth="1"/>
    <col min="6" max="6" width="17.85546875" style="2" bestFit="1" customWidth="1"/>
    <col min="7" max="7" width="15.140625" style="2" bestFit="1" customWidth="1"/>
    <col min="8" max="8" width="20.140625" style="2" customWidth="1"/>
    <col min="9" max="9" width="15" style="2" customWidth="1"/>
    <col min="10" max="10" width="13.5703125" style="2" customWidth="1"/>
    <col min="11" max="11" width="15.140625" style="2" bestFit="1" customWidth="1"/>
    <col min="12" max="12" width="19.7109375" style="2" customWidth="1"/>
    <col min="13" max="13" width="7" style="2" bestFit="1" customWidth="1"/>
    <col min="14" max="15" width="5" style="2" bestFit="1" customWidth="1"/>
    <col min="16" max="16" width="12.140625" style="2" customWidth="1"/>
    <col min="17" max="17" width="10.28515625" style="2" customWidth="1"/>
    <col min="18" max="25" width="5" style="2" bestFit="1" customWidth="1"/>
    <col min="26" max="16384" width="9.140625" style="2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5" ht="18.75" x14ac:dyDescent="0.25">
      <c r="A2" s="40" t="s">
        <v>41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25" x14ac:dyDescent="0.25">
      <c r="A3" s="41" t="s">
        <v>48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ht="15.75" thickBot="1" x14ac:dyDescent="0.3">
      <c r="A4" s="42" t="s">
        <v>44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9.5" thickBot="1" x14ac:dyDescent="0.3">
      <c r="A5" s="38" t="s">
        <v>46</v>
      </c>
      <c r="B5" s="43" t="s">
        <v>51</v>
      </c>
      <c r="C5" s="44"/>
      <c r="D5" s="44"/>
      <c r="E5" s="44"/>
      <c r="F5" s="44"/>
      <c r="G5" s="44"/>
      <c r="H5" s="44"/>
      <c r="I5" s="44"/>
      <c r="J5" s="44"/>
      <c r="K5" s="44"/>
      <c r="L5" s="45"/>
    </row>
    <row r="6" spans="1:25" x14ac:dyDescent="0.25">
      <c r="A6" s="3" t="s">
        <v>19</v>
      </c>
      <c r="B6" s="46" t="str">
        <f>CONCATENATE(B27,C27,D27,E27,F27,G27,H27,I27,J27,K27,L27,M27,N27,O27,P27,Q27,R27,S27,T27,U27,V27,W27,X27,Y27)</f>
        <v>011100010010011100100011011001110100111110100011000110101111101011010011000000111111000000000000</v>
      </c>
      <c r="C6" s="46"/>
      <c r="D6" s="46"/>
      <c r="E6" s="46"/>
      <c r="F6" s="46"/>
      <c r="G6" s="46"/>
      <c r="H6" s="46"/>
      <c r="I6" s="46"/>
      <c r="J6" s="46"/>
      <c r="K6" s="46"/>
      <c r="L6" s="46"/>
    </row>
    <row r="7" spans="1:25" x14ac:dyDescent="0.25">
      <c r="A7" s="3" t="s">
        <v>23</v>
      </c>
      <c r="B7" s="4">
        <v>1</v>
      </c>
      <c r="C7" s="5">
        <f t="shared" ref="C7:D7" si="0">B7+B14</f>
        <v>3</v>
      </c>
      <c r="D7" s="5">
        <f t="shared" si="0"/>
        <v>8</v>
      </c>
      <c r="E7" s="5">
        <f t="shared" ref="E7" si="1">D7+D14</f>
        <v>19</v>
      </c>
      <c r="F7" s="5">
        <f t="shared" ref="F7:K7" si="2">E7+E14</f>
        <v>25</v>
      </c>
      <c r="G7" s="5">
        <f t="shared" si="2"/>
        <v>31</v>
      </c>
      <c r="H7" s="5">
        <f t="shared" si="2"/>
        <v>40</v>
      </c>
      <c r="I7" s="5">
        <f t="shared" si="2"/>
        <v>54</v>
      </c>
      <c r="J7" s="5">
        <f t="shared" si="2"/>
        <v>64</v>
      </c>
      <c r="K7" s="5">
        <f t="shared" si="2"/>
        <v>73</v>
      </c>
      <c r="L7" s="5">
        <f t="shared" ref="L7" si="3">K7+K14</f>
        <v>81</v>
      </c>
      <c r="M7" s="6"/>
    </row>
    <row r="8" spans="1:25" ht="30" x14ac:dyDescent="0.25">
      <c r="A8" s="3" t="s">
        <v>28</v>
      </c>
      <c r="B8" s="7" t="s">
        <v>39</v>
      </c>
      <c r="C8" s="7" t="s">
        <v>3</v>
      </c>
      <c r="D8" s="7" t="s">
        <v>0</v>
      </c>
      <c r="E8" s="7" t="s">
        <v>36</v>
      </c>
      <c r="F8" s="7" t="s">
        <v>37</v>
      </c>
      <c r="G8" s="7" t="s">
        <v>1</v>
      </c>
      <c r="H8" s="7" t="s">
        <v>2</v>
      </c>
      <c r="I8" s="7" t="s">
        <v>11</v>
      </c>
      <c r="J8" s="7" t="s">
        <v>35</v>
      </c>
      <c r="K8" s="7" t="s">
        <v>18</v>
      </c>
      <c r="L8" s="39" t="s">
        <v>49</v>
      </c>
      <c r="M8" s="6"/>
    </row>
    <row r="9" spans="1:25" x14ac:dyDescent="0.25">
      <c r="A9" s="3" t="s">
        <v>26</v>
      </c>
      <c r="B9" s="8" t="str">
        <f t="shared" ref="B9:L9" si="4">MID($B6,B7,B14)</f>
        <v>01</v>
      </c>
      <c r="C9" s="8" t="str">
        <f t="shared" ref="C9:K9" si="5">MID($B6,C7,C14)</f>
        <v>11000</v>
      </c>
      <c r="D9" s="8" t="str">
        <f t="shared" si="5"/>
        <v>10010011100</v>
      </c>
      <c r="E9" s="8" t="str">
        <f t="shared" si="5"/>
        <v>100011</v>
      </c>
      <c r="F9" s="8" t="str">
        <f t="shared" si="5"/>
        <v>011001</v>
      </c>
      <c r="G9" s="8" t="str">
        <f t="shared" si="5"/>
        <v>110100111</v>
      </c>
      <c r="H9" s="8" t="str">
        <f t="shared" si="5"/>
        <v>11010001100011</v>
      </c>
      <c r="I9" s="8" t="str">
        <f t="shared" si="5"/>
        <v>0101111101</v>
      </c>
      <c r="J9" s="8" t="str">
        <f t="shared" si="5"/>
        <v>011010011</v>
      </c>
      <c r="K9" s="8" t="str">
        <f t="shared" si="5"/>
        <v>00000011</v>
      </c>
      <c r="L9" s="8" t="str">
        <f t="shared" si="4"/>
        <v>11110000</v>
      </c>
      <c r="M9" s="6"/>
    </row>
    <row r="10" spans="1:25" x14ac:dyDescent="0.25">
      <c r="A10" s="3" t="s">
        <v>27</v>
      </c>
      <c r="B10" s="8">
        <f>BIN2DEC(B9)</f>
        <v>1</v>
      </c>
      <c r="C10" s="8">
        <f t="shared" ref="C10" si="6">BIN2DEC(C9)</f>
        <v>24</v>
      </c>
      <c r="D10" s="8">
        <f>BIN2DEC(RIGHT(D9,8))+256*BIN2DEC(LEFT(D9,3))</f>
        <v>1180</v>
      </c>
      <c r="E10" s="8">
        <f t="shared" ref="E10:F10" si="7">BIN2DEC(E9)</f>
        <v>35</v>
      </c>
      <c r="F10" s="8">
        <f t="shared" si="7"/>
        <v>25</v>
      </c>
      <c r="G10" s="8">
        <f>BIN2DEC(G9)</f>
        <v>423</v>
      </c>
      <c r="H10" s="8">
        <f>BIN2DEC(RIGHT(H9,8))+256*BIN2DEC(LEFT(H9,6))</f>
        <v>13411</v>
      </c>
      <c r="I10" s="8">
        <f t="shared" ref="I10:K10" si="8">BIN2DEC(I9)</f>
        <v>381</v>
      </c>
      <c r="J10" s="8">
        <f t="shared" si="8"/>
        <v>211</v>
      </c>
      <c r="K10" s="8">
        <f t="shared" si="8"/>
        <v>3</v>
      </c>
      <c r="L10" s="8">
        <f t="shared" ref="L10" si="9">BIN2DEC(L9)</f>
        <v>240</v>
      </c>
      <c r="M10" s="6"/>
    </row>
    <row r="11" spans="1:25" ht="15.75" thickBot="1" x14ac:dyDescent="0.3">
      <c r="A11" s="9" t="s">
        <v>25</v>
      </c>
      <c r="B11" s="10">
        <f>B10</f>
        <v>1</v>
      </c>
      <c r="C11" s="10">
        <f t="shared" ref="C11:K11" si="10">C10*C13+C16</f>
        <v>4.2</v>
      </c>
      <c r="D11" s="10">
        <f t="shared" si="10"/>
        <v>18</v>
      </c>
      <c r="E11" s="10">
        <f t="shared" si="10"/>
        <v>3.5</v>
      </c>
      <c r="F11" s="10">
        <f t="shared" si="10"/>
        <v>2.5</v>
      </c>
      <c r="G11" s="10">
        <f t="shared" si="10"/>
        <v>84.600000000000009</v>
      </c>
      <c r="H11" s="10">
        <f t="shared" si="10"/>
        <v>117055</v>
      </c>
      <c r="I11" s="10">
        <f t="shared" si="10"/>
        <v>762</v>
      </c>
      <c r="J11" s="10">
        <f t="shared" si="10"/>
        <v>422</v>
      </c>
      <c r="K11" s="10">
        <f t="shared" si="10"/>
        <v>3</v>
      </c>
      <c r="L11" s="10">
        <f t="shared" ref="L11" si="11">L10*L13+L16</f>
        <v>240</v>
      </c>
      <c r="M11" s="11"/>
    </row>
    <row r="12" spans="1:25" x14ac:dyDescent="0.25">
      <c r="A12" s="12" t="s">
        <v>4</v>
      </c>
      <c r="B12" s="13" t="s">
        <v>40</v>
      </c>
      <c r="C12" s="13" t="s">
        <v>10</v>
      </c>
      <c r="D12" s="13" t="s">
        <v>38</v>
      </c>
      <c r="E12" s="13" t="s">
        <v>38</v>
      </c>
      <c r="F12" s="13" t="s">
        <v>38</v>
      </c>
      <c r="G12" s="13" t="s">
        <v>8</v>
      </c>
      <c r="H12" s="13" t="s">
        <v>9</v>
      </c>
      <c r="I12" s="13" t="s">
        <v>12</v>
      </c>
      <c r="J12" s="13" t="s">
        <v>12</v>
      </c>
      <c r="K12" s="13" t="s">
        <v>24</v>
      </c>
      <c r="L12" s="13" t="s">
        <v>50</v>
      </c>
      <c r="M12" s="14"/>
    </row>
    <row r="13" spans="1:25" x14ac:dyDescent="0.25">
      <c r="A13" s="15" t="s">
        <v>5</v>
      </c>
      <c r="B13" s="16">
        <v>1</v>
      </c>
      <c r="C13" s="16">
        <v>0.05</v>
      </c>
      <c r="D13" s="16">
        <v>0.1</v>
      </c>
      <c r="E13" s="16">
        <v>0.1</v>
      </c>
      <c r="F13" s="16">
        <v>0.1</v>
      </c>
      <c r="G13" s="16">
        <v>0.2</v>
      </c>
      <c r="H13" s="16">
        <v>5</v>
      </c>
      <c r="I13" s="16">
        <v>2</v>
      </c>
      <c r="J13" s="16">
        <v>2</v>
      </c>
      <c r="K13" s="16">
        <v>1</v>
      </c>
      <c r="L13" s="16">
        <v>1</v>
      </c>
      <c r="M13" s="17"/>
    </row>
    <row r="14" spans="1:25" x14ac:dyDescent="0.25">
      <c r="A14" s="18" t="s">
        <v>13</v>
      </c>
      <c r="B14" s="19">
        <v>2</v>
      </c>
      <c r="C14" s="19">
        <v>5</v>
      </c>
      <c r="D14" s="19">
        <v>11</v>
      </c>
      <c r="E14" s="19">
        <v>6</v>
      </c>
      <c r="F14" s="19">
        <v>6</v>
      </c>
      <c r="G14" s="19">
        <v>9</v>
      </c>
      <c r="H14" s="19">
        <v>14</v>
      </c>
      <c r="I14" s="19">
        <v>10</v>
      </c>
      <c r="J14" s="19">
        <v>9</v>
      </c>
      <c r="K14" s="19">
        <v>8</v>
      </c>
      <c r="L14" s="19">
        <v>8</v>
      </c>
      <c r="M14" s="20">
        <f>SUM(B14:L14)</f>
        <v>88</v>
      </c>
      <c r="N14" s="21"/>
      <c r="O14" s="21"/>
      <c r="P14" s="21"/>
      <c r="Q14" s="21"/>
      <c r="R14" s="21"/>
      <c r="S14" s="22"/>
      <c r="T14" s="22"/>
      <c r="U14" s="22"/>
      <c r="V14" s="22"/>
      <c r="W14" s="22"/>
      <c r="X14" s="22"/>
      <c r="Y14" s="22"/>
    </row>
    <row r="15" spans="1:25" x14ac:dyDescent="0.25">
      <c r="A15" s="23" t="s">
        <v>17</v>
      </c>
      <c r="B15" s="24">
        <f>2^B14</f>
        <v>4</v>
      </c>
      <c r="C15" s="24">
        <f t="shared" ref="C15" si="12">2^C14</f>
        <v>32</v>
      </c>
      <c r="D15" s="24">
        <f>2^D14</f>
        <v>2048</v>
      </c>
      <c r="E15" s="24">
        <f>2^E14</f>
        <v>64</v>
      </c>
      <c r="F15" s="24">
        <f>2^F14</f>
        <v>64</v>
      </c>
      <c r="G15" s="24">
        <f>2^G14</f>
        <v>512</v>
      </c>
      <c r="H15" s="24">
        <f t="shared" ref="H15:I15" si="13">2^H14</f>
        <v>16384</v>
      </c>
      <c r="I15" s="24">
        <f t="shared" si="13"/>
        <v>1024</v>
      </c>
      <c r="J15" s="24">
        <f>2^J14</f>
        <v>512</v>
      </c>
      <c r="K15" s="24">
        <f t="shared" ref="K15" si="14">2^K14</f>
        <v>256</v>
      </c>
      <c r="L15" s="24">
        <f>2^L14</f>
        <v>256</v>
      </c>
      <c r="M15" s="25"/>
      <c r="N15" s="26"/>
      <c r="O15" s="26"/>
      <c r="P15" s="26"/>
      <c r="Q15" s="26"/>
      <c r="R15" s="26"/>
      <c r="S15" s="27"/>
      <c r="T15" s="27"/>
      <c r="U15" s="27"/>
      <c r="V15" s="27"/>
      <c r="W15" s="27"/>
      <c r="X15" s="27"/>
      <c r="Y15" s="27"/>
    </row>
    <row r="16" spans="1:25" x14ac:dyDescent="0.25">
      <c r="A16" s="15" t="s">
        <v>6</v>
      </c>
      <c r="B16" s="16">
        <v>0</v>
      </c>
      <c r="C16" s="16">
        <v>3</v>
      </c>
      <c r="D16" s="16">
        <v>-100</v>
      </c>
      <c r="E16" s="16">
        <v>0</v>
      </c>
      <c r="F16" s="16">
        <v>0</v>
      </c>
      <c r="G16" s="16">
        <v>0</v>
      </c>
      <c r="H16" s="16">
        <v>50000</v>
      </c>
      <c r="I16" s="16">
        <v>0</v>
      </c>
      <c r="J16" s="16">
        <v>0</v>
      </c>
      <c r="K16" s="16">
        <v>0</v>
      </c>
      <c r="L16" s="16">
        <v>0</v>
      </c>
      <c r="M16" s="17"/>
    </row>
    <row r="17" spans="1:25" x14ac:dyDescent="0.25">
      <c r="A17" s="23" t="s">
        <v>7</v>
      </c>
      <c r="B17" s="28">
        <f>(B15-1)*B13+B16</f>
        <v>3</v>
      </c>
      <c r="C17" s="28">
        <f t="shared" ref="C17:D17" si="15">(C15-1)*C13+C16</f>
        <v>4.55</v>
      </c>
      <c r="D17" s="28">
        <f t="shared" si="15"/>
        <v>104.70000000000002</v>
      </c>
      <c r="E17" s="28">
        <f>(E15-1)*E13+E16</f>
        <v>6.3000000000000007</v>
      </c>
      <c r="F17" s="28">
        <f>(F15-1)*F13+F16</f>
        <v>6.3000000000000007</v>
      </c>
      <c r="G17" s="28">
        <f t="shared" ref="G17:I17" si="16">(G15-1)*G13+G16</f>
        <v>102.2</v>
      </c>
      <c r="H17" s="28">
        <f t="shared" si="16"/>
        <v>131915</v>
      </c>
      <c r="I17" s="28">
        <f t="shared" si="16"/>
        <v>2046</v>
      </c>
      <c r="J17" s="28">
        <f>(J15-1)*J13+J16</f>
        <v>1022</v>
      </c>
      <c r="K17" s="28">
        <f t="shared" ref="K17" si="17">(K15-1)*K13+K16</f>
        <v>255</v>
      </c>
      <c r="L17" s="28">
        <f>(L15-1)*L13+L16</f>
        <v>255</v>
      </c>
      <c r="M17" s="25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5" x14ac:dyDescent="0.25">
      <c r="A18" s="15" t="s">
        <v>15</v>
      </c>
      <c r="B18" s="16">
        <v>0</v>
      </c>
      <c r="C18" s="16">
        <v>3</v>
      </c>
      <c r="D18" s="16">
        <v>-50</v>
      </c>
      <c r="E18" s="16">
        <v>0</v>
      </c>
      <c r="F18" s="16">
        <v>0</v>
      </c>
      <c r="G18" s="16">
        <v>0</v>
      </c>
      <c r="H18" s="16">
        <v>60000</v>
      </c>
      <c r="I18" s="16">
        <v>0</v>
      </c>
      <c r="J18" s="16">
        <v>0</v>
      </c>
      <c r="K18" s="16">
        <v>0</v>
      </c>
      <c r="L18" s="16">
        <v>1</v>
      </c>
      <c r="M18" s="17"/>
    </row>
    <row r="19" spans="1:25" ht="15.75" thickBot="1" x14ac:dyDescent="0.3">
      <c r="A19" s="29" t="s">
        <v>14</v>
      </c>
      <c r="B19" s="30">
        <v>3</v>
      </c>
      <c r="C19" s="30">
        <v>4.5</v>
      </c>
      <c r="D19" s="30">
        <v>80</v>
      </c>
      <c r="E19" s="30">
        <v>3</v>
      </c>
      <c r="F19" s="30">
        <v>3</v>
      </c>
      <c r="G19" s="30">
        <v>100</v>
      </c>
      <c r="H19" s="30">
        <v>128000</v>
      </c>
      <c r="I19" s="30">
        <v>1500</v>
      </c>
      <c r="J19" s="30">
        <v>100</v>
      </c>
      <c r="K19" s="30">
        <v>25</v>
      </c>
      <c r="L19" s="30">
        <v>255</v>
      </c>
      <c r="M19" s="31">
        <v>88</v>
      </c>
    </row>
    <row r="20" spans="1:25" x14ac:dyDescent="0.25">
      <c r="A20" s="32" t="s">
        <v>16</v>
      </c>
      <c r="B20" s="32" t="str">
        <f>IF(B17&gt;=B19,"OK","ERROR")</f>
        <v>OK</v>
      </c>
      <c r="C20" s="32" t="str">
        <f t="shared" ref="C20" si="18">IF(C17&gt;=C19,"OK","ERROR")</f>
        <v>OK</v>
      </c>
      <c r="D20" s="32" t="str">
        <f>IF(D17&gt;=D19,"OK","ERROR")</f>
        <v>OK</v>
      </c>
      <c r="E20" s="32" t="str">
        <f>IF(E17&gt;=E19,"OK","ERROR")</f>
        <v>OK</v>
      </c>
      <c r="F20" s="32" t="str">
        <f>IF(F17&gt;=F19,"OK","ERROR")</f>
        <v>OK</v>
      </c>
      <c r="G20" s="32" t="str">
        <f>IF(G17&gt;=G19,"OK","ERROR")</f>
        <v>OK</v>
      </c>
      <c r="H20" s="32" t="str">
        <f>IF(H17&gt;=H19,"OK","ERROR")</f>
        <v>OK</v>
      </c>
      <c r="I20" s="32" t="str">
        <f t="shared" ref="I20" si="19">IF(I17&gt;=I19,"OK","ERROR")</f>
        <v>OK</v>
      </c>
      <c r="J20" s="32" t="str">
        <f>IF(J17&gt;=J19,"OK","ERROR")</f>
        <v>OK</v>
      </c>
      <c r="K20" s="32" t="str">
        <f t="shared" ref="K20" si="20">IF(K17&gt;=K19,"OK","ERROR")</f>
        <v>OK</v>
      </c>
      <c r="L20" s="32" t="str">
        <f>IF(L17&gt;=L19,"OK","ERROR")</f>
        <v>OK</v>
      </c>
      <c r="M20" s="33" t="str">
        <f>IF(M17&lt;=M19,"OK","ERROR")</f>
        <v>OK</v>
      </c>
    </row>
    <row r="21" spans="1:25" x14ac:dyDescent="0.25">
      <c r="A21" s="47" t="s">
        <v>43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spans="1:25" x14ac:dyDescent="0.25">
      <c r="A22" s="48" t="s">
        <v>42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spans="1:25" x14ac:dyDescent="0.25">
      <c r="B23" s="2"/>
      <c r="C23" s="1"/>
      <c r="E23" s="1"/>
      <c r="F23" s="1"/>
      <c r="G23" s="1"/>
      <c r="I23" s="1"/>
      <c r="J23" s="1"/>
      <c r="K23" s="1"/>
      <c r="L23" s="1"/>
      <c r="M23" s="1"/>
      <c r="N23" s="1"/>
      <c r="O23" s="1"/>
      <c r="P23" s="1"/>
      <c r="Q23" s="1"/>
      <c r="R23" s="34"/>
    </row>
    <row r="24" spans="1:25" x14ac:dyDescent="0.25">
      <c r="A24" s="49" t="s">
        <v>47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x14ac:dyDescent="0.25">
      <c r="A25" s="35" t="s">
        <v>20</v>
      </c>
      <c r="B25" s="36">
        <v>1</v>
      </c>
      <c r="C25" s="36">
        <v>2</v>
      </c>
      <c r="D25" s="36">
        <v>3</v>
      </c>
      <c r="E25" s="36">
        <v>4</v>
      </c>
      <c r="F25" s="36">
        <v>5</v>
      </c>
      <c r="G25" s="36">
        <v>6</v>
      </c>
      <c r="H25" s="36">
        <v>7</v>
      </c>
      <c r="I25" s="36">
        <v>8</v>
      </c>
      <c r="J25" s="36">
        <v>9</v>
      </c>
      <c r="K25" s="36">
        <v>10</v>
      </c>
      <c r="L25" s="36">
        <v>11</v>
      </c>
      <c r="M25" s="36">
        <v>12</v>
      </c>
      <c r="N25" s="36">
        <v>13</v>
      </c>
      <c r="O25" s="36">
        <v>14</v>
      </c>
      <c r="P25" s="36">
        <v>15</v>
      </c>
      <c r="Q25" s="36">
        <v>16</v>
      </c>
      <c r="R25" s="36">
        <v>17</v>
      </c>
      <c r="S25" s="36">
        <v>18</v>
      </c>
      <c r="T25" s="36">
        <v>19</v>
      </c>
      <c r="U25" s="36">
        <v>20</v>
      </c>
      <c r="V25" s="36">
        <v>21</v>
      </c>
      <c r="W25" s="36">
        <v>22</v>
      </c>
      <c r="X25" s="36">
        <v>23</v>
      </c>
      <c r="Y25" s="36">
        <v>24</v>
      </c>
    </row>
    <row r="26" spans="1:25" x14ac:dyDescent="0.25">
      <c r="A26" s="35" t="s">
        <v>21</v>
      </c>
      <c r="B26" s="37" t="str">
        <f t="shared" ref="B26:Y26" si="21">MID($B5,B25,1)</f>
        <v>7</v>
      </c>
      <c r="C26" s="37" t="str">
        <f t="shared" si="21"/>
        <v>1</v>
      </c>
      <c r="D26" s="37" t="str">
        <f t="shared" si="21"/>
        <v>2</v>
      </c>
      <c r="E26" s="37" t="str">
        <f t="shared" si="21"/>
        <v>7</v>
      </c>
      <c r="F26" s="37" t="str">
        <f t="shared" si="21"/>
        <v>2</v>
      </c>
      <c r="G26" s="37" t="str">
        <f t="shared" si="21"/>
        <v>3</v>
      </c>
      <c r="H26" s="37" t="str">
        <f t="shared" si="21"/>
        <v>6</v>
      </c>
      <c r="I26" s="37" t="str">
        <f t="shared" si="21"/>
        <v>7</v>
      </c>
      <c r="J26" s="37" t="str">
        <f t="shared" si="21"/>
        <v>4</v>
      </c>
      <c r="K26" s="37" t="str">
        <f t="shared" si="21"/>
        <v>f</v>
      </c>
      <c r="L26" s="37" t="str">
        <f t="shared" si="21"/>
        <v>a</v>
      </c>
      <c r="M26" s="37" t="str">
        <f t="shared" si="21"/>
        <v>3</v>
      </c>
      <c r="N26" s="37" t="str">
        <f t="shared" si="21"/>
        <v>1</v>
      </c>
      <c r="O26" s="37" t="str">
        <f t="shared" si="21"/>
        <v>a</v>
      </c>
      <c r="P26" s="37" t="str">
        <f t="shared" si="21"/>
        <v>f</v>
      </c>
      <c r="Q26" s="37" t="str">
        <f t="shared" si="21"/>
        <v>a</v>
      </c>
      <c r="R26" s="37" t="str">
        <f t="shared" si="21"/>
        <v>d</v>
      </c>
      <c r="S26" s="37" t="str">
        <f t="shared" si="21"/>
        <v>3</v>
      </c>
      <c r="T26" s="37" t="str">
        <f t="shared" si="21"/>
        <v>0</v>
      </c>
      <c r="U26" s="37" t="str">
        <f t="shared" si="21"/>
        <v>3</v>
      </c>
      <c r="V26" s="37" t="str">
        <f t="shared" si="21"/>
        <v>f</v>
      </c>
      <c r="W26" s="37" t="str">
        <f t="shared" si="21"/>
        <v>0</v>
      </c>
      <c r="X26" s="37" t="str">
        <f t="shared" si="21"/>
        <v/>
      </c>
      <c r="Y26" s="37" t="str">
        <f t="shared" si="21"/>
        <v/>
      </c>
    </row>
    <row r="27" spans="1:25" x14ac:dyDescent="0.25">
      <c r="A27" s="35" t="s">
        <v>22</v>
      </c>
      <c r="B27" s="36" t="str">
        <f>HEX2BIN(B26,4)</f>
        <v>0111</v>
      </c>
      <c r="C27" s="36" t="str">
        <f t="shared" ref="C27:Y27" si="22">HEX2BIN(C26,4)</f>
        <v>0001</v>
      </c>
      <c r="D27" s="36" t="str">
        <f t="shared" si="22"/>
        <v>0010</v>
      </c>
      <c r="E27" s="36" t="str">
        <f t="shared" si="22"/>
        <v>0111</v>
      </c>
      <c r="F27" s="36" t="str">
        <f t="shared" si="22"/>
        <v>0010</v>
      </c>
      <c r="G27" s="36" t="str">
        <f t="shared" si="22"/>
        <v>0011</v>
      </c>
      <c r="H27" s="36" t="str">
        <f t="shared" si="22"/>
        <v>0110</v>
      </c>
      <c r="I27" s="36" t="str">
        <f t="shared" si="22"/>
        <v>0111</v>
      </c>
      <c r="J27" s="36" t="str">
        <f t="shared" si="22"/>
        <v>0100</v>
      </c>
      <c r="K27" s="36" t="str">
        <f t="shared" si="22"/>
        <v>1111</v>
      </c>
      <c r="L27" s="36" t="str">
        <f t="shared" si="22"/>
        <v>1010</v>
      </c>
      <c r="M27" s="36" t="str">
        <f t="shared" si="22"/>
        <v>0011</v>
      </c>
      <c r="N27" s="36" t="str">
        <f t="shared" si="22"/>
        <v>0001</v>
      </c>
      <c r="O27" s="36" t="str">
        <f t="shared" si="22"/>
        <v>1010</v>
      </c>
      <c r="P27" s="36" t="str">
        <f t="shared" si="22"/>
        <v>1111</v>
      </c>
      <c r="Q27" s="36" t="str">
        <f t="shared" si="22"/>
        <v>1010</v>
      </c>
      <c r="R27" s="36" t="str">
        <f t="shared" si="22"/>
        <v>1101</v>
      </c>
      <c r="S27" s="36" t="str">
        <f t="shared" si="22"/>
        <v>0011</v>
      </c>
      <c r="T27" s="36" t="str">
        <f t="shared" si="22"/>
        <v>0000</v>
      </c>
      <c r="U27" s="36" t="str">
        <f t="shared" si="22"/>
        <v>0011</v>
      </c>
      <c r="V27" s="36" t="str">
        <f t="shared" si="22"/>
        <v>1111</v>
      </c>
      <c r="W27" s="36" t="str">
        <f t="shared" si="22"/>
        <v>0000</v>
      </c>
      <c r="X27" s="36" t="str">
        <f t="shared" si="22"/>
        <v>0000</v>
      </c>
      <c r="Y27" s="36" t="str">
        <f t="shared" si="22"/>
        <v>0000</v>
      </c>
    </row>
    <row r="28" spans="1:25" x14ac:dyDescent="0.25"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25" x14ac:dyDescent="0.25">
      <c r="A29" s="50" t="s">
        <v>29</v>
      </c>
      <c r="B29" s="50"/>
      <c r="C29" s="51" t="s">
        <v>30</v>
      </c>
      <c r="D29" s="51"/>
      <c r="E29" s="51"/>
      <c r="F29" s="52" t="s">
        <v>31</v>
      </c>
      <c r="G29" s="52"/>
      <c r="H29" s="51" t="s">
        <v>32</v>
      </c>
      <c r="I29" s="51"/>
      <c r="J29" s="51"/>
      <c r="K29" s="51"/>
      <c r="L29" s="5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</sheetData>
  <sheetProtection algorithmName="SHA-512" hashValue="FedhgerQhIYIYgwxz/i3DlXJW6Y1C8QvKHIhQ5kzPI7I8gNZQbqLT/23yzfH3MfVvBLVoRHRXI1Ymc/uAs94aw==" saltValue="T5oXCed4rcyRx00K9/b4fg==" spinCount="100000" sheet="1" objects="1" scenarios="1"/>
  <mergeCells count="12">
    <mergeCell ref="A21:Y21"/>
    <mergeCell ref="A22:Y22"/>
    <mergeCell ref="A24:Y24"/>
    <mergeCell ref="A29:B29"/>
    <mergeCell ref="C29:E29"/>
    <mergeCell ref="F29:G29"/>
    <mergeCell ref="H29:L29"/>
    <mergeCell ref="A2:Y2"/>
    <mergeCell ref="A3:Y3"/>
    <mergeCell ref="A4:Y4"/>
    <mergeCell ref="B5:L5"/>
    <mergeCell ref="B6:L6"/>
  </mergeCells>
  <hyperlinks>
    <hyperlink ref="C29" r:id="rId1" xr:uid="{00000000-0004-0000-0000-000000000000}"/>
    <hyperlink ref="H29" r:id="rId2" xr:uid="{00000000-0004-0000-0000-000001000000}"/>
    <hyperlink ref="A2:Y2" r:id="rId3" display="OPEN Data Format: MeteoHelix IoT Sigfox &amp; LoRaWAN wireless message bit string verifier calculator" xr:uid="{00000000-0004-0000-0000-000002000000}"/>
  </hyperlinks>
  <pageMargins left="0.25" right="0.25" top="0.75" bottom="0.75" header="0.3" footer="0.3"/>
  <pageSetup paperSize="9" scale="70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1"/>
  <sheetViews>
    <sheetView workbookViewId="0"/>
  </sheetViews>
  <sheetFormatPr defaultRowHeight="15" x14ac:dyDescent="0.25"/>
  <sheetData>
    <row r="1" spans="3:5" x14ac:dyDescent="0.25">
      <c r="C1" t="s">
        <v>45</v>
      </c>
      <c r="D1" t="s">
        <v>33</v>
      </c>
      <c r="E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20200723 bitMap MeteoHelix</vt:lpstr>
      <vt:lpstr>'20200723 bitMap MeteoHelix'!Print_Area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baranij</dc:creator>
  <cp:lastModifiedBy>IT</cp:lastModifiedBy>
  <cp:lastPrinted>2018-10-29T15:50:40Z</cp:lastPrinted>
  <dcterms:created xsi:type="dcterms:W3CDTF">2017-11-13T06:59:09Z</dcterms:created>
  <dcterms:modified xsi:type="dcterms:W3CDTF">2025-03-13T07:29:35Z</dcterms:modified>
</cp:coreProperties>
</file>