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R LoRa MeteoWind" sheetId="1" state="visible" r:id="rId3"/>
    <sheet name="MW0S service message" sheetId="2" state="visible" r:id="rId4"/>
    <sheet name="MW1S service message" sheetId="3" state="visible" r:id="rId5"/>
    <sheet name="MW2S service message" sheetId="4" state="visible" r:id="rId6"/>
    <sheet name="LoRa MeteoWind Alarm 6byte" sheetId="5" state="visible" r:id="rId7"/>
    <sheet name="1s+3sGUST LoRa MeteoWind 12byte" sheetId="6" state="visible" r:id="rId8"/>
    <sheet name="_SSC" sheetId="7" state="hidden" r:id="rId9"/>
  </sheets>
  <definedNames>
    <definedName function="false" hidden="false" localSheetId="5" name="_xlnm.Print_Area" vbProcedure="false">'1s+3sGUST LoRa MeteoWind 12byte'!$A$1:$O$42</definedName>
    <definedName function="false" hidden="false" localSheetId="4" name="_xlnm.Print_Area" vbProcedure="false">'LoRa MeteoWind Alarm 6byte'!$A$1:$O$36</definedName>
    <definedName function="false" hidden="false" localSheetId="0" name="_xlnm.Print_Area" vbProcedure="false">'METAR LoRa MeteoWind'!$A$1:$O$44</definedName>
    <definedName function="false" hidden="false" localSheetId="1" name="_xlnm.Print_Area" vbProcedure="false">'MW0S service message'!$A$1:$O$40</definedName>
    <definedName function="false" hidden="false" localSheetId="2" name="_xlnm.Print_Area" vbProcedure="false">'MW1S service message'!$A$1:$O$40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3" authorId="0">
      <text>
        <r>
          <rPr>
            <sz val="10"/>
            <rFont val="Arial"/>
            <family val="2"/>
            <charset val="238"/>
          </rPr>
          <t xml:space="preserve">V tabulke sa to nerobi, co je spravne?</t>
        </r>
      </text>
    </comment>
    <comment ref="B7" authorId="0">
      <text>
        <r>
          <rPr>
            <sz val="10"/>
            <rFont val="Arial"/>
            <family val="2"/>
            <charset val="238"/>
          </rPr>
          <t xml:space="preserve">Do we need index in alarm?</t>
        </r>
      </text>
    </comment>
    <comment ref="C20" authorId="0">
      <text>
        <r>
          <rPr>
            <sz val="10"/>
            <rFont val="Arial"/>
            <family val="2"/>
            <charset val="238"/>
          </rPr>
          <t xml:space="preserve">Is this correct formula?</t>
        </r>
      </text>
    </comment>
    <comment ref="D20" authorId="0">
      <text>
        <r>
          <rPr>
            <sz val="10"/>
            <rFont val="Arial"/>
            <family val="2"/>
            <charset val="238"/>
          </rPr>
          <t xml:space="preserve">Is this correct formula?</t>
        </r>
      </text>
    </comment>
    <comment ref="E20" authorId="0">
      <text>
        <r>
          <rPr>
            <sz val="10"/>
            <rFont val="Arial"/>
            <family val="2"/>
            <charset val="238"/>
          </rPr>
          <t xml:space="preserve">Is this correct formula?</t>
        </r>
      </text>
    </comment>
    <comment ref="F13" authorId="0">
      <text>
        <r>
          <rPr>
            <sz val="10"/>
            <rFont val="Arial"/>
            <family val="2"/>
            <charset val="238"/>
          </rPr>
          <t xml:space="preserve">Isto len 1 bit?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3" authorId="0">
      <text>
        <r>
          <rPr>
            <sz val="10"/>
            <rFont val="Arial"/>
            <family val="2"/>
            <charset val="238"/>
          </rPr>
          <t xml:space="preserve">V tabulke sa to nerobi, co je spravne?</t>
        </r>
      </text>
    </comment>
    <comment ref="B7" authorId="0">
      <text>
        <r>
          <rPr>
            <sz val="10"/>
            <rFont val="Arial"/>
            <family val="2"/>
            <charset val="238"/>
          </rPr>
          <t xml:space="preserve">Do we need index in alarm?</t>
        </r>
      </text>
    </comment>
    <comment ref="C20" authorId="0">
      <text>
        <r>
          <rPr>
            <sz val="10"/>
            <rFont val="Arial"/>
            <family val="2"/>
            <charset val="238"/>
          </rPr>
          <t xml:space="preserve">Is this correct formula?</t>
        </r>
      </text>
    </comment>
    <comment ref="D20" authorId="0">
      <text>
        <r>
          <rPr>
            <sz val="10"/>
            <rFont val="Arial"/>
            <family val="2"/>
            <charset val="238"/>
          </rPr>
          <t xml:space="preserve">Is this correct formula?</t>
        </r>
      </text>
    </comment>
    <comment ref="E20" authorId="0">
      <text>
        <r>
          <rPr>
            <sz val="10"/>
            <rFont val="Arial"/>
            <family val="2"/>
            <charset val="238"/>
          </rPr>
          <t xml:space="preserve">Is this correct formula?</t>
        </r>
      </text>
    </comment>
    <comment ref="F13" authorId="0">
      <text>
        <r>
          <rPr>
            <sz val="10"/>
            <rFont val="Arial"/>
            <family val="2"/>
            <charset val="238"/>
          </rPr>
          <t xml:space="preserve">Isto len 1 bit?</t>
        </r>
      </text>
    </comment>
  </commentList>
</comments>
</file>

<file path=xl/sharedStrings.xml><?xml version="1.0" encoding="utf-8"?>
<sst xmlns="http://schemas.openxmlformats.org/spreadsheetml/2006/main" count="377" uniqueCount="135">
  <si>
    <t xml:space="preserve">LoRaWAN Data Format: MeteoWind IoT LoRaWAN wireless message bit string verifier calculator</t>
  </si>
  <si>
    <t xml:space="preserve">This calculator is meant for quick message decoding for MeteoWind IoT wind transmitters that send a bit-shifted string.</t>
  </si>
  <si>
    <t xml:space="preserve">MeteoWind IoT message format</t>
  </si>
  <si>
    <t xml:space="preserve">Input XX byte or longer string (hex) =</t>
  </si>
  <si>
    <t xml:space="preserve">9f03e8080c2e0a00b4005a2d0000</t>
  </si>
  <si>
    <t xml:space="preserve">hex converted to binary =</t>
  </si>
  <si>
    <t xml:space="preserve">bit shifting string start position =</t>
  </si>
  <si>
    <t xml:space="preserve">Physical Property Measured =</t>
  </si>
  <si>
    <t xml:space="preserve">Index</t>
  </si>
  <si>
    <t xml:space="preserve">V_bat</t>
  </si>
  <si>
    <t xml:space="preserve">Hz_avg</t>
  </si>
  <si>
    <t xml:space="preserve">Hz_3s_gust</t>
  </si>
  <si>
    <t xml:space="preserve">Hz_1s_gust</t>
  </si>
  <si>
    <t xml:space="preserve">Hz_3s_min</t>
  </si>
  <si>
    <t xml:space="preserve">Hz_1s_stdev</t>
  </si>
  <si>
    <t xml:space="preserve">Deg_1s_avg</t>
  </si>
  <si>
    <t xml:space="preserve">Deg_1s_gust</t>
  </si>
  <si>
    <t xml:space="preserve">Deg_1s_stdev</t>
  </si>
  <si>
    <t xml:space="preserve">Deg_ccw_min</t>
  </si>
  <si>
    <t xml:space="preserve">Deg_cw_max</t>
  </si>
  <si>
    <t xml:space="preserve">Time_1s_gust</t>
  </si>
  <si>
    <t xml:space="preserve">Alarm sent</t>
  </si>
  <si>
    <t xml:space="preserve">Debug Flags</t>
  </si>
  <si>
    <t xml:space="preserve">converted to binary =</t>
  </si>
  <si>
    <t xml:space="preserve">converted to decimal =</t>
  </si>
  <si>
    <t xml:space="preserve">Converted value in output units =</t>
  </si>
  <si>
    <t xml:space="preserve">bit SUM</t>
  </si>
  <si>
    <t xml:space="preserve">units</t>
  </si>
  <si>
    <t xml:space="preserve">n/a</t>
  </si>
  <si>
    <t xml:space="preserve">V</t>
  </si>
  <si>
    <t xml:space="preserve">Hz</t>
  </si>
  <si>
    <t xml:space="preserve">deg</t>
  </si>
  <si>
    <t xml:space="preserve">deg </t>
  </si>
  <si>
    <t xml:space="preserve">seconds</t>
  </si>
  <si>
    <t xml:space="preserve">binary</t>
  </si>
  <si>
    <t xml:space="preserve">resolution</t>
  </si>
  <si>
    <t xml:space="preserve">bits</t>
  </si>
  <si>
    <t xml:space="preserve">max no. of values</t>
  </si>
  <si>
    <t xml:space="preserve">min value</t>
  </si>
  <si>
    <t xml:space="preserve">max value</t>
  </si>
  <si>
    <t xml:space="preserve">req min value</t>
  </si>
  <si>
    <t xml:space="preserve">req max value</t>
  </si>
  <si>
    <t xml:space="preserve">Check</t>
  </si>
  <si>
    <t xml:space="preserve">FINAL CALCULATED OUTPUT VALUES =</t>
  </si>
  <si>
    <t xml:space="preserve">Anemo before Year 2023</t>
  </si>
  <si>
    <t xml:space="preserve">Anemo after Year 2023</t>
  </si>
  <si>
    <t xml:space="preserve">    Message counter revolving 0 to 255 is the regular 10min message index.</t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</si>
  <si>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V_bat</t>
    </r>
    <r>
      <rPr>
        <sz val="11"/>
        <color rgb="FFFF0000"/>
        <rFont val="Calibri"/>
        <family val="2"/>
        <charset val="1"/>
      </rPr>
      <t xml:space="preserve"> value changes based on Index.  =IF(MOD(B11,10)&lt;=4,MOD(B11,10)*C13+C16,MOD(B11,10)*C13+C16-1)</t>
    </r>
  </si>
  <si>
    <r>
      <rPr>
        <sz val="11"/>
        <color rgb="FFFF0000"/>
        <rFont val="Calibri"/>
        <family val="2"/>
        <charset val="1"/>
      </rPr>
      <t xml:space="preserve">   </t>
    </r>
    <r>
      <rPr>
        <b val="true"/>
        <sz val="11"/>
        <color rgb="FFFF0000"/>
        <rFont val="Calibri"/>
        <family val="2"/>
        <charset val="1"/>
      </rPr>
      <t xml:space="preserve"> Hz_avg</t>
    </r>
    <r>
      <rPr>
        <sz val="11"/>
        <color rgb="FFFF0000"/>
        <rFont val="Calibri"/>
        <family val="2"/>
        <charset val="1"/>
      </rPr>
      <t xml:space="preserve"> value is mean (average) wind speed for the 10 minute interval.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</si>
  <si>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Hz_3s_gust</t>
    </r>
    <r>
      <rPr>
        <sz val="11"/>
        <color rgb="FFFF0000"/>
        <rFont val="Calibri"/>
        <family val="2"/>
        <charset val="1"/>
      </rPr>
      <t xml:space="preserve"> value is gust value per WMO (maximum rolling 3 second average wind speed) (ADDED TO Wind_ave)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</si>
  <si>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Hz_1s_gust</t>
    </r>
    <r>
      <rPr>
        <sz val="11"/>
        <color rgb="FFFF0000"/>
        <rFont val="Calibri"/>
        <family val="2"/>
        <charset val="1"/>
      </rPr>
      <t xml:space="preserve"> value is gust value (maximum rolling 1 second average wind speed) (ADDED TO Wind_3sgust)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</si>
  <si>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Hz_3s_min</t>
    </r>
    <r>
      <rPr>
        <sz val="11"/>
        <color rgb="FFFF0000"/>
        <rFont val="Calibri"/>
        <family val="2"/>
        <charset val="1"/>
      </rPr>
      <t xml:space="preserve"> value is minimum rolling 3 second average wind speed. (it is the absolute value…NOT subtracted from mean)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</si>
  <si>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Hz_1s_stdev</t>
    </r>
    <r>
      <rPr>
        <sz val="11"/>
        <color rgb="FFFF0000"/>
        <rFont val="Calibri"/>
        <family val="2"/>
        <charset val="1"/>
      </rPr>
      <t xml:space="preserve"> value the wind speed standard deviation.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</si>
  <si>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Deg_1s_avg</t>
    </r>
    <r>
      <rPr>
        <sz val="11"/>
        <color rgb="FFFF0000"/>
        <rFont val="Calibri"/>
        <family val="2"/>
        <charset val="1"/>
      </rPr>
      <t xml:space="preserve"> is the mean (average) wind direction for the 10 minute interval.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</si>
  <si>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Deg_1s_gust</t>
    </r>
    <r>
      <rPr>
        <sz val="11"/>
        <color rgb="FFFF0000"/>
        <rFont val="Calibri"/>
        <family val="2"/>
        <charset val="1"/>
      </rPr>
      <t xml:space="preserve"> is the wind direction of the maximum gust wind speed (1-360deg). 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</si>
  <si>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Deg_1s_stdev</t>
    </r>
    <r>
      <rPr>
        <sz val="11"/>
        <color rgb="FFFF0000"/>
        <rFont val="Calibri"/>
        <family val="2"/>
        <charset val="1"/>
      </rPr>
      <t xml:space="preserve"> value the wind direction standard deviation.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</si>
  <si>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Time_1s_gust</t>
    </r>
    <r>
      <rPr>
        <sz val="11"/>
        <color rgb="FFFF0000"/>
        <rFont val="Calibri"/>
        <family val="2"/>
        <charset val="1"/>
      </rPr>
      <t xml:space="preserve"> value is the elapsed time in multiple of seconds after start of logging interval, time resolution = 5 sec.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</si>
  <si>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Alarm sent </t>
    </r>
    <r>
      <rPr>
        <sz val="11"/>
        <color rgb="FFFF0000"/>
        <rFont val="Calibri"/>
        <family val="2"/>
        <charset val="1"/>
      </rPr>
      <t xml:space="preserve">value indicates whether alarm was activated during the current time interval, alarm was not sent during the last regular message sending interval=0(default), at least one alarm was sent during the last interval =1.</t>
    </r>
  </si>
  <si>
    <r>
      <rPr>
        <b val="true"/>
        <sz val="11"/>
        <color rgb="FFFF0000"/>
        <rFont val="Calibri"/>
        <family val="2"/>
        <charset val="1"/>
      </rPr>
      <t xml:space="preserve">    Debug_Flags </t>
    </r>
    <r>
      <rPr>
        <sz val="11"/>
        <color rgb="FFFF0000"/>
        <rFont val="Calibri"/>
        <family val="2"/>
        <charset val="1"/>
      </rPr>
      <t xml:space="preserve">binary flag indicates whether among other things, which </t>
    </r>
    <r>
      <rPr>
        <b val="true"/>
        <sz val="11"/>
        <color rgb="FFFF0000"/>
        <rFont val="Calibri"/>
        <family val="2"/>
        <charset val="1"/>
      </rPr>
      <t xml:space="preserve">type of debounce (fake click filter) </t>
    </r>
    <r>
      <rPr>
        <sz val="11"/>
        <color rgb="FFFF0000"/>
        <rFont val="Calibri"/>
        <family val="2"/>
        <charset val="1"/>
      </rPr>
      <t xml:space="preserve">was activated </t>
    </r>
    <r>
      <rPr>
        <b val="true"/>
        <sz val="11"/>
        <color rgb="FFFF0000"/>
        <rFont val="Calibri"/>
        <family val="2"/>
        <charset val="1"/>
      </rPr>
      <t xml:space="preserve">during the this sending interval,  </t>
    </r>
    <r>
      <rPr>
        <sz val="11"/>
        <color rgb="FFFF0000"/>
        <rFont val="Calibri"/>
        <family val="2"/>
        <charset val="1"/>
      </rPr>
      <t xml:space="preserve">No=0(default), Yes: 1=3ms filter, 2=StDev filter, 3=….</t>
    </r>
  </si>
  <si>
    <t xml:space="preserve">    Sensor Error or N/A = Maximum possible bit value for each measurand in binary = 111111…. (FFFFF…. In hex) signifies measurement error code.</t>
  </si>
  <si>
    <t xml:space="preserve">Byte string conversion calculations to binary number format</t>
  </si>
  <si>
    <t xml:space="preserve"> number position in byte string =</t>
  </si>
  <si>
    <t xml:space="preserve">hex value @ position in byte string =</t>
  </si>
  <si>
    <t xml:space="preserve">converted to binary value @ position in byte string =</t>
  </si>
  <si>
    <t xml:space="preserve">Copyright©2019 BARANI DESIGN TECHNOLOGIES s.r.o.    </t>
  </si>
  <si>
    <t xml:space="preserve">www.baranidesign.com </t>
  </si>
  <si>
    <t xml:space="preserve">+421 948 067 125    </t>
  </si>
  <si>
    <t xml:space="preserve">sales@baranidesign.com</t>
  </si>
  <si>
    <t xml:space="preserve">LoRaWAN Service Message Format: Wireless message bit string verifier calculator</t>
  </si>
  <si>
    <t xml:space="preserve">MeteoWind IoT message format 10 byte</t>
  </si>
  <si>
    <t xml:space="preserve">0582a1087050904b3114</t>
  </si>
  <si>
    <t xml:space="preserve">Type</t>
  </si>
  <si>
    <t xml:space="preserve">Latitude</t>
  </si>
  <si>
    <t xml:space="preserve">Longitude</t>
  </si>
  <si>
    <t xml:space="preserve">Fix Status
‘0’=Invalid
‘1’=GNSS fix
‘2’=DGPS fix</t>
  </si>
  <si>
    <t xml:space="preserve">Number of Satelites</t>
  </si>
  <si>
    <t xml:space="preserve">HDOP</t>
  </si>
  <si>
    <t xml:space="preserve">Inclination X</t>
  </si>
  <si>
    <t xml:space="preserve">Inclination Y</t>
  </si>
  <si>
    <t xml:space="preserve">Inclination Z</t>
  </si>
  <si>
    <t xml:space="preserve">status</t>
  </si>
  <si>
    <t xml:space="preserve">interger</t>
  </si>
  <si>
    <t xml:space="preserve">meters</t>
  </si>
  <si>
    <t xml:space="preserve">    Latitude = ISO6709 Latitude comes before longitude, North latitude is positive. Accuracy to 5 decimal places (0.00001 = 1.11 m = +/-0.55m)   GPS module mode = GPGGA.</t>
  </si>
  <si>
    <t xml:space="preserve">    Longitude = ISO6709, East longitude is positive. Accuracy to 5 decimal places (0.00001 = 1.11 m = +/-0.55m)      GPS module mode = GPGGA.</t>
  </si>
  <si>
    <t xml:space="preserve">Conversion ALGORITHM:</t>
  </si>
  <si>
    <t xml:space="preserve">https://stackoverflow.com/questions/46962288/change-longitude-from-180-to-180-to-0-to-360</t>
  </si>
  <si>
    <t xml:space="preserve">    GPS fix status = ‘0’=Invalid; ‘1’=GNSS fix; ‘2’=DGPS fix.</t>
  </si>
  <si>
    <t xml:space="preserve">    Number of GPS satelites</t>
  </si>
  <si>
    <t xml:space="preserve">    HDOP = Horizontal Dilution of Precision gives the added innacuracy based on geometric location of the satelites.</t>
  </si>
  <si>
    <r>
      <rPr>
        <sz val="11"/>
        <color rgb="FFFF0000"/>
        <rFont val="Calibri"/>
        <family val="2"/>
        <charset val="1"/>
      </rPr>
      <t xml:space="preserve">    Accelerometer Average Inclination in X - </t>
    </r>
    <r>
      <rPr>
        <b val="true"/>
        <sz val="11"/>
        <color rgb="FFFF0000"/>
        <rFont val="Calibri"/>
        <family val="2"/>
        <charset val="1"/>
      </rPr>
      <t xml:space="preserve">treba vynulovat vo vyrobe ked sa napaluje, nech je v horizontalnej polohe</t>
    </r>
  </si>
  <si>
    <t xml:space="preserve">    Accelerometer Average Inclination in Y - treba vynulovat vo vyrobe ked sa napaluje, nech je v horizontalnej polohe</t>
  </si>
  <si>
    <t xml:space="preserve">    Accelerometer Average Inclination in Z - treba vynulovat vo vyrobe ked sa napaluje, nech je v horizontalnej polohe</t>
  </si>
  <si>
    <t xml:space="preserve">https://stackoverflow.com/questions/35693029/bin2dec-for-numbers-longer-than-10-bits-in-excel</t>
  </si>
  <si>
    <t xml:space="preserve">https://www.esri.com/news/arcuser/0703/geoid2of3.html</t>
  </si>
  <si>
    <t xml:space="preserve">4442022700BE970004000000</t>
  </si>
  <si>
    <t xml:space="preserve">Hardware type</t>
  </si>
  <si>
    <t xml:space="preserve">Major Firmware revision</t>
  </si>
  <si>
    <t xml:space="preserve">Minor Firmware revision</t>
  </si>
  <si>
    <t xml:space="preserve">Patch Firmware revision</t>
  </si>
  <si>
    <t xml:space="preserve">dev addr0</t>
  </si>
  <si>
    <t xml:space="preserve">dev addr1</t>
  </si>
  <si>
    <t xml:space="preserve">dev addr2</t>
  </si>
  <si>
    <t xml:space="preserve">dev addr3</t>
  </si>
  <si>
    <t xml:space="preserve">Debug</t>
  </si>
  <si>
    <t xml:space="preserve">Payload period</t>
  </si>
  <si>
    <t xml:space="preserve">Payload type</t>
  </si>
  <si>
    <t xml:space="preserve">    Hardware type - 0=test, 1=MeteoHelix, 2=MeteoWind, 3=MeteoRain, 4=MeteoAG, …</t>
  </si>
  <si>
    <t xml:space="preserve">Major Firmware revision = 0…8     Example Firmware versioning like "0.03.009"</t>
  </si>
  <si>
    <t xml:space="preserve">Minor Firmware revision = 0…255</t>
  </si>
  <si>
    <t xml:space="preserve">Patch Firmware revision = 0…256</t>
  </si>
  <si>
    <t xml:space="preserve">ALLMETEO OPEN WIND Data Format: MeteoWind  wireless message bit string verifier calculator</t>
  </si>
  <si>
    <t xml:space="preserve">MeteoWind IoT ALARM message format 6 byte</t>
  </si>
  <si>
    <t xml:space="preserve">18FA10E9B39180</t>
  </si>
  <si>
    <t xml:space="preserve">Alarm snooze</t>
  </si>
  <si>
    <t xml:space="preserve">Upper lower</t>
  </si>
  <si>
    <t xml:space="preserve">Lower th clicks</t>
  </si>
  <si>
    <t xml:space="preserve">Upper th clicks</t>
  </si>
  <si>
    <t xml:space="preserve">Debug_Flags</t>
  </si>
  <si>
    <r>
      <rPr>
        <sz val="11"/>
        <color rgb="FFFF0000"/>
        <rFont val="Calibri"/>
        <family val="2"/>
        <charset val="1"/>
      </rPr>
      <t xml:space="preserve">    Message counter revolving 0 to 63</t>
    </r>
    <r>
      <rPr>
        <b val="true"/>
        <sz val="11"/>
        <color rgb="FFFF0000"/>
        <rFont val="Calibri"/>
        <family val="2"/>
        <charset val="1"/>
      </rPr>
      <t xml:space="preserve"> is independent of regular 10min message index.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</si>
  <si>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Hz_3s_gust</t>
    </r>
    <r>
      <rPr>
        <sz val="11"/>
        <color rgb="FFFF0000"/>
        <rFont val="Calibri"/>
        <family val="2"/>
        <charset val="1"/>
      </rPr>
      <t xml:space="preserve"> value is gust value per WMO (maximum rolling 3 second average wind speed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</si>
  <si>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Time_1s_gust</t>
    </r>
    <r>
      <rPr>
        <sz val="11"/>
        <color rgb="FFFF0000"/>
        <rFont val="Calibri"/>
        <family val="2"/>
        <charset val="1"/>
      </rPr>
      <t xml:space="preserve"> value is the elapsed time in multiple of seconds after start of logging interval,</t>
    </r>
    <r>
      <rPr>
        <b val="true"/>
        <sz val="11"/>
        <color rgb="FFFF0000"/>
        <rFont val="Calibri"/>
        <family val="2"/>
        <charset val="1"/>
      </rPr>
      <t xml:space="preserve"> when the Alarm was activated</t>
    </r>
    <r>
      <rPr>
        <sz val="11"/>
        <color rgb="FFFF0000"/>
        <rFont val="Calibri"/>
        <family val="2"/>
        <charset val="1"/>
      </rPr>
      <t xml:space="preserve"> time resolution = 5 sec.</t>
    </r>
  </si>
  <si>
    <r>
      <rPr>
        <sz val="11"/>
        <color rgb="FFFF0000"/>
        <rFont val="Calibri"/>
        <family val="2"/>
        <charset val="1"/>
      </rPr>
      <t xml:space="preserve">    </t>
    </r>
    <r>
      <rPr>
        <b val="true"/>
        <sz val="11"/>
        <color rgb="FFFF0000"/>
        <rFont val="Calibri"/>
        <family val="2"/>
        <charset val="1"/>
      </rPr>
      <t xml:space="preserve">Debug_Flags</t>
    </r>
    <r>
      <rPr>
        <sz val="11"/>
        <color rgb="FFFF0000"/>
        <rFont val="Calibri"/>
        <family val="2"/>
        <charset val="1"/>
      </rPr>
      <t xml:space="preserve"> Binary flag indicates whether among other things, </t>
    </r>
    <r>
      <rPr>
        <b val="true"/>
        <sz val="11"/>
        <color rgb="FFFF0000"/>
        <rFont val="Calibri"/>
        <family val="2"/>
        <charset val="1"/>
      </rPr>
      <t xml:space="preserve">which type of debounce (fake click filter) </t>
    </r>
    <r>
      <rPr>
        <sz val="11"/>
        <color rgb="FFFF0000"/>
        <rFont val="Calibri"/>
        <family val="2"/>
        <charset val="1"/>
      </rPr>
      <t xml:space="preserve">was activated </t>
    </r>
    <r>
      <rPr>
        <b val="true"/>
        <sz val="11"/>
        <color rgb="FFFF0000"/>
        <rFont val="Calibri"/>
        <family val="2"/>
        <charset val="1"/>
      </rPr>
      <t xml:space="preserve">during the Wind_3sgust which activated the alarm,</t>
    </r>
    <r>
      <rPr>
        <sz val="11"/>
        <color rgb="FFFF0000"/>
        <rFont val="Calibri"/>
        <family val="2"/>
        <charset val="1"/>
      </rPr>
      <t xml:space="preserve">  No=0(default), Yes: 1=3ms filter, 2=StDev filter, 3=….</t>
    </r>
  </si>
  <si>
    <t xml:space="preserve">ALLMETEO OPEN WIND Data Format: MeteoWind IoT LoRaWAN ALARM wireless message bit string verifier calculator</t>
  </si>
  <si>
    <t xml:space="preserve">18FA10E9B391</t>
  </si>
  <si>
    <t xml:space="preserve">Hz </t>
  </si>
  <si>
    <t xml:space="preserve">2A6219B2C84FFC95E9632318AF9F</t>
  </si>
  <si>
    <t xml:space="preserve">Za periodicky payload bude METAR payload</t>
  </si>
  <si>
    <t xml:space="preserve">{"IsHide":false,"HiddenInExcel":false,"SheetId":-1,"Name":"LoRa MeteoWind 10byte","Guid":"BW3A1M","Index":1,"VisibleRange":"","SheetTheme":{"TabColor":"","BodyColor":"","BodyImage":""},"IsPrintSheet":false}</t>
  </si>
  <si>
    <t xml:space="preserve">{"ButtonStyle":0,"Name":"","CopyProtect":{"IsEnabled":false,"DomainName":""},"HideSscPoweredlogo":false,"AspnetConfig":{"BrowseUrl":"http://localhost/ssc","FileExtension":0},"NodejsConfig":{"LocalPort":3000},"SmartphoneSettings":{"ViewportLock":true,"UseOldViewEngine":false,"EnableZoom":false,"EnableSwipe":false,"HideToolbar":false,"InheritBackgroundColor":false,"CheckboxFlavor":1,"ShowBubble":false},"SmartphoneTheme":1,"Theme":{"BgColor":"#FFFFFFFF","BgImage":"","InputBorderStyle":2},"Layout":0,"LayoutConfig":{"IsSamePagesHeight":false},"Toolbar":{"Position":1,"IsSubmit":true,"IsPrint":true,"IsPrintAll":false,"IsReset":true,"IsUpdate":true},"InputDetection":0,"ConfigureSubmit":{"IsShowCaptcha":false,"IsUseSscWebServer":true,"ReceiverCode":"jan@baranidesign.com","IsFreeService":false,"IsAdvanceService":true,"IsSecureEmail":false,"IsDemonstrationService":false,"AfterSuccessfulSubmit":"","AfterFailSubmit":"","AfterCancelWizard":"","IsUseOwnWebServer":false,"OwnWebServerURL":"","OwnWebServerTarget":"","SubmitTarget":0},"Flavor":0,"Edition":3,"IgnoreBgInputCell":false,"LiveShare":{"Enable":true},"ResponsiveDesignSetting":{"Disabled":false},"WbUtil":{"EnableBs":true}}</t>
  </si>
  <si>
    <t xml:space="preserve"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Select"},"WizardButton":{"Next":"Next","Previous":"Previous","Cancel":"Cancel","Finish":"Finish"},"ToolbarButton":{"Submit":"Submit","Print":"Print","PrintAll":"Print All","Reset":"Reset","Update":"Update","Back":"Back"},"BrowserAndLocation":{"Browsers":[{"Name":"chrome.exe"},{"Name":"firefox.exe"}],"ConversionPath":"C:\\Users\\baranij\\Downloads"},"AdvancedSettingsModels":[],"Dropbox":{"AccessToken":"","AccessSecret":""},"SpreadsheetServer":{"Username":"","Password":"","ServerUrl":""},"ConfigureSubmitDefault":{"Email":"jan@baranidesign.com"},"MessageBubble":{"Close":false,"TopMsg":0},"CustomizeTheme":{"Theme":""},"QrSetting":{"ShowOnConversion":true},"CongratsPage":{"LastOpenedVersion":""},"LocalWebServer":{"Port":"8888"},"SubmitDialog":{"SubmitDialogHeading":"Submit Successful.","SubmitDialogDesc":"The form was successfully submitted.","BeforeSubmitDesc":"The form is being submitted.","OfflineHeading":"Save until online","OfflineDesc":"You are currently offline and the submit failed. Do you want to save the submit and send it later when you are online.","OfflineConfirm":"Do you want to save?","OfflineSubmitHeading":"Offline forms submit confirmation","OfflineSubmitDesc":"There are Offline form(s), which are now ready to submit in server.","OfflineSubmitConfirm":"Do you want to submit?","FailOfflineHeading":"Offline Form submit failed","FailOfflineDesc":"Unable to connect to the Internet. Please try submitting the offline forms later in internet connection.","OfflineSubmitWait":"It may take sometime to finish all submits depending on the size of offline forms and internet connection.","OfflineSubmitWaitCounter":"Left","OfflineSubmitError":"Submit error: Please try later."}}</t>
  </si>
  <si>
    <t xml:space="preserve">{"IsHide":false,"HiddenInExcel":false,"SheetId":-1,"Name":"LoRa MeteoWind Alarm","Guid":"539KQM","Index":2,"VisibleRange":"","SheetTheme":{"TabColor":"","BodyColor":"","BodyImage":""},"IsPrintSheet":false}</t>
  </si>
  <si>
    <t xml:space="preserve">{"IsHide":false,"HiddenInExcel":false,"SheetId":-1,"Name":"Short MeteoWind 8byte","Guid":"B0IZRQ","Index":3,"VisibleRange":"","SheetTheme":{"TabColor":"","BodyColor":"","BodyImage":""},"IsPrintSheet":false}</t>
  </si>
  <si>
    <t xml:space="preserve">{"IsHide":false,"HiddenInExcel":false,"SheetId":-1,"Name":"Sheet2","Guid":"QEB9DQ","Index":4,"VisibleRange":"","SheetTheme":{"TabColor":"","BodyColor":"","BodyImage":""},"IsPrintSheet":false}</t>
  </si>
  <si>
    <t xml:space="preserve">{"IsHide":false,"HiddenInExcel":false,"SheetId":-1,"Name":"SIgfox MeteoWind Alarm 4byte","Guid":"VHQ6XP","Index":5,"VisibleRange":"","SheetTheme":{"TabColor":"","BodyColor":"","BodyImage":""},"IsPrintSheet":false}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</si>
</sst>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&quot;st bit&quot;"/>
    <numFmt numFmtId="167" formatCode="0&quot;th bit&quot;"/>
    <numFmt numFmtId="168" formatCode="General"/>
    <numFmt numFmtId="169" formatCode="0&quot; bits&quot;"/>
    <numFmt numFmtId="170" formatCode="0"/>
    <numFmt numFmtId="171" formatCode="0.00&quot; bytes&quot;"/>
    <numFmt numFmtId="172" formatCode="0.00"/>
  </numFmts>
  <fonts count="2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1"/>
      <color theme="10"/>
      <name val="Calibri"/>
      <family val="2"/>
      <charset val="1"/>
    </font>
    <font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A6A6A6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A6A6A6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238"/>
    </font>
    <font>
      <b val="true"/>
      <sz val="28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3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ranidesign.com/" TargetMode="External"/><Relationship Id="rId2" Type="http://schemas.openxmlformats.org/officeDocument/2006/relationships/hyperlink" Target="mailto:sales@baranidesign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46962288/change-longitude-from-180-to-180-to-0-to-360" TargetMode="External"/><Relationship Id="rId2" Type="http://schemas.openxmlformats.org/officeDocument/2006/relationships/hyperlink" Target="https://stackoverflow.com/questions/35693029/bin2dec-for-numbers-longer-than-10-bits-in-excel" TargetMode="External"/><Relationship Id="rId3" Type="http://schemas.openxmlformats.org/officeDocument/2006/relationships/hyperlink" Target="https://www.esri.com/news/arcuser/0703/geoid2of3.html" TargetMode="External"/><Relationship Id="rId4" Type="http://schemas.openxmlformats.org/officeDocument/2006/relationships/hyperlink" Target="http://www.baranidesign.com/" TargetMode="External"/><Relationship Id="rId5" Type="http://schemas.openxmlformats.org/officeDocument/2006/relationships/hyperlink" Target="mailto:sales@baranidesign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35693029/bin2dec-for-numbers-longer-than-10-bits-in-excel" TargetMode="External"/><Relationship Id="rId2" Type="http://schemas.openxmlformats.org/officeDocument/2006/relationships/hyperlink" Target="https://www.esri.com/news/arcuser/0703/geoid2of3.html" TargetMode="External"/><Relationship Id="rId3" Type="http://schemas.openxmlformats.org/officeDocument/2006/relationships/hyperlink" Target="http://www.baranidesign.com/" TargetMode="External"/><Relationship Id="rId4" Type="http://schemas.openxmlformats.org/officeDocument/2006/relationships/hyperlink" Target="mailto:sales@baranidesign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www.baranidesign.com/" TargetMode="External"/><Relationship Id="rId3" Type="http://schemas.openxmlformats.org/officeDocument/2006/relationships/hyperlink" Target="mailto:sales@baranidesign.com" TargetMode="External"/><Relationship Id="rId4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www.baranidesign.com/" TargetMode="External"/><Relationship Id="rId3" Type="http://schemas.openxmlformats.org/officeDocument/2006/relationships/hyperlink" Target="mailto:sales@baranidesign.com" TargetMode="External"/><Relationship Id="rId4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baranidesign.com/" TargetMode="External"/><Relationship Id="rId2" Type="http://schemas.openxmlformats.org/officeDocument/2006/relationships/hyperlink" Target="mailto:sales@baranidesig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K4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4" activeCellId="0" sqref="B4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71"/>
    <col collapsed="false" customWidth="true" hidden="false" outlineLevel="0" max="2" min="2" style="2" width="6.71"/>
    <col collapsed="false" customWidth="true" hidden="false" outlineLevel="0" max="3" min="3" style="1" width="15.71"/>
    <col collapsed="false" customWidth="true" hidden="false" outlineLevel="0" max="9" min="4" style="1" width="13.57"/>
    <col collapsed="false" customWidth="true" hidden="false" outlineLevel="0" max="10" min="10" style="1" width="13.42"/>
    <col collapsed="false" customWidth="true" hidden="false" outlineLevel="0" max="11" min="11" style="1" width="13.57"/>
    <col collapsed="false" customWidth="true" hidden="false" outlineLevel="0" max="12" min="12" style="1" width="20.42"/>
    <col collapsed="false" customWidth="true" hidden="false" outlineLevel="0" max="13" min="13" style="1" width="11.57"/>
    <col collapsed="false" customWidth="true" hidden="false" outlineLevel="0" max="14" min="14" style="1" width="14.14"/>
    <col collapsed="false" customWidth="true" hidden="false" outlineLevel="0" max="15" min="15" style="1" width="13"/>
    <col collapsed="false" customWidth="true" hidden="false" outlineLevel="0" max="16" min="16" style="1" width="13.57"/>
    <col collapsed="false" customWidth="true" hidden="false" outlineLevel="0" max="17" min="17" style="1" width="12.42"/>
    <col collapsed="false" customWidth="true" hidden="false" outlineLevel="0" max="18" min="18" style="1" width="15.85"/>
    <col collapsed="false" customWidth="true" hidden="false" outlineLevel="0" max="25" min="19" style="1" width="5"/>
    <col collapsed="false" customWidth="false" hidden="false" outlineLevel="0" max="1024" min="26" style="1" width="9.14"/>
  </cols>
  <sheetData>
    <row r="1" customFormat="false" ht="18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34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fals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5.75" hidden="false" customHeight="false" outlineLevel="0" collapsed="false">
      <c r="A4" s="8" t="s">
        <v>3</v>
      </c>
      <c r="B4" s="9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customFormat="false" ht="15" hidden="false" customHeight="false" outlineLevel="0" collapsed="false">
      <c r="A5" s="10" t="s">
        <v>5</v>
      </c>
      <c r="B5" s="11" t="str">
        <f aca="false">CONCATENATE(B42,C42,D42,E42,F42,G42,H42,I42,J42,K42,L42,M42,N42,O42,P42,Q42,R42,S42,T42,U42,V42,W42,X42,Y42,Z42,AA42,AB42,AC42,AD42,AE42,AF42,AG42,AH42,AI42,AJ42,AK42)</f>
        <v>100111110000001111101000000010000000110000101110000010100000000010110100000000000101101000101101000000000000000000000000000000000000000000000000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customFormat="false" ht="15" hidden="false" customHeight="false" outlineLevel="0" collapsed="false">
      <c r="A6" s="10" t="s">
        <v>6</v>
      </c>
      <c r="B6" s="12" t="n">
        <v>1</v>
      </c>
      <c r="C6" s="13" t="n">
        <f aca="false">B6+B13</f>
        <v>9</v>
      </c>
      <c r="D6" s="13" t="n">
        <f aca="false">C6+C13</f>
        <v>10</v>
      </c>
      <c r="E6" s="13" t="n">
        <f aca="false">D6+D13</f>
        <v>22</v>
      </c>
      <c r="F6" s="13" t="n">
        <f aca="false">E6+E13</f>
        <v>31</v>
      </c>
      <c r="G6" s="13" t="n">
        <f aca="false">F6+F13</f>
        <v>39</v>
      </c>
      <c r="H6" s="13" t="n">
        <f aca="false">G6+G13</f>
        <v>48</v>
      </c>
      <c r="I6" s="13" t="n">
        <f aca="false">H6+H13</f>
        <v>56</v>
      </c>
      <c r="J6" s="13" t="n">
        <f aca="false">I6+I13</f>
        <v>65</v>
      </c>
      <c r="K6" s="13" t="n">
        <f aca="false">J6+J13</f>
        <v>74</v>
      </c>
      <c r="L6" s="13" t="n">
        <f aca="false">K6+K13</f>
        <v>82</v>
      </c>
      <c r="M6" s="13" t="n">
        <f aca="false">L6+L13</f>
        <v>91</v>
      </c>
      <c r="N6" s="13" t="n">
        <f aca="false">M6+M13</f>
        <v>100</v>
      </c>
      <c r="O6" s="13" t="n">
        <f aca="false">N6+N13</f>
        <v>107</v>
      </c>
      <c r="P6" s="13" t="n">
        <f aca="false">O6+O13</f>
        <v>108</v>
      </c>
      <c r="Q6" s="14"/>
      <c r="AMK6" s="1"/>
    </row>
    <row r="7" customFormat="false" ht="15" hidden="false" customHeight="false" outlineLevel="0" collapsed="false">
      <c r="A7" s="10" t="s">
        <v>7</v>
      </c>
      <c r="B7" s="15" t="s">
        <v>8</v>
      </c>
      <c r="C7" s="16" t="s">
        <v>9</v>
      </c>
      <c r="D7" s="17" t="s">
        <v>10</v>
      </c>
      <c r="E7" s="17" t="s">
        <v>11</v>
      </c>
      <c r="F7" s="17" t="s">
        <v>12</v>
      </c>
      <c r="G7" s="17" t="s">
        <v>13</v>
      </c>
      <c r="H7" s="17" t="s">
        <v>14</v>
      </c>
      <c r="I7" s="17" t="s">
        <v>15</v>
      </c>
      <c r="J7" s="18" t="s">
        <v>16</v>
      </c>
      <c r="K7" s="17" t="s">
        <v>17</v>
      </c>
      <c r="L7" s="17" t="s">
        <v>18</v>
      </c>
      <c r="M7" s="16" t="s">
        <v>19</v>
      </c>
      <c r="N7" s="17" t="s">
        <v>20</v>
      </c>
      <c r="O7" s="16" t="s">
        <v>21</v>
      </c>
      <c r="P7" s="19" t="s">
        <v>22</v>
      </c>
      <c r="Q7" s="14"/>
      <c r="AMK7" s="1"/>
    </row>
    <row r="8" customFormat="false" ht="15" hidden="false" customHeight="false" outlineLevel="0" collapsed="false">
      <c r="A8" s="10" t="s">
        <v>23</v>
      </c>
      <c r="B8" s="20" t="str">
        <f aca="false">MID($B5,B6,B13)</f>
        <v>10011111</v>
      </c>
      <c r="C8" s="20" t="str">
        <f aca="false">MID($B5,C6,C13)</f>
        <v>0</v>
      </c>
      <c r="D8" s="20" t="str">
        <f aca="false">MID($B5,D6,D13)</f>
        <v>000001111101</v>
      </c>
      <c r="E8" s="20" t="str">
        <f aca="false">MID($B5,E6,E13)</f>
        <v>000000010</v>
      </c>
      <c r="F8" s="20" t="str">
        <f aca="false">MID($B5,F6,F13)</f>
        <v>00000011</v>
      </c>
      <c r="G8" s="20" t="str">
        <f aca="false">MID($B5,G6,G13)</f>
        <v>000010111</v>
      </c>
      <c r="H8" s="20" t="str">
        <f aca="false">MID($B5,H6,H13)</f>
        <v>00000101</v>
      </c>
      <c r="I8" s="20" t="str">
        <f aca="false">MID($B5,I6,I13)</f>
        <v>000000000</v>
      </c>
      <c r="J8" s="20" t="str">
        <f aca="false">MID($B5,J6,J13)</f>
        <v>101101000</v>
      </c>
      <c r="K8" s="20" t="str">
        <f aca="false">MID($B5,K6,K13)</f>
        <v>00000000</v>
      </c>
      <c r="L8" s="20" t="str">
        <f aca="false">MID($B5,L6,L13)</f>
        <v>101101000</v>
      </c>
      <c r="M8" s="20" t="str">
        <f aca="false">MID($B5,M6,M13)</f>
        <v>101101000</v>
      </c>
      <c r="N8" s="20" t="str">
        <f aca="false">MID($B5,N6,N13)</f>
        <v>0000000</v>
      </c>
      <c r="O8" s="20" t="str">
        <f aca="false">MID($B5,O6,O13)</f>
        <v>0</v>
      </c>
      <c r="P8" s="20" t="str">
        <f aca="false">MID($B5,P6,P13)</f>
        <v>00000</v>
      </c>
      <c r="Q8" s="14"/>
      <c r="AMK8" s="1"/>
    </row>
    <row r="9" customFormat="false" ht="15" hidden="false" customHeight="false" outlineLevel="0" collapsed="false">
      <c r="A9" s="10" t="s">
        <v>24</v>
      </c>
      <c r="B9" s="20" t="n">
        <f aca="true">SUMPRODUCT(--MID(B8,LEN(B8)+1-ROW(INDIRECT("1:"&amp;LEN(B8))),1),(2^(ROW(INDIRECT("1:"&amp;LEN(B8)))-1)))</f>
        <v>159</v>
      </c>
      <c r="C9" s="20" t="n">
        <f aca="true">SUMPRODUCT(--MID(C8,LEN(C8)+1-ROW(INDIRECT("1:"&amp;LEN(C8))),1),(2^(ROW(INDIRECT("1:"&amp;LEN(C8)))-1)))</f>
        <v>0</v>
      </c>
      <c r="D9" s="20" t="n">
        <f aca="true">SUMPRODUCT(--MID(D8,LEN(D8)+1-ROW(INDIRECT("1:"&amp;LEN(D8))),1),(2^(ROW(INDIRECT("1:"&amp;LEN(D8)))-1)))</f>
        <v>125</v>
      </c>
      <c r="E9" s="20" t="n">
        <f aca="true">SUMPRODUCT(--MID(E8,LEN(E8)+1-ROW(INDIRECT("1:"&amp;LEN(E8))),1),(2^(ROW(INDIRECT("1:"&amp;LEN(E8)))-1)))</f>
        <v>2</v>
      </c>
      <c r="F9" s="20" t="n">
        <f aca="true">SUMPRODUCT(--MID(F8,LEN(F8)+1-ROW(INDIRECT("1:"&amp;LEN(F8))),1),(2^(ROW(INDIRECT("1:"&amp;LEN(F8)))-1)))</f>
        <v>3</v>
      </c>
      <c r="G9" s="20" t="n">
        <f aca="true">SUMPRODUCT(--MID(G8,LEN(G8)+1-ROW(INDIRECT("1:"&amp;LEN(G8))),1),(2^(ROW(INDIRECT("1:"&amp;LEN(G8)))-1)))</f>
        <v>23</v>
      </c>
      <c r="H9" s="20" t="n">
        <f aca="true">SUMPRODUCT(--MID(H8,LEN(H8)+1-ROW(INDIRECT("1:"&amp;LEN(H8))),1),(2^(ROW(INDIRECT("1:"&amp;LEN(H8)))-1)))</f>
        <v>5</v>
      </c>
      <c r="I9" s="20" t="n">
        <f aca="true">SUMPRODUCT(--MID(I8,LEN(I8)+1-ROW(INDIRECT("1:"&amp;LEN(I8))),1),(2^(ROW(INDIRECT("1:"&amp;LEN(I8)))-1)))</f>
        <v>0</v>
      </c>
      <c r="J9" s="20" t="n">
        <f aca="true">SUMPRODUCT(--MID(J8,LEN(J8)+1-ROW(INDIRECT("1:"&amp;LEN(J8))),1),(2^(ROW(INDIRECT("1:"&amp;LEN(J8)))-1)))</f>
        <v>360</v>
      </c>
      <c r="K9" s="20" t="n">
        <f aca="true">SUMPRODUCT(--MID(K8,LEN(K8)+1-ROW(INDIRECT("1:"&amp;LEN(K8))),1),(2^(ROW(INDIRECT("1:"&amp;LEN(K8)))-1)))</f>
        <v>0</v>
      </c>
      <c r="L9" s="20" t="n">
        <f aca="true">SUMPRODUCT(--MID(L8,LEN(L8)+1-ROW(INDIRECT("1:"&amp;LEN(L8))),1),(2^(ROW(INDIRECT("1:"&amp;LEN(L8)))-1)))</f>
        <v>360</v>
      </c>
      <c r="M9" s="20" t="n">
        <f aca="true">SUMPRODUCT(--MID(M8,LEN(M8)+1-ROW(INDIRECT("1:"&amp;LEN(M8))),1),(2^(ROW(INDIRECT("1:"&amp;LEN(M8)))-1)))</f>
        <v>360</v>
      </c>
      <c r="N9" s="20" t="n">
        <f aca="true">SUMPRODUCT(--MID(N8,LEN(N8)+1-ROW(INDIRECT("1:"&amp;LEN(N8))),1),(2^(ROW(INDIRECT("1:"&amp;LEN(N8)))-1)))</f>
        <v>0</v>
      </c>
      <c r="O9" s="20" t="n">
        <f aca="true">SUMPRODUCT(--MID(O8,LEN(O8)+1-ROW(INDIRECT("1:"&amp;LEN(O8))),1),(2^(ROW(INDIRECT("1:"&amp;LEN(O8)))-1)))</f>
        <v>0</v>
      </c>
      <c r="P9" s="20" t="n">
        <f aca="true">SUMPRODUCT(--MID(P8,LEN(P8)+1-ROW(INDIRECT("1:"&amp;LEN(P8))),1),(2^(ROW(INDIRECT("1:"&amp;LEN(P8)))-1)))</f>
        <v>0</v>
      </c>
      <c r="Q9" s="14"/>
      <c r="AMK9" s="1"/>
    </row>
    <row r="10" customFormat="false" ht="15" hidden="false" customHeight="false" outlineLevel="0" collapsed="false">
      <c r="A10" s="21" t="s">
        <v>25</v>
      </c>
      <c r="B10" s="22" t="n">
        <f aca="false">B9</f>
        <v>159</v>
      </c>
      <c r="C10" s="23" t="n">
        <f aca="false">IF(MOD(B10,10)&lt;=4,MOD(B10,10)*C12+C15,MOD(B10,10)*C12+C15-1)</f>
        <v>4.1</v>
      </c>
      <c r="D10" s="22" t="n">
        <f aca="false">D9*D12+D15</f>
        <v>2.5</v>
      </c>
      <c r="E10" s="22" t="n">
        <f aca="false">E9*E12+E15</f>
        <v>0.2</v>
      </c>
      <c r="F10" s="22" t="n">
        <f aca="false">F9*F12+F15</f>
        <v>0.3</v>
      </c>
      <c r="G10" s="22" t="n">
        <f aca="false">G9*G12+G15</f>
        <v>2.3</v>
      </c>
      <c r="H10" s="22" t="n">
        <f aca="false">H9*H12+H15</f>
        <v>0.5</v>
      </c>
      <c r="I10" s="22" t="n">
        <f aca="false">I9*I12+I15</f>
        <v>0</v>
      </c>
      <c r="J10" s="22" t="n">
        <f aca="false">J9*J12+J15</f>
        <v>360</v>
      </c>
      <c r="K10" s="22" t="n">
        <f aca="false">K9*K12+K15</f>
        <v>0</v>
      </c>
      <c r="L10" s="22" t="n">
        <f aca="false">L9*L12+L15</f>
        <v>360</v>
      </c>
      <c r="M10" s="22" t="n">
        <f aca="false">M9*M12+M15</f>
        <v>360</v>
      </c>
      <c r="N10" s="22" t="n">
        <f aca="false">N9*N12+N15</f>
        <v>0</v>
      </c>
      <c r="O10" s="22" t="n">
        <f aca="false">O9*O12+O15</f>
        <v>0</v>
      </c>
      <c r="P10" s="22" t="n">
        <f aca="false">P9*P12+P15</f>
        <v>0</v>
      </c>
      <c r="Q10" s="24" t="s">
        <v>26</v>
      </c>
      <c r="AMK10" s="1"/>
    </row>
    <row r="11" customFormat="false" ht="15" hidden="false" customHeight="false" outlineLevel="0" collapsed="false">
      <c r="A11" s="25" t="s">
        <v>27</v>
      </c>
      <c r="B11" s="26" t="s">
        <v>28</v>
      </c>
      <c r="C11" s="26" t="s">
        <v>29</v>
      </c>
      <c r="D11" s="26" t="s">
        <v>30</v>
      </c>
      <c r="E11" s="26" t="s">
        <v>30</v>
      </c>
      <c r="F11" s="26" t="s">
        <v>30</v>
      </c>
      <c r="G11" s="26" t="s">
        <v>30</v>
      </c>
      <c r="H11" s="26" t="s">
        <v>30</v>
      </c>
      <c r="I11" s="26" t="s">
        <v>31</v>
      </c>
      <c r="J11" s="26" t="s">
        <v>31</v>
      </c>
      <c r="K11" s="26" t="s">
        <v>31</v>
      </c>
      <c r="L11" s="26" t="s">
        <v>32</v>
      </c>
      <c r="M11" s="27" t="s">
        <v>32</v>
      </c>
      <c r="N11" s="26" t="s">
        <v>33</v>
      </c>
      <c r="O11" s="26" t="s">
        <v>34</v>
      </c>
      <c r="P11" s="26" t="s">
        <v>34</v>
      </c>
      <c r="Q11" s="28"/>
      <c r="AMK11" s="1"/>
    </row>
    <row r="12" customFormat="false" ht="15" hidden="false" customHeight="false" outlineLevel="0" collapsed="false">
      <c r="A12" s="29" t="s">
        <v>35</v>
      </c>
      <c r="B12" s="30" t="n">
        <v>1</v>
      </c>
      <c r="C12" s="30" t="n">
        <v>0.2</v>
      </c>
      <c r="D12" s="31" t="n">
        <v>0.02</v>
      </c>
      <c r="E12" s="32" t="n">
        <v>0.1</v>
      </c>
      <c r="F12" s="32" t="n">
        <v>0.1</v>
      </c>
      <c r="G12" s="32" t="n">
        <v>0.1</v>
      </c>
      <c r="H12" s="32" t="n">
        <v>0.1</v>
      </c>
      <c r="I12" s="30" t="n">
        <v>1</v>
      </c>
      <c r="J12" s="30" t="n">
        <v>1</v>
      </c>
      <c r="K12" s="30" t="n">
        <v>1</v>
      </c>
      <c r="L12" s="30" t="n">
        <v>1</v>
      </c>
      <c r="M12" s="30" t="n">
        <v>1</v>
      </c>
      <c r="N12" s="30" t="n">
        <v>5</v>
      </c>
      <c r="O12" s="30" t="n">
        <v>1</v>
      </c>
      <c r="P12" s="30" t="n">
        <v>1</v>
      </c>
      <c r="Q12" s="33"/>
      <c r="AMK12" s="1"/>
    </row>
    <row r="13" s="1" customFormat="true" ht="15" hidden="false" customHeight="false" outlineLevel="0" collapsed="false">
      <c r="A13" s="34" t="s">
        <v>36</v>
      </c>
      <c r="B13" s="35" t="n">
        <v>8</v>
      </c>
      <c r="C13" s="36" t="n">
        <v>1</v>
      </c>
      <c r="D13" s="36" t="n">
        <v>12</v>
      </c>
      <c r="E13" s="36" t="n">
        <v>9</v>
      </c>
      <c r="F13" s="36" t="n">
        <v>8</v>
      </c>
      <c r="G13" s="36" t="n">
        <v>9</v>
      </c>
      <c r="H13" s="36" t="n">
        <v>8</v>
      </c>
      <c r="I13" s="36" t="n">
        <v>9</v>
      </c>
      <c r="J13" s="36" t="n">
        <v>9</v>
      </c>
      <c r="K13" s="36" t="n">
        <v>8</v>
      </c>
      <c r="L13" s="36" t="n">
        <v>9</v>
      </c>
      <c r="M13" s="36" t="n">
        <v>9</v>
      </c>
      <c r="N13" s="37" t="n">
        <v>7</v>
      </c>
      <c r="O13" s="37" t="n">
        <v>1</v>
      </c>
      <c r="P13" s="37" t="n">
        <v>5</v>
      </c>
      <c r="Q13" s="36" t="n">
        <f aca="false">SUM(B13:P13)</f>
        <v>112</v>
      </c>
      <c r="R13" s="38"/>
      <c r="S13" s="38"/>
      <c r="T13" s="38"/>
      <c r="U13" s="38"/>
      <c r="V13" s="38"/>
    </row>
    <row r="14" s="43" customFormat="true" ht="15" hidden="false" customHeight="false" outlineLevel="0" collapsed="false">
      <c r="A14" s="39" t="s">
        <v>37</v>
      </c>
      <c r="B14" s="40" t="n">
        <f aca="false">2^B13</f>
        <v>256</v>
      </c>
      <c r="C14" s="40" t="n">
        <f aca="false">2^C13</f>
        <v>2</v>
      </c>
      <c r="D14" s="40" t="n">
        <f aca="false">2^D13</f>
        <v>4096</v>
      </c>
      <c r="E14" s="40" t="n">
        <f aca="false">2^E13</f>
        <v>512</v>
      </c>
      <c r="F14" s="40" t="n">
        <f aca="false">2^F13</f>
        <v>256</v>
      </c>
      <c r="G14" s="40" t="n">
        <f aca="false">2^G13</f>
        <v>512</v>
      </c>
      <c r="H14" s="40" t="n">
        <f aca="false">2^H13</f>
        <v>256</v>
      </c>
      <c r="I14" s="40" t="n">
        <f aca="false">2^I13</f>
        <v>512</v>
      </c>
      <c r="J14" s="40" t="n">
        <f aca="false">2^J13</f>
        <v>512</v>
      </c>
      <c r="K14" s="40" t="n">
        <f aca="false">2^K13</f>
        <v>256</v>
      </c>
      <c r="L14" s="40" t="n">
        <f aca="false">2^L13</f>
        <v>512</v>
      </c>
      <c r="M14" s="40" t="n">
        <f aca="false">2^M13</f>
        <v>512</v>
      </c>
      <c r="N14" s="40" t="n">
        <f aca="false">2^N13</f>
        <v>128</v>
      </c>
      <c r="O14" s="40" t="n">
        <f aca="false">2^O13</f>
        <v>2</v>
      </c>
      <c r="P14" s="40" t="n">
        <f aca="false">2^P13</f>
        <v>32</v>
      </c>
      <c r="Q14" s="41"/>
      <c r="R14" s="42"/>
      <c r="S14" s="42"/>
      <c r="T14" s="42"/>
      <c r="U14" s="42"/>
      <c r="V14" s="42"/>
    </row>
    <row r="15" customFormat="false" ht="15" hidden="false" customHeight="false" outlineLevel="0" collapsed="false">
      <c r="A15" s="29" t="s">
        <v>38</v>
      </c>
      <c r="B15" s="30" t="n">
        <v>0</v>
      </c>
      <c r="C15" s="30" t="n">
        <v>3.3</v>
      </c>
      <c r="D15" s="30" t="n">
        <v>0</v>
      </c>
      <c r="E15" s="30" t="n">
        <v>0</v>
      </c>
      <c r="F15" s="30" t="n">
        <v>0</v>
      </c>
      <c r="G15" s="30" t="n">
        <v>0</v>
      </c>
      <c r="H15" s="30" t="n">
        <v>0</v>
      </c>
      <c r="I15" s="30" t="n">
        <v>0</v>
      </c>
      <c r="J15" s="30" t="n">
        <v>0</v>
      </c>
      <c r="K15" s="30" t="n">
        <v>0</v>
      </c>
      <c r="L15" s="30" t="n">
        <v>0</v>
      </c>
      <c r="M15" s="30" t="n">
        <v>0</v>
      </c>
      <c r="N15" s="30" t="n">
        <v>0</v>
      </c>
      <c r="O15" s="30" t="n">
        <v>0</v>
      </c>
      <c r="P15" s="30" t="n">
        <v>0</v>
      </c>
      <c r="Q15" s="33"/>
      <c r="AMK15" s="1"/>
    </row>
    <row r="16" s="43" customFormat="true" ht="15" hidden="false" customHeight="false" outlineLevel="0" collapsed="false">
      <c r="A16" s="39" t="s">
        <v>39</v>
      </c>
      <c r="B16" s="44" t="n">
        <f aca="false">(B14-1)*B12+B15</f>
        <v>255</v>
      </c>
      <c r="C16" s="44" t="n">
        <f aca="false">(C14-1)*C12+C15</f>
        <v>3.5</v>
      </c>
      <c r="D16" s="44" t="n">
        <f aca="false">(D14-1)*D12+D15</f>
        <v>81.9</v>
      </c>
      <c r="E16" s="44" t="n">
        <f aca="false">(E14-1)*E12+E15</f>
        <v>51.1</v>
      </c>
      <c r="F16" s="44" t="n">
        <f aca="false">(F14-1)*F12+F15</f>
        <v>25.5</v>
      </c>
      <c r="G16" s="44" t="n">
        <f aca="false">(G14-1)*G12+G15</f>
        <v>51.1</v>
      </c>
      <c r="H16" s="44" t="n">
        <f aca="false">(H14-1)*H12+H15</f>
        <v>25.5</v>
      </c>
      <c r="I16" s="44" t="n">
        <f aca="false">(I14-1)*I12+I15</f>
        <v>511</v>
      </c>
      <c r="J16" s="44" t="n">
        <f aca="false">(J14-1)*J12+J15</f>
        <v>511</v>
      </c>
      <c r="K16" s="44" t="n">
        <f aca="false">(K14-1)*K12+K15</f>
        <v>255</v>
      </c>
      <c r="L16" s="44" t="n">
        <f aca="false">(L14-1)*L12+L15</f>
        <v>511</v>
      </c>
      <c r="M16" s="44" t="n">
        <f aca="false">(M14-1)*M12+M15</f>
        <v>511</v>
      </c>
      <c r="N16" s="44" t="n">
        <f aca="false">(N14-1)*N12+N15</f>
        <v>635</v>
      </c>
      <c r="O16" s="44" t="n">
        <f aca="false">(O14-1)*O12+O15</f>
        <v>1</v>
      </c>
      <c r="P16" s="44" t="n">
        <f aca="false">(P14-1)*P12+P15</f>
        <v>31</v>
      </c>
      <c r="Q16" s="41"/>
    </row>
    <row r="17" customFormat="false" ht="15" hidden="false" customHeight="false" outlineLevel="0" collapsed="false">
      <c r="A17" s="29" t="s">
        <v>40</v>
      </c>
      <c r="B17" s="30" t="n">
        <v>0</v>
      </c>
      <c r="C17" s="30" t="n">
        <v>3</v>
      </c>
      <c r="D17" s="30" t="n">
        <v>0</v>
      </c>
      <c r="E17" s="30" t="n">
        <v>0</v>
      </c>
      <c r="F17" s="30" t="n">
        <v>0</v>
      </c>
      <c r="G17" s="30" t="n">
        <v>0</v>
      </c>
      <c r="H17" s="30" t="n">
        <v>0</v>
      </c>
      <c r="I17" s="30" t="n">
        <v>1</v>
      </c>
      <c r="J17" s="30" t="n">
        <v>1</v>
      </c>
      <c r="K17" s="30" t="n">
        <v>0</v>
      </c>
      <c r="L17" s="30" t="n">
        <v>1</v>
      </c>
      <c r="M17" s="30" t="n">
        <v>1</v>
      </c>
      <c r="N17" s="30" t="n">
        <v>0</v>
      </c>
      <c r="O17" s="30" t="n">
        <v>0</v>
      </c>
      <c r="P17" s="30" t="n">
        <v>0</v>
      </c>
      <c r="Q17" s="33"/>
      <c r="AMK17" s="1"/>
    </row>
    <row r="18" customFormat="false" ht="15" hidden="false" customHeight="false" outlineLevel="0" collapsed="false">
      <c r="A18" s="45" t="s">
        <v>41</v>
      </c>
      <c r="B18" s="46" t="n">
        <v>3</v>
      </c>
      <c r="C18" s="47" t="n">
        <v>3.9</v>
      </c>
      <c r="D18" s="46" t="n">
        <v>80</v>
      </c>
      <c r="E18" s="46" t="n">
        <v>50</v>
      </c>
      <c r="F18" s="46" t="n">
        <v>25</v>
      </c>
      <c r="G18" s="46" t="n">
        <v>51</v>
      </c>
      <c r="H18" s="46" t="n">
        <v>25</v>
      </c>
      <c r="I18" s="46" t="n">
        <v>360</v>
      </c>
      <c r="J18" s="46" t="n">
        <v>360</v>
      </c>
      <c r="K18" s="46" t="n">
        <v>180</v>
      </c>
      <c r="L18" s="46" t="n">
        <v>360</v>
      </c>
      <c r="M18" s="46" t="n">
        <v>360</v>
      </c>
      <c r="N18" s="46" t="n">
        <v>600</v>
      </c>
      <c r="O18" s="46" t="n">
        <v>1</v>
      </c>
      <c r="P18" s="46" t="n">
        <v>0</v>
      </c>
      <c r="Q18" s="48" t="n">
        <f aca="false">8*R18</f>
        <v>112</v>
      </c>
      <c r="R18" s="49" t="n">
        <f aca="false">Q13/8</f>
        <v>14</v>
      </c>
      <c r="AMK18" s="1"/>
    </row>
    <row r="19" customFormat="false" ht="15" hidden="false" customHeight="false" outlineLevel="0" collapsed="false">
      <c r="A19" s="50" t="s">
        <v>42</v>
      </c>
      <c r="B19" s="50" t="str">
        <f aca="false">IF(B16&gt;=B18,"OK","ERROR")</f>
        <v>OK</v>
      </c>
      <c r="C19" s="50" t="str">
        <f aca="false">IF(C16&lt;=C18,"OK","ERROR")</f>
        <v>OK</v>
      </c>
      <c r="D19" s="50" t="str">
        <f aca="false">IF(D16&gt;=D18,"OK","ERROR")</f>
        <v>OK</v>
      </c>
      <c r="E19" s="50" t="str">
        <f aca="false">IF(E16&gt;=E18,"OK","ERROR")</f>
        <v>OK</v>
      </c>
      <c r="F19" s="50" t="str">
        <f aca="false">IF(F16&gt;=F18,"OK","ERROR")</f>
        <v>OK</v>
      </c>
      <c r="G19" s="50" t="str">
        <f aca="false">IF(G16&gt;=G18,"OK","ERROR")</f>
        <v>OK</v>
      </c>
      <c r="H19" s="50" t="str">
        <f aca="false">IF(H16&gt;=H18,"OK","ERROR")</f>
        <v>OK</v>
      </c>
      <c r="I19" s="50" t="str">
        <f aca="false">IF(I16&gt;=I18,"OK","ERROR")</f>
        <v>OK</v>
      </c>
      <c r="J19" s="50" t="str">
        <f aca="false">IF(J16&gt;=J18,"OK","ERROR")</f>
        <v>OK</v>
      </c>
      <c r="K19" s="50" t="str">
        <f aca="false">IF(K16&gt;=K18,"OK","ERROR")</f>
        <v>OK</v>
      </c>
      <c r="L19" s="50" t="str">
        <f aca="false">IF(L16&gt;=L18,"OK","ERROR")</f>
        <v>OK</v>
      </c>
      <c r="M19" s="50" t="str">
        <f aca="false">IF(M16&gt;=M18,"OK","ERROR")</f>
        <v>OK</v>
      </c>
      <c r="N19" s="50" t="str">
        <f aca="false">IF(N16&gt;=N18,"OK","ERROR")</f>
        <v>OK</v>
      </c>
      <c r="O19" s="50" t="str">
        <f aca="false">IF(O16&gt;=O18,"OK","ERROR")</f>
        <v>OK</v>
      </c>
      <c r="P19" s="50" t="str">
        <f aca="false">IF(P16&gt;=P18,"OK","ERROR")</f>
        <v>OK</v>
      </c>
      <c r="Q19" s="51" t="str">
        <f aca="false">IF(Q13&lt;=Q18,"OK","ERROR")</f>
        <v>OK</v>
      </c>
      <c r="AMK19" s="1"/>
    </row>
    <row r="20" customFormat="false" ht="15" hidden="false" customHeight="false" outlineLevel="0" collapsed="false">
      <c r="A20" s="52" t="s">
        <v>43</v>
      </c>
      <c r="B20" s="52" t="n">
        <f aca="false">B10</f>
        <v>159</v>
      </c>
      <c r="C20" s="52" t="str">
        <f aca="false">IF(C9=1, CONCATENATE("&gt; ",ROUND(C10,1), " V"), CONCATENATE("!!!! &lt; ",ROUND(C10,1)," V"))</f>
        <v>!!!! &lt; 4.1 V</v>
      </c>
      <c r="D20" s="52" t="n">
        <f aca="false">D10</f>
        <v>2.5</v>
      </c>
      <c r="E20" s="52" t="n">
        <f aca="false">D20+E10</f>
        <v>2.7</v>
      </c>
      <c r="F20" s="52" t="n">
        <f aca="false">E20+F10</f>
        <v>3</v>
      </c>
      <c r="G20" s="52" t="n">
        <f aca="false">G10</f>
        <v>2.3</v>
      </c>
      <c r="H20" s="52" t="n">
        <f aca="false">H10</f>
        <v>0.5</v>
      </c>
      <c r="I20" s="52" t="n">
        <f aca="false">I10</f>
        <v>0</v>
      </c>
      <c r="J20" s="52" t="n">
        <f aca="false">J10</f>
        <v>360</v>
      </c>
      <c r="K20" s="52" t="n">
        <f aca="false">K10</f>
        <v>0</v>
      </c>
      <c r="L20" s="52" t="n">
        <f aca="false">L10</f>
        <v>360</v>
      </c>
      <c r="M20" s="52" t="n">
        <f aca="false">M10</f>
        <v>360</v>
      </c>
      <c r="N20" s="52" t="n">
        <f aca="false">N10</f>
        <v>0</v>
      </c>
      <c r="O20" s="52" t="n">
        <f aca="false">O10</f>
        <v>0</v>
      </c>
      <c r="P20" s="52" t="n">
        <f aca="false">P10</f>
        <v>0</v>
      </c>
      <c r="AMK20" s="1"/>
    </row>
    <row r="21" customFormat="false" ht="15" hidden="false" customHeight="false" outlineLevel="0" collapsed="false">
      <c r="A21" s="53" t="s">
        <v>44</v>
      </c>
      <c r="B21" s="52"/>
      <c r="C21" s="52"/>
      <c r="D21" s="52" t="str">
        <f aca="false">IF(D20&gt;0,CONCATENATE(ROUND((D20*0.6335)+0.3582,2)," m/s"),0)</f>
        <v>1.94 m/s</v>
      </c>
      <c r="E21" s="52" t="str">
        <f aca="false">IF(E20&gt;0,CONCATENATE(ROUND((E20*0.6335)+0.3582,2)," m/s"),0)</f>
        <v>2.07 m/s</v>
      </c>
      <c r="F21" s="52" t="str">
        <f aca="false">IF(F20&gt;0,CONCATENATE(ROUND((F20*0.6335)+0.3582,2)," m/s"),0)</f>
        <v>2.26 m/s</v>
      </c>
      <c r="G21" s="52" t="str">
        <f aca="false">IF(G20&gt;0,CONCATENATE(ROUND((G20*0.6335)+0.3582,2)," m/s"),0)</f>
        <v>1.82 m/s</v>
      </c>
      <c r="H21" s="52"/>
      <c r="I21" s="52"/>
      <c r="J21" s="52"/>
      <c r="K21" s="52"/>
      <c r="L21" s="52"/>
      <c r="M21" s="52"/>
      <c r="N21" s="52"/>
      <c r="O21" s="52"/>
      <c r="P21" s="52"/>
      <c r="AMK21" s="1"/>
    </row>
    <row r="22" customFormat="false" ht="15" hidden="false" customHeight="false" outlineLevel="0" collapsed="false">
      <c r="A22" s="53" t="s">
        <v>45</v>
      </c>
      <c r="B22" s="52"/>
      <c r="C22" s="52"/>
      <c r="D22" s="52" t="str">
        <f aca="false">IF(D20&gt;0,CONCATENATE(ROUND( -0.00065*(D20*D20)+(0.675*D20) + 0.2,2)," m/s"),0)</f>
        <v>1.88 m/s</v>
      </c>
      <c r="E22" s="52" t="str">
        <f aca="false">IF(E20&gt;0,CONCATENATE(ROUND( -0.00065*(E20*E20)+(0.675*E20) + 0.2,2)," m/s"),0)</f>
        <v>2.02 m/s</v>
      </c>
      <c r="F22" s="52" t="str">
        <f aca="false">IF(F20&gt;0,CONCATENATE(ROUND( -0.00065*(F20*F20)+(0.675*F20) + 0.2,2)," m/s"),0)</f>
        <v>2.22 m/s</v>
      </c>
      <c r="G22" s="52" t="str">
        <f aca="false">IF(G20&gt;0,CONCATENATE(ROUND( -0.00065*(G20*G20)+(0.675*G20) + 0.2,2)," m/s"),0)</f>
        <v>1.75 m/s</v>
      </c>
      <c r="H22" s="52"/>
      <c r="I22" s="52"/>
      <c r="J22" s="52"/>
      <c r="K22" s="52"/>
      <c r="L22" s="52"/>
      <c r="M22" s="52"/>
      <c r="N22" s="52"/>
      <c r="O22" s="52"/>
      <c r="P22" s="52"/>
      <c r="AMK22" s="1"/>
    </row>
    <row r="23" customFormat="false" ht="15" hidden="false" customHeight="false" outlineLevel="0" collapsed="false">
      <c r="A23" s="54" t="s">
        <v>46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MK23" s="1"/>
    </row>
    <row r="24" customFormat="false" ht="15" hidden="false" customHeight="false" outlineLevel="0" collapsed="false">
      <c r="A24" s="56" t="s">
        <v>47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</row>
    <row r="25" s="58" customFormat="true" ht="15" hidden="false" customHeight="false" outlineLevel="0" collapsed="false">
      <c r="A25" s="57" t="s">
        <v>48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</row>
    <row r="26" s="58" customFormat="true" ht="15" hidden="false" customHeight="false" outlineLevel="0" collapsed="false">
      <c r="A26" s="57" t="s">
        <v>49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</row>
    <row r="27" s="58" customFormat="true" ht="15" hidden="false" customHeight="false" outlineLevel="0" collapsed="false">
      <c r="A27" s="57" t="s">
        <v>50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</row>
    <row r="28" s="58" customFormat="true" ht="15" hidden="false" customHeight="false" outlineLevel="0" collapsed="false">
      <c r="A28" s="59" t="s">
        <v>51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</row>
    <row r="29" s="58" customFormat="true" ht="15" hidden="false" customHeight="false" outlineLevel="0" collapsed="false">
      <c r="A29" s="59" t="s">
        <v>52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</row>
    <row r="30" s="58" customFormat="true" ht="15" hidden="false" customHeight="false" outlineLevel="0" collapsed="false">
      <c r="A30" s="59" t="s">
        <v>53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</row>
    <row r="31" s="58" customFormat="true" ht="15" hidden="false" customHeight="false" outlineLevel="0" collapsed="false">
      <c r="A31" s="59" t="s">
        <v>54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</row>
    <row r="32" s="58" customFormat="true" ht="15" hidden="false" customHeight="false" outlineLevel="0" collapsed="false">
      <c r="A32" s="59" t="s">
        <v>55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</row>
    <row r="33" s="58" customFormat="true" ht="15" hidden="false" customHeight="false" outlineLevel="0" collapsed="false">
      <c r="A33" s="59" t="s">
        <v>56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</row>
    <row r="34" s="58" customFormat="true" ht="15" hidden="false" customHeight="false" outlineLevel="0" collapsed="false">
      <c r="A34" s="59" t="s">
        <v>57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</row>
    <row r="35" s="58" customFormat="true" ht="15" hidden="false" customHeight="false" outlineLevel="0" collapsed="false">
      <c r="A35" s="6" t="s">
        <v>58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="58" customFormat="true" ht="15" hidden="false" customHeight="false" outlineLevel="0" collapsed="false">
      <c r="A36" s="60" t="s">
        <v>59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</row>
    <row r="37" s="58" customFormat="true" ht="1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5" hidden="false" customHeight="false" outlineLevel="0" collapsed="false">
      <c r="B38" s="1"/>
      <c r="C38" s="61"/>
      <c r="E38" s="61"/>
      <c r="F38" s="61"/>
      <c r="G38" s="61"/>
      <c r="I38" s="61"/>
      <c r="J38" s="61"/>
      <c r="K38" s="61"/>
      <c r="L38" s="61"/>
      <c r="M38" s="61"/>
      <c r="N38" s="61"/>
      <c r="O38" s="61"/>
      <c r="P38" s="61"/>
      <c r="Q38" s="61"/>
      <c r="R38" s="2"/>
    </row>
    <row r="39" customFormat="false" ht="15" hidden="false" customHeight="false" outlineLevel="0" collapsed="false">
      <c r="A39" s="62" t="s">
        <v>60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</row>
    <row r="40" customFormat="false" ht="15" hidden="false" customHeight="false" outlineLevel="0" collapsed="false">
      <c r="A40" s="63" t="s">
        <v>61</v>
      </c>
      <c r="B40" s="64" t="n">
        <v>1</v>
      </c>
      <c r="C40" s="64" t="n">
        <v>2</v>
      </c>
      <c r="D40" s="64" t="n">
        <v>3</v>
      </c>
      <c r="E40" s="64" t="n">
        <v>4</v>
      </c>
      <c r="F40" s="64" t="n">
        <v>5</v>
      </c>
      <c r="G40" s="64" t="n">
        <v>6</v>
      </c>
      <c r="H40" s="64" t="n">
        <v>7</v>
      </c>
      <c r="I40" s="64" t="n">
        <v>8</v>
      </c>
      <c r="J40" s="64" t="n">
        <v>9</v>
      </c>
      <c r="K40" s="64" t="n">
        <v>10</v>
      </c>
      <c r="L40" s="64" t="n">
        <v>11</v>
      </c>
      <c r="M40" s="64" t="n">
        <v>12</v>
      </c>
      <c r="N40" s="64" t="n">
        <v>13</v>
      </c>
      <c r="O40" s="64" t="n">
        <v>14</v>
      </c>
      <c r="P40" s="64" t="n">
        <v>15</v>
      </c>
      <c r="Q40" s="64" t="n">
        <v>16</v>
      </c>
      <c r="R40" s="64" t="n">
        <v>17</v>
      </c>
      <c r="S40" s="64" t="n">
        <v>18</v>
      </c>
      <c r="T40" s="64" t="n">
        <v>19</v>
      </c>
      <c r="U40" s="64" t="n">
        <v>20</v>
      </c>
      <c r="V40" s="64" t="n">
        <v>21</v>
      </c>
      <c r="W40" s="64" t="n">
        <v>22</v>
      </c>
      <c r="X40" s="64" t="n">
        <v>23</v>
      </c>
      <c r="Y40" s="64" t="n">
        <v>24</v>
      </c>
      <c r="Z40" s="64" t="n">
        <v>25</v>
      </c>
      <c r="AA40" s="64" t="n">
        <v>26</v>
      </c>
      <c r="AB40" s="64" t="n">
        <v>27</v>
      </c>
      <c r="AC40" s="64" t="n">
        <v>28</v>
      </c>
      <c r="AD40" s="64" t="n">
        <v>29</v>
      </c>
      <c r="AE40" s="64" t="n">
        <v>30</v>
      </c>
      <c r="AF40" s="64" t="n">
        <v>31</v>
      </c>
      <c r="AG40" s="64" t="n">
        <v>32</v>
      </c>
      <c r="AH40" s="64" t="n">
        <v>33</v>
      </c>
      <c r="AI40" s="64" t="n">
        <v>34</v>
      </c>
      <c r="AJ40" s="64" t="n">
        <v>35</v>
      </c>
      <c r="AK40" s="64" t="n">
        <v>36</v>
      </c>
    </row>
    <row r="41" customFormat="false" ht="15" hidden="false" customHeight="false" outlineLevel="0" collapsed="false">
      <c r="A41" s="63" t="s">
        <v>62</v>
      </c>
      <c r="B41" s="65" t="str">
        <f aca="false">MID($B4,B40,1)</f>
        <v>9</v>
      </c>
      <c r="C41" s="65" t="str">
        <f aca="false">MID($B4,C40,1)</f>
        <v>f</v>
      </c>
      <c r="D41" s="65" t="str">
        <f aca="false">MID($B4,D40,1)</f>
        <v>0</v>
      </c>
      <c r="E41" s="65" t="str">
        <f aca="false">MID($B4,E40,1)</f>
        <v>3</v>
      </c>
      <c r="F41" s="65" t="str">
        <f aca="false">MID($B4,F40,1)</f>
        <v>e</v>
      </c>
      <c r="G41" s="65" t="str">
        <f aca="false">MID($B4,G40,1)</f>
        <v>8</v>
      </c>
      <c r="H41" s="65" t="str">
        <f aca="false">MID($B4,H40,1)</f>
        <v>0</v>
      </c>
      <c r="I41" s="65" t="str">
        <f aca="false">MID($B4,I40,1)</f>
        <v>8</v>
      </c>
      <c r="J41" s="65" t="str">
        <f aca="false">MID($B4,J40,1)</f>
        <v>0</v>
      </c>
      <c r="K41" s="65" t="str">
        <f aca="false">MID($B4,K40,1)</f>
        <v>c</v>
      </c>
      <c r="L41" s="65" t="str">
        <f aca="false">MID($B4,L40,1)</f>
        <v>2</v>
      </c>
      <c r="M41" s="65" t="str">
        <f aca="false">MID($B4,M40,1)</f>
        <v>e</v>
      </c>
      <c r="N41" s="65" t="str">
        <f aca="false">MID($B4,N40,1)</f>
        <v>0</v>
      </c>
      <c r="O41" s="65" t="str">
        <f aca="false">MID($B4,O40,1)</f>
        <v>a</v>
      </c>
      <c r="P41" s="65" t="str">
        <f aca="false">MID($B4,P40,1)</f>
        <v>0</v>
      </c>
      <c r="Q41" s="65" t="str">
        <f aca="false">MID($B4,Q40,1)</f>
        <v>0</v>
      </c>
      <c r="R41" s="65" t="str">
        <f aca="false">MID($B4,R40,1)</f>
        <v>b</v>
      </c>
      <c r="S41" s="65" t="str">
        <f aca="false">MID($B4,S40,1)</f>
        <v>4</v>
      </c>
      <c r="T41" s="65" t="str">
        <f aca="false">MID($B4,T40,1)</f>
        <v>0</v>
      </c>
      <c r="U41" s="65" t="str">
        <f aca="false">MID($B4,U40,1)</f>
        <v>0</v>
      </c>
      <c r="V41" s="65" t="str">
        <f aca="false">MID($B4,V40,1)</f>
        <v>5</v>
      </c>
      <c r="W41" s="65" t="str">
        <f aca="false">MID($B4,W40,1)</f>
        <v>a</v>
      </c>
      <c r="X41" s="65" t="str">
        <f aca="false">MID($B4,X40,1)</f>
        <v>2</v>
      </c>
      <c r="Y41" s="65" t="str">
        <f aca="false">MID($B4,Y40,1)</f>
        <v>d</v>
      </c>
      <c r="Z41" s="65" t="str">
        <f aca="false">MID($B4,Z40,1)</f>
        <v>0</v>
      </c>
      <c r="AA41" s="65" t="str">
        <f aca="false">MID($B4,AA40,1)</f>
        <v>0</v>
      </c>
      <c r="AB41" s="65" t="str">
        <f aca="false">MID($B4,AB40,1)</f>
        <v>0</v>
      </c>
      <c r="AC41" s="65" t="str">
        <f aca="false">MID($B4,AC40,1)</f>
        <v>0</v>
      </c>
      <c r="AD41" s="65" t="str">
        <f aca="false">MID($B4,AD40,1)</f>
        <v/>
      </c>
      <c r="AE41" s="65" t="str">
        <f aca="false">MID($B4,AE40,1)</f>
        <v/>
      </c>
      <c r="AF41" s="65" t="str">
        <f aca="false">MID($B4,AF40,1)</f>
        <v/>
      </c>
      <c r="AG41" s="65" t="str">
        <f aca="false">MID($B4,AG40,1)</f>
        <v/>
      </c>
      <c r="AH41" s="65" t="str">
        <f aca="false">MID($B4,AH40,1)</f>
        <v/>
      </c>
      <c r="AI41" s="65" t="str">
        <f aca="false">MID($B4,AI40,1)</f>
        <v/>
      </c>
      <c r="AJ41" s="65" t="str">
        <f aca="false">MID($B4,AJ40,1)</f>
        <v/>
      </c>
      <c r="AK41" s="65" t="str">
        <f aca="false">MID($B4,AK40,1)</f>
        <v/>
      </c>
    </row>
    <row r="42" customFormat="false" ht="15" hidden="false" customHeight="false" outlineLevel="0" collapsed="false">
      <c r="A42" s="63" t="s">
        <v>63</v>
      </c>
      <c r="B42" s="64" t="str">
        <f aca="false">HEX2BIN(B41,4)</f>
        <v>1001</v>
      </c>
      <c r="C42" s="64" t="str">
        <f aca="false">HEX2BIN(C41,4)</f>
        <v>1111</v>
      </c>
      <c r="D42" s="64" t="str">
        <f aca="false">HEX2BIN(D41,4)</f>
        <v>0000</v>
      </c>
      <c r="E42" s="64" t="str">
        <f aca="false">HEX2BIN(E41,4)</f>
        <v>0011</v>
      </c>
      <c r="F42" s="64" t="str">
        <f aca="false">HEX2BIN(F41,4)</f>
        <v>1110</v>
      </c>
      <c r="G42" s="64" t="str">
        <f aca="false">HEX2BIN(G41,4)</f>
        <v>1000</v>
      </c>
      <c r="H42" s="64" t="str">
        <f aca="false">HEX2BIN(H41,4)</f>
        <v>0000</v>
      </c>
      <c r="I42" s="64" t="str">
        <f aca="false">HEX2BIN(I41,4)</f>
        <v>1000</v>
      </c>
      <c r="J42" s="64" t="str">
        <f aca="false">HEX2BIN(J41,4)</f>
        <v>0000</v>
      </c>
      <c r="K42" s="64" t="str">
        <f aca="false">HEX2BIN(K41,4)</f>
        <v>1100</v>
      </c>
      <c r="L42" s="64" t="str">
        <f aca="false">HEX2BIN(L41,4)</f>
        <v>0010</v>
      </c>
      <c r="M42" s="64" t="str">
        <f aca="false">HEX2BIN(M41,4)</f>
        <v>1110</v>
      </c>
      <c r="N42" s="64" t="str">
        <f aca="false">HEX2BIN(N41,4)</f>
        <v>0000</v>
      </c>
      <c r="O42" s="64" t="str">
        <f aca="false">HEX2BIN(O41,4)</f>
        <v>1010</v>
      </c>
      <c r="P42" s="64" t="str">
        <f aca="false">HEX2BIN(P41,4)</f>
        <v>0000</v>
      </c>
      <c r="Q42" s="64" t="str">
        <f aca="false">HEX2BIN(Q41,4)</f>
        <v>0000</v>
      </c>
      <c r="R42" s="64" t="str">
        <f aca="false">HEX2BIN(R41,4)</f>
        <v>1011</v>
      </c>
      <c r="S42" s="64" t="str">
        <f aca="false">HEX2BIN(S41,4)</f>
        <v>0100</v>
      </c>
      <c r="T42" s="64" t="str">
        <f aca="false">HEX2BIN(T41,4)</f>
        <v>0000</v>
      </c>
      <c r="U42" s="64" t="str">
        <f aca="false">HEX2BIN(U41,4)</f>
        <v>0000</v>
      </c>
      <c r="V42" s="64" t="str">
        <f aca="false">HEX2BIN(V41,4)</f>
        <v>0101</v>
      </c>
      <c r="W42" s="64" t="str">
        <f aca="false">HEX2BIN(W41,4)</f>
        <v>1010</v>
      </c>
      <c r="X42" s="64" t="str">
        <f aca="false">HEX2BIN(X41,4)</f>
        <v>0010</v>
      </c>
      <c r="Y42" s="64" t="str">
        <f aca="false">HEX2BIN(Y41,4)</f>
        <v>1101</v>
      </c>
      <c r="Z42" s="64" t="str">
        <f aca="false">HEX2BIN(Z41,4)</f>
        <v>0000</v>
      </c>
      <c r="AA42" s="64" t="str">
        <f aca="false">HEX2BIN(AA41,4)</f>
        <v>0000</v>
      </c>
      <c r="AB42" s="64" t="str">
        <f aca="false">HEX2BIN(AB41,4)</f>
        <v>0000</v>
      </c>
      <c r="AC42" s="64" t="str">
        <f aca="false">HEX2BIN(AC41,4)</f>
        <v>0000</v>
      </c>
      <c r="AD42" s="64" t="str">
        <f aca="false">HEX2BIN(AD41,4)</f>
        <v>0000</v>
      </c>
      <c r="AE42" s="64" t="str">
        <f aca="false">HEX2BIN(AE41,4)</f>
        <v>0000</v>
      </c>
      <c r="AF42" s="64" t="str">
        <f aca="false">HEX2BIN(AF41,4)</f>
        <v>0000</v>
      </c>
      <c r="AG42" s="64" t="str">
        <f aca="false">HEX2BIN(AG41,4)</f>
        <v>0000</v>
      </c>
      <c r="AH42" s="64" t="str">
        <f aca="false">HEX2BIN(AH41,4)</f>
        <v>0000</v>
      </c>
      <c r="AI42" s="64" t="str">
        <f aca="false">HEX2BIN(AI41,4)</f>
        <v>0000</v>
      </c>
      <c r="AJ42" s="64" t="str">
        <f aca="false">HEX2BIN(AJ41,4)</f>
        <v>0000</v>
      </c>
      <c r="AK42" s="64" t="str">
        <f aca="false">HEX2BIN(AK41,4)</f>
        <v>0000</v>
      </c>
    </row>
    <row r="43" customFormat="false" ht="15" hidden="false" customHeight="false" outlineLevel="0" collapsed="false">
      <c r="B43" s="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</row>
    <row r="44" customFormat="false" ht="15" hidden="false" customHeight="false" outlineLevel="0" collapsed="false">
      <c r="A44" s="66" t="s">
        <v>64</v>
      </c>
      <c r="B44" s="66"/>
      <c r="C44" s="67" t="s">
        <v>65</v>
      </c>
      <c r="D44" s="67"/>
      <c r="E44" s="67"/>
      <c r="F44" s="68" t="s">
        <v>66</v>
      </c>
      <c r="G44" s="68"/>
      <c r="H44" s="67" t="s">
        <v>67</v>
      </c>
      <c r="I44" s="67"/>
      <c r="J44" s="67"/>
      <c r="K44" s="67"/>
      <c r="L44" s="67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</sheetData>
  <mergeCells count="17">
    <mergeCell ref="A1:Y1"/>
    <mergeCell ref="A2:M2"/>
    <mergeCell ref="A3:L3"/>
    <mergeCell ref="B4:L4"/>
    <mergeCell ref="B5:O5"/>
    <mergeCell ref="A23:L23"/>
    <mergeCell ref="A25:L25"/>
    <mergeCell ref="A26:L26"/>
    <mergeCell ref="A27:L27"/>
    <mergeCell ref="A35:L35"/>
    <mergeCell ref="A36:L36"/>
    <mergeCell ref="A37:L37"/>
    <mergeCell ref="A39:Y39"/>
    <mergeCell ref="A44:B44"/>
    <mergeCell ref="C44:E44"/>
    <mergeCell ref="F44:G44"/>
    <mergeCell ref="H44:L44"/>
  </mergeCells>
  <hyperlinks>
    <hyperlink ref="C44" r:id="rId1" display="www.baranidesign.com "/>
    <hyperlink ref="H44" r:id="rId2" display="sales@baranidesign.com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K4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71"/>
    <col collapsed="false" customWidth="true" hidden="false" outlineLevel="0" max="2" min="2" style="2" width="6.71"/>
    <col collapsed="false" customWidth="true" hidden="false" outlineLevel="0" max="3" min="3" style="1" width="13.29"/>
    <col collapsed="false" customWidth="true" hidden="false" outlineLevel="0" max="5" min="4" style="1" width="13.71"/>
    <col collapsed="false" customWidth="true" hidden="false" outlineLevel="0" max="9" min="6" style="1" width="13.57"/>
    <col collapsed="false" customWidth="true" hidden="false" outlineLevel="0" max="10" min="10" style="1" width="13.42"/>
    <col collapsed="false" customWidth="true" hidden="false" outlineLevel="0" max="11" min="11" style="1" width="13.57"/>
    <col collapsed="false" customWidth="true" hidden="false" outlineLevel="0" max="12" min="12" style="1" width="20.42"/>
    <col collapsed="false" customWidth="true" hidden="false" outlineLevel="0" max="13" min="13" style="1" width="10"/>
    <col collapsed="false" customWidth="true" hidden="false" outlineLevel="0" max="14" min="14" style="1" width="12.15"/>
    <col collapsed="false" customWidth="true" hidden="false" outlineLevel="0" max="15" min="15" style="1" width="9"/>
    <col collapsed="false" customWidth="true" hidden="false" outlineLevel="0" max="16" min="16" style="1" width="13.57"/>
    <col collapsed="false" customWidth="true" hidden="false" outlineLevel="0" max="17" min="17" style="1" width="8.15"/>
    <col collapsed="false" customWidth="true" hidden="false" outlineLevel="0" max="25" min="18" style="1" width="5"/>
    <col collapsed="false" customWidth="false" hidden="false" outlineLevel="0" max="1024" min="26" style="1" width="9.14"/>
  </cols>
  <sheetData>
    <row r="1" customFormat="false" ht="18.75" hidden="false" customHeight="false" outlineLevel="0" collapsed="false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34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 t="n">
        <f aca="false">2^8</f>
        <v>256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false" outlineLevel="0" collapsed="false">
      <c r="A3" s="6" t="s">
        <v>69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5.75" hidden="false" customHeight="false" outlineLevel="0" collapsed="false">
      <c r="A4" s="8" t="s">
        <v>3</v>
      </c>
      <c r="B4" s="69" t="s">
        <v>70</v>
      </c>
      <c r="C4" s="69"/>
      <c r="D4" s="69"/>
      <c r="E4" s="69"/>
      <c r="F4" s="69"/>
      <c r="G4" s="69"/>
      <c r="H4" s="69"/>
      <c r="I4" s="69"/>
      <c r="J4" s="69"/>
      <c r="K4" s="69"/>
      <c r="L4" s="69"/>
    </row>
    <row r="5" customFormat="false" ht="15" hidden="false" customHeight="false" outlineLevel="0" collapsed="false">
      <c r="A5" s="10" t="s">
        <v>5</v>
      </c>
      <c r="B5" s="11" t="str">
        <f aca="false">CONCATENATE(B38,C38,D38,E38,F38,G38,H38,I38,J38,K38,L38,M38,N38,O38,P38,Q38,R38,S38,T38,U38,V38,W38,X38,Y38,Z38,AA38,AB38,AC38,AD38,AE38,AF38,AG38,AH38,AI38,AJ38,AK38)</f>
        <v>000001011000001010100001000010000111000001010000100100000100101100110001000101000000000000000000000000000000000000000000000000000000000000000000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customFormat="false" ht="15" hidden="false" customHeight="false" outlineLevel="0" collapsed="false">
      <c r="A6" s="10" t="s">
        <v>6</v>
      </c>
      <c r="B6" s="12" t="n">
        <v>1</v>
      </c>
      <c r="C6" s="13" t="n">
        <f aca="false">B6+B13</f>
        <v>3</v>
      </c>
      <c r="D6" s="13" t="n">
        <f aca="false">C6+C13</f>
        <v>29</v>
      </c>
      <c r="E6" s="13" t="n">
        <f aca="false">D6+D13</f>
        <v>54</v>
      </c>
      <c r="F6" s="13" t="n">
        <f aca="false">E6+E13</f>
        <v>56</v>
      </c>
      <c r="G6" s="13" t="n">
        <f aca="false">F6+F13</f>
        <v>59</v>
      </c>
      <c r="H6" s="13" t="n">
        <f aca="false">G6+G13</f>
        <v>67</v>
      </c>
      <c r="I6" s="13" t="n">
        <f aca="false">H6+H13</f>
        <v>75</v>
      </c>
      <c r="J6" s="13" t="n">
        <f aca="false">I6+I13</f>
        <v>83</v>
      </c>
      <c r="K6" s="13" t="n">
        <f aca="false">J6+J13</f>
        <v>91</v>
      </c>
      <c r="L6" s="13" t="n">
        <f aca="false">K6+K13</f>
        <v>97</v>
      </c>
      <c r="M6" s="13" t="n">
        <f aca="false">L6+L13</f>
        <v>97</v>
      </c>
      <c r="N6" s="13" t="n">
        <f aca="false">M6+M13</f>
        <v>97</v>
      </c>
      <c r="O6" s="13" t="n">
        <f aca="false">N6+N13</f>
        <v>97</v>
      </c>
      <c r="P6" s="14"/>
    </row>
    <row r="7" customFormat="false" ht="60" hidden="false" customHeight="false" outlineLevel="0" collapsed="false">
      <c r="A7" s="10" t="s">
        <v>7</v>
      </c>
      <c r="B7" s="15" t="s">
        <v>71</v>
      </c>
      <c r="C7" s="70" t="s">
        <v>72</v>
      </c>
      <c r="D7" s="70" t="s">
        <v>73</v>
      </c>
      <c r="E7" s="70" t="s">
        <v>74</v>
      </c>
      <c r="F7" s="70" t="s">
        <v>75</v>
      </c>
      <c r="G7" s="70" t="s">
        <v>76</v>
      </c>
      <c r="H7" s="70" t="s">
        <v>77</v>
      </c>
      <c r="I7" s="70" t="s">
        <v>78</v>
      </c>
      <c r="J7" s="70" t="s">
        <v>79</v>
      </c>
      <c r="K7" s="71" t="s">
        <v>22</v>
      </c>
      <c r="L7" s="71"/>
      <c r="M7" s="71"/>
      <c r="N7" s="71"/>
      <c r="O7" s="16"/>
      <c r="P7" s="14"/>
    </row>
    <row r="8" customFormat="false" ht="15" hidden="false" customHeight="false" outlineLevel="0" collapsed="false">
      <c r="A8" s="10" t="s">
        <v>23</v>
      </c>
      <c r="B8" s="20" t="str">
        <f aca="false">MID($B5,B6,B13)</f>
        <v>00</v>
      </c>
      <c r="C8" s="20" t="str">
        <f aca="false">MID($B5,C6,C13)</f>
        <v>00010110000010101000010000</v>
      </c>
      <c r="D8" s="20" t="str">
        <f aca="false">MID($B5,D6,D13)</f>
        <v>1000011100000101000010010</v>
      </c>
      <c r="E8" s="20" t="str">
        <f aca="false">MID($B5,E6,E13)</f>
        <v>00</v>
      </c>
      <c r="F8" s="20" t="str">
        <f aca="false">MID($B5,F6,F13)</f>
        <v>001</v>
      </c>
      <c r="G8" s="20" t="str">
        <f aca="false">MID($B5,G6,G13)</f>
        <v>00101100</v>
      </c>
      <c r="H8" s="20" t="str">
        <f aca="false">MID($B5,H6,H13)</f>
        <v>11000100</v>
      </c>
      <c r="I8" s="20" t="str">
        <f aca="false">MID($B5,I6,I13)</f>
        <v>01010000</v>
      </c>
      <c r="J8" s="20" t="str">
        <f aca="false">MID($B5,J6,J13)</f>
        <v>00000000</v>
      </c>
      <c r="K8" s="20" t="str">
        <f aca="false">MID($B5,K6,K13)</f>
        <v>000000</v>
      </c>
      <c r="L8" s="20" t="str">
        <f aca="false">MID($B5,L6,L13)</f>
        <v/>
      </c>
      <c r="M8" s="20" t="str">
        <f aca="false">MID($B5,M6,M13)</f>
        <v/>
      </c>
      <c r="N8" s="20" t="str">
        <f aca="false">MID($B5,N6,N13)</f>
        <v/>
      </c>
      <c r="O8" s="20" t="str">
        <f aca="false">MID($B5,O6,O13)</f>
        <v/>
      </c>
      <c r="P8" s="14"/>
    </row>
    <row r="9" customFormat="false" ht="15" hidden="false" customHeight="false" outlineLevel="0" collapsed="false">
      <c r="A9" s="10" t="s">
        <v>24</v>
      </c>
      <c r="B9" s="20" t="n">
        <f aca="false">BIN2DEC(B8)</f>
        <v>0</v>
      </c>
      <c r="C9" s="20" t="n">
        <f aca="true">SUMPRODUCT(--MID(C8,LEN(C8)+1-ROW(INDIRECT("1:"&amp;LEN(C8))),1),(2^(ROW(INDIRECT("1:"&amp;LEN(C8)))-1)))</f>
        <v>5777936</v>
      </c>
      <c r="D9" s="20" t="n">
        <f aca="true">SUMPRODUCT(--MID(D8,LEN(D8)+1-ROW(INDIRECT("1:"&amp;LEN(D8))),1),(2^(ROW(INDIRECT("1:"&amp;LEN(D8)))-1)))</f>
        <v>17697298</v>
      </c>
      <c r="E9" s="20" t="n">
        <f aca="false">BIN2DEC(E8)</f>
        <v>0</v>
      </c>
      <c r="F9" s="20" t="n">
        <f aca="false">BIN2DEC(F8)</f>
        <v>1</v>
      </c>
      <c r="G9" s="20" t="n">
        <f aca="false">BIN2DEC(G8)</f>
        <v>44</v>
      </c>
      <c r="H9" s="20" t="n">
        <f aca="false">BIN2DEC(H8)</f>
        <v>196</v>
      </c>
      <c r="I9" s="20" t="n">
        <f aca="false">BIN2DEC(I8)</f>
        <v>80</v>
      </c>
      <c r="J9" s="20" t="n">
        <f aca="false">BIN2DEC(J8)</f>
        <v>0</v>
      </c>
      <c r="K9" s="20" t="n">
        <f aca="false">BIN2DEC(K8)</f>
        <v>0</v>
      </c>
      <c r="L9" s="20" t="n">
        <f aca="false">BIN2DEC(L8)</f>
        <v>0</v>
      </c>
      <c r="M9" s="20" t="n">
        <f aca="false">BIN2DEC(M8)</f>
        <v>0</v>
      </c>
      <c r="N9" s="20" t="n">
        <f aca="false">BIN2DEC(RIGHT(N8,8))+256*BIN2DEC(LEFT(N8,4))</f>
        <v>0</v>
      </c>
      <c r="O9" s="20" t="n">
        <f aca="false">BIN2DEC(RIGHT(O8,8))+256*BIN2DEC(LEFT(O8,4))</f>
        <v>0</v>
      </c>
      <c r="P9" s="14"/>
    </row>
    <row r="10" customFormat="false" ht="15" hidden="false" customHeight="false" outlineLevel="0" collapsed="false">
      <c r="A10" s="21" t="s">
        <v>25</v>
      </c>
      <c r="B10" s="22" t="n">
        <f aca="false">B9</f>
        <v>0</v>
      </c>
      <c r="C10" s="22" t="n">
        <f aca="false">C9*C12+C15</f>
        <v>57.77936</v>
      </c>
      <c r="D10" s="22" t="n">
        <f aca="false">D9*D12+D15</f>
        <v>176.97298</v>
      </c>
      <c r="E10" s="22" t="n">
        <f aca="false">E9*E12+E15</f>
        <v>0</v>
      </c>
      <c r="F10" s="22" t="n">
        <f aca="false">F9*F12+F15</f>
        <v>1</v>
      </c>
      <c r="G10" s="22" t="n">
        <f aca="false">G9*G12+G15</f>
        <v>4.4</v>
      </c>
      <c r="H10" s="22" t="n">
        <f aca="false">H9*H12+H15</f>
        <v>49</v>
      </c>
      <c r="I10" s="22" t="n">
        <f aca="false">I9*I12+I15</f>
        <v>20</v>
      </c>
      <c r="J10" s="22" t="n">
        <f aca="false">J9*J12+J15</f>
        <v>0</v>
      </c>
      <c r="K10" s="22" t="n">
        <f aca="false">K9*K12+K15</f>
        <v>0</v>
      </c>
      <c r="L10" s="22" t="n">
        <f aca="false">L9*L12+L15</f>
        <v>0</v>
      </c>
      <c r="M10" s="22" t="n">
        <f aca="false">M9*M12+M15</f>
        <v>0</v>
      </c>
      <c r="N10" s="22" t="n">
        <f aca="false">N9*N12+N15</f>
        <v>0</v>
      </c>
      <c r="O10" s="22" t="n">
        <f aca="false">O9*O12+O15</f>
        <v>0</v>
      </c>
      <c r="P10" s="24" t="s">
        <v>26</v>
      </c>
    </row>
    <row r="11" customFormat="false" ht="15" hidden="false" customHeight="false" outlineLevel="0" collapsed="false">
      <c r="A11" s="25" t="s">
        <v>27</v>
      </c>
      <c r="B11" s="26" t="s">
        <v>28</v>
      </c>
      <c r="C11" s="26" t="s">
        <v>31</v>
      </c>
      <c r="D11" s="26" t="s">
        <v>31</v>
      </c>
      <c r="E11" s="26" t="s">
        <v>80</v>
      </c>
      <c r="F11" s="26" t="s">
        <v>81</v>
      </c>
      <c r="G11" s="26" t="s">
        <v>82</v>
      </c>
      <c r="H11" s="26" t="s">
        <v>31</v>
      </c>
      <c r="I11" s="26" t="s">
        <v>31</v>
      </c>
      <c r="J11" s="26" t="s">
        <v>31</v>
      </c>
      <c r="K11" s="26" t="s">
        <v>34</v>
      </c>
      <c r="L11" s="26" t="s">
        <v>34</v>
      </c>
      <c r="M11" s="27"/>
      <c r="N11" s="27"/>
      <c r="O11" s="27"/>
      <c r="P11" s="28"/>
    </row>
    <row r="12" customFormat="false" ht="15" hidden="false" customHeight="false" outlineLevel="0" collapsed="false">
      <c r="A12" s="29" t="s">
        <v>35</v>
      </c>
      <c r="B12" s="30" t="n">
        <v>1</v>
      </c>
      <c r="C12" s="30" t="n">
        <v>1E-005</v>
      </c>
      <c r="D12" s="30" t="n">
        <v>1E-005</v>
      </c>
      <c r="E12" s="30" t="n">
        <v>1</v>
      </c>
      <c r="F12" s="30" t="n">
        <v>1</v>
      </c>
      <c r="G12" s="30" t="n">
        <v>0.1</v>
      </c>
      <c r="H12" s="30" t="n">
        <v>0.25</v>
      </c>
      <c r="I12" s="30" t="n">
        <v>0.25</v>
      </c>
      <c r="J12" s="30" t="n">
        <v>0.25</v>
      </c>
      <c r="K12" s="30" t="n">
        <v>1</v>
      </c>
      <c r="L12" s="30" t="n">
        <v>0</v>
      </c>
      <c r="M12" s="30" t="n">
        <v>0</v>
      </c>
      <c r="N12" s="30" t="n">
        <v>0</v>
      </c>
      <c r="O12" s="30" t="n">
        <v>0</v>
      </c>
      <c r="P12" s="33"/>
    </row>
    <row r="13" s="1" customFormat="true" ht="15" hidden="false" customHeight="false" outlineLevel="0" collapsed="false">
      <c r="A13" s="34" t="s">
        <v>36</v>
      </c>
      <c r="B13" s="72" t="n">
        <v>2</v>
      </c>
      <c r="C13" s="37" t="n">
        <v>26</v>
      </c>
      <c r="D13" s="37" t="n">
        <v>25</v>
      </c>
      <c r="E13" s="37" t="n">
        <v>2</v>
      </c>
      <c r="F13" s="37" t="n">
        <v>3</v>
      </c>
      <c r="G13" s="37" t="n">
        <v>8</v>
      </c>
      <c r="H13" s="37" t="n">
        <v>8</v>
      </c>
      <c r="I13" s="37" t="n">
        <v>8</v>
      </c>
      <c r="J13" s="37" t="n">
        <v>8</v>
      </c>
      <c r="K13" s="37" t="n">
        <v>6</v>
      </c>
      <c r="L13" s="37" t="n">
        <v>0</v>
      </c>
      <c r="M13" s="37" t="n">
        <v>0</v>
      </c>
      <c r="N13" s="37" t="n">
        <v>0</v>
      </c>
      <c r="O13" s="37" t="n">
        <v>0</v>
      </c>
      <c r="P13" s="36" t="n">
        <f aca="false">SUM(B13:O13)</f>
        <v>96</v>
      </c>
      <c r="Q13" s="38"/>
      <c r="R13" s="38"/>
      <c r="S13" s="38"/>
      <c r="T13" s="38"/>
      <c r="U13" s="38"/>
    </row>
    <row r="14" s="43" customFormat="true" ht="15" hidden="false" customHeight="false" outlineLevel="0" collapsed="false">
      <c r="A14" s="39" t="s">
        <v>37</v>
      </c>
      <c r="B14" s="40" t="n">
        <f aca="false">2^B13</f>
        <v>4</v>
      </c>
      <c r="C14" s="40" t="n">
        <f aca="false">2^C13</f>
        <v>67108864</v>
      </c>
      <c r="D14" s="40" t="n">
        <f aca="false">2^D13</f>
        <v>33554432</v>
      </c>
      <c r="E14" s="40" t="n">
        <f aca="false">2^E13</f>
        <v>4</v>
      </c>
      <c r="F14" s="40" t="n">
        <f aca="false">2^F13</f>
        <v>8</v>
      </c>
      <c r="G14" s="40" t="n">
        <f aca="false">2^G13</f>
        <v>256</v>
      </c>
      <c r="H14" s="40" t="n">
        <f aca="false">2^H13</f>
        <v>256</v>
      </c>
      <c r="I14" s="40" t="n">
        <f aca="false">2^I13</f>
        <v>256</v>
      </c>
      <c r="J14" s="40" t="n">
        <f aca="false">2^J13</f>
        <v>256</v>
      </c>
      <c r="K14" s="40" t="n">
        <f aca="false">2^K13</f>
        <v>64</v>
      </c>
      <c r="L14" s="40" t="n">
        <f aca="false">2^L13</f>
        <v>1</v>
      </c>
      <c r="M14" s="40" t="n">
        <f aca="false">2^M13</f>
        <v>1</v>
      </c>
      <c r="N14" s="40" t="n">
        <f aca="false">2^N13</f>
        <v>1</v>
      </c>
      <c r="O14" s="40" t="n">
        <f aca="false">2^O13</f>
        <v>1</v>
      </c>
      <c r="P14" s="41"/>
      <c r="Q14" s="42"/>
      <c r="R14" s="42"/>
      <c r="S14" s="42"/>
      <c r="T14" s="42"/>
      <c r="U14" s="42"/>
    </row>
    <row r="15" customFormat="false" ht="15" hidden="false" customHeight="false" outlineLevel="0" collapsed="false">
      <c r="A15" s="29" t="s">
        <v>38</v>
      </c>
      <c r="B15" s="30" t="n">
        <v>0</v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H15" s="30" t="n">
        <v>0</v>
      </c>
      <c r="I15" s="30" t="n">
        <v>0</v>
      </c>
      <c r="J15" s="30" t="n">
        <v>0</v>
      </c>
      <c r="K15" s="30" t="n">
        <v>0</v>
      </c>
      <c r="L15" s="30" t="n">
        <v>0</v>
      </c>
      <c r="M15" s="30" t="n">
        <v>0</v>
      </c>
      <c r="N15" s="30" t="n">
        <v>0</v>
      </c>
      <c r="O15" s="30" t="n">
        <v>0</v>
      </c>
      <c r="P15" s="33"/>
    </row>
    <row r="16" s="43" customFormat="true" ht="15" hidden="false" customHeight="false" outlineLevel="0" collapsed="false">
      <c r="A16" s="39" t="s">
        <v>39</v>
      </c>
      <c r="B16" s="44" t="n">
        <f aca="false">(B14-1)*B12+B15</f>
        <v>3</v>
      </c>
      <c r="C16" s="44" t="n">
        <f aca="false">(C14-1)*C12+C15</f>
        <v>671.08863</v>
      </c>
      <c r="D16" s="44" t="n">
        <f aca="false">(D14-1)*D12+D15</f>
        <v>335.54431</v>
      </c>
      <c r="E16" s="44" t="n">
        <f aca="false">(E14-1)*E12+E15</f>
        <v>3</v>
      </c>
      <c r="F16" s="44" t="n">
        <f aca="false">(F14-1)*F12+F15</f>
        <v>7</v>
      </c>
      <c r="G16" s="44" t="n">
        <f aca="false">(G14-1)*G12+G15</f>
        <v>25.5</v>
      </c>
      <c r="H16" s="44" t="n">
        <f aca="false">(H14-1)*H12+H15</f>
        <v>63.75</v>
      </c>
      <c r="I16" s="44" t="n">
        <f aca="false">(I14-1)*I12+I15</f>
        <v>63.75</v>
      </c>
      <c r="J16" s="44" t="n">
        <f aca="false">(J14-1)*J12+J15</f>
        <v>63.75</v>
      </c>
      <c r="K16" s="44" t="n">
        <f aca="false">(K14-1)*K12+K15</f>
        <v>63</v>
      </c>
      <c r="L16" s="44" t="n">
        <f aca="false">(L14-1)*L12+L15</f>
        <v>0</v>
      </c>
      <c r="M16" s="44" t="n">
        <f aca="false">(M14-1)*M12+M15</f>
        <v>0</v>
      </c>
      <c r="N16" s="44" t="n">
        <f aca="false">(N14-1)*N12+N15</f>
        <v>0</v>
      </c>
      <c r="O16" s="44" t="n">
        <f aca="false">(O14-1)*O12+O15</f>
        <v>0</v>
      </c>
      <c r="P16" s="41"/>
    </row>
    <row r="17" customFormat="false" ht="15" hidden="false" customHeight="false" outlineLevel="0" collapsed="false">
      <c r="A17" s="29" t="s">
        <v>40</v>
      </c>
      <c r="B17" s="30" t="n">
        <v>0</v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0</v>
      </c>
      <c r="H17" s="30" t="n">
        <v>0</v>
      </c>
      <c r="I17" s="30" t="n">
        <v>0</v>
      </c>
      <c r="J17" s="30" t="n">
        <v>0</v>
      </c>
      <c r="K17" s="30" t="n">
        <v>0</v>
      </c>
      <c r="L17" s="30" t="n">
        <v>0</v>
      </c>
      <c r="M17" s="30" t="n">
        <v>0</v>
      </c>
      <c r="N17" s="30" t="n">
        <v>0</v>
      </c>
      <c r="O17" s="30" t="n">
        <v>0</v>
      </c>
      <c r="P17" s="33"/>
    </row>
    <row r="18" customFormat="false" ht="15" hidden="false" customHeight="false" outlineLevel="0" collapsed="false">
      <c r="A18" s="45" t="s">
        <v>41</v>
      </c>
      <c r="B18" s="46" t="n">
        <v>1</v>
      </c>
      <c r="C18" s="46" t="n">
        <v>360</v>
      </c>
      <c r="D18" s="46" t="n">
        <v>180</v>
      </c>
      <c r="E18" s="46" t="n">
        <v>3</v>
      </c>
      <c r="F18" s="46" t="n">
        <v>7</v>
      </c>
      <c r="G18" s="46" t="n">
        <v>25</v>
      </c>
      <c r="H18" s="46" t="n">
        <v>45</v>
      </c>
      <c r="I18" s="46" t="n">
        <v>1</v>
      </c>
      <c r="J18" s="46" t="n">
        <v>1</v>
      </c>
      <c r="K18" s="46" t="n">
        <v>0</v>
      </c>
      <c r="L18" s="46" t="n">
        <v>0</v>
      </c>
      <c r="M18" s="46" t="n">
        <v>0</v>
      </c>
      <c r="N18" s="46" t="n">
        <v>0</v>
      </c>
      <c r="O18" s="46" t="n">
        <v>0</v>
      </c>
      <c r="P18" s="73" t="n">
        <f aca="false">P13/8</f>
        <v>12</v>
      </c>
    </row>
    <row r="19" customFormat="false" ht="15" hidden="false" customHeight="false" outlineLevel="0" collapsed="false">
      <c r="A19" s="50" t="s">
        <v>42</v>
      </c>
      <c r="B19" s="50" t="str">
        <f aca="false">IF(B16&gt;=B18,"OK","ERROR")</f>
        <v>OK</v>
      </c>
      <c r="C19" s="50" t="str">
        <f aca="false">IF(C16&gt;=C18,"OK","ERROR")</f>
        <v>OK</v>
      </c>
      <c r="D19" s="50" t="str">
        <f aca="false">IF(D16&gt;=D18,"OK","ERROR")</f>
        <v>OK</v>
      </c>
      <c r="E19" s="50" t="str">
        <f aca="false">IF(E16&gt;=E18,"OK","ERROR")</f>
        <v>OK</v>
      </c>
      <c r="F19" s="50" t="str">
        <f aca="false">IF(F16&gt;=F18,"OK","ERROR")</f>
        <v>OK</v>
      </c>
      <c r="G19" s="50" t="str">
        <f aca="false">IF(G16&gt;=G18,"OK","ERROR")</f>
        <v>OK</v>
      </c>
      <c r="H19" s="50" t="str">
        <f aca="false">IF(H16&gt;=H18,"OK","ERROR")</f>
        <v>OK</v>
      </c>
      <c r="I19" s="50" t="str">
        <f aca="false">IF(I16&gt;=I18,"OK","ERROR")</f>
        <v>OK</v>
      </c>
      <c r="J19" s="50" t="str">
        <f aca="false">IF(J16&gt;=J18,"OK","ERROR")</f>
        <v>OK</v>
      </c>
      <c r="K19" s="50" t="str">
        <f aca="false">IF(K16&gt;=K18,"OK","ERROR")</f>
        <v>OK</v>
      </c>
      <c r="L19" s="50" t="str">
        <f aca="false">IF(L16&gt;=L18,"OK","ERROR")</f>
        <v>OK</v>
      </c>
      <c r="M19" s="50" t="str">
        <f aca="false">IF(M16&gt;=M18,"OK","ERROR")</f>
        <v>OK</v>
      </c>
      <c r="N19" s="50" t="str">
        <f aca="false">IF(N16&gt;=N18,"OK","ERROR")</f>
        <v>OK</v>
      </c>
      <c r="O19" s="50" t="str">
        <f aca="false">IF(O16&gt;=O18,"OK","ERROR")</f>
        <v>OK</v>
      </c>
      <c r="P19" s="51"/>
    </row>
    <row r="20" customFormat="false" ht="15" hidden="false" customHeight="false" outlineLevel="0" collapsed="false">
      <c r="A20" s="52" t="s">
        <v>43</v>
      </c>
      <c r="B20" s="52" t="n">
        <f aca="false">B10</f>
        <v>0</v>
      </c>
      <c r="C20" s="52" t="n">
        <f aca="false">C10</f>
        <v>57.77936</v>
      </c>
      <c r="D20" s="52" t="n">
        <f aca="false">D10</f>
        <v>176.97298</v>
      </c>
      <c r="E20" s="52" t="n">
        <f aca="false">E10</f>
        <v>0</v>
      </c>
      <c r="F20" s="52" t="n">
        <f aca="false">F10</f>
        <v>1</v>
      </c>
      <c r="G20" s="52" t="n">
        <f aca="false">G10</f>
        <v>4.4</v>
      </c>
      <c r="H20" s="52" t="n">
        <f aca="false">H10</f>
        <v>49</v>
      </c>
      <c r="I20" s="52" t="n">
        <f aca="false">I10</f>
        <v>20</v>
      </c>
      <c r="J20" s="52" t="n">
        <f aca="false">J10</f>
        <v>0</v>
      </c>
      <c r="K20" s="52" t="n">
        <f aca="false">K10</f>
        <v>0</v>
      </c>
      <c r="L20" s="52" t="n">
        <f aca="false">L10</f>
        <v>0</v>
      </c>
      <c r="M20" s="52" t="n">
        <f aca="false">M10</f>
        <v>0</v>
      </c>
      <c r="N20" s="52" t="n">
        <f aca="false">N10</f>
        <v>0</v>
      </c>
      <c r="O20" s="52" t="n">
        <f aca="false">O10</f>
        <v>0</v>
      </c>
    </row>
    <row r="21" s="58" customFormat="true" ht="15" hidden="false" customHeight="false" outlineLevel="0" collapsed="false">
      <c r="A21" s="57" t="s">
        <v>83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</row>
    <row r="22" s="58" customFormat="true" ht="15" hidden="false" customHeight="false" outlineLevel="0" collapsed="false">
      <c r="A22" s="57" t="s">
        <v>84</v>
      </c>
      <c r="B22" s="57"/>
      <c r="C22" s="57"/>
      <c r="D22" s="57"/>
      <c r="E22" s="57"/>
      <c r="F22" s="57"/>
      <c r="G22" s="57"/>
      <c r="H22" s="57"/>
      <c r="J22" s="74" t="s">
        <v>85</v>
      </c>
      <c r="K22" s="75" t="s">
        <v>86</v>
      </c>
      <c r="L22" s="59"/>
    </row>
    <row r="23" s="58" customFormat="true" ht="15" hidden="false" customHeight="false" outlineLevel="0" collapsed="false">
      <c r="A23" s="59" t="s">
        <v>87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</row>
    <row r="24" s="58" customFormat="true" ht="15" hidden="false" customHeight="false" outlineLevel="0" collapsed="false">
      <c r="A24" s="59" t="s">
        <v>88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</row>
    <row r="25" s="58" customFormat="true" ht="15" hidden="false" customHeight="false" outlineLevel="0" collapsed="false">
      <c r="A25" s="59" t="s">
        <v>89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</row>
    <row r="26" s="58" customFormat="true" ht="15" hidden="false" customHeight="false" outlineLevel="0" collapsed="false">
      <c r="A26" s="59" t="s">
        <v>90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="58" customFormat="true" ht="15" hidden="false" customHeight="false" outlineLevel="0" collapsed="false">
      <c r="A27" s="59" t="s">
        <v>91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</row>
    <row r="28" s="58" customFormat="true" ht="15" hidden="false" customHeight="false" outlineLevel="0" collapsed="false">
      <c r="A28" s="59" t="s">
        <v>92</v>
      </c>
    </row>
    <row r="29" s="58" customFormat="true" ht="15" hidden="false" customHeight="false" outlineLevel="0" collapsed="false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</row>
    <row r="30" s="58" customFormat="true" ht="15" hidden="false" customHeight="false" outlineLevel="0" collapsed="false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="58" customFormat="true" ht="15" hidden="false" customHeight="false" outlineLevel="0" collapsed="false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</row>
    <row r="32" s="76" customFormat="true" ht="15" hidden="false" customHeight="false" outlineLevel="0" collapsed="false">
      <c r="A32" s="60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</row>
    <row r="33" customFormat="false" ht="15" hidden="false" customHeight="false" outlineLevel="0" collapsed="false">
      <c r="A33" s="77" t="s">
        <v>93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61"/>
      <c r="N33" s="61"/>
      <c r="O33" s="61"/>
      <c r="P33" s="61"/>
      <c r="Q33" s="61"/>
      <c r="R33" s="2"/>
    </row>
    <row r="34" customFormat="false" ht="15" hidden="false" customHeight="false" outlineLevel="0" collapsed="false">
      <c r="A34" s="77" t="s">
        <v>94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61"/>
      <c r="N34" s="61"/>
      <c r="O34" s="61"/>
      <c r="P34" s="61"/>
      <c r="Q34" s="61"/>
      <c r="R34" s="2"/>
    </row>
    <row r="35" customFormat="false" ht="15" hidden="false" customHeight="false" outlineLevel="0" collapsed="false">
      <c r="A35" s="62" t="s">
        <v>60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</row>
    <row r="36" customFormat="false" ht="15" hidden="false" customHeight="false" outlineLevel="0" collapsed="false">
      <c r="A36" s="63" t="s">
        <v>61</v>
      </c>
      <c r="B36" s="64" t="n">
        <v>1</v>
      </c>
      <c r="C36" s="64" t="n">
        <v>2</v>
      </c>
      <c r="D36" s="64" t="n">
        <v>3</v>
      </c>
      <c r="E36" s="64" t="n">
        <v>4</v>
      </c>
      <c r="F36" s="64" t="n">
        <v>5</v>
      </c>
      <c r="G36" s="64" t="n">
        <v>6</v>
      </c>
      <c r="H36" s="64" t="n">
        <v>7</v>
      </c>
      <c r="I36" s="64" t="n">
        <v>8</v>
      </c>
      <c r="J36" s="64" t="n">
        <v>9</v>
      </c>
      <c r="K36" s="64" t="n">
        <v>10</v>
      </c>
      <c r="L36" s="64" t="n">
        <v>11</v>
      </c>
      <c r="M36" s="64" t="n">
        <v>12</v>
      </c>
      <c r="N36" s="64" t="n">
        <v>13</v>
      </c>
      <c r="O36" s="64" t="n">
        <v>14</v>
      </c>
      <c r="P36" s="64" t="n">
        <v>15</v>
      </c>
      <c r="Q36" s="64" t="n">
        <v>16</v>
      </c>
      <c r="R36" s="64" t="n">
        <v>17</v>
      </c>
      <c r="S36" s="64" t="n">
        <v>18</v>
      </c>
      <c r="T36" s="64" t="n">
        <v>19</v>
      </c>
      <c r="U36" s="64" t="n">
        <v>20</v>
      </c>
      <c r="V36" s="64" t="n">
        <v>21</v>
      </c>
      <c r="W36" s="64" t="n">
        <v>22</v>
      </c>
      <c r="X36" s="64" t="n">
        <v>23</v>
      </c>
      <c r="Y36" s="64" t="n">
        <v>24</v>
      </c>
      <c r="Z36" s="64" t="n">
        <v>25</v>
      </c>
      <c r="AA36" s="64" t="n">
        <v>26</v>
      </c>
      <c r="AB36" s="64" t="n">
        <v>27</v>
      </c>
      <c r="AC36" s="64" t="n">
        <v>28</v>
      </c>
      <c r="AD36" s="64" t="n">
        <v>29</v>
      </c>
      <c r="AE36" s="64" t="n">
        <v>30</v>
      </c>
      <c r="AF36" s="64" t="n">
        <v>31</v>
      </c>
      <c r="AG36" s="64" t="n">
        <v>32</v>
      </c>
      <c r="AH36" s="64" t="n">
        <v>33</v>
      </c>
      <c r="AI36" s="64" t="n">
        <v>34</v>
      </c>
      <c r="AJ36" s="64" t="n">
        <v>35</v>
      </c>
      <c r="AK36" s="64" t="n">
        <v>36</v>
      </c>
    </row>
    <row r="37" customFormat="false" ht="15" hidden="false" customHeight="false" outlineLevel="0" collapsed="false">
      <c r="A37" s="63" t="s">
        <v>62</v>
      </c>
      <c r="B37" s="65" t="str">
        <f aca="false">MID($B4,B36,1)</f>
        <v>0</v>
      </c>
      <c r="C37" s="65" t="str">
        <f aca="false">MID($B4,C36,1)</f>
        <v>5</v>
      </c>
      <c r="D37" s="65" t="str">
        <f aca="false">MID($B4,D36,1)</f>
        <v>8</v>
      </c>
      <c r="E37" s="65" t="str">
        <f aca="false">MID($B4,E36,1)</f>
        <v>2</v>
      </c>
      <c r="F37" s="65" t="str">
        <f aca="false">MID($B4,F36,1)</f>
        <v>a</v>
      </c>
      <c r="G37" s="65" t="str">
        <f aca="false">MID($B4,G36,1)</f>
        <v>1</v>
      </c>
      <c r="H37" s="65" t="str">
        <f aca="false">MID($B4,H36,1)</f>
        <v>0</v>
      </c>
      <c r="I37" s="65" t="str">
        <f aca="false">MID($B4,I36,1)</f>
        <v>8</v>
      </c>
      <c r="J37" s="65" t="str">
        <f aca="false">MID($B4,J36,1)</f>
        <v>7</v>
      </c>
      <c r="K37" s="65" t="str">
        <f aca="false">MID($B4,K36,1)</f>
        <v>0</v>
      </c>
      <c r="L37" s="65" t="str">
        <f aca="false">MID($B4,L36,1)</f>
        <v>5</v>
      </c>
      <c r="M37" s="65" t="str">
        <f aca="false">MID($B4,M36,1)</f>
        <v>0</v>
      </c>
      <c r="N37" s="65" t="str">
        <f aca="false">MID($B4,N36,1)</f>
        <v>9</v>
      </c>
      <c r="O37" s="65" t="str">
        <f aca="false">MID($B4,O36,1)</f>
        <v>0</v>
      </c>
      <c r="P37" s="65" t="str">
        <f aca="false">MID($B4,P36,1)</f>
        <v>4</v>
      </c>
      <c r="Q37" s="65" t="str">
        <f aca="false">MID($B4,Q36,1)</f>
        <v>b</v>
      </c>
      <c r="R37" s="65" t="str">
        <f aca="false">MID($B4,R36,1)</f>
        <v>3</v>
      </c>
      <c r="S37" s="65" t="str">
        <f aca="false">MID($B4,S36,1)</f>
        <v>1</v>
      </c>
      <c r="T37" s="65" t="str">
        <f aca="false">MID($B4,T36,1)</f>
        <v>1</v>
      </c>
      <c r="U37" s="65" t="str">
        <f aca="false">MID($B4,U36,1)</f>
        <v>4</v>
      </c>
      <c r="V37" s="65" t="str">
        <f aca="false">MID($B4,V36,1)</f>
        <v/>
      </c>
      <c r="W37" s="65" t="str">
        <f aca="false">MID($B4,W36,1)</f>
        <v/>
      </c>
      <c r="X37" s="65" t="str">
        <f aca="false">MID($B4,X36,1)</f>
        <v/>
      </c>
      <c r="Y37" s="65" t="str">
        <f aca="false">MID($B4,Y36,1)</f>
        <v/>
      </c>
      <c r="Z37" s="65" t="str">
        <f aca="false">MID($B4,Z36,1)</f>
        <v/>
      </c>
      <c r="AA37" s="65" t="str">
        <f aca="false">MID($B4,AA36,1)</f>
        <v/>
      </c>
      <c r="AB37" s="65" t="str">
        <f aca="false">MID($B4,AB36,1)</f>
        <v/>
      </c>
      <c r="AC37" s="65" t="str">
        <f aca="false">MID($B4,AC36,1)</f>
        <v/>
      </c>
      <c r="AD37" s="65" t="str">
        <f aca="false">MID($B4,AD36,1)</f>
        <v/>
      </c>
      <c r="AE37" s="65" t="str">
        <f aca="false">MID($B4,AE36,1)</f>
        <v/>
      </c>
      <c r="AF37" s="65" t="str">
        <f aca="false">MID($B4,AF36,1)</f>
        <v/>
      </c>
      <c r="AG37" s="65" t="str">
        <f aca="false">MID($B4,AG36,1)</f>
        <v/>
      </c>
      <c r="AH37" s="65" t="str">
        <f aca="false">MID($B4,AH36,1)</f>
        <v/>
      </c>
      <c r="AI37" s="65" t="str">
        <f aca="false">MID($B4,AI36,1)</f>
        <v/>
      </c>
      <c r="AJ37" s="65" t="str">
        <f aca="false">MID($B4,AJ36,1)</f>
        <v/>
      </c>
      <c r="AK37" s="65" t="str">
        <f aca="false">MID($B4,AK36,1)</f>
        <v/>
      </c>
    </row>
    <row r="38" customFormat="false" ht="15" hidden="false" customHeight="false" outlineLevel="0" collapsed="false">
      <c r="A38" s="63" t="s">
        <v>63</v>
      </c>
      <c r="B38" s="64" t="str">
        <f aca="false">HEX2BIN(B37,4)</f>
        <v>0000</v>
      </c>
      <c r="C38" s="64" t="str">
        <f aca="false">HEX2BIN(C37,4)</f>
        <v>0101</v>
      </c>
      <c r="D38" s="64" t="str">
        <f aca="false">HEX2BIN(D37,4)</f>
        <v>1000</v>
      </c>
      <c r="E38" s="64" t="str">
        <f aca="false">HEX2BIN(E37,4)</f>
        <v>0010</v>
      </c>
      <c r="F38" s="64" t="str">
        <f aca="false">HEX2BIN(F37,4)</f>
        <v>1010</v>
      </c>
      <c r="G38" s="64" t="str">
        <f aca="false">HEX2BIN(G37,4)</f>
        <v>0001</v>
      </c>
      <c r="H38" s="64" t="str">
        <f aca="false">HEX2BIN(H37,4)</f>
        <v>0000</v>
      </c>
      <c r="I38" s="64" t="str">
        <f aca="false">HEX2BIN(I37,4)</f>
        <v>1000</v>
      </c>
      <c r="J38" s="64" t="str">
        <f aca="false">HEX2BIN(J37,4)</f>
        <v>0111</v>
      </c>
      <c r="K38" s="64" t="str">
        <f aca="false">HEX2BIN(K37,4)</f>
        <v>0000</v>
      </c>
      <c r="L38" s="64" t="str">
        <f aca="false">HEX2BIN(L37,4)</f>
        <v>0101</v>
      </c>
      <c r="M38" s="64" t="str">
        <f aca="false">HEX2BIN(M37,4)</f>
        <v>0000</v>
      </c>
      <c r="N38" s="64" t="str">
        <f aca="false">HEX2BIN(N37,4)</f>
        <v>1001</v>
      </c>
      <c r="O38" s="64" t="str">
        <f aca="false">HEX2BIN(O37,4)</f>
        <v>0000</v>
      </c>
      <c r="P38" s="64" t="str">
        <f aca="false">HEX2BIN(P37,4)</f>
        <v>0100</v>
      </c>
      <c r="Q38" s="64" t="str">
        <f aca="false">HEX2BIN(Q37,4)</f>
        <v>1011</v>
      </c>
      <c r="R38" s="64" t="str">
        <f aca="false">HEX2BIN(R37,4)</f>
        <v>0011</v>
      </c>
      <c r="S38" s="64" t="str">
        <f aca="false">HEX2BIN(S37,4)</f>
        <v>0001</v>
      </c>
      <c r="T38" s="64" t="str">
        <f aca="false">HEX2BIN(T37,4)</f>
        <v>0001</v>
      </c>
      <c r="U38" s="64" t="str">
        <f aca="false">HEX2BIN(U37,4)</f>
        <v>0100</v>
      </c>
      <c r="V38" s="64" t="str">
        <f aca="false">HEX2BIN(V37,4)</f>
        <v>0000</v>
      </c>
      <c r="W38" s="64" t="str">
        <f aca="false">HEX2BIN(W37,4)</f>
        <v>0000</v>
      </c>
      <c r="X38" s="64" t="str">
        <f aca="false">HEX2BIN(X37,4)</f>
        <v>0000</v>
      </c>
      <c r="Y38" s="64" t="str">
        <f aca="false">HEX2BIN(Y37,4)</f>
        <v>0000</v>
      </c>
      <c r="Z38" s="64" t="str">
        <f aca="false">HEX2BIN(Z37,4)</f>
        <v>0000</v>
      </c>
      <c r="AA38" s="64" t="str">
        <f aca="false">HEX2BIN(AA37,4)</f>
        <v>0000</v>
      </c>
      <c r="AB38" s="64" t="str">
        <f aca="false">HEX2BIN(AB37,4)</f>
        <v>0000</v>
      </c>
      <c r="AC38" s="64" t="str">
        <f aca="false">HEX2BIN(AC37,4)</f>
        <v>0000</v>
      </c>
      <c r="AD38" s="64" t="str">
        <f aca="false">HEX2BIN(AD37,4)</f>
        <v>0000</v>
      </c>
      <c r="AE38" s="64" t="str">
        <f aca="false">HEX2BIN(AE37,4)</f>
        <v>0000</v>
      </c>
      <c r="AF38" s="64" t="str">
        <f aca="false">HEX2BIN(AF37,4)</f>
        <v>0000</v>
      </c>
      <c r="AG38" s="64" t="str">
        <f aca="false">HEX2BIN(AG37,4)</f>
        <v>0000</v>
      </c>
      <c r="AH38" s="64" t="str">
        <f aca="false">HEX2BIN(AH37,4)</f>
        <v>0000</v>
      </c>
      <c r="AI38" s="64" t="str">
        <f aca="false">HEX2BIN(AI37,4)</f>
        <v>0000</v>
      </c>
      <c r="AJ38" s="64" t="str">
        <f aca="false">HEX2BIN(AJ37,4)</f>
        <v>0000</v>
      </c>
      <c r="AK38" s="64" t="str">
        <f aca="false">HEX2BIN(AK37,4)</f>
        <v>0000</v>
      </c>
    </row>
    <row r="39" customFormat="false" ht="15" hidden="false" customHeight="false" outlineLevel="0" collapsed="false">
      <c r="B39" s="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</row>
    <row r="40" customFormat="false" ht="15" hidden="false" customHeight="false" outlineLevel="0" collapsed="false">
      <c r="A40" s="66" t="s">
        <v>64</v>
      </c>
      <c r="B40" s="66"/>
      <c r="C40" s="67" t="s">
        <v>65</v>
      </c>
      <c r="D40" s="67"/>
      <c r="E40" s="67"/>
      <c r="F40" s="68" t="s">
        <v>66</v>
      </c>
      <c r="G40" s="68"/>
      <c r="H40" s="67" t="s">
        <v>67</v>
      </c>
      <c r="I40" s="67"/>
      <c r="J40" s="67"/>
      <c r="K40" s="67"/>
      <c r="L40" s="67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</row>
  </sheetData>
  <mergeCells count="18">
    <mergeCell ref="A1:Y1"/>
    <mergeCell ref="A2:M2"/>
    <mergeCell ref="A3:L3"/>
    <mergeCell ref="B4:L4"/>
    <mergeCell ref="B5:O5"/>
    <mergeCell ref="A21:L21"/>
    <mergeCell ref="A22:H22"/>
    <mergeCell ref="A29:L29"/>
    <mergeCell ref="A30:L30"/>
    <mergeCell ref="A31:L31"/>
    <mergeCell ref="A32:L32"/>
    <mergeCell ref="A33:L33"/>
    <mergeCell ref="A34:L34"/>
    <mergeCell ref="A35:Y35"/>
    <mergeCell ref="A40:B40"/>
    <mergeCell ref="C40:E40"/>
    <mergeCell ref="F40:G40"/>
    <mergeCell ref="H40:L40"/>
  </mergeCells>
  <hyperlinks>
    <hyperlink ref="K22" r:id="rId1" display="https://stackoverflow.com/questions/46962288/change-longitude-from-180-to-180-to-0-to-360"/>
    <hyperlink ref="A33" r:id="rId2" display="https://stackoverflow.com/questions/35693029/bin2dec-for-numbers-longer-than-10-bits-in-excel"/>
    <hyperlink ref="A34" r:id="rId3" display="https://www.esri.com/news/arcuser/0703/geoid2of3.html"/>
    <hyperlink ref="C40" r:id="rId4" display="www.baranidesign.com "/>
    <hyperlink ref="H40" r:id="rId5" display="sales@baranidesign.com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K40"/>
  <sheetViews>
    <sheetView showFormulas="false" showGridLines="true" showRowColHeaders="true" showZeros="true" rightToLeft="false" tabSelected="false" showOutlineSymbols="true" defaultGridColor="true" view="normal" topLeftCell="A2" colorId="64" zoomScale="130" zoomScaleNormal="130" zoomScalePageLayoutView="100" workbookViewId="0">
      <selection pane="topLeft" activeCell="B4" activeCellId="0" sqref="B4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71"/>
    <col collapsed="false" customWidth="true" hidden="false" outlineLevel="0" max="2" min="2" style="2" width="6.71"/>
    <col collapsed="false" customWidth="true" hidden="false" outlineLevel="0" max="3" min="3" style="1" width="24"/>
    <col collapsed="false" customWidth="true" hidden="false" outlineLevel="0" max="5" min="4" style="1" width="13.71"/>
    <col collapsed="false" customWidth="true" hidden="false" outlineLevel="0" max="9" min="6" style="1" width="13.57"/>
    <col collapsed="false" customWidth="true" hidden="false" outlineLevel="0" max="10" min="10" style="1" width="13.42"/>
    <col collapsed="false" customWidth="true" hidden="false" outlineLevel="0" max="11" min="11" style="1" width="13.57"/>
    <col collapsed="false" customWidth="true" hidden="false" outlineLevel="0" max="12" min="12" style="1" width="20.42"/>
    <col collapsed="false" customWidth="true" hidden="false" outlineLevel="0" max="13" min="13" style="1" width="10"/>
    <col collapsed="false" customWidth="true" hidden="false" outlineLevel="0" max="14" min="14" style="1" width="12.15"/>
    <col collapsed="false" customWidth="true" hidden="false" outlineLevel="0" max="15" min="15" style="1" width="9"/>
    <col collapsed="false" customWidth="true" hidden="false" outlineLevel="0" max="16" min="16" style="1" width="13.57"/>
    <col collapsed="false" customWidth="true" hidden="false" outlineLevel="0" max="17" min="17" style="1" width="8.15"/>
    <col collapsed="false" customWidth="true" hidden="false" outlineLevel="0" max="25" min="18" style="1" width="5"/>
    <col collapsed="false" customWidth="false" hidden="false" outlineLevel="0" max="1024" min="26" style="1" width="9.14"/>
  </cols>
  <sheetData>
    <row r="1" customFormat="false" ht="18.75" hidden="false" customHeight="false" outlineLevel="0" collapsed="false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34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 t="n">
        <f aca="false">2^8</f>
        <v>256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false" outlineLevel="0" collapsed="false">
      <c r="A3" s="6" t="s">
        <v>69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5.75" hidden="false" customHeight="false" outlineLevel="0" collapsed="false">
      <c r="A4" s="8" t="s">
        <v>3</v>
      </c>
      <c r="B4" s="69" t="s">
        <v>95</v>
      </c>
      <c r="C4" s="69"/>
      <c r="D4" s="69"/>
      <c r="E4" s="69"/>
      <c r="F4" s="69"/>
      <c r="G4" s="69"/>
      <c r="H4" s="69"/>
      <c r="I4" s="69"/>
      <c r="J4" s="69"/>
      <c r="K4" s="69"/>
      <c r="L4" s="69"/>
    </row>
    <row r="5" customFormat="false" ht="15" hidden="false" customHeight="false" outlineLevel="0" collapsed="false">
      <c r="A5" s="10" t="s">
        <v>5</v>
      </c>
      <c r="B5" s="11" t="str">
        <f aca="false">CONCATENATE(B38,C38,D38,E38,F38,G38,H38,I38,J38,K38,L38,M38,N38,O38,P38,Q38,R38,S38,T38,U38,V38,W38,X38,Y38,Z38,AA38,AB38,AC38,AD38,AE38,AF38,AG38,AH38,AI38,AJ38,AK38)</f>
        <v>010001000100001000000010001001110000000010111110100101110000000000000100000000000000000000000000000000000000000000000000000000000000000000000000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customFormat="false" ht="15" hidden="false" customHeight="false" outlineLevel="0" collapsed="false">
      <c r="A6" s="10" t="s">
        <v>6</v>
      </c>
      <c r="B6" s="12" t="n">
        <v>1</v>
      </c>
      <c r="C6" s="13" t="n">
        <f aca="false">B6+B13</f>
        <v>3</v>
      </c>
      <c r="D6" s="13" t="n">
        <f aca="false">C6+C13</f>
        <v>8</v>
      </c>
      <c r="E6" s="13" t="n">
        <f aca="false">D6+D13</f>
        <v>11</v>
      </c>
      <c r="F6" s="13" t="n">
        <f aca="false">E6+E13</f>
        <v>17</v>
      </c>
      <c r="G6" s="13" t="n">
        <f aca="false">F6+F13</f>
        <v>25</v>
      </c>
      <c r="H6" s="13" t="n">
        <f aca="false">G6+G13</f>
        <v>33</v>
      </c>
      <c r="I6" s="13" t="n">
        <f aca="false">H6+H13</f>
        <v>41</v>
      </c>
      <c r="J6" s="13" t="n">
        <f aca="false">I6+I13</f>
        <v>49</v>
      </c>
      <c r="K6" s="13" t="n">
        <f aca="false">J6+J13</f>
        <v>57</v>
      </c>
      <c r="L6" s="13" t="n">
        <f aca="false">K6+K13</f>
        <v>65</v>
      </c>
      <c r="M6" s="13" t="n">
        <f aca="false">L6+L13</f>
        <v>72</v>
      </c>
      <c r="N6" s="13" t="n">
        <f aca="false">M6+M13</f>
        <v>73</v>
      </c>
      <c r="O6" s="13" t="n">
        <f aca="false">N6+N13</f>
        <v>73</v>
      </c>
      <c r="P6" s="14"/>
    </row>
    <row r="7" customFormat="false" ht="45" hidden="false" customHeight="false" outlineLevel="0" collapsed="false">
      <c r="A7" s="10" t="s">
        <v>7</v>
      </c>
      <c r="B7" s="15" t="s">
        <v>71</v>
      </c>
      <c r="C7" s="70" t="s">
        <v>96</v>
      </c>
      <c r="D7" s="70" t="s">
        <v>97</v>
      </c>
      <c r="E7" s="70" t="s">
        <v>98</v>
      </c>
      <c r="F7" s="70" t="s">
        <v>99</v>
      </c>
      <c r="G7" s="70" t="s">
        <v>100</v>
      </c>
      <c r="H7" s="70" t="s">
        <v>101</v>
      </c>
      <c r="I7" s="70" t="s">
        <v>102</v>
      </c>
      <c r="J7" s="70" t="s">
        <v>103</v>
      </c>
      <c r="K7" s="71" t="s">
        <v>104</v>
      </c>
      <c r="L7" s="71" t="s">
        <v>105</v>
      </c>
      <c r="M7" s="71" t="s">
        <v>106</v>
      </c>
      <c r="N7" s="71"/>
      <c r="O7" s="16"/>
      <c r="P7" s="14"/>
    </row>
    <row r="8" customFormat="false" ht="15" hidden="false" customHeight="false" outlineLevel="0" collapsed="false">
      <c r="A8" s="10" t="s">
        <v>23</v>
      </c>
      <c r="B8" s="20" t="str">
        <f aca="false">MID($B5,B6,B13)</f>
        <v>01</v>
      </c>
      <c r="C8" s="20" t="str">
        <f aca="false">MID($B5,C6,C13)</f>
        <v>00010</v>
      </c>
      <c r="D8" s="20" t="str">
        <f aca="false">MID($B5,D6,D13)</f>
        <v>001</v>
      </c>
      <c r="E8" s="20" t="str">
        <f aca="false">MID($B5,E6,E13)</f>
        <v>000010</v>
      </c>
      <c r="F8" s="20" t="str">
        <f aca="false">MID($B5,F6,F13)</f>
        <v>00000010</v>
      </c>
      <c r="G8" s="20" t="str">
        <f aca="false">MID($B5,G6,G13)</f>
        <v>00100111</v>
      </c>
      <c r="H8" s="20" t="str">
        <f aca="false">MID($B5,H6,H13)</f>
        <v>00000000</v>
      </c>
      <c r="I8" s="20" t="str">
        <f aca="false">MID($B5,I6,I13)</f>
        <v>10111110</v>
      </c>
      <c r="J8" s="20" t="str">
        <f aca="false">MID($B5,J6,J13)</f>
        <v>10010111</v>
      </c>
      <c r="K8" s="20" t="str">
        <f aca="false">MID($B5,K6,K13)</f>
        <v>00000000</v>
      </c>
      <c r="L8" s="20" t="str">
        <f aca="false">MID($B5,L6,L13)</f>
        <v>0000010</v>
      </c>
      <c r="M8" s="20" t="str">
        <f aca="false">MID($B5,M6,M13)</f>
        <v>0</v>
      </c>
      <c r="N8" s="20" t="str">
        <f aca="false">MID($B5,N6,N13)</f>
        <v/>
      </c>
      <c r="O8" s="20" t="str">
        <f aca="false">MID($B5,O6,O13)</f>
        <v/>
      </c>
      <c r="P8" s="14"/>
    </row>
    <row r="9" customFormat="false" ht="15" hidden="false" customHeight="false" outlineLevel="0" collapsed="false">
      <c r="A9" s="10" t="s">
        <v>24</v>
      </c>
      <c r="B9" s="20" t="n">
        <f aca="false">BIN2DEC(B8)</f>
        <v>1</v>
      </c>
      <c r="C9" s="20" t="n">
        <f aca="true">SUMPRODUCT(--MID(C8,LEN(C8)+1-ROW(INDIRECT("1:"&amp;LEN(C8))),1),(2^(ROW(INDIRECT("1:"&amp;LEN(C8)))-1)))</f>
        <v>2</v>
      </c>
      <c r="D9" s="20" t="n">
        <f aca="true">SUMPRODUCT(--MID(D8,LEN(D8)+1-ROW(INDIRECT("1:"&amp;LEN(D8))),1),(2^(ROW(INDIRECT("1:"&amp;LEN(D8)))-1)))</f>
        <v>1</v>
      </c>
      <c r="E9" s="20" t="n">
        <f aca="false">BIN2DEC(E8)</f>
        <v>2</v>
      </c>
      <c r="F9" s="20" t="n">
        <f aca="false">BIN2DEC(F8)</f>
        <v>2</v>
      </c>
      <c r="G9" s="20" t="n">
        <f aca="false">BIN2DEC(G8)</f>
        <v>39</v>
      </c>
      <c r="H9" s="20" t="n">
        <f aca="false">BIN2DEC(H8)</f>
        <v>0</v>
      </c>
      <c r="I9" s="20" t="n">
        <f aca="false">BIN2DEC(I8)</f>
        <v>190</v>
      </c>
      <c r="J9" s="20" t="n">
        <f aca="false">BIN2DEC(J8)</f>
        <v>151</v>
      </c>
      <c r="K9" s="20" t="n">
        <f aca="false">BIN2DEC(K8)</f>
        <v>0</v>
      </c>
      <c r="L9" s="20" t="n">
        <f aca="false">BIN2DEC(L8)</f>
        <v>2</v>
      </c>
      <c r="M9" s="20" t="n">
        <f aca="false">BIN2DEC(M8)</f>
        <v>0</v>
      </c>
      <c r="N9" s="20" t="n">
        <f aca="false">BIN2DEC(RIGHT(N8,8))+256*BIN2DEC(LEFT(N8,4))</f>
        <v>0</v>
      </c>
      <c r="O9" s="20" t="n">
        <f aca="false">BIN2DEC(RIGHT(O8,8))+256*BIN2DEC(LEFT(O8,4))</f>
        <v>0</v>
      </c>
      <c r="P9" s="14"/>
    </row>
    <row r="10" customFormat="false" ht="15" hidden="false" customHeight="false" outlineLevel="0" collapsed="false">
      <c r="A10" s="21" t="s">
        <v>25</v>
      </c>
      <c r="B10" s="22" t="n">
        <f aca="false">B9</f>
        <v>1</v>
      </c>
      <c r="C10" s="22" t="n">
        <f aca="false">C9*C12+C15</f>
        <v>2</v>
      </c>
      <c r="D10" s="22" t="n">
        <f aca="false">D9*D12+D15</f>
        <v>1</v>
      </c>
      <c r="E10" s="22" t="n">
        <f aca="false">E9*E12+E15</f>
        <v>2</v>
      </c>
      <c r="F10" s="22" t="n">
        <f aca="false">F9*F12+F15</f>
        <v>2</v>
      </c>
      <c r="G10" s="22" t="n">
        <f aca="false">G9*G12+G15</f>
        <v>39</v>
      </c>
      <c r="H10" s="22" t="n">
        <f aca="false">H9*H12+H15</f>
        <v>0</v>
      </c>
      <c r="I10" s="22" t="n">
        <f aca="false">I9*I12+I15</f>
        <v>190</v>
      </c>
      <c r="J10" s="22" t="n">
        <f aca="false">J9*J12+J15</f>
        <v>151</v>
      </c>
      <c r="K10" s="22" t="n">
        <f aca="false">K9*K12+K15</f>
        <v>0</v>
      </c>
      <c r="L10" s="22" t="n">
        <f aca="false">L9*L12+L15</f>
        <v>2</v>
      </c>
      <c r="M10" s="22" t="n">
        <f aca="false">M9*M12+M15</f>
        <v>0</v>
      </c>
      <c r="N10" s="22" t="n">
        <f aca="false">N9*N12+N15</f>
        <v>0</v>
      </c>
      <c r="O10" s="22" t="n">
        <f aca="false">O9*O12+O15</f>
        <v>0</v>
      </c>
      <c r="P10" s="24" t="s">
        <v>26</v>
      </c>
    </row>
    <row r="11" customFormat="false" ht="15" hidden="false" customHeight="false" outlineLevel="0" collapsed="false">
      <c r="A11" s="25" t="s">
        <v>27</v>
      </c>
      <c r="B11" s="26" t="s">
        <v>28</v>
      </c>
      <c r="C11" s="26" t="s">
        <v>34</v>
      </c>
      <c r="D11" s="26" t="s">
        <v>34</v>
      </c>
      <c r="E11" s="26" t="s">
        <v>34</v>
      </c>
      <c r="F11" s="26" t="s">
        <v>34</v>
      </c>
      <c r="G11" s="26" t="s">
        <v>34</v>
      </c>
      <c r="H11" s="26" t="s">
        <v>34</v>
      </c>
      <c r="I11" s="26" t="s">
        <v>34</v>
      </c>
      <c r="J11" s="26" t="s">
        <v>34</v>
      </c>
      <c r="K11" s="26" t="s">
        <v>34</v>
      </c>
      <c r="L11" s="26" t="s">
        <v>34</v>
      </c>
      <c r="M11" s="27"/>
      <c r="N11" s="27"/>
      <c r="O11" s="27"/>
      <c r="P11" s="28"/>
    </row>
    <row r="12" customFormat="false" ht="15" hidden="false" customHeight="false" outlineLevel="0" collapsed="false">
      <c r="A12" s="29" t="s">
        <v>35</v>
      </c>
      <c r="B12" s="30" t="n">
        <v>1</v>
      </c>
      <c r="C12" s="30" t="n">
        <v>1</v>
      </c>
      <c r="D12" s="30" t="n">
        <v>1</v>
      </c>
      <c r="E12" s="30" t="n">
        <v>1</v>
      </c>
      <c r="F12" s="30" t="n">
        <v>1</v>
      </c>
      <c r="G12" s="30" t="n">
        <v>1</v>
      </c>
      <c r="H12" s="30" t="n">
        <v>1</v>
      </c>
      <c r="I12" s="30" t="n">
        <v>1</v>
      </c>
      <c r="J12" s="30" t="n">
        <v>1</v>
      </c>
      <c r="K12" s="30" t="n">
        <v>1</v>
      </c>
      <c r="L12" s="30" t="n">
        <v>1</v>
      </c>
      <c r="M12" s="30" t="n">
        <v>0</v>
      </c>
      <c r="N12" s="30" t="n">
        <v>0</v>
      </c>
      <c r="O12" s="30" t="n">
        <v>0</v>
      </c>
      <c r="P12" s="33"/>
    </row>
    <row r="13" s="1" customFormat="true" ht="15" hidden="false" customHeight="false" outlineLevel="0" collapsed="false">
      <c r="A13" s="34" t="s">
        <v>36</v>
      </c>
      <c r="B13" s="72" t="n">
        <v>2</v>
      </c>
      <c r="C13" s="37" t="n">
        <v>5</v>
      </c>
      <c r="D13" s="37" t="n">
        <v>3</v>
      </c>
      <c r="E13" s="37" t="n">
        <v>6</v>
      </c>
      <c r="F13" s="37" t="n">
        <v>8</v>
      </c>
      <c r="G13" s="37" t="n">
        <v>8</v>
      </c>
      <c r="H13" s="37" t="n">
        <v>8</v>
      </c>
      <c r="I13" s="37" t="n">
        <v>8</v>
      </c>
      <c r="J13" s="37" t="n">
        <v>8</v>
      </c>
      <c r="K13" s="37" t="n">
        <v>8</v>
      </c>
      <c r="L13" s="37" t="n">
        <v>7</v>
      </c>
      <c r="M13" s="37" t="n">
        <v>1</v>
      </c>
      <c r="N13" s="37" t="n">
        <v>0</v>
      </c>
      <c r="O13" s="37" t="n">
        <v>0</v>
      </c>
      <c r="P13" s="36" t="n">
        <f aca="false">SUM(B13:O13)</f>
        <v>72</v>
      </c>
      <c r="Q13" s="38"/>
      <c r="R13" s="38"/>
      <c r="S13" s="38"/>
      <c r="T13" s="38"/>
      <c r="U13" s="38"/>
    </row>
    <row r="14" s="43" customFormat="true" ht="15" hidden="false" customHeight="false" outlineLevel="0" collapsed="false">
      <c r="A14" s="39" t="s">
        <v>37</v>
      </c>
      <c r="B14" s="40" t="n">
        <f aca="false">2^B13</f>
        <v>4</v>
      </c>
      <c r="C14" s="40" t="n">
        <f aca="false">2^C13</f>
        <v>32</v>
      </c>
      <c r="D14" s="40" t="n">
        <f aca="false">2^D13</f>
        <v>8</v>
      </c>
      <c r="E14" s="40" t="n">
        <f aca="false">2^E13</f>
        <v>64</v>
      </c>
      <c r="F14" s="40" t="n">
        <f aca="false">2^F13</f>
        <v>256</v>
      </c>
      <c r="G14" s="40" t="n">
        <f aca="false">2^G13</f>
        <v>256</v>
      </c>
      <c r="H14" s="40" t="n">
        <f aca="false">2^H13</f>
        <v>256</v>
      </c>
      <c r="I14" s="40" t="n">
        <f aca="false">2^I13</f>
        <v>256</v>
      </c>
      <c r="J14" s="40" t="n">
        <f aca="false">2^J13</f>
        <v>256</v>
      </c>
      <c r="K14" s="40" t="n">
        <f aca="false">2^K13</f>
        <v>256</v>
      </c>
      <c r="L14" s="40" t="n">
        <f aca="false">2^L13</f>
        <v>128</v>
      </c>
      <c r="M14" s="40" t="n">
        <f aca="false">2^M13</f>
        <v>2</v>
      </c>
      <c r="N14" s="40" t="n">
        <f aca="false">2^N13</f>
        <v>1</v>
      </c>
      <c r="O14" s="40" t="n">
        <f aca="false">2^O13</f>
        <v>1</v>
      </c>
      <c r="P14" s="41"/>
      <c r="Q14" s="42"/>
      <c r="R14" s="42"/>
      <c r="S14" s="42"/>
      <c r="T14" s="42"/>
      <c r="U14" s="42"/>
    </row>
    <row r="15" customFormat="false" ht="15" hidden="false" customHeight="false" outlineLevel="0" collapsed="false">
      <c r="A15" s="29" t="s">
        <v>38</v>
      </c>
      <c r="B15" s="30" t="n">
        <v>0</v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H15" s="30" t="n">
        <v>0</v>
      </c>
      <c r="I15" s="30" t="n">
        <v>0</v>
      </c>
      <c r="J15" s="30" t="n">
        <v>0</v>
      </c>
      <c r="K15" s="30" t="n">
        <v>0</v>
      </c>
      <c r="L15" s="30" t="n">
        <v>0</v>
      </c>
      <c r="M15" s="30" t="n">
        <v>0</v>
      </c>
      <c r="N15" s="30" t="n">
        <v>0</v>
      </c>
      <c r="O15" s="30" t="n">
        <v>0</v>
      </c>
      <c r="P15" s="33"/>
    </row>
    <row r="16" s="43" customFormat="true" ht="15" hidden="false" customHeight="false" outlineLevel="0" collapsed="false">
      <c r="A16" s="39" t="s">
        <v>39</v>
      </c>
      <c r="B16" s="44" t="n">
        <f aca="false">(B14-1)*B12+B15</f>
        <v>3</v>
      </c>
      <c r="C16" s="44" t="n">
        <f aca="false">(C14-1)*C12+C15</f>
        <v>31</v>
      </c>
      <c r="D16" s="44" t="n">
        <f aca="false">(D14-1)*D12+D15</f>
        <v>7</v>
      </c>
      <c r="E16" s="44" t="n">
        <f aca="false">(E14-1)*E12+E15</f>
        <v>63</v>
      </c>
      <c r="F16" s="44" t="n">
        <f aca="false">(F14-1)*F12+F15</f>
        <v>255</v>
      </c>
      <c r="G16" s="44" t="n">
        <f aca="false">(G14-1)*G12+G15</f>
        <v>255</v>
      </c>
      <c r="H16" s="44" t="n">
        <f aca="false">(H14-1)*H12+H15</f>
        <v>255</v>
      </c>
      <c r="I16" s="44" t="n">
        <f aca="false">(I14-1)*I12+I15</f>
        <v>255</v>
      </c>
      <c r="J16" s="44" t="n">
        <f aca="false">(J14-1)*J12+J15</f>
        <v>255</v>
      </c>
      <c r="K16" s="44" t="n">
        <f aca="false">(K14-1)*K12+K15</f>
        <v>255</v>
      </c>
      <c r="L16" s="44" t="n">
        <f aca="false">(L14-1)*L12+L15</f>
        <v>127</v>
      </c>
      <c r="M16" s="44" t="n">
        <f aca="false">(M14-1)*M12+M15</f>
        <v>0</v>
      </c>
      <c r="N16" s="44" t="n">
        <f aca="false">(N14-1)*N12+N15</f>
        <v>0</v>
      </c>
      <c r="O16" s="44" t="n">
        <f aca="false">(O14-1)*O12+O15</f>
        <v>0</v>
      </c>
      <c r="P16" s="41"/>
    </row>
    <row r="17" customFormat="false" ht="15" hidden="false" customHeight="false" outlineLevel="0" collapsed="false">
      <c r="A17" s="29" t="s">
        <v>40</v>
      </c>
      <c r="B17" s="30" t="n">
        <v>0</v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0</v>
      </c>
      <c r="H17" s="30" t="n">
        <v>0</v>
      </c>
      <c r="I17" s="30" t="n">
        <v>0</v>
      </c>
      <c r="J17" s="30" t="n">
        <v>0</v>
      </c>
      <c r="K17" s="30" t="n">
        <v>0</v>
      </c>
      <c r="L17" s="30" t="n">
        <v>0</v>
      </c>
      <c r="M17" s="30" t="n">
        <v>0</v>
      </c>
      <c r="N17" s="30" t="n">
        <v>0</v>
      </c>
      <c r="O17" s="30" t="n">
        <v>0</v>
      </c>
      <c r="P17" s="33"/>
    </row>
    <row r="18" customFormat="false" ht="15" hidden="false" customHeight="false" outlineLevel="0" collapsed="false">
      <c r="A18" s="45" t="s">
        <v>41</v>
      </c>
      <c r="B18" s="46" t="n">
        <v>1</v>
      </c>
      <c r="C18" s="46" t="n">
        <v>31</v>
      </c>
      <c r="D18" s="46" t="n">
        <v>7</v>
      </c>
      <c r="E18" s="46" t="n">
        <v>63</v>
      </c>
      <c r="F18" s="46" t="n">
        <v>255</v>
      </c>
      <c r="G18" s="46" t="n">
        <v>0</v>
      </c>
      <c r="H18" s="46" t="n">
        <v>0</v>
      </c>
      <c r="I18" s="46" t="n">
        <v>0</v>
      </c>
      <c r="J18" s="46" t="n">
        <v>0</v>
      </c>
      <c r="K18" s="46" t="n">
        <v>0</v>
      </c>
      <c r="L18" s="46" t="n">
        <v>0</v>
      </c>
      <c r="M18" s="46" t="n">
        <v>0</v>
      </c>
      <c r="N18" s="46" t="n">
        <v>0</v>
      </c>
      <c r="O18" s="46" t="n">
        <v>0</v>
      </c>
      <c r="P18" s="73" t="n">
        <f aca="false">P13/8</f>
        <v>9</v>
      </c>
    </row>
    <row r="19" customFormat="false" ht="15" hidden="false" customHeight="false" outlineLevel="0" collapsed="false">
      <c r="A19" s="50" t="s">
        <v>42</v>
      </c>
      <c r="B19" s="50" t="str">
        <f aca="false">IF(B16&gt;=B18,"OK","ERROR")</f>
        <v>OK</v>
      </c>
      <c r="C19" s="50" t="str">
        <f aca="false">IF(C16&gt;=C18,"OK","ERROR")</f>
        <v>OK</v>
      </c>
      <c r="D19" s="50" t="str">
        <f aca="false">IF(D16&gt;=D18,"OK","ERROR")</f>
        <v>OK</v>
      </c>
      <c r="E19" s="50" t="str">
        <f aca="false">IF(E16&gt;=E18,"OK","ERROR")</f>
        <v>OK</v>
      </c>
      <c r="F19" s="50" t="str">
        <f aca="false">IF(F16&gt;=F18,"OK","ERROR")</f>
        <v>OK</v>
      </c>
      <c r="G19" s="50" t="str">
        <f aca="false">IF(G16&gt;=G18,"OK","ERROR")</f>
        <v>OK</v>
      </c>
      <c r="H19" s="50" t="str">
        <f aca="false">IF(H16&gt;=H18,"OK","ERROR")</f>
        <v>OK</v>
      </c>
      <c r="I19" s="50" t="str">
        <f aca="false">IF(I16&gt;=I18,"OK","ERROR")</f>
        <v>OK</v>
      </c>
      <c r="J19" s="50" t="str">
        <f aca="false">IF(J16&gt;=J18,"OK","ERROR")</f>
        <v>OK</v>
      </c>
      <c r="K19" s="50" t="str">
        <f aca="false">IF(K16&gt;=K18,"OK","ERROR")</f>
        <v>OK</v>
      </c>
      <c r="L19" s="50" t="str">
        <f aca="false">IF(L16&gt;=L18,"OK","ERROR")</f>
        <v>OK</v>
      </c>
      <c r="M19" s="50" t="str">
        <f aca="false">IF(M16&gt;=M18,"OK","ERROR")</f>
        <v>OK</v>
      </c>
      <c r="N19" s="50" t="str">
        <f aca="false">IF(N16&gt;=N18,"OK","ERROR")</f>
        <v>OK</v>
      </c>
      <c r="O19" s="50" t="str">
        <f aca="false">IF(O16&gt;=O18,"OK","ERROR")</f>
        <v>OK</v>
      </c>
      <c r="P19" s="51"/>
    </row>
    <row r="20" customFormat="false" ht="15" hidden="false" customHeight="false" outlineLevel="0" collapsed="false">
      <c r="A20" s="52" t="s">
        <v>43</v>
      </c>
      <c r="B20" s="52" t="n">
        <f aca="false">B10</f>
        <v>1</v>
      </c>
      <c r="C20" s="52" t="n">
        <f aca="false">C10</f>
        <v>2</v>
      </c>
      <c r="D20" s="52" t="n">
        <f aca="false">D10</f>
        <v>1</v>
      </c>
      <c r="E20" s="52" t="n">
        <f aca="false">E10</f>
        <v>2</v>
      </c>
      <c r="F20" s="52" t="n">
        <f aca="false">F10</f>
        <v>2</v>
      </c>
      <c r="G20" s="52" t="str">
        <f aca="false">IF(LEN(DEC2HEX(G10))=1,CONCATENATE("0",DEC2HEX(G10) ),DEC2HEX(G10) )</f>
        <v>27</v>
      </c>
      <c r="H20" s="52" t="str">
        <f aca="false">IF(LEN(DEC2HEX(H10))=1,CONCATENATE("0",DEC2HEX(H10) ),DEC2HEX(H10) )</f>
        <v>00</v>
      </c>
      <c r="I20" s="52" t="str">
        <f aca="false">IF(LEN(DEC2HEX(I10))=1,CONCATENATE("0",DEC2HEX(I10) ),DEC2HEX(I10) )</f>
        <v>BE</v>
      </c>
      <c r="J20" s="52" t="str">
        <f aca="false">IF(LEN(DEC2HEX(J10))=1,CONCATENATE("0",DEC2HEX(J10) ),DEC2HEX(J10) )</f>
        <v>97</v>
      </c>
      <c r="K20" s="52" t="n">
        <f aca="false">K10</f>
        <v>0</v>
      </c>
      <c r="L20" s="52" t="n">
        <f aca="false">L10</f>
        <v>2</v>
      </c>
      <c r="M20" s="52" t="n">
        <f aca="false">M10</f>
        <v>0</v>
      </c>
      <c r="N20" s="52" t="n">
        <f aca="false">N10</f>
        <v>0</v>
      </c>
      <c r="O20" s="52" t="n">
        <f aca="false">O10</f>
        <v>0</v>
      </c>
    </row>
    <row r="21" s="58" customFormat="true" ht="15" hidden="false" customHeight="false" outlineLevel="0" collapsed="false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</row>
    <row r="22" s="58" customFormat="true" ht="15" hidden="false" customHeight="false" outlineLevel="0" collapsed="false">
      <c r="A22" s="57" t="s">
        <v>107</v>
      </c>
      <c r="B22" s="57"/>
      <c r="C22" s="57"/>
      <c r="D22" s="57"/>
      <c r="E22" s="57"/>
      <c r="F22" s="57"/>
      <c r="G22" s="57"/>
      <c r="H22" s="57"/>
      <c r="J22" s="74"/>
      <c r="K22" s="75"/>
      <c r="L22" s="59"/>
    </row>
    <row r="23" s="58" customFormat="true" ht="15" hidden="false" customHeight="false" outlineLevel="0" collapsed="false">
      <c r="A23" s="59" t="s">
        <v>108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</row>
    <row r="24" s="58" customFormat="true" ht="15" hidden="false" customHeight="false" outlineLevel="0" collapsed="false">
      <c r="A24" s="59" t="s">
        <v>109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</row>
    <row r="25" s="58" customFormat="true" ht="15" hidden="false" customHeight="false" outlineLevel="0" collapsed="false">
      <c r="A25" s="59" t="s">
        <v>110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</row>
    <row r="26" s="58" customFormat="true" ht="15" hidden="false" customHeight="false" outlineLevel="0" collapsed="false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="58" customFormat="true" ht="15" hidden="false" customHeight="false" outlineLevel="0" collapsed="false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</row>
    <row r="28" s="58" customFormat="true" ht="15" hidden="false" customHeight="false" outlineLevel="0" collapsed="false">
      <c r="A28" s="59"/>
    </row>
    <row r="29" s="58" customFormat="true" ht="15" hidden="false" customHeight="false" outlineLevel="0" collapsed="false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</row>
    <row r="30" s="58" customFormat="true" ht="15" hidden="false" customHeight="false" outlineLevel="0" collapsed="false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="58" customFormat="true" ht="15" hidden="false" customHeight="false" outlineLevel="0" collapsed="false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</row>
    <row r="32" s="76" customFormat="true" ht="15" hidden="false" customHeight="false" outlineLevel="0" collapsed="false">
      <c r="A32" s="60" t="s">
        <v>59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</row>
    <row r="33" customFormat="false" ht="15" hidden="false" customHeight="false" outlineLevel="0" collapsed="false">
      <c r="A33" s="77" t="s">
        <v>93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61"/>
      <c r="N33" s="61"/>
      <c r="O33" s="61"/>
      <c r="P33" s="61"/>
      <c r="Q33" s="61"/>
      <c r="R33" s="2"/>
    </row>
    <row r="34" customFormat="false" ht="15" hidden="false" customHeight="false" outlineLevel="0" collapsed="false">
      <c r="A34" s="77" t="s">
        <v>94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61"/>
      <c r="N34" s="61"/>
      <c r="O34" s="61"/>
      <c r="P34" s="61"/>
      <c r="Q34" s="61"/>
      <c r="R34" s="2"/>
    </row>
    <row r="35" customFormat="false" ht="15" hidden="false" customHeight="false" outlineLevel="0" collapsed="false">
      <c r="A35" s="62" t="s">
        <v>60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</row>
    <row r="36" customFormat="false" ht="15" hidden="false" customHeight="false" outlineLevel="0" collapsed="false">
      <c r="A36" s="63" t="s">
        <v>61</v>
      </c>
      <c r="B36" s="64" t="n">
        <v>1</v>
      </c>
      <c r="C36" s="64" t="n">
        <v>2</v>
      </c>
      <c r="D36" s="64" t="n">
        <v>3</v>
      </c>
      <c r="E36" s="64" t="n">
        <v>4</v>
      </c>
      <c r="F36" s="64" t="n">
        <v>5</v>
      </c>
      <c r="G36" s="64" t="n">
        <v>6</v>
      </c>
      <c r="H36" s="64" t="n">
        <v>7</v>
      </c>
      <c r="I36" s="64" t="n">
        <v>8</v>
      </c>
      <c r="J36" s="64" t="n">
        <v>9</v>
      </c>
      <c r="K36" s="64" t="n">
        <v>10</v>
      </c>
      <c r="L36" s="64" t="n">
        <v>11</v>
      </c>
      <c r="M36" s="64" t="n">
        <v>12</v>
      </c>
      <c r="N36" s="64" t="n">
        <v>13</v>
      </c>
      <c r="O36" s="64" t="n">
        <v>14</v>
      </c>
      <c r="P36" s="64" t="n">
        <v>15</v>
      </c>
      <c r="Q36" s="64" t="n">
        <v>16</v>
      </c>
      <c r="R36" s="64" t="n">
        <v>17</v>
      </c>
      <c r="S36" s="64" t="n">
        <v>18</v>
      </c>
      <c r="T36" s="64" t="n">
        <v>19</v>
      </c>
      <c r="U36" s="64" t="n">
        <v>20</v>
      </c>
      <c r="V36" s="64" t="n">
        <v>21</v>
      </c>
      <c r="W36" s="64" t="n">
        <v>22</v>
      </c>
      <c r="X36" s="64" t="n">
        <v>23</v>
      </c>
      <c r="Y36" s="64" t="n">
        <v>24</v>
      </c>
      <c r="Z36" s="64" t="n">
        <v>25</v>
      </c>
      <c r="AA36" s="64" t="n">
        <v>26</v>
      </c>
      <c r="AB36" s="64" t="n">
        <v>27</v>
      </c>
      <c r="AC36" s="64" t="n">
        <v>28</v>
      </c>
      <c r="AD36" s="64" t="n">
        <v>29</v>
      </c>
      <c r="AE36" s="64" t="n">
        <v>30</v>
      </c>
      <c r="AF36" s="64" t="n">
        <v>31</v>
      </c>
      <c r="AG36" s="64" t="n">
        <v>32</v>
      </c>
      <c r="AH36" s="64" t="n">
        <v>33</v>
      </c>
      <c r="AI36" s="64" t="n">
        <v>34</v>
      </c>
      <c r="AJ36" s="64" t="n">
        <v>35</v>
      </c>
      <c r="AK36" s="64" t="n">
        <v>36</v>
      </c>
    </row>
    <row r="37" customFormat="false" ht="15" hidden="false" customHeight="false" outlineLevel="0" collapsed="false">
      <c r="A37" s="63" t="s">
        <v>62</v>
      </c>
      <c r="B37" s="65" t="str">
        <f aca="false">MID($B4,B36,1)</f>
        <v>4</v>
      </c>
      <c r="C37" s="65" t="str">
        <f aca="false">MID($B4,C36,1)</f>
        <v>4</v>
      </c>
      <c r="D37" s="65" t="str">
        <f aca="false">MID($B4,D36,1)</f>
        <v>4</v>
      </c>
      <c r="E37" s="65" t="str">
        <f aca="false">MID($B4,E36,1)</f>
        <v>2</v>
      </c>
      <c r="F37" s="65" t="str">
        <f aca="false">MID($B4,F36,1)</f>
        <v>0</v>
      </c>
      <c r="G37" s="65" t="str">
        <f aca="false">MID($B4,G36,1)</f>
        <v>2</v>
      </c>
      <c r="H37" s="65" t="str">
        <f aca="false">MID($B4,H36,1)</f>
        <v>2</v>
      </c>
      <c r="I37" s="65" t="str">
        <f aca="false">MID($B4,I36,1)</f>
        <v>7</v>
      </c>
      <c r="J37" s="65" t="str">
        <f aca="false">MID($B4,J36,1)</f>
        <v>0</v>
      </c>
      <c r="K37" s="65" t="str">
        <f aca="false">MID($B4,K36,1)</f>
        <v>0</v>
      </c>
      <c r="L37" s="65" t="str">
        <f aca="false">MID($B4,L36,1)</f>
        <v>B</v>
      </c>
      <c r="M37" s="65" t="str">
        <f aca="false">MID($B4,M36,1)</f>
        <v>E</v>
      </c>
      <c r="N37" s="65" t="str">
        <f aca="false">MID($B4,N36,1)</f>
        <v>9</v>
      </c>
      <c r="O37" s="65" t="str">
        <f aca="false">MID($B4,O36,1)</f>
        <v>7</v>
      </c>
      <c r="P37" s="65" t="str">
        <f aca="false">MID($B4,P36,1)</f>
        <v>0</v>
      </c>
      <c r="Q37" s="65" t="str">
        <f aca="false">MID($B4,Q36,1)</f>
        <v>0</v>
      </c>
      <c r="R37" s="65" t="str">
        <f aca="false">MID($B4,R36,1)</f>
        <v>0</v>
      </c>
      <c r="S37" s="65" t="str">
        <f aca="false">MID($B4,S36,1)</f>
        <v>4</v>
      </c>
      <c r="T37" s="65" t="str">
        <f aca="false">MID($B4,T36,1)</f>
        <v>0</v>
      </c>
      <c r="U37" s="65" t="str">
        <f aca="false">MID($B4,U36,1)</f>
        <v>0</v>
      </c>
      <c r="V37" s="65" t="str">
        <f aca="false">MID($B4,V36,1)</f>
        <v>0</v>
      </c>
      <c r="W37" s="65" t="str">
        <f aca="false">MID($B4,W36,1)</f>
        <v>0</v>
      </c>
      <c r="X37" s="65" t="str">
        <f aca="false">MID($B4,X36,1)</f>
        <v>0</v>
      </c>
      <c r="Y37" s="65" t="str">
        <f aca="false">MID($B4,Y36,1)</f>
        <v>0</v>
      </c>
      <c r="Z37" s="65" t="str">
        <f aca="false">MID($B4,Z36,1)</f>
        <v/>
      </c>
      <c r="AA37" s="65" t="str">
        <f aca="false">MID($B4,AA36,1)</f>
        <v/>
      </c>
      <c r="AB37" s="65" t="str">
        <f aca="false">MID($B4,AB36,1)</f>
        <v/>
      </c>
      <c r="AC37" s="65" t="str">
        <f aca="false">MID($B4,AC36,1)</f>
        <v/>
      </c>
      <c r="AD37" s="65" t="str">
        <f aca="false">MID($B4,AD36,1)</f>
        <v/>
      </c>
      <c r="AE37" s="65" t="str">
        <f aca="false">MID($B4,AE36,1)</f>
        <v/>
      </c>
      <c r="AF37" s="65" t="str">
        <f aca="false">MID($B4,AF36,1)</f>
        <v/>
      </c>
      <c r="AG37" s="65" t="str">
        <f aca="false">MID($B4,AG36,1)</f>
        <v/>
      </c>
      <c r="AH37" s="65" t="str">
        <f aca="false">MID($B4,AH36,1)</f>
        <v/>
      </c>
      <c r="AI37" s="65" t="str">
        <f aca="false">MID($B4,AI36,1)</f>
        <v/>
      </c>
      <c r="AJ37" s="65" t="str">
        <f aca="false">MID($B4,AJ36,1)</f>
        <v/>
      </c>
      <c r="AK37" s="65" t="str">
        <f aca="false">MID($B4,AK36,1)</f>
        <v/>
      </c>
    </row>
    <row r="38" customFormat="false" ht="15" hidden="false" customHeight="false" outlineLevel="0" collapsed="false">
      <c r="A38" s="63" t="s">
        <v>63</v>
      </c>
      <c r="B38" s="64" t="str">
        <f aca="false">HEX2BIN(B37,4)</f>
        <v>0100</v>
      </c>
      <c r="C38" s="64" t="str">
        <f aca="false">HEX2BIN(C37,4)</f>
        <v>0100</v>
      </c>
      <c r="D38" s="64" t="str">
        <f aca="false">HEX2BIN(D37,4)</f>
        <v>0100</v>
      </c>
      <c r="E38" s="64" t="str">
        <f aca="false">HEX2BIN(E37,4)</f>
        <v>0010</v>
      </c>
      <c r="F38" s="64" t="str">
        <f aca="false">HEX2BIN(F37,4)</f>
        <v>0000</v>
      </c>
      <c r="G38" s="64" t="str">
        <f aca="false">HEX2BIN(G37,4)</f>
        <v>0010</v>
      </c>
      <c r="H38" s="64" t="str">
        <f aca="false">HEX2BIN(H37,4)</f>
        <v>0010</v>
      </c>
      <c r="I38" s="64" t="str">
        <f aca="false">HEX2BIN(I37,4)</f>
        <v>0111</v>
      </c>
      <c r="J38" s="64" t="str">
        <f aca="false">HEX2BIN(J37,4)</f>
        <v>0000</v>
      </c>
      <c r="K38" s="64" t="str">
        <f aca="false">HEX2BIN(K37,4)</f>
        <v>0000</v>
      </c>
      <c r="L38" s="64" t="str">
        <f aca="false">HEX2BIN(L37,4)</f>
        <v>1011</v>
      </c>
      <c r="M38" s="64" t="str">
        <f aca="false">HEX2BIN(M37,4)</f>
        <v>1110</v>
      </c>
      <c r="N38" s="64" t="str">
        <f aca="false">HEX2BIN(N37,4)</f>
        <v>1001</v>
      </c>
      <c r="O38" s="64" t="str">
        <f aca="false">HEX2BIN(O37,4)</f>
        <v>0111</v>
      </c>
      <c r="P38" s="64" t="str">
        <f aca="false">HEX2BIN(P37,4)</f>
        <v>0000</v>
      </c>
      <c r="Q38" s="64" t="str">
        <f aca="false">HEX2BIN(Q37,4)</f>
        <v>0000</v>
      </c>
      <c r="R38" s="64" t="str">
        <f aca="false">HEX2BIN(R37,4)</f>
        <v>0000</v>
      </c>
      <c r="S38" s="64" t="str">
        <f aca="false">HEX2BIN(S37,4)</f>
        <v>0100</v>
      </c>
      <c r="T38" s="64" t="str">
        <f aca="false">HEX2BIN(T37,4)</f>
        <v>0000</v>
      </c>
      <c r="U38" s="64" t="str">
        <f aca="false">HEX2BIN(U37,4)</f>
        <v>0000</v>
      </c>
      <c r="V38" s="64" t="str">
        <f aca="false">HEX2BIN(V37,4)</f>
        <v>0000</v>
      </c>
      <c r="W38" s="64" t="str">
        <f aca="false">HEX2BIN(W37,4)</f>
        <v>0000</v>
      </c>
      <c r="X38" s="64" t="str">
        <f aca="false">HEX2BIN(X37,4)</f>
        <v>0000</v>
      </c>
      <c r="Y38" s="64" t="str">
        <f aca="false">HEX2BIN(Y37,4)</f>
        <v>0000</v>
      </c>
      <c r="Z38" s="64" t="str">
        <f aca="false">HEX2BIN(Z37,4)</f>
        <v>0000</v>
      </c>
      <c r="AA38" s="64" t="str">
        <f aca="false">HEX2BIN(AA37,4)</f>
        <v>0000</v>
      </c>
      <c r="AB38" s="64" t="str">
        <f aca="false">HEX2BIN(AB37,4)</f>
        <v>0000</v>
      </c>
      <c r="AC38" s="64" t="str">
        <f aca="false">HEX2BIN(AC37,4)</f>
        <v>0000</v>
      </c>
      <c r="AD38" s="64" t="str">
        <f aca="false">HEX2BIN(AD37,4)</f>
        <v>0000</v>
      </c>
      <c r="AE38" s="64" t="str">
        <f aca="false">HEX2BIN(AE37,4)</f>
        <v>0000</v>
      </c>
      <c r="AF38" s="64" t="str">
        <f aca="false">HEX2BIN(AF37,4)</f>
        <v>0000</v>
      </c>
      <c r="AG38" s="64" t="str">
        <f aca="false">HEX2BIN(AG37,4)</f>
        <v>0000</v>
      </c>
      <c r="AH38" s="64" t="str">
        <f aca="false">HEX2BIN(AH37,4)</f>
        <v>0000</v>
      </c>
      <c r="AI38" s="64" t="str">
        <f aca="false">HEX2BIN(AI37,4)</f>
        <v>0000</v>
      </c>
      <c r="AJ38" s="64" t="str">
        <f aca="false">HEX2BIN(AJ37,4)</f>
        <v>0000</v>
      </c>
      <c r="AK38" s="64" t="str">
        <f aca="false">HEX2BIN(AK37,4)</f>
        <v>0000</v>
      </c>
    </row>
    <row r="39" customFormat="false" ht="15" hidden="false" customHeight="false" outlineLevel="0" collapsed="false">
      <c r="B39" s="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</row>
    <row r="40" customFormat="false" ht="15" hidden="false" customHeight="false" outlineLevel="0" collapsed="false">
      <c r="A40" s="66" t="s">
        <v>64</v>
      </c>
      <c r="B40" s="66"/>
      <c r="C40" s="67" t="s">
        <v>65</v>
      </c>
      <c r="D40" s="67"/>
      <c r="E40" s="67"/>
      <c r="F40" s="68" t="s">
        <v>66</v>
      </c>
      <c r="G40" s="68"/>
      <c r="H40" s="67" t="s">
        <v>67</v>
      </c>
      <c r="I40" s="67"/>
      <c r="J40" s="67"/>
      <c r="K40" s="67"/>
      <c r="L40" s="67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</row>
  </sheetData>
  <mergeCells count="18">
    <mergeCell ref="A1:Y1"/>
    <mergeCell ref="A2:M2"/>
    <mergeCell ref="A3:L3"/>
    <mergeCell ref="B4:L4"/>
    <mergeCell ref="B5:O5"/>
    <mergeCell ref="A21:L21"/>
    <mergeCell ref="A22:H22"/>
    <mergeCell ref="A29:L29"/>
    <mergeCell ref="A30:L30"/>
    <mergeCell ref="A31:L31"/>
    <mergeCell ref="A32:L32"/>
    <mergeCell ref="A33:L33"/>
    <mergeCell ref="A34:L34"/>
    <mergeCell ref="A35:Y35"/>
    <mergeCell ref="A40:B40"/>
    <mergeCell ref="C40:E40"/>
    <mergeCell ref="F40:G40"/>
    <mergeCell ref="H40:L40"/>
  </mergeCells>
  <hyperlinks>
    <hyperlink ref="A33" r:id="rId1" display="https://stackoverflow.com/questions/35693029/bin2dec-for-numbers-longer-than-10-bits-in-excel"/>
    <hyperlink ref="A34" r:id="rId2" display="https://www.esri.com/news/arcuser/0703/geoid2of3.html"/>
    <hyperlink ref="C40" r:id="rId3" display="www.baranidesign.com "/>
    <hyperlink ref="H40" r:id="rId4" display="sales@baranidesign.com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3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4" activeCellId="0" sqref="B4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8.57"/>
    <col collapsed="false" customWidth="true" hidden="false" outlineLevel="0" max="2" min="2" style="2" width="17.86"/>
    <col collapsed="false" customWidth="true" hidden="false" outlineLevel="0" max="3" min="3" style="1" width="13.29"/>
    <col collapsed="false" customWidth="true" hidden="false" outlineLevel="0" max="4" min="4" style="1" width="15.42"/>
    <col collapsed="false" customWidth="true" hidden="false" outlineLevel="0" max="8" min="5" style="1" width="13.57"/>
    <col collapsed="false" customWidth="true" hidden="false" outlineLevel="0" max="9" min="9" style="1" width="22"/>
    <col collapsed="false" customWidth="true" hidden="false" outlineLevel="0" max="14" min="10" style="1" width="9.86"/>
    <col collapsed="false" customWidth="true" hidden="false" outlineLevel="0" max="15" min="15" style="1" width="16.14"/>
    <col collapsed="false" customWidth="true" hidden="false" outlineLevel="0" max="16" min="16" style="1" width="13.57"/>
    <col collapsed="false" customWidth="true" hidden="false" outlineLevel="0" max="17" min="17" style="1" width="9.86"/>
    <col collapsed="false" customWidth="true" hidden="false" outlineLevel="0" max="25" min="18" style="1" width="5"/>
    <col collapsed="false" customWidth="false" hidden="false" outlineLevel="0" max="1024" min="26" style="1" width="9.14"/>
  </cols>
  <sheetData>
    <row r="1" customFormat="false" ht="18.75" hidden="false" customHeight="false" outlineLevel="0" collapsed="false">
      <c r="A1" s="3" t="s">
        <v>111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34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false" outlineLevel="0" collapsed="false">
      <c r="A3" s="6" t="s">
        <v>112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8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5.75" hidden="false" customHeight="false" outlineLevel="0" collapsed="false">
      <c r="A4" s="8" t="s">
        <v>3</v>
      </c>
      <c r="B4" s="2" t="s">
        <v>113</v>
      </c>
      <c r="C4" s="79"/>
      <c r="D4" s="79"/>
      <c r="E4" s="79"/>
      <c r="F4" s="79"/>
      <c r="G4" s="79"/>
      <c r="H4" s="79"/>
      <c r="I4" s="79"/>
      <c r="J4" s="79"/>
      <c r="K4" s="79"/>
      <c r="L4" s="79"/>
      <c r="O4" s="78"/>
    </row>
    <row r="5" customFormat="false" ht="15" hidden="false" customHeight="false" outlineLevel="0" collapsed="false">
      <c r="A5" s="10" t="s">
        <v>5</v>
      </c>
      <c r="B5" s="11" t="str">
        <f aca="false">CONCATENATE(B34,C34,D34,E34,F34,G34,H34,I34,J34,K34,L34,M34,N34,O34,P34,Q34,R34,S34,T34,U34,V34,W34,X34,Y34,Z34,AA34,AB34,AC34,AD34,AE34,AF34,AG34,AH34,AI34,AJ34,AK34)</f>
        <v>000110001111101000010000111010011011001110010001100000000000000000000000000000000000000000000000000000000000000000000000000000000000000000000000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customFormat="false" ht="15" hidden="false" customHeight="false" outlineLevel="0" collapsed="false">
      <c r="A6" s="10" t="s">
        <v>6</v>
      </c>
      <c r="B6" s="12" t="n">
        <v>1</v>
      </c>
      <c r="C6" s="13" t="n">
        <f aca="false">B6+B13</f>
        <v>3</v>
      </c>
      <c r="D6" s="13" t="n">
        <f aca="false">C6+C13</f>
        <v>12</v>
      </c>
      <c r="E6" s="13" t="n">
        <f aca="false">D6+D13</f>
        <v>13</v>
      </c>
      <c r="F6" s="13" t="n">
        <f aca="false">E6+E13</f>
        <v>20</v>
      </c>
      <c r="G6" s="13" t="n">
        <f aca="false">F6+F13</f>
        <v>27</v>
      </c>
      <c r="H6" s="13" t="n">
        <f aca="false">G6+G13</f>
        <v>33</v>
      </c>
      <c r="I6" s="13" t="n">
        <f aca="false">H6+H13</f>
        <v>33</v>
      </c>
      <c r="J6" s="13" t="n">
        <f aca="false">I6+I13</f>
        <v>33</v>
      </c>
      <c r="K6" s="13" t="n">
        <f aca="false">J6+J13</f>
        <v>33</v>
      </c>
      <c r="L6" s="13" t="n">
        <f aca="false">K6+K13</f>
        <v>33</v>
      </c>
      <c r="M6" s="13" t="n">
        <f aca="false">L6+L13</f>
        <v>33</v>
      </c>
      <c r="N6" s="13" t="n">
        <f aca="false">M6+M13</f>
        <v>33</v>
      </c>
      <c r="O6" s="13" t="n">
        <f aca="false">N6+N13</f>
        <v>33</v>
      </c>
      <c r="P6" s="14"/>
    </row>
    <row r="7" customFormat="false" ht="15" hidden="false" customHeight="false" outlineLevel="0" collapsed="false">
      <c r="A7" s="10" t="s">
        <v>7</v>
      </c>
      <c r="B7" s="15" t="s">
        <v>71</v>
      </c>
      <c r="C7" s="17" t="s">
        <v>114</v>
      </c>
      <c r="D7" s="17" t="s">
        <v>115</v>
      </c>
      <c r="E7" s="18" t="s">
        <v>116</v>
      </c>
      <c r="F7" s="18" t="s">
        <v>117</v>
      </c>
      <c r="G7" s="80" t="s">
        <v>118</v>
      </c>
      <c r="H7" s="19"/>
      <c r="J7" s="19"/>
      <c r="K7" s="16"/>
      <c r="L7" s="16"/>
      <c r="M7" s="16"/>
      <c r="N7" s="16"/>
      <c r="O7" s="16"/>
      <c r="P7" s="14"/>
    </row>
    <row r="8" customFormat="false" ht="15" hidden="false" customHeight="false" outlineLevel="0" collapsed="false">
      <c r="A8" s="10" t="s">
        <v>23</v>
      </c>
      <c r="B8" s="20" t="str">
        <f aca="false">MID($B5,B6,B13)</f>
        <v>00</v>
      </c>
      <c r="C8" s="20" t="str">
        <f aca="false">MID($B5,C6,C13)</f>
        <v>011000111</v>
      </c>
      <c r="D8" s="20" t="str">
        <f aca="false">MID($B5,D6,D13)</f>
        <v>1</v>
      </c>
      <c r="E8" s="20" t="str">
        <f aca="false">MID($B5,E6,E13)</f>
        <v>1010000</v>
      </c>
      <c r="F8" s="20" t="str">
        <f aca="false">MID($B5,F6,F13)</f>
        <v>1000011</v>
      </c>
      <c r="G8" s="20" t="str">
        <f aca="false">MID($B5,G6,G13)</f>
        <v>101001</v>
      </c>
      <c r="H8" s="20" t="str">
        <f aca="false">MID($B5,H6,H13)</f>
        <v/>
      </c>
      <c r="I8" s="20" t="str">
        <f aca="false">MID($B5,I6,I13)</f>
        <v/>
      </c>
      <c r="J8" s="20" t="str">
        <f aca="false">MID($B5,J6,J13)</f>
        <v/>
      </c>
      <c r="K8" s="20" t="str">
        <f aca="false">MID($B5,K6,K13)</f>
        <v/>
      </c>
      <c r="L8" s="20" t="str">
        <f aca="false">MID($B5,L6,L13)</f>
        <v/>
      </c>
      <c r="M8" s="20" t="str">
        <f aca="false">MID($B5,M6,M13)</f>
        <v/>
      </c>
      <c r="N8" s="20" t="str">
        <f aca="false">MID($B5,N6,N13)</f>
        <v/>
      </c>
      <c r="O8" s="20" t="str">
        <f aca="false">MID($B5,O6,O13)</f>
        <v/>
      </c>
      <c r="P8" s="14"/>
    </row>
    <row r="9" customFormat="false" ht="15" hidden="false" customHeight="false" outlineLevel="0" collapsed="false">
      <c r="A9" s="10" t="s">
        <v>24</v>
      </c>
      <c r="B9" s="20" t="n">
        <f aca="true">SUMPRODUCT(--MID(B8,LEN(B8)+1-ROW(INDIRECT("1:"&amp;LEN(B8))),1),(2^(ROW(INDIRECT("1:"&amp;LEN(B8)))-1)))</f>
        <v>0</v>
      </c>
      <c r="C9" s="20" t="n">
        <f aca="true">SUMPRODUCT(--MID(C8,LEN(C8)+1-ROW(INDIRECT("1:"&amp;LEN(C8))),1),(2^(ROW(INDIRECT("1:"&amp;LEN(C8)))-1)))</f>
        <v>199</v>
      </c>
      <c r="D9" s="20" t="n">
        <f aca="true">SUMPRODUCT(--MID(D8,LEN(D8)+1-ROW(INDIRECT("1:"&amp;LEN(D8))),1),(2^(ROW(INDIRECT("1:"&amp;LEN(D8)))-1)))</f>
        <v>1</v>
      </c>
      <c r="E9" s="20" t="n">
        <f aca="true">SUMPRODUCT(--MID(E8,LEN(E8)+1-ROW(INDIRECT("1:"&amp;LEN(E8))),1),(2^(ROW(INDIRECT("1:"&amp;LEN(E8)))-1)))</f>
        <v>80</v>
      </c>
      <c r="F9" s="20" t="n">
        <f aca="true">SUMPRODUCT(--MID(F8,LEN(F8)+1-ROW(INDIRECT("1:"&amp;LEN(F8))),1),(2^(ROW(INDIRECT("1:"&amp;LEN(F8)))-1)))</f>
        <v>67</v>
      </c>
      <c r="G9" s="20" t="n">
        <f aca="true">SUMPRODUCT(--MID(G8,LEN(G8)+1-ROW(INDIRECT("1:"&amp;LEN(G8))),1),(2^(ROW(INDIRECT("1:"&amp;LEN(G8)))-1)))</f>
        <v>41</v>
      </c>
      <c r="H9" s="20"/>
      <c r="I9" s="20"/>
      <c r="J9" s="20"/>
      <c r="K9" s="20"/>
      <c r="L9" s="20"/>
      <c r="M9" s="20"/>
      <c r="N9" s="20"/>
      <c r="O9" s="20"/>
      <c r="P9" s="14"/>
    </row>
    <row r="10" customFormat="false" ht="15.75" hidden="false" customHeight="false" outlineLevel="0" collapsed="false">
      <c r="A10" s="21" t="s">
        <v>25</v>
      </c>
      <c r="B10" s="22" t="n">
        <f aca="false">B9*B12+B15</f>
        <v>0</v>
      </c>
      <c r="C10" s="22" t="n">
        <f aca="false">C9*C12+C15</f>
        <v>23880</v>
      </c>
      <c r="D10" s="22" t="n">
        <f aca="false">D9*D12+D15</f>
        <v>1</v>
      </c>
      <c r="E10" s="22" t="n">
        <f aca="false">E9*E12+E15</f>
        <v>80</v>
      </c>
      <c r="F10" s="22" t="n">
        <f aca="false">F9*F12+F15</f>
        <v>67</v>
      </c>
      <c r="G10" s="22" t="n">
        <f aca="false">G9*G12+G15</f>
        <v>0</v>
      </c>
      <c r="H10" s="22" t="n">
        <f aca="false">H9*H12+H15</f>
        <v>0</v>
      </c>
      <c r="I10" s="22" t="n">
        <f aca="false">I9*I12+I15</f>
        <v>0</v>
      </c>
      <c r="J10" s="22" t="n">
        <f aca="false">J9*J12+J15</f>
        <v>0</v>
      </c>
      <c r="K10" s="22" t="n">
        <f aca="false">K9*K12+K15</f>
        <v>0</v>
      </c>
      <c r="L10" s="22" t="n">
        <f aca="false">L9*L12+L15</f>
        <v>0</v>
      </c>
      <c r="M10" s="22" t="n">
        <f aca="false">M9*M12+M15</f>
        <v>0</v>
      </c>
      <c r="N10" s="22" t="n">
        <f aca="false">N9*N12+N15</f>
        <v>0</v>
      </c>
      <c r="O10" s="22" t="n">
        <f aca="false">O9*O12+O15</f>
        <v>0</v>
      </c>
      <c r="P10" s="24" t="s">
        <v>26</v>
      </c>
    </row>
    <row r="11" customFormat="false" ht="15" hidden="false" customHeight="false" outlineLevel="0" collapsed="false">
      <c r="A11" s="25" t="s">
        <v>27</v>
      </c>
      <c r="B11" s="26" t="s">
        <v>28</v>
      </c>
      <c r="C11" s="26" t="s">
        <v>33</v>
      </c>
      <c r="D11" s="26" t="s">
        <v>34</v>
      </c>
      <c r="E11" s="26" t="s">
        <v>31</v>
      </c>
      <c r="F11" s="26" t="s">
        <v>33</v>
      </c>
      <c r="G11" s="26" t="s">
        <v>34</v>
      </c>
      <c r="H11" s="26"/>
      <c r="I11" s="26"/>
      <c r="J11" s="26"/>
      <c r="K11" s="26"/>
      <c r="L11" s="26"/>
      <c r="M11" s="27"/>
      <c r="N11" s="27"/>
      <c r="O11" s="27"/>
      <c r="P11" s="28"/>
    </row>
    <row r="12" customFormat="false" ht="15" hidden="false" customHeight="false" outlineLevel="0" collapsed="false">
      <c r="A12" s="29" t="s">
        <v>35</v>
      </c>
      <c r="B12" s="30" t="n">
        <v>1</v>
      </c>
      <c r="C12" s="30" t="n">
        <v>120</v>
      </c>
      <c r="D12" s="30" t="n">
        <v>1</v>
      </c>
      <c r="E12" s="30" t="n">
        <v>1</v>
      </c>
      <c r="F12" s="30" t="n">
        <v>1</v>
      </c>
      <c r="G12" s="30" t="n">
        <v>0</v>
      </c>
      <c r="H12" s="30" t="n">
        <v>0</v>
      </c>
      <c r="I12" s="30" t="n">
        <v>0</v>
      </c>
      <c r="J12" s="30" t="n">
        <v>0</v>
      </c>
      <c r="K12" s="30" t="n">
        <v>0</v>
      </c>
      <c r="L12" s="30" t="n">
        <v>0</v>
      </c>
      <c r="M12" s="30" t="n">
        <v>0</v>
      </c>
      <c r="N12" s="30" t="n">
        <v>0</v>
      </c>
      <c r="O12" s="30" t="n">
        <v>0</v>
      </c>
      <c r="P12" s="33"/>
    </row>
    <row r="13" s="1" customFormat="true" ht="15" hidden="false" customHeight="false" outlineLevel="0" collapsed="false">
      <c r="A13" s="34" t="s">
        <v>36</v>
      </c>
      <c r="B13" s="72" t="n">
        <v>2</v>
      </c>
      <c r="C13" s="37" t="n">
        <v>9</v>
      </c>
      <c r="D13" s="81" t="n">
        <v>1</v>
      </c>
      <c r="E13" s="37" t="n">
        <v>7</v>
      </c>
      <c r="F13" s="81" t="n">
        <v>7</v>
      </c>
      <c r="G13" s="37" t="n">
        <v>6</v>
      </c>
      <c r="H13" s="37" t="n">
        <v>0</v>
      </c>
      <c r="I13" s="81" t="n">
        <v>0</v>
      </c>
      <c r="J13" s="37" t="n">
        <v>0</v>
      </c>
      <c r="K13" s="37" t="n">
        <v>0</v>
      </c>
      <c r="L13" s="37" t="n">
        <v>0</v>
      </c>
      <c r="M13" s="37" t="n">
        <v>0</v>
      </c>
      <c r="N13" s="37" t="n">
        <v>0</v>
      </c>
      <c r="O13" s="37" t="n">
        <v>0</v>
      </c>
      <c r="P13" s="36" t="n">
        <f aca="false">SUM(B13:O13)</f>
        <v>32</v>
      </c>
      <c r="Q13" s="38"/>
      <c r="R13" s="38"/>
      <c r="S13" s="38"/>
      <c r="T13" s="38"/>
      <c r="U13" s="38"/>
    </row>
    <row r="14" s="43" customFormat="true" ht="15" hidden="false" customHeight="false" outlineLevel="0" collapsed="false">
      <c r="A14" s="39" t="s">
        <v>37</v>
      </c>
      <c r="B14" s="40" t="n">
        <f aca="false">2^B13</f>
        <v>4</v>
      </c>
      <c r="C14" s="40" t="n">
        <f aca="false">2^C13</f>
        <v>512</v>
      </c>
      <c r="D14" s="40" t="n">
        <f aca="false">2^D13</f>
        <v>2</v>
      </c>
      <c r="E14" s="40" t="n">
        <f aca="false">2^E13</f>
        <v>128</v>
      </c>
      <c r="F14" s="40" t="n">
        <f aca="false">2^F13</f>
        <v>128</v>
      </c>
      <c r="G14" s="40" t="n">
        <f aca="false">2^G13</f>
        <v>64</v>
      </c>
      <c r="H14" s="40" t="n">
        <f aca="false">2^H13</f>
        <v>1</v>
      </c>
      <c r="I14" s="40" t="n">
        <f aca="false">2^I13</f>
        <v>1</v>
      </c>
      <c r="J14" s="40" t="n">
        <f aca="false">2^J13</f>
        <v>1</v>
      </c>
      <c r="K14" s="40" t="n">
        <f aca="false">2^K13</f>
        <v>1</v>
      </c>
      <c r="L14" s="40" t="n">
        <f aca="false">2^L13</f>
        <v>1</v>
      </c>
      <c r="M14" s="40" t="n">
        <f aca="false">2^M13</f>
        <v>1</v>
      </c>
      <c r="N14" s="40" t="n">
        <f aca="false">2^N13</f>
        <v>1</v>
      </c>
      <c r="O14" s="40" t="n">
        <f aca="false">2^O13</f>
        <v>1</v>
      </c>
      <c r="P14" s="41"/>
      <c r="Q14" s="42"/>
      <c r="R14" s="42"/>
      <c r="S14" s="42"/>
      <c r="T14" s="42"/>
      <c r="U14" s="42"/>
    </row>
    <row r="15" customFormat="false" ht="15" hidden="false" customHeight="false" outlineLevel="0" collapsed="false">
      <c r="A15" s="29" t="s">
        <v>38</v>
      </c>
      <c r="B15" s="30" t="n">
        <v>0</v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H15" s="30" t="n">
        <v>0</v>
      </c>
      <c r="I15" s="30" t="n">
        <v>0</v>
      </c>
      <c r="J15" s="30" t="n">
        <v>0</v>
      </c>
      <c r="K15" s="30" t="n">
        <v>0</v>
      </c>
      <c r="L15" s="30" t="n">
        <v>0</v>
      </c>
      <c r="M15" s="30" t="n">
        <v>0</v>
      </c>
      <c r="N15" s="30" t="n">
        <v>0</v>
      </c>
      <c r="O15" s="30" t="n">
        <v>0</v>
      </c>
      <c r="P15" s="33"/>
    </row>
    <row r="16" s="43" customFormat="true" ht="15" hidden="false" customHeight="false" outlineLevel="0" collapsed="false">
      <c r="A16" s="39" t="s">
        <v>39</v>
      </c>
      <c r="B16" s="44" t="n">
        <f aca="false">(B14-1)*B12+B15</f>
        <v>3</v>
      </c>
      <c r="C16" s="44" t="n">
        <f aca="false">(C14-1)*C12+C15</f>
        <v>61320</v>
      </c>
      <c r="D16" s="44" t="n">
        <f aca="false">(D14-1)*D12+D15</f>
        <v>1</v>
      </c>
      <c r="E16" s="44" t="n">
        <f aca="false">(E14-1)*E12+E15</f>
        <v>127</v>
      </c>
      <c r="F16" s="44" t="n">
        <f aca="false">(F14-1)*F12+F15</f>
        <v>127</v>
      </c>
      <c r="G16" s="44" t="n">
        <f aca="false">(G14-1)*G12+G15</f>
        <v>0</v>
      </c>
      <c r="H16" s="44" t="n">
        <f aca="false">(H14-1)*H12+H15</f>
        <v>0</v>
      </c>
      <c r="I16" s="44" t="n">
        <f aca="false">(I14-1)*I12+I15</f>
        <v>0</v>
      </c>
      <c r="J16" s="44" t="n">
        <f aca="false">(J14-1)*J12+J15</f>
        <v>0</v>
      </c>
      <c r="K16" s="44" t="n">
        <f aca="false">(K14-1)*K12+K15</f>
        <v>0</v>
      </c>
      <c r="L16" s="44" t="n">
        <f aca="false">(L14-1)*L12+L15</f>
        <v>0</v>
      </c>
      <c r="M16" s="44" t="n">
        <f aca="false">(M14-1)*M12+M15</f>
        <v>0</v>
      </c>
      <c r="N16" s="44" t="n">
        <f aca="false">(N14-1)*N12+N15</f>
        <v>0</v>
      </c>
      <c r="O16" s="44" t="n">
        <f aca="false">(O14-1)*O12+O15</f>
        <v>0</v>
      </c>
      <c r="P16" s="41"/>
    </row>
    <row r="17" customFormat="false" ht="15" hidden="false" customHeight="false" outlineLevel="0" collapsed="false">
      <c r="A17" s="29" t="s">
        <v>40</v>
      </c>
      <c r="B17" s="30" t="n">
        <v>0</v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0</v>
      </c>
      <c r="H17" s="30" t="n">
        <v>0</v>
      </c>
      <c r="I17" s="30" t="n">
        <v>0</v>
      </c>
      <c r="J17" s="30" t="n">
        <v>0</v>
      </c>
      <c r="K17" s="30" t="n">
        <v>0</v>
      </c>
      <c r="L17" s="30" t="n">
        <v>0</v>
      </c>
      <c r="M17" s="30" t="n">
        <v>0</v>
      </c>
      <c r="N17" s="30" t="n">
        <v>0</v>
      </c>
      <c r="O17" s="30" t="n">
        <v>0</v>
      </c>
      <c r="P17" s="33"/>
    </row>
    <row r="18" customFormat="false" ht="15.75" hidden="false" customHeight="false" outlineLevel="0" collapsed="false">
      <c r="A18" s="45" t="s">
        <v>41</v>
      </c>
      <c r="B18" s="46" t="n">
        <v>1</v>
      </c>
      <c r="C18" s="46" t="n">
        <v>0</v>
      </c>
      <c r="D18" s="46" t="n">
        <v>0</v>
      </c>
      <c r="E18" s="46" t="n">
        <v>0</v>
      </c>
      <c r="F18" s="46" t="n">
        <v>0</v>
      </c>
      <c r="G18" s="46" t="n">
        <v>0</v>
      </c>
      <c r="H18" s="46" t="n">
        <v>0</v>
      </c>
      <c r="I18" s="46" t="n">
        <v>0</v>
      </c>
      <c r="J18" s="46" t="n">
        <v>0</v>
      </c>
      <c r="K18" s="46" t="n">
        <v>0</v>
      </c>
      <c r="L18" s="46" t="n">
        <v>0</v>
      </c>
      <c r="M18" s="46" t="n">
        <v>0</v>
      </c>
      <c r="N18" s="46" t="n">
        <v>0</v>
      </c>
      <c r="O18" s="46" t="n">
        <v>0</v>
      </c>
      <c r="P18" s="37" t="n">
        <v>48</v>
      </c>
      <c r="Q18" s="49" t="n">
        <f aca="false">P18/8</f>
        <v>6</v>
      </c>
    </row>
    <row r="19" customFormat="false" ht="15" hidden="false" customHeight="false" outlineLevel="0" collapsed="false">
      <c r="A19" s="50" t="s">
        <v>42</v>
      </c>
      <c r="B19" s="50" t="str">
        <f aca="false">IF(B16&gt;=B18,"OK","ERROR")</f>
        <v>OK</v>
      </c>
      <c r="C19" s="50" t="str">
        <f aca="false">IF(C16&gt;=C18,"OK","ERROR")</f>
        <v>OK</v>
      </c>
      <c r="D19" s="50" t="str">
        <f aca="false">IF(D16&gt;=D18,"OK","ERROR")</f>
        <v>OK</v>
      </c>
      <c r="E19" s="50" t="str">
        <f aca="false">IF(E16&gt;=E18,"OK","ERROR")</f>
        <v>OK</v>
      </c>
      <c r="F19" s="50" t="str">
        <f aca="false">IF(F16&gt;=F18,"OK","ERROR")</f>
        <v>OK</v>
      </c>
      <c r="G19" s="50" t="str">
        <f aca="false">IF(G16&gt;=G18,"OK","ERROR")</f>
        <v>OK</v>
      </c>
      <c r="H19" s="50" t="str">
        <f aca="false">IF(H16&gt;=H18,"OK","ERROR")</f>
        <v>OK</v>
      </c>
      <c r="I19" s="50" t="str">
        <f aca="false">IF(I16&gt;=I18,"OK","ERROR")</f>
        <v>OK</v>
      </c>
      <c r="J19" s="50" t="str">
        <f aca="false">IF(J16&gt;=J18,"OK","ERROR")</f>
        <v>OK</v>
      </c>
      <c r="K19" s="50" t="str">
        <f aca="false">IF(K16&gt;=K18,"OK","ERROR")</f>
        <v>OK</v>
      </c>
      <c r="L19" s="50" t="str">
        <f aca="false">IF(L16&gt;=L18,"OK","ERROR")</f>
        <v>OK</v>
      </c>
      <c r="M19" s="50" t="str">
        <f aca="false">IF(M16&gt;=M18,"OK","ERROR")</f>
        <v>OK</v>
      </c>
      <c r="N19" s="50" t="str">
        <f aca="false">IF(N16&gt;=N18,"OK","ERROR")</f>
        <v>OK</v>
      </c>
      <c r="O19" s="50" t="str">
        <f aca="false">IF(O16&gt;=O18,"OK","ERROR")</f>
        <v>OK</v>
      </c>
      <c r="P19" s="51" t="str">
        <f aca="false">IF(P13&lt;=P18,"OK","ERROR")</f>
        <v>OK</v>
      </c>
    </row>
    <row r="20" customFormat="false" ht="15" hidden="false" customHeight="false" outlineLevel="0" collapsed="false">
      <c r="A20" s="52" t="s">
        <v>43</v>
      </c>
      <c r="B20" s="52" t="n">
        <f aca="false">B10</f>
        <v>0</v>
      </c>
      <c r="C20" s="52" t="n">
        <f aca="false">C10</f>
        <v>23880</v>
      </c>
      <c r="D20" s="52" t="n">
        <f aca="false">D10</f>
        <v>1</v>
      </c>
      <c r="E20" s="52" t="n">
        <f aca="false">E10</f>
        <v>80</v>
      </c>
      <c r="F20" s="52" t="n">
        <f aca="false">F10</f>
        <v>67</v>
      </c>
      <c r="G20" s="52" t="n">
        <f aca="false">G10</f>
        <v>0</v>
      </c>
      <c r="H20" s="52" t="n">
        <f aca="false">H10</f>
        <v>0</v>
      </c>
      <c r="I20" s="52" t="n">
        <f aca="false">I10</f>
        <v>0</v>
      </c>
      <c r="J20" s="52" t="n">
        <f aca="false">J10</f>
        <v>0</v>
      </c>
      <c r="K20" s="52" t="n">
        <f aca="false">K10</f>
        <v>0</v>
      </c>
      <c r="L20" s="52" t="n">
        <f aca="false">L10</f>
        <v>0</v>
      </c>
      <c r="M20" s="52" t="n">
        <f aca="false">M10</f>
        <v>0</v>
      </c>
      <c r="N20" s="52" t="n">
        <f aca="false">N10</f>
        <v>0</v>
      </c>
      <c r="O20" s="52" t="n">
        <f aca="false">O10</f>
        <v>0</v>
      </c>
    </row>
    <row r="21" s="58" customFormat="true" ht="15" hidden="false" customHeight="false" outlineLevel="0" collapsed="false">
      <c r="A21" s="58" t="s">
        <v>119</v>
      </c>
    </row>
    <row r="22" s="58" customFormat="true" ht="15" hidden="false" customHeight="false" outlineLevel="0" collapsed="false">
      <c r="A22" s="57" t="s">
        <v>120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</row>
    <row r="23" s="58" customFormat="true" ht="15" hidden="false" customHeight="false" outlineLevel="0" collapsed="false">
      <c r="A23" s="57" t="s">
        <v>50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</row>
    <row r="24" s="58" customFormat="true" ht="15" hidden="false" customHeight="true" outlineLevel="0" collapsed="false">
      <c r="A24" s="59" t="s">
        <v>54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</row>
    <row r="25" s="58" customFormat="true" ht="15" hidden="false" customHeight="true" outlineLevel="0" collapsed="false">
      <c r="A25" s="82" t="s">
        <v>121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</row>
    <row r="26" s="58" customFormat="true" ht="15" hidden="false" customHeight="true" outlineLevel="0" collapsed="false">
      <c r="A26" s="59" t="s">
        <v>122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="58" customFormat="true" ht="15" hidden="false" customHeight="false" outlineLevel="0" collapsed="false">
      <c r="A27" s="60" t="s">
        <v>59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</row>
    <row r="28" s="58" customFormat="true" ht="15" hidden="false" customHeight="false" outlineLevel="0" collapsed="false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</row>
    <row r="29" s="76" customFormat="true" ht="1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5" hidden="false" customHeight="false" outlineLevel="0" collapsed="false">
      <c r="B30" s="1"/>
      <c r="C30" s="61"/>
      <c r="E30" s="61"/>
      <c r="F30" s="61"/>
      <c r="G30" s="61"/>
      <c r="I30" s="61"/>
      <c r="J30" s="61"/>
      <c r="K30" s="61"/>
      <c r="L30" s="61"/>
      <c r="M30" s="61"/>
      <c r="N30" s="61"/>
      <c r="O30" s="61"/>
      <c r="P30" s="61"/>
      <c r="Q30" s="61"/>
      <c r="R30" s="2"/>
    </row>
    <row r="31" customFormat="false" ht="15" hidden="false" customHeight="false" outlineLevel="0" collapsed="false">
      <c r="A31" s="62" t="s">
        <v>60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</row>
    <row r="32" customFormat="false" ht="15" hidden="false" customHeight="false" outlineLevel="0" collapsed="false">
      <c r="A32" s="63" t="s">
        <v>61</v>
      </c>
      <c r="B32" s="64" t="n">
        <v>1</v>
      </c>
      <c r="C32" s="64" t="n">
        <v>2</v>
      </c>
      <c r="D32" s="64" t="n">
        <v>3</v>
      </c>
      <c r="E32" s="64" t="n">
        <v>4</v>
      </c>
      <c r="F32" s="64" t="n">
        <v>5</v>
      </c>
      <c r="G32" s="64" t="n">
        <v>6</v>
      </c>
      <c r="H32" s="64" t="n">
        <v>7</v>
      </c>
      <c r="I32" s="64" t="n">
        <v>8</v>
      </c>
      <c r="J32" s="64" t="n">
        <v>9</v>
      </c>
      <c r="K32" s="64" t="n">
        <v>10</v>
      </c>
      <c r="L32" s="64" t="n">
        <v>11</v>
      </c>
      <c r="M32" s="64" t="n">
        <v>12</v>
      </c>
      <c r="N32" s="64" t="n">
        <v>13</v>
      </c>
      <c r="O32" s="64" t="n">
        <v>14</v>
      </c>
      <c r="P32" s="64" t="n">
        <v>15</v>
      </c>
      <c r="Q32" s="64" t="n">
        <v>16</v>
      </c>
      <c r="R32" s="64" t="n">
        <v>17</v>
      </c>
      <c r="S32" s="64" t="n">
        <v>18</v>
      </c>
      <c r="T32" s="64" t="n">
        <v>19</v>
      </c>
      <c r="U32" s="64" t="n">
        <v>20</v>
      </c>
      <c r="V32" s="64" t="n">
        <v>21</v>
      </c>
      <c r="W32" s="64" t="n">
        <v>22</v>
      </c>
      <c r="X32" s="64" t="n">
        <v>23</v>
      </c>
      <c r="Y32" s="64" t="n">
        <v>24</v>
      </c>
      <c r="Z32" s="64" t="n">
        <v>25</v>
      </c>
      <c r="AA32" s="64" t="n">
        <v>26</v>
      </c>
      <c r="AB32" s="64" t="n">
        <v>27</v>
      </c>
      <c r="AC32" s="64" t="n">
        <v>28</v>
      </c>
      <c r="AD32" s="64" t="n">
        <v>29</v>
      </c>
      <c r="AE32" s="64" t="n">
        <v>30</v>
      </c>
      <c r="AF32" s="64" t="n">
        <v>31</v>
      </c>
      <c r="AG32" s="64" t="n">
        <v>32</v>
      </c>
      <c r="AH32" s="64" t="n">
        <v>33</v>
      </c>
      <c r="AI32" s="64" t="n">
        <v>34</v>
      </c>
      <c r="AJ32" s="64" t="n">
        <v>35</v>
      </c>
      <c r="AK32" s="64" t="n">
        <v>36</v>
      </c>
    </row>
    <row r="33" customFormat="false" ht="15" hidden="false" customHeight="false" outlineLevel="0" collapsed="false">
      <c r="A33" s="63" t="s">
        <v>62</v>
      </c>
      <c r="B33" s="65" t="str">
        <f aca="false">MID($B4,B32,1)</f>
        <v>1</v>
      </c>
      <c r="C33" s="65" t="str">
        <f aca="false">MID($B4,C32,1)</f>
        <v>8</v>
      </c>
      <c r="D33" s="65" t="str">
        <f aca="false">MID($B4,D32,1)</f>
        <v>F</v>
      </c>
      <c r="E33" s="65" t="str">
        <f aca="false">MID($B4,E32,1)</f>
        <v>A</v>
      </c>
      <c r="F33" s="65" t="str">
        <f aca="false">MID($B4,F32,1)</f>
        <v>1</v>
      </c>
      <c r="G33" s="65" t="str">
        <f aca="false">MID($B4,G32,1)</f>
        <v>0</v>
      </c>
      <c r="H33" s="65" t="str">
        <f aca="false">MID($B4,H32,1)</f>
        <v>E</v>
      </c>
      <c r="I33" s="65" t="str">
        <f aca="false">MID($B4,I32,1)</f>
        <v>9</v>
      </c>
      <c r="J33" s="65" t="str">
        <f aca="false">MID($B4,J32,1)</f>
        <v>B</v>
      </c>
      <c r="K33" s="65" t="str">
        <f aca="false">MID($B4,K32,1)</f>
        <v>3</v>
      </c>
      <c r="L33" s="65" t="str">
        <f aca="false">MID($B4,L32,1)</f>
        <v>9</v>
      </c>
      <c r="M33" s="65" t="str">
        <f aca="false">MID($B4,M32,1)</f>
        <v>1</v>
      </c>
      <c r="N33" s="65" t="str">
        <f aca="false">MID($B4,N32,1)</f>
        <v>8</v>
      </c>
      <c r="O33" s="65" t="str">
        <f aca="false">MID($B4,O32,1)</f>
        <v>0</v>
      </c>
      <c r="P33" s="65" t="str">
        <f aca="false">MID($B4,P32,1)</f>
        <v/>
      </c>
      <c r="Q33" s="65" t="str">
        <f aca="false">MID($B4,Q32,1)</f>
        <v/>
      </c>
      <c r="R33" s="65" t="str">
        <f aca="false">MID($B4,R32,1)</f>
        <v/>
      </c>
      <c r="S33" s="65" t="str">
        <f aca="false">MID($B4,S32,1)</f>
        <v/>
      </c>
      <c r="T33" s="65" t="str">
        <f aca="false">MID($B4,T32,1)</f>
        <v/>
      </c>
      <c r="U33" s="65" t="str">
        <f aca="false">MID($B4,U32,1)</f>
        <v/>
      </c>
      <c r="V33" s="65" t="str">
        <f aca="false">MID($B4,V32,1)</f>
        <v/>
      </c>
      <c r="W33" s="65" t="str">
        <f aca="false">MID($B4,W32,1)</f>
        <v/>
      </c>
      <c r="X33" s="65" t="str">
        <f aca="false">MID($B4,X32,1)</f>
        <v/>
      </c>
      <c r="Y33" s="65" t="str">
        <f aca="false">MID($B4,Y32,1)</f>
        <v/>
      </c>
      <c r="Z33" s="65" t="str">
        <f aca="false">MID($B4,Z32,1)</f>
        <v/>
      </c>
      <c r="AA33" s="65" t="str">
        <f aca="false">MID($B4,AA32,1)</f>
        <v/>
      </c>
      <c r="AB33" s="65" t="str">
        <f aca="false">MID($B4,AB32,1)</f>
        <v/>
      </c>
      <c r="AC33" s="65" t="str">
        <f aca="false">MID($B4,AC32,1)</f>
        <v/>
      </c>
      <c r="AD33" s="65" t="str">
        <f aca="false">MID($B4,AD32,1)</f>
        <v/>
      </c>
      <c r="AE33" s="65" t="str">
        <f aca="false">MID($B4,AE32,1)</f>
        <v/>
      </c>
      <c r="AF33" s="65" t="str">
        <f aca="false">MID($B4,AF32,1)</f>
        <v/>
      </c>
      <c r="AG33" s="65" t="str">
        <f aca="false">MID($B4,AG32,1)</f>
        <v/>
      </c>
      <c r="AH33" s="65" t="str">
        <f aca="false">MID($B4,AH32,1)</f>
        <v/>
      </c>
      <c r="AI33" s="65" t="str">
        <f aca="false">MID($B4,AI32,1)</f>
        <v/>
      </c>
      <c r="AJ33" s="65" t="str">
        <f aca="false">MID($B4,AJ32,1)</f>
        <v/>
      </c>
      <c r="AK33" s="65" t="str">
        <f aca="false">MID($B4,AK32,1)</f>
        <v/>
      </c>
    </row>
    <row r="34" customFormat="false" ht="15" hidden="false" customHeight="false" outlineLevel="0" collapsed="false">
      <c r="A34" s="63" t="s">
        <v>63</v>
      </c>
      <c r="B34" s="64" t="str">
        <f aca="false">HEX2BIN(B33,4)</f>
        <v>0001</v>
      </c>
      <c r="C34" s="64" t="str">
        <f aca="false">HEX2BIN(C33,4)</f>
        <v>1000</v>
      </c>
      <c r="D34" s="64" t="str">
        <f aca="false">HEX2BIN(D33,4)</f>
        <v>1111</v>
      </c>
      <c r="E34" s="64" t="str">
        <f aca="false">HEX2BIN(E33,4)</f>
        <v>1010</v>
      </c>
      <c r="F34" s="64" t="str">
        <f aca="false">HEX2BIN(F33,4)</f>
        <v>0001</v>
      </c>
      <c r="G34" s="64" t="str">
        <f aca="false">HEX2BIN(G33,4)</f>
        <v>0000</v>
      </c>
      <c r="H34" s="64" t="str">
        <f aca="false">HEX2BIN(H33,4)</f>
        <v>1110</v>
      </c>
      <c r="I34" s="64" t="str">
        <f aca="false">HEX2BIN(I33,4)</f>
        <v>1001</v>
      </c>
      <c r="J34" s="64" t="str">
        <f aca="false">HEX2BIN(J33,4)</f>
        <v>1011</v>
      </c>
      <c r="K34" s="64" t="str">
        <f aca="false">HEX2BIN(K33,4)</f>
        <v>0011</v>
      </c>
      <c r="L34" s="64" t="str">
        <f aca="false">HEX2BIN(L33,4)</f>
        <v>1001</v>
      </c>
      <c r="M34" s="64" t="str">
        <f aca="false">HEX2BIN(M33,4)</f>
        <v>0001</v>
      </c>
      <c r="N34" s="64" t="str">
        <f aca="false">HEX2BIN(N33,4)</f>
        <v>1000</v>
      </c>
      <c r="O34" s="64" t="str">
        <f aca="false">HEX2BIN(O33,4)</f>
        <v>0000</v>
      </c>
      <c r="P34" s="64" t="str">
        <f aca="false">HEX2BIN(P33,4)</f>
        <v>0000</v>
      </c>
      <c r="Q34" s="64" t="str">
        <f aca="false">HEX2BIN(Q33,4)</f>
        <v>0000</v>
      </c>
      <c r="R34" s="64" t="str">
        <f aca="false">HEX2BIN(R33,4)</f>
        <v>0000</v>
      </c>
      <c r="S34" s="64" t="str">
        <f aca="false">HEX2BIN(S33,4)</f>
        <v>0000</v>
      </c>
      <c r="T34" s="64" t="str">
        <f aca="false">HEX2BIN(T33,4)</f>
        <v>0000</v>
      </c>
      <c r="U34" s="64" t="str">
        <f aca="false">HEX2BIN(U33,4)</f>
        <v>0000</v>
      </c>
      <c r="V34" s="64" t="str">
        <f aca="false">HEX2BIN(V33,4)</f>
        <v>0000</v>
      </c>
      <c r="W34" s="64" t="str">
        <f aca="false">HEX2BIN(W33,4)</f>
        <v>0000</v>
      </c>
      <c r="X34" s="64" t="str">
        <f aca="false">HEX2BIN(X33,4)</f>
        <v>0000</v>
      </c>
      <c r="Y34" s="64" t="str">
        <f aca="false">HEX2BIN(Y33,4)</f>
        <v>0000</v>
      </c>
      <c r="Z34" s="64" t="str">
        <f aca="false">HEX2BIN(Z33,4)</f>
        <v>0000</v>
      </c>
      <c r="AA34" s="64" t="str">
        <f aca="false">HEX2BIN(AA33,4)</f>
        <v>0000</v>
      </c>
      <c r="AB34" s="64" t="str">
        <f aca="false">HEX2BIN(AB33,4)</f>
        <v>0000</v>
      </c>
      <c r="AC34" s="64" t="str">
        <f aca="false">HEX2BIN(AC33,4)</f>
        <v>0000</v>
      </c>
      <c r="AD34" s="64" t="str">
        <f aca="false">HEX2BIN(AD33,4)</f>
        <v>0000</v>
      </c>
      <c r="AE34" s="64" t="str">
        <f aca="false">HEX2BIN(AE33,4)</f>
        <v>0000</v>
      </c>
      <c r="AF34" s="64" t="str">
        <f aca="false">HEX2BIN(AF33,4)</f>
        <v>0000</v>
      </c>
      <c r="AG34" s="64" t="str">
        <f aca="false">HEX2BIN(AG33,4)</f>
        <v>0000</v>
      </c>
      <c r="AH34" s="64" t="str">
        <f aca="false">HEX2BIN(AH33,4)</f>
        <v>0000</v>
      </c>
      <c r="AI34" s="64" t="str">
        <f aca="false">HEX2BIN(AI33,4)</f>
        <v>0000</v>
      </c>
      <c r="AJ34" s="64" t="str">
        <f aca="false">HEX2BIN(AJ33,4)</f>
        <v>0000</v>
      </c>
      <c r="AK34" s="64" t="str">
        <f aca="false">HEX2BIN(AK33,4)</f>
        <v>0000</v>
      </c>
    </row>
    <row r="35" customFormat="false" ht="15" hidden="false" customHeight="false" outlineLevel="0" collapsed="false">
      <c r="B35" s="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</row>
    <row r="36" customFormat="false" ht="15" hidden="false" customHeight="false" outlineLevel="0" collapsed="false">
      <c r="A36" s="66" t="s">
        <v>64</v>
      </c>
      <c r="B36" s="66"/>
      <c r="C36" s="67" t="s">
        <v>65</v>
      </c>
      <c r="D36" s="67"/>
      <c r="E36" s="67"/>
      <c r="F36" s="68" t="s">
        <v>66</v>
      </c>
      <c r="G36" s="68"/>
      <c r="H36" s="67" t="s">
        <v>67</v>
      </c>
      <c r="I36" s="67"/>
      <c r="J36" s="67"/>
      <c r="K36" s="67"/>
      <c r="L36" s="67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</row>
  </sheetData>
  <mergeCells count="14">
    <mergeCell ref="A1:Y1"/>
    <mergeCell ref="A2:M2"/>
    <mergeCell ref="A3:L3"/>
    <mergeCell ref="B5:O5"/>
    <mergeCell ref="A22:L22"/>
    <mergeCell ref="A23:L23"/>
    <mergeCell ref="A25:L25"/>
    <mergeCell ref="A27:L27"/>
    <mergeCell ref="A29:L29"/>
    <mergeCell ref="A31:Y31"/>
    <mergeCell ref="A36:B36"/>
    <mergeCell ref="C36:E36"/>
    <mergeCell ref="F36:G36"/>
    <mergeCell ref="H36:L36"/>
  </mergeCells>
  <hyperlinks>
    <hyperlink ref="C36" r:id="rId2" display="www.baranidesign.com "/>
    <hyperlink ref="H36" r:id="rId3" display="sales@baranidesig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8.57"/>
    <col collapsed="false" customWidth="true" hidden="false" outlineLevel="0" max="2" min="2" style="2" width="17.86"/>
    <col collapsed="false" customWidth="true" hidden="false" outlineLevel="0" max="3" min="3" style="1" width="13.29"/>
    <col collapsed="false" customWidth="true" hidden="false" outlineLevel="0" max="4" min="4" style="1" width="15.42"/>
    <col collapsed="false" customWidth="true" hidden="false" outlineLevel="0" max="8" min="5" style="1" width="13.57"/>
    <col collapsed="false" customWidth="true" hidden="false" outlineLevel="0" max="9" min="9" style="1" width="22"/>
    <col collapsed="false" customWidth="true" hidden="false" outlineLevel="0" max="14" min="10" style="1" width="9.86"/>
    <col collapsed="false" customWidth="true" hidden="false" outlineLevel="0" max="15" min="15" style="1" width="16.14"/>
    <col collapsed="false" customWidth="true" hidden="false" outlineLevel="0" max="16" min="16" style="1" width="13.57"/>
    <col collapsed="false" customWidth="true" hidden="false" outlineLevel="0" max="17" min="17" style="1" width="9.86"/>
    <col collapsed="false" customWidth="true" hidden="false" outlineLevel="0" max="25" min="18" style="1" width="5"/>
    <col collapsed="false" customWidth="false" hidden="false" outlineLevel="0" max="1024" min="26" style="1" width="9.14"/>
  </cols>
  <sheetData>
    <row r="1" customFormat="false" ht="18.75" hidden="false" customHeight="false" outlineLevel="0" collapsed="false">
      <c r="A1" s="3" t="s">
        <v>123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34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false" outlineLevel="0" collapsed="false">
      <c r="A3" s="6" t="s">
        <v>112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8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5" hidden="false" customHeight="false" outlineLevel="0" collapsed="false">
      <c r="A4" s="8" t="s">
        <v>3</v>
      </c>
      <c r="B4" s="2" t="s">
        <v>124</v>
      </c>
      <c r="C4" s="79"/>
      <c r="D4" s="79"/>
      <c r="E4" s="79"/>
      <c r="F4" s="79"/>
      <c r="G4" s="79"/>
      <c r="H4" s="79"/>
      <c r="I4" s="79"/>
      <c r="J4" s="79"/>
      <c r="K4" s="79"/>
      <c r="L4" s="79"/>
      <c r="O4" s="78"/>
    </row>
    <row r="5" customFormat="false" ht="15" hidden="false" customHeight="false" outlineLevel="0" collapsed="false">
      <c r="A5" s="10" t="s">
        <v>5</v>
      </c>
      <c r="B5" s="11" t="str">
        <f aca="false">CONCATENATE(B34,C34,D34,E34,F34,G34,H34,I34,J34,K34,L34,M34,N34,O34,P34,Q34,R34,S34,T34,U34,V34,W34,X34,Y34,Z34,AA34,AB34,AC34,AD34,AE34,AF34,AG34,AH34,AI34,AJ34,AK34)</f>
        <v>000110001111101000010000111010011011001110010001000000000000000000000000000000000000000000000000000000000000000000000000000000000000000000000000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customFormat="false" ht="15" hidden="false" customHeight="false" outlineLevel="0" collapsed="false">
      <c r="A6" s="10" t="s">
        <v>6</v>
      </c>
      <c r="B6" s="12" t="n">
        <v>1</v>
      </c>
      <c r="C6" s="13" t="n">
        <f aca="false">B6+B13</f>
        <v>7</v>
      </c>
      <c r="D6" s="13" t="n">
        <f aca="false">C6+C13</f>
        <v>18</v>
      </c>
      <c r="E6" s="13" t="n">
        <f aca="false">D6+D13</f>
        <v>26</v>
      </c>
      <c r="F6" s="13" t="n">
        <f aca="false">E6+E13</f>
        <v>35</v>
      </c>
      <c r="G6" s="13" t="n">
        <f aca="false">F6+F13</f>
        <v>42</v>
      </c>
      <c r="H6" s="13" t="n">
        <f aca="false">G6+G13</f>
        <v>49</v>
      </c>
      <c r="I6" s="13" t="n">
        <f aca="false">H6+H13</f>
        <v>49</v>
      </c>
      <c r="J6" s="13" t="n">
        <f aca="false">I6+I13</f>
        <v>49</v>
      </c>
      <c r="K6" s="13" t="n">
        <f aca="false">J6+J13</f>
        <v>49</v>
      </c>
      <c r="L6" s="13" t="n">
        <f aca="false">K6+K13</f>
        <v>49</v>
      </c>
      <c r="M6" s="13" t="n">
        <f aca="false">L6+L13</f>
        <v>49</v>
      </c>
      <c r="N6" s="13" t="n">
        <f aca="false">M6+M13</f>
        <v>49</v>
      </c>
      <c r="O6" s="13" t="n">
        <f aca="false">N6+N13</f>
        <v>49</v>
      </c>
      <c r="P6" s="14"/>
    </row>
    <row r="7" customFormat="false" ht="15" hidden="false" customHeight="false" outlineLevel="0" collapsed="false">
      <c r="A7" s="10" t="s">
        <v>7</v>
      </c>
      <c r="B7" s="15" t="s">
        <v>8</v>
      </c>
      <c r="C7" s="17" t="s">
        <v>11</v>
      </c>
      <c r="D7" s="17" t="s">
        <v>12</v>
      </c>
      <c r="E7" s="18" t="s">
        <v>16</v>
      </c>
      <c r="F7" s="17" t="s">
        <v>20</v>
      </c>
      <c r="G7" s="19" t="s">
        <v>118</v>
      </c>
      <c r="H7" s="19"/>
      <c r="J7" s="19"/>
      <c r="K7" s="16"/>
      <c r="L7" s="16"/>
      <c r="M7" s="16"/>
      <c r="N7" s="16"/>
      <c r="O7" s="16"/>
      <c r="P7" s="14"/>
    </row>
    <row r="8" customFormat="false" ht="15" hidden="false" customHeight="false" outlineLevel="0" collapsed="false">
      <c r="A8" s="10" t="s">
        <v>23</v>
      </c>
      <c r="B8" s="20" t="str">
        <f aca="false">MID($B5,B6,B13)</f>
        <v>000110</v>
      </c>
      <c r="C8" s="20" t="str">
        <f aca="false">MID($B5,C6,C13)</f>
        <v>00111110100</v>
      </c>
      <c r="D8" s="20" t="str">
        <f aca="false">MID($B5,D6,D13)</f>
        <v>00100001</v>
      </c>
      <c r="E8" s="20" t="str">
        <f aca="false">MID($B5,E6,E13)</f>
        <v>110100110</v>
      </c>
      <c r="F8" s="20" t="str">
        <f aca="false">MID($B5,F6,F13)</f>
        <v>1100111</v>
      </c>
      <c r="G8" s="20" t="str">
        <f aca="false">MID($B5,G6,G13)</f>
        <v>0010001</v>
      </c>
      <c r="H8" s="20" t="str">
        <f aca="false">MID($B5,H6,H13)</f>
        <v/>
      </c>
      <c r="I8" s="20" t="str">
        <f aca="false">MID($B5,I6,I13)</f>
        <v/>
      </c>
      <c r="J8" s="20" t="str">
        <f aca="false">MID($B5,J6,J13)</f>
        <v/>
      </c>
      <c r="K8" s="20" t="str">
        <f aca="false">MID($B5,K6,K13)</f>
        <v/>
      </c>
      <c r="L8" s="20" t="str">
        <f aca="false">MID($B5,L6,L13)</f>
        <v/>
      </c>
      <c r="M8" s="20" t="str">
        <f aca="false">MID($B5,M6,M13)</f>
        <v/>
      </c>
      <c r="N8" s="20" t="str">
        <f aca="false">MID($B5,N6,N13)</f>
        <v/>
      </c>
      <c r="O8" s="20" t="str">
        <f aca="false">MID($B5,O6,O13)</f>
        <v/>
      </c>
      <c r="P8" s="14"/>
    </row>
    <row r="9" customFormat="false" ht="15" hidden="false" customHeight="false" outlineLevel="0" collapsed="false">
      <c r="A9" s="10" t="s">
        <v>24</v>
      </c>
      <c r="B9" s="20" t="n">
        <f aca="true">SUMPRODUCT(--MID(B8,LEN(B8)+1-ROW(INDIRECT("1:"&amp;LEN(B8))),1),(2^(ROW(INDIRECT("1:"&amp;LEN(B8)))-1)))</f>
        <v>6</v>
      </c>
      <c r="C9" s="20" t="n">
        <f aca="true">SUMPRODUCT(--MID(C8,LEN(C8)+1-ROW(INDIRECT("1:"&amp;LEN(C8))),1),(2^(ROW(INDIRECT("1:"&amp;LEN(C8)))-1)))</f>
        <v>500</v>
      </c>
      <c r="D9" s="20" t="n">
        <f aca="true">SUMPRODUCT(--MID(D8,LEN(D8)+1-ROW(INDIRECT("1:"&amp;LEN(D8))),1),(2^(ROW(INDIRECT("1:"&amp;LEN(D8)))-1)))</f>
        <v>33</v>
      </c>
      <c r="E9" s="20" t="n">
        <f aca="true">SUMPRODUCT(--MID(E8,LEN(E8)+1-ROW(INDIRECT("1:"&amp;LEN(E8))),1),(2^(ROW(INDIRECT("1:"&amp;LEN(E8)))-1)))</f>
        <v>422</v>
      </c>
      <c r="F9" s="20" t="n">
        <f aca="true">SUMPRODUCT(--MID(F8,LEN(F8)+1-ROW(INDIRECT("1:"&amp;LEN(F8))),1),(2^(ROW(INDIRECT("1:"&amp;LEN(F8)))-1)))</f>
        <v>103</v>
      </c>
      <c r="G9" s="20" t="n">
        <f aca="true">SUMPRODUCT(--MID(G8,LEN(G8)+1-ROW(INDIRECT("1:"&amp;LEN(G8))),1),(2^(ROW(INDIRECT("1:"&amp;LEN(G8)))-1)))</f>
        <v>17</v>
      </c>
      <c r="H9" s="20"/>
      <c r="I9" s="20"/>
      <c r="J9" s="20"/>
      <c r="K9" s="20"/>
      <c r="L9" s="20"/>
      <c r="M9" s="20"/>
      <c r="N9" s="20"/>
      <c r="O9" s="20"/>
      <c r="P9" s="14"/>
    </row>
    <row r="10" customFormat="false" ht="15" hidden="false" customHeight="false" outlineLevel="0" collapsed="false">
      <c r="A10" s="21" t="s">
        <v>25</v>
      </c>
      <c r="B10" s="22" t="n">
        <f aca="false">B9*B12+B15</f>
        <v>6</v>
      </c>
      <c r="C10" s="22" t="n">
        <f aca="false">C9*C12+C15</f>
        <v>50</v>
      </c>
      <c r="D10" s="22" t="n">
        <f aca="false">D9*D12+D15</f>
        <v>3.3</v>
      </c>
      <c r="E10" s="22" t="n">
        <f aca="false">E9*E12+E15</f>
        <v>422</v>
      </c>
      <c r="F10" s="22" t="n">
        <f aca="false">F9*F12+F15</f>
        <v>515</v>
      </c>
      <c r="G10" s="22" t="n">
        <f aca="false">G9*G12+G15</f>
        <v>0</v>
      </c>
      <c r="H10" s="22" t="n">
        <f aca="false">H9*H12+H15</f>
        <v>0</v>
      </c>
      <c r="I10" s="22" t="n">
        <f aca="false">I9*I12+I15</f>
        <v>0</v>
      </c>
      <c r="J10" s="22" t="n">
        <f aca="false">J9*J12+J15</f>
        <v>0</v>
      </c>
      <c r="K10" s="22" t="n">
        <f aca="false">K9*K12+K15</f>
        <v>0</v>
      </c>
      <c r="L10" s="22" t="n">
        <f aca="false">L9*L12+L15</f>
        <v>0</v>
      </c>
      <c r="M10" s="22" t="n">
        <f aca="false">M9*M12+M15</f>
        <v>0</v>
      </c>
      <c r="N10" s="22" t="n">
        <f aca="false">N9*N12+N15</f>
        <v>0</v>
      </c>
      <c r="O10" s="22" t="n">
        <f aca="false">O9*O12+O15</f>
        <v>0</v>
      </c>
      <c r="P10" s="24" t="s">
        <v>26</v>
      </c>
    </row>
    <row r="11" customFormat="false" ht="15" hidden="false" customHeight="false" outlineLevel="0" collapsed="false">
      <c r="A11" s="25" t="s">
        <v>27</v>
      </c>
      <c r="B11" s="26" t="s">
        <v>28</v>
      </c>
      <c r="C11" s="26" t="s">
        <v>125</v>
      </c>
      <c r="D11" s="26" t="s">
        <v>125</v>
      </c>
      <c r="E11" s="26" t="s">
        <v>31</v>
      </c>
      <c r="F11" s="26" t="s">
        <v>33</v>
      </c>
      <c r="G11" s="26" t="s">
        <v>34</v>
      </c>
      <c r="H11" s="26"/>
      <c r="I11" s="26"/>
      <c r="J11" s="26"/>
      <c r="K11" s="26"/>
      <c r="L11" s="26"/>
      <c r="M11" s="27"/>
      <c r="N11" s="27"/>
      <c r="O11" s="27"/>
      <c r="P11" s="28"/>
    </row>
    <row r="12" customFormat="false" ht="15" hidden="false" customHeight="false" outlineLevel="0" collapsed="false">
      <c r="A12" s="29" t="s">
        <v>35</v>
      </c>
      <c r="B12" s="30" t="n">
        <v>1</v>
      </c>
      <c r="C12" s="30" t="n">
        <v>0.1</v>
      </c>
      <c r="D12" s="30" t="n">
        <v>0.1</v>
      </c>
      <c r="E12" s="30" t="n">
        <v>1</v>
      </c>
      <c r="F12" s="30" t="n">
        <v>5</v>
      </c>
      <c r="G12" s="30" t="n">
        <v>0</v>
      </c>
      <c r="H12" s="30" t="n">
        <v>0</v>
      </c>
      <c r="I12" s="30" t="n">
        <v>0</v>
      </c>
      <c r="J12" s="30" t="n">
        <v>0</v>
      </c>
      <c r="K12" s="30" t="n">
        <v>0</v>
      </c>
      <c r="L12" s="30" t="n">
        <v>0</v>
      </c>
      <c r="M12" s="30" t="n">
        <v>0</v>
      </c>
      <c r="N12" s="30" t="n">
        <v>0</v>
      </c>
      <c r="O12" s="30" t="n">
        <v>0</v>
      </c>
      <c r="P12" s="33"/>
    </row>
    <row r="13" s="1" customFormat="true" ht="15" hidden="false" customHeight="false" outlineLevel="0" collapsed="false">
      <c r="A13" s="34" t="s">
        <v>36</v>
      </c>
      <c r="B13" s="72" t="n">
        <v>6</v>
      </c>
      <c r="C13" s="37" t="n">
        <v>11</v>
      </c>
      <c r="D13" s="72" t="n">
        <v>8</v>
      </c>
      <c r="E13" s="37" t="n">
        <v>9</v>
      </c>
      <c r="F13" s="81" t="n">
        <v>7</v>
      </c>
      <c r="G13" s="37" t="n">
        <v>7</v>
      </c>
      <c r="H13" s="37" t="n">
        <v>0</v>
      </c>
      <c r="I13" s="81" t="n">
        <v>0</v>
      </c>
      <c r="J13" s="37" t="n">
        <v>0</v>
      </c>
      <c r="K13" s="37" t="n">
        <v>0</v>
      </c>
      <c r="L13" s="37" t="n">
        <v>0</v>
      </c>
      <c r="M13" s="37" t="n">
        <v>0</v>
      </c>
      <c r="N13" s="37" t="n">
        <v>0</v>
      </c>
      <c r="O13" s="37" t="n">
        <v>0</v>
      </c>
      <c r="P13" s="36" t="n">
        <f aca="false">SUM(B13:O13)</f>
        <v>48</v>
      </c>
      <c r="Q13" s="38"/>
      <c r="R13" s="38"/>
      <c r="S13" s="38"/>
      <c r="T13" s="38"/>
      <c r="U13" s="38"/>
    </row>
    <row r="14" s="43" customFormat="true" ht="15" hidden="false" customHeight="false" outlineLevel="0" collapsed="false">
      <c r="A14" s="39" t="s">
        <v>37</v>
      </c>
      <c r="B14" s="40" t="n">
        <f aca="false">2^B13</f>
        <v>64</v>
      </c>
      <c r="C14" s="40" t="n">
        <f aca="false">2^C13</f>
        <v>2048</v>
      </c>
      <c r="D14" s="40" t="n">
        <f aca="false">2^D13</f>
        <v>256</v>
      </c>
      <c r="E14" s="40" t="n">
        <f aca="false">2^E13</f>
        <v>512</v>
      </c>
      <c r="F14" s="40" t="n">
        <f aca="false">2^F13</f>
        <v>128</v>
      </c>
      <c r="G14" s="40" t="n">
        <f aca="false">2^G13</f>
        <v>128</v>
      </c>
      <c r="H14" s="40" t="n">
        <f aca="false">2^H13</f>
        <v>1</v>
      </c>
      <c r="I14" s="40" t="n">
        <f aca="false">2^I13</f>
        <v>1</v>
      </c>
      <c r="J14" s="40" t="n">
        <f aca="false">2^J13</f>
        <v>1</v>
      </c>
      <c r="K14" s="40" t="n">
        <f aca="false">2^K13</f>
        <v>1</v>
      </c>
      <c r="L14" s="40" t="n">
        <f aca="false">2^L13</f>
        <v>1</v>
      </c>
      <c r="M14" s="40" t="n">
        <f aca="false">2^M13</f>
        <v>1</v>
      </c>
      <c r="N14" s="40" t="n">
        <f aca="false">2^N13</f>
        <v>1</v>
      </c>
      <c r="O14" s="40" t="n">
        <f aca="false">2^O13</f>
        <v>1</v>
      </c>
      <c r="P14" s="41"/>
      <c r="Q14" s="42"/>
      <c r="R14" s="42"/>
      <c r="S14" s="42"/>
      <c r="T14" s="42"/>
      <c r="U14" s="42"/>
    </row>
    <row r="15" customFormat="false" ht="15" hidden="false" customHeight="false" outlineLevel="0" collapsed="false">
      <c r="A15" s="29" t="s">
        <v>38</v>
      </c>
      <c r="B15" s="30" t="n">
        <v>0</v>
      </c>
      <c r="C15" s="30" t="n">
        <v>0</v>
      </c>
      <c r="D15" s="30" t="n">
        <v>0</v>
      </c>
      <c r="E15" s="30" t="n">
        <v>0</v>
      </c>
      <c r="F15" s="30" t="n">
        <v>0</v>
      </c>
      <c r="G15" s="30" t="n">
        <v>0</v>
      </c>
      <c r="H15" s="30" t="n">
        <v>0</v>
      </c>
      <c r="I15" s="30" t="n">
        <v>0</v>
      </c>
      <c r="J15" s="30" t="n">
        <v>0</v>
      </c>
      <c r="K15" s="30" t="n">
        <v>0</v>
      </c>
      <c r="L15" s="30" t="n">
        <v>0</v>
      </c>
      <c r="M15" s="30" t="n">
        <v>0</v>
      </c>
      <c r="N15" s="30" t="n">
        <v>0</v>
      </c>
      <c r="O15" s="30" t="n">
        <v>0</v>
      </c>
      <c r="P15" s="33"/>
    </row>
    <row r="16" s="43" customFormat="true" ht="15" hidden="false" customHeight="false" outlineLevel="0" collapsed="false">
      <c r="A16" s="39" t="s">
        <v>39</v>
      </c>
      <c r="B16" s="44" t="n">
        <f aca="false">(B14-1)*B12+B15</f>
        <v>63</v>
      </c>
      <c r="C16" s="44" t="n">
        <f aca="false">(C14-1)*C12+C15</f>
        <v>204.7</v>
      </c>
      <c r="D16" s="44" t="n">
        <f aca="false">(D14-1)*D12+D15</f>
        <v>25.5</v>
      </c>
      <c r="E16" s="44" t="n">
        <f aca="false">(E14-1)*E12+E15</f>
        <v>511</v>
      </c>
      <c r="F16" s="44" t="n">
        <f aca="false">(F14-1)*F12+F15</f>
        <v>635</v>
      </c>
      <c r="G16" s="44" t="n">
        <f aca="false">(G14-1)*G12+G15</f>
        <v>0</v>
      </c>
      <c r="H16" s="44" t="n">
        <f aca="false">(H14-1)*H12+H15</f>
        <v>0</v>
      </c>
      <c r="I16" s="44" t="n">
        <f aca="false">(I14-1)*I12+I15</f>
        <v>0</v>
      </c>
      <c r="J16" s="44" t="n">
        <f aca="false">(J14-1)*J12+J15</f>
        <v>0</v>
      </c>
      <c r="K16" s="44" t="n">
        <f aca="false">(K14-1)*K12+K15</f>
        <v>0</v>
      </c>
      <c r="L16" s="44" t="n">
        <f aca="false">(L14-1)*L12+L15</f>
        <v>0</v>
      </c>
      <c r="M16" s="44" t="n">
        <f aca="false">(M14-1)*M12+M15</f>
        <v>0</v>
      </c>
      <c r="N16" s="44" t="n">
        <f aca="false">(N14-1)*N12+N15</f>
        <v>0</v>
      </c>
      <c r="O16" s="44" t="n">
        <f aca="false">(O14-1)*O12+O15</f>
        <v>0</v>
      </c>
      <c r="P16" s="41"/>
    </row>
    <row r="17" customFormat="false" ht="15" hidden="false" customHeight="false" outlineLevel="0" collapsed="false">
      <c r="A17" s="29" t="s">
        <v>40</v>
      </c>
      <c r="B17" s="30" t="n">
        <v>0</v>
      </c>
      <c r="C17" s="30" t="n">
        <v>0</v>
      </c>
      <c r="D17" s="30" t="n">
        <v>0</v>
      </c>
      <c r="E17" s="30" t="n">
        <v>0</v>
      </c>
      <c r="F17" s="30" t="n">
        <v>0</v>
      </c>
      <c r="G17" s="30" t="n">
        <v>0</v>
      </c>
      <c r="H17" s="30" t="n">
        <v>0</v>
      </c>
      <c r="I17" s="30" t="n">
        <v>0</v>
      </c>
      <c r="J17" s="30" t="n">
        <v>0</v>
      </c>
      <c r="K17" s="30" t="n">
        <v>0</v>
      </c>
      <c r="L17" s="30" t="n">
        <v>0</v>
      </c>
      <c r="M17" s="30" t="n">
        <v>0</v>
      </c>
      <c r="N17" s="30" t="n">
        <v>0</v>
      </c>
      <c r="O17" s="30" t="n">
        <v>0</v>
      </c>
      <c r="P17" s="33"/>
    </row>
    <row r="18" customFormat="false" ht="15" hidden="false" customHeight="false" outlineLevel="0" collapsed="false">
      <c r="A18" s="45" t="s">
        <v>41</v>
      </c>
      <c r="B18" s="46" t="n">
        <v>63</v>
      </c>
      <c r="C18" s="46" t="n">
        <v>200</v>
      </c>
      <c r="D18" s="46" t="n">
        <v>25</v>
      </c>
      <c r="E18" s="46" t="n">
        <v>360</v>
      </c>
      <c r="F18" s="46" t="n">
        <v>360</v>
      </c>
      <c r="G18" s="46" t="n">
        <v>0</v>
      </c>
      <c r="H18" s="46" t="n">
        <v>0</v>
      </c>
      <c r="I18" s="46" t="n">
        <v>0</v>
      </c>
      <c r="J18" s="46" t="n">
        <v>0</v>
      </c>
      <c r="K18" s="46" t="n">
        <v>0</v>
      </c>
      <c r="L18" s="46" t="n">
        <v>0</v>
      </c>
      <c r="M18" s="46" t="n">
        <v>0</v>
      </c>
      <c r="N18" s="46" t="n">
        <v>0</v>
      </c>
      <c r="O18" s="46" t="n">
        <v>0</v>
      </c>
      <c r="P18" s="37" t="n">
        <v>48</v>
      </c>
      <c r="Q18" s="49" t="n">
        <f aca="false">P18/8</f>
        <v>6</v>
      </c>
    </row>
    <row r="19" customFormat="false" ht="15" hidden="false" customHeight="false" outlineLevel="0" collapsed="false">
      <c r="A19" s="50" t="s">
        <v>42</v>
      </c>
      <c r="B19" s="50" t="str">
        <f aca="false">IF(B16&gt;=B18,"OK","ERROR")</f>
        <v>OK</v>
      </c>
      <c r="C19" s="50" t="str">
        <f aca="false">IF(C16&gt;=C18,"OK","ERROR")</f>
        <v>OK</v>
      </c>
      <c r="D19" s="50" t="str">
        <f aca="false">IF(D16&gt;=D18,"OK","ERROR")</f>
        <v>OK</v>
      </c>
      <c r="E19" s="50" t="str">
        <f aca="false">IF(E16&gt;=E18,"OK","ERROR")</f>
        <v>OK</v>
      </c>
      <c r="F19" s="50" t="str">
        <f aca="false">IF(F16&gt;=F18,"OK","ERROR")</f>
        <v>OK</v>
      </c>
      <c r="G19" s="50" t="str">
        <f aca="false">IF(G16&gt;=G18,"OK","ERROR")</f>
        <v>OK</v>
      </c>
      <c r="H19" s="50" t="str">
        <f aca="false">IF(H16&gt;=H18,"OK","ERROR")</f>
        <v>OK</v>
      </c>
      <c r="I19" s="50" t="str">
        <f aca="false">IF(I16&gt;=I18,"OK","ERROR")</f>
        <v>OK</v>
      </c>
      <c r="J19" s="50" t="str">
        <f aca="false">IF(J16&gt;=J18,"OK","ERROR")</f>
        <v>OK</v>
      </c>
      <c r="K19" s="50" t="str">
        <f aca="false">IF(K16&gt;=K18,"OK","ERROR")</f>
        <v>OK</v>
      </c>
      <c r="L19" s="50" t="str">
        <f aca="false">IF(L16&gt;=L18,"OK","ERROR")</f>
        <v>OK</v>
      </c>
      <c r="M19" s="50" t="str">
        <f aca="false">IF(M16&gt;=M18,"OK","ERROR")</f>
        <v>OK</v>
      </c>
      <c r="N19" s="50" t="str">
        <f aca="false">IF(N16&gt;=N18,"OK","ERROR")</f>
        <v>OK</v>
      </c>
      <c r="O19" s="50" t="str">
        <f aca="false">IF(O16&gt;=O18,"OK","ERROR")</f>
        <v>OK</v>
      </c>
      <c r="P19" s="51" t="str">
        <f aca="false">IF(P13&lt;=P18,"OK","ERROR")</f>
        <v>OK</v>
      </c>
    </row>
    <row r="20" customFormat="false" ht="15" hidden="false" customHeight="false" outlineLevel="0" collapsed="false">
      <c r="A20" s="52" t="s">
        <v>43</v>
      </c>
      <c r="B20" s="52" t="n">
        <f aca="false">B10</f>
        <v>6</v>
      </c>
      <c r="C20" s="52" t="n">
        <f aca="false">C10</f>
        <v>50</v>
      </c>
      <c r="D20" s="52" t="n">
        <f aca="false">D10+C20</f>
        <v>53.3</v>
      </c>
      <c r="E20" s="52" t="n">
        <f aca="false">E10</f>
        <v>422</v>
      </c>
      <c r="F20" s="52" t="n">
        <f aca="false">F10</f>
        <v>515</v>
      </c>
      <c r="G20" s="52" t="n">
        <f aca="false">G10</f>
        <v>0</v>
      </c>
      <c r="H20" s="52" t="n">
        <f aca="false">H10</f>
        <v>0</v>
      </c>
      <c r="I20" s="52" t="n">
        <f aca="false">I10</f>
        <v>0</v>
      </c>
      <c r="J20" s="52" t="n">
        <f aca="false">J10</f>
        <v>0</v>
      </c>
      <c r="K20" s="52" t="n">
        <f aca="false">K10</f>
        <v>0</v>
      </c>
      <c r="L20" s="52" t="n">
        <f aca="false">L10</f>
        <v>0</v>
      </c>
      <c r="M20" s="52" t="n">
        <f aca="false">M10</f>
        <v>0</v>
      </c>
      <c r="N20" s="52" t="n">
        <f aca="false">N10</f>
        <v>0</v>
      </c>
      <c r="O20" s="52" t="n">
        <f aca="false">O10</f>
        <v>0</v>
      </c>
    </row>
    <row r="21" s="58" customFormat="true" ht="15" hidden="false" customHeight="false" outlineLevel="0" collapsed="false">
      <c r="A21" s="58" t="s">
        <v>119</v>
      </c>
    </row>
    <row r="22" s="58" customFormat="true" ht="15" hidden="false" customHeight="false" outlineLevel="0" collapsed="false">
      <c r="A22" s="57" t="s">
        <v>120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</row>
    <row r="23" s="58" customFormat="true" ht="15" hidden="false" customHeight="false" outlineLevel="0" collapsed="false">
      <c r="A23" s="57" t="s">
        <v>50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</row>
    <row r="24" s="58" customFormat="true" ht="15" hidden="false" customHeight="true" outlineLevel="0" collapsed="false">
      <c r="A24" s="59" t="s">
        <v>54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</row>
    <row r="25" s="58" customFormat="true" ht="15" hidden="false" customHeight="true" outlineLevel="0" collapsed="false">
      <c r="A25" s="82" t="s">
        <v>121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</row>
    <row r="26" s="58" customFormat="true" ht="15" hidden="false" customHeight="true" outlineLevel="0" collapsed="false">
      <c r="A26" s="59" t="s">
        <v>122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="58" customFormat="true" ht="15" hidden="false" customHeight="false" outlineLevel="0" collapsed="false">
      <c r="A27" s="60" t="s">
        <v>59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</row>
    <row r="28" s="58" customFormat="true" ht="15" hidden="false" customHeight="false" outlineLevel="0" collapsed="false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</row>
    <row r="29" s="76" customFormat="true" ht="1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5" hidden="false" customHeight="false" outlineLevel="0" collapsed="false">
      <c r="B30" s="1"/>
      <c r="C30" s="61"/>
      <c r="E30" s="61"/>
      <c r="F30" s="61"/>
      <c r="G30" s="61"/>
      <c r="I30" s="61"/>
      <c r="J30" s="61"/>
      <c r="K30" s="61"/>
      <c r="L30" s="61"/>
      <c r="M30" s="61"/>
      <c r="N30" s="61"/>
      <c r="O30" s="61"/>
      <c r="P30" s="61"/>
      <c r="Q30" s="61"/>
      <c r="R30" s="2"/>
    </row>
    <row r="31" customFormat="false" ht="15" hidden="false" customHeight="false" outlineLevel="0" collapsed="false">
      <c r="A31" s="62" t="s">
        <v>60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</row>
    <row r="32" customFormat="false" ht="15" hidden="false" customHeight="false" outlineLevel="0" collapsed="false">
      <c r="A32" s="63" t="s">
        <v>61</v>
      </c>
      <c r="B32" s="64" t="n">
        <v>1</v>
      </c>
      <c r="C32" s="64" t="n">
        <v>2</v>
      </c>
      <c r="D32" s="64" t="n">
        <v>3</v>
      </c>
      <c r="E32" s="64" t="n">
        <v>4</v>
      </c>
      <c r="F32" s="64" t="n">
        <v>5</v>
      </c>
      <c r="G32" s="64" t="n">
        <v>6</v>
      </c>
      <c r="H32" s="64" t="n">
        <v>7</v>
      </c>
      <c r="I32" s="64" t="n">
        <v>8</v>
      </c>
      <c r="J32" s="64" t="n">
        <v>9</v>
      </c>
      <c r="K32" s="64" t="n">
        <v>10</v>
      </c>
      <c r="L32" s="64" t="n">
        <v>11</v>
      </c>
      <c r="M32" s="64" t="n">
        <v>12</v>
      </c>
      <c r="N32" s="64" t="n">
        <v>13</v>
      </c>
      <c r="O32" s="64" t="n">
        <v>14</v>
      </c>
      <c r="P32" s="64" t="n">
        <v>15</v>
      </c>
      <c r="Q32" s="64" t="n">
        <v>16</v>
      </c>
      <c r="R32" s="64" t="n">
        <v>17</v>
      </c>
      <c r="S32" s="64" t="n">
        <v>18</v>
      </c>
      <c r="T32" s="64" t="n">
        <v>19</v>
      </c>
      <c r="U32" s="64" t="n">
        <v>20</v>
      </c>
      <c r="V32" s="64" t="n">
        <v>21</v>
      </c>
      <c r="W32" s="64" t="n">
        <v>22</v>
      </c>
      <c r="X32" s="64" t="n">
        <v>23</v>
      </c>
      <c r="Y32" s="64" t="n">
        <v>24</v>
      </c>
      <c r="Z32" s="64" t="n">
        <v>25</v>
      </c>
      <c r="AA32" s="64" t="n">
        <v>26</v>
      </c>
      <c r="AB32" s="64" t="n">
        <v>27</v>
      </c>
      <c r="AC32" s="64" t="n">
        <v>28</v>
      </c>
      <c r="AD32" s="64" t="n">
        <v>29</v>
      </c>
      <c r="AE32" s="64" t="n">
        <v>30</v>
      </c>
      <c r="AF32" s="64" t="n">
        <v>31</v>
      </c>
      <c r="AG32" s="64" t="n">
        <v>32</v>
      </c>
      <c r="AH32" s="64" t="n">
        <v>33</v>
      </c>
      <c r="AI32" s="64" t="n">
        <v>34</v>
      </c>
      <c r="AJ32" s="64" t="n">
        <v>35</v>
      </c>
      <c r="AK32" s="64" t="n">
        <v>36</v>
      </c>
    </row>
    <row r="33" customFormat="false" ht="15" hidden="false" customHeight="false" outlineLevel="0" collapsed="false">
      <c r="A33" s="63" t="s">
        <v>62</v>
      </c>
      <c r="B33" s="65" t="str">
        <f aca="false">MID($B4,B32,1)</f>
        <v>1</v>
      </c>
      <c r="C33" s="65" t="str">
        <f aca="false">MID($B4,C32,1)</f>
        <v>8</v>
      </c>
      <c r="D33" s="65" t="str">
        <f aca="false">MID($B4,D32,1)</f>
        <v>F</v>
      </c>
      <c r="E33" s="65" t="str">
        <f aca="false">MID($B4,E32,1)</f>
        <v>A</v>
      </c>
      <c r="F33" s="65" t="str">
        <f aca="false">MID($B4,F32,1)</f>
        <v>1</v>
      </c>
      <c r="G33" s="65" t="str">
        <f aca="false">MID($B4,G32,1)</f>
        <v>0</v>
      </c>
      <c r="H33" s="65" t="str">
        <f aca="false">MID($B4,H32,1)</f>
        <v>E</v>
      </c>
      <c r="I33" s="65" t="str">
        <f aca="false">MID($B4,I32,1)</f>
        <v>9</v>
      </c>
      <c r="J33" s="65" t="str">
        <f aca="false">MID($B4,J32,1)</f>
        <v>B</v>
      </c>
      <c r="K33" s="65" t="str">
        <f aca="false">MID($B4,K32,1)</f>
        <v>3</v>
      </c>
      <c r="L33" s="65" t="str">
        <f aca="false">MID($B4,L32,1)</f>
        <v>9</v>
      </c>
      <c r="M33" s="65" t="str">
        <f aca="false">MID($B4,M32,1)</f>
        <v>1</v>
      </c>
      <c r="N33" s="65" t="str">
        <f aca="false">MID($B4,N32,1)</f>
        <v/>
      </c>
      <c r="O33" s="65" t="str">
        <f aca="false">MID($B4,O32,1)</f>
        <v/>
      </c>
      <c r="P33" s="65" t="str">
        <f aca="false">MID($B4,P32,1)</f>
        <v/>
      </c>
      <c r="Q33" s="65" t="str">
        <f aca="false">MID($B4,Q32,1)</f>
        <v/>
      </c>
      <c r="R33" s="65" t="str">
        <f aca="false">MID($B4,R32,1)</f>
        <v/>
      </c>
      <c r="S33" s="65" t="str">
        <f aca="false">MID($B4,S32,1)</f>
        <v/>
      </c>
      <c r="T33" s="65" t="str">
        <f aca="false">MID($B4,T32,1)</f>
        <v/>
      </c>
      <c r="U33" s="65" t="str">
        <f aca="false">MID($B4,U32,1)</f>
        <v/>
      </c>
      <c r="V33" s="65" t="str">
        <f aca="false">MID($B4,V32,1)</f>
        <v/>
      </c>
      <c r="W33" s="65" t="str">
        <f aca="false">MID($B4,W32,1)</f>
        <v/>
      </c>
      <c r="X33" s="65" t="str">
        <f aca="false">MID($B4,X32,1)</f>
        <v/>
      </c>
      <c r="Y33" s="65" t="str">
        <f aca="false">MID($B4,Y32,1)</f>
        <v/>
      </c>
      <c r="Z33" s="65" t="str">
        <f aca="false">MID($B4,Z32,1)</f>
        <v/>
      </c>
      <c r="AA33" s="65" t="str">
        <f aca="false">MID($B4,AA32,1)</f>
        <v/>
      </c>
      <c r="AB33" s="65" t="str">
        <f aca="false">MID($B4,AB32,1)</f>
        <v/>
      </c>
      <c r="AC33" s="65" t="str">
        <f aca="false">MID($B4,AC32,1)</f>
        <v/>
      </c>
      <c r="AD33" s="65" t="str">
        <f aca="false">MID($B4,AD32,1)</f>
        <v/>
      </c>
      <c r="AE33" s="65" t="str">
        <f aca="false">MID($B4,AE32,1)</f>
        <v/>
      </c>
      <c r="AF33" s="65" t="str">
        <f aca="false">MID($B4,AF32,1)</f>
        <v/>
      </c>
      <c r="AG33" s="65" t="str">
        <f aca="false">MID($B4,AG32,1)</f>
        <v/>
      </c>
      <c r="AH33" s="65" t="str">
        <f aca="false">MID($B4,AH32,1)</f>
        <v/>
      </c>
      <c r="AI33" s="65" t="str">
        <f aca="false">MID($B4,AI32,1)</f>
        <v/>
      </c>
      <c r="AJ33" s="65" t="str">
        <f aca="false">MID($B4,AJ32,1)</f>
        <v/>
      </c>
      <c r="AK33" s="65" t="str">
        <f aca="false">MID($B4,AK32,1)</f>
        <v/>
      </c>
    </row>
    <row r="34" customFormat="false" ht="15" hidden="false" customHeight="false" outlineLevel="0" collapsed="false">
      <c r="A34" s="63" t="s">
        <v>63</v>
      </c>
      <c r="B34" s="64" t="str">
        <f aca="false">HEX2BIN(B33,4)</f>
        <v>0001</v>
      </c>
      <c r="C34" s="64" t="str">
        <f aca="false">HEX2BIN(C33,4)</f>
        <v>1000</v>
      </c>
      <c r="D34" s="64" t="str">
        <f aca="false">HEX2BIN(D33,4)</f>
        <v>1111</v>
      </c>
      <c r="E34" s="64" t="str">
        <f aca="false">HEX2BIN(E33,4)</f>
        <v>1010</v>
      </c>
      <c r="F34" s="64" t="str">
        <f aca="false">HEX2BIN(F33,4)</f>
        <v>0001</v>
      </c>
      <c r="G34" s="64" t="str">
        <f aca="false">HEX2BIN(G33,4)</f>
        <v>0000</v>
      </c>
      <c r="H34" s="64" t="str">
        <f aca="false">HEX2BIN(H33,4)</f>
        <v>1110</v>
      </c>
      <c r="I34" s="64" t="str">
        <f aca="false">HEX2BIN(I33,4)</f>
        <v>1001</v>
      </c>
      <c r="J34" s="64" t="str">
        <f aca="false">HEX2BIN(J33,4)</f>
        <v>1011</v>
      </c>
      <c r="K34" s="64" t="str">
        <f aca="false">HEX2BIN(K33,4)</f>
        <v>0011</v>
      </c>
      <c r="L34" s="64" t="str">
        <f aca="false">HEX2BIN(L33,4)</f>
        <v>1001</v>
      </c>
      <c r="M34" s="64" t="str">
        <f aca="false">HEX2BIN(M33,4)</f>
        <v>0001</v>
      </c>
      <c r="N34" s="64" t="str">
        <f aca="false">HEX2BIN(N33,4)</f>
        <v>0000</v>
      </c>
      <c r="O34" s="64" t="str">
        <f aca="false">HEX2BIN(O33,4)</f>
        <v>0000</v>
      </c>
      <c r="P34" s="64" t="str">
        <f aca="false">HEX2BIN(P33,4)</f>
        <v>0000</v>
      </c>
      <c r="Q34" s="64" t="str">
        <f aca="false">HEX2BIN(Q33,4)</f>
        <v>0000</v>
      </c>
      <c r="R34" s="64" t="str">
        <f aca="false">HEX2BIN(R33,4)</f>
        <v>0000</v>
      </c>
      <c r="S34" s="64" t="str">
        <f aca="false">HEX2BIN(S33,4)</f>
        <v>0000</v>
      </c>
      <c r="T34" s="64" t="str">
        <f aca="false">HEX2BIN(T33,4)</f>
        <v>0000</v>
      </c>
      <c r="U34" s="64" t="str">
        <f aca="false">HEX2BIN(U33,4)</f>
        <v>0000</v>
      </c>
      <c r="V34" s="64" t="str">
        <f aca="false">HEX2BIN(V33,4)</f>
        <v>0000</v>
      </c>
      <c r="W34" s="64" t="str">
        <f aca="false">HEX2BIN(W33,4)</f>
        <v>0000</v>
      </c>
      <c r="X34" s="64" t="str">
        <f aca="false">HEX2BIN(X33,4)</f>
        <v>0000</v>
      </c>
      <c r="Y34" s="64" t="str">
        <f aca="false">HEX2BIN(Y33,4)</f>
        <v>0000</v>
      </c>
      <c r="Z34" s="64" t="str">
        <f aca="false">HEX2BIN(Z33,4)</f>
        <v>0000</v>
      </c>
      <c r="AA34" s="64" t="str">
        <f aca="false">HEX2BIN(AA33,4)</f>
        <v>0000</v>
      </c>
      <c r="AB34" s="64" t="str">
        <f aca="false">HEX2BIN(AB33,4)</f>
        <v>0000</v>
      </c>
      <c r="AC34" s="64" t="str">
        <f aca="false">HEX2BIN(AC33,4)</f>
        <v>0000</v>
      </c>
      <c r="AD34" s="64" t="str">
        <f aca="false">HEX2BIN(AD33,4)</f>
        <v>0000</v>
      </c>
      <c r="AE34" s="64" t="str">
        <f aca="false">HEX2BIN(AE33,4)</f>
        <v>0000</v>
      </c>
      <c r="AF34" s="64" t="str">
        <f aca="false">HEX2BIN(AF33,4)</f>
        <v>0000</v>
      </c>
      <c r="AG34" s="64" t="str">
        <f aca="false">HEX2BIN(AG33,4)</f>
        <v>0000</v>
      </c>
      <c r="AH34" s="64" t="str">
        <f aca="false">HEX2BIN(AH33,4)</f>
        <v>0000</v>
      </c>
      <c r="AI34" s="64" t="str">
        <f aca="false">HEX2BIN(AI33,4)</f>
        <v>0000</v>
      </c>
      <c r="AJ34" s="64" t="str">
        <f aca="false">HEX2BIN(AJ33,4)</f>
        <v>0000</v>
      </c>
      <c r="AK34" s="64" t="str">
        <f aca="false">HEX2BIN(AK33,4)</f>
        <v>0000</v>
      </c>
    </row>
    <row r="35" customFormat="false" ht="15" hidden="false" customHeight="false" outlineLevel="0" collapsed="false">
      <c r="B35" s="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</row>
    <row r="36" customFormat="false" ht="15" hidden="false" customHeight="false" outlineLevel="0" collapsed="false">
      <c r="A36" s="66" t="s">
        <v>64</v>
      </c>
      <c r="B36" s="66"/>
      <c r="C36" s="67" t="s">
        <v>65</v>
      </c>
      <c r="D36" s="67"/>
      <c r="E36" s="67"/>
      <c r="F36" s="68" t="s">
        <v>66</v>
      </c>
      <c r="G36" s="68"/>
      <c r="H36" s="67" t="s">
        <v>67</v>
      </c>
      <c r="I36" s="67"/>
      <c r="J36" s="67"/>
      <c r="K36" s="67"/>
      <c r="L36" s="67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</row>
  </sheetData>
  <mergeCells count="14">
    <mergeCell ref="A1:Y1"/>
    <mergeCell ref="A2:M2"/>
    <mergeCell ref="A3:L3"/>
    <mergeCell ref="B5:O5"/>
    <mergeCell ref="A22:L22"/>
    <mergeCell ref="A23:L23"/>
    <mergeCell ref="A25:L25"/>
    <mergeCell ref="A27:L27"/>
    <mergeCell ref="A29:L29"/>
    <mergeCell ref="A31:Y31"/>
    <mergeCell ref="A36:B36"/>
    <mergeCell ref="C36:E36"/>
    <mergeCell ref="F36:G36"/>
    <mergeCell ref="H36:L36"/>
  </mergeCells>
  <hyperlinks>
    <hyperlink ref="C36" r:id="rId2" display="www.baranidesign.com "/>
    <hyperlink ref="H36" r:id="rId3" display="sales@baranidesign.com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71"/>
    <col collapsed="false" customWidth="true" hidden="false" outlineLevel="0" max="2" min="2" style="2" width="6.71"/>
    <col collapsed="false" customWidth="true" hidden="false" outlineLevel="0" max="3" min="3" style="1" width="13.29"/>
    <col collapsed="false" customWidth="true" hidden="false" outlineLevel="0" max="9" min="4" style="1" width="13.57"/>
    <col collapsed="false" customWidth="true" hidden="false" outlineLevel="0" max="10" min="10" style="1" width="13.42"/>
    <col collapsed="false" customWidth="true" hidden="false" outlineLevel="0" max="11" min="11" style="1" width="13.57"/>
    <col collapsed="false" customWidth="true" hidden="false" outlineLevel="0" max="12" min="12" style="1" width="20.42"/>
    <col collapsed="false" customWidth="true" hidden="false" outlineLevel="0" max="13" min="13" style="1" width="11.57"/>
    <col collapsed="false" customWidth="true" hidden="false" outlineLevel="0" max="14" min="14" style="1" width="14.14"/>
    <col collapsed="false" customWidth="true" hidden="false" outlineLevel="0" max="15" min="15" style="1" width="13"/>
    <col collapsed="false" customWidth="true" hidden="false" outlineLevel="0" max="16" min="16" style="1" width="13.57"/>
    <col collapsed="false" customWidth="true" hidden="false" outlineLevel="0" max="17" min="17" style="1" width="12.42"/>
    <col collapsed="false" customWidth="true" hidden="false" outlineLevel="0" max="25" min="18" style="1" width="5"/>
    <col collapsed="false" customWidth="false" hidden="false" outlineLevel="0" max="1024" min="26" style="1" width="9.14"/>
  </cols>
  <sheetData>
    <row r="1" customFormat="false" ht="18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34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fals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5.75" hidden="false" customHeight="false" outlineLevel="0" collapsed="false">
      <c r="A4" s="8" t="s">
        <v>3</v>
      </c>
      <c r="B4" s="9" t="s">
        <v>126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customFormat="false" ht="15" hidden="false" customHeight="false" outlineLevel="0" collapsed="false">
      <c r="A5" s="10" t="s">
        <v>5</v>
      </c>
      <c r="B5" s="11" t="str">
        <f aca="false">CONCATENATE(B40,C40,D40,E40,F40,G40,H40,I40,J40,K40,L40,M40,N40,O40,P40,Q40,R40,S40,T40,U40,V40,W40,X40,Y40,Z40,AA40,AB40,AC40,AD40,AE40,AF40,AG40,AH40,AI40,AJ40,AK40)</f>
        <v>001010100110001000011001101100101100100001001111111111001001010111101001011000110010001100011000101011111001111100000000000000000000000000000000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customFormat="false" ht="15" hidden="false" customHeight="false" outlineLevel="0" collapsed="false">
      <c r="A6" s="10" t="s">
        <v>6</v>
      </c>
      <c r="B6" s="12" t="n">
        <v>1</v>
      </c>
      <c r="C6" s="13" t="n">
        <f aca="false">B6+B13</f>
        <v>9</v>
      </c>
      <c r="D6" s="13" t="n">
        <f aca="false">C6+C13</f>
        <v>10</v>
      </c>
      <c r="E6" s="13" t="n">
        <f aca="false">D6+D13</f>
        <v>22</v>
      </c>
      <c r="F6" s="13" t="n">
        <f aca="false">E6+E13</f>
        <v>31</v>
      </c>
      <c r="G6" s="13" t="n">
        <f aca="false">F6+F13</f>
        <v>39</v>
      </c>
      <c r="H6" s="13" t="n">
        <f aca="false">G6+G13</f>
        <v>48</v>
      </c>
      <c r="I6" s="13" t="n">
        <f aca="false">H6+H13</f>
        <v>56</v>
      </c>
      <c r="J6" s="13" t="n">
        <f aca="false">I6+I13</f>
        <v>65</v>
      </c>
      <c r="K6" s="13" t="n">
        <f aca="false">J6+J13</f>
        <v>74</v>
      </c>
      <c r="L6" s="13" t="n">
        <f aca="false">K6+K13</f>
        <v>82</v>
      </c>
      <c r="M6" s="13" t="n">
        <f aca="false">L6+L13</f>
        <v>89</v>
      </c>
      <c r="N6" s="13" t="n">
        <f aca="false">M6+M13</f>
        <v>90</v>
      </c>
      <c r="O6" s="13" t="n">
        <f aca="false">N6+N13</f>
        <v>97</v>
      </c>
      <c r="P6" s="14"/>
    </row>
    <row r="7" customFormat="false" ht="15" hidden="false" customHeight="false" outlineLevel="0" collapsed="false">
      <c r="A7" s="10" t="s">
        <v>7</v>
      </c>
      <c r="B7" s="15" t="s">
        <v>8</v>
      </c>
      <c r="C7" s="16" t="s">
        <v>9</v>
      </c>
      <c r="D7" s="17" t="s">
        <v>10</v>
      </c>
      <c r="E7" s="17" t="s">
        <v>11</v>
      </c>
      <c r="F7" s="17" t="s">
        <v>12</v>
      </c>
      <c r="G7" s="17" t="s">
        <v>13</v>
      </c>
      <c r="H7" s="17" t="s">
        <v>14</v>
      </c>
      <c r="I7" s="17" t="s">
        <v>15</v>
      </c>
      <c r="J7" s="18" t="s">
        <v>16</v>
      </c>
      <c r="K7" s="17" t="s">
        <v>17</v>
      </c>
      <c r="L7" s="17" t="s">
        <v>20</v>
      </c>
      <c r="M7" s="16" t="s">
        <v>21</v>
      </c>
      <c r="N7" s="19" t="s">
        <v>22</v>
      </c>
      <c r="O7" s="16"/>
      <c r="P7" s="14"/>
    </row>
    <row r="8" customFormat="false" ht="15" hidden="false" customHeight="false" outlineLevel="0" collapsed="false">
      <c r="A8" s="10" t="s">
        <v>23</v>
      </c>
      <c r="B8" s="20" t="str">
        <f aca="false">MID($B5,B6,B13)</f>
        <v>00101010</v>
      </c>
      <c r="C8" s="20" t="str">
        <f aca="false">MID($B5,C6,C13)</f>
        <v>0</v>
      </c>
      <c r="D8" s="20" t="str">
        <f aca="false">MID($B5,D6,D13)</f>
        <v>110001000011</v>
      </c>
      <c r="E8" s="20" t="str">
        <f aca="false">MID($B5,E6,E13)</f>
        <v>001101100</v>
      </c>
      <c r="F8" s="20" t="str">
        <f aca="false">MID($B5,F6,F13)</f>
        <v>10110010</v>
      </c>
      <c r="G8" s="20" t="str">
        <f aca="false">MID($B5,G6,G13)</f>
        <v>000100111</v>
      </c>
      <c r="H8" s="20" t="str">
        <f aca="false">MID($B5,H6,H13)</f>
        <v>11111110</v>
      </c>
      <c r="I8" s="20" t="str">
        <f aca="false">MID($B5,I6,I13)</f>
        <v>010010101</v>
      </c>
      <c r="J8" s="20" t="str">
        <f aca="false">MID($B5,J6,J13)</f>
        <v>111010010</v>
      </c>
      <c r="K8" s="20" t="str">
        <f aca="false">MID($B5,K6,K13)</f>
        <v>11000110</v>
      </c>
      <c r="L8" s="20" t="str">
        <f aca="false">MID($B5,L6,L13)</f>
        <v>0100011</v>
      </c>
      <c r="M8" s="20" t="str">
        <f aca="false">MID($B5,M6,M13)</f>
        <v>0</v>
      </c>
      <c r="N8" s="20" t="str">
        <f aca="false">MID($B5,N6,N13)</f>
        <v>0011000</v>
      </c>
      <c r="O8" s="20" t="str">
        <f aca="false">MID($B5,O6,O13)</f>
        <v/>
      </c>
      <c r="P8" s="14"/>
    </row>
    <row r="9" customFormat="false" ht="15" hidden="false" customHeight="false" outlineLevel="0" collapsed="false">
      <c r="A9" s="10" t="s">
        <v>24</v>
      </c>
      <c r="B9" s="20" t="n">
        <f aca="true">SUMPRODUCT(--MID(B8,LEN(B8)+1-ROW(INDIRECT("1:"&amp;LEN(B8))),1),(2^(ROW(INDIRECT("1:"&amp;LEN(B8)))-1)))</f>
        <v>42</v>
      </c>
      <c r="C9" s="20" t="n">
        <f aca="true">SUMPRODUCT(--MID(C8,LEN(C8)+1-ROW(INDIRECT("1:"&amp;LEN(C8))),1),(2^(ROW(INDIRECT("1:"&amp;LEN(C8)))-1)))</f>
        <v>0</v>
      </c>
      <c r="D9" s="20" t="n">
        <f aca="true">SUMPRODUCT(--MID(D8,LEN(D8)+1-ROW(INDIRECT("1:"&amp;LEN(D8))),1),(2^(ROW(INDIRECT("1:"&amp;LEN(D8)))-1)))</f>
        <v>3139</v>
      </c>
      <c r="E9" s="20" t="n">
        <f aca="true">SUMPRODUCT(--MID(E8,LEN(E8)+1-ROW(INDIRECT("1:"&amp;LEN(E8))),1),(2^(ROW(INDIRECT("1:"&amp;LEN(E8)))-1)))</f>
        <v>108</v>
      </c>
      <c r="F9" s="20" t="n">
        <f aca="true">SUMPRODUCT(--MID(F8,LEN(F8)+1-ROW(INDIRECT("1:"&amp;LEN(F8))),1),(2^(ROW(INDIRECT("1:"&amp;LEN(F8)))-1)))</f>
        <v>178</v>
      </c>
      <c r="G9" s="20" t="n">
        <f aca="true">SUMPRODUCT(--MID(G8,LEN(G8)+1-ROW(INDIRECT("1:"&amp;LEN(G8))),1),(2^(ROW(INDIRECT("1:"&amp;LEN(G8)))-1)))</f>
        <v>39</v>
      </c>
      <c r="H9" s="20" t="n">
        <f aca="true">SUMPRODUCT(--MID(H8,LEN(H8)+1-ROW(INDIRECT("1:"&amp;LEN(H8))),1),(2^(ROW(INDIRECT("1:"&amp;LEN(H8)))-1)))</f>
        <v>254</v>
      </c>
      <c r="I9" s="20" t="n">
        <f aca="true">SUMPRODUCT(--MID(I8,LEN(I8)+1-ROW(INDIRECT("1:"&amp;LEN(I8))),1),(2^(ROW(INDIRECT("1:"&amp;LEN(I8)))-1)))</f>
        <v>149</v>
      </c>
      <c r="J9" s="20" t="n">
        <f aca="true">SUMPRODUCT(--MID(J8,LEN(J8)+1-ROW(INDIRECT("1:"&amp;LEN(J8))),1),(2^(ROW(INDIRECT("1:"&amp;LEN(J8)))-1)))</f>
        <v>466</v>
      </c>
      <c r="K9" s="20" t="n">
        <f aca="true">SUMPRODUCT(--MID(K8,LEN(K8)+1-ROW(INDIRECT("1:"&amp;LEN(K8))),1),(2^(ROW(INDIRECT("1:"&amp;LEN(K8)))-1)))</f>
        <v>198</v>
      </c>
      <c r="L9" s="20" t="n">
        <f aca="true">SUMPRODUCT(--MID(L8,LEN(L8)+1-ROW(INDIRECT("1:"&amp;LEN(L8))),1),(2^(ROW(INDIRECT("1:"&amp;LEN(L8)))-1)))</f>
        <v>35</v>
      </c>
      <c r="M9" s="20" t="n">
        <f aca="true">SUMPRODUCT(--MID(M8,LEN(M8)+1-ROW(INDIRECT("1:"&amp;LEN(M8))),1),(2^(ROW(INDIRECT("1:"&amp;LEN(M8)))-1)))</f>
        <v>0</v>
      </c>
      <c r="N9" s="20" t="n">
        <f aca="true">SUMPRODUCT(--MID(N8,LEN(N8)+1-ROW(INDIRECT("1:"&amp;LEN(N8))),1),(2^(ROW(INDIRECT("1:"&amp;LEN(N8)))-1)))</f>
        <v>24</v>
      </c>
      <c r="O9" s="20"/>
      <c r="P9" s="14"/>
    </row>
    <row r="10" customFormat="false" ht="15" hidden="false" customHeight="false" outlineLevel="0" collapsed="false">
      <c r="A10" s="21" t="s">
        <v>25</v>
      </c>
      <c r="B10" s="22" t="n">
        <f aca="false">B9</f>
        <v>42</v>
      </c>
      <c r="C10" s="23" t="n">
        <f aca="false">IF(MOD(B10,10)&lt;=4,MOD(B10,10)*C12+C15,MOD(B10,10)*C12+C15-1)</f>
        <v>3.4</v>
      </c>
      <c r="D10" s="22" t="n">
        <f aca="false">D9*D12+D15</f>
        <v>62.78</v>
      </c>
      <c r="E10" s="22" t="n">
        <f aca="false">E9*E12+E15</f>
        <v>10.8</v>
      </c>
      <c r="F10" s="22" t="n">
        <f aca="false">F9*F12+F15</f>
        <v>17.8</v>
      </c>
      <c r="G10" s="22" t="n">
        <f aca="false">G9*G12+G15</f>
        <v>3.9</v>
      </c>
      <c r="H10" s="22" t="n">
        <f aca="false">H9*H12+H15</f>
        <v>25.4</v>
      </c>
      <c r="I10" s="22" t="n">
        <f aca="false">I9*I12+I15</f>
        <v>149</v>
      </c>
      <c r="J10" s="22" t="n">
        <f aca="false">J9*J12+J15</f>
        <v>466</v>
      </c>
      <c r="K10" s="22" t="n">
        <f aca="false">K9*K12+K15</f>
        <v>198</v>
      </c>
      <c r="L10" s="22" t="n">
        <f aca="false">L9*L12+L15</f>
        <v>175</v>
      </c>
      <c r="M10" s="22" t="n">
        <f aca="false">M9*M12+M15</f>
        <v>0</v>
      </c>
      <c r="N10" s="22" t="n">
        <f aca="false">N9*N12+N15</f>
        <v>0</v>
      </c>
      <c r="O10" s="22" t="n">
        <f aca="false">O9*O12+O15</f>
        <v>0</v>
      </c>
      <c r="P10" s="24" t="s">
        <v>26</v>
      </c>
    </row>
    <row r="11" customFormat="false" ht="15" hidden="false" customHeight="false" outlineLevel="0" collapsed="false">
      <c r="A11" s="25" t="s">
        <v>27</v>
      </c>
      <c r="B11" s="26" t="s">
        <v>28</v>
      </c>
      <c r="C11" s="26" t="s">
        <v>29</v>
      </c>
      <c r="D11" s="26" t="s">
        <v>30</v>
      </c>
      <c r="E11" s="26" t="s">
        <v>30</v>
      </c>
      <c r="F11" s="26" t="s">
        <v>30</v>
      </c>
      <c r="G11" s="26" t="s">
        <v>30</v>
      </c>
      <c r="H11" s="26" t="s">
        <v>30</v>
      </c>
      <c r="I11" s="26" t="s">
        <v>31</v>
      </c>
      <c r="J11" s="26" t="s">
        <v>31</v>
      </c>
      <c r="K11" s="26" t="s">
        <v>31</v>
      </c>
      <c r="L11" s="26" t="s">
        <v>33</v>
      </c>
      <c r="M11" s="27" t="s">
        <v>34</v>
      </c>
      <c r="N11" s="26" t="s">
        <v>34</v>
      </c>
      <c r="O11" s="27" t="s">
        <v>34</v>
      </c>
      <c r="P11" s="28"/>
    </row>
    <row r="12" customFormat="false" ht="15" hidden="false" customHeight="false" outlineLevel="0" collapsed="false">
      <c r="A12" s="29" t="s">
        <v>35</v>
      </c>
      <c r="B12" s="30" t="n">
        <v>1</v>
      </c>
      <c r="C12" s="30" t="n">
        <v>0.1</v>
      </c>
      <c r="D12" s="31" t="n">
        <v>0.02</v>
      </c>
      <c r="E12" s="32" t="n">
        <v>0.1</v>
      </c>
      <c r="F12" s="32" t="n">
        <v>0.1</v>
      </c>
      <c r="G12" s="32" t="n">
        <v>0.1</v>
      </c>
      <c r="H12" s="32" t="n">
        <v>0.1</v>
      </c>
      <c r="I12" s="30" t="n">
        <v>1</v>
      </c>
      <c r="J12" s="30" t="n">
        <v>1</v>
      </c>
      <c r="K12" s="30" t="n">
        <v>1</v>
      </c>
      <c r="L12" s="30" t="n">
        <v>5</v>
      </c>
      <c r="M12" s="30" t="n">
        <v>1</v>
      </c>
      <c r="N12" s="30" t="n">
        <v>0</v>
      </c>
      <c r="O12" s="30" t="n">
        <v>1</v>
      </c>
      <c r="P12" s="33"/>
    </row>
    <row r="13" s="1" customFormat="true" ht="15" hidden="false" customHeight="false" outlineLevel="0" collapsed="false">
      <c r="A13" s="34" t="s">
        <v>36</v>
      </c>
      <c r="B13" s="35" t="n">
        <v>8</v>
      </c>
      <c r="C13" s="36" t="n">
        <v>1</v>
      </c>
      <c r="D13" s="36" t="n">
        <v>12</v>
      </c>
      <c r="E13" s="36" t="n">
        <v>9</v>
      </c>
      <c r="F13" s="36" t="n">
        <v>8</v>
      </c>
      <c r="G13" s="36" t="n">
        <v>9</v>
      </c>
      <c r="H13" s="36" t="n">
        <v>8</v>
      </c>
      <c r="I13" s="36" t="n">
        <v>9</v>
      </c>
      <c r="J13" s="36" t="n">
        <v>9</v>
      </c>
      <c r="K13" s="36" t="n">
        <v>8</v>
      </c>
      <c r="L13" s="36" t="n">
        <v>7</v>
      </c>
      <c r="M13" s="36" t="n">
        <v>1</v>
      </c>
      <c r="N13" s="37" t="n">
        <v>7</v>
      </c>
      <c r="O13" s="37" t="n">
        <v>0</v>
      </c>
      <c r="P13" s="36" t="n">
        <f aca="false">SUM(B13:O13)</f>
        <v>96</v>
      </c>
      <c r="Q13" s="38"/>
      <c r="R13" s="38"/>
      <c r="S13" s="38"/>
      <c r="T13" s="38"/>
      <c r="U13" s="38"/>
    </row>
    <row r="14" s="43" customFormat="true" ht="15" hidden="false" customHeight="false" outlineLevel="0" collapsed="false">
      <c r="A14" s="39" t="s">
        <v>37</v>
      </c>
      <c r="B14" s="40" t="n">
        <f aca="false">2^B13</f>
        <v>256</v>
      </c>
      <c r="C14" s="40" t="n">
        <f aca="false">2^C13</f>
        <v>2</v>
      </c>
      <c r="D14" s="40" t="n">
        <f aca="false">2^D13</f>
        <v>4096</v>
      </c>
      <c r="E14" s="40" t="n">
        <f aca="false">2^E13</f>
        <v>512</v>
      </c>
      <c r="F14" s="40" t="n">
        <f aca="false">2^F13</f>
        <v>256</v>
      </c>
      <c r="G14" s="40" t="n">
        <f aca="false">2^G13</f>
        <v>512</v>
      </c>
      <c r="H14" s="40" t="n">
        <f aca="false">2^H13</f>
        <v>256</v>
      </c>
      <c r="I14" s="40" t="n">
        <f aca="false">2^I13</f>
        <v>512</v>
      </c>
      <c r="J14" s="40" t="n">
        <f aca="false">2^J13</f>
        <v>512</v>
      </c>
      <c r="K14" s="40" t="n">
        <f aca="false">2^K13</f>
        <v>256</v>
      </c>
      <c r="L14" s="40" t="n">
        <f aca="false">2^L13</f>
        <v>128</v>
      </c>
      <c r="M14" s="40" t="n">
        <f aca="false">2^M13</f>
        <v>2</v>
      </c>
      <c r="N14" s="40" t="n">
        <f aca="false">2^N13</f>
        <v>128</v>
      </c>
      <c r="O14" s="40" t="n">
        <f aca="false">2^O13</f>
        <v>1</v>
      </c>
      <c r="P14" s="41"/>
      <c r="Q14" s="42"/>
      <c r="R14" s="42"/>
      <c r="S14" s="42"/>
      <c r="T14" s="42"/>
      <c r="U14" s="42"/>
    </row>
    <row r="15" customFormat="false" ht="15" hidden="false" customHeight="false" outlineLevel="0" collapsed="false">
      <c r="A15" s="29" t="s">
        <v>38</v>
      </c>
      <c r="B15" s="30" t="n">
        <v>0</v>
      </c>
      <c r="C15" s="30" t="n">
        <v>3.2</v>
      </c>
      <c r="D15" s="30" t="n">
        <v>0</v>
      </c>
      <c r="E15" s="30" t="n">
        <v>0</v>
      </c>
      <c r="F15" s="30" t="n">
        <v>0</v>
      </c>
      <c r="G15" s="30" t="n">
        <v>0</v>
      </c>
      <c r="H15" s="30" t="n">
        <v>0</v>
      </c>
      <c r="I15" s="30" t="n">
        <v>0</v>
      </c>
      <c r="J15" s="30" t="n">
        <v>0</v>
      </c>
      <c r="K15" s="30" t="n">
        <v>0</v>
      </c>
      <c r="L15" s="30" t="n">
        <v>0</v>
      </c>
      <c r="M15" s="30" t="n">
        <v>0</v>
      </c>
      <c r="N15" s="30" t="n">
        <v>0</v>
      </c>
      <c r="O15" s="30" t="n">
        <v>0</v>
      </c>
      <c r="P15" s="33"/>
    </row>
    <row r="16" s="43" customFormat="true" ht="15" hidden="false" customHeight="false" outlineLevel="0" collapsed="false">
      <c r="A16" s="39" t="s">
        <v>39</v>
      </c>
      <c r="B16" s="44" t="n">
        <f aca="false">(B14-1)*B12+B15</f>
        <v>255</v>
      </c>
      <c r="C16" s="44" t="n">
        <f aca="false">(C14-1)*C12+C15</f>
        <v>3.3</v>
      </c>
      <c r="D16" s="44" t="n">
        <f aca="false">(D14-1)*D12+D15</f>
        <v>81.9</v>
      </c>
      <c r="E16" s="44" t="n">
        <f aca="false">(E14-1)*E12+E15</f>
        <v>51.1</v>
      </c>
      <c r="F16" s="44" t="n">
        <f aca="false">(F14-1)*F12+F15</f>
        <v>25.5</v>
      </c>
      <c r="G16" s="44" t="n">
        <f aca="false">(G14-1)*G12+G15</f>
        <v>51.1</v>
      </c>
      <c r="H16" s="44" t="n">
        <f aca="false">(H14-1)*H12+H15</f>
        <v>25.5</v>
      </c>
      <c r="I16" s="44" t="n">
        <f aca="false">(I14-1)*I12+I15</f>
        <v>511</v>
      </c>
      <c r="J16" s="44" t="n">
        <f aca="false">(J14-1)*J12+J15</f>
        <v>511</v>
      </c>
      <c r="K16" s="44" t="n">
        <f aca="false">(K14-1)*K12+K15</f>
        <v>255</v>
      </c>
      <c r="L16" s="44" t="n">
        <f aca="false">(L14-1)*L12+L15</f>
        <v>635</v>
      </c>
      <c r="M16" s="44" t="n">
        <f aca="false">(M14-1)*M12+M15</f>
        <v>1</v>
      </c>
      <c r="N16" s="44" t="n">
        <f aca="false">(N14-1)*N12+N15</f>
        <v>0</v>
      </c>
      <c r="O16" s="44" t="n">
        <f aca="false">(O14-1)*O12+O15</f>
        <v>0</v>
      </c>
      <c r="P16" s="41"/>
    </row>
    <row r="17" customFormat="false" ht="15" hidden="false" customHeight="false" outlineLevel="0" collapsed="false">
      <c r="A17" s="29" t="s">
        <v>40</v>
      </c>
      <c r="B17" s="30" t="n">
        <v>0</v>
      </c>
      <c r="C17" s="30" t="n">
        <v>3</v>
      </c>
      <c r="D17" s="30" t="n">
        <v>0</v>
      </c>
      <c r="E17" s="30" t="n">
        <v>0</v>
      </c>
      <c r="F17" s="30" t="n">
        <v>0</v>
      </c>
      <c r="G17" s="30" t="n">
        <v>0</v>
      </c>
      <c r="H17" s="30" t="n">
        <v>0</v>
      </c>
      <c r="I17" s="30" t="n">
        <v>1</v>
      </c>
      <c r="J17" s="30" t="n">
        <v>1</v>
      </c>
      <c r="K17" s="30" t="n">
        <v>0</v>
      </c>
      <c r="L17" s="30" t="n">
        <v>0</v>
      </c>
      <c r="M17" s="30" t="n">
        <v>0</v>
      </c>
      <c r="N17" s="30" t="n">
        <v>0</v>
      </c>
      <c r="O17" s="30" t="n">
        <v>0</v>
      </c>
      <c r="P17" s="33"/>
    </row>
    <row r="18" customFormat="false" ht="15" hidden="false" customHeight="false" outlineLevel="0" collapsed="false">
      <c r="A18" s="45" t="s">
        <v>41</v>
      </c>
      <c r="B18" s="46" t="n">
        <v>3</v>
      </c>
      <c r="C18" s="47" t="n">
        <v>3.9</v>
      </c>
      <c r="D18" s="46" t="n">
        <v>80</v>
      </c>
      <c r="E18" s="46" t="n">
        <v>50</v>
      </c>
      <c r="F18" s="46" t="n">
        <v>25</v>
      </c>
      <c r="G18" s="46" t="n">
        <v>51</v>
      </c>
      <c r="H18" s="46" t="n">
        <v>25</v>
      </c>
      <c r="I18" s="46" t="n">
        <v>360</v>
      </c>
      <c r="J18" s="46" t="n">
        <v>360</v>
      </c>
      <c r="K18" s="46" t="n">
        <v>180</v>
      </c>
      <c r="L18" s="46" t="n">
        <v>0</v>
      </c>
      <c r="M18" s="46" t="n">
        <v>1</v>
      </c>
      <c r="N18" s="46" t="n">
        <v>0</v>
      </c>
      <c r="O18" s="46" t="n">
        <v>0</v>
      </c>
      <c r="P18" s="48" t="n">
        <f aca="false">8*Q18</f>
        <v>96</v>
      </c>
      <c r="Q18" s="49" t="n">
        <v>12</v>
      </c>
    </row>
    <row r="19" customFormat="false" ht="15" hidden="false" customHeight="false" outlineLevel="0" collapsed="false">
      <c r="A19" s="50" t="s">
        <v>42</v>
      </c>
      <c r="B19" s="50" t="str">
        <f aca="false">IF(B16&gt;=B18,"OK","ERROR")</f>
        <v>OK</v>
      </c>
      <c r="C19" s="50" t="str">
        <f aca="false">IF(C16&lt;=C18,"OK","ERROR")</f>
        <v>OK</v>
      </c>
      <c r="D19" s="50" t="str">
        <f aca="false">IF(D16&gt;=D18,"OK","ERROR")</f>
        <v>OK</v>
      </c>
      <c r="E19" s="50" t="str">
        <f aca="false">IF(E16&gt;=E18,"OK","ERROR")</f>
        <v>OK</v>
      </c>
      <c r="F19" s="50" t="str">
        <f aca="false">IF(F16&gt;=F18,"OK","ERROR")</f>
        <v>OK</v>
      </c>
      <c r="G19" s="50" t="str">
        <f aca="false">IF(G16&gt;=G18,"OK","ERROR")</f>
        <v>OK</v>
      </c>
      <c r="H19" s="50" t="str">
        <f aca="false">IF(H16&gt;=H18,"OK","ERROR")</f>
        <v>OK</v>
      </c>
      <c r="I19" s="50" t="str">
        <f aca="false">IF(I16&gt;=I18,"OK","ERROR")</f>
        <v>OK</v>
      </c>
      <c r="J19" s="50" t="str">
        <f aca="false">IF(J16&gt;=J18,"OK","ERROR")</f>
        <v>OK</v>
      </c>
      <c r="K19" s="50" t="str">
        <f aca="false">IF(K16&gt;=K18,"OK","ERROR")</f>
        <v>OK</v>
      </c>
      <c r="L19" s="50" t="str">
        <f aca="false">IF(L16&gt;=L18,"OK","ERROR")</f>
        <v>OK</v>
      </c>
      <c r="M19" s="50" t="str">
        <f aca="false">IF(M16&gt;=M18,"OK","ERROR")</f>
        <v>OK</v>
      </c>
      <c r="N19" s="50" t="str">
        <f aca="false">IF(N16&gt;=N18,"OK","ERROR")</f>
        <v>OK</v>
      </c>
      <c r="O19" s="50" t="str">
        <f aca="false">IF(O16&gt;=O18,"OK","ERROR")</f>
        <v>OK</v>
      </c>
      <c r="P19" s="51" t="str">
        <f aca="false">IF(P13&lt;=P18,"OK","ERROR")</f>
        <v>OK</v>
      </c>
    </row>
    <row r="20" customFormat="false" ht="15" hidden="false" customHeight="false" outlineLevel="0" collapsed="false">
      <c r="A20" s="52" t="s">
        <v>43</v>
      </c>
      <c r="B20" s="52" t="n">
        <f aca="false">B10</f>
        <v>42</v>
      </c>
      <c r="C20" s="52" t="n">
        <f aca="false">C10</f>
        <v>3.4</v>
      </c>
      <c r="D20" s="52" t="n">
        <f aca="false">D10</f>
        <v>62.78</v>
      </c>
      <c r="E20" s="52" t="n">
        <f aca="false">D20+E10</f>
        <v>73.58</v>
      </c>
      <c r="F20" s="52" t="n">
        <f aca="false">E20+F10</f>
        <v>91.38</v>
      </c>
      <c r="G20" s="52" t="n">
        <f aca="false">G10</f>
        <v>3.9</v>
      </c>
      <c r="H20" s="52" t="n">
        <f aca="false">H10</f>
        <v>25.4</v>
      </c>
      <c r="I20" s="52" t="n">
        <f aca="false">I10</f>
        <v>149</v>
      </c>
      <c r="J20" s="52" t="n">
        <f aca="false">J10</f>
        <v>466</v>
      </c>
      <c r="K20" s="52" t="n">
        <f aca="false">K10</f>
        <v>198</v>
      </c>
      <c r="L20" s="52" t="n">
        <f aca="false">L10</f>
        <v>175</v>
      </c>
      <c r="M20" s="52" t="n">
        <f aca="false">M10</f>
        <v>0</v>
      </c>
      <c r="N20" s="52" t="n">
        <f aca="false">N10</f>
        <v>0</v>
      </c>
      <c r="O20" s="52" t="n">
        <f aca="false">O10</f>
        <v>0</v>
      </c>
    </row>
    <row r="21" customFormat="false" ht="15" hidden="false" customHeight="false" outlineLevel="0" collapsed="false">
      <c r="A21" s="54" t="s">
        <v>46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</row>
    <row r="22" customFormat="false" ht="15" hidden="false" customHeight="false" outlineLevel="0" collapsed="false">
      <c r="A22" s="56" t="s">
        <v>47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</row>
    <row r="23" s="58" customFormat="true" ht="15" hidden="false" customHeight="true" outlineLevel="0" collapsed="false">
      <c r="A23" s="57" t="s">
        <v>48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83" t="s">
        <v>127</v>
      </c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</row>
    <row r="24" s="58" customFormat="true" ht="15" hidden="false" customHeight="true" outlineLevel="0" collapsed="false">
      <c r="A24" s="57" t="s">
        <v>49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</row>
    <row r="25" s="58" customFormat="true" ht="15" hidden="false" customHeight="true" outlineLevel="0" collapsed="false">
      <c r="A25" s="57" t="s">
        <v>50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</row>
    <row r="26" s="58" customFormat="true" ht="15" hidden="false" customHeight="true" outlineLevel="0" collapsed="false">
      <c r="A26" s="59" t="s">
        <v>51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</row>
    <row r="27" s="58" customFormat="true" ht="15" hidden="false" customHeight="true" outlineLevel="0" collapsed="false">
      <c r="A27" s="59" t="s">
        <v>52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</row>
    <row r="28" s="58" customFormat="true" ht="15" hidden="false" customHeight="true" outlineLevel="0" collapsed="false">
      <c r="A28" s="59" t="s">
        <v>53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</row>
    <row r="29" s="58" customFormat="true" ht="15" hidden="false" customHeight="true" outlineLevel="0" collapsed="false">
      <c r="A29" s="59" t="s">
        <v>54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</row>
    <row r="30" s="58" customFormat="true" ht="15" hidden="false" customHeight="true" outlineLevel="0" collapsed="false">
      <c r="A30" s="59" t="s">
        <v>55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</row>
    <row r="31" s="58" customFormat="true" ht="15" hidden="false" customHeight="false" outlineLevel="0" collapsed="false">
      <c r="A31" s="59" t="s">
        <v>56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</row>
    <row r="32" s="58" customFormat="true" ht="15" hidden="false" customHeight="false" outlineLevel="0" collapsed="false">
      <c r="A32" s="59" t="s">
        <v>57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</row>
    <row r="33" s="58" customFormat="true" ht="15" hidden="false" customHeight="false" outlineLevel="0" collapsed="false">
      <c r="A33" s="6" t="s">
        <v>58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="58" customFormat="true" ht="15" hidden="false" customHeight="false" outlineLevel="0" collapsed="false">
      <c r="A34" s="60" t="s">
        <v>59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</row>
    <row r="35" s="58" customFormat="true" ht="1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5" hidden="false" customHeight="false" outlineLevel="0" collapsed="false">
      <c r="B36" s="1"/>
      <c r="C36" s="61"/>
      <c r="E36" s="61"/>
      <c r="F36" s="61"/>
      <c r="G36" s="61"/>
      <c r="I36" s="61"/>
      <c r="J36" s="61"/>
      <c r="K36" s="61"/>
      <c r="L36" s="61"/>
      <c r="M36" s="61"/>
      <c r="N36" s="61"/>
      <c r="O36" s="61"/>
      <c r="P36" s="61"/>
      <c r="Q36" s="61"/>
      <c r="R36" s="2"/>
    </row>
    <row r="37" customFormat="false" ht="15" hidden="false" customHeight="false" outlineLevel="0" collapsed="false">
      <c r="A37" s="62" t="s">
        <v>60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</row>
    <row r="38" customFormat="false" ht="15" hidden="false" customHeight="false" outlineLevel="0" collapsed="false">
      <c r="A38" s="63" t="s">
        <v>61</v>
      </c>
      <c r="B38" s="64" t="n">
        <v>1</v>
      </c>
      <c r="C38" s="64" t="n">
        <v>2</v>
      </c>
      <c r="D38" s="64" t="n">
        <v>3</v>
      </c>
      <c r="E38" s="64" t="n">
        <v>4</v>
      </c>
      <c r="F38" s="64" t="n">
        <v>5</v>
      </c>
      <c r="G38" s="64" t="n">
        <v>6</v>
      </c>
      <c r="H38" s="64" t="n">
        <v>7</v>
      </c>
      <c r="I38" s="64" t="n">
        <v>8</v>
      </c>
      <c r="J38" s="64" t="n">
        <v>9</v>
      </c>
      <c r="K38" s="64" t="n">
        <v>10</v>
      </c>
      <c r="L38" s="64" t="n">
        <v>11</v>
      </c>
      <c r="M38" s="64" t="n">
        <v>12</v>
      </c>
      <c r="N38" s="64" t="n">
        <v>13</v>
      </c>
      <c r="O38" s="64" t="n">
        <v>14</v>
      </c>
      <c r="P38" s="64" t="n">
        <v>15</v>
      </c>
      <c r="Q38" s="64" t="n">
        <v>16</v>
      </c>
      <c r="R38" s="64" t="n">
        <v>17</v>
      </c>
      <c r="S38" s="64" t="n">
        <v>18</v>
      </c>
      <c r="T38" s="64" t="n">
        <v>19</v>
      </c>
      <c r="U38" s="64" t="n">
        <v>20</v>
      </c>
      <c r="V38" s="64" t="n">
        <v>21</v>
      </c>
      <c r="W38" s="64" t="n">
        <v>22</v>
      </c>
      <c r="X38" s="64" t="n">
        <v>23</v>
      </c>
      <c r="Y38" s="64" t="n">
        <v>24</v>
      </c>
      <c r="Z38" s="64" t="n">
        <v>25</v>
      </c>
      <c r="AA38" s="64" t="n">
        <v>26</v>
      </c>
      <c r="AB38" s="64" t="n">
        <v>27</v>
      </c>
      <c r="AC38" s="64" t="n">
        <v>28</v>
      </c>
      <c r="AD38" s="64" t="n">
        <v>29</v>
      </c>
      <c r="AE38" s="64" t="n">
        <v>30</v>
      </c>
      <c r="AF38" s="64" t="n">
        <v>31</v>
      </c>
      <c r="AG38" s="64" t="n">
        <v>32</v>
      </c>
      <c r="AH38" s="64" t="n">
        <v>33</v>
      </c>
      <c r="AI38" s="64" t="n">
        <v>34</v>
      </c>
      <c r="AJ38" s="64" t="n">
        <v>35</v>
      </c>
      <c r="AK38" s="64" t="n">
        <v>36</v>
      </c>
    </row>
    <row r="39" customFormat="false" ht="15" hidden="false" customHeight="false" outlineLevel="0" collapsed="false">
      <c r="A39" s="63" t="s">
        <v>62</v>
      </c>
      <c r="B39" s="65" t="str">
        <f aca="false">MID($B4,B38,1)</f>
        <v>2</v>
      </c>
      <c r="C39" s="65" t="str">
        <f aca="false">MID($B4,C38,1)</f>
        <v>A</v>
      </c>
      <c r="D39" s="65" t="str">
        <f aca="false">MID($B4,D38,1)</f>
        <v>6</v>
      </c>
      <c r="E39" s="65" t="str">
        <f aca="false">MID($B4,E38,1)</f>
        <v>2</v>
      </c>
      <c r="F39" s="65" t="str">
        <f aca="false">MID($B4,F38,1)</f>
        <v>1</v>
      </c>
      <c r="G39" s="65" t="str">
        <f aca="false">MID($B4,G38,1)</f>
        <v>9</v>
      </c>
      <c r="H39" s="65" t="str">
        <f aca="false">MID($B4,H38,1)</f>
        <v>B</v>
      </c>
      <c r="I39" s="65" t="str">
        <f aca="false">MID($B4,I38,1)</f>
        <v>2</v>
      </c>
      <c r="J39" s="65" t="str">
        <f aca="false">MID($B4,J38,1)</f>
        <v>C</v>
      </c>
      <c r="K39" s="65" t="str">
        <f aca="false">MID($B4,K38,1)</f>
        <v>8</v>
      </c>
      <c r="L39" s="65" t="str">
        <f aca="false">MID($B4,L38,1)</f>
        <v>4</v>
      </c>
      <c r="M39" s="65" t="str">
        <f aca="false">MID($B4,M38,1)</f>
        <v>F</v>
      </c>
      <c r="N39" s="65" t="str">
        <f aca="false">MID($B4,N38,1)</f>
        <v>F</v>
      </c>
      <c r="O39" s="65" t="str">
        <f aca="false">MID($B4,O38,1)</f>
        <v>C</v>
      </c>
      <c r="P39" s="65" t="str">
        <f aca="false">MID($B4,P38,1)</f>
        <v>9</v>
      </c>
      <c r="Q39" s="65" t="str">
        <f aca="false">MID($B4,Q38,1)</f>
        <v>5</v>
      </c>
      <c r="R39" s="65" t="str">
        <f aca="false">MID($B4,R38,1)</f>
        <v>E</v>
      </c>
      <c r="S39" s="65" t="str">
        <f aca="false">MID($B4,S38,1)</f>
        <v>9</v>
      </c>
      <c r="T39" s="65" t="str">
        <f aca="false">MID($B4,T38,1)</f>
        <v>6</v>
      </c>
      <c r="U39" s="65" t="str">
        <f aca="false">MID($B4,U38,1)</f>
        <v>3</v>
      </c>
      <c r="V39" s="65" t="str">
        <f aca="false">MID($B4,V38,1)</f>
        <v>2</v>
      </c>
      <c r="W39" s="65" t="str">
        <f aca="false">MID($B4,W38,1)</f>
        <v>3</v>
      </c>
      <c r="X39" s="65" t="str">
        <f aca="false">MID($B4,X38,1)</f>
        <v>1</v>
      </c>
      <c r="Y39" s="65" t="str">
        <f aca="false">MID($B4,Y38,1)</f>
        <v>8</v>
      </c>
      <c r="Z39" s="65" t="str">
        <f aca="false">MID($B4,Z38,1)</f>
        <v>A</v>
      </c>
      <c r="AA39" s="65" t="str">
        <f aca="false">MID($B4,AA38,1)</f>
        <v>F</v>
      </c>
      <c r="AB39" s="65" t="str">
        <f aca="false">MID($B4,AB38,1)</f>
        <v>9</v>
      </c>
      <c r="AC39" s="65" t="str">
        <f aca="false">MID($B4,AC38,1)</f>
        <v>F</v>
      </c>
      <c r="AD39" s="65" t="str">
        <f aca="false">MID($B4,AD38,1)</f>
        <v/>
      </c>
      <c r="AE39" s="65" t="str">
        <f aca="false">MID($B4,AE38,1)</f>
        <v/>
      </c>
      <c r="AF39" s="65" t="str">
        <f aca="false">MID($B4,AF38,1)</f>
        <v/>
      </c>
      <c r="AG39" s="65" t="str">
        <f aca="false">MID($B4,AG38,1)</f>
        <v/>
      </c>
      <c r="AH39" s="65" t="str">
        <f aca="false">MID($B4,AH38,1)</f>
        <v/>
      </c>
      <c r="AI39" s="65" t="str">
        <f aca="false">MID($B4,AI38,1)</f>
        <v/>
      </c>
      <c r="AJ39" s="65" t="str">
        <f aca="false">MID($B4,AJ38,1)</f>
        <v/>
      </c>
      <c r="AK39" s="65" t="str">
        <f aca="false">MID($B4,AK38,1)</f>
        <v/>
      </c>
    </row>
    <row r="40" customFormat="false" ht="15" hidden="false" customHeight="false" outlineLevel="0" collapsed="false">
      <c r="A40" s="63" t="s">
        <v>63</v>
      </c>
      <c r="B40" s="64" t="str">
        <f aca="false">HEX2BIN(B39,4)</f>
        <v>0010</v>
      </c>
      <c r="C40" s="64" t="str">
        <f aca="false">HEX2BIN(C39,4)</f>
        <v>1010</v>
      </c>
      <c r="D40" s="64" t="str">
        <f aca="false">HEX2BIN(D39,4)</f>
        <v>0110</v>
      </c>
      <c r="E40" s="64" t="str">
        <f aca="false">HEX2BIN(E39,4)</f>
        <v>0010</v>
      </c>
      <c r="F40" s="64" t="str">
        <f aca="false">HEX2BIN(F39,4)</f>
        <v>0001</v>
      </c>
      <c r="G40" s="64" t="str">
        <f aca="false">HEX2BIN(G39,4)</f>
        <v>1001</v>
      </c>
      <c r="H40" s="64" t="str">
        <f aca="false">HEX2BIN(H39,4)</f>
        <v>1011</v>
      </c>
      <c r="I40" s="64" t="str">
        <f aca="false">HEX2BIN(I39,4)</f>
        <v>0010</v>
      </c>
      <c r="J40" s="64" t="str">
        <f aca="false">HEX2BIN(J39,4)</f>
        <v>1100</v>
      </c>
      <c r="K40" s="64" t="str">
        <f aca="false">HEX2BIN(K39,4)</f>
        <v>1000</v>
      </c>
      <c r="L40" s="64" t="str">
        <f aca="false">HEX2BIN(L39,4)</f>
        <v>0100</v>
      </c>
      <c r="M40" s="64" t="str">
        <f aca="false">HEX2BIN(M39,4)</f>
        <v>1111</v>
      </c>
      <c r="N40" s="64" t="str">
        <f aca="false">HEX2BIN(N39,4)</f>
        <v>1111</v>
      </c>
      <c r="O40" s="64" t="str">
        <f aca="false">HEX2BIN(O39,4)</f>
        <v>1100</v>
      </c>
      <c r="P40" s="64" t="str">
        <f aca="false">HEX2BIN(P39,4)</f>
        <v>1001</v>
      </c>
      <c r="Q40" s="64" t="str">
        <f aca="false">HEX2BIN(Q39,4)</f>
        <v>0101</v>
      </c>
      <c r="R40" s="64" t="str">
        <f aca="false">HEX2BIN(R39,4)</f>
        <v>1110</v>
      </c>
      <c r="S40" s="64" t="str">
        <f aca="false">HEX2BIN(S39,4)</f>
        <v>1001</v>
      </c>
      <c r="T40" s="64" t="str">
        <f aca="false">HEX2BIN(T39,4)</f>
        <v>0110</v>
      </c>
      <c r="U40" s="64" t="str">
        <f aca="false">HEX2BIN(U39,4)</f>
        <v>0011</v>
      </c>
      <c r="V40" s="64" t="str">
        <f aca="false">HEX2BIN(V39,4)</f>
        <v>0010</v>
      </c>
      <c r="W40" s="64" t="str">
        <f aca="false">HEX2BIN(W39,4)</f>
        <v>0011</v>
      </c>
      <c r="X40" s="64" t="str">
        <f aca="false">HEX2BIN(X39,4)</f>
        <v>0001</v>
      </c>
      <c r="Y40" s="64" t="str">
        <f aca="false">HEX2BIN(Y39,4)</f>
        <v>1000</v>
      </c>
      <c r="Z40" s="64" t="str">
        <f aca="false">HEX2BIN(Z39,4)</f>
        <v>1010</v>
      </c>
      <c r="AA40" s="64" t="str">
        <f aca="false">HEX2BIN(AA39,4)</f>
        <v>1111</v>
      </c>
      <c r="AB40" s="64" t="str">
        <f aca="false">HEX2BIN(AB39,4)</f>
        <v>1001</v>
      </c>
      <c r="AC40" s="64" t="str">
        <f aca="false">HEX2BIN(AC39,4)</f>
        <v>1111</v>
      </c>
      <c r="AD40" s="64" t="str">
        <f aca="false">HEX2BIN(AD39,4)</f>
        <v>0000</v>
      </c>
      <c r="AE40" s="64" t="str">
        <f aca="false">HEX2BIN(AE39,4)</f>
        <v>0000</v>
      </c>
      <c r="AF40" s="64" t="str">
        <f aca="false">HEX2BIN(AF39,4)</f>
        <v>0000</v>
      </c>
      <c r="AG40" s="64" t="str">
        <f aca="false">HEX2BIN(AG39,4)</f>
        <v>0000</v>
      </c>
      <c r="AH40" s="64" t="str">
        <f aca="false">HEX2BIN(AH39,4)</f>
        <v>0000</v>
      </c>
      <c r="AI40" s="64" t="str">
        <f aca="false">HEX2BIN(AI39,4)</f>
        <v>0000</v>
      </c>
      <c r="AJ40" s="64" t="str">
        <f aca="false">HEX2BIN(AJ39,4)</f>
        <v>0000</v>
      </c>
      <c r="AK40" s="64" t="str">
        <f aca="false">HEX2BIN(AK39,4)</f>
        <v>0000</v>
      </c>
    </row>
    <row r="41" customFormat="false" ht="15" hidden="false" customHeight="false" outlineLevel="0" collapsed="false">
      <c r="B41" s="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</row>
    <row r="42" customFormat="false" ht="15" hidden="false" customHeight="false" outlineLevel="0" collapsed="false">
      <c r="A42" s="66" t="s">
        <v>64</v>
      </c>
      <c r="B42" s="66"/>
      <c r="C42" s="67" t="s">
        <v>65</v>
      </c>
      <c r="D42" s="67"/>
      <c r="E42" s="67"/>
      <c r="F42" s="68" t="s">
        <v>66</v>
      </c>
      <c r="G42" s="68"/>
      <c r="H42" s="67" t="s">
        <v>67</v>
      </c>
      <c r="I42" s="67"/>
      <c r="J42" s="67"/>
      <c r="K42" s="67"/>
      <c r="L42" s="67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</row>
  </sheetData>
  <mergeCells count="18">
    <mergeCell ref="A1:Y1"/>
    <mergeCell ref="A2:M2"/>
    <mergeCell ref="A3:L3"/>
    <mergeCell ref="B4:L4"/>
    <mergeCell ref="B5:O5"/>
    <mergeCell ref="A21:L21"/>
    <mergeCell ref="A23:L23"/>
    <mergeCell ref="M23:Y30"/>
    <mergeCell ref="A24:L24"/>
    <mergeCell ref="A25:L25"/>
    <mergeCell ref="A33:L33"/>
    <mergeCell ref="A34:L34"/>
    <mergeCell ref="A35:L35"/>
    <mergeCell ref="A37:Y37"/>
    <mergeCell ref="A42:B42"/>
    <mergeCell ref="C42:E42"/>
    <mergeCell ref="F42:G42"/>
    <mergeCell ref="H42:L42"/>
  </mergeCells>
  <hyperlinks>
    <hyperlink ref="C42" r:id="rId1" display="www.baranidesign.com "/>
    <hyperlink ref="H42" r:id="rId2" display="sales@baranidesign.com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C1" s="0" t="s">
        <v>128</v>
      </c>
      <c r="D1" s="0" t="s">
        <v>129</v>
      </c>
      <c r="E1" s="0" t="s">
        <v>130</v>
      </c>
    </row>
    <row r="2" customFormat="false" ht="15" hidden="false" customHeight="false" outlineLevel="0" collapsed="false">
      <c r="C2" s="0" t="s">
        <v>131</v>
      </c>
    </row>
    <row r="3" customFormat="false" ht="15" hidden="false" customHeight="false" outlineLevel="0" collapsed="false">
      <c r="C3" s="0" t="s">
        <v>132</v>
      </c>
    </row>
    <row r="4" customFormat="false" ht="15" hidden="false" customHeight="false" outlineLevel="0" collapsed="false">
      <c r="C4" s="0" t="s">
        <v>133</v>
      </c>
    </row>
    <row r="5" customFormat="false" ht="15" hidden="false" customHeight="false" outlineLevel="0" collapsed="false">
      <c r="C5" s="0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2017-11-13T06:59:09Z</dcterms:created>
  <dc:creator>baranij</dc:creator>
  <dc:description/>
  <dc:language>en-US</dc:language>
  <cp:lastModifiedBy/>
  <cp:lastPrinted>2020-01-21T13:35:26Z</cp:lastPrinted>
  <dcterms:modified xsi:type="dcterms:W3CDTF">2024-11-08T11:48:57Z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