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mc:AlternateContent xmlns:mc="http://schemas.openxmlformats.org/markup-compatibility/2006">
    <mc:Choice Requires="x15">
      <x15ac:absPath xmlns:x15ac="http://schemas.microsoft.com/office/spreadsheetml/2010/11/ac" url="C:\Users\Pavol\Documents\GitHub\P_SRC_device_decoders\Lora_and_SigFox_Devices\MeteoRain_IoT_Pro_Gen2\"/>
    </mc:Choice>
  </mc:AlternateContent>
  <xr:revisionPtr revIDLastSave="0" documentId="13_ncr:1_{8F3A4E5B-678C-4094-ADC4-0BCFF3CF3F75}" xr6:coauthVersionLast="47" xr6:coauthVersionMax="47" xr10:uidLastSave="{00000000-0000-0000-0000-000000000000}"/>
  <bookViews>
    <workbookView xWindow="28680" yWindow="-120" windowWidth="51840" windowHeight="21120" tabRatio="786" xr2:uid="{00000000-000D-0000-FFFF-FFFF00000000}"/>
  </bookViews>
  <sheets>
    <sheet name="2024 MeteoRain PERIODIC 6Byte" sheetId="4" r:id="rId1"/>
    <sheet name="MRA Alarm 4Byte" sheetId="12" r:id="rId2"/>
    <sheet name="MR0S Service Msg 12B message" sheetId="8" r:id="rId3"/>
    <sheet name="MR1S Service Msg 12B message" sheetId="9" r:id="rId4"/>
    <sheet name="MR2S Service 12B Alarm Return" sheetId="11" r:id="rId5"/>
    <sheet name="ALRM DOWNLNK 4B Set Alarm" sheetId="10" r:id="rId6"/>
    <sheet name="_SSC" sheetId="2" state="veryHidden" r:id="rId7"/>
  </sheets>
  <definedNames>
    <definedName name="_xlnm.Print_Area" localSheetId="0">'2024 MeteoRain PERIODIC 6Byte'!$A$1:$O$33</definedName>
    <definedName name="_xlnm.Print_Area" localSheetId="5">'ALRM DOWNLNK 4B Set Alarm'!$A$1:$O$41</definedName>
    <definedName name="_xlnm.Print_Area" localSheetId="2">'MR0S Service Msg 12B message'!$A$1:$O$40</definedName>
    <definedName name="_xlnm.Print_Area" localSheetId="3">'MR1S Service Msg 12B message'!$A$1:$O$40</definedName>
    <definedName name="_xlnm.Print_Area" localSheetId="4">'MR2S Service 12B Alarm Return'!$A$1:$O$32</definedName>
    <definedName name="_xlnm.Print_Area" localSheetId="1">'MRA Alarm 4Byte'!$A$1:$O$36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F6" i="11" l="1"/>
  <c r="G6" i="11" s="1"/>
  <c r="H6" i="11" s="1"/>
  <c r="I6" i="11" s="1"/>
  <c r="J6" i="11" s="1"/>
  <c r="K6" i="11" s="1"/>
  <c r="L6" i="11" s="1"/>
  <c r="M6" i="11" s="1"/>
  <c r="N13" i="11"/>
  <c r="L19" i="9"/>
  <c r="M19" i="9"/>
  <c r="N19" i="9"/>
  <c r="O19" i="9"/>
  <c r="L14" i="9"/>
  <c r="M14" i="9"/>
  <c r="N14" i="9"/>
  <c r="O14" i="9"/>
  <c r="L6" i="9"/>
  <c r="M6" i="9" s="1"/>
  <c r="N6" i="9" s="1"/>
  <c r="O6" i="9" s="1"/>
  <c r="P13" i="9"/>
  <c r="J14" i="9" l="1"/>
  <c r="J16" i="9" s="1"/>
  <c r="J19" i="9" s="1"/>
  <c r="I14" i="9"/>
  <c r="I16" i="9" s="1"/>
  <c r="I19" i="9" s="1"/>
  <c r="H14" i="9"/>
  <c r="H16" i="9" s="1"/>
  <c r="H19" i="9" s="1"/>
  <c r="G14" i="9"/>
  <c r="G16" i="9" s="1"/>
  <c r="G19" i="9" s="1"/>
  <c r="AK33" i="12"/>
  <c r="AK34" i="12" s="1"/>
  <c r="AJ33" i="12"/>
  <c r="AJ34" i="12" s="1"/>
  <c r="AI33" i="12"/>
  <c r="AI34" i="12" s="1"/>
  <c r="AH33" i="12"/>
  <c r="AH34" i="12" s="1"/>
  <c r="AG33" i="12"/>
  <c r="AG34" i="12" s="1"/>
  <c r="AF33" i="12"/>
  <c r="AF34" i="12" s="1"/>
  <c r="AE33" i="12"/>
  <c r="AE34" i="12" s="1"/>
  <c r="AD33" i="12"/>
  <c r="AD34" i="12" s="1"/>
  <c r="AC33" i="12"/>
  <c r="AC34" i="12" s="1"/>
  <c r="AB33" i="12"/>
  <c r="AB34" i="12" s="1"/>
  <c r="AA33" i="12"/>
  <c r="AA34" i="12" s="1"/>
  <c r="Z33" i="12"/>
  <c r="Z34" i="12" s="1"/>
  <c r="Y33" i="12"/>
  <c r="Y34" i="12" s="1"/>
  <c r="X33" i="12"/>
  <c r="X34" i="12" s="1"/>
  <c r="W33" i="12"/>
  <c r="W34" i="12" s="1"/>
  <c r="V33" i="12"/>
  <c r="V34" i="12" s="1"/>
  <c r="U33" i="12"/>
  <c r="U34" i="12" s="1"/>
  <c r="T33" i="12"/>
  <c r="T34" i="12" s="1"/>
  <c r="S33" i="12"/>
  <c r="S34" i="12" s="1"/>
  <c r="R33" i="12"/>
  <c r="R34" i="12" s="1"/>
  <c r="Q33" i="12"/>
  <c r="Q34" i="12" s="1"/>
  <c r="P33" i="12"/>
  <c r="P34" i="12" s="1"/>
  <c r="O33" i="12"/>
  <c r="O34" i="12" s="1"/>
  <c r="N33" i="12"/>
  <c r="N34" i="12" s="1"/>
  <c r="M33" i="12"/>
  <c r="M34" i="12" s="1"/>
  <c r="L33" i="12"/>
  <c r="L34" i="12" s="1"/>
  <c r="K33" i="12"/>
  <c r="K34" i="12" s="1"/>
  <c r="J33" i="12"/>
  <c r="J34" i="12" s="1"/>
  <c r="I33" i="12"/>
  <c r="I34" i="12" s="1"/>
  <c r="H33" i="12"/>
  <c r="H34" i="12" s="1"/>
  <c r="G33" i="12"/>
  <c r="G34" i="12" s="1"/>
  <c r="F33" i="12"/>
  <c r="F34" i="12" s="1"/>
  <c r="E33" i="12"/>
  <c r="E34" i="12" s="1"/>
  <c r="D33" i="12"/>
  <c r="D34" i="12" s="1"/>
  <c r="C33" i="12"/>
  <c r="C34" i="12" s="1"/>
  <c r="B33" i="12"/>
  <c r="B34" i="12" s="1"/>
  <c r="F18" i="12"/>
  <c r="E14" i="12"/>
  <c r="E16" i="12" s="1"/>
  <c r="E19" i="12" s="1"/>
  <c r="D14" i="12"/>
  <c r="D16" i="12" s="1"/>
  <c r="D19" i="12" s="1"/>
  <c r="C14" i="12"/>
  <c r="C16" i="12" s="1"/>
  <c r="C19" i="12" s="1"/>
  <c r="B14" i="12"/>
  <c r="B16" i="12" s="1"/>
  <c r="B19" i="12" s="1"/>
  <c r="F13" i="12"/>
  <c r="D6" i="12"/>
  <c r="E6" i="12" s="1"/>
  <c r="C6" i="12"/>
  <c r="F19" i="12" l="1"/>
  <c r="B5" i="12"/>
  <c r="E8" i="12" l="1"/>
  <c r="C8" i="12"/>
  <c r="D8" i="12"/>
  <c r="B8" i="12"/>
  <c r="D9" i="12"/>
  <c r="E9" i="12"/>
  <c r="B9" i="12"/>
  <c r="C9" i="12"/>
  <c r="E10" i="12" l="1"/>
  <c r="E20" i="12" s="1"/>
  <c r="D10" i="12"/>
  <c r="D20" i="12" s="1"/>
  <c r="B10" i="12"/>
  <c r="B20" i="12" s="1"/>
  <c r="C10" i="12"/>
  <c r="C20" i="12" s="1"/>
  <c r="E14" i="11" l="1"/>
  <c r="E16" i="11" s="1"/>
  <c r="D14" i="11"/>
  <c r="D16" i="11" s="1"/>
  <c r="AK29" i="11" l="1"/>
  <c r="AK30" i="11" s="1"/>
  <c r="AJ29" i="11"/>
  <c r="AJ30" i="11" s="1"/>
  <c r="AI29" i="11"/>
  <c r="AI30" i="11" s="1"/>
  <c r="AH29" i="11"/>
  <c r="AH30" i="11" s="1"/>
  <c r="AG29" i="11"/>
  <c r="AG30" i="11" s="1"/>
  <c r="AF29" i="11"/>
  <c r="AF30" i="11" s="1"/>
  <c r="AE29" i="11"/>
  <c r="AE30" i="11" s="1"/>
  <c r="AD29" i="11"/>
  <c r="AD30" i="11" s="1"/>
  <c r="AC29" i="11"/>
  <c r="AC30" i="11" s="1"/>
  <c r="AB29" i="11"/>
  <c r="AB30" i="11" s="1"/>
  <c r="AA29" i="11"/>
  <c r="AA30" i="11" s="1"/>
  <c r="Z29" i="11"/>
  <c r="Z30" i="11" s="1"/>
  <c r="Y29" i="11"/>
  <c r="Y30" i="11" s="1"/>
  <c r="X29" i="11"/>
  <c r="X30" i="11" s="1"/>
  <c r="W29" i="11"/>
  <c r="W30" i="11" s="1"/>
  <c r="V29" i="11"/>
  <c r="V30" i="11" s="1"/>
  <c r="U29" i="11"/>
  <c r="U30" i="11" s="1"/>
  <c r="T29" i="11"/>
  <c r="T30" i="11" s="1"/>
  <c r="S29" i="11"/>
  <c r="S30" i="11" s="1"/>
  <c r="R29" i="11"/>
  <c r="R30" i="11" s="1"/>
  <c r="Q29" i="11"/>
  <c r="Q30" i="11" s="1"/>
  <c r="P29" i="11"/>
  <c r="P30" i="11" s="1"/>
  <c r="O29" i="11"/>
  <c r="O30" i="11" s="1"/>
  <c r="N29" i="11"/>
  <c r="N30" i="11" s="1"/>
  <c r="M29" i="11"/>
  <c r="M30" i="11" s="1"/>
  <c r="L29" i="11"/>
  <c r="L30" i="11" s="1"/>
  <c r="K29" i="11"/>
  <c r="K30" i="11" s="1"/>
  <c r="J29" i="11"/>
  <c r="J30" i="11" s="1"/>
  <c r="I29" i="11"/>
  <c r="I30" i="11" s="1"/>
  <c r="H29" i="11"/>
  <c r="H30" i="11" s="1"/>
  <c r="G29" i="11"/>
  <c r="G30" i="11" s="1"/>
  <c r="F29" i="11"/>
  <c r="F30" i="11" s="1"/>
  <c r="E29" i="11"/>
  <c r="E30" i="11" s="1"/>
  <c r="D29" i="11"/>
  <c r="D30" i="11" s="1"/>
  <c r="C29" i="11"/>
  <c r="C30" i="11" s="1"/>
  <c r="B29" i="11"/>
  <c r="B30" i="11" s="1"/>
  <c r="E19" i="11"/>
  <c r="D19" i="11"/>
  <c r="C14" i="11"/>
  <c r="C16" i="11" s="1"/>
  <c r="C19" i="11" s="1"/>
  <c r="B14" i="11"/>
  <c r="B16" i="11" s="1"/>
  <c r="B19" i="11" s="1"/>
  <c r="N18" i="11"/>
  <c r="O18" i="11" s="1"/>
  <c r="C6" i="11"/>
  <c r="D6" i="11" s="1"/>
  <c r="E6" i="11" s="1"/>
  <c r="X39" i="10"/>
  <c r="AK38" i="10"/>
  <c r="AK39" i="10" s="1"/>
  <c r="AJ38" i="10"/>
  <c r="AJ39" i="10" s="1"/>
  <c r="AI38" i="10"/>
  <c r="AI39" i="10" s="1"/>
  <c r="AH38" i="10"/>
  <c r="AH39" i="10" s="1"/>
  <c r="AG38" i="10"/>
  <c r="AG39" i="10" s="1"/>
  <c r="AF38" i="10"/>
  <c r="AF39" i="10" s="1"/>
  <c r="AE38" i="10"/>
  <c r="AE39" i="10" s="1"/>
  <c r="AD38" i="10"/>
  <c r="AD39" i="10" s="1"/>
  <c r="AC38" i="10"/>
  <c r="AC39" i="10" s="1"/>
  <c r="AB38" i="10"/>
  <c r="AB39" i="10" s="1"/>
  <c r="AA38" i="10"/>
  <c r="AA39" i="10" s="1"/>
  <c r="Z38" i="10"/>
  <c r="Z39" i="10" s="1"/>
  <c r="Y38" i="10"/>
  <c r="Y39" i="10" s="1"/>
  <c r="X38" i="10"/>
  <c r="W38" i="10"/>
  <c r="W39" i="10" s="1"/>
  <c r="V38" i="10"/>
  <c r="V39" i="10" s="1"/>
  <c r="U38" i="10"/>
  <c r="U39" i="10" s="1"/>
  <c r="T38" i="10"/>
  <c r="T39" i="10" s="1"/>
  <c r="S38" i="10"/>
  <c r="S39" i="10" s="1"/>
  <c r="R38" i="10"/>
  <c r="R39" i="10" s="1"/>
  <c r="Q38" i="10"/>
  <c r="Q39" i="10" s="1"/>
  <c r="P38" i="10"/>
  <c r="P39" i="10" s="1"/>
  <c r="O38" i="10"/>
  <c r="O39" i="10" s="1"/>
  <c r="N38" i="10"/>
  <c r="N39" i="10" s="1"/>
  <c r="M38" i="10"/>
  <c r="M39" i="10" s="1"/>
  <c r="L38" i="10"/>
  <c r="L39" i="10" s="1"/>
  <c r="K38" i="10"/>
  <c r="K39" i="10" s="1"/>
  <c r="J38" i="10"/>
  <c r="J39" i="10" s="1"/>
  <c r="I38" i="10"/>
  <c r="I39" i="10" s="1"/>
  <c r="H38" i="10"/>
  <c r="H39" i="10" s="1"/>
  <c r="G38" i="10"/>
  <c r="G39" i="10" s="1"/>
  <c r="F38" i="10"/>
  <c r="F39" i="10" s="1"/>
  <c r="E38" i="10"/>
  <c r="E39" i="10" s="1"/>
  <c r="D38" i="10"/>
  <c r="D39" i="10" s="1"/>
  <c r="C38" i="10"/>
  <c r="C39" i="10" s="1"/>
  <c r="B38" i="10"/>
  <c r="B39" i="10" s="1"/>
  <c r="E14" i="10"/>
  <c r="E16" i="10" s="1"/>
  <c r="E19" i="10" s="1"/>
  <c r="D14" i="10"/>
  <c r="D16" i="10" s="1"/>
  <c r="D19" i="10" s="1"/>
  <c r="C14" i="10"/>
  <c r="C16" i="10" s="1"/>
  <c r="C19" i="10" s="1"/>
  <c r="B14" i="10"/>
  <c r="B16" i="10" s="1"/>
  <c r="B19" i="10" s="1"/>
  <c r="F13" i="10"/>
  <c r="F18" i="10" s="1"/>
  <c r="G18" i="10" s="1"/>
  <c r="C6" i="10"/>
  <c r="D6" i="10" s="1"/>
  <c r="E6" i="10" s="1"/>
  <c r="AK37" i="9"/>
  <c r="AK38" i="9" s="1"/>
  <c r="AJ37" i="9"/>
  <c r="AJ38" i="9" s="1"/>
  <c r="AI37" i="9"/>
  <c r="AI38" i="9" s="1"/>
  <c r="AH37" i="9"/>
  <c r="AH38" i="9" s="1"/>
  <c r="AG37" i="9"/>
  <c r="AG38" i="9" s="1"/>
  <c r="AF37" i="9"/>
  <c r="AF38" i="9" s="1"/>
  <c r="AE37" i="9"/>
  <c r="AE38" i="9" s="1"/>
  <c r="AD37" i="9"/>
  <c r="AD38" i="9" s="1"/>
  <c r="AC37" i="9"/>
  <c r="AC38" i="9" s="1"/>
  <c r="AB37" i="9"/>
  <c r="AB38" i="9" s="1"/>
  <c r="AA37" i="9"/>
  <c r="AA38" i="9" s="1"/>
  <c r="Z37" i="9"/>
  <c r="Z38" i="9" s="1"/>
  <c r="Y37" i="9"/>
  <c r="Y38" i="9" s="1"/>
  <c r="X37" i="9"/>
  <c r="X38" i="9" s="1"/>
  <c r="W37" i="9"/>
  <c r="W38" i="9" s="1"/>
  <c r="V37" i="9"/>
  <c r="V38" i="9" s="1"/>
  <c r="U37" i="9"/>
  <c r="U38" i="9" s="1"/>
  <c r="T37" i="9"/>
  <c r="T38" i="9" s="1"/>
  <c r="S37" i="9"/>
  <c r="S38" i="9" s="1"/>
  <c r="R37" i="9"/>
  <c r="R38" i="9" s="1"/>
  <c r="Q37" i="9"/>
  <c r="Q38" i="9" s="1"/>
  <c r="P37" i="9"/>
  <c r="P38" i="9" s="1"/>
  <c r="O37" i="9"/>
  <c r="O38" i="9" s="1"/>
  <c r="N37" i="9"/>
  <c r="N38" i="9" s="1"/>
  <c r="M37" i="9"/>
  <c r="M38" i="9" s="1"/>
  <c r="L37" i="9"/>
  <c r="L38" i="9" s="1"/>
  <c r="K37" i="9"/>
  <c r="K38" i="9" s="1"/>
  <c r="J37" i="9"/>
  <c r="J38" i="9" s="1"/>
  <c r="I37" i="9"/>
  <c r="I38" i="9" s="1"/>
  <c r="H37" i="9"/>
  <c r="H38" i="9" s="1"/>
  <c r="G37" i="9"/>
  <c r="G38" i="9" s="1"/>
  <c r="F37" i="9"/>
  <c r="F38" i="9" s="1"/>
  <c r="E37" i="9"/>
  <c r="E38" i="9" s="1"/>
  <c r="D37" i="9"/>
  <c r="D38" i="9" s="1"/>
  <c r="C37" i="9"/>
  <c r="C38" i="9" s="1"/>
  <c r="B37" i="9"/>
  <c r="B38" i="9" s="1"/>
  <c r="K14" i="9"/>
  <c r="K16" i="9" s="1"/>
  <c r="K19" i="9" s="1"/>
  <c r="F14" i="9"/>
  <c r="F16" i="9" s="1"/>
  <c r="F19" i="9" s="1"/>
  <c r="E14" i="9"/>
  <c r="E16" i="9" s="1"/>
  <c r="E19" i="9" s="1"/>
  <c r="D14" i="9"/>
  <c r="D16" i="9" s="1"/>
  <c r="D19" i="9" s="1"/>
  <c r="C14" i="9"/>
  <c r="C16" i="9" s="1"/>
  <c r="C19" i="9" s="1"/>
  <c r="B14" i="9"/>
  <c r="B16" i="9" s="1"/>
  <c r="B19" i="9" s="1"/>
  <c r="P18" i="9"/>
  <c r="C6" i="9"/>
  <c r="D6" i="9" s="1"/>
  <c r="E6" i="9" s="1"/>
  <c r="F6" i="9" s="1"/>
  <c r="G6" i="9" s="1"/>
  <c r="H6" i="9" s="1"/>
  <c r="I6" i="9" s="1"/>
  <c r="J6" i="9" s="1"/>
  <c r="K6" i="9" s="1"/>
  <c r="O2" i="9"/>
  <c r="AK38" i="8"/>
  <c r="AC38" i="8"/>
  <c r="U38" i="8"/>
  <c r="AK37" i="8"/>
  <c r="AJ37" i="8"/>
  <c r="AJ38" i="8" s="1"/>
  <c r="AI37" i="8"/>
  <c r="AI38" i="8" s="1"/>
  <c r="AH37" i="8"/>
  <c r="AH38" i="8" s="1"/>
  <c r="AG37" i="8"/>
  <c r="AG38" i="8" s="1"/>
  <c r="AF37" i="8"/>
  <c r="AF38" i="8" s="1"/>
  <c r="AE37" i="8"/>
  <c r="AE38" i="8" s="1"/>
  <c r="AD37" i="8"/>
  <c r="AD38" i="8" s="1"/>
  <c r="AC37" i="8"/>
  <c r="AB37" i="8"/>
  <c r="AB38" i="8" s="1"/>
  <c r="AA37" i="8"/>
  <c r="AA38" i="8" s="1"/>
  <c r="Z37" i="8"/>
  <c r="Z38" i="8" s="1"/>
  <c r="Y37" i="8"/>
  <c r="Y38" i="8" s="1"/>
  <c r="X37" i="8"/>
  <c r="X38" i="8" s="1"/>
  <c r="W37" i="8"/>
  <c r="W38" i="8" s="1"/>
  <c r="V37" i="8"/>
  <c r="V38" i="8" s="1"/>
  <c r="U37" i="8"/>
  <c r="T37" i="8"/>
  <c r="T38" i="8" s="1"/>
  <c r="S37" i="8"/>
  <c r="S38" i="8" s="1"/>
  <c r="R37" i="8"/>
  <c r="R38" i="8" s="1"/>
  <c r="Q37" i="8"/>
  <c r="Q38" i="8" s="1"/>
  <c r="P37" i="8"/>
  <c r="P38" i="8" s="1"/>
  <c r="O37" i="8"/>
  <c r="O38" i="8" s="1"/>
  <c r="N37" i="8"/>
  <c r="N38" i="8" s="1"/>
  <c r="M37" i="8"/>
  <c r="M38" i="8" s="1"/>
  <c r="L37" i="8"/>
  <c r="L38" i="8" s="1"/>
  <c r="K37" i="8"/>
  <c r="K38" i="8" s="1"/>
  <c r="J37" i="8"/>
  <c r="J38" i="8" s="1"/>
  <c r="I37" i="8"/>
  <c r="I38" i="8" s="1"/>
  <c r="H37" i="8"/>
  <c r="H38" i="8" s="1"/>
  <c r="G37" i="8"/>
  <c r="G38" i="8" s="1"/>
  <c r="F37" i="8"/>
  <c r="F38" i="8" s="1"/>
  <c r="E37" i="8"/>
  <c r="E38" i="8" s="1"/>
  <c r="D37" i="8"/>
  <c r="D38" i="8" s="1"/>
  <c r="C37" i="8"/>
  <c r="C38" i="8" s="1"/>
  <c r="B37" i="8"/>
  <c r="B38" i="8" s="1"/>
  <c r="K14" i="8"/>
  <c r="K16" i="8" s="1"/>
  <c r="K19" i="8" s="1"/>
  <c r="J14" i="8"/>
  <c r="J16" i="8" s="1"/>
  <c r="J19" i="8" s="1"/>
  <c r="I14" i="8"/>
  <c r="I16" i="8" s="1"/>
  <c r="I19" i="8" s="1"/>
  <c r="H14" i="8"/>
  <c r="H16" i="8" s="1"/>
  <c r="H19" i="8" s="1"/>
  <c r="G14" i="8"/>
  <c r="G16" i="8" s="1"/>
  <c r="G19" i="8" s="1"/>
  <c r="F14" i="8"/>
  <c r="F16" i="8" s="1"/>
  <c r="F19" i="8" s="1"/>
  <c r="E14" i="8"/>
  <c r="E16" i="8" s="1"/>
  <c r="E19" i="8" s="1"/>
  <c r="D14" i="8"/>
  <c r="D16" i="8" s="1"/>
  <c r="D19" i="8" s="1"/>
  <c r="C14" i="8"/>
  <c r="C16" i="8" s="1"/>
  <c r="C19" i="8" s="1"/>
  <c r="B14" i="8"/>
  <c r="B16" i="8" s="1"/>
  <c r="B19" i="8" s="1"/>
  <c r="L13" i="8"/>
  <c r="L18" i="8" s="1"/>
  <c r="C6" i="8"/>
  <c r="D6" i="8" s="1"/>
  <c r="E6" i="8" s="1"/>
  <c r="F6" i="8" s="1"/>
  <c r="G6" i="8" s="1"/>
  <c r="H6" i="8" s="1"/>
  <c r="I6" i="8" s="1"/>
  <c r="J6" i="8" s="1"/>
  <c r="K6" i="8" s="1"/>
  <c r="I18" i="4"/>
  <c r="I13" i="4"/>
  <c r="B5" i="11" l="1"/>
  <c r="B5" i="10"/>
  <c r="B5" i="9"/>
  <c r="B5" i="8"/>
  <c r="D8" i="11" l="1"/>
  <c r="F8" i="11"/>
  <c r="J8" i="11"/>
  <c r="G8" i="11"/>
  <c r="K8" i="11"/>
  <c r="M8" i="11"/>
  <c r="H8" i="11"/>
  <c r="L8" i="11"/>
  <c r="I8" i="11"/>
  <c r="G8" i="9"/>
  <c r="N8" i="9"/>
  <c r="O8" i="9"/>
  <c r="L8" i="9"/>
  <c r="M8" i="9"/>
  <c r="H8" i="9"/>
  <c r="I8" i="9"/>
  <c r="J8" i="9"/>
  <c r="C8" i="11"/>
  <c r="E8" i="11"/>
  <c r="B8" i="11"/>
  <c r="D8" i="10"/>
  <c r="E8" i="10"/>
  <c r="C8" i="10"/>
  <c r="B8" i="10"/>
  <c r="E8" i="9"/>
  <c r="K8" i="9"/>
  <c r="F8" i="9"/>
  <c r="D8" i="9"/>
  <c r="C8" i="9"/>
  <c r="B8" i="9"/>
  <c r="G8" i="8"/>
  <c r="K8" i="8"/>
  <c r="F8" i="8"/>
  <c r="J8" i="8"/>
  <c r="H8" i="8"/>
  <c r="E8" i="8"/>
  <c r="I8" i="8"/>
  <c r="D8" i="8"/>
  <c r="C8" i="8"/>
  <c r="B8" i="8"/>
  <c r="E14" i="4"/>
  <c r="E16" i="4" s="1"/>
  <c r="E19" i="4" s="1"/>
  <c r="B30" i="4"/>
  <c r="B31" i="4" s="1"/>
  <c r="C30" i="4"/>
  <c r="C31" i="4" s="1"/>
  <c r="D30" i="4"/>
  <c r="D31" i="4" s="1"/>
  <c r="E30" i="4"/>
  <c r="E31" i="4" s="1"/>
  <c r="F30" i="4"/>
  <c r="F31" i="4" s="1"/>
  <c r="G30" i="4"/>
  <c r="G31" i="4" s="1"/>
  <c r="H30" i="4"/>
  <c r="H31" i="4" s="1"/>
  <c r="I30" i="4"/>
  <c r="I31" i="4" s="1"/>
  <c r="J30" i="4"/>
  <c r="J31" i="4" s="1"/>
  <c r="K30" i="4"/>
  <c r="K31" i="4" s="1"/>
  <c r="L30" i="4"/>
  <c r="L31" i="4" s="1"/>
  <c r="M30" i="4"/>
  <c r="M31" i="4" s="1"/>
  <c r="N30" i="4"/>
  <c r="N31" i="4" s="1"/>
  <c r="O30" i="4"/>
  <c r="O31" i="4" s="1"/>
  <c r="P30" i="4"/>
  <c r="P31" i="4" s="1"/>
  <c r="Q30" i="4"/>
  <c r="Q31" i="4" s="1"/>
  <c r="R30" i="4"/>
  <c r="R31" i="4" s="1"/>
  <c r="S30" i="4"/>
  <c r="S31" i="4" s="1"/>
  <c r="T30" i="4"/>
  <c r="T31" i="4" s="1"/>
  <c r="U30" i="4"/>
  <c r="U31" i="4" s="1"/>
  <c r="V30" i="4"/>
  <c r="V31" i="4" s="1"/>
  <c r="W30" i="4"/>
  <c r="W31" i="4" s="1"/>
  <c r="X30" i="4"/>
  <c r="X31" i="4" s="1"/>
  <c r="Y30" i="4"/>
  <c r="Y31" i="4" s="1"/>
  <c r="I19" i="4"/>
  <c r="H14" i="4"/>
  <c r="H16" i="4" s="1"/>
  <c r="H19" i="4" s="1"/>
  <c r="F14" i="4"/>
  <c r="F16" i="4" s="1"/>
  <c r="F19" i="4" s="1"/>
  <c r="G14" i="4"/>
  <c r="G16" i="4" s="1"/>
  <c r="G19" i="4" s="1"/>
  <c r="D14" i="4"/>
  <c r="D16" i="4" s="1"/>
  <c r="D19" i="4" s="1"/>
  <c r="C14" i="4"/>
  <c r="C16" i="4" s="1"/>
  <c r="C19" i="4" s="1"/>
  <c r="B14" i="4"/>
  <c r="B16" i="4" s="1"/>
  <c r="B19" i="4" s="1"/>
  <c r="C6" i="4"/>
  <c r="D6" i="4" s="1"/>
  <c r="E6" i="4" s="1"/>
  <c r="F6" i="4" s="1"/>
  <c r="G6" i="4" s="1"/>
  <c r="H6" i="4" s="1"/>
  <c r="D9" i="10"/>
  <c r="M9" i="9"/>
  <c r="G9" i="8"/>
  <c r="I9" i="8"/>
  <c r="K9" i="11"/>
  <c r="H9" i="11"/>
  <c r="C9" i="9"/>
  <c r="D9" i="9"/>
  <c r="E9" i="11"/>
  <c r="J9" i="9"/>
  <c r="E9" i="8"/>
  <c r="D9" i="11"/>
  <c r="M9" i="11"/>
  <c r="E9" i="10"/>
  <c r="L9" i="9"/>
  <c r="N9" i="9"/>
  <c r="B9" i="9"/>
  <c r="F9" i="9"/>
  <c r="I9" i="9"/>
  <c r="E9" i="9"/>
  <c r="F9" i="8"/>
  <c r="B9" i="10"/>
  <c r="B9" i="8"/>
  <c r="K9" i="9"/>
  <c r="J9" i="8"/>
  <c r="C9" i="11"/>
  <c r="L9" i="11"/>
  <c r="C9" i="10"/>
  <c r="G9" i="11"/>
  <c r="H9" i="8"/>
  <c r="B9" i="11"/>
  <c r="C9" i="8"/>
  <c r="O9" i="9"/>
  <c r="F9" i="11"/>
  <c r="H9" i="9"/>
  <c r="G9" i="9"/>
  <c r="J9" i="11"/>
  <c r="K9" i="8"/>
  <c r="I9" i="11"/>
  <c r="D9" i="8"/>
  <c r="L10" i="11" l="1"/>
  <c r="J10" i="11"/>
  <c r="M10" i="11"/>
  <c r="F10" i="11"/>
  <c r="G10" i="11"/>
  <c r="H10" i="11"/>
  <c r="I10" i="11"/>
  <c r="K10" i="11"/>
  <c r="D10" i="11"/>
  <c r="D20" i="11" s="1"/>
  <c r="L20" i="9"/>
  <c r="L10" i="9"/>
  <c r="O10" i="9"/>
  <c r="O20" i="9" s="1"/>
  <c r="N10" i="9"/>
  <c r="N20" i="9" s="1"/>
  <c r="M10" i="9"/>
  <c r="M20" i="9" s="1"/>
  <c r="G10" i="9"/>
  <c r="G20" i="9" s="1"/>
  <c r="I10" i="9"/>
  <c r="I20" i="9" s="1"/>
  <c r="J10" i="9"/>
  <c r="J20" i="9" s="1"/>
  <c r="H10" i="9"/>
  <c r="H20" i="9" s="1"/>
  <c r="C10" i="11"/>
  <c r="C20" i="11" s="1"/>
  <c r="B10" i="11"/>
  <c r="E10" i="11"/>
  <c r="D10" i="10"/>
  <c r="D20" i="10" s="1"/>
  <c r="B10" i="10"/>
  <c r="C10" i="10"/>
  <c r="C20" i="10" s="1"/>
  <c r="E10" i="10"/>
  <c r="B10" i="9"/>
  <c r="B20" i="9" s="1"/>
  <c r="C10" i="9"/>
  <c r="C20" i="9" s="1"/>
  <c r="D10" i="9"/>
  <c r="D20" i="9" s="1"/>
  <c r="F10" i="9"/>
  <c r="F20" i="9" s="1"/>
  <c r="K10" i="9"/>
  <c r="K20" i="9" s="1"/>
  <c r="E10" i="9"/>
  <c r="E20" i="9" s="1"/>
  <c r="C10" i="8"/>
  <c r="C20" i="8" s="1"/>
  <c r="B10" i="8"/>
  <c r="B20" i="8" s="1"/>
  <c r="I10" i="8"/>
  <c r="I20" i="8" s="1"/>
  <c r="H10" i="8"/>
  <c r="H20" i="8" s="1"/>
  <c r="J10" i="8"/>
  <c r="J20" i="8" s="1"/>
  <c r="D10" i="8"/>
  <c r="D20" i="8" s="1"/>
  <c r="E10" i="8"/>
  <c r="E20" i="8" s="1"/>
  <c r="F10" i="8"/>
  <c r="F20" i="8" s="1"/>
  <c r="K10" i="8"/>
  <c r="K20" i="8" s="1"/>
  <c r="G10" i="8"/>
  <c r="G20" i="8" s="1"/>
  <c r="B5" i="4"/>
  <c r="D8" i="4" l="1"/>
  <c r="H8" i="4"/>
  <c r="G8" i="4"/>
  <c r="F8" i="4"/>
  <c r="C8" i="4"/>
  <c r="E8" i="4"/>
  <c r="B8" i="4"/>
  <c r="F9" i="4"/>
  <c r="C9" i="4"/>
  <c r="B9" i="4"/>
  <c r="G9" i="4"/>
  <c r="H9" i="4"/>
  <c r="D9" i="4"/>
  <c r="B20" i="4" l="1"/>
  <c r="H10" i="4"/>
  <c r="H20" i="4" s="1"/>
  <c r="B10" i="4"/>
  <c r="C10" i="4" s="1"/>
  <c r="C20" i="4" s="1"/>
  <c r="G10" i="4"/>
  <c r="G20" i="4" s="1"/>
  <c r="F10" i="4"/>
  <c r="F20" i="4" s="1"/>
  <c r="D10" i="4"/>
  <c r="D20" i="4" s="1"/>
  <c r="E9" i="4"/>
  <c r="E10" i="4" l="1"/>
  <c r="E2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EA8380F7-0283-4990-9209-15A70FDA23AC}">
      <text>
        <r>
          <rPr>
            <sz val="11"/>
            <color rgb="FF000000"/>
            <rFont val="Calibri"/>
            <family val="2"/>
            <charset val="1"/>
          </rPr>
          <t>Do we need index in alarm?</t>
        </r>
      </text>
    </comment>
    <comment ref="D20" authorId="0" shapeId="0" xr:uid="{18E31259-C6C7-413A-B457-0234D1C17E4E}">
      <text>
        <r>
          <rPr>
            <sz val="11"/>
            <color rgb="FF000000"/>
            <rFont val="Calibri"/>
            <family val="2"/>
            <charset val="1"/>
          </rPr>
          <t>Is this correct formula?</t>
        </r>
      </text>
    </comment>
  </commentList>
</comments>
</file>

<file path=xl/sharedStrings.xml><?xml version="1.0" encoding="utf-8"?>
<sst xmlns="http://schemas.openxmlformats.org/spreadsheetml/2006/main" count="324" uniqueCount="120">
  <si>
    <t>Battery</t>
  </si>
  <si>
    <t>units</t>
  </si>
  <si>
    <t>resolution</t>
  </si>
  <si>
    <t>min value</t>
  </si>
  <si>
    <t>max value</t>
  </si>
  <si>
    <t>V</t>
  </si>
  <si>
    <t>bits</t>
  </si>
  <si>
    <t>req max value</t>
  </si>
  <si>
    <t>req min value</t>
  </si>
  <si>
    <t>Check</t>
  </si>
  <si>
    <t>max no. of values</t>
  </si>
  <si>
    <t>hex converted to binary =</t>
  </si>
  <si>
    <t xml:space="preserve"> number position in byte string =</t>
  </si>
  <si>
    <t>hex value @ position in byte string =</t>
  </si>
  <si>
    <t>converted to binary value @ position in byte string =</t>
  </si>
  <si>
    <t>bit shifting string start position =</t>
  </si>
  <si>
    <t>Converted value in output units =</t>
  </si>
  <si>
    <t>converted to binary =</t>
  </si>
  <si>
    <t>converted to decimal =</t>
  </si>
  <si>
    <t>Physical Property Measured =</t>
  </si>
  <si>
    <t xml:space="preserve">www.baranidesign.com </t>
  </si>
  <si>
    <t xml:space="preserve">+421 948 067 125    </t>
  </si>
  <si>
    <t>sales@baranidesign.com</t>
  </si>
  <si>
    <t>{"ButtonStyle":0,"Name":"","CopyProtect":{"IsEnabled":false,"DomainName":""},"HideSscPoweredlogo":false,"AspnetConfig":{"BrowseUrl":"http://localhost/ssc","FileExtension":0},"NodejsConfig":{"LocalPort":3000},"SmartphoneSettings":{"ViewportLock":true,"UseOldViewEngine":false,"EnableZoom":false,"EnableSwipe":false,"HideToolbar":false,"InheritBackgroundColor":false,"CheckboxFlavor":1,"ShowBubble":false},"SmartphoneTheme":1,"Theme":{"BgColor":"#FFFFFFFF","BgImage":"","InputBorderStyle":2},"Layout":0,"LayoutConfig":{"IsSamePagesHeight":false},"Toolbar":{"Position":1,"IsSubmit":true,"IsPrint":true,"IsPrintAll":false,"IsReset":true,"IsUpdate":true},"InputDetection":0,"ConfigureSubmit":{"IsShowCaptcha":false,"IsUseSscWebServer":true,"ReceiverCode":"jan@baranidesign.com","IsFreeService":false,"IsAdvanceService":true,"IsSecureEmail":false,"IsDemonstrationService":false,"AfterSuccessfulSubmit":"","AfterFailSubmit":"","AfterCancelWizard":"","IsUseOwnWebServer":false,"OwnWebServerURL":"","OwnWebServerTarget":"","SubmitTarget":0},"Flavor":0,"Edition":3,"IgnoreBgInputCell":false,"LiveShare":{"Enable":true},"ResponsiveDesignSetting":{"Disabled":false},"WbUtil":{"EnableBs":true}}</t>
  </si>
  <si>
    <t>n/a</t>
  </si>
  <si>
    <t>Byte string conversion calculations to binary number format</t>
  </si>
  <si>
    <t>bit SUM</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</si>
  <si>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required.","OkButton":"OK","DDLDefaultRequiredText":"Please Select"},"WizardButton":{"Next":"Next","Previous":"Previous","Cancel":"Cancel","Finish":"Finish"},"ToolbarButton":{"Submit":"Submit","Print":"Print","PrintAll":"Print All","Reset":"Reset","Update":"Update","Back":"Back"},"BrowserAndLocation":{"Browsers":[{"Name":"chrome.exe"},{"Name":"firefox.exe"}],"ConversionPath":"C:\\Users\\baranij\\Downloads"},"AdvancedSettingsModels":[],"Dropbox":{"AccessToken":"","AccessSecret":""},"SpreadsheetServer":{"Username":"","Password":"","ServerUrl":""},"ConfigureSubmitDefault":{"Email":"jan@baranidesign.com"},"MessageBubble":{"Close":false,"TopMsg":0},"CustomizeTheme":{"Theme":""},"QrSetting":{"ShowOnConversion":true},"CongratsPage":{"LastOpenedVersion":""},"LocalWebServer":{"Port":"8888"},"SubmitDialog":{"SubmitDialogHeading":"Submit Successful.","SubmitDialogDesc":"The form was successfully submitted.","BeforeSubmitDesc":"The form is being submitted.","OfflineHeading":"Save until online","OfflineDesc":"You are currently offline and the submit failed. Do you want to save the submit and send it later when you are online.","OfflineConfirm":"Do you want to save?","OfflineSubmitHeading":"Offline forms submit confirmation","OfflineSubmitDesc":"There are Offline form(s), which are now ready to submit in server.","OfflineSubmitConfirm":"Do you want to submit?","FailOfflineHeading":"Offline Form submit failed","FailOfflineDesc":"Unable to connect to the Internet. Please try submitting the offline forms later in internet connection.","OfflineSubmitWait":"It may take sometime to finish all submits depending on the size of offline forms and internet connection.","OfflineSubmitWaitCounter":"Left","OfflineSubmitError":"Submit error: Please try later."}}</t>
  </si>
  <si>
    <t>ALLMETEO OPEN RAIN Data Format: MeteoRain IoT Sigfox &amp; LoRaWAN wireless message bit string verifier calculator</t>
  </si>
  <si>
    <t>MeteoRain IoT PROTOCOL START BIT (Type) = 0</t>
  </si>
  <si>
    <t>boolean</t>
  </si>
  <si>
    <t>Is internal temp
&gt; 2 °C (1=YES)</t>
  </si>
  <si>
    <t>CALCULATED OUTPUT VALUES =</t>
  </si>
  <si>
    <t>Sensor Error or N/A = Maximum possible bit value for each measurand in binary = 111111…. (FFFFF…. In hex) signifies measurement error code (except for Rain register which is cumulative revolving.</t>
  </si>
  <si>
    <t xml:space="preserve">Copyright©2020 BARANI DESIGN TECHNOLOGIES s.r.o.    </t>
  </si>
  <si>
    <t>clicks/pulses 
(Unitless value. Before displaying,
multiply by rain gauge resolution)</t>
  </si>
  <si>
    <t>Rain Intensity Correction 
to Rain Clicks 
(revolving counter)</t>
  </si>
  <si>
    <t>Rain Clicks 
(revolving counter)</t>
  </si>
  <si>
    <t>Rain gauge internal temperature warning (Is internal temperature &gt; 2 °C?) is used to warn of possible ground frost and its affect on rain gauge measurements (0 = internal rain gauge temperature is less than 2 °C, 1 = internal temperature is higher than 2 °C)</t>
  </si>
  <si>
    <t>{"IsHide":false,"SheetId":0,"Name":"MeteoRain bitmap","HiddenRow":0,"VisibleRange":"","SheetTheme":{"TabColor":"","BodyColor":"","BodyImage":""}}</t>
  </si>
  <si>
    <t>Index</t>
  </si>
  <si>
    <t>This calculator is meant for quick message decoding for MeteoWind IoT wind transmitters that send a bit-shifted string. (Sigfox: 8 Bytes comply with Worldwide regulations duty cycle to allow 144 messages/day.)</t>
  </si>
  <si>
    <t>Input 6 byte or longer string (hex) =</t>
  </si>
  <si>
    <r>
      <t xml:space="preserve">Time Interval 
</t>
    </r>
    <r>
      <rPr>
        <b/>
        <sz val="11"/>
        <color rgb="FFFF0000"/>
        <rFont val="Calibri"/>
        <family val="2"/>
        <scheme val="minor"/>
      </rPr>
      <t>SQUARED (SQRT)</t>
    </r>
    <r>
      <rPr>
        <b/>
        <sz val="11"/>
        <color theme="1"/>
        <rFont val="Calibri"/>
        <family val="2"/>
        <scheme val="minor"/>
      </rPr>
      <t xml:space="preserve">
(min time interval between successive pulses)</t>
    </r>
  </si>
  <si>
    <t>Debug</t>
  </si>
  <si>
    <t>binary</t>
  </si>
  <si>
    <t>LoRaWAN Service Message Format: Wireless message bit string verifier calculator</t>
  </si>
  <si>
    <t>This calculator is meant for quick message decoding for MeteoWind IoT wind transmitters that send a bit-shifted string.</t>
  </si>
  <si>
    <t xml:space="preserve">MeteoWind IoT message format </t>
  </si>
  <si>
    <t>Input XX byte or longer string (hex) =</t>
  </si>
  <si>
    <t>c582a1087050904b3114</t>
  </si>
  <si>
    <t>Type</t>
  </si>
  <si>
    <t>Latitude</t>
  </si>
  <si>
    <t>Longitude</t>
  </si>
  <si>
    <t>Fix Status
‘0’=Invalid
‘1’=GNSS fix
‘2’=DGPS fix</t>
  </si>
  <si>
    <t>Number of Satelites</t>
  </si>
  <si>
    <t>HDOP</t>
  </si>
  <si>
    <t>Inclination X</t>
  </si>
  <si>
    <t>Inclination Y</t>
  </si>
  <si>
    <t>Inclination Z</t>
  </si>
  <si>
    <t>Debug Flags</t>
  </si>
  <si>
    <t>deg</t>
  </si>
  <si>
    <t>status</t>
  </si>
  <si>
    <t>interger</t>
  </si>
  <si>
    <t>meters</t>
  </si>
  <si>
    <t>FINAL CALCULATED OUTPUT VALUES =</t>
  </si>
  <si>
    <t xml:space="preserve">    Latitude = ISO6709 Latitude comes before longitude, North latitude is positive. Accuracy to 5 decimal places (0.00001 = 1.11 m = +/-0.55m)   GPS module mode = GPGGA.</t>
  </si>
  <si>
    <t xml:space="preserve">    Longitude = ISO6709, East longitude is positive. Accuracy to 5 decimal places (0.00001 = 1.11 m = +/-0.55m)      GPS module mode = GPGGA.</t>
  </si>
  <si>
    <t>Conversion ALGORITHM:</t>
  </si>
  <si>
    <t>https://stackoverflow.com/questions/46962288/change-longitude-from-180-to-180-to-0-to-360</t>
  </si>
  <si>
    <t xml:space="preserve">    GPS fix status = ‘0’=Invalid; ‘1’=GNSS fix; ‘2’=DGPS fix.</t>
  </si>
  <si>
    <t xml:space="preserve">    Number of GPS satelites</t>
  </si>
  <si>
    <t xml:space="preserve">    HDOP = Horizontal Dilution of Precision gives the added innacuracy based on geometric location of the satelites.</t>
  </si>
  <si>
    <r>
      <t xml:space="preserve">    Accelerometer Average Inclination in X - </t>
    </r>
    <r>
      <rPr>
        <b/>
        <sz val="11"/>
        <color rgb="FFFF0000"/>
        <rFont val="Calibri"/>
        <family val="2"/>
      </rPr>
      <t>treba vynulovat vo vyrobe ked sa napaluje, nech je v horizontalnej polohe</t>
    </r>
  </si>
  <si>
    <t xml:space="preserve">    Accelerometer Average Inclination in Y - treba vynulovat vo vyrobe ked sa napaluje, nech je v horizontalnej polohe</t>
  </si>
  <si>
    <t xml:space="preserve">    Accelerometer Average Inclination in Z - treba vynulovat vo vyrobe ked sa napaluje, nech je v horizontalnej polohe</t>
  </si>
  <si>
    <t xml:space="preserve">    Sensor Error or N/A = Maximum possible bit value for each measurand in binary = 111111…. (FFFFF…. In hex) signifies measurement error code.</t>
  </si>
  <si>
    <t>https://stackoverflow.com/questions/35693029/bin2dec-for-numbers-longer-than-10-bits-in-excel</t>
  </si>
  <si>
    <t>https://www.esri.com/news/arcuser/0703/geoid2of3.html</t>
  </si>
  <si>
    <t xml:space="preserve">Copyright©2019 BARANI DESIGN TECHNOLOGIES s.r.o.    </t>
  </si>
  <si>
    <t>MeteoHelix IoT message format</t>
  </si>
  <si>
    <t>Hardware type</t>
  </si>
  <si>
    <t>Major Firmware revision</t>
  </si>
  <si>
    <t>Minor Firmware revision</t>
  </si>
  <si>
    <t>Patch Firmware revision</t>
  </si>
  <si>
    <t xml:space="preserve">    Hardware type - 0=test, 1=MeteoHelix, 2=MeteoWind, 3=MeteoRain, 4=MeteoAG, …</t>
  </si>
  <si>
    <t>Major Firmware revision = 0…8     Example Firmware versioning like "0.03.009"</t>
  </si>
  <si>
    <t>Minor Firmware revision = 0…255</t>
  </si>
  <si>
    <t>Patch Firmware revision = 0…256</t>
  </si>
  <si>
    <t>Sensor serial number = SHT45 unique serial number to identify the sensor board on the MeteoHelix</t>
  </si>
  <si>
    <t>Solar Serial Number = unique serial number of a callibrated solar panel</t>
  </si>
  <si>
    <t>All Alarms Snooze</t>
  </si>
  <si>
    <t>Debug flags</t>
  </si>
  <si>
    <t>seconds</t>
  </si>
  <si>
    <t>728/seconds^0.5</t>
  </si>
  <si>
    <t>Minimum time between clicks is the minimum elapsed time between 2 successive rain gauge tipping bucket mechanism signals. It is sent as 728/time^0.5. It is used to determine the maximum instantaneous rain rate. (Rain gauge resolution divided by Minimum time between clicks results Rain rate.)</t>
  </si>
  <si>
    <t>Rain (revolving counter) value is a revolving counter which returns to zero after the maximum 4096 value is reached and starts counting up again. For each 10 minute data transmit interval, the amount of rain is equal to the difference between two consecutive values of this register times the rain gauge resolution. (Rain gauge intensity correction below may be added to this value if desired if high intensity rain rates have occurred.)</t>
  </si>
  <si>
    <t xml:space="preserve">Rain Intensity correction is added to the amount of Rain Clicks of the above revolving counter. For each 10 minute data transmit interval, the amount of rain the rain gauge may have missed due to high rain intensities is equal to the difference between two consecutive values of this register times the rain gauge resolution. </t>
  </si>
  <si>
    <t>20231031  MeteoHelix IoT LoRaWAN ALARM</t>
  </si>
  <si>
    <t xml:space="preserve">MeteoWind IoT ALARM message format </t>
  </si>
  <si>
    <r>
      <t xml:space="preserve">Time Interval </t>
    </r>
    <r>
      <rPr>
        <b/>
        <sz val="11"/>
        <color rgb="FFFF0000"/>
        <rFont val="Calibri"/>
        <family val="2"/>
        <scheme val="minor"/>
      </rPr>
      <t>SQUARED (SQRT)</t>
    </r>
    <r>
      <rPr>
        <b/>
        <sz val="11"/>
        <color theme="1"/>
        <rFont val="Calibri"/>
        <family val="2"/>
        <scheme val="minor"/>
      </rPr>
      <t xml:space="preserve">
(min time interval between successive pulses)</t>
    </r>
  </si>
  <si>
    <t>Debug_Flags</t>
  </si>
  <si>
    <r>
      <t xml:space="preserve">    Message counter revolving 0 to 63</t>
    </r>
    <r>
      <rPr>
        <b/>
        <sz val="11"/>
        <color rgb="FFFF0000"/>
        <rFont val="Calibri"/>
        <family val="2"/>
      </rPr>
      <t xml:space="preserve"> is independent of regular 10min message index.</t>
    </r>
  </si>
  <si>
    <t xml:space="preserve">    ALL VALUES are absolute numbers (do NOT get subtracted or added to any other reading).</t>
  </si>
  <si>
    <r>
      <t xml:space="preserve">    </t>
    </r>
    <r>
      <rPr>
        <b/>
        <sz val="11"/>
        <color rgb="FFFF0000"/>
        <rFont val="Calibri"/>
        <family val="2"/>
        <scheme val="minor"/>
      </rPr>
      <t>Time Interval SQUARED</t>
    </r>
    <r>
      <rPr>
        <sz val="11"/>
        <color rgb="FFFF0000"/>
        <rFont val="Calibri"/>
        <family val="2"/>
        <scheme val="minor"/>
      </rPr>
      <t xml:space="preserve"> = Minimum time between clicks is the minimum elapsed time between 2 successive rain gauge tipping bucket mechanism signals. It is sent as 728/time^2. It is used to determine the maximum instantaneous rain rate. (Rain gauge resolution divided by Minimum time between clicks results Rain rate.)</t>
    </r>
  </si>
  <si>
    <r>
      <t xml:space="preserve">    </t>
    </r>
    <r>
      <rPr>
        <b/>
        <sz val="11"/>
        <color rgb="FFFF0000"/>
        <rFont val="Calibri"/>
        <family val="2"/>
      </rPr>
      <t xml:space="preserve">Alarm sent </t>
    </r>
    <r>
      <rPr>
        <sz val="11"/>
        <color rgb="FFFF0000"/>
        <rFont val="Calibri"/>
        <family val="2"/>
        <charset val="1"/>
      </rPr>
      <t>value indicates whether alarm was activated during the current time interval, alarm was not sent during the last regular message sending interval=0(default), at least one alarm was sent during the last interval =1.</t>
    </r>
  </si>
  <si>
    <r>
      <t xml:space="preserve">    Debug_Flags </t>
    </r>
    <r>
      <rPr>
        <sz val="11"/>
        <color rgb="FFFF0000"/>
        <rFont val="Calibri"/>
        <family val="2"/>
      </rPr>
      <t>binary flag indicates whether an error apeared in any of the measurements sent in the alarm</t>
    </r>
    <r>
      <rPr>
        <b/>
        <sz val="11"/>
        <color rgb="FFFF0000"/>
        <rFont val="Calibri"/>
        <family val="2"/>
        <charset val="1"/>
      </rPr>
      <t xml:space="preserve">,  </t>
    </r>
    <r>
      <rPr>
        <sz val="11"/>
        <color rgb="FFFF0000"/>
        <rFont val="Calibri"/>
        <family val="2"/>
      </rPr>
      <t>No=0(default), Yes: 1.</t>
    </r>
  </si>
  <si>
    <t>Battery value changes based on Index. Index=0:4 -&gt; =IF(MOD(B11,10)&lt;=4,MOD(B11,10)*C13+C16,MOD(B11,10)*C13+C16-1)
Every other message will have the correct voltage. If FFFF is sent (4) = invalid value. 
With Bat_min = 3.3V, possible bvalues are 3.3(0), 3.4(1), 3.5(2), 3.6(3),error((4). 
With Bat_min = 3.7V, possible bvalues are 3.7(0), 3.8(1), 3.9(2), 4.0(3),error((4).</t>
  </si>
  <si>
    <t>DEV Addr1</t>
  </si>
  <si>
    <t>DEV Addr2</t>
  </si>
  <si>
    <t>DEV Addr3</t>
  </si>
  <si>
    <t>DEV Addr4</t>
  </si>
  <si>
    <t>R2</t>
  </si>
  <si>
    <t>R3</t>
  </si>
  <si>
    <t>R4</t>
  </si>
  <si>
    <t>00013240</t>
  </si>
  <si>
    <t>008013240051</t>
  </si>
  <si>
    <t>Payload period</t>
  </si>
  <si>
    <t>464202002700BE160A000000</t>
  </si>
  <si>
    <t>00AB6000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</si>
</sst>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quot; bits&quot;"/>
    <numFmt numFmtId="165" formatCode="0&quot;th bit&quot;"/>
    <numFmt numFmtId="166" formatCode="0&quot;st bit&quot;"/>
    <numFmt numFmtId="169" formatCode="0.000\ &quot;seconds&quot;"/>
    <numFmt numFmtId="172" formatCode="0.0"/>
    <numFmt numFmtId="173" formatCode="0\ &quot;bytes&quot;"/>
    <numFmt numFmtId="174" formatCode="0.00&quot; bytes&quot;"/>
  </numFmts>
  <fonts count="41" x14ac:knownFonts="1">
    <font>
      <sz val="11"/>
      <color theme="1"/>
      <name val="Calibri"/>
      <family val="2"/>
      <scheme val="minor"/>
    </font>
    <font>
      <b/>
      <sz val="11"/>
      <color theme="1"/>
      <name val="Calibri"/>
      <family val="2"/>
      <scheme val="minor"/>
    </font>
    <font>
      <sz val="11"/>
      <color theme="0" tint="-0.499984740745262"/>
      <name val="Calibri"/>
      <family val="2"/>
      <scheme val="minor"/>
    </font>
    <font>
      <b/>
      <sz val="11"/>
      <color theme="0" tint="-0.499984740745262"/>
      <name val="Calibri"/>
      <family val="2"/>
      <scheme val="minor"/>
    </font>
    <font>
      <sz val="11"/>
      <color theme="0" tint="-0.34998626667073579"/>
      <name val="Calibri"/>
      <family val="2"/>
      <scheme val="minor"/>
    </font>
    <font>
      <b/>
      <sz val="11"/>
      <color theme="0" tint="-0.34998626667073579"/>
      <name val="Calibri"/>
      <family val="2"/>
      <scheme val="minor"/>
    </font>
    <font>
      <b/>
      <sz val="14"/>
      <color theme="1"/>
      <name val="Calibri"/>
      <family val="2"/>
      <scheme val="minor"/>
    </font>
    <font>
      <i/>
      <sz val="11"/>
      <color theme="1"/>
      <name val="Calibri"/>
      <family val="2"/>
      <scheme val="minor"/>
    </font>
    <font>
      <u/>
      <sz val="11"/>
      <color theme="10"/>
      <name val="Calibri"/>
      <family val="2"/>
      <scheme val="minor"/>
    </font>
    <font>
      <b/>
      <sz val="11"/>
      <color rgb="FF0070C0"/>
      <name val="Calibri"/>
      <family val="2"/>
      <scheme val="minor"/>
    </font>
    <font>
      <sz val="11"/>
      <color rgb="FF0070C0"/>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4"/>
      <color theme="1"/>
      <name val="Calibri"/>
      <family val="2"/>
      <scheme val="minor"/>
    </font>
    <font>
      <sz val="12"/>
      <color theme="1"/>
      <name val="Calibri"/>
      <family val="2"/>
      <scheme val="minor"/>
    </font>
    <font>
      <sz val="11"/>
      <color theme="1"/>
      <name val="Calibri"/>
      <family val="2"/>
      <scheme val="minor"/>
    </font>
    <font>
      <sz val="11"/>
      <color rgb="FFA6A6A6"/>
      <name val="Calibri"/>
      <family val="2"/>
      <charset val="1"/>
    </font>
    <font>
      <sz val="11"/>
      <color theme="1"/>
      <name val="Arial"/>
      <family val="2"/>
    </font>
    <font>
      <sz val="11"/>
      <color rgb="FF000000"/>
      <name val="Calibri"/>
      <family val="2"/>
      <charset val="1"/>
    </font>
    <font>
      <b/>
      <sz val="14"/>
      <color rgb="FF000000"/>
      <name val="Calibri"/>
      <family val="2"/>
      <charset val="1"/>
    </font>
    <font>
      <i/>
      <sz val="11"/>
      <color rgb="FF000000"/>
      <name val="Calibri"/>
      <family val="2"/>
      <charset val="1"/>
    </font>
    <font>
      <b/>
      <sz val="11"/>
      <color rgb="FFFF0000"/>
      <name val="Calibri"/>
      <family val="2"/>
      <charset val="1"/>
    </font>
    <font>
      <sz val="12"/>
      <color rgb="FF000000"/>
      <name val="Calibri"/>
      <family val="2"/>
      <charset val="1"/>
    </font>
    <font>
      <sz val="11"/>
      <color rgb="FF0070C0"/>
      <name val="Calibri"/>
      <family val="2"/>
      <charset val="1"/>
    </font>
    <font>
      <b/>
      <sz val="11"/>
      <color rgb="FF000000"/>
      <name val="Calibri"/>
      <family val="2"/>
      <charset val="1"/>
    </font>
    <font>
      <b/>
      <sz val="11"/>
      <color rgb="FF0070C0"/>
      <name val="Calibri"/>
      <family val="2"/>
      <charset val="1"/>
    </font>
    <font>
      <sz val="11"/>
      <color rgb="FFFF0000"/>
      <name val="Calibri"/>
      <family val="2"/>
      <charset val="1"/>
    </font>
    <font>
      <b/>
      <sz val="11"/>
      <color rgb="FF808080"/>
      <name val="Calibri"/>
      <family val="2"/>
      <charset val="1"/>
    </font>
    <font>
      <sz val="11"/>
      <color rgb="FF808080"/>
      <name val="Calibri"/>
      <family val="2"/>
      <charset val="1"/>
    </font>
    <font>
      <b/>
      <sz val="11"/>
      <name val="Calibri"/>
      <family val="2"/>
      <charset val="1"/>
    </font>
    <font>
      <b/>
      <sz val="11"/>
      <name val="Calibri"/>
      <family val="2"/>
    </font>
    <font>
      <u/>
      <sz val="11"/>
      <color rgb="FF0563C1"/>
      <name val="Calibri"/>
      <family val="2"/>
      <charset val="1"/>
    </font>
    <font>
      <b/>
      <sz val="11"/>
      <color rgb="FFFF0000"/>
      <name val="Calibri"/>
      <family val="2"/>
    </font>
    <font>
      <b/>
      <sz val="11"/>
      <color rgb="FFA6A6A6"/>
      <name val="Calibri"/>
      <family val="2"/>
      <charset val="1"/>
    </font>
    <font>
      <b/>
      <sz val="11"/>
      <color rgb="FF0070C0"/>
      <name val="Calibri"/>
      <family val="2"/>
    </font>
    <font>
      <sz val="11"/>
      <name val="Calibri"/>
      <family val="2"/>
      <charset val="1"/>
    </font>
    <font>
      <i/>
      <sz val="11"/>
      <color rgb="FFFF0000"/>
      <name val="Calibri"/>
      <family val="2"/>
      <scheme val="minor"/>
    </font>
    <font>
      <sz val="11"/>
      <color rgb="FFFF0000"/>
      <name val="Calibri"/>
      <family val="2"/>
    </font>
    <font>
      <sz val="8"/>
      <name val="Calibri"/>
      <family val="2"/>
      <scheme val="minor"/>
    </font>
    <font>
      <b/>
      <sz val="11"/>
      <color rgb="FF000000"/>
      <name val="Calibri"/>
      <family val="2"/>
      <charset val="238"/>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D9D9D9"/>
        <bgColor rgb="FFC0C0C0"/>
      </patternFill>
    </fill>
    <fill>
      <patternFill patternType="solid">
        <fgColor rgb="FFFFFF00"/>
        <bgColor rgb="FFFFFF00"/>
      </patternFill>
    </fill>
    <fill>
      <patternFill patternType="solid">
        <fgColor theme="3" tint="0.79998168889431442"/>
        <bgColor indexed="64"/>
      </patternFill>
    </fill>
    <fill>
      <patternFill patternType="solid">
        <fgColor theme="3" tint="0.79998168889431442"/>
        <bgColor rgb="FFC0C0C0"/>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0" fillId="0" borderId="0"/>
    <xf numFmtId="0" fontId="8" fillId="0" borderId="0" applyNumberFormat="0" applyFill="0" applyBorder="0" applyAlignment="0" applyProtection="0"/>
    <xf numFmtId="0" fontId="16" fillId="0" borderId="0"/>
    <xf numFmtId="0" fontId="16" fillId="0" borderId="0"/>
    <xf numFmtId="0" fontId="18" fillId="0" borderId="0"/>
    <xf numFmtId="0" fontId="19" fillId="0" borderId="0"/>
    <xf numFmtId="0" fontId="32" fillId="0" borderId="0" applyBorder="0" applyProtection="0"/>
  </cellStyleXfs>
  <cellXfs count="15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164" fontId="2"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4" xfId="0" applyFont="1" applyBorder="1" applyAlignment="1">
      <alignment horizontal="left" vertical="center"/>
    </xf>
    <xf numFmtId="0" fontId="0" fillId="2" borderId="6" xfId="0" applyFill="1" applyBorder="1" applyAlignment="1">
      <alignment horizontal="center" vertical="center"/>
    </xf>
    <xf numFmtId="0" fontId="0" fillId="0" borderId="6" xfId="0" applyBorder="1" applyAlignment="1">
      <alignment horizontal="center" vertical="center"/>
    </xf>
    <xf numFmtId="0" fontId="1" fillId="0" borderId="7" xfId="0" applyFont="1" applyBorder="1" applyAlignment="1">
      <alignment horizontal="center" vertical="center"/>
    </xf>
    <xf numFmtId="0" fontId="0" fillId="2" borderId="7" xfId="0" applyFill="1" applyBorder="1" applyAlignment="1">
      <alignment horizontal="center" vertical="center"/>
    </xf>
    <xf numFmtId="1" fontId="2" fillId="0" borderId="1"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vertical="center"/>
    </xf>
    <xf numFmtId="0" fontId="4" fillId="0" borderId="0" xfId="0" applyFont="1" applyAlignment="1">
      <alignment horizontal="center" vertical="center"/>
    </xf>
    <xf numFmtId="165" fontId="4" fillId="0" borderId="9" xfId="0" applyNumberFormat="1" applyFont="1" applyBorder="1" applyAlignment="1">
      <alignment horizontal="center" vertical="center"/>
    </xf>
    <xf numFmtId="0" fontId="1" fillId="0" borderId="9" xfId="0" applyFont="1" applyBorder="1" applyAlignment="1">
      <alignment horizontal="center" vertical="center"/>
    </xf>
    <xf numFmtId="0" fontId="4" fillId="0" borderId="9" xfId="0" applyFont="1" applyBorder="1" applyAlignment="1">
      <alignment horizontal="center" vertical="center"/>
    </xf>
    <xf numFmtId="166" fontId="4" fillId="0" borderId="9" xfId="0" applyNumberFormat="1" applyFont="1" applyBorder="1" applyAlignment="1">
      <alignment horizontal="center" vertical="center"/>
    </xf>
    <xf numFmtId="2" fontId="4" fillId="0" borderId="0" xfId="0" applyNumberFormat="1" applyFont="1" applyAlignment="1">
      <alignment horizontal="center" vertical="center"/>
    </xf>
    <xf numFmtId="0" fontId="1" fillId="0" borderId="0" xfId="0" applyFont="1" applyAlignment="1">
      <alignment horizontal="left" vertical="center"/>
    </xf>
    <xf numFmtId="0" fontId="9" fillId="0" borderId="8" xfId="0" applyFont="1" applyBorder="1" applyAlignment="1">
      <alignment horizontal="center" vertical="center"/>
    </xf>
    <xf numFmtId="0" fontId="9" fillId="2" borderId="3" xfId="0" applyFont="1" applyFill="1" applyBorder="1" applyAlignment="1">
      <alignment horizontal="center" vertical="center"/>
    </xf>
    <xf numFmtId="0" fontId="0" fillId="2" borderId="0" xfId="0" applyFill="1" applyAlignment="1">
      <alignment horizontal="center" vertical="center"/>
    </xf>
    <xf numFmtId="0" fontId="9" fillId="2" borderId="0" xfId="0" applyFont="1" applyFill="1" applyAlignment="1">
      <alignment horizontal="center" vertical="center"/>
    </xf>
    <xf numFmtId="0" fontId="4" fillId="0" borderId="0" xfId="0" applyFont="1" applyAlignment="1">
      <alignment horizontal="left" vertical="center"/>
    </xf>
    <xf numFmtId="0" fontId="13" fillId="0" borderId="5" xfId="0" applyFont="1" applyBorder="1" applyAlignment="1">
      <alignment horizontal="left" vertical="center"/>
    </xf>
    <xf numFmtId="0" fontId="11" fillId="0" borderId="0" xfId="0" applyFont="1" applyAlignment="1">
      <alignment vertical="center"/>
    </xf>
    <xf numFmtId="0" fontId="7" fillId="0" borderId="0" xfId="0" applyFont="1" applyAlignment="1">
      <alignment vertical="center" wrapText="1"/>
    </xf>
    <xf numFmtId="0" fontId="12" fillId="0" borderId="0" xfId="0" applyFont="1" applyAlignment="1">
      <alignment vertical="center"/>
    </xf>
    <xf numFmtId="164" fontId="0" fillId="0" borderId="0" xfId="0" applyNumberFormat="1" applyAlignment="1">
      <alignment horizontal="center" vertical="center"/>
    </xf>
    <xf numFmtId="1" fontId="2" fillId="0" borderId="0" xfId="0" applyNumberFormat="1" applyFont="1" applyAlignment="1">
      <alignment horizontal="center" vertical="center"/>
    </xf>
    <xf numFmtId="0" fontId="1" fillId="2" borderId="4" xfId="0" applyFont="1" applyFill="1" applyBorder="1" applyAlignment="1">
      <alignment horizontal="left" vertical="center"/>
    </xf>
    <xf numFmtId="164" fontId="0" fillId="2" borderId="1" xfId="0" applyNumberFormat="1" applyFill="1" applyBorder="1" applyAlignment="1">
      <alignment horizontal="center" vertical="center"/>
    </xf>
    <xf numFmtId="0" fontId="11" fillId="3" borderId="0" xfId="0" applyFont="1" applyFill="1" applyAlignment="1">
      <alignment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 fillId="0" borderId="9" xfId="0" applyFont="1" applyBorder="1" applyAlignment="1">
      <alignment horizontal="center" vertical="center" wrapText="1"/>
    </xf>
    <xf numFmtId="0" fontId="6" fillId="3" borderId="0" xfId="0" applyFont="1" applyFill="1" applyAlignment="1">
      <alignment horizontal="center" vertical="center"/>
    </xf>
    <xf numFmtId="0" fontId="14" fillId="0" borderId="0" xfId="0" applyFont="1"/>
    <xf numFmtId="0" fontId="14" fillId="0" borderId="0" xfId="0" applyFont="1" applyAlignment="1">
      <alignment horizontal="center" vertical="center"/>
    </xf>
    <xf numFmtId="164" fontId="1" fillId="2" borderId="1" xfId="0" applyNumberFormat="1" applyFont="1" applyFill="1" applyBorder="1" applyAlignment="1">
      <alignment horizontal="center" vertical="center"/>
    </xf>
    <xf numFmtId="0" fontId="15" fillId="0" borderId="0" xfId="0" applyFont="1" applyAlignment="1">
      <alignment horizontal="right" vertical="center"/>
    </xf>
    <xf numFmtId="164" fontId="11" fillId="2" borderId="1" xfId="0" applyNumberFormat="1" applyFont="1" applyFill="1" applyBorder="1" applyAlignment="1">
      <alignment horizontal="center" vertical="center"/>
    </xf>
    <xf numFmtId="0" fontId="17" fillId="0" borderId="9" xfId="0" applyFont="1" applyBorder="1" applyAlignment="1">
      <alignment horizontal="center" vertical="center"/>
    </xf>
    <xf numFmtId="169" fontId="6" fillId="3" borderId="0" xfId="0" applyNumberFormat="1" applyFont="1" applyFill="1" applyAlignment="1">
      <alignment horizontal="center" vertical="center"/>
    </xf>
    <xf numFmtId="173" fontId="0" fillId="0" borderId="0" xfId="0" applyNumberFormat="1" applyAlignment="1">
      <alignment horizontal="center" vertical="center"/>
    </xf>
    <xf numFmtId="0" fontId="19" fillId="0" borderId="0" xfId="5" applyAlignment="1">
      <alignment horizontal="center" vertical="center"/>
    </xf>
    <xf numFmtId="0" fontId="21" fillId="0" borderId="0" xfId="5" applyFont="1" applyAlignment="1">
      <alignment vertical="center" wrapText="1"/>
    </xf>
    <xf numFmtId="0" fontId="22" fillId="0" borderId="0" xfId="5" applyFont="1" applyAlignment="1">
      <alignment vertical="center"/>
    </xf>
    <xf numFmtId="0" fontId="23" fillId="0" borderId="0" xfId="5" applyFont="1" applyAlignment="1">
      <alignment horizontal="right" vertical="center"/>
    </xf>
    <xf numFmtId="0" fontId="19" fillId="0" borderId="0" xfId="5" applyAlignment="1">
      <alignment horizontal="left" vertical="center"/>
    </xf>
    <xf numFmtId="0" fontId="17" fillId="0" borderId="0" xfId="5" applyFont="1" applyAlignment="1">
      <alignment horizontal="left" vertical="center"/>
    </xf>
    <xf numFmtId="166" fontId="17" fillId="0" borderId="9" xfId="5" applyNumberFormat="1" applyFont="1" applyBorder="1" applyAlignment="1">
      <alignment horizontal="center" vertical="center"/>
    </xf>
    <xf numFmtId="165" fontId="17" fillId="0" borderId="9" xfId="5" applyNumberFormat="1" applyFont="1" applyBorder="1" applyAlignment="1">
      <alignment horizontal="center" vertical="center"/>
    </xf>
    <xf numFmtId="0" fontId="19" fillId="4" borderId="0" xfId="5" applyFill="1" applyAlignment="1">
      <alignment horizontal="center" vertical="center"/>
    </xf>
    <xf numFmtId="0" fontId="22" fillId="0" borderId="9" xfId="5" applyFont="1" applyBorder="1" applyAlignment="1">
      <alignment horizontal="center" vertical="center"/>
    </xf>
    <xf numFmtId="0" fontId="25" fillId="0" borderId="9" xfId="5" applyFont="1" applyBorder="1" applyAlignment="1">
      <alignment horizontal="center" vertical="center" wrapText="1"/>
    </xf>
    <xf numFmtId="0" fontId="25" fillId="0" borderId="0" xfId="5" applyFont="1" applyAlignment="1">
      <alignment horizontal="center" vertical="center" wrapText="1"/>
    </xf>
    <xf numFmtId="0" fontId="25" fillId="0" borderId="9" xfId="5" applyFont="1" applyBorder="1" applyAlignment="1">
      <alignment horizontal="center" vertical="center"/>
    </xf>
    <xf numFmtId="0" fontId="17" fillId="0" borderId="9" xfId="5" applyFont="1" applyBorder="1" applyAlignment="1">
      <alignment horizontal="center" vertical="center"/>
    </xf>
    <xf numFmtId="0" fontId="25" fillId="0" borderId="0" xfId="5" applyFont="1" applyAlignment="1">
      <alignment horizontal="left" vertical="center"/>
    </xf>
    <xf numFmtId="0" fontId="26" fillId="0" borderId="8" xfId="5" applyFont="1" applyBorder="1" applyAlignment="1">
      <alignment horizontal="center" vertical="center"/>
    </xf>
    <xf numFmtId="0" fontId="26" fillId="4" borderId="0" xfId="5" applyFont="1" applyFill="1" applyAlignment="1">
      <alignment horizontal="center" vertical="center"/>
    </xf>
    <xf numFmtId="0" fontId="25" fillId="0" borderId="2" xfId="5" applyFont="1" applyBorder="1" applyAlignment="1">
      <alignment horizontal="left" vertical="center"/>
    </xf>
    <xf numFmtId="0" fontId="24" fillId="0" borderId="3" xfId="5" applyFont="1" applyBorder="1" applyAlignment="1">
      <alignment horizontal="center" vertical="center"/>
    </xf>
    <xf numFmtId="0" fontId="26" fillId="4" borderId="3" xfId="5" applyFont="1" applyFill="1" applyBorder="1" applyAlignment="1">
      <alignment horizontal="center" vertical="center"/>
    </xf>
    <xf numFmtId="0" fontId="25" fillId="0" borderId="4" xfId="5" applyFont="1" applyBorder="1" applyAlignment="1">
      <alignment horizontal="left" vertical="center"/>
    </xf>
    <xf numFmtId="0" fontId="19" fillId="0" borderId="1" xfId="5" applyBorder="1" applyAlignment="1">
      <alignment horizontal="center" vertical="center"/>
    </xf>
    <xf numFmtId="0" fontId="25" fillId="4" borderId="1" xfId="5" applyFont="1" applyFill="1" applyBorder="1" applyAlignment="1">
      <alignment horizontal="center" vertical="center"/>
    </xf>
    <xf numFmtId="0" fontId="25" fillId="4" borderId="4" xfId="5" applyFont="1" applyFill="1" applyBorder="1" applyAlignment="1">
      <alignment horizontal="left" vertical="center"/>
    </xf>
    <xf numFmtId="164" fontId="27" fillId="4" borderId="1" xfId="5" applyNumberFormat="1" applyFont="1" applyFill="1" applyBorder="1" applyAlignment="1">
      <alignment horizontal="center" vertical="center"/>
    </xf>
    <xf numFmtId="164" fontId="19" fillId="4" borderId="1" xfId="5" applyNumberFormat="1" applyFill="1" applyBorder="1" applyAlignment="1">
      <alignment horizontal="center" vertical="center"/>
    </xf>
    <xf numFmtId="164" fontId="25" fillId="4" borderId="1" xfId="5" applyNumberFormat="1" applyFont="1" applyFill="1" applyBorder="1" applyAlignment="1">
      <alignment horizontal="center" vertical="center"/>
    </xf>
    <xf numFmtId="164" fontId="19" fillId="0" borderId="0" xfId="5" applyNumberFormat="1" applyAlignment="1">
      <alignment horizontal="center" vertical="center"/>
    </xf>
    <xf numFmtId="0" fontId="28" fillId="0" borderId="4" xfId="5" applyFont="1" applyBorder="1" applyAlignment="1">
      <alignment horizontal="left" vertical="center"/>
    </xf>
    <xf numFmtId="1" fontId="29" fillId="0" borderId="1" xfId="5" applyNumberFormat="1" applyFont="1" applyBorder="1" applyAlignment="1">
      <alignment horizontal="center" vertical="center"/>
    </xf>
    <xf numFmtId="164" fontId="29" fillId="4" borderId="1" xfId="5" applyNumberFormat="1" applyFont="1" applyFill="1" applyBorder="1" applyAlignment="1">
      <alignment horizontal="center" vertical="center"/>
    </xf>
    <xf numFmtId="1" fontId="29" fillId="0" borderId="0" xfId="5" applyNumberFormat="1" applyFont="1" applyAlignment="1">
      <alignment horizontal="center" vertical="center"/>
    </xf>
    <xf numFmtId="0" fontId="29" fillId="0" borderId="0" xfId="5" applyFont="1" applyAlignment="1">
      <alignment horizontal="center" vertical="center"/>
    </xf>
    <xf numFmtId="0" fontId="29" fillId="0" borderId="1" xfId="5" applyFont="1" applyBorder="1" applyAlignment="1">
      <alignment horizontal="center" vertical="center"/>
    </xf>
    <xf numFmtId="0" fontId="30" fillId="0" borderId="5" xfId="5" applyFont="1" applyBorder="1" applyAlignment="1">
      <alignment horizontal="left" vertical="center"/>
    </xf>
    <xf numFmtId="0" fontId="19" fillId="0" borderId="6" xfId="5" applyBorder="1" applyAlignment="1">
      <alignment horizontal="center" vertical="center"/>
    </xf>
    <xf numFmtId="174" fontId="19" fillId="4" borderId="6" xfId="5" applyNumberFormat="1" applyFill="1" applyBorder="1" applyAlignment="1">
      <alignment horizontal="center" vertical="center"/>
    </xf>
    <xf numFmtId="0" fontId="25" fillId="0" borderId="7" xfId="5" applyFont="1" applyBorder="1" applyAlignment="1">
      <alignment horizontal="center" vertical="center"/>
    </xf>
    <xf numFmtId="0" fontId="19" fillId="4" borderId="7" xfId="5" applyFill="1" applyBorder="1" applyAlignment="1">
      <alignment horizontal="center" vertical="center"/>
    </xf>
    <xf numFmtId="0" fontId="25" fillId="5" borderId="0" xfId="5" applyFont="1" applyFill="1" applyAlignment="1">
      <alignment horizontal="center" vertical="center"/>
    </xf>
    <xf numFmtId="0" fontId="27" fillId="0" borderId="0" xfId="5" applyFont="1" applyAlignment="1">
      <alignment horizontal="left" vertical="center"/>
    </xf>
    <xf numFmtId="0" fontId="27" fillId="0" borderId="0" xfId="5" applyFont="1" applyAlignment="1">
      <alignment vertical="center"/>
    </xf>
    <xf numFmtId="0" fontId="31" fillId="0" borderId="0" xfId="5" applyFont="1" applyAlignment="1">
      <alignment horizontal="right" vertical="center"/>
    </xf>
    <xf numFmtId="0" fontId="32" fillId="0" borderId="0" xfId="6"/>
    <xf numFmtId="0" fontId="27" fillId="5" borderId="0" xfId="5" applyFont="1" applyFill="1" applyAlignment="1">
      <alignment vertical="center"/>
    </xf>
    <xf numFmtId="0" fontId="19" fillId="0" borderId="0" xfId="5" applyAlignment="1">
      <alignment vertical="center"/>
    </xf>
    <xf numFmtId="0" fontId="25" fillId="0" borderId="0" xfId="5" applyFont="1" applyAlignment="1">
      <alignment horizontal="center" vertical="center"/>
    </xf>
    <xf numFmtId="0" fontId="17" fillId="0" borderId="0" xfId="5" applyFont="1" applyAlignment="1">
      <alignment horizontal="center" vertical="center"/>
    </xf>
    <xf numFmtId="2" fontId="17" fillId="0" borderId="0" xfId="5" applyNumberFormat="1" applyFont="1" applyAlignment="1">
      <alignment horizontal="center" vertical="center"/>
    </xf>
    <xf numFmtId="0" fontId="19" fillId="0" borderId="0" xfId="5"/>
    <xf numFmtId="0" fontId="22" fillId="0" borderId="9" xfId="5" applyFont="1" applyBorder="1" applyAlignment="1">
      <alignment horizontal="center" vertical="center" wrapText="1"/>
    </xf>
    <xf numFmtId="165" fontId="17" fillId="6" borderId="9" xfId="5" applyNumberFormat="1" applyFont="1" applyFill="1" applyBorder="1" applyAlignment="1">
      <alignment horizontal="center" vertical="center"/>
    </xf>
    <xf numFmtId="0" fontId="1" fillId="0" borderId="9" xfId="5" applyFont="1" applyBorder="1" applyAlignment="1">
      <alignment horizontal="center" vertical="center" wrapText="1"/>
    </xf>
    <xf numFmtId="0" fontId="17" fillId="6" borderId="9" xfId="5" applyFont="1" applyFill="1" applyBorder="1" applyAlignment="1">
      <alignment horizontal="center" vertical="center"/>
    </xf>
    <xf numFmtId="0" fontId="26" fillId="6" borderId="8" xfId="5" applyFont="1" applyFill="1" applyBorder="1" applyAlignment="1">
      <alignment horizontal="center" vertical="center"/>
    </xf>
    <xf numFmtId="0" fontId="35" fillId="0" borderId="3" xfId="5" applyFont="1" applyBorder="1" applyAlignment="1">
      <alignment horizontal="center" vertical="center"/>
    </xf>
    <xf numFmtId="0" fontId="9" fillId="0" borderId="3" xfId="5" applyFont="1" applyBorder="1" applyAlignment="1">
      <alignment horizontal="center" vertical="center"/>
    </xf>
    <xf numFmtId="0" fontId="9" fillId="0" borderId="3" xfId="2" applyFont="1" applyBorder="1" applyAlignment="1">
      <alignment horizontal="center" vertical="center"/>
    </xf>
    <xf numFmtId="0" fontId="19" fillId="6" borderId="1" xfId="5" applyFill="1" applyBorder="1" applyAlignment="1">
      <alignment horizontal="center" vertical="center"/>
    </xf>
    <xf numFmtId="164" fontId="19" fillId="7" borderId="1" xfId="5" applyNumberFormat="1" applyFill="1" applyBorder="1" applyAlignment="1">
      <alignment horizontal="center" vertical="center"/>
    </xf>
    <xf numFmtId="1" fontId="29" fillId="6" borderId="1" xfId="5" applyNumberFormat="1" applyFont="1" applyFill="1" applyBorder="1" applyAlignment="1">
      <alignment horizontal="center" vertical="center"/>
    </xf>
    <xf numFmtId="172" fontId="29" fillId="0" borderId="1" xfId="5" applyNumberFormat="1" applyFont="1" applyBorder="1" applyAlignment="1">
      <alignment horizontal="center" vertical="center"/>
    </xf>
    <xf numFmtId="0" fontId="19" fillId="6" borderId="6" xfId="5" applyFill="1" applyBorder="1" applyAlignment="1">
      <alignment horizontal="center" vertical="center"/>
    </xf>
    <xf numFmtId="0" fontId="25" fillId="6" borderId="7" xfId="5" applyFont="1" applyFill="1" applyBorder="1" applyAlignment="1">
      <alignment horizontal="center" vertical="center"/>
    </xf>
    <xf numFmtId="0" fontId="24" fillId="0" borderId="0" xfId="5" applyFont="1" applyAlignment="1" applyProtection="1">
      <alignment horizontal="left" vertical="center"/>
      <protection locked="0"/>
    </xf>
    <xf numFmtId="2" fontId="22" fillId="0" borderId="0" xfId="5" applyNumberFormat="1" applyFont="1" applyAlignment="1">
      <alignment vertical="center"/>
    </xf>
    <xf numFmtId="0" fontId="12" fillId="0" borderId="3" xfId="5" applyFont="1" applyBorder="1" applyAlignment="1">
      <alignment horizontal="center" vertical="center"/>
    </xf>
    <xf numFmtId="164" fontId="36" fillId="4" borderId="1" xfId="5" applyNumberFormat="1" applyFont="1" applyFill="1" applyBorder="1" applyAlignment="1">
      <alignment horizontal="center" vertical="center"/>
    </xf>
    <xf numFmtId="174" fontId="19" fillId="0" borderId="0" xfId="5" applyNumberFormat="1" applyAlignment="1">
      <alignment horizontal="center" vertical="center"/>
    </xf>
    <xf numFmtId="0" fontId="37" fillId="0" borderId="0" xfId="2" applyFont="1" applyAlignment="1">
      <alignment horizontal="left" vertical="center"/>
    </xf>
    <xf numFmtId="1" fontId="6" fillId="3" borderId="0" xfId="0" applyNumberFormat="1" applyFont="1" applyFill="1" applyAlignment="1">
      <alignment horizontal="center" vertical="center"/>
    </xf>
    <xf numFmtId="0" fontId="25" fillId="5" borderId="0" xfId="0" applyFont="1" applyFill="1" applyAlignment="1">
      <alignment horizontal="center" vertical="center"/>
    </xf>
    <xf numFmtId="49" fontId="19" fillId="0" borderId="0" xfId="5" applyNumberFormat="1"/>
    <xf numFmtId="0" fontId="19" fillId="0" borderId="10" xfId="5" applyBorder="1" applyAlignment="1">
      <alignment horizontal="center" vertical="center"/>
    </xf>
    <xf numFmtId="0" fontId="40" fillId="0" borderId="0" xfId="5" applyFont="1" applyAlignment="1">
      <alignment horizontal="center"/>
    </xf>
    <xf numFmtId="0" fontId="11" fillId="0" borderId="0" xfId="0" applyFont="1" applyAlignment="1">
      <alignment horizontal="left" vertical="center" wrapText="1"/>
    </xf>
    <xf numFmtId="0" fontId="12" fillId="3" borderId="0" xfId="0" applyFont="1" applyFill="1" applyAlignment="1">
      <alignment horizontal="left" vertical="center" wrapText="1"/>
    </xf>
    <xf numFmtId="0" fontId="11" fillId="0" borderId="0" xfId="2" applyFont="1" applyAlignment="1">
      <alignment horizontal="left" vertical="center" wrapText="1"/>
    </xf>
    <xf numFmtId="0" fontId="5" fillId="0" borderId="0" xfId="0" applyFont="1" applyAlignment="1">
      <alignment horizontal="left" vertical="center"/>
    </xf>
    <xf numFmtId="0" fontId="0" fillId="0" borderId="0" xfId="0" applyAlignment="1">
      <alignment horizontal="left" vertical="center"/>
    </xf>
    <xf numFmtId="0" fontId="8" fillId="0" borderId="0" xfId="1" applyAlignment="1">
      <alignment horizontal="center" vertical="center"/>
    </xf>
    <xf numFmtId="0" fontId="0" fillId="0" borderId="0" xfId="0" quotePrefix="1" applyAlignment="1">
      <alignment horizontal="center" vertical="center"/>
    </xf>
    <xf numFmtId="0" fontId="6" fillId="0" borderId="0" xfId="0" applyFont="1" applyAlignment="1">
      <alignment horizontal="left" vertical="center"/>
    </xf>
    <xf numFmtId="49" fontId="10" fillId="0" borderId="0" xfId="0" applyNumberFormat="1" applyFont="1" applyAlignment="1" applyProtection="1">
      <alignment horizontal="left" vertical="center"/>
      <protection locked="0"/>
    </xf>
    <xf numFmtId="0" fontId="4" fillId="0" borderId="0" xfId="0" applyFont="1" applyAlignment="1">
      <alignment horizontal="left" vertical="center"/>
    </xf>
    <xf numFmtId="0" fontId="7" fillId="0" borderId="0" xfId="0" applyFont="1" applyAlignment="1">
      <alignment horizontal="left" vertical="center" wrapText="1"/>
    </xf>
    <xf numFmtId="0" fontId="12" fillId="0" borderId="0" xfId="0" applyFont="1" applyAlignment="1">
      <alignment horizontal="left" vertical="center"/>
    </xf>
    <xf numFmtId="0" fontId="34" fillId="0" borderId="0" xfId="5" applyFont="1" applyAlignment="1">
      <alignment horizontal="left" vertical="center"/>
    </xf>
    <xf numFmtId="0" fontId="19" fillId="0" borderId="0" xfId="5" applyAlignment="1">
      <alignment horizontal="left" vertical="center"/>
    </xf>
    <xf numFmtId="0" fontId="32" fillId="0" borderId="0" xfId="6" applyBorder="1" applyAlignment="1" applyProtection="1">
      <alignment horizontal="center" vertical="center"/>
    </xf>
    <xf numFmtId="0" fontId="19" fillId="0" borderId="0" xfId="5" applyAlignment="1">
      <alignment horizontal="center" vertical="center"/>
    </xf>
    <xf numFmtId="0" fontId="22" fillId="0" borderId="0" xfId="5" applyFont="1" applyAlignment="1">
      <alignment horizontal="left" vertical="center"/>
    </xf>
    <xf numFmtId="0" fontId="20" fillId="0" borderId="0" xfId="5" applyFont="1" applyAlignment="1">
      <alignment horizontal="left" vertical="center"/>
    </xf>
    <xf numFmtId="0" fontId="21" fillId="0" borderId="0" xfId="5" applyFont="1" applyAlignment="1">
      <alignment horizontal="left" vertical="center" wrapText="1"/>
    </xf>
    <xf numFmtId="0" fontId="17" fillId="0" borderId="0" xfId="5" applyFont="1" applyAlignment="1">
      <alignment horizontal="left" vertical="center"/>
    </xf>
    <xf numFmtId="0" fontId="27" fillId="0" borderId="0" xfId="5" applyFont="1" applyAlignment="1">
      <alignment horizontal="left" vertical="center"/>
    </xf>
    <xf numFmtId="0" fontId="37" fillId="0" borderId="0" xfId="2" applyFont="1" applyAlignment="1">
      <alignment horizontal="left" vertical="center"/>
    </xf>
    <xf numFmtId="0" fontId="22" fillId="5" borderId="0" xfId="5" applyFont="1" applyFill="1" applyAlignment="1">
      <alignment horizontal="left" vertical="center"/>
    </xf>
    <xf numFmtId="0" fontId="32" fillId="0" borderId="0" xfId="6" applyBorder="1" applyAlignment="1" applyProtection="1">
      <alignment horizontal="left" vertical="center"/>
    </xf>
    <xf numFmtId="0" fontId="24" fillId="0" borderId="0" xfId="5" applyFont="1" applyAlignment="1" applyProtection="1">
      <alignment horizontal="left" vertical="center"/>
      <protection locked="0"/>
    </xf>
  </cellXfs>
  <cellStyles count="7">
    <cellStyle name="Hyperlink" xfId="1" builtinId="8"/>
    <cellStyle name="Hyperlink 2" xfId="6" xr:uid="{5E77BA32-27E0-43DE-933A-42767C3352AA}"/>
    <cellStyle name="Normal" xfId="0" builtinId="0"/>
    <cellStyle name="Normal 2" xfId="2" xr:uid="{05F9A21A-63A2-4DA1-9BB2-9D8328332327}"/>
    <cellStyle name="Normal 2 2" xfId="3" xr:uid="{E8C5B1AE-F457-4B45-B214-3AD3D870696F}"/>
    <cellStyle name="Normal 3" xfId="4" xr:uid="{AA1FBC05-9D73-49A3-A381-EE39E090FA74}"/>
    <cellStyle name="Normal 4" xfId="5" xr:uid="{D2982919-FA7F-45FF-9FEA-310470DD3FE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ales@baranidesign.com" TargetMode="External"/><Relationship Id="rId1" Type="http://schemas.openxmlformats.org/officeDocument/2006/relationships/hyperlink" Target="http://www.baranidesign.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sales@baranidesign.com" TargetMode="External"/><Relationship Id="rId1" Type="http://schemas.openxmlformats.org/officeDocument/2006/relationships/hyperlink" Target="http://www.baranidesign.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6" Type="http://schemas.openxmlformats.org/officeDocument/2006/relationships/printerSettings" Target="../printerSettings/printerSettings2.bin"/><Relationship Id="rId5" Type="http://schemas.openxmlformats.org/officeDocument/2006/relationships/hyperlink" Target="https://stackoverflow.com/questions/46962288/change-longitude-from-180-to-180-to-0-to-360" TargetMode="External"/><Relationship Id="rId4" Type="http://schemas.openxmlformats.org/officeDocument/2006/relationships/hyperlink" Target="mailto:sales@baranidesig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5" Type="http://schemas.openxmlformats.org/officeDocument/2006/relationships/printerSettings" Target="../printerSettings/printerSettings3.bin"/><Relationship Id="rId4" Type="http://schemas.openxmlformats.org/officeDocument/2006/relationships/hyperlink" Target="mailto:sales@baranidesign.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5" Type="http://schemas.openxmlformats.org/officeDocument/2006/relationships/printerSettings" Target="../printerSettings/printerSettings4.bin"/><Relationship Id="rId4" Type="http://schemas.openxmlformats.org/officeDocument/2006/relationships/hyperlink" Target="mailto:sales@baranidesign.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6" Type="http://schemas.openxmlformats.org/officeDocument/2006/relationships/printerSettings" Target="../printerSettings/printerSettings5.bin"/><Relationship Id="rId5" Type="http://schemas.openxmlformats.org/officeDocument/2006/relationships/hyperlink" Target="https://stackoverflow.com/questions/46962288/change-longitude-from-180-to-180-to-0-to-360" TargetMode="External"/><Relationship Id="rId4" Type="http://schemas.openxmlformats.org/officeDocument/2006/relationships/hyperlink" Target="mailto:sales@baranidesig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33"/>
  <sheetViews>
    <sheetView tabSelected="1" zoomScale="115" zoomScaleNormal="115" workbookViewId="0">
      <selection activeCell="B4" sqref="B4:L4"/>
    </sheetView>
  </sheetViews>
  <sheetFormatPr defaultRowHeight="15" x14ac:dyDescent="0.25"/>
  <cols>
    <col min="1" max="1" width="48.28515625" style="1" bestFit="1" customWidth="1"/>
    <col min="2" max="2" width="6.7109375" style="2" bestFit="1" customWidth="1"/>
    <col min="3" max="3" width="13.28515625" style="1" bestFit="1" customWidth="1"/>
    <col min="4" max="4" width="32.140625" style="1" customWidth="1"/>
    <col min="5" max="5" width="23.140625" style="1" customWidth="1"/>
    <col min="6" max="6" width="19.85546875" style="1" customWidth="1"/>
    <col min="7" max="7" width="14" style="1" customWidth="1"/>
    <col min="8" max="8" width="34.7109375" style="1" customWidth="1"/>
    <col min="9" max="9" width="16.5703125" style="1" customWidth="1"/>
    <col min="10" max="10" width="13.42578125" style="1" bestFit="1" customWidth="1"/>
    <col min="11" max="16" width="13.5703125" style="1" customWidth="1"/>
    <col min="17" max="17" width="8.140625" style="1" bestFit="1" customWidth="1"/>
    <col min="18" max="25" width="5" style="1" bestFit="1" customWidth="1"/>
    <col min="26" max="16384" width="9.140625" style="1"/>
  </cols>
  <sheetData>
    <row r="1" spans="1:25" ht="18.75" x14ac:dyDescent="0.25">
      <c r="A1" s="133" t="s">
        <v>28</v>
      </c>
      <c r="B1" s="133"/>
      <c r="C1" s="133"/>
      <c r="D1" s="133"/>
      <c r="E1" s="133"/>
      <c r="F1" s="133"/>
      <c r="G1" s="133"/>
      <c r="H1" s="133"/>
      <c r="I1" s="133"/>
      <c r="J1" s="133"/>
      <c r="K1" s="133"/>
      <c r="L1" s="133"/>
      <c r="M1" s="133"/>
      <c r="N1" s="133"/>
      <c r="O1" s="133"/>
      <c r="P1" s="133"/>
      <c r="Q1" s="133"/>
      <c r="R1" s="133"/>
      <c r="S1" s="133"/>
      <c r="T1" s="133"/>
      <c r="U1" s="133"/>
      <c r="V1" s="133"/>
      <c r="W1" s="133"/>
      <c r="X1" s="133"/>
      <c r="Y1" s="133"/>
    </row>
    <row r="2" spans="1:25" ht="34.5" customHeight="1" x14ac:dyDescent="0.25">
      <c r="A2" s="136" t="s">
        <v>41</v>
      </c>
      <c r="B2" s="136"/>
      <c r="C2" s="136"/>
      <c r="D2" s="136"/>
      <c r="E2" s="136"/>
      <c r="F2" s="136"/>
      <c r="G2" s="136"/>
      <c r="H2" s="136"/>
      <c r="I2" s="136"/>
      <c r="J2" s="136"/>
      <c r="K2" s="136"/>
      <c r="L2" s="136"/>
      <c r="M2" s="136"/>
      <c r="N2" s="32"/>
      <c r="O2" s="32"/>
      <c r="P2" s="32"/>
      <c r="Q2" s="32"/>
      <c r="R2" s="32"/>
      <c r="S2" s="32"/>
      <c r="T2" s="32"/>
      <c r="U2" s="32"/>
      <c r="V2" s="32"/>
      <c r="W2" s="32"/>
      <c r="X2" s="32"/>
      <c r="Y2" s="32"/>
    </row>
    <row r="3" spans="1:25" x14ac:dyDescent="0.25">
      <c r="A3" s="137" t="s">
        <v>29</v>
      </c>
      <c r="B3" s="137"/>
      <c r="C3" s="137"/>
      <c r="D3" s="137"/>
      <c r="E3" s="137"/>
      <c r="F3" s="137"/>
      <c r="G3" s="137"/>
      <c r="H3" s="137"/>
      <c r="I3" s="137"/>
      <c r="J3" s="137"/>
      <c r="K3" s="137"/>
      <c r="L3" s="137"/>
      <c r="M3" s="33"/>
      <c r="N3" s="33"/>
      <c r="O3" s="33"/>
      <c r="P3" s="33"/>
      <c r="Q3" s="33"/>
      <c r="R3" s="33"/>
      <c r="S3" s="33"/>
      <c r="T3" s="33"/>
      <c r="U3" s="33"/>
      <c r="V3" s="33"/>
      <c r="W3" s="33"/>
      <c r="X3" s="33"/>
      <c r="Y3" s="33"/>
    </row>
    <row r="4" spans="1:25" ht="15.75" x14ac:dyDescent="0.25">
      <c r="A4" s="46" t="s">
        <v>42</v>
      </c>
      <c r="B4" s="134" t="s">
        <v>116</v>
      </c>
      <c r="C4" s="134"/>
      <c r="D4" s="134"/>
      <c r="E4" s="134"/>
      <c r="F4" s="134"/>
      <c r="G4" s="134"/>
      <c r="H4" s="134"/>
      <c r="I4" s="134"/>
      <c r="J4" s="134"/>
      <c r="K4" s="134"/>
      <c r="L4" s="134"/>
    </row>
    <row r="5" spans="1:25" x14ac:dyDescent="0.25">
      <c r="A5" s="16" t="s">
        <v>11</v>
      </c>
      <c r="B5" s="135" t="str">
        <f>CONCATENATE(B31,C31,D31,E31,F31,G31,H31,I31,J31,K31,L31,M31,N31,O31,P31,Q31,R31,S31,T31,U31,V31,W31,X31,Y31)</f>
        <v>000000001000000000010011001001000000000001010001000000000000000000000000000000000000000000000000</v>
      </c>
      <c r="C5" s="135"/>
      <c r="D5" s="135"/>
      <c r="E5" s="135"/>
      <c r="F5" s="135"/>
      <c r="G5" s="135"/>
      <c r="H5" s="135"/>
      <c r="I5" s="135"/>
      <c r="J5" s="135"/>
      <c r="K5" s="135"/>
      <c r="L5" s="135"/>
    </row>
    <row r="6" spans="1:25" x14ac:dyDescent="0.25">
      <c r="A6" s="16" t="s">
        <v>15</v>
      </c>
      <c r="B6" s="22">
        <v>1</v>
      </c>
      <c r="C6" s="19">
        <f t="shared" ref="C6:F6" si="0">B6+B13</f>
        <v>9</v>
      </c>
      <c r="D6" s="19">
        <f t="shared" si="0"/>
        <v>10</v>
      </c>
      <c r="E6" s="19">
        <f t="shared" si="0"/>
        <v>22</v>
      </c>
      <c r="F6" s="19">
        <f t="shared" si="0"/>
        <v>32</v>
      </c>
      <c r="G6" s="19">
        <f>F6+F13</f>
        <v>44</v>
      </c>
      <c r="H6" s="19">
        <f>G6+G13</f>
        <v>45</v>
      </c>
      <c r="I6" s="27"/>
    </row>
    <row r="7" spans="1:25" ht="75" x14ac:dyDescent="0.25">
      <c r="A7" s="16" t="s">
        <v>19</v>
      </c>
      <c r="B7" s="20" t="s">
        <v>40</v>
      </c>
      <c r="C7" s="20" t="s">
        <v>0</v>
      </c>
      <c r="D7" s="41" t="s">
        <v>37</v>
      </c>
      <c r="E7" s="41" t="s">
        <v>43</v>
      </c>
      <c r="F7" s="41" t="s">
        <v>36</v>
      </c>
      <c r="G7" s="41" t="s">
        <v>31</v>
      </c>
      <c r="H7" s="41" t="s">
        <v>44</v>
      </c>
      <c r="I7" s="27"/>
    </row>
    <row r="8" spans="1:25" x14ac:dyDescent="0.25">
      <c r="A8" s="16" t="s">
        <v>17</v>
      </c>
      <c r="B8" s="21" t="str">
        <f t="shared" ref="B8:G8" si="1">MID($B5,B6,B13)</f>
        <v>00000000</v>
      </c>
      <c r="C8" s="21" t="str">
        <f t="shared" si="1"/>
        <v>1</v>
      </c>
      <c r="D8" s="21" t="str">
        <f t="shared" si="1"/>
        <v>000000000010</v>
      </c>
      <c r="E8" s="21" t="str">
        <f t="shared" si="1"/>
        <v>0110010010</v>
      </c>
      <c r="F8" s="21" t="str">
        <f t="shared" si="1"/>
        <v>000000000010</v>
      </c>
      <c r="G8" s="21" t="str">
        <f t="shared" si="1"/>
        <v>1</v>
      </c>
      <c r="H8" s="21" t="str">
        <f t="shared" ref="H8" si="2">MID($B5,H6,H13)</f>
        <v>0001</v>
      </c>
      <c r="I8" s="27"/>
    </row>
    <row r="9" spans="1:25" x14ac:dyDescent="0.25">
      <c r="A9" s="16" t="s">
        <v>18</v>
      </c>
      <c r="B9" s="48">
        <f t="shared" ref="B9:D9" ca="1" si="3">SUMPRODUCT(--MID(B8,LEN(B8)+1-ROW(INDIRECT("1:"&amp;LEN(B8))),1),(2^(ROW(INDIRECT("1:"&amp;LEN(B8)))-1)))</f>
        <v>0</v>
      </c>
      <c r="C9" s="48">
        <f t="shared" ca="1" si="3"/>
        <v>1</v>
      </c>
      <c r="D9" s="48">
        <f t="shared" ca="1" si="3"/>
        <v>2</v>
      </c>
      <c r="E9" s="48">
        <f t="shared" ref="E9:H9" ca="1" si="4">SUMPRODUCT(--MID(E8,LEN(E8)+1-ROW(INDIRECT("1:"&amp;LEN(E8))),1),(2^(ROW(INDIRECT("1:"&amp;LEN(E8)))-1)))</f>
        <v>402</v>
      </c>
      <c r="F9" s="48">
        <f t="shared" ca="1" si="4"/>
        <v>2</v>
      </c>
      <c r="G9" s="48">
        <f t="shared" ca="1" si="4"/>
        <v>1</v>
      </c>
      <c r="H9" s="48">
        <f t="shared" ca="1" si="4"/>
        <v>1</v>
      </c>
      <c r="I9" s="27"/>
    </row>
    <row r="10" spans="1:25" ht="15.75" thickBot="1" x14ac:dyDescent="0.3">
      <c r="A10" s="24" t="s">
        <v>16</v>
      </c>
      <c r="B10" s="25">
        <f ca="1">B9</f>
        <v>0</v>
      </c>
      <c r="C10" s="25">
        <f ca="1">IF(MOD(B10,10)&lt;=4,MOD(B10,10)*C12+C15,MOD(B10,10)*C12+C15-1)</f>
        <v>3.3</v>
      </c>
      <c r="D10" s="25">
        <f t="shared" ref="D10:G10" ca="1" si="5">D9*D12+D15</f>
        <v>2</v>
      </c>
      <c r="E10" s="25">
        <f t="shared" ca="1" si="5"/>
        <v>402</v>
      </c>
      <c r="F10" s="25">
        <f t="shared" ca="1" si="5"/>
        <v>0.02</v>
      </c>
      <c r="G10" s="25">
        <f t="shared" ca="1" si="5"/>
        <v>1</v>
      </c>
      <c r="H10" s="25">
        <f t="shared" ref="H10" ca="1" si="6">H9*H12+H15</f>
        <v>1</v>
      </c>
      <c r="I10" s="28" t="s">
        <v>26</v>
      </c>
    </row>
    <row r="11" spans="1:25" ht="75" x14ac:dyDescent="0.25">
      <c r="A11" s="8" t="s">
        <v>1</v>
      </c>
      <c r="B11" s="39" t="s">
        <v>24</v>
      </c>
      <c r="C11" s="39" t="s">
        <v>5</v>
      </c>
      <c r="D11" s="40" t="s">
        <v>35</v>
      </c>
      <c r="E11" s="39" t="s">
        <v>94</v>
      </c>
      <c r="F11" s="40" t="s">
        <v>35</v>
      </c>
      <c r="G11" s="39" t="s">
        <v>30</v>
      </c>
      <c r="H11" s="40" t="s">
        <v>45</v>
      </c>
      <c r="I11" s="26"/>
    </row>
    <row r="12" spans="1:25" x14ac:dyDescent="0.25">
      <c r="A12" s="9" t="s">
        <v>2</v>
      </c>
      <c r="B12" s="5">
        <v>1</v>
      </c>
      <c r="C12" s="5">
        <v>0.2</v>
      </c>
      <c r="D12" s="5">
        <v>1</v>
      </c>
      <c r="E12" s="5">
        <v>1</v>
      </c>
      <c r="F12" s="5">
        <v>0.01</v>
      </c>
      <c r="G12" s="5">
        <v>1</v>
      </c>
      <c r="H12" s="5">
        <v>1</v>
      </c>
      <c r="I12" s="4"/>
    </row>
    <row r="13" spans="1:25" x14ac:dyDescent="0.25">
      <c r="A13" s="36" t="s">
        <v>6</v>
      </c>
      <c r="B13" s="47">
        <v>8</v>
      </c>
      <c r="C13" s="37">
        <v>1</v>
      </c>
      <c r="D13" s="37">
        <v>12</v>
      </c>
      <c r="E13" s="37">
        <v>10</v>
      </c>
      <c r="F13" s="37">
        <v>12</v>
      </c>
      <c r="G13" s="37">
        <v>1</v>
      </c>
      <c r="H13" s="37">
        <v>4</v>
      </c>
      <c r="I13" s="45">
        <f>SUM(B13:H13)</f>
        <v>48</v>
      </c>
      <c r="J13" s="34"/>
      <c r="K13" s="34"/>
      <c r="L13" s="34"/>
      <c r="M13" s="34"/>
      <c r="N13" s="34"/>
    </row>
    <row r="14" spans="1:25" s="3" customFormat="1" x14ac:dyDescent="0.25">
      <c r="A14" s="10" t="s">
        <v>10</v>
      </c>
      <c r="B14" s="15">
        <f t="shared" ref="B14:G14" si="7">2^B13</f>
        <v>256</v>
      </c>
      <c r="C14" s="15">
        <f t="shared" si="7"/>
        <v>2</v>
      </c>
      <c r="D14" s="15">
        <f t="shared" si="7"/>
        <v>4096</v>
      </c>
      <c r="E14" s="15">
        <f t="shared" si="7"/>
        <v>1024</v>
      </c>
      <c r="F14" s="15">
        <f t="shared" si="7"/>
        <v>4096</v>
      </c>
      <c r="G14" s="15">
        <f t="shared" si="7"/>
        <v>2</v>
      </c>
      <c r="H14" s="15">
        <f t="shared" ref="H14" si="8">2^H13</f>
        <v>16</v>
      </c>
      <c r="I14" s="6"/>
      <c r="J14" s="35"/>
      <c r="K14" s="35"/>
      <c r="L14" s="35"/>
      <c r="M14" s="35"/>
      <c r="N14" s="35"/>
    </row>
    <row r="15" spans="1:25" x14ac:dyDescent="0.25">
      <c r="A15" s="9" t="s">
        <v>3</v>
      </c>
      <c r="B15" s="5">
        <v>0</v>
      </c>
      <c r="C15" s="5">
        <v>3.3</v>
      </c>
      <c r="D15" s="5">
        <v>0</v>
      </c>
      <c r="E15" s="5">
        <v>0</v>
      </c>
      <c r="F15" s="5">
        <v>0</v>
      </c>
      <c r="G15" s="5">
        <v>0</v>
      </c>
      <c r="H15" s="5">
        <v>0</v>
      </c>
      <c r="I15" s="4"/>
    </row>
    <row r="16" spans="1:25" s="3" customFormat="1" x14ac:dyDescent="0.25">
      <c r="A16" s="10" t="s">
        <v>4</v>
      </c>
      <c r="B16" s="7">
        <f t="shared" ref="B16:G16" si="9">(B14-1)*B12+B15</f>
        <v>255</v>
      </c>
      <c r="C16" s="7">
        <f t="shared" si="9"/>
        <v>3.5</v>
      </c>
      <c r="D16" s="7">
        <f t="shared" si="9"/>
        <v>4095</v>
      </c>
      <c r="E16" s="7">
        <f t="shared" si="9"/>
        <v>1023</v>
      </c>
      <c r="F16" s="7">
        <f t="shared" si="9"/>
        <v>40.950000000000003</v>
      </c>
      <c r="G16" s="7">
        <f t="shared" si="9"/>
        <v>1</v>
      </c>
      <c r="H16" s="7">
        <f t="shared" ref="H16" si="10">(H14-1)*H12+H15</f>
        <v>15</v>
      </c>
      <c r="I16" s="6"/>
    </row>
    <row r="17" spans="1:25" x14ac:dyDescent="0.25">
      <c r="A17" s="9" t="s">
        <v>8</v>
      </c>
      <c r="B17" s="5">
        <v>0</v>
      </c>
      <c r="C17" s="5">
        <v>3.3</v>
      </c>
      <c r="D17" s="5">
        <v>0</v>
      </c>
      <c r="E17" s="5">
        <v>0</v>
      </c>
      <c r="F17" s="5">
        <v>0</v>
      </c>
      <c r="G17" s="5">
        <v>0</v>
      </c>
      <c r="H17" s="5">
        <v>0</v>
      </c>
      <c r="I17" s="4"/>
    </row>
    <row r="18" spans="1:25" ht="15.75" thickBot="1" x14ac:dyDescent="0.3">
      <c r="A18" s="30" t="s">
        <v>7</v>
      </c>
      <c r="B18" s="12">
        <v>3</v>
      </c>
      <c r="C18" s="12">
        <v>3.9</v>
      </c>
      <c r="D18" s="12">
        <v>4095</v>
      </c>
      <c r="E18" s="12">
        <v>1023</v>
      </c>
      <c r="F18" s="12">
        <v>40</v>
      </c>
      <c r="G18" s="12">
        <v>1</v>
      </c>
      <c r="H18" s="12">
        <v>0</v>
      </c>
      <c r="I18" s="11">
        <f>J18*8</f>
        <v>48</v>
      </c>
      <c r="J18" s="50">
        <v>6</v>
      </c>
    </row>
    <row r="19" spans="1:25" x14ac:dyDescent="0.25">
      <c r="A19" s="13" t="s">
        <v>9</v>
      </c>
      <c r="B19" s="13" t="str">
        <f t="shared" ref="B19:G19" si="11">IF(B16&gt;=B18,"OK","ERROR")</f>
        <v>OK</v>
      </c>
      <c r="C19" s="13" t="str">
        <f t="shared" si="11"/>
        <v>ERROR</v>
      </c>
      <c r="D19" s="13" t="str">
        <f t="shared" si="11"/>
        <v>OK</v>
      </c>
      <c r="E19" s="13" t="str">
        <f t="shared" si="11"/>
        <v>OK</v>
      </c>
      <c r="F19" s="13" t="str">
        <f t="shared" si="11"/>
        <v>OK</v>
      </c>
      <c r="G19" s="13" t="str">
        <f t="shared" si="11"/>
        <v>OK</v>
      </c>
      <c r="H19" s="13" t="str">
        <f t="shared" ref="H19" si="12">IF(H16&gt;=H18,"OK","ERROR")</f>
        <v>OK</v>
      </c>
      <c r="I19" s="14" t="str">
        <f>IF(I13&lt;=I18,"OK","ERROR")</f>
        <v>OK</v>
      </c>
    </row>
    <row r="20" spans="1:25" s="44" customFormat="1" ht="18.75" x14ac:dyDescent="0.3">
      <c r="A20" s="42" t="s">
        <v>32</v>
      </c>
      <c r="B20" s="42">
        <f ca="1">B9</f>
        <v>0</v>
      </c>
      <c r="C20" s="42" t="str">
        <f ca="1">IF(C9=1, CONCATENATE("&gt; ",ROUND(C10,1), " V"), CONCATENATE("!!!! &lt; ",ROUND(C10,1)," V"))</f>
        <v>&gt; 3,3 V</v>
      </c>
      <c r="D20" s="42">
        <f t="shared" ref="D20:G20" ca="1" si="13">D10</f>
        <v>2</v>
      </c>
      <c r="E20" s="49">
        <f ca="1">IF(E10&gt;0,(728/E10)^2,0)</f>
        <v>3.2795227840895027</v>
      </c>
      <c r="F20" s="42">
        <f ca="1">F10</f>
        <v>0.02</v>
      </c>
      <c r="G20" s="42">
        <f t="shared" ca="1" si="13"/>
        <v>1</v>
      </c>
      <c r="H20" s="42">
        <f t="shared" ref="H20" ca="1" si="14">H10</f>
        <v>1</v>
      </c>
      <c r="I20" s="43"/>
    </row>
    <row r="21" spans="1:25" s="31" customFormat="1" ht="32.25" customHeight="1" x14ac:dyDescent="0.25">
      <c r="A21" s="126" t="s">
        <v>96</v>
      </c>
      <c r="B21" s="126"/>
      <c r="C21" s="126"/>
      <c r="D21" s="126"/>
      <c r="E21" s="126"/>
      <c r="F21" s="126"/>
      <c r="G21" s="126"/>
      <c r="H21" s="126"/>
      <c r="I21" s="126"/>
      <c r="J21" s="126"/>
      <c r="K21" s="126"/>
      <c r="L21" s="126"/>
    </row>
    <row r="22" spans="1:25" s="31" customFormat="1" x14ac:dyDescent="0.25">
      <c r="A22" s="126" t="s">
        <v>95</v>
      </c>
      <c r="B22" s="126"/>
      <c r="C22" s="126"/>
      <c r="D22" s="126"/>
      <c r="E22" s="126"/>
      <c r="F22" s="126"/>
      <c r="G22" s="126"/>
      <c r="H22" s="126"/>
      <c r="I22" s="126"/>
      <c r="J22" s="126"/>
      <c r="K22" s="126"/>
      <c r="L22" s="126"/>
    </row>
    <row r="23" spans="1:25" s="31" customFormat="1" x14ac:dyDescent="0.25">
      <c r="A23" s="126" t="s">
        <v>38</v>
      </c>
      <c r="B23" s="126"/>
      <c r="C23" s="126"/>
      <c r="D23" s="126"/>
      <c r="E23" s="126"/>
      <c r="F23" s="126"/>
      <c r="G23" s="126"/>
      <c r="H23" s="126"/>
      <c r="I23" s="126"/>
      <c r="J23" s="126"/>
      <c r="K23" s="126"/>
      <c r="L23" s="126"/>
    </row>
    <row r="24" spans="1:25" s="31" customFormat="1" ht="73.5" customHeight="1" x14ac:dyDescent="0.25">
      <c r="A24" s="128" t="s">
        <v>107</v>
      </c>
      <c r="B24" s="128"/>
      <c r="C24" s="128"/>
      <c r="D24" s="128"/>
      <c r="E24" s="128"/>
      <c r="F24" s="128"/>
      <c r="G24" s="128"/>
      <c r="H24" s="128"/>
      <c r="I24" s="128"/>
      <c r="J24" s="128"/>
      <c r="K24" s="128"/>
      <c r="L24" s="128"/>
    </row>
    <row r="25" spans="1:25" s="31" customFormat="1" ht="31.5" customHeight="1" x14ac:dyDescent="0.25">
      <c r="A25" s="126" t="s">
        <v>97</v>
      </c>
      <c r="B25" s="126"/>
      <c r="C25" s="126"/>
      <c r="D25" s="126"/>
      <c r="E25" s="126"/>
      <c r="F25" s="126"/>
      <c r="G25" s="126"/>
      <c r="H25" s="126"/>
      <c r="I25" s="126"/>
      <c r="J25" s="126"/>
      <c r="K25" s="126"/>
      <c r="L25" s="126"/>
    </row>
    <row r="26" spans="1:25" s="38" customFormat="1" x14ac:dyDescent="0.25">
      <c r="A26" s="127" t="s">
        <v>33</v>
      </c>
      <c r="B26" s="127"/>
      <c r="C26" s="127"/>
      <c r="D26" s="127"/>
      <c r="E26" s="127"/>
      <c r="F26" s="127"/>
      <c r="G26" s="127"/>
      <c r="H26" s="127"/>
      <c r="I26" s="127"/>
      <c r="J26" s="127"/>
      <c r="K26" s="127"/>
      <c r="L26" s="127"/>
    </row>
    <row r="27" spans="1:25" x14ac:dyDescent="0.25">
      <c r="B27" s="1"/>
      <c r="C27" s="17"/>
      <c r="E27" s="17"/>
      <c r="F27" s="17"/>
      <c r="G27" s="17"/>
      <c r="I27" s="17"/>
      <c r="J27" s="17"/>
      <c r="K27" s="17"/>
      <c r="L27" s="17"/>
      <c r="M27" s="17"/>
      <c r="N27" s="17"/>
      <c r="O27" s="17"/>
      <c r="P27" s="17"/>
      <c r="Q27" s="17"/>
      <c r="R27" s="2"/>
    </row>
    <row r="28" spans="1:25" x14ac:dyDescent="0.25">
      <c r="A28" s="129" t="s">
        <v>25</v>
      </c>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row>
    <row r="29" spans="1:25" x14ac:dyDescent="0.25">
      <c r="A29" s="29" t="s">
        <v>12</v>
      </c>
      <c r="B29" s="18">
        <v>1</v>
      </c>
      <c r="C29" s="18">
        <v>2</v>
      </c>
      <c r="D29" s="18">
        <v>3</v>
      </c>
      <c r="E29" s="18">
        <v>4</v>
      </c>
      <c r="F29" s="18">
        <v>5</v>
      </c>
      <c r="G29" s="18">
        <v>6</v>
      </c>
      <c r="H29" s="18">
        <v>7</v>
      </c>
      <c r="I29" s="18">
        <v>8</v>
      </c>
      <c r="J29" s="18">
        <v>9</v>
      </c>
      <c r="K29" s="18">
        <v>10</v>
      </c>
      <c r="L29" s="18">
        <v>11</v>
      </c>
      <c r="M29" s="18">
        <v>12</v>
      </c>
      <c r="N29" s="18">
        <v>13</v>
      </c>
      <c r="O29" s="18">
        <v>14</v>
      </c>
      <c r="P29" s="18">
        <v>15</v>
      </c>
      <c r="Q29" s="18">
        <v>16</v>
      </c>
      <c r="R29" s="18">
        <v>17</v>
      </c>
      <c r="S29" s="18">
        <v>18</v>
      </c>
      <c r="T29" s="18">
        <v>19</v>
      </c>
      <c r="U29" s="18">
        <v>20</v>
      </c>
      <c r="V29" s="18">
        <v>21</v>
      </c>
      <c r="W29" s="18">
        <v>22</v>
      </c>
      <c r="X29" s="18">
        <v>23</v>
      </c>
      <c r="Y29" s="18">
        <v>24</v>
      </c>
    </row>
    <row r="30" spans="1:25" x14ac:dyDescent="0.25">
      <c r="A30" s="29" t="s">
        <v>13</v>
      </c>
      <c r="B30" s="23" t="str">
        <f t="shared" ref="B30:Y30" si="15">MID($B4,B29,1)</f>
        <v>0</v>
      </c>
      <c r="C30" s="23" t="str">
        <f t="shared" si="15"/>
        <v>0</v>
      </c>
      <c r="D30" s="23" t="str">
        <f t="shared" si="15"/>
        <v>8</v>
      </c>
      <c r="E30" s="23" t="str">
        <f t="shared" si="15"/>
        <v>0</v>
      </c>
      <c r="F30" s="23" t="str">
        <f t="shared" si="15"/>
        <v>1</v>
      </c>
      <c r="G30" s="23" t="str">
        <f t="shared" si="15"/>
        <v>3</v>
      </c>
      <c r="H30" s="23" t="str">
        <f t="shared" si="15"/>
        <v>2</v>
      </c>
      <c r="I30" s="23" t="str">
        <f t="shared" si="15"/>
        <v>4</v>
      </c>
      <c r="J30" s="23" t="str">
        <f t="shared" si="15"/>
        <v>0</v>
      </c>
      <c r="K30" s="23" t="str">
        <f t="shared" si="15"/>
        <v>0</v>
      </c>
      <c r="L30" s="23" t="str">
        <f t="shared" si="15"/>
        <v>5</v>
      </c>
      <c r="M30" s="23" t="str">
        <f t="shared" si="15"/>
        <v>1</v>
      </c>
      <c r="N30" s="23" t="str">
        <f t="shared" si="15"/>
        <v/>
      </c>
      <c r="O30" s="23" t="str">
        <f t="shared" si="15"/>
        <v/>
      </c>
      <c r="P30" s="23" t="str">
        <f t="shared" si="15"/>
        <v/>
      </c>
      <c r="Q30" s="23" t="str">
        <f t="shared" si="15"/>
        <v/>
      </c>
      <c r="R30" s="23" t="str">
        <f t="shared" si="15"/>
        <v/>
      </c>
      <c r="S30" s="23" t="str">
        <f t="shared" si="15"/>
        <v/>
      </c>
      <c r="T30" s="23" t="str">
        <f t="shared" si="15"/>
        <v/>
      </c>
      <c r="U30" s="23" t="str">
        <f t="shared" si="15"/>
        <v/>
      </c>
      <c r="V30" s="23" t="str">
        <f t="shared" si="15"/>
        <v/>
      </c>
      <c r="W30" s="23" t="str">
        <f t="shared" si="15"/>
        <v/>
      </c>
      <c r="X30" s="23" t="str">
        <f t="shared" si="15"/>
        <v/>
      </c>
      <c r="Y30" s="23" t="str">
        <f t="shared" si="15"/>
        <v/>
      </c>
    </row>
    <row r="31" spans="1:25" x14ac:dyDescent="0.25">
      <c r="A31" s="29" t="s">
        <v>14</v>
      </c>
      <c r="B31" s="18" t="str">
        <f>HEX2BIN(B30,4)</f>
        <v>0000</v>
      </c>
      <c r="C31" s="18" t="str">
        <f t="shared" ref="C31:Y31" si="16">HEX2BIN(C30,4)</f>
        <v>0000</v>
      </c>
      <c r="D31" s="18" t="str">
        <f t="shared" si="16"/>
        <v>1000</v>
      </c>
      <c r="E31" s="18" t="str">
        <f t="shared" si="16"/>
        <v>0000</v>
      </c>
      <c r="F31" s="18" t="str">
        <f t="shared" si="16"/>
        <v>0001</v>
      </c>
      <c r="G31" s="18" t="str">
        <f t="shared" si="16"/>
        <v>0011</v>
      </c>
      <c r="H31" s="18" t="str">
        <f t="shared" si="16"/>
        <v>0010</v>
      </c>
      <c r="I31" s="18" t="str">
        <f t="shared" si="16"/>
        <v>0100</v>
      </c>
      <c r="J31" s="18" t="str">
        <f t="shared" si="16"/>
        <v>0000</v>
      </c>
      <c r="K31" s="18" t="str">
        <f t="shared" si="16"/>
        <v>0000</v>
      </c>
      <c r="L31" s="18" t="str">
        <f t="shared" si="16"/>
        <v>0101</v>
      </c>
      <c r="M31" s="18" t="str">
        <f t="shared" si="16"/>
        <v>0001</v>
      </c>
      <c r="N31" s="18" t="str">
        <f t="shared" si="16"/>
        <v>0000</v>
      </c>
      <c r="O31" s="18" t="str">
        <f t="shared" si="16"/>
        <v>0000</v>
      </c>
      <c r="P31" s="18" t="str">
        <f t="shared" si="16"/>
        <v>0000</v>
      </c>
      <c r="Q31" s="18" t="str">
        <f t="shared" si="16"/>
        <v>0000</v>
      </c>
      <c r="R31" s="18" t="str">
        <f t="shared" si="16"/>
        <v>0000</v>
      </c>
      <c r="S31" s="18" t="str">
        <f t="shared" si="16"/>
        <v>0000</v>
      </c>
      <c r="T31" s="18" t="str">
        <f t="shared" si="16"/>
        <v>0000</v>
      </c>
      <c r="U31" s="18" t="str">
        <f t="shared" si="16"/>
        <v>0000</v>
      </c>
      <c r="V31" s="18" t="str">
        <f t="shared" si="16"/>
        <v>0000</v>
      </c>
      <c r="W31" s="18" t="str">
        <f t="shared" si="16"/>
        <v>0000</v>
      </c>
      <c r="X31" s="18" t="str">
        <f t="shared" si="16"/>
        <v>0000</v>
      </c>
      <c r="Y31" s="18" t="str">
        <f t="shared" si="16"/>
        <v>0000</v>
      </c>
    </row>
    <row r="32" spans="1:25" x14ac:dyDescent="0.25">
      <c r="B32" s="1"/>
      <c r="C32" s="17"/>
      <c r="D32" s="17"/>
      <c r="E32" s="17"/>
      <c r="F32" s="17"/>
      <c r="G32" s="17"/>
      <c r="H32" s="17"/>
      <c r="I32" s="17"/>
      <c r="J32" s="17"/>
      <c r="K32" s="17"/>
      <c r="L32" s="17"/>
      <c r="M32" s="17"/>
      <c r="N32" s="17"/>
      <c r="O32" s="17"/>
      <c r="P32" s="17"/>
    </row>
    <row r="33" spans="1:25" x14ac:dyDescent="0.25">
      <c r="A33" s="130" t="s">
        <v>34</v>
      </c>
      <c r="B33" s="130"/>
      <c r="C33" s="131" t="s">
        <v>20</v>
      </c>
      <c r="D33" s="131"/>
      <c r="E33" s="131"/>
      <c r="F33" s="132" t="s">
        <v>21</v>
      </c>
      <c r="G33" s="132"/>
      <c r="H33" s="131" t="s">
        <v>22</v>
      </c>
      <c r="I33" s="131"/>
      <c r="J33" s="131"/>
      <c r="K33" s="131"/>
      <c r="L33" s="131"/>
      <c r="M33" s="17"/>
      <c r="N33" s="17"/>
      <c r="O33" s="17"/>
      <c r="P33" s="17"/>
      <c r="Q33" s="17"/>
      <c r="R33" s="17"/>
      <c r="S33" s="17"/>
      <c r="T33" s="17"/>
      <c r="U33" s="17"/>
      <c r="V33" s="17"/>
      <c r="W33" s="17"/>
      <c r="X33" s="17"/>
      <c r="Y33" s="17"/>
    </row>
  </sheetData>
  <sheetProtection algorithmName="SHA-512" hashValue="z+tc2Accr8FdELeBcureLBDfNVXTv6gL+9pDH/8lNCN2Emo8sm/fq+stx3T/7GnEHoPnXYeDNCmGks0OgnO7zQ==" saltValue="1UkDRgBG5q6C6NpXJoTVJQ==" spinCount="100000" sheet="1" objects="1" scenarios="1"/>
  <mergeCells count="16">
    <mergeCell ref="A1:Y1"/>
    <mergeCell ref="B4:L4"/>
    <mergeCell ref="B5:L5"/>
    <mergeCell ref="A2:M2"/>
    <mergeCell ref="A21:L21"/>
    <mergeCell ref="A3:L3"/>
    <mergeCell ref="A28:Y28"/>
    <mergeCell ref="A33:B33"/>
    <mergeCell ref="C33:E33"/>
    <mergeCell ref="F33:G33"/>
    <mergeCell ref="H33:L33"/>
    <mergeCell ref="A23:L23"/>
    <mergeCell ref="A25:L25"/>
    <mergeCell ref="A26:L26"/>
    <mergeCell ref="A22:L22"/>
    <mergeCell ref="A24:L24"/>
  </mergeCells>
  <hyperlinks>
    <hyperlink ref="C33" r:id="rId1" xr:uid="{00000000-0004-0000-0000-000000000000}"/>
    <hyperlink ref="H33" r:id="rId2" xr:uid="{00000000-0004-0000-0000-000001000000}"/>
  </hyperlinks>
  <pageMargins left="0.25" right="0.25" top="0.75" bottom="0.75" header="0.3" footer="0.3"/>
  <pageSetup paperSize="9" scale="61" fitToHeight="0" orientation="landscape"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C1C9-B734-4EB8-9ECA-58F7A0BA9AD8}">
  <sheetPr>
    <pageSetUpPr fitToPage="1"/>
  </sheetPr>
  <dimension ref="A1:AMJ36"/>
  <sheetViews>
    <sheetView zoomScale="120" zoomScaleNormal="120" workbookViewId="0">
      <selection activeCell="B4" sqref="B4"/>
    </sheetView>
  </sheetViews>
  <sheetFormatPr defaultColWidth="9.140625" defaultRowHeight="15" x14ac:dyDescent="0.25"/>
  <cols>
    <col min="1" max="1" width="38.5703125" style="51" customWidth="1"/>
    <col min="2" max="2" width="17.85546875" style="97" customWidth="1"/>
    <col min="3" max="3" width="32.85546875" style="51" customWidth="1"/>
    <col min="4" max="4" width="34.7109375" style="51" customWidth="1"/>
    <col min="5" max="5" width="27.85546875" style="51" customWidth="1"/>
    <col min="6" max="6" width="15.7109375" style="51" customWidth="1"/>
    <col min="7" max="7" width="12" style="51" customWidth="1"/>
    <col min="8" max="15" width="8.85546875" style="51" customWidth="1"/>
    <col min="16" max="16" width="13.5703125" style="51" customWidth="1"/>
    <col min="17" max="17" width="11" style="51" bestFit="1" customWidth="1"/>
    <col min="18" max="25" width="5" style="51" customWidth="1"/>
    <col min="26" max="1024" width="9.140625" style="51"/>
    <col min="1025" max="16384" width="9.140625" style="100"/>
  </cols>
  <sheetData>
    <row r="1" spans="1:1024" ht="18.75" x14ac:dyDescent="0.25">
      <c r="A1" s="143" t="s">
        <v>98</v>
      </c>
      <c r="B1" s="143"/>
      <c r="C1" s="143"/>
      <c r="D1" s="143"/>
      <c r="E1" s="143"/>
      <c r="F1" s="143"/>
      <c r="G1" s="143"/>
      <c r="H1" s="143"/>
      <c r="I1" s="143"/>
      <c r="J1" s="143"/>
      <c r="K1" s="143"/>
      <c r="L1" s="143"/>
      <c r="M1" s="143"/>
      <c r="N1" s="143"/>
      <c r="O1" s="143"/>
      <c r="P1" s="143"/>
      <c r="Q1" s="143"/>
      <c r="R1" s="143"/>
      <c r="S1" s="143"/>
      <c r="T1" s="143"/>
      <c r="U1" s="143"/>
      <c r="V1" s="143"/>
      <c r="W1" s="143"/>
      <c r="X1" s="143"/>
      <c r="Y1" s="143"/>
    </row>
    <row r="2" spans="1:1024" ht="34.5" customHeight="1" x14ac:dyDescent="0.25">
      <c r="A2" s="144" t="s">
        <v>47</v>
      </c>
      <c r="B2" s="144"/>
      <c r="C2" s="144"/>
      <c r="D2" s="144"/>
      <c r="E2" s="144"/>
      <c r="F2" s="144"/>
      <c r="G2" s="144"/>
      <c r="H2" s="144"/>
      <c r="I2" s="144"/>
      <c r="J2" s="144"/>
      <c r="K2" s="144"/>
      <c r="L2" s="144"/>
      <c r="M2" s="144"/>
      <c r="N2" s="52"/>
      <c r="O2" s="52"/>
      <c r="P2" s="52"/>
      <c r="Q2" s="52"/>
      <c r="R2" s="52"/>
      <c r="S2" s="52"/>
      <c r="T2" s="52"/>
      <c r="U2" s="52"/>
      <c r="V2" s="52"/>
      <c r="W2" s="52"/>
      <c r="X2" s="52"/>
      <c r="Y2" s="52"/>
    </row>
    <row r="3" spans="1:1024" x14ac:dyDescent="0.25">
      <c r="A3" s="142" t="s">
        <v>99</v>
      </c>
      <c r="B3" s="142"/>
      <c r="C3" s="142"/>
      <c r="D3" s="142"/>
      <c r="E3" s="142"/>
      <c r="F3" s="142"/>
      <c r="G3" s="142"/>
      <c r="H3" s="142"/>
      <c r="I3" s="142"/>
      <c r="J3" s="142"/>
      <c r="K3" s="142"/>
      <c r="L3" s="142"/>
      <c r="M3" s="53"/>
      <c r="N3" s="53"/>
      <c r="O3" s="116"/>
      <c r="P3" s="53"/>
      <c r="Q3" s="53"/>
      <c r="R3" s="53"/>
      <c r="S3" s="53"/>
      <c r="T3" s="53"/>
      <c r="U3" s="53"/>
      <c r="V3" s="53"/>
      <c r="W3" s="53"/>
      <c r="X3" s="53"/>
      <c r="Y3" s="53"/>
    </row>
    <row r="4" spans="1:1024" ht="15.75" x14ac:dyDescent="0.25">
      <c r="A4" s="54" t="s">
        <v>49</v>
      </c>
      <c r="B4" s="123" t="s">
        <v>115</v>
      </c>
      <c r="C4" s="115"/>
      <c r="D4" s="115"/>
      <c r="E4" s="115"/>
      <c r="F4" s="115"/>
      <c r="G4" s="115"/>
      <c r="H4" s="115"/>
      <c r="I4" s="115"/>
      <c r="J4" s="115"/>
      <c r="K4" s="115"/>
      <c r="L4" s="115"/>
      <c r="O4" s="116"/>
    </row>
    <row r="5" spans="1:1024" x14ac:dyDescent="0.25">
      <c r="A5" s="55" t="s">
        <v>11</v>
      </c>
      <c r="B5" s="145" t="str">
        <f>CONCATENATE(B34,C34,D34,E34,F34,G34,H34,I34,J34,K34,L34,M34,N34,O34,P34,Q34,R34,S34,T34,U34,V34,W34,X34,Y34,Z34,AA34,AB34,AC34,AD34,AE34,AF34,AG34,AH34,AI34,AJ34,AK34)</f>
        <v>000000000000000100110010010000000000000000000000000000000000000000000000000000000000000000000000000000000000000000000000000000000000000000000000</v>
      </c>
      <c r="C5" s="145"/>
      <c r="D5" s="145"/>
      <c r="E5" s="145"/>
      <c r="F5" s="145"/>
      <c r="G5" s="145"/>
      <c r="H5" s="145"/>
      <c r="I5" s="145"/>
      <c r="J5" s="145"/>
      <c r="K5" s="145"/>
      <c r="L5" s="145"/>
      <c r="M5" s="145"/>
      <c r="N5" s="145"/>
      <c r="O5" s="145"/>
    </row>
    <row r="6" spans="1:1024" x14ac:dyDescent="0.25">
      <c r="A6" s="55" t="s">
        <v>15</v>
      </c>
      <c r="B6" s="57">
        <v>1</v>
      </c>
      <c r="C6" s="58">
        <f t="shared" ref="C6:E6" si="0">B6+B13</f>
        <v>6</v>
      </c>
      <c r="D6" s="58">
        <f t="shared" si="0"/>
        <v>18</v>
      </c>
      <c r="E6" s="58">
        <f t="shared" si="0"/>
        <v>28</v>
      </c>
      <c r="F6" s="59"/>
      <c r="AMA6" s="100"/>
      <c r="AMB6" s="100"/>
      <c r="AMC6" s="100"/>
      <c r="AMD6" s="100"/>
      <c r="AME6" s="100"/>
      <c r="AMF6" s="100"/>
      <c r="AMG6" s="100"/>
      <c r="AMH6" s="100"/>
      <c r="AMI6" s="100"/>
      <c r="AMJ6" s="100"/>
    </row>
    <row r="7" spans="1:1024" ht="45" x14ac:dyDescent="0.25">
      <c r="A7" s="55" t="s">
        <v>19</v>
      </c>
      <c r="B7" s="60" t="s">
        <v>40</v>
      </c>
      <c r="C7" s="41" t="s">
        <v>37</v>
      </c>
      <c r="D7" s="103" t="s">
        <v>100</v>
      </c>
      <c r="E7" s="63" t="s">
        <v>101</v>
      </c>
      <c r="F7" s="59"/>
      <c r="AMA7" s="100"/>
      <c r="AMB7" s="100"/>
      <c r="AMC7" s="100"/>
      <c r="AMD7" s="100"/>
      <c r="AME7" s="100"/>
      <c r="AMF7" s="100"/>
      <c r="AMG7" s="100"/>
      <c r="AMH7" s="100"/>
      <c r="AMI7" s="100"/>
      <c r="AMJ7" s="100"/>
    </row>
    <row r="8" spans="1:1024" x14ac:dyDescent="0.25">
      <c r="A8" s="55" t="s">
        <v>17</v>
      </c>
      <c r="B8" s="64" t="str">
        <f t="shared" ref="B8:E8" si="1">MID($B5,B6,B13)</f>
        <v>00000</v>
      </c>
      <c r="C8" s="64" t="str">
        <f t="shared" si="1"/>
        <v>000000000010</v>
      </c>
      <c r="D8" s="64" t="str">
        <f t="shared" si="1"/>
        <v>0110010010</v>
      </c>
      <c r="E8" s="64" t="str">
        <f t="shared" si="1"/>
        <v>00000</v>
      </c>
      <c r="F8" s="59"/>
      <c r="AMA8" s="100"/>
      <c r="AMB8" s="100"/>
      <c r="AMC8" s="100"/>
      <c r="AMD8" s="100"/>
      <c r="AME8" s="100"/>
      <c r="AMF8" s="100"/>
      <c r="AMG8" s="100"/>
      <c r="AMH8" s="100"/>
      <c r="AMI8" s="100"/>
      <c r="AMJ8" s="100"/>
    </row>
    <row r="9" spans="1:1024" x14ac:dyDescent="0.25">
      <c r="A9" s="55" t="s">
        <v>18</v>
      </c>
      <c r="B9" s="64">
        <f t="shared" ref="B9:E9" ca="1" si="2">SUMPRODUCT(--MID(B8,LEN(B8)+1-ROW(INDIRECT("1:"&amp;LEN(B8))),1),(2^(ROW(INDIRECT("1:"&amp;LEN(B8)))-1)))</f>
        <v>0</v>
      </c>
      <c r="C9" s="64">
        <f t="shared" ca="1" si="2"/>
        <v>2</v>
      </c>
      <c r="D9" s="64">
        <f t="shared" ca="1" si="2"/>
        <v>402</v>
      </c>
      <c r="E9" s="64">
        <f t="shared" ca="1" si="2"/>
        <v>0</v>
      </c>
      <c r="F9" s="59"/>
      <c r="AMA9" s="100"/>
      <c r="AMB9" s="100"/>
      <c r="AMC9" s="100"/>
      <c r="AMD9" s="100"/>
      <c r="AME9" s="100"/>
      <c r="AMF9" s="100"/>
      <c r="AMG9" s="100"/>
      <c r="AMH9" s="100"/>
      <c r="AMI9" s="100"/>
      <c r="AMJ9" s="100"/>
    </row>
    <row r="10" spans="1:1024" ht="15.75" thickBot="1" x14ac:dyDescent="0.3">
      <c r="A10" s="65" t="s">
        <v>16</v>
      </c>
      <c r="B10" s="66">
        <f ca="1">B9*B12+B15</f>
        <v>0</v>
      </c>
      <c r="C10" s="66">
        <f ca="1">C9*C12+C15</f>
        <v>2</v>
      </c>
      <c r="D10" s="66">
        <f ca="1">D9*D12+D15</f>
        <v>402</v>
      </c>
      <c r="E10" s="66">
        <f ca="1">E9*E12+E15</f>
        <v>0</v>
      </c>
      <c r="F10" s="67" t="s">
        <v>26</v>
      </c>
      <c r="AMA10" s="100"/>
      <c r="AMB10" s="100"/>
      <c r="AMC10" s="100"/>
      <c r="AMD10" s="100"/>
      <c r="AME10" s="100"/>
      <c r="AMF10" s="100"/>
      <c r="AMG10" s="100"/>
      <c r="AMH10" s="100"/>
      <c r="AMI10" s="100"/>
      <c r="AMJ10" s="100"/>
    </row>
    <row r="11" spans="1:1024" ht="45" x14ac:dyDescent="0.25">
      <c r="A11" s="68" t="s">
        <v>1</v>
      </c>
      <c r="B11" s="69" t="s">
        <v>24</v>
      </c>
      <c r="C11" s="40" t="s">
        <v>35</v>
      </c>
      <c r="D11" s="117" t="s">
        <v>94</v>
      </c>
      <c r="E11" s="69"/>
      <c r="F11" s="70"/>
      <c r="AMA11" s="100"/>
      <c r="AMB11" s="100"/>
      <c r="AMC11" s="100"/>
      <c r="AMD11" s="100"/>
      <c r="AME11" s="100"/>
      <c r="AMF11" s="100"/>
      <c r="AMG11" s="100"/>
      <c r="AMH11" s="100"/>
      <c r="AMI11" s="100"/>
      <c r="AMJ11" s="100"/>
    </row>
    <row r="12" spans="1:1024" x14ac:dyDescent="0.25">
      <c r="A12" s="71" t="s">
        <v>2</v>
      </c>
      <c r="B12" s="72">
        <v>1</v>
      </c>
      <c r="C12" s="72">
        <v>1</v>
      </c>
      <c r="D12" s="5">
        <v>1</v>
      </c>
      <c r="E12" s="72">
        <v>1</v>
      </c>
      <c r="F12" s="73"/>
      <c r="AMA12" s="100"/>
      <c r="AMB12" s="100"/>
      <c r="AMC12" s="100"/>
      <c r="AMD12" s="100"/>
      <c r="AME12" s="100"/>
      <c r="AMF12" s="100"/>
      <c r="AMG12" s="100"/>
      <c r="AMH12" s="100"/>
      <c r="AMI12" s="100"/>
      <c r="AMJ12" s="100"/>
    </row>
    <row r="13" spans="1:1024" s="51" customFormat="1" x14ac:dyDescent="0.25">
      <c r="A13" s="74" t="s">
        <v>6</v>
      </c>
      <c r="B13" s="75">
        <v>5</v>
      </c>
      <c r="C13" s="37">
        <v>12</v>
      </c>
      <c r="D13" s="76">
        <v>10</v>
      </c>
      <c r="E13" s="118">
        <v>5</v>
      </c>
      <c r="F13" s="77">
        <f>SUM(B13:E13)</f>
        <v>32</v>
      </c>
      <c r="G13" s="78"/>
      <c r="H13" s="78"/>
      <c r="I13" s="78"/>
      <c r="J13" s="78"/>
      <c r="K13" s="78"/>
    </row>
    <row r="14" spans="1:1024" s="83" customFormat="1" x14ac:dyDescent="0.25">
      <c r="A14" s="79" t="s">
        <v>10</v>
      </c>
      <c r="B14" s="80">
        <f t="shared" ref="B14:E14" si="3">2^B13</f>
        <v>32</v>
      </c>
      <c r="C14" s="80">
        <f t="shared" si="3"/>
        <v>4096</v>
      </c>
      <c r="D14" s="80">
        <f t="shared" si="3"/>
        <v>1024</v>
      </c>
      <c r="E14" s="80">
        <f t="shared" si="3"/>
        <v>32</v>
      </c>
      <c r="F14" s="81"/>
      <c r="G14" s="82"/>
      <c r="H14" s="82"/>
      <c r="I14" s="82"/>
      <c r="J14" s="82"/>
      <c r="K14" s="82"/>
    </row>
    <row r="15" spans="1:1024" x14ac:dyDescent="0.25">
      <c r="A15" s="71" t="s">
        <v>3</v>
      </c>
      <c r="B15" s="72">
        <v>0</v>
      </c>
      <c r="C15" s="72">
        <v>0</v>
      </c>
      <c r="D15" s="72">
        <v>0</v>
      </c>
      <c r="E15" s="72">
        <v>0</v>
      </c>
      <c r="F15" s="73"/>
      <c r="AMA15" s="100"/>
      <c r="AMB15" s="100"/>
      <c r="AMC15" s="100"/>
      <c r="AMD15" s="100"/>
      <c r="AME15" s="100"/>
      <c r="AMF15" s="100"/>
      <c r="AMG15" s="100"/>
      <c r="AMH15" s="100"/>
      <c r="AMI15" s="100"/>
      <c r="AMJ15" s="100"/>
    </row>
    <row r="16" spans="1:1024" s="83" customFormat="1" x14ac:dyDescent="0.25">
      <c r="A16" s="79" t="s">
        <v>4</v>
      </c>
      <c r="B16" s="84">
        <f t="shared" ref="B16:E16" si="4">(B14-1)*B12+B15</f>
        <v>31</v>
      </c>
      <c r="C16" s="84">
        <f t="shared" si="4"/>
        <v>4095</v>
      </c>
      <c r="D16" s="84">
        <f t="shared" si="4"/>
        <v>1023</v>
      </c>
      <c r="E16" s="84">
        <f t="shared" si="4"/>
        <v>31</v>
      </c>
      <c r="F16" s="81"/>
    </row>
    <row r="17" spans="1:1024" x14ac:dyDescent="0.25">
      <c r="A17" s="71" t="s">
        <v>8</v>
      </c>
      <c r="B17" s="72">
        <v>0</v>
      </c>
      <c r="C17" s="72">
        <v>0</v>
      </c>
      <c r="D17" s="72">
        <v>0</v>
      </c>
      <c r="E17" s="72">
        <v>0</v>
      </c>
      <c r="F17" s="73"/>
      <c r="AMA17" s="100"/>
      <c r="AMB17" s="100"/>
      <c r="AMC17" s="100"/>
      <c r="AMD17" s="100"/>
      <c r="AME17" s="100"/>
      <c r="AMF17" s="100"/>
      <c r="AMG17" s="100"/>
      <c r="AMH17" s="100"/>
      <c r="AMI17" s="100"/>
      <c r="AMJ17" s="100"/>
    </row>
    <row r="18" spans="1:1024" ht="15.75" thickBot="1" x14ac:dyDescent="0.3">
      <c r="A18" s="85" t="s">
        <v>7</v>
      </c>
      <c r="B18" s="86">
        <v>31</v>
      </c>
      <c r="C18" s="86">
        <v>4095</v>
      </c>
      <c r="D18" s="86">
        <v>1023</v>
      </c>
      <c r="E18" s="86">
        <v>1</v>
      </c>
      <c r="F18" s="76">
        <f>8*G18</f>
        <v>32</v>
      </c>
      <c r="G18" s="119">
        <v>4</v>
      </c>
      <c r="AMA18" s="100"/>
      <c r="AMB18" s="100"/>
      <c r="AMC18" s="100"/>
      <c r="AMD18" s="100"/>
      <c r="AME18" s="100"/>
      <c r="AMF18" s="100"/>
      <c r="AMG18" s="100"/>
      <c r="AMH18" s="100"/>
      <c r="AMI18" s="100"/>
      <c r="AMJ18" s="100"/>
    </row>
    <row r="19" spans="1:1024" x14ac:dyDescent="0.25">
      <c r="A19" s="88" t="s">
        <v>9</v>
      </c>
      <c r="B19" s="88" t="str">
        <f t="shared" ref="B19:E19" si="5">IF(B16&gt;=B18,"OK","ERROR")</f>
        <v>OK</v>
      </c>
      <c r="C19" s="88" t="str">
        <f t="shared" si="5"/>
        <v>OK</v>
      </c>
      <c r="D19" s="88" t="str">
        <f t="shared" si="5"/>
        <v>OK</v>
      </c>
      <c r="E19" s="88" t="str">
        <f t="shared" si="5"/>
        <v>OK</v>
      </c>
      <c r="F19" s="89" t="str">
        <f>IF(F13&lt;=F18,"OK","ERROR")</f>
        <v>OK</v>
      </c>
      <c r="AMA19" s="100"/>
      <c r="AMB19" s="100"/>
      <c r="AMC19" s="100"/>
      <c r="AMD19" s="100"/>
      <c r="AME19" s="100"/>
      <c r="AMF19" s="100"/>
      <c r="AMG19" s="100"/>
      <c r="AMH19" s="100"/>
      <c r="AMI19" s="100"/>
      <c r="AMJ19" s="100"/>
    </row>
    <row r="20" spans="1:1024" ht="18.75" x14ac:dyDescent="0.25">
      <c r="A20" s="90" t="s">
        <v>65</v>
      </c>
      <c r="B20" s="121">
        <f ca="1">B10</f>
        <v>0</v>
      </c>
      <c r="C20" s="121">
        <f ca="1">C10</f>
        <v>2</v>
      </c>
      <c r="D20" s="49">
        <f ca="1">IF(D10&gt;0,(728/D10)^2,0)</f>
        <v>3.2795227840895027</v>
      </c>
      <c r="E20" s="121">
        <f ca="1">E10</f>
        <v>0</v>
      </c>
      <c r="AMA20" s="100"/>
      <c r="AMB20" s="100"/>
      <c r="AMC20" s="100"/>
      <c r="AMD20" s="100"/>
      <c r="AME20" s="100"/>
      <c r="AMF20" s="100"/>
      <c r="AMG20" s="100"/>
      <c r="AMH20" s="100"/>
      <c r="AMI20" s="100"/>
      <c r="AMJ20" s="100"/>
    </row>
    <row r="21" spans="1:1024" s="92" customFormat="1" x14ac:dyDescent="0.25">
      <c r="A21" s="146" t="s">
        <v>102</v>
      </c>
      <c r="B21" s="146"/>
      <c r="C21" s="146"/>
      <c r="D21" s="146"/>
      <c r="E21" s="146"/>
      <c r="F21" s="146"/>
      <c r="G21" s="146"/>
      <c r="H21" s="146"/>
      <c r="I21" s="146"/>
      <c r="J21" s="146"/>
      <c r="K21" s="146"/>
      <c r="L21" s="146"/>
    </row>
    <row r="22" spans="1:1024" s="92" customFormat="1" x14ac:dyDescent="0.25">
      <c r="A22" s="147" t="s">
        <v>103</v>
      </c>
      <c r="B22" s="147"/>
      <c r="C22" s="147"/>
      <c r="D22" s="147"/>
      <c r="E22" s="147"/>
      <c r="F22" s="147"/>
      <c r="G22" s="147"/>
      <c r="H22" s="147"/>
      <c r="I22" s="147"/>
      <c r="J22" s="147"/>
      <c r="K22" s="147"/>
      <c r="L22" s="147"/>
      <c r="M22" s="147"/>
      <c r="N22" s="147"/>
      <c r="O22" s="147"/>
      <c r="P22" s="147"/>
      <c r="Q22" s="147"/>
      <c r="R22" s="147"/>
      <c r="S22" s="147"/>
      <c r="T22" s="147"/>
      <c r="U22" s="147"/>
      <c r="V22" s="147"/>
      <c r="W22" s="147"/>
      <c r="X22" s="147"/>
      <c r="Y22" s="147"/>
    </row>
    <row r="23" spans="1:1024" s="92" customFormat="1" ht="30" customHeight="1" x14ac:dyDescent="0.25">
      <c r="A23" s="128" t="s">
        <v>104</v>
      </c>
      <c r="B23" s="128"/>
      <c r="C23" s="128"/>
      <c r="D23" s="128"/>
      <c r="E23" s="128"/>
      <c r="F23" s="128"/>
      <c r="G23" s="128"/>
      <c r="H23" s="128"/>
      <c r="I23" s="128"/>
      <c r="J23" s="128"/>
      <c r="K23" s="128"/>
      <c r="L23" s="128"/>
      <c r="M23" s="120"/>
      <c r="N23" s="120"/>
      <c r="O23" s="120"/>
      <c r="P23" s="120"/>
      <c r="Q23" s="120"/>
      <c r="R23" s="120"/>
      <c r="S23" s="120"/>
      <c r="T23" s="120"/>
      <c r="U23" s="120"/>
      <c r="V23" s="120"/>
      <c r="W23" s="120"/>
      <c r="X23" s="120"/>
      <c r="Y23" s="120"/>
    </row>
    <row r="24" spans="1:1024" s="92" customFormat="1" ht="30.75" customHeight="1" x14ac:dyDescent="0.25">
      <c r="A24" s="128"/>
      <c r="B24" s="128"/>
      <c r="C24" s="128"/>
      <c r="D24" s="128"/>
      <c r="E24" s="128"/>
      <c r="F24" s="128"/>
      <c r="G24" s="128"/>
      <c r="H24" s="128"/>
      <c r="I24" s="128"/>
      <c r="J24" s="128"/>
      <c r="K24" s="128"/>
      <c r="L24" s="128"/>
    </row>
    <row r="25" spans="1:1024" s="92" customFormat="1" x14ac:dyDescent="0.25">
      <c r="A25" s="146" t="s">
        <v>105</v>
      </c>
      <c r="B25" s="146"/>
      <c r="C25" s="146"/>
      <c r="D25" s="146"/>
      <c r="E25" s="146"/>
      <c r="F25" s="146"/>
      <c r="G25" s="146"/>
      <c r="H25" s="146"/>
      <c r="I25" s="146"/>
      <c r="J25" s="146"/>
      <c r="K25" s="146"/>
      <c r="L25" s="146"/>
    </row>
    <row r="26" spans="1:1024" s="92" customFormat="1" ht="15" customHeight="1" x14ac:dyDescent="0.25">
      <c r="A26" s="142" t="s">
        <v>106</v>
      </c>
      <c r="B26" s="142"/>
      <c r="C26" s="142"/>
      <c r="D26" s="142"/>
      <c r="E26" s="142"/>
      <c r="F26" s="142"/>
      <c r="G26" s="142"/>
      <c r="H26" s="142"/>
      <c r="I26" s="142"/>
      <c r="J26" s="142"/>
      <c r="K26" s="142"/>
      <c r="L26" s="142"/>
    </row>
    <row r="27" spans="1:1024" s="92" customFormat="1" x14ac:dyDescent="0.25">
      <c r="A27" s="148" t="s">
        <v>76</v>
      </c>
      <c r="B27" s="148"/>
      <c r="C27" s="148"/>
      <c r="D27" s="148"/>
      <c r="E27" s="148"/>
      <c r="F27" s="148"/>
      <c r="G27" s="148"/>
      <c r="H27" s="148"/>
      <c r="I27" s="148"/>
      <c r="J27" s="148"/>
      <c r="K27" s="148"/>
      <c r="L27" s="148"/>
    </row>
    <row r="28" spans="1:1024" s="92" customFormat="1" x14ac:dyDescent="0.25">
      <c r="A28" s="91"/>
      <c r="B28" s="91"/>
      <c r="C28" s="91"/>
      <c r="D28" s="91"/>
      <c r="E28" s="91"/>
      <c r="F28" s="91"/>
      <c r="G28" s="91"/>
      <c r="H28" s="91"/>
      <c r="I28" s="91"/>
      <c r="J28" s="91"/>
      <c r="K28" s="91"/>
      <c r="L28" s="91"/>
    </row>
    <row r="29" spans="1:1024" s="95" customFormat="1" x14ac:dyDescent="0.25">
      <c r="A29" s="142"/>
      <c r="B29" s="142"/>
      <c r="C29" s="142"/>
      <c r="D29" s="142"/>
      <c r="E29" s="142"/>
      <c r="F29" s="142"/>
      <c r="G29" s="142"/>
      <c r="H29" s="142"/>
      <c r="I29" s="142"/>
      <c r="J29" s="142"/>
      <c r="K29" s="142"/>
      <c r="L29" s="142"/>
    </row>
    <row r="30" spans="1:1024" x14ac:dyDescent="0.25">
      <c r="B30" s="51"/>
      <c r="C30" s="96"/>
      <c r="E30" s="96"/>
      <c r="F30" s="96"/>
      <c r="G30" s="96"/>
      <c r="I30" s="96"/>
      <c r="J30" s="96"/>
      <c r="K30" s="96"/>
      <c r="L30" s="96"/>
      <c r="M30" s="96"/>
      <c r="N30" s="96"/>
      <c r="O30" s="96"/>
      <c r="P30" s="96"/>
      <c r="Q30" s="96"/>
      <c r="R30" s="97"/>
    </row>
    <row r="31" spans="1:1024" x14ac:dyDescent="0.25">
      <c r="A31" s="138" t="s">
        <v>25</v>
      </c>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row>
    <row r="32" spans="1:1024" x14ac:dyDescent="0.25">
      <c r="A32" s="56" t="s">
        <v>12</v>
      </c>
      <c r="B32" s="98">
        <v>1</v>
      </c>
      <c r="C32" s="98">
        <v>2</v>
      </c>
      <c r="D32" s="98">
        <v>3</v>
      </c>
      <c r="E32" s="98">
        <v>4</v>
      </c>
      <c r="F32" s="98">
        <v>5</v>
      </c>
      <c r="G32" s="98">
        <v>6</v>
      </c>
      <c r="H32" s="98">
        <v>7</v>
      </c>
      <c r="I32" s="98">
        <v>8</v>
      </c>
      <c r="J32" s="98">
        <v>9</v>
      </c>
      <c r="K32" s="98">
        <v>10</v>
      </c>
      <c r="L32" s="98">
        <v>11</v>
      </c>
      <c r="M32" s="98">
        <v>12</v>
      </c>
      <c r="N32" s="98">
        <v>13</v>
      </c>
      <c r="O32" s="98">
        <v>14</v>
      </c>
      <c r="P32" s="98">
        <v>15</v>
      </c>
      <c r="Q32" s="98">
        <v>16</v>
      </c>
      <c r="R32" s="98">
        <v>17</v>
      </c>
      <c r="S32" s="98">
        <v>18</v>
      </c>
      <c r="T32" s="98">
        <v>19</v>
      </c>
      <c r="U32" s="98">
        <v>20</v>
      </c>
      <c r="V32" s="98">
        <v>21</v>
      </c>
      <c r="W32" s="98">
        <v>22</v>
      </c>
      <c r="X32" s="98">
        <v>23</v>
      </c>
      <c r="Y32" s="98">
        <v>24</v>
      </c>
      <c r="Z32" s="98">
        <v>25</v>
      </c>
      <c r="AA32" s="98">
        <v>26</v>
      </c>
      <c r="AB32" s="98">
        <v>27</v>
      </c>
      <c r="AC32" s="98">
        <v>28</v>
      </c>
      <c r="AD32" s="98">
        <v>29</v>
      </c>
      <c r="AE32" s="98">
        <v>30</v>
      </c>
      <c r="AF32" s="98">
        <v>31</v>
      </c>
      <c r="AG32" s="98">
        <v>32</v>
      </c>
      <c r="AH32" s="98">
        <v>33</v>
      </c>
      <c r="AI32" s="98">
        <v>34</v>
      </c>
      <c r="AJ32" s="98">
        <v>35</v>
      </c>
      <c r="AK32" s="98">
        <v>36</v>
      </c>
    </row>
    <row r="33" spans="1:37" x14ac:dyDescent="0.25">
      <c r="A33" s="56" t="s">
        <v>13</v>
      </c>
      <c r="B33" s="99" t="str">
        <f t="shared" ref="B33:AK33" si="6">MID($B4,B32,1)</f>
        <v>0</v>
      </c>
      <c r="C33" s="99" t="str">
        <f t="shared" si="6"/>
        <v>0</v>
      </c>
      <c r="D33" s="99" t="str">
        <f t="shared" si="6"/>
        <v>0</v>
      </c>
      <c r="E33" s="99" t="str">
        <f t="shared" si="6"/>
        <v>1</v>
      </c>
      <c r="F33" s="99" t="str">
        <f t="shared" si="6"/>
        <v>3</v>
      </c>
      <c r="G33" s="99" t="str">
        <f t="shared" si="6"/>
        <v>2</v>
      </c>
      <c r="H33" s="99" t="str">
        <f t="shared" si="6"/>
        <v>4</v>
      </c>
      <c r="I33" s="99" t="str">
        <f t="shared" si="6"/>
        <v>0</v>
      </c>
      <c r="J33" s="99" t="str">
        <f t="shared" si="6"/>
        <v/>
      </c>
      <c r="K33" s="99" t="str">
        <f t="shared" si="6"/>
        <v/>
      </c>
      <c r="L33" s="99" t="str">
        <f t="shared" si="6"/>
        <v/>
      </c>
      <c r="M33" s="99" t="str">
        <f t="shared" si="6"/>
        <v/>
      </c>
      <c r="N33" s="99" t="str">
        <f t="shared" si="6"/>
        <v/>
      </c>
      <c r="O33" s="99" t="str">
        <f t="shared" si="6"/>
        <v/>
      </c>
      <c r="P33" s="99" t="str">
        <f t="shared" si="6"/>
        <v/>
      </c>
      <c r="Q33" s="99" t="str">
        <f t="shared" si="6"/>
        <v/>
      </c>
      <c r="R33" s="99" t="str">
        <f t="shared" si="6"/>
        <v/>
      </c>
      <c r="S33" s="99" t="str">
        <f t="shared" si="6"/>
        <v/>
      </c>
      <c r="T33" s="99" t="str">
        <f t="shared" si="6"/>
        <v/>
      </c>
      <c r="U33" s="99" t="str">
        <f t="shared" si="6"/>
        <v/>
      </c>
      <c r="V33" s="99" t="str">
        <f t="shared" si="6"/>
        <v/>
      </c>
      <c r="W33" s="99" t="str">
        <f t="shared" si="6"/>
        <v/>
      </c>
      <c r="X33" s="99" t="str">
        <f t="shared" si="6"/>
        <v/>
      </c>
      <c r="Y33" s="99" t="str">
        <f t="shared" si="6"/>
        <v/>
      </c>
      <c r="Z33" s="99" t="str">
        <f t="shared" si="6"/>
        <v/>
      </c>
      <c r="AA33" s="99" t="str">
        <f t="shared" si="6"/>
        <v/>
      </c>
      <c r="AB33" s="99" t="str">
        <f t="shared" si="6"/>
        <v/>
      </c>
      <c r="AC33" s="99" t="str">
        <f t="shared" si="6"/>
        <v/>
      </c>
      <c r="AD33" s="99" t="str">
        <f t="shared" si="6"/>
        <v/>
      </c>
      <c r="AE33" s="99" t="str">
        <f t="shared" si="6"/>
        <v/>
      </c>
      <c r="AF33" s="99" t="str">
        <f t="shared" si="6"/>
        <v/>
      </c>
      <c r="AG33" s="99" t="str">
        <f t="shared" si="6"/>
        <v/>
      </c>
      <c r="AH33" s="99" t="str">
        <f t="shared" si="6"/>
        <v/>
      </c>
      <c r="AI33" s="99" t="str">
        <f t="shared" si="6"/>
        <v/>
      </c>
      <c r="AJ33" s="99" t="str">
        <f t="shared" si="6"/>
        <v/>
      </c>
      <c r="AK33" s="99" t="str">
        <f t="shared" si="6"/>
        <v/>
      </c>
    </row>
    <row r="34" spans="1:37" x14ac:dyDescent="0.25">
      <c r="A34" s="56" t="s">
        <v>14</v>
      </c>
      <c r="B34" s="98" t="str">
        <f t="shared" ref="B34:AK34" si="7">HEX2BIN(B33,4)</f>
        <v>0000</v>
      </c>
      <c r="C34" s="98" t="str">
        <f t="shared" si="7"/>
        <v>0000</v>
      </c>
      <c r="D34" s="98" t="str">
        <f t="shared" si="7"/>
        <v>0000</v>
      </c>
      <c r="E34" s="98" t="str">
        <f t="shared" si="7"/>
        <v>0001</v>
      </c>
      <c r="F34" s="98" t="str">
        <f t="shared" si="7"/>
        <v>0011</v>
      </c>
      <c r="G34" s="98" t="str">
        <f t="shared" si="7"/>
        <v>0010</v>
      </c>
      <c r="H34" s="98" t="str">
        <f t="shared" si="7"/>
        <v>0100</v>
      </c>
      <c r="I34" s="98" t="str">
        <f t="shared" si="7"/>
        <v>0000</v>
      </c>
      <c r="J34" s="98" t="str">
        <f t="shared" si="7"/>
        <v>0000</v>
      </c>
      <c r="K34" s="98" t="str">
        <f t="shared" si="7"/>
        <v>0000</v>
      </c>
      <c r="L34" s="98" t="str">
        <f t="shared" si="7"/>
        <v>0000</v>
      </c>
      <c r="M34" s="98" t="str">
        <f t="shared" si="7"/>
        <v>0000</v>
      </c>
      <c r="N34" s="98" t="str">
        <f t="shared" si="7"/>
        <v>0000</v>
      </c>
      <c r="O34" s="98" t="str">
        <f t="shared" si="7"/>
        <v>0000</v>
      </c>
      <c r="P34" s="98" t="str">
        <f t="shared" si="7"/>
        <v>0000</v>
      </c>
      <c r="Q34" s="98" t="str">
        <f t="shared" si="7"/>
        <v>0000</v>
      </c>
      <c r="R34" s="98" t="str">
        <f t="shared" si="7"/>
        <v>0000</v>
      </c>
      <c r="S34" s="98" t="str">
        <f t="shared" si="7"/>
        <v>0000</v>
      </c>
      <c r="T34" s="98" t="str">
        <f t="shared" si="7"/>
        <v>0000</v>
      </c>
      <c r="U34" s="98" t="str">
        <f t="shared" si="7"/>
        <v>0000</v>
      </c>
      <c r="V34" s="98" t="str">
        <f t="shared" si="7"/>
        <v>0000</v>
      </c>
      <c r="W34" s="98" t="str">
        <f t="shared" si="7"/>
        <v>0000</v>
      </c>
      <c r="X34" s="98" t="str">
        <f t="shared" si="7"/>
        <v>0000</v>
      </c>
      <c r="Y34" s="98" t="str">
        <f t="shared" si="7"/>
        <v>0000</v>
      </c>
      <c r="Z34" s="98" t="str">
        <f t="shared" si="7"/>
        <v>0000</v>
      </c>
      <c r="AA34" s="98" t="str">
        <f t="shared" si="7"/>
        <v>0000</v>
      </c>
      <c r="AB34" s="98" t="str">
        <f t="shared" si="7"/>
        <v>0000</v>
      </c>
      <c r="AC34" s="98" t="str">
        <f t="shared" si="7"/>
        <v>0000</v>
      </c>
      <c r="AD34" s="98" t="str">
        <f t="shared" si="7"/>
        <v>0000</v>
      </c>
      <c r="AE34" s="98" t="str">
        <f t="shared" si="7"/>
        <v>0000</v>
      </c>
      <c r="AF34" s="98" t="str">
        <f t="shared" si="7"/>
        <v>0000</v>
      </c>
      <c r="AG34" s="98" t="str">
        <f t="shared" si="7"/>
        <v>0000</v>
      </c>
      <c r="AH34" s="98" t="str">
        <f t="shared" si="7"/>
        <v>0000</v>
      </c>
      <c r="AI34" s="98" t="str">
        <f t="shared" si="7"/>
        <v>0000</v>
      </c>
      <c r="AJ34" s="98" t="str">
        <f t="shared" si="7"/>
        <v>0000</v>
      </c>
      <c r="AK34" s="98" t="str">
        <f t="shared" si="7"/>
        <v>0000</v>
      </c>
    </row>
    <row r="35" spans="1:37" x14ac:dyDescent="0.25">
      <c r="B35" s="51"/>
      <c r="C35" s="96"/>
      <c r="D35" s="96"/>
      <c r="E35" s="96"/>
      <c r="F35" s="96"/>
      <c r="G35" s="96"/>
      <c r="H35" s="96"/>
      <c r="I35" s="96"/>
      <c r="J35" s="96"/>
      <c r="K35" s="96"/>
      <c r="L35" s="96"/>
      <c r="M35" s="96"/>
      <c r="N35" s="96"/>
      <c r="O35" s="96"/>
      <c r="P35" s="96"/>
    </row>
    <row r="36" spans="1:37" x14ac:dyDescent="0.25">
      <c r="A36" s="139" t="s">
        <v>79</v>
      </c>
      <c r="B36" s="139"/>
      <c r="C36" s="140" t="s">
        <v>20</v>
      </c>
      <c r="D36" s="140"/>
      <c r="E36" s="140"/>
      <c r="F36" s="141" t="s">
        <v>21</v>
      </c>
      <c r="G36" s="141"/>
      <c r="H36" s="140" t="s">
        <v>22</v>
      </c>
      <c r="I36" s="140"/>
      <c r="J36" s="140"/>
      <c r="K36" s="140"/>
      <c r="L36" s="140"/>
      <c r="M36" s="96"/>
      <c r="N36" s="96"/>
      <c r="O36" s="96"/>
      <c r="P36" s="96"/>
      <c r="Q36" s="96"/>
      <c r="R36" s="96"/>
      <c r="S36" s="96"/>
      <c r="T36" s="96"/>
      <c r="U36" s="96"/>
      <c r="V36" s="96"/>
      <c r="W36" s="96"/>
      <c r="X36" s="96"/>
      <c r="Y36" s="96"/>
    </row>
  </sheetData>
  <sheetProtection algorithmName="SHA-512" hashValue="MZYNqDEqnnjEaxJOKaYuywq4BH2JaPxpqE907w3MHOFCcjakXKfJC+iaCpdEYqBEJbAMhy03Il9rxzNpCEPeTg==" saltValue="8YLIcEdvs0WnD33iiBRXzg==" spinCount="100000" sheet="1" objects="1" scenarios="1"/>
  <mergeCells count="17">
    <mergeCell ref="A29:L29"/>
    <mergeCell ref="A1:Y1"/>
    <mergeCell ref="A2:M2"/>
    <mergeCell ref="A3:L3"/>
    <mergeCell ref="B5:O5"/>
    <mergeCell ref="A21:L21"/>
    <mergeCell ref="A22:Y22"/>
    <mergeCell ref="A23:L23"/>
    <mergeCell ref="A24:L24"/>
    <mergeCell ref="A25:L25"/>
    <mergeCell ref="A26:L26"/>
    <mergeCell ref="A27:L27"/>
    <mergeCell ref="A31:Y31"/>
    <mergeCell ref="A36:B36"/>
    <mergeCell ref="C36:E36"/>
    <mergeCell ref="F36:G36"/>
    <mergeCell ref="H36:L36"/>
  </mergeCells>
  <phoneticPr fontId="39" type="noConversion"/>
  <hyperlinks>
    <hyperlink ref="C36" r:id="rId1" xr:uid="{3316505E-F44D-426C-A106-EBA5BC370DB9}"/>
    <hyperlink ref="H36" r:id="rId2" xr:uid="{283F5CFE-9CB8-4BA8-829D-14F0E8D8237C}"/>
  </hyperlinks>
  <pageMargins left="0.25" right="0.25" top="0.75" bottom="0.75" header="0.51180555555555496" footer="0.51180555555555496"/>
  <pageSetup paperSize="9" firstPageNumber="0" fitToHeight="0" orientation="landscape" horizontalDpi="300" verticalDpi="30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AD294-422D-4C6E-8A39-FF89341DE222}">
  <sheetPr>
    <pageSetUpPr fitToPage="1"/>
  </sheetPr>
  <dimension ref="A1:AMJ40"/>
  <sheetViews>
    <sheetView zoomScale="120" zoomScaleNormal="120" workbookViewId="0">
      <selection activeCell="B4" sqref="B4:L4"/>
    </sheetView>
  </sheetViews>
  <sheetFormatPr defaultColWidth="9.140625" defaultRowHeight="15" x14ac:dyDescent="0.25"/>
  <cols>
    <col min="1" max="1" width="37.7109375" style="51" customWidth="1"/>
    <col min="2" max="2" width="6.7109375" style="97" customWidth="1"/>
    <col min="3" max="3" width="13.28515625" style="51" customWidth="1"/>
    <col min="4" max="5" width="13.7109375" style="51" customWidth="1"/>
    <col min="6" max="9" width="13.5703125" style="51" customWidth="1"/>
    <col min="10" max="10" width="13.42578125" style="51" customWidth="1"/>
    <col min="11" max="11" width="13.5703125" style="51" customWidth="1"/>
    <col min="12" max="12" width="20.42578125" style="51" customWidth="1"/>
    <col min="13" max="13" width="10" style="51" customWidth="1"/>
    <col min="14" max="14" width="12.140625" style="51" customWidth="1"/>
    <col min="15" max="15" width="9" style="51" customWidth="1"/>
    <col min="16" max="16" width="13.5703125" style="51" customWidth="1"/>
    <col min="17" max="17" width="8.140625" style="51" customWidth="1"/>
    <col min="18" max="25" width="5" style="51" customWidth="1"/>
    <col min="26" max="1024" width="9.140625" style="51"/>
    <col min="1025" max="16384" width="9.140625" style="100"/>
  </cols>
  <sheetData>
    <row r="1" spans="1:1024" ht="18.75" x14ac:dyDescent="0.25">
      <c r="A1" s="143" t="s">
        <v>46</v>
      </c>
      <c r="B1" s="143"/>
      <c r="C1" s="143"/>
      <c r="D1" s="143"/>
      <c r="E1" s="143"/>
      <c r="F1" s="143"/>
      <c r="G1" s="143"/>
      <c r="H1" s="143"/>
      <c r="I1" s="143"/>
      <c r="J1" s="143"/>
      <c r="K1" s="143"/>
      <c r="L1" s="143"/>
      <c r="M1" s="143"/>
      <c r="N1" s="143"/>
      <c r="O1" s="143"/>
      <c r="P1" s="143"/>
      <c r="Q1" s="143"/>
      <c r="R1" s="143"/>
      <c r="S1" s="143"/>
      <c r="T1" s="143"/>
      <c r="U1" s="143"/>
      <c r="V1" s="143"/>
      <c r="W1" s="143"/>
      <c r="X1" s="143"/>
      <c r="Y1" s="143"/>
    </row>
    <row r="2" spans="1:1024" ht="34.5" customHeight="1" x14ac:dyDescent="0.25">
      <c r="A2" s="144" t="s">
        <v>47</v>
      </c>
      <c r="B2" s="144"/>
      <c r="C2" s="144"/>
      <c r="D2" s="144"/>
      <c r="E2" s="144"/>
      <c r="F2" s="144"/>
      <c r="G2" s="144"/>
      <c r="H2" s="144"/>
      <c r="I2" s="144"/>
      <c r="J2" s="144"/>
      <c r="K2" s="144"/>
      <c r="L2" s="144"/>
      <c r="M2" s="144"/>
      <c r="N2" s="52"/>
      <c r="O2" s="52"/>
      <c r="P2" s="52"/>
      <c r="Q2" s="52"/>
      <c r="R2" s="52"/>
      <c r="S2" s="52"/>
      <c r="T2" s="52"/>
      <c r="U2" s="52"/>
      <c r="V2" s="52"/>
      <c r="W2" s="52"/>
      <c r="X2" s="52"/>
      <c r="Y2" s="52"/>
    </row>
    <row r="3" spans="1:1024" x14ac:dyDescent="0.25">
      <c r="A3" s="142" t="s">
        <v>48</v>
      </c>
      <c r="B3" s="142"/>
      <c r="C3" s="142"/>
      <c r="D3" s="142"/>
      <c r="E3" s="142"/>
      <c r="F3" s="142"/>
      <c r="G3" s="142"/>
      <c r="H3" s="142"/>
      <c r="I3" s="142"/>
      <c r="J3" s="142"/>
      <c r="K3" s="142"/>
      <c r="L3" s="142"/>
      <c r="M3" s="53"/>
      <c r="N3" s="53"/>
      <c r="O3" s="53"/>
      <c r="P3" s="53"/>
      <c r="Q3" s="53"/>
      <c r="R3" s="53"/>
      <c r="S3" s="53"/>
      <c r="T3" s="53"/>
      <c r="U3" s="53"/>
      <c r="V3" s="53"/>
      <c r="W3" s="53"/>
      <c r="X3" s="53"/>
      <c r="Y3" s="53"/>
    </row>
    <row r="4" spans="1:1024" ht="15.75" x14ac:dyDescent="0.25">
      <c r="A4" s="54" t="s">
        <v>49</v>
      </c>
      <c r="B4" s="150" t="s">
        <v>50</v>
      </c>
      <c r="C4" s="150"/>
      <c r="D4" s="150"/>
      <c r="E4" s="150"/>
      <c r="F4" s="150"/>
      <c r="G4" s="150"/>
      <c r="H4" s="150"/>
      <c r="I4" s="150"/>
      <c r="J4" s="150"/>
      <c r="K4" s="150"/>
      <c r="L4" s="150"/>
    </row>
    <row r="5" spans="1:1024" x14ac:dyDescent="0.25">
      <c r="A5" s="55" t="s">
        <v>11</v>
      </c>
      <c r="B5" s="145" t="str">
        <f>CONCATENATE(B38,C38,D38,E38,F38,G38,H38,I38,J38,K38,L38,M38,N38,O38,P38,Q38,R38,S38,T38,U38,V38,W38,X38,Y38,Z38,AA38,AB38,AC38,AD38,AE38,AF38,AG38,AH38,AI38,AJ38,AK38)</f>
        <v>110001011000001010100001000010000111000001010000100100000100101100110001000101000000000000000000000000000000000000000000000000000000000000000000</v>
      </c>
      <c r="C5" s="145"/>
      <c r="D5" s="145"/>
      <c r="E5" s="145"/>
      <c r="F5" s="145"/>
      <c r="G5" s="145"/>
      <c r="H5" s="145"/>
      <c r="I5" s="145"/>
      <c r="J5" s="145"/>
      <c r="K5" s="145"/>
      <c r="L5" s="145"/>
      <c r="M5" s="145"/>
      <c r="N5" s="145"/>
      <c r="O5" s="145"/>
    </row>
    <row r="6" spans="1:1024" x14ac:dyDescent="0.25">
      <c r="A6" s="55" t="s">
        <v>15</v>
      </c>
      <c r="B6" s="57">
        <v>1</v>
      </c>
      <c r="C6" s="58">
        <f t="shared" ref="C6:K6" si="0">B6+B13</f>
        <v>3</v>
      </c>
      <c r="D6" s="58">
        <f t="shared" si="0"/>
        <v>29</v>
      </c>
      <c r="E6" s="58">
        <f t="shared" si="0"/>
        <v>54</v>
      </c>
      <c r="F6" s="58">
        <f t="shared" si="0"/>
        <v>56</v>
      </c>
      <c r="G6" s="58">
        <f t="shared" si="0"/>
        <v>59</v>
      </c>
      <c r="H6" s="58">
        <f t="shared" si="0"/>
        <v>67</v>
      </c>
      <c r="I6" s="58">
        <f t="shared" si="0"/>
        <v>75</v>
      </c>
      <c r="J6" s="58">
        <f t="shared" si="0"/>
        <v>83</v>
      </c>
      <c r="K6" s="58">
        <f t="shared" si="0"/>
        <v>91</v>
      </c>
      <c r="L6" s="59"/>
      <c r="AMG6" s="100"/>
      <c r="AMH6" s="100"/>
      <c r="AMI6" s="100"/>
      <c r="AMJ6" s="100"/>
    </row>
    <row r="7" spans="1:1024" ht="60" x14ac:dyDescent="0.25">
      <c r="A7" s="55" t="s">
        <v>19</v>
      </c>
      <c r="B7" s="60" t="s">
        <v>51</v>
      </c>
      <c r="C7" s="61" t="s">
        <v>52</v>
      </c>
      <c r="D7" s="61" t="s">
        <v>53</v>
      </c>
      <c r="E7" s="61" t="s">
        <v>54</v>
      </c>
      <c r="F7" s="61" t="s">
        <v>55</v>
      </c>
      <c r="G7" s="61" t="s">
        <v>56</v>
      </c>
      <c r="H7" s="61" t="s">
        <v>57</v>
      </c>
      <c r="I7" s="61" t="s">
        <v>58</v>
      </c>
      <c r="J7" s="61" t="s">
        <v>59</v>
      </c>
      <c r="K7" s="62" t="s">
        <v>60</v>
      </c>
      <c r="L7" s="59"/>
      <c r="AMG7" s="100"/>
      <c r="AMH7" s="100"/>
      <c r="AMI7" s="100"/>
      <c r="AMJ7" s="100"/>
    </row>
    <row r="8" spans="1:1024" x14ac:dyDescent="0.25">
      <c r="A8" s="55" t="s">
        <v>17</v>
      </c>
      <c r="B8" s="64" t="str">
        <f t="shared" ref="B8:K8" si="1">MID($B5,B6,B13)</f>
        <v>11</v>
      </c>
      <c r="C8" s="64" t="str">
        <f t="shared" si="1"/>
        <v>00010110000010101000010000</v>
      </c>
      <c r="D8" s="64" t="str">
        <f t="shared" si="1"/>
        <v>1000011100000101000010010</v>
      </c>
      <c r="E8" s="64" t="str">
        <f t="shared" si="1"/>
        <v>00</v>
      </c>
      <c r="F8" s="64" t="str">
        <f t="shared" si="1"/>
        <v>001</v>
      </c>
      <c r="G8" s="64" t="str">
        <f t="shared" si="1"/>
        <v>00101100</v>
      </c>
      <c r="H8" s="64" t="str">
        <f t="shared" si="1"/>
        <v>11000100</v>
      </c>
      <c r="I8" s="64" t="str">
        <f t="shared" si="1"/>
        <v>01010000</v>
      </c>
      <c r="J8" s="64" t="str">
        <f t="shared" si="1"/>
        <v>00000000</v>
      </c>
      <c r="K8" s="64" t="str">
        <f t="shared" si="1"/>
        <v>000000</v>
      </c>
      <c r="L8" s="59"/>
      <c r="AMG8" s="100"/>
      <c r="AMH8" s="100"/>
      <c r="AMI8" s="100"/>
      <c r="AMJ8" s="100"/>
    </row>
    <row r="9" spans="1:1024" x14ac:dyDescent="0.25">
      <c r="A9" s="55" t="s">
        <v>18</v>
      </c>
      <c r="B9" s="64">
        <f t="shared" ref="B9:K9" ca="1" si="2">SUMPRODUCT(--MID(B8,LEN(B8)+1-ROW(INDIRECT("1:"&amp;LEN(B8))),1),(2^(ROW(INDIRECT("1:"&amp;LEN(B8)))-1)))</f>
        <v>3</v>
      </c>
      <c r="C9" s="64">
        <f t="shared" ca="1" si="2"/>
        <v>5777936</v>
      </c>
      <c r="D9" s="64">
        <f t="shared" ca="1" si="2"/>
        <v>17697298</v>
      </c>
      <c r="E9" s="64">
        <f t="shared" ca="1" si="2"/>
        <v>0</v>
      </c>
      <c r="F9" s="64">
        <f t="shared" ca="1" si="2"/>
        <v>1</v>
      </c>
      <c r="G9" s="64">
        <f t="shared" ca="1" si="2"/>
        <v>44</v>
      </c>
      <c r="H9" s="64">
        <f t="shared" ca="1" si="2"/>
        <v>196</v>
      </c>
      <c r="I9" s="64">
        <f t="shared" ca="1" si="2"/>
        <v>80</v>
      </c>
      <c r="J9" s="64">
        <f t="shared" ca="1" si="2"/>
        <v>0</v>
      </c>
      <c r="K9" s="64">
        <f t="shared" ca="1" si="2"/>
        <v>0</v>
      </c>
      <c r="L9" s="59"/>
      <c r="AMG9" s="100"/>
      <c r="AMH9" s="100"/>
      <c r="AMI9" s="100"/>
      <c r="AMJ9" s="100"/>
    </row>
    <row r="10" spans="1:1024" ht="15.75" thickBot="1" x14ac:dyDescent="0.3">
      <c r="A10" s="65" t="s">
        <v>16</v>
      </c>
      <c r="B10" s="66">
        <f ca="1">B9</f>
        <v>3</v>
      </c>
      <c r="C10" s="66">
        <f t="shared" ref="C10:K10" ca="1" si="3">C9*C12+C15</f>
        <v>57.779360000000004</v>
      </c>
      <c r="D10" s="66">
        <f t="shared" ca="1" si="3"/>
        <v>176.97298000000001</v>
      </c>
      <c r="E10" s="66">
        <f t="shared" ca="1" si="3"/>
        <v>0</v>
      </c>
      <c r="F10" s="66">
        <f t="shared" ca="1" si="3"/>
        <v>1</v>
      </c>
      <c r="G10" s="66">
        <f t="shared" ca="1" si="3"/>
        <v>4.4000000000000004</v>
      </c>
      <c r="H10" s="66">
        <f t="shared" ca="1" si="3"/>
        <v>49</v>
      </c>
      <c r="I10" s="66">
        <f t="shared" ca="1" si="3"/>
        <v>20</v>
      </c>
      <c r="J10" s="66">
        <f t="shared" ca="1" si="3"/>
        <v>0</v>
      </c>
      <c r="K10" s="66">
        <f t="shared" ca="1" si="3"/>
        <v>0</v>
      </c>
      <c r="L10" s="67" t="s">
        <v>26</v>
      </c>
      <c r="AMG10" s="100"/>
      <c r="AMH10" s="100"/>
      <c r="AMI10" s="100"/>
      <c r="AMJ10" s="100"/>
    </row>
    <row r="11" spans="1:1024" x14ac:dyDescent="0.25">
      <c r="A11" s="68" t="s">
        <v>1</v>
      </c>
      <c r="B11" s="69" t="s">
        <v>24</v>
      </c>
      <c r="C11" s="69" t="s">
        <v>61</v>
      </c>
      <c r="D11" s="69" t="s">
        <v>61</v>
      </c>
      <c r="E11" s="69" t="s">
        <v>62</v>
      </c>
      <c r="F11" s="69" t="s">
        <v>63</v>
      </c>
      <c r="G11" s="69" t="s">
        <v>64</v>
      </c>
      <c r="H11" s="69" t="s">
        <v>61</v>
      </c>
      <c r="I11" s="69" t="s">
        <v>61</v>
      </c>
      <c r="J11" s="69" t="s">
        <v>61</v>
      </c>
      <c r="K11" s="69" t="s">
        <v>45</v>
      </c>
      <c r="L11" s="70"/>
      <c r="AMG11" s="100"/>
      <c r="AMH11" s="100"/>
      <c r="AMI11" s="100"/>
      <c r="AMJ11" s="100"/>
    </row>
    <row r="12" spans="1:1024" x14ac:dyDescent="0.25">
      <c r="A12" s="71" t="s">
        <v>2</v>
      </c>
      <c r="B12" s="72">
        <v>1</v>
      </c>
      <c r="C12" s="72">
        <v>1.0000000000000001E-5</v>
      </c>
      <c r="D12" s="72">
        <v>1.0000000000000001E-5</v>
      </c>
      <c r="E12" s="72">
        <v>1</v>
      </c>
      <c r="F12" s="72">
        <v>1</v>
      </c>
      <c r="G12" s="72">
        <v>0.1</v>
      </c>
      <c r="H12" s="72">
        <v>0.25</v>
      </c>
      <c r="I12" s="72">
        <v>0.25</v>
      </c>
      <c r="J12" s="72">
        <v>0.25</v>
      </c>
      <c r="K12" s="72">
        <v>1</v>
      </c>
      <c r="L12" s="73"/>
      <c r="AMG12" s="100"/>
      <c r="AMH12" s="100"/>
      <c r="AMI12" s="100"/>
      <c r="AMJ12" s="100"/>
    </row>
    <row r="13" spans="1:1024" s="51" customFormat="1" x14ac:dyDescent="0.25">
      <c r="A13" s="74" t="s">
        <v>6</v>
      </c>
      <c r="B13" s="75">
        <v>2</v>
      </c>
      <c r="C13" s="76">
        <v>26</v>
      </c>
      <c r="D13" s="76">
        <v>25</v>
      </c>
      <c r="E13" s="76">
        <v>2</v>
      </c>
      <c r="F13" s="76">
        <v>3</v>
      </c>
      <c r="G13" s="76">
        <v>8</v>
      </c>
      <c r="H13" s="76">
        <v>8</v>
      </c>
      <c r="I13" s="76">
        <v>8</v>
      </c>
      <c r="J13" s="76">
        <v>8</v>
      </c>
      <c r="K13" s="76">
        <v>6</v>
      </c>
      <c r="L13" s="77">
        <f>SUM(B13:K13)</f>
        <v>96</v>
      </c>
      <c r="M13" s="78"/>
      <c r="N13" s="78"/>
      <c r="O13" s="78"/>
      <c r="P13" s="78"/>
      <c r="Q13" s="78"/>
    </row>
    <row r="14" spans="1:1024" s="83" customFormat="1" x14ac:dyDescent="0.25">
      <c r="A14" s="79" t="s">
        <v>10</v>
      </c>
      <c r="B14" s="80">
        <f t="shared" ref="B14:K14" si="4">2^B13</f>
        <v>4</v>
      </c>
      <c r="C14" s="80">
        <f t="shared" si="4"/>
        <v>67108864</v>
      </c>
      <c r="D14" s="80">
        <f t="shared" si="4"/>
        <v>33554432</v>
      </c>
      <c r="E14" s="80">
        <f t="shared" si="4"/>
        <v>4</v>
      </c>
      <c r="F14" s="80">
        <f t="shared" si="4"/>
        <v>8</v>
      </c>
      <c r="G14" s="80">
        <f t="shared" si="4"/>
        <v>256</v>
      </c>
      <c r="H14" s="80">
        <f t="shared" si="4"/>
        <v>256</v>
      </c>
      <c r="I14" s="80">
        <f t="shared" si="4"/>
        <v>256</v>
      </c>
      <c r="J14" s="80">
        <f t="shared" si="4"/>
        <v>256</v>
      </c>
      <c r="K14" s="80">
        <f t="shared" si="4"/>
        <v>64</v>
      </c>
      <c r="L14" s="81"/>
      <c r="M14" s="82"/>
      <c r="N14" s="82"/>
      <c r="O14" s="82"/>
      <c r="P14" s="82"/>
      <c r="Q14" s="82"/>
    </row>
    <row r="15" spans="1:1024" x14ac:dyDescent="0.25">
      <c r="A15" s="71" t="s">
        <v>3</v>
      </c>
      <c r="B15" s="72">
        <v>0</v>
      </c>
      <c r="C15" s="72">
        <v>0</v>
      </c>
      <c r="D15" s="72">
        <v>0</v>
      </c>
      <c r="E15" s="72">
        <v>0</v>
      </c>
      <c r="F15" s="72">
        <v>0</v>
      </c>
      <c r="G15" s="72">
        <v>0</v>
      </c>
      <c r="H15" s="72">
        <v>0</v>
      </c>
      <c r="I15" s="72">
        <v>0</v>
      </c>
      <c r="J15" s="72">
        <v>0</v>
      </c>
      <c r="K15" s="72">
        <v>0</v>
      </c>
      <c r="L15" s="73"/>
      <c r="AMG15" s="100"/>
      <c r="AMH15" s="100"/>
      <c r="AMI15" s="100"/>
      <c r="AMJ15" s="100"/>
    </row>
    <row r="16" spans="1:1024" s="83" customFormat="1" x14ac:dyDescent="0.25">
      <c r="A16" s="79" t="s">
        <v>4</v>
      </c>
      <c r="B16" s="84">
        <f t="shared" ref="B16:K16" si="5">(B14-1)*B12+B15</f>
        <v>3</v>
      </c>
      <c r="C16" s="84">
        <f t="shared" si="5"/>
        <v>671.08863000000008</v>
      </c>
      <c r="D16" s="84">
        <f t="shared" si="5"/>
        <v>335.54431000000005</v>
      </c>
      <c r="E16" s="84">
        <f t="shared" si="5"/>
        <v>3</v>
      </c>
      <c r="F16" s="84">
        <f t="shared" si="5"/>
        <v>7</v>
      </c>
      <c r="G16" s="84">
        <f t="shared" si="5"/>
        <v>25.5</v>
      </c>
      <c r="H16" s="84">
        <f t="shared" si="5"/>
        <v>63.75</v>
      </c>
      <c r="I16" s="84">
        <f t="shared" si="5"/>
        <v>63.75</v>
      </c>
      <c r="J16" s="84">
        <f t="shared" si="5"/>
        <v>63.75</v>
      </c>
      <c r="K16" s="84">
        <f t="shared" si="5"/>
        <v>63</v>
      </c>
      <c r="L16" s="81"/>
    </row>
    <row r="17" spans="1:1024" x14ac:dyDescent="0.25">
      <c r="A17" s="71" t="s">
        <v>8</v>
      </c>
      <c r="B17" s="72">
        <v>0</v>
      </c>
      <c r="C17" s="72">
        <v>0</v>
      </c>
      <c r="D17" s="72">
        <v>0</v>
      </c>
      <c r="E17" s="72">
        <v>0</v>
      </c>
      <c r="F17" s="72">
        <v>0</v>
      </c>
      <c r="G17" s="72">
        <v>0</v>
      </c>
      <c r="H17" s="72">
        <v>0</v>
      </c>
      <c r="I17" s="72">
        <v>0</v>
      </c>
      <c r="J17" s="72">
        <v>0</v>
      </c>
      <c r="K17" s="72">
        <v>0</v>
      </c>
      <c r="L17" s="73"/>
      <c r="AMG17" s="100"/>
      <c r="AMH17" s="100"/>
      <c r="AMI17" s="100"/>
      <c r="AMJ17" s="100"/>
    </row>
    <row r="18" spans="1:1024" ht="15.75" thickBot="1" x14ac:dyDescent="0.3">
      <c r="A18" s="85" t="s">
        <v>7</v>
      </c>
      <c r="B18" s="86">
        <v>1</v>
      </c>
      <c r="C18" s="86">
        <v>360</v>
      </c>
      <c r="D18" s="86">
        <v>180</v>
      </c>
      <c r="E18" s="86">
        <v>3</v>
      </c>
      <c r="F18" s="86">
        <v>7</v>
      </c>
      <c r="G18" s="86">
        <v>25</v>
      </c>
      <c r="H18" s="86">
        <v>45</v>
      </c>
      <c r="I18" s="86">
        <v>1</v>
      </c>
      <c r="J18" s="86">
        <v>1</v>
      </c>
      <c r="K18" s="86">
        <v>0</v>
      </c>
      <c r="L18" s="87">
        <f>L13/8</f>
        <v>12</v>
      </c>
      <c r="AMG18" s="100"/>
      <c r="AMH18" s="100"/>
      <c r="AMI18" s="100"/>
      <c r="AMJ18" s="100"/>
    </row>
    <row r="19" spans="1:1024" x14ac:dyDescent="0.25">
      <c r="A19" s="88" t="s">
        <v>9</v>
      </c>
      <c r="B19" s="88" t="str">
        <f t="shared" ref="B19:K19" si="6">IF(B16&gt;=B18,"OK","ERROR")</f>
        <v>OK</v>
      </c>
      <c r="C19" s="88" t="str">
        <f t="shared" si="6"/>
        <v>OK</v>
      </c>
      <c r="D19" s="88" t="str">
        <f t="shared" si="6"/>
        <v>OK</v>
      </c>
      <c r="E19" s="88" t="str">
        <f t="shared" si="6"/>
        <v>OK</v>
      </c>
      <c r="F19" s="88" t="str">
        <f t="shared" si="6"/>
        <v>OK</v>
      </c>
      <c r="G19" s="88" t="str">
        <f t="shared" si="6"/>
        <v>OK</v>
      </c>
      <c r="H19" s="88" t="str">
        <f t="shared" si="6"/>
        <v>OK</v>
      </c>
      <c r="I19" s="88" t="str">
        <f t="shared" si="6"/>
        <v>OK</v>
      </c>
      <c r="J19" s="88" t="str">
        <f t="shared" si="6"/>
        <v>OK</v>
      </c>
      <c r="K19" s="88" t="str">
        <f t="shared" si="6"/>
        <v>OK</v>
      </c>
      <c r="L19" s="89"/>
      <c r="AMG19" s="100"/>
      <c r="AMH19" s="100"/>
      <c r="AMI19" s="100"/>
      <c r="AMJ19" s="100"/>
    </row>
    <row r="20" spans="1:1024" x14ac:dyDescent="0.25">
      <c r="A20" s="90" t="s">
        <v>65</v>
      </c>
      <c r="B20" s="90">
        <f ca="1">B10</f>
        <v>3</v>
      </c>
      <c r="C20" s="90">
        <f ca="1">C10</f>
        <v>57.779360000000004</v>
      </c>
      <c r="D20" s="90">
        <f t="shared" ref="D20:K20" ca="1" si="7">D10</f>
        <v>176.97298000000001</v>
      </c>
      <c r="E20" s="90">
        <f t="shared" ca="1" si="7"/>
        <v>0</v>
      </c>
      <c r="F20" s="90">
        <f t="shared" ca="1" si="7"/>
        <v>1</v>
      </c>
      <c r="G20" s="90">
        <f t="shared" ca="1" si="7"/>
        <v>4.4000000000000004</v>
      </c>
      <c r="H20" s="90">
        <f t="shared" ca="1" si="7"/>
        <v>49</v>
      </c>
      <c r="I20" s="90">
        <f t="shared" ca="1" si="7"/>
        <v>20</v>
      </c>
      <c r="J20" s="90">
        <f t="shared" ca="1" si="7"/>
        <v>0</v>
      </c>
      <c r="K20" s="90">
        <f t="shared" ca="1" si="7"/>
        <v>0</v>
      </c>
      <c r="AMG20" s="100"/>
      <c r="AMH20" s="100"/>
      <c r="AMI20" s="100"/>
      <c r="AMJ20" s="100"/>
    </row>
    <row r="21" spans="1:1024" s="92" customFormat="1" x14ac:dyDescent="0.25">
      <c r="A21" s="146" t="s">
        <v>66</v>
      </c>
      <c r="B21" s="146"/>
      <c r="C21" s="146"/>
      <c r="D21" s="146"/>
      <c r="E21" s="146"/>
      <c r="F21" s="146"/>
      <c r="G21" s="146"/>
      <c r="H21" s="146"/>
      <c r="I21" s="146"/>
      <c r="J21" s="146"/>
      <c r="K21" s="146"/>
      <c r="L21" s="146"/>
    </row>
    <row r="22" spans="1:1024" s="92" customFormat="1" x14ac:dyDescent="0.25">
      <c r="A22" s="146" t="s">
        <v>67</v>
      </c>
      <c r="B22" s="146"/>
      <c r="C22" s="146"/>
      <c r="D22" s="146"/>
      <c r="E22" s="146"/>
      <c r="F22" s="146"/>
      <c r="G22" s="146"/>
      <c r="H22" s="146"/>
      <c r="J22" s="93" t="s">
        <v>68</v>
      </c>
      <c r="K22" s="94" t="s">
        <v>69</v>
      </c>
      <c r="L22" s="91"/>
    </row>
    <row r="23" spans="1:1024" s="92" customFormat="1" x14ac:dyDescent="0.25">
      <c r="A23" s="91" t="s">
        <v>70</v>
      </c>
      <c r="B23" s="91"/>
      <c r="C23" s="91"/>
      <c r="D23" s="91"/>
      <c r="E23" s="91"/>
      <c r="F23" s="91"/>
      <c r="G23" s="91"/>
      <c r="H23" s="91"/>
      <c r="I23" s="91"/>
      <c r="J23" s="91"/>
      <c r="K23" s="91"/>
      <c r="L23" s="91"/>
    </row>
    <row r="24" spans="1:1024" s="92" customFormat="1" x14ac:dyDescent="0.25">
      <c r="A24" s="91" t="s">
        <v>71</v>
      </c>
      <c r="B24" s="91"/>
      <c r="C24" s="91"/>
      <c r="D24" s="91"/>
      <c r="E24" s="91"/>
      <c r="F24" s="91"/>
      <c r="G24" s="91"/>
      <c r="H24" s="91"/>
      <c r="I24" s="91"/>
      <c r="J24" s="91"/>
      <c r="K24" s="91"/>
      <c r="L24" s="91"/>
    </row>
    <row r="25" spans="1:1024" s="92" customFormat="1" x14ac:dyDescent="0.25">
      <c r="A25" s="91" t="s">
        <v>72</v>
      </c>
      <c r="B25" s="91"/>
      <c r="C25" s="91"/>
      <c r="D25" s="91"/>
      <c r="E25" s="91"/>
      <c r="F25" s="91"/>
      <c r="G25" s="91"/>
      <c r="H25" s="91"/>
      <c r="I25" s="91"/>
      <c r="J25" s="91"/>
      <c r="K25" s="91"/>
      <c r="L25" s="91"/>
    </row>
    <row r="26" spans="1:1024" s="92" customFormat="1" x14ac:dyDescent="0.25">
      <c r="A26" s="91" t="s">
        <v>73</v>
      </c>
      <c r="B26" s="91"/>
      <c r="C26" s="91"/>
      <c r="D26" s="91"/>
      <c r="E26" s="91"/>
      <c r="F26" s="91"/>
      <c r="G26" s="91"/>
      <c r="H26" s="91"/>
      <c r="I26" s="91"/>
      <c r="J26" s="91"/>
      <c r="K26" s="91"/>
      <c r="L26" s="91"/>
    </row>
    <row r="27" spans="1:1024" s="92" customFormat="1" x14ac:dyDescent="0.25">
      <c r="A27" s="91" t="s">
        <v>74</v>
      </c>
      <c r="B27" s="91"/>
      <c r="C27" s="91"/>
      <c r="D27" s="91"/>
      <c r="E27" s="91"/>
      <c r="F27" s="91"/>
      <c r="G27" s="91"/>
      <c r="H27" s="91"/>
      <c r="I27" s="91"/>
      <c r="J27" s="91"/>
      <c r="K27" s="91"/>
      <c r="L27" s="91"/>
    </row>
    <row r="28" spans="1:1024" s="92" customFormat="1" x14ac:dyDescent="0.25">
      <c r="A28" s="91" t="s">
        <v>75</v>
      </c>
    </row>
    <row r="29" spans="1:1024" s="92" customFormat="1" x14ac:dyDescent="0.25">
      <c r="A29" s="146"/>
      <c r="B29" s="146"/>
      <c r="C29" s="146"/>
      <c r="D29" s="146"/>
      <c r="E29" s="146"/>
      <c r="F29" s="146"/>
      <c r="G29" s="146"/>
      <c r="H29" s="146"/>
      <c r="I29" s="146"/>
      <c r="J29" s="146"/>
      <c r="K29" s="146"/>
      <c r="L29" s="146"/>
    </row>
    <row r="30" spans="1:1024" s="92" customFormat="1" x14ac:dyDescent="0.25">
      <c r="A30" s="146"/>
      <c r="B30" s="146"/>
      <c r="C30" s="146"/>
      <c r="D30" s="146"/>
      <c r="E30" s="146"/>
      <c r="F30" s="146"/>
      <c r="G30" s="146"/>
      <c r="H30" s="146"/>
      <c r="I30" s="146"/>
      <c r="J30" s="146"/>
      <c r="K30" s="146"/>
      <c r="L30" s="146"/>
    </row>
    <row r="31" spans="1:1024" s="92" customFormat="1" x14ac:dyDescent="0.25">
      <c r="A31" s="146"/>
      <c r="B31" s="146"/>
      <c r="C31" s="146"/>
      <c r="D31" s="146"/>
      <c r="E31" s="146"/>
      <c r="F31" s="146"/>
      <c r="G31" s="146"/>
      <c r="H31" s="146"/>
      <c r="I31" s="146"/>
      <c r="J31" s="146"/>
      <c r="K31" s="146"/>
      <c r="L31" s="146"/>
    </row>
    <row r="32" spans="1:1024" s="95" customFormat="1" x14ac:dyDescent="0.25">
      <c r="A32" s="148" t="s">
        <v>76</v>
      </c>
      <c r="B32" s="148"/>
      <c r="C32" s="148"/>
      <c r="D32" s="148"/>
      <c r="E32" s="148"/>
      <c r="F32" s="148"/>
      <c r="G32" s="148"/>
      <c r="H32" s="148"/>
      <c r="I32" s="148"/>
      <c r="J32" s="148"/>
      <c r="K32" s="148"/>
      <c r="L32" s="148"/>
    </row>
    <row r="33" spans="1:37" x14ac:dyDescent="0.25">
      <c r="A33" s="149" t="s">
        <v>77</v>
      </c>
      <c r="B33" s="149"/>
      <c r="C33" s="149"/>
      <c r="D33" s="149"/>
      <c r="E33" s="149"/>
      <c r="F33" s="149"/>
      <c r="G33" s="149"/>
      <c r="H33" s="149"/>
      <c r="I33" s="149"/>
      <c r="J33" s="149"/>
      <c r="K33" s="149"/>
      <c r="L33" s="149"/>
      <c r="M33" s="96"/>
      <c r="N33" s="96"/>
      <c r="O33" s="96"/>
      <c r="P33" s="96"/>
      <c r="Q33" s="96"/>
      <c r="R33" s="97"/>
    </row>
    <row r="34" spans="1:37" x14ac:dyDescent="0.25">
      <c r="A34" s="149" t="s">
        <v>78</v>
      </c>
      <c r="B34" s="149"/>
      <c r="C34" s="149"/>
      <c r="D34" s="149"/>
      <c r="E34" s="149"/>
      <c r="F34" s="149"/>
      <c r="G34" s="149"/>
      <c r="H34" s="149"/>
      <c r="I34" s="149"/>
      <c r="J34" s="149"/>
      <c r="K34" s="149"/>
      <c r="L34" s="149"/>
      <c r="M34" s="96"/>
      <c r="N34" s="96"/>
      <c r="O34" s="96"/>
      <c r="P34" s="96"/>
      <c r="Q34" s="96"/>
      <c r="R34" s="97"/>
    </row>
    <row r="35" spans="1:37" x14ac:dyDescent="0.25">
      <c r="A35" s="138" t="s">
        <v>25</v>
      </c>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row>
    <row r="36" spans="1:37" x14ac:dyDescent="0.25">
      <c r="A36" s="56" t="s">
        <v>12</v>
      </c>
      <c r="B36" s="98">
        <v>1</v>
      </c>
      <c r="C36" s="98">
        <v>2</v>
      </c>
      <c r="D36" s="98">
        <v>3</v>
      </c>
      <c r="E36" s="98">
        <v>4</v>
      </c>
      <c r="F36" s="98">
        <v>5</v>
      </c>
      <c r="G36" s="98">
        <v>6</v>
      </c>
      <c r="H36" s="98">
        <v>7</v>
      </c>
      <c r="I36" s="98">
        <v>8</v>
      </c>
      <c r="J36" s="98">
        <v>9</v>
      </c>
      <c r="K36" s="98">
        <v>10</v>
      </c>
      <c r="L36" s="98">
        <v>11</v>
      </c>
      <c r="M36" s="98">
        <v>12</v>
      </c>
      <c r="N36" s="98">
        <v>13</v>
      </c>
      <c r="O36" s="98">
        <v>14</v>
      </c>
      <c r="P36" s="98">
        <v>15</v>
      </c>
      <c r="Q36" s="98">
        <v>16</v>
      </c>
      <c r="R36" s="98">
        <v>17</v>
      </c>
      <c r="S36" s="98">
        <v>18</v>
      </c>
      <c r="T36" s="98">
        <v>19</v>
      </c>
      <c r="U36" s="98">
        <v>20</v>
      </c>
      <c r="V36" s="98">
        <v>21</v>
      </c>
      <c r="W36" s="98">
        <v>22</v>
      </c>
      <c r="X36" s="98">
        <v>23</v>
      </c>
      <c r="Y36" s="98">
        <v>24</v>
      </c>
      <c r="Z36" s="98">
        <v>25</v>
      </c>
      <c r="AA36" s="98">
        <v>26</v>
      </c>
      <c r="AB36" s="98">
        <v>27</v>
      </c>
      <c r="AC36" s="98">
        <v>28</v>
      </c>
      <c r="AD36" s="98">
        <v>29</v>
      </c>
      <c r="AE36" s="98">
        <v>30</v>
      </c>
      <c r="AF36" s="98">
        <v>31</v>
      </c>
      <c r="AG36" s="98">
        <v>32</v>
      </c>
      <c r="AH36" s="98">
        <v>33</v>
      </c>
      <c r="AI36" s="98">
        <v>34</v>
      </c>
      <c r="AJ36" s="98">
        <v>35</v>
      </c>
      <c r="AK36" s="98">
        <v>36</v>
      </c>
    </row>
    <row r="37" spans="1:37" x14ac:dyDescent="0.25">
      <c r="A37" s="56" t="s">
        <v>13</v>
      </c>
      <c r="B37" s="99" t="str">
        <f t="shared" ref="B37:AK37" si="8">MID($B4,B36,1)</f>
        <v>c</v>
      </c>
      <c r="C37" s="99" t="str">
        <f t="shared" si="8"/>
        <v>5</v>
      </c>
      <c r="D37" s="99" t="str">
        <f t="shared" si="8"/>
        <v>8</v>
      </c>
      <c r="E37" s="99" t="str">
        <f t="shared" si="8"/>
        <v>2</v>
      </c>
      <c r="F37" s="99" t="str">
        <f t="shared" si="8"/>
        <v>a</v>
      </c>
      <c r="G37" s="99" t="str">
        <f t="shared" si="8"/>
        <v>1</v>
      </c>
      <c r="H37" s="99" t="str">
        <f t="shared" si="8"/>
        <v>0</v>
      </c>
      <c r="I37" s="99" t="str">
        <f t="shared" si="8"/>
        <v>8</v>
      </c>
      <c r="J37" s="99" t="str">
        <f t="shared" si="8"/>
        <v>7</v>
      </c>
      <c r="K37" s="99" t="str">
        <f t="shared" si="8"/>
        <v>0</v>
      </c>
      <c r="L37" s="99" t="str">
        <f t="shared" si="8"/>
        <v>5</v>
      </c>
      <c r="M37" s="99" t="str">
        <f t="shared" si="8"/>
        <v>0</v>
      </c>
      <c r="N37" s="99" t="str">
        <f t="shared" si="8"/>
        <v>9</v>
      </c>
      <c r="O37" s="99" t="str">
        <f t="shared" si="8"/>
        <v>0</v>
      </c>
      <c r="P37" s="99" t="str">
        <f t="shared" si="8"/>
        <v>4</v>
      </c>
      <c r="Q37" s="99" t="str">
        <f t="shared" si="8"/>
        <v>b</v>
      </c>
      <c r="R37" s="99" t="str">
        <f t="shared" si="8"/>
        <v>3</v>
      </c>
      <c r="S37" s="99" t="str">
        <f t="shared" si="8"/>
        <v>1</v>
      </c>
      <c r="T37" s="99" t="str">
        <f t="shared" si="8"/>
        <v>1</v>
      </c>
      <c r="U37" s="99" t="str">
        <f t="shared" si="8"/>
        <v>4</v>
      </c>
      <c r="V37" s="99" t="str">
        <f t="shared" si="8"/>
        <v/>
      </c>
      <c r="W37" s="99" t="str">
        <f t="shared" si="8"/>
        <v/>
      </c>
      <c r="X37" s="99" t="str">
        <f t="shared" si="8"/>
        <v/>
      </c>
      <c r="Y37" s="99" t="str">
        <f t="shared" si="8"/>
        <v/>
      </c>
      <c r="Z37" s="99" t="str">
        <f t="shared" si="8"/>
        <v/>
      </c>
      <c r="AA37" s="99" t="str">
        <f t="shared" si="8"/>
        <v/>
      </c>
      <c r="AB37" s="99" t="str">
        <f t="shared" si="8"/>
        <v/>
      </c>
      <c r="AC37" s="99" t="str">
        <f t="shared" si="8"/>
        <v/>
      </c>
      <c r="AD37" s="99" t="str">
        <f t="shared" si="8"/>
        <v/>
      </c>
      <c r="AE37" s="99" t="str">
        <f t="shared" si="8"/>
        <v/>
      </c>
      <c r="AF37" s="99" t="str">
        <f t="shared" si="8"/>
        <v/>
      </c>
      <c r="AG37" s="99" t="str">
        <f t="shared" si="8"/>
        <v/>
      </c>
      <c r="AH37" s="99" t="str">
        <f t="shared" si="8"/>
        <v/>
      </c>
      <c r="AI37" s="99" t="str">
        <f t="shared" si="8"/>
        <v/>
      </c>
      <c r="AJ37" s="99" t="str">
        <f t="shared" si="8"/>
        <v/>
      </c>
      <c r="AK37" s="99" t="str">
        <f t="shared" si="8"/>
        <v/>
      </c>
    </row>
    <row r="38" spans="1:37" x14ac:dyDescent="0.25">
      <c r="A38" s="56" t="s">
        <v>14</v>
      </c>
      <c r="B38" s="98" t="str">
        <f t="shared" ref="B38:AK38" si="9">HEX2BIN(B37,4)</f>
        <v>1100</v>
      </c>
      <c r="C38" s="98" t="str">
        <f t="shared" si="9"/>
        <v>0101</v>
      </c>
      <c r="D38" s="98" t="str">
        <f t="shared" si="9"/>
        <v>1000</v>
      </c>
      <c r="E38" s="98" t="str">
        <f t="shared" si="9"/>
        <v>0010</v>
      </c>
      <c r="F38" s="98" t="str">
        <f t="shared" si="9"/>
        <v>1010</v>
      </c>
      <c r="G38" s="98" t="str">
        <f t="shared" si="9"/>
        <v>0001</v>
      </c>
      <c r="H38" s="98" t="str">
        <f t="shared" si="9"/>
        <v>0000</v>
      </c>
      <c r="I38" s="98" t="str">
        <f t="shared" si="9"/>
        <v>1000</v>
      </c>
      <c r="J38" s="98" t="str">
        <f t="shared" si="9"/>
        <v>0111</v>
      </c>
      <c r="K38" s="98" t="str">
        <f t="shared" si="9"/>
        <v>0000</v>
      </c>
      <c r="L38" s="98" t="str">
        <f t="shared" si="9"/>
        <v>0101</v>
      </c>
      <c r="M38" s="98" t="str">
        <f t="shared" si="9"/>
        <v>0000</v>
      </c>
      <c r="N38" s="98" t="str">
        <f t="shared" si="9"/>
        <v>1001</v>
      </c>
      <c r="O38" s="98" t="str">
        <f t="shared" si="9"/>
        <v>0000</v>
      </c>
      <c r="P38" s="98" t="str">
        <f t="shared" si="9"/>
        <v>0100</v>
      </c>
      <c r="Q38" s="98" t="str">
        <f t="shared" si="9"/>
        <v>1011</v>
      </c>
      <c r="R38" s="98" t="str">
        <f t="shared" si="9"/>
        <v>0011</v>
      </c>
      <c r="S38" s="98" t="str">
        <f t="shared" si="9"/>
        <v>0001</v>
      </c>
      <c r="T38" s="98" t="str">
        <f t="shared" si="9"/>
        <v>0001</v>
      </c>
      <c r="U38" s="98" t="str">
        <f t="shared" si="9"/>
        <v>0100</v>
      </c>
      <c r="V38" s="98" t="str">
        <f t="shared" si="9"/>
        <v>0000</v>
      </c>
      <c r="W38" s="98" t="str">
        <f t="shared" si="9"/>
        <v>0000</v>
      </c>
      <c r="X38" s="98" t="str">
        <f t="shared" si="9"/>
        <v>0000</v>
      </c>
      <c r="Y38" s="98" t="str">
        <f t="shared" si="9"/>
        <v>0000</v>
      </c>
      <c r="Z38" s="98" t="str">
        <f t="shared" si="9"/>
        <v>0000</v>
      </c>
      <c r="AA38" s="98" t="str">
        <f t="shared" si="9"/>
        <v>0000</v>
      </c>
      <c r="AB38" s="98" t="str">
        <f t="shared" si="9"/>
        <v>0000</v>
      </c>
      <c r="AC38" s="98" t="str">
        <f t="shared" si="9"/>
        <v>0000</v>
      </c>
      <c r="AD38" s="98" t="str">
        <f t="shared" si="9"/>
        <v>0000</v>
      </c>
      <c r="AE38" s="98" t="str">
        <f t="shared" si="9"/>
        <v>0000</v>
      </c>
      <c r="AF38" s="98" t="str">
        <f t="shared" si="9"/>
        <v>0000</v>
      </c>
      <c r="AG38" s="98" t="str">
        <f t="shared" si="9"/>
        <v>0000</v>
      </c>
      <c r="AH38" s="98" t="str">
        <f t="shared" si="9"/>
        <v>0000</v>
      </c>
      <c r="AI38" s="98" t="str">
        <f t="shared" si="9"/>
        <v>0000</v>
      </c>
      <c r="AJ38" s="98" t="str">
        <f t="shared" si="9"/>
        <v>0000</v>
      </c>
      <c r="AK38" s="98" t="str">
        <f t="shared" si="9"/>
        <v>0000</v>
      </c>
    </row>
    <row r="39" spans="1:37" x14ac:dyDescent="0.25">
      <c r="B39" s="51"/>
      <c r="C39" s="96"/>
      <c r="D39" s="96"/>
      <c r="E39" s="96"/>
      <c r="F39" s="96"/>
      <c r="G39" s="96"/>
      <c r="H39" s="96"/>
      <c r="I39" s="96"/>
      <c r="J39" s="96"/>
      <c r="K39" s="96"/>
      <c r="L39" s="96"/>
      <c r="M39" s="96"/>
      <c r="N39" s="96"/>
      <c r="O39" s="96"/>
      <c r="P39" s="96"/>
    </row>
    <row r="40" spans="1:37" x14ac:dyDescent="0.25">
      <c r="A40" s="139" t="s">
        <v>79</v>
      </c>
      <c r="B40" s="139"/>
      <c r="C40" s="140" t="s">
        <v>20</v>
      </c>
      <c r="D40" s="140"/>
      <c r="E40" s="140"/>
      <c r="F40" s="141" t="s">
        <v>21</v>
      </c>
      <c r="G40" s="141"/>
      <c r="H40" s="140" t="s">
        <v>22</v>
      </c>
      <c r="I40" s="140"/>
      <c r="J40" s="140"/>
      <c r="K40" s="140"/>
      <c r="L40" s="140"/>
      <c r="M40" s="96"/>
      <c r="N40" s="96"/>
      <c r="O40" s="96"/>
      <c r="P40" s="96"/>
      <c r="Q40" s="96"/>
      <c r="R40" s="96"/>
      <c r="S40" s="96"/>
      <c r="T40" s="96"/>
      <c r="U40" s="96"/>
      <c r="V40" s="96"/>
      <c r="W40" s="96"/>
      <c r="X40" s="96"/>
      <c r="Y40" s="96"/>
    </row>
  </sheetData>
  <sheetProtection algorithmName="SHA-512" hashValue="uFEk6BciTx7m0TudwSesDAgfPqVTqx9leL5VAZ1be1UGlK/FGmintRd7mOLBG4Vas+dpKadigF72x+PoeLYRLg==" saltValue="OgwpQuYgZFjPYyzvmVOD+g==" spinCount="100000" sheet="1" objects="1" scenarios="1"/>
  <mergeCells count="18">
    <mergeCell ref="A33:L33"/>
    <mergeCell ref="A1:Y1"/>
    <mergeCell ref="A2:M2"/>
    <mergeCell ref="A3:L3"/>
    <mergeCell ref="B4:L4"/>
    <mergeCell ref="B5:O5"/>
    <mergeCell ref="A21:L21"/>
    <mergeCell ref="A22:H22"/>
    <mergeCell ref="A29:L29"/>
    <mergeCell ref="A30:L30"/>
    <mergeCell ref="A31:L31"/>
    <mergeCell ref="A32:L32"/>
    <mergeCell ref="A34:L34"/>
    <mergeCell ref="A35:Y35"/>
    <mergeCell ref="A40:B40"/>
    <mergeCell ref="C40:E40"/>
    <mergeCell ref="F40:G40"/>
    <mergeCell ref="H40:L40"/>
  </mergeCells>
  <hyperlinks>
    <hyperlink ref="A33" r:id="rId1" xr:uid="{3D7DC46A-71D2-4C6F-B4DE-2BCF43FB07A4}"/>
    <hyperlink ref="A34" r:id="rId2" xr:uid="{EBC715D5-0681-4CE6-A1F2-4A5EC8559002}"/>
    <hyperlink ref="C40" r:id="rId3" xr:uid="{DBA2F0E6-A9DF-400B-8E4F-F423C958E6C3}"/>
    <hyperlink ref="H40" r:id="rId4" xr:uid="{55A57791-957E-43D4-A97C-E0449D942809}"/>
    <hyperlink ref="K22" r:id="rId5" xr:uid="{82B52B8B-4A9D-46BB-AEFD-DB4913C9765F}"/>
  </hyperlinks>
  <pageMargins left="0.25" right="0.25" top="0.75" bottom="0.75" header="0.51180555555555496" footer="0.51180555555555496"/>
  <pageSetup paperSize="9" firstPageNumber="0" fitToHeight="0" orientation="landscape"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834E-D1E1-429B-840F-F3D079EED376}">
  <sheetPr>
    <pageSetUpPr fitToPage="1"/>
  </sheetPr>
  <dimension ref="A1:AMJ40"/>
  <sheetViews>
    <sheetView zoomScale="120" zoomScaleNormal="120" workbookViewId="0">
      <selection activeCell="B4" sqref="B4:L4"/>
    </sheetView>
  </sheetViews>
  <sheetFormatPr defaultColWidth="9.140625" defaultRowHeight="15" x14ac:dyDescent="0.25"/>
  <cols>
    <col min="1" max="1" width="37.7109375" style="51" customWidth="1"/>
    <col min="2" max="2" width="6.7109375" style="97" customWidth="1"/>
    <col min="3" max="3" width="23" style="51" customWidth="1"/>
    <col min="4" max="5" width="13.7109375" style="51" customWidth="1"/>
    <col min="6" max="6" width="13.5703125" style="51" customWidth="1"/>
    <col min="7" max="7" width="17.7109375" style="51" customWidth="1"/>
    <col min="8" max="8" width="16.28515625" style="51" customWidth="1"/>
    <col min="9" max="9" width="13.5703125" style="51" customWidth="1"/>
    <col min="10" max="10" width="13.42578125" style="51" customWidth="1"/>
    <col min="11" max="11" width="13.5703125" style="51" customWidth="1"/>
    <col min="12" max="12" width="20.42578125" style="51" customWidth="1"/>
    <col min="13" max="13" width="10" style="51" customWidth="1"/>
    <col min="14" max="14" width="12.140625" style="51" customWidth="1"/>
    <col min="15" max="15" width="16.42578125" style="51" customWidth="1"/>
    <col min="16" max="16" width="13.5703125" style="51" customWidth="1"/>
    <col min="17" max="17" width="8.140625" style="51" customWidth="1"/>
    <col min="18" max="25" width="5" style="51" customWidth="1"/>
    <col min="26" max="1024" width="9.140625" style="51"/>
    <col min="1025" max="16384" width="9.140625" style="100"/>
  </cols>
  <sheetData>
    <row r="1" spans="1:25" ht="18.75" x14ac:dyDescent="0.25">
      <c r="A1" s="143" t="s">
        <v>46</v>
      </c>
      <c r="B1" s="143"/>
      <c r="C1" s="143"/>
      <c r="D1" s="143"/>
      <c r="E1" s="143"/>
      <c r="F1" s="143"/>
      <c r="G1" s="143"/>
      <c r="H1" s="143"/>
      <c r="I1" s="143"/>
      <c r="J1" s="143"/>
      <c r="K1" s="143"/>
      <c r="L1" s="143"/>
      <c r="M1" s="143"/>
      <c r="N1" s="143"/>
      <c r="O1" s="143"/>
      <c r="P1" s="143"/>
      <c r="Q1" s="143"/>
      <c r="R1" s="143"/>
      <c r="S1" s="143"/>
      <c r="T1" s="143"/>
      <c r="U1" s="143"/>
      <c r="V1" s="143"/>
      <c r="W1" s="143"/>
      <c r="X1" s="143"/>
      <c r="Y1" s="143"/>
    </row>
    <row r="2" spans="1:25" ht="34.5" customHeight="1" x14ac:dyDescent="0.25">
      <c r="A2" s="144" t="s">
        <v>47</v>
      </c>
      <c r="B2" s="144"/>
      <c r="C2" s="144"/>
      <c r="D2" s="144"/>
      <c r="E2" s="144"/>
      <c r="F2" s="144"/>
      <c r="G2" s="144"/>
      <c r="H2" s="144"/>
      <c r="I2" s="144"/>
      <c r="J2" s="144"/>
      <c r="K2" s="144"/>
      <c r="L2" s="144"/>
      <c r="M2" s="144"/>
      <c r="N2" s="52"/>
      <c r="O2" s="52">
        <f>2^8</f>
        <v>256</v>
      </c>
      <c r="P2" s="52"/>
      <c r="Q2" s="52"/>
      <c r="R2" s="52"/>
      <c r="S2" s="52"/>
      <c r="T2" s="52"/>
      <c r="U2" s="52"/>
      <c r="V2" s="52"/>
      <c r="W2" s="52"/>
      <c r="X2" s="52"/>
      <c r="Y2" s="52"/>
    </row>
    <row r="3" spans="1:25" x14ac:dyDescent="0.25">
      <c r="A3" s="142" t="s">
        <v>80</v>
      </c>
      <c r="B3" s="142"/>
      <c r="C3" s="142"/>
      <c r="D3" s="142"/>
      <c r="E3" s="142"/>
      <c r="F3" s="142"/>
      <c r="G3" s="142"/>
      <c r="H3" s="142"/>
      <c r="I3" s="142"/>
      <c r="J3" s="142"/>
      <c r="K3" s="142"/>
      <c r="L3" s="142"/>
      <c r="M3" s="53"/>
      <c r="N3" s="53"/>
      <c r="O3" s="53"/>
      <c r="P3" s="53"/>
      <c r="Q3" s="53"/>
      <c r="R3" s="53"/>
      <c r="S3" s="53"/>
      <c r="T3" s="53"/>
      <c r="U3" s="53"/>
      <c r="V3" s="53"/>
      <c r="W3" s="53"/>
      <c r="X3" s="53"/>
      <c r="Y3" s="53"/>
    </row>
    <row r="4" spans="1:25" ht="15.75" x14ac:dyDescent="0.25">
      <c r="A4" s="54" t="s">
        <v>49</v>
      </c>
      <c r="B4" s="150" t="s">
        <v>118</v>
      </c>
      <c r="C4" s="150"/>
      <c r="D4" s="150"/>
      <c r="E4" s="150"/>
      <c r="F4" s="150"/>
      <c r="G4" s="150"/>
      <c r="H4" s="150"/>
      <c r="I4" s="150"/>
      <c r="J4" s="150"/>
      <c r="K4" s="150"/>
      <c r="L4" s="150"/>
    </row>
    <row r="5" spans="1:25" x14ac:dyDescent="0.25">
      <c r="A5" s="55" t="s">
        <v>11</v>
      </c>
      <c r="B5" s="145" t="str">
        <f>CONCATENATE(B38,C38,D38,E38,F38,G38,H38,I38,J38,K38,L38,M38,N38,O38,P38,Q38,R38,S38,T38,U38,V38,W38,X38,Y38,Z38,AA38,AB38,AC38,AD38,AE38,AF38,AG38,AH38,AI38,AJ38,AK38)</f>
        <v>010001100100001000000010000000000010011100000000101111100001011000001010000000000000000000000000000000000000000000000000000000000000000000000000</v>
      </c>
      <c r="C5" s="145"/>
      <c r="D5" s="145"/>
      <c r="E5" s="145"/>
      <c r="F5" s="145"/>
      <c r="G5" s="145"/>
      <c r="H5" s="145"/>
      <c r="I5" s="145"/>
      <c r="J5" s="145"/>
      <c r="K5" s="145"/>
      <c r="L5" s="145"/>
      <c r="M5" s="145"/>
      <c r="N5" s="145"/>
      <c r="O5" s="145"/>
    </row>
    <row r="6" spans="1:25" x14ac:dyDescent="0.25">
      <c r="A6" s="55" t="s">
        <v>15</v>
      </c>
      <c r="B6" s="57">
        <v>1</v>
      </c>
      <c r="C6" s="58">
        <f t="shared" ref="C6:G6" si="0">B6+B13</f>
        <v>3</v>
      </c>
      <c r="D6" s="58">
        <f t="shared" si="0"/>
        <v>8</v>
      </c>
      <c r="E6" s="58">
        <f t="shared" si="0"/>
        <v>11</v>
      </c>
      <c r="F6" s="58">
        <f t="shared" si="0"/>
        <v>17</v>
      </c>
      <c r="G6" s="58">
        <f t="shared" si="0"/>
        <v>25</v>
      </c>
      <c r="H6" s="58">
        <f t="shared" ref="H6" si="1">G6+G13</f>
        <v>33</v>
      </c>
      <c r="I6" s="58">
        <f t="shared" ref="I6" si="2">H6+H13</f>
        <v>41</v>
      </c>
      <c r="J6" s="58">
        <f t="shared" ref="J6" si="3">I6+I13</f>
        <v>49</v>
      </c>
      <c r="K6" s="58">
        <f t="shared" ref="K6" si="4">J6+J13</f>
        <v>57</v>
      </c>
      <c r="L6" s="58">
        <f t="shared" ref="L6" si="5">K6+K13</f>
        <v>65</v>
      </c>
      <c r="M6" s="58">
        <f t="shared" ref="M6" si="6">L6+L13</f>
        <v>73</v>
      </c>
      <c r="N6" s="58">
        <f t="shared" ref="N6" si="7">M6+M13</f>
        <v>81</v>
      </c>
      <c r="O6" s="58">
        <f t="shared" ref="O6" si="8">N6+N13</f>
        <v>89</v>
      </c>
      <c r="P6" s="59"/>
    </row>
    <row r="7" spans="1:25" ht="45" x14ac:dyDescent="0.25">
      <c r="A7" s="55" t="s">
        <v>19</v>
      </c>
      <c r="B7" s="60" t="s">
        <v>51</v>
      </c>
      <c r="C7" s="61" t="s">
        <v>81</v>
      </c>
      <c r="D7" s="61" t="s">
        <v>82</v>
      </c>
      <c r="E7" s="61" t="s">
        <v>83</v>
      </c>
      <c r="F7" s="61" t="s">
        <v>84</v>
      </c>
      <c r="G7" s="61" t="s">
        <v>44</v>
      </c>
      <c r="H7" s="61" t="s">
        <v>108</v>
      </c>
      <c r="I7" s="61" t="s">
        <v>109</v>
      </c>
      <c r="J7" s="61" t="s">
        <v>110</v>
      </c>
      <c r="K7" s="61" t="s">
        <v>111</v>
      </c>
      <c r="L7" s="61" t="s">
        <v>117</v>
      </c>
      <c r="M7" s="61" t="s">
        <v>112</v>
      </c>
      <c r="N7" s="61" t="s">
        <v>113</v>
      </c>
      <c r="O7" s="61" t="s">
        <v>114</v>
      </c>
      <c r="P7" s="59"/>
    </row>
    <row r="8" spans="1:25" x14ac:dyDescent="0.25">
      <c r="A8" s="55" t="s">
        <v>17</v>
      </c>
      <c r="B8" s="64" t="str">
        <f t="shared" ref="B8:O8" si="9">MID($B5,B6,B13)</f>
        <v>01</v>
      </c>
      <c r="C8" s="64" t="str">
        <f t="shared" si="9"/>
        <v>00011</v>
      </c>
      <c r="D8" s="64" t="str">
        <f t="shared" si="9"/>
        <v>001</v>
      </c>
      <c r="E8" s="64" t="str">
        <f t="shared" si="9"/>
        <v>000010</v>
      </c>
      <c r="F8" s="64" t="str">
        <f t="shared" si="9"/>
        <v>00000010</v>
      </c>
      <c r="G8" s="64" t="str">
        <f t="shared" si="9"/>
        <v>00000000</v>
      </c>
      <c r="H8" s="64" t="str">
        <f t="shared" si="9"/>
        <v>00100111</v>
      </c>
      <c r="I8" s="64" t="str">
        <f t="shared" si="9"/>
        <v>00000000</v>
      </c>
      <c r="J8" s="64" t="str">
        <f t="shared" si="9"/>
        <v>10111110</v>
      </c>
      <c r="K8" s="64" t="str">
        <f t="shared" si="9"/>
        <v>00010110</v>
      </c>
      <c r="L8" s="64" t="str">
        <f t="shared" si="9"/>
        <v>00001010</v>
      </c>
      <c r="M8" s="64" t="str">
        <f t="shared" si="9"/>
        <v>00000000</v>
      </c>
      <c r="N8" s="64" t="str">
        <f t="shared" si="9"/>
        <v>00000000</v>
      </c>
      <c r="O8" s="64" t="str">
        <f t="shared" si="9"/>
        <v>00000000</v>
      </c>
      <c r="P8" s="59"/>
    </row>
    <row r="9" spans="1:25" x14ac:dyDescent="0.25">
      <c r="A9" s="55" t="s">
        <v>18</v>
      </c>
      <c r="B9" s="64">
        <f t="shared" ref="B9:O9" ca="1" si="10">SUMPRODUCT(--MID(B8,LEN(B8)+1-ROW(INDIRECT("1:"&amp;LEN(B8))),1),(2^(ROW(INDIRECT("1:"&amp;LEN(B8)))-1)))</f>
        <v>1</v>
      </c>
      <c r="C9" s="64">
        <f t="shared" ca="1" si="10"/>
        <v>3</v>
      </c>
      <c r="D9" s="64">
        <f t="shared" ca="1" si="10"/>
        <v>1</v>
      </c>
      <c r="E9" s="64">
        <f t="shared" ca="1" si="10"/>
        <v>2</v>
      </c>
      <c r="F9" s="64">
        <f t="shared" ca="1" si="10"/>
        <v>2</v>
      </c>
      <c r="G9" s="64">
        <f t="shared" ca="1" si="10"/>
        <v>0</v>
      </c>
      <c r="H9" s="64">
        <f t="shared" ca="1" si="10"/>
        <v>39</v>
      </c>
      <c r="I9" s="64">
        <f t="shared" ca="1" si="10"/>
        <v>0</v>
      </c>
      <c r="J9" s="64">
        <f t="shared" ca="1" si="10"/>
        <v>190</v>
      </c>
      <c r="K9" s="64">
        <f t="shared" ca="1" si="10"/>
        <v>22</v>
      </c>
      <c r="L9" s="64">
        <f t="shared" ca="1" si="10"/>
        <v>10</v>
      </c>
      <c r="M9" s="64">
        <f t="shared" ca="1" si="10"/>
        <v>0</v>
      </c>
      <c r="N9" s="64">
        <f t="shared" ca="1" si="10"/>
        <v>0</v>
      </c>
      <c r="O9" s="64">
        <f t="shared" ca="1" si="10"/>
        <v>0</v>
      </c>
      <c r="P9" s="59"/>
    </row>
    <row r="10" spans="1:25" ht="15.75" thickBot="1" x14ac:dyDescent="0.3">
      <c r="A10" s="65" t="s">
        <v>16</v>
      </c>
      <c r="B10" s="66">
        <f ca="1">B9</f>
        <v>1</v>
      </c>
      <c r="C10" s="66">
        <f t="shared" ref="C10:O10" ca="1" si="11">C9*C12+C15</f>
        <v>3</v>
      </c>
      <c r="D10" s="66">
        <f t="shared" ca="1" si="11"/>
        <v>1</v>
      </c>
      <c r="E10" s="66">
        <f t="shared" ca="1" si="11"/>
        <v>2</v>
      </c>
      <c r="F10" s="66">
        <f t="shared" ca="1" si="11"/>
        <v>2</v>
      </c>
      <c r="G10" s="66">
        <f t="shared" ca="1" si="11"/>
        <v>0</v>
      </c>
      <c r="H10" s="66">
        <f t="shared" ca="1" si="11"/>
        <v>39</v>
      </c>
      <c r="I10" s="66">
        <f t="shared" ca="1" si="11"/>
        <v>0</v>
      </c>
      <c r="J10" s="66">
        <f t="shared" ca="1" si="11"/>
        <v>190</v>
      </c>
      <c r="K10" s="66">
        <f t="shared" ca="1" si="11"/>
        <v>22</v>
      </c>
      <c r="L10" s="66">
        <f t="shared" ca="1" si="11"/>
        <v>0</v>
      </c>
      <c r="M10" s="66">
        <f t="shared" ca="1" si="11"/>
        <v>0</v>
      </c>
      <c r="N10" s="66">
        <f t="shared" ca="1" si="11"/>
        <v>0</v>
      </c>
      <c r="O10" s="66">
        <f t="shared" ca="1" si="11"/>
        <v>0</v>
      </c>
      <c r="P10" s="67" t="s">
        <v>26</v>
      </c>
    </row>
    <row r="11" spans="1:25" x14ac:dyDescent="0.25">
      <c r="A11" s="68" t="s">
        <v>1</v>
      </c>
      <c r="B11" s="69" t="s">
        <v>24</v>
      </c>
      <c r="C11" s="69" t="s">
        <v>45</v>
      </c>
      <c r="D11" s="69" t="s">
        <v>45</v>
      </c>
      <c r="E11" s="69" t="s">
        <v>45</v>
      </c>
      <c r="F11" s="69" t="s">
        <v>45</v>
      </c>
      <c r="G11" s="69" t="s">
        <v>45</v>
      </c>
      <c r="H11" s="69" t="s">
        <v>45</v>
      </c>
      <c r="I11" s="69" t="s">
        <v>45</v>
      </c>
      <c r="J11" s="69" t="s">
        <v>45</v>
      </c>
      <c r="K11" s="69" t="s">
        <v>45</v>
      </c>
      <c r="L11" s="69" t="s">
        <v>45</v>
      </c>
      <c r="M11" s="69" t="s">
        <v>45</v>
      </c>
      <c r="N11" s="69" t="s">
        <v>45</v>
      </c>
      <c r="O11" s="69" t="s">
        <v>45</v>
      </c>
      <c r="P11" s="70"/>
    </row>
    <row r="12" spans="1:25" x14ac:dyDescent="0.25">
      <c r="A12" s="71" t="s">
        <v>2</v>
      </c>
      <c r="B12" s="72">
        <v>1</v>
      </c>
      <c r="C12" s="72">
        <v>1</v>
      </c>
      <c r="D12" s="72">
        <v>1</v>
      </c>
      <c r="E12" s="72">
        <v>1</v>
      </c>
      <c r="F12" s="72">
        <v>1</v>
      </c>
      <c r="G12" s="72">
        <v>1</v>
      </c>
      <c r="H12" s="72">
        <v>1</v>
      </c>
      <c r="I12" s="72">
        <v>1</v>
      </c>
      <c r="J12" s="72">
        <v>1</v>
      </c>
      <c r="K12" s="72">
        <v>1</v>
      </c>
      <c r="L12" s="72"/>
      <c r="M12" s="72"/>
      <c r="N12" s="72"/>
      <c r="O12" s="72"/>
      <c r="P12" s="73"/>
    </row>
    <row r="13" spans="1:25" s="51" customFormat="1" x14ac:dyDescent="0.25">
      <c r="A13" s="74" t="s">
        <v>6</v>
      </c>
      <c r="B13" s="75">
        <v>2</v>
      </c>
      <c r="C13" s="76">
        <v>5</v>
      </c>
      <c r="D13" s="76">
        <v>3</v>
      </c>
      <c r="E13" s="76">
        <v>6</v>
      </c>
      <c r="F13" s="76">
        <v>8</v>
      </c>
      <c r="G13" s="76">
        <v>8</v>
      </c>
      <c r="H13" s="76">
        <v>8</v>
      </c>
      <c r="I13" s="76">
        <v>8</v>
      </c>
      <c r="J13" s="76">
        <v>8</v>
      </c>
      <c r="K13" s="76">
        <v>8</v>
      </c>
      <c r="L13" s="76">
        <v>8</v>
      </c>
      <c r="M13" s="76">
        <v>8</v>
      </c>
      <c r="N13" s="76">
        <v>8</v>
      </c>
      <c r="O13" s="76">
        <v>8</v>
      </c>
      <c r="P13" s="77">
        <f>SUM(B13:O13)</f>
        <v>96</v>
      </c>
      <c r="Q13" s="78"/>
      <c r="R13" s="78"/>
      <c r="S13" s="78"/>
      <c r="T13" s="78"/>
      <c r="U13" s="78"/>
    </row>
    <row r="14" spans="1:25" s="83" customFormat="1" x14ac:dyDescent="0.25">
      <c r="A14" s="79" t="s">
        <v>10</v>
      </c>
      <c r="B14" s="80">
        <f t="shared" ref="B14:K14" si="12">2^B13</f>
        <v>4</v>
      </c>
      <c r="C14" s="80">
        <f t="shared" si="12"/>
        <v>32</v>
      </c>
      <c r="D14" s="80">
        <f t="shared" si="12"/>
        <v>8</v>
      </c>
      <c r="E14" s="80">
        <f t="shared" si="12"/>
        <v>64</v>
      </c>
      <c r="F14" s="80">
        <f t="shared" si="12"/>
        <v>256</v>
      </c>
      <c r="G14" s="80">
        <f t="shared" ref="G14:J14" si="13">2^G13</f>
        <v>256</v>
      </c>
      <c r="H14" s="80">
        <f t="shared" si="13"/>
        <v>256</v>
      </c>
      <c r="I14" s="80">
        <f t="shared" si="13"/>
        <v>256</v>
      </c>
      <c r="J14" s="80">
        <f t="shared" si="13"/>
        <v>256</v>
      </c>
      <c r="K14" s="80">
        <f t="shared" si="12"/>
        <v>256</v>
      </c>
      <c r="L14" s="80">
        <f t="shared" ref="L14:O14" si="14">2^L13</f>
        <v>256</v>
      </c>
      <c r="M14" s="80">
        <f t="shared" si="14"/>
        <v>256</v>
      </c>
      <c r="N14" s="80">
        <f t="shared" si="14"/>
        <v>256</v>
      </c>
      <c r="O14" s="80">
        <f t="shared" si="14"/>
        <v>256</v>
      </c>
      <c r="P14" s="81"/>
      <c r="Q14" s="82"/>
      <c r="R14" s="82"/>
      <c r="S14" s="82"/>
      <c r="T14" s="82"/>
      <c r="U14" s="82"/>
    </row>
    <row r="15" spans="1:25" x14ac:dyDescent="0.25">
      <c r="A15" s="71" t="s">
        <v>3</v>
      </c>
      <c r="B15" s="72">
        <v>0</v>
      </c>
      <c r="C15" s="72">
        <v>0</v>
      </c>
      <c r="D15" s="72">
        <v>0</v>
      </c>
      <c r="E15" s="72">
        <v>0</v>
      </c>
      <c r="F15" s="72">
        <v>0</v>
      </c>
      <c r="G15" s="72">
        <v>0</v>
      </c>
      <c r="H15" s="72">
        <v>0</v>
      </c>
      <c r="I15" s="72">
        <v>0</v>
      </c>
      <c r="J15" s="72">
        <v>0</v>
      </c>
      <c r="K15" s="72">
        <v>0</v>
      </c>
      <c r="L15" s="72">
        <v>0</v>
      </c>
      <c r="M15" s="72">
        <v>0</v>
      </c>
      <c r="N15" s="72">
        <v>0</v>
      </c>
      <c r="O15" s="72">
        <v>0</v>
      </c>
      <c r="P15" s="73"/>
    </row>
    <row r="16" spans="1:25" s="83" customFormat="1" x14ac:dyDescent="0.25">
      <c r="A16" s="79" t="s">
        <v>4</v>
      </c>
      <c r="B16" s="84">
        <f t="shared" ref="B16:K16" si="15">(B14-1)*B12+B15</f>
        <v>3</v>
      </c>
      <c r="C16" s="84">
        <f t="shared" si="15"/>
        <v>31</v>
      </c>
      <c r="D16" s="84">
        <f t="shared" si="15"/>
        <v>7</v>
      </c>
      <c r="E16" s="84">
        <f t="shared" si="15"/>
        <v>63</v>
      </c>
      <c r="F16" s="84">
        <f t="shared" si="15"/>
        <v>255</v>
      </c>
      <c r="G16" s="84">
        <f t="shared" ref="G16:J16" si="16">(G14-1)*G12+G15</f>
        <v>255</v>
      </c>
      <c r="H16" s="84">
        <f t="shared" si="16"/>
        <v>255</v>
      </c>
      <c r="I16" s="84">
        <f t="shared" si="16"/>
        <v>255</v>
      </c>
      <c r="J16" s="84">
        <f t="shared" si="16"/>
        <v>255</v>
      </c>
      <c r="K16" s="84">
        <f t="shared" si="15"/>
        <v>255</v>
      </c>
      <c r="L16" s="84">
        <v>255</v>
      </c>
      <c r="M16" s="84">
        <v>255</v>
      </c>
      <c r="N16" s="84">
        <v>255</v>
      </c>
      <c r="O16" s="84">
        <v>255</v>
      </c>
      <c r="P16" s="81"/>
    </row>
    <row r="17" spans="1:1024" x14ac:dyDescent="0.25">
      <c r="A17" s="71" t="s">
        <v>8</v>
      </c>
      <c r="B17" s="72">
        <v>0</v>
      </c>
      <c r="C17" s="72">
        <v>0</v>
      </c>
      <c r="D17" s="72">
        <v>0</v>
      </c>
      <c r="E17" s="72">
        <v>0</v>
      </c>
      <c r="F17" s="72">
        <v>0</v>
      </c>
      <c r="G17" s="72">
        <v>0</v>
      </c>
      <c r="H17" s="72">
        <v>0</v>
      </c>
      <c r="I17" s="72">
        <v>0</v>
      </c>
      <c r="J17" s="72">
        <v>0</v>
      </c>
      <c r="K17" s="72">
        <v>0</v>
      </c>
      <c r="L17" s="72">
        <v>0</v>
      </c>
      <c r="M17" s="72">
        <v>0</v>
      </c>
      <c r="N17" s="72">
        <v>0</v>
      </c>
      <c r="O17" s="72">
        <v>0</v>
      </c>
      <c r="P17" s="73"/>
    </row>
    <row r="18" spans="1:1024" ht="15.75" thickBot="1" x14ac:dyDescent="0.3">
      <c r="A18" s="85" t="s">
        <v>7</v>
      </c>
      <c r="B18" s="86">
        <v>1</v>
      </c>
      <c r="C18" s="86">
        <v>31</v>
      </c>
      <c r="D18" s="86">
        <v>7</v>
      </c>
      <c r="E18" s="86">
        <v>63</v>
      </c>
      <c r="F18" s="86">
        <v>255</v>
      </c>
      <c r="G18" s="86">
        <v>255</v>
      </c>
      <c r="H18" s="86">
        <v>255</v>
      </c>
      <c r="I18" s="86">
        <v>255</v>
      </c>
      <c r="J18" s="86">
        <v>255</v>
      </c>
      <c r="K18" s="86">
        <v>255</v>
      </c>
      <c r="L18" s="86">
        <v>255</v>
      </c>
      <c r="M18" s="86">
        <v>255</v>
      </c>
      <c r="N18" s="86">
        <v>255</v>
      </c>
      <c r="O18" s="86">
        <v>255</v>
      </c>
      <c r="P18" s="87">
        <f>P13/8</f>
        <v>12</v>
      </c>
    </row>
    <row r="19" spans="1:1024" x14ac:dyDescent="0.25">
      <c r="A19" s="88" t="s">
        <v>9</v>
      </c>
      <c r="B19" s="88" t="str">
        <f t="shared" ref="B19:O19" si="17">IF(B16&gt;=B18,"OK","ERROR")</f>
        <v>OK</v>
      </c>
      <c r="C19" s="88" t="str">
        <f t="shared" si="17"/>
        <v>OK</v>
      </c>
      <c r="D19" s="88" t="str">
        <f t="shared" si="17"/>
        <v>OK</v>
      </c>
      <c r="E19" s="88" t="str">
        <f t="shared" si="17"/>
        <v>OK</v>
      </c>
      <c r="F19" s="88" t="str">
        <f t="shared" si="17"/>
        <v>OK</v>
      </c>
      <c r="G19" s="88" t="str">
        <f t="shared" si="17"/>
        <v>OK</v>
      </c>
      <c r="H19" s="88" t="str">
        <f t="shared" si="17"/>
        <v>OK</v>
      </c>
      <c r="I19" s="88" t="str">
        <f t="shared" si="17"/>
        <v>OK</v>
      </c>
      <c r="J19" s="88" t="str">
        <f t="shared" si="17"/>
        <v>OK</v>
      </c>
      <c r="K19" s="88" t="str">
        <f t="shared" si="17"/>
        <v>OK</v>
      </c>
      <c r="L19" s="88" t="str">
        <f t="shared" si="17"/>
        <v>OK</v>
      </c>
      <c r="M19" s="88" t="str">
        <f t="shared" si="17"/>
        <v>OK</v>
      </c>
      <c r="N19" s="88" t="str">
        <f t="shared" si="17"/>
        <v>OK</v>
      </c>
      <c r="O19" s="88" t="str">
        <f t="shared" si="17"/>
        <v>OK</v>
      </c>
      <c r="P19" s="89"/>
    </row>
    <row r="20" spans="1:1024" x14ac:dyDescent="0.25">
      <c r="A20" s="90" t="s">
        <v>65</v>
      </c>
      <c r="B20" s="90">
        <f ca="1">B10</f>
        <v>1</v>
      </c>
      <c r="C20" s="90">
        <f ca="1">C10</f>
        <v>3</v>
      </c>
      <c r="D20" s="90">
        <f t="shared" ref="D20:G20" ca="1" si="18">D10</f>
        <v>1</v>
      </c>
      <c r="E20" s="90">
        <f t="shared" ca="1" si="18"/>
        <v>2</v>
      </c>
      <c r="F20" s="90">
        <f t="shared" ca="1" si="18"/>
        <v>2</v>
      </c>
      <c r="G20" s="90">
        <f t="shared" ca="1" si="18"/>
        <v>0</v>
      </c>
      <c r="H20" s="122" t="str">
        <f ca="1">IF(LEN(DEC2HEX(H10))=1,CONCATENATE("0",DEC2HEX(H10) ),DEC2HEX(H10) )</f>
        <v>27</v>
      </c>
      <c r="I20" s="122" t="str">
        <f t="shared" ref="I20:O20" ca="1" si="19">IF(LEN(DEC2HEX(I10))=1,CONCATENATE("0",DEC2HEX(I10) ),DEC2HEX(I10) )</f>
        <v>00</v>
      </c>
      <c r="J20" s="122" t="str">
        <f t="shared" ca="1" si="19"/>
        <v>BE</v>
      </c>
      <c r="K20" s="122" t="str">
        <f t="shared" ca="1" si="19"/>
        <v>16</v>
      </c>
      <c r="L20" s="122">
        <f ca="1">L9</f>
        <v>10</v>
      </c>
      <c r="M20" s="122" t="str">
        <f t="shared" ca="1" si="19"/>
        <v>00</v>
      </c>
      <c r="N20" s="122" t="str">
        <f t="shared" ca="1" si="19"/>
        <v>00</v>
      </c>
      <c r="O20" s="122" t="str">
        <f t="shared" ca="1" si="19"/>
        <v>00</v>
      </c>
      <c r="AMJ20" s="100"/>
    </row>
    <row r="21" spans="1:1024" s="92" customFormat="1" x14ac:dyDescent="0.25">
      <c r="A21" s="146"/>
      <c r="B21" s="146"/>
      <c r="C21" s="146"/>
      <c r="D21" s="146"/>
      <c r="E21" s="146"/>
      <c r="F21" s="146"/>
      <c r="G21" s="146"/>
      <c r="H21" s="146"/>
      <c r="I21" s="146"/>
      <c r="J21" s="146"/>
      <c r="K21" s="146"/>
      <c r="L21" s="146"/>
    </row>
    <row r="22" spans="1:1024" s="92" customFormat="1" x14ac:dyDescent="0.25">
      <c r="A22" s="146" t="s">
        <v>85</v>
      </c>
      <c r="B22" s="146"/>
      <c r="C22" s="146"/>
      <c r="D22" s="146"/>
      <c r="E22" s="146"/>
      <c r="F22" s="146"/>
      <c r="G22" s="146"/>
      <c r="H22" s="146"/>
      <c r="J22" s="93"/>
      <c r="K22" s="94"/>
      <c r="L22" s="91"/>
    </row>
    <row r="23" spans="1:1024" s="92" customFormat="1" x14ac:dyDescent="0.25">
      <c r="A23" s="91" t="s">
        <v>86</v>
      </c>
      <c r="B23" s="91"/>
      <c r="C23" s="91"/>
      <c r="D23" s="91"/>
      <c r="E23" s="91"/>
      <c r="F23" s="91"/>
      <c r="G23" s="91"/>
      <c r="H23" s="91"/>
      <c r="I23" s="91"/>
      <c r="J23" s="91"/>
      <c r="K23" s="91"/>
      <c r="L23" s="91"/>
    </row>
    <row r="24" spans="1:1024" s="92" customFormat="1" x14ac:dyDescent="0.25">
      <c r="A24" s="91" t="s">
        <v>87</v>
      </c>
      <c r="B24" s="91"/>
      <c r="C24" s="91"/>
      <c r="D24" s="91"/>
      <c r="E24" s="91"/>
      <c r="F24" s="91"/>
      <c r="G24" s="91"/>
      <c r="H24" s="91"/>
      <c r="I24" s="91"/>
      <c r="J24" s="91"/>
      <c r="K24" s="91"/>
      <c r="L24" s="91"/>
    </row>
    <row r="25" spans="1:1024" s="92" customFormat="1" x14ac:dyDescent="0.25">
      <c r="A25" s="91" t="s">
        <v>88</v>
      </c>
      <c r="B25" s="91"/>
      <c r="C25" s="91"/>
      <c r="D25" s="91"/>
      <c r="E25" s="91"/>
      <c r="F25" s="91"/>
      <c r="G25" s="91"/>
      <c r="H25" s="91"/>
      <c r="I25" s="91"/>
      <c r="J25" s="91"/>
      <c r="K25" s="91"/>
      <c r="L25" s="91"/>
    </row>
    <row r="26" spans="1:1024" s="92" customFormat="1" x14ac:dyDescent="0.25">
      <c r="A26" s="91" t="s">
        <v>89</v>
      </c>
      <c r="B26" s="91"/>
      <c r="C26" s="91"/>
      <c r="D26" s="91"/>
      <c r="E26" s="91"/>
      <c r="F26" s="91"/>
      <c r="G26" s="91"/>
      <c r="H26" s="91"/>
      <c r="I26" s="91"/>
      <c r="J26" s="91"/>
      <c r="K26" s="91"/>
      <c r="L26" s="91"/>
    </row>
    <row r="27" spans="1:1024" s="92" customFormat="1" x14ac:dyDescent="0.25">
      <c r="A27" s="91" t="s">
        <v>90</v>
      </c>
      <c r="B27" s="91"/>
      <c r="C27" s="91"/>
      <c r="D27" s="91"/>
      <c r="E27" s="91"/>
      <c r="F27" s="91"/>
      <c r="G27" s="91"/>
      <c r="H27" s="91"/>
      <c r="I27" s="91"/>
      <c r="J27" s="91"/>
      <c r="K27" s="91"/>
      <c r="L27" s="91"/>
    </row>
    <row r="28" spans="1:1024" s="92" customFormat="1" x14ac:dyDescent="0.25">
      <c r="A28" s="91"/>
    </row>
    <row r="29" spans="1:1024" s="92" customFormat="1" x14ac:dyDescent="0.25">
      <c r="A29" s="146"/>
      <c r="B29" s="146"/>
      <c r="C29" s="146"/>
      <c r="D29" s="146"/>
      <c r="E29" s="146"/>
      <c r="F29" s="146"/>
      <c r="G29" s="146"/>
      <c r="H29" s="146"/>
      <c r="I29" s="146"/>
      <c r="J29" s="146"/>
      <c r="K29" s="146"/>
      <c r="L29" s="146"/>
    </row>
    <row r="30" spans="1:1024" s="92" customFormat="1" x14ac:dyDescent="0.25">
      <c r="A30" s="146"/>
      <c r="B30" s="146"/>
      <c r="C30" s="146"/>
      <c r="D30" s="146"/>
      <c r="E30" s="146"/>
      <c r="F30" s="146"/>
      <c r="G30" s="146"/>
      <c r="H30" s="146"/>
      <c r="I30" s="146"/>
      <c r="J30" s="146"/>
      <c r="K30" s="146"/>
      <c r="L30" s="146"/>
    </row>
    <row r="31" spans="1:1024" s="92" customFormat="1" x14ac:dyDescent="0.25">
      <c r="A31" s="146"/>
      <c r="B31" s="146"/>
      <c r="C31" s="146"/>
      <c r="D31" s="146"/>
      <c r="E31" s="146"/>
      <c r="F31" s="146"/>
      <c r="G31" s="146"/>
      <c r="H31" s="146"/>
      <c r="I31" s="146"/>
      <c r="J31" s="146"/>
      <c r="K31" s="146"/>
      <c r="L31" s="146"/>
    </row>
    <row r="32" spans="1:1024" s="95" customFormat="1" x14ac:dyDescent="0.25">
      <c r="A32" s="148" t="s">
        <v>76</v>
      </c>
      <c r="B32" s="148"/>
      <c r="C32" s="148"/>
      <c r="D32" s="148"/>
      <c r="E32" s="148"/>
      <c r="F32" s="148"/>
      <c r="G32" s="148"/>
      <c r="H32" s="148"/>
      <c r="I32" s="148"/>
      <c r="J32" s="148"/>
      <c r="K32" s="148"/>
      <c r="L32" s="148"/>
    </row>
    <row r="33" spans="1:37" x14ac:dyDescent="0.25">
      <c r="A33" s="149" t="s">
        <v>77</v>
      </c>
      <c r="B33" s="149"/>
      <c r="C33" s="149"/>
      <c r="D33" s="149"/>
      <c r="E33" s="149"/>
      <c r="F33" s="149"/>
      <c r="G33" s="149"/>
      <c r="H33" s="149"/>
      <c r="I33" s="149"/>
      <c r="J33" s="149"/>
      <c r="K33" s="149"/>
      <c r="L33" s="149"/>
      <c r="M33" s="96"/>
      <c r="N33" s="96"/>
      <c r="O33" s="96"/>
      <c r="P33" s="96"/>
      <c r="Q33" s="96"/>
      <c r="R33" s="97"/>
    </row>
    <row r="34" spans="1:37" x14ac:dyDescent="0.25">
      <c r="A34" s="149" t="s">
        <v>78</v>
      </c>
      <c r="B34" s="149"/>
      <c r="C34" s="149"/>
      <c r="D34" s="149"/>
      <c r="E34" s="149"/>
      <c r="F34" s="149"/>
      <c r="G34" s="149"/>
      <c r="H34" s="149"/>
      <c r="I34" s="149"/>
      <c r="J34" s="149"/>
      <c r="K34" s="149"/>
      <c r="L34" s="149"/>
      <c r="M34" s="96"/>
      <c r="N34" s="96"/>
      <c r="O34" s="96"/>
      <c r="P34" s="96"/>
      <c r="Q34" s="96"/>
      <c r="R34" s="97"/>
    </row>
    <row r="35" spans="1:37" x14ac:dyDescent="0.25">
      <c r="A35" s="138" t="s">
        <v>25</v>
      </c>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row>
    <row r="36" spans="1:37" x14ac:dyDescent="0.25">
      <c r="A36" s="56" t="s">
        <v>12</v>
      </c>
      <c r="B36" s="98">
        <v>1</v>
      </c>
      <c r="C36" s="98">
        <v>2</v>
      </c>
      <c r="D36" s="98">
        <v>3</v>
      </c>
      <c r="E36" s="98">
        <v>4</v>
      </c>
      <c r="F36" s="98">
        <v>5</v>
      </c>
      <c r="G36" s="98">
        <v>6</v>
      </c>
      <c r="H36" s="98">
        <v>7</v>
      </c>
      <c r="I36" s="98">
        <v>8</v>
      </c>
      <c r="J36" s="98">
        <v>9</v>
      </c>
      <c r="K36" s="98">
        <v>10</v>
      </c>
      <c r="L36" s="98">
        <v>11</v>
      </c>
      <c r="M36" s="98">
        <v>12</v>
      </c>
      <c r="N36" s="98">
        <v>13</v>
      </c>
      <c r="O36" s="98">
        <v>14</v>
      </c>
      <c r="P36" s="98">
        <v>15</v>
      </c>
      <c r="Q36" s="98">
        <v>16</v>
      </c>
      <c r="R36" s="98">
        <v>17</v>
      </c>
      <c r="S36" s="98">
        <v>18</v>
      </c>
      <c r="T36" s="98">
        <v>19</v>
      </c>
      <c r="U36" s="98">
        <v>20</v>
      </c>
      <c r="V36" s="98">
        <v>21</v>
      </c>
      <c r="W36" s="98">
        <v>22</v>
      </c>
      <c r="X36" s="98">
        <v>23</v>
      </c>
      <c r="Y36" s="98">
        <v>24</v>
      </c>
      <c r="Z36" s="98">
        <v>25</v>
      </c>
      <c r="AA36" s="98">
        <v>26</v>
      </c>
      <c r="AB36" s="98">
        <v>27</v>
      </c>
      <c r="AC36" s="98">
        <v>28</v>
      </c>
      <c r="AD36" s="98">
        <v>29</v>
      </c>
      <c r="AE36" s="98">
        <v>30</v>
      </c>
      <c r="AF36" s="98">
        <v>31</v>
      </c>
      <c r="AG36" s="98">
        <v>32</v>
      </c>
      <c r="AH36" s="98">
        <v>33</v>
      </c>
      <c r="AI36" s="98">
        <v>34</v>
      </c>
      <c r="AJ36" s="98">
        <v>35</v>
      </c>
      <c r="AK36" s="98">
        <v>36</v>
      </c>
    </row>
    <row r="37" spans="1:37" x14ac:dyDescent="0.25">
      <c r="A37" s="56" t="s">
        <v>13</v>
      </c>
      <c r="B37" s="99" t="str">
        <f t="shared" ref="B37:AK37" si="20">MID($B4,B36,1)</f>
        <v>4</v>
      </c>
      <c r="C37" s="99" t="str">
        <f t="shared" si="20"/>
        <v>6</v>
      </c>
      <c r="D37" s="99" t="str">
        <f t="shared" si="20"/>
        <v>4</v>
      </c>
      <c r="E37" s="99" t="str">
        <f t="shared" si="20"/>
        <v>2</v>
      </c>
      <c r="F37" s="99" t="str">
        <f t="shared" si="20"/>
        <v>0</v>
      </c>
      <c r="G37" s="99" t="str">
        <f t="shared" si="20"/>
        <v>2</v>
      </c>
      <c r="H37" s="99" t="str">
        <f t="shared" si="20"/>
        <v>0</v>
      </c>
      <c r="I37" s="99" t="str">
        <f t="shared" si="20"/>
        <v>0</v>
      </c>
      <c r="J37" s="99" t="str">
        <f t="shared" si="20"/>
        <v>2</v>
      </c>
      <c r="K37" s="99" t="str">
        <f t="shared" si="20"/>
        <v>7</v>
      </c>
      <c r="L37" s="99" t="str">
        <f t="shared" si="20"/>
        <v>0</v>
      </c>
      <c r="M37" s="99" t="str">
        <f t="shared" si="20"/>
        <v>0</v>
      </c>
      <c r="N37" s="99" t="str">
        <f t="shared" si="20"/>
        <v>B</v>
      </c>
      <c r="O37" s="99" t="str">
        <f t="shared" si="20"/>
        <v>E</v>
      </c>
      <c r="P37" s="99" t="str">
        <f t="shared" si="20"/>
        <v>1</v>
      </c>
      <c r="Q37" s="99" t="str">
        <f t="shared" si="20"/>
        <v>6</v>
      </c>
      <c r="R37" s="99" t="str">
        <f t="shared" si="20"/>
        <v>0</v>
      </c>
      <c r="S37" s="99" t="str">
        <f t="shared" si="20"/>
        <v>A</v>
      </c>
      <c r="T37" s="99" t="str">
        <f t="shared" si="20"/>
        <v>0</v>
      </c>
      <c r="U37" s="99" t="str">
        <f t="shared" si="20"/>
        <v>0</v>
      </c>
      <c r="V37" s="99" t="str">
        <f t="shared" si="20"/>
        <v>0</v>
      </c>
      <c r="W37" s="99" t="str">
        <f t="shared" si="20"/>
        <v>0</v>
      </c>
      <c r="X37" s="99" t="str">
        <f t="shared" si="20"/>
        <v>0</v>
      </c>
      <c r="Y37" s="99" t="str">
        <f t="shared" si="20"/>
        <v>0</v>
      </c>
      <c r="Z37" s="99" t="str">
        <f t="shared" si="20"/>
        <v/>
      </c>
      <c r="AA37" s="99" t="str">
        <f t="shared" si="20"/>
        <v/>
      </c>
      <c r="AB37" s="99" t="str">
        <f t="shared" si="20"/>
        <v/>
      </c>
      <c r="AC37" s="99" t="str">
        <f t="shared" si="20"/>
        <v/>
      </c>
      <c r="AD37" s="99" t="str">
        <f t="shared" si="20"/>
        <v/>
      </c>
      <c r="AE37" s="99" t="str">
        <f t="shared" si="20"/>
        <v/>
      </c>
      <c r="AF37" s="99" t="str">
        <f t="shared" si="20"/>
        <v/>
      </c>
      <c r="AG37" s="99" t="str">
        <f t="shared" si="20"/>
        <v/>
      </c>
      <c r="AH37" s="99" t="str">
        <f t="shared" si="20"/>
        <v/>
      </c>
      <c r="AI37" s="99" t="str">
        <f t="shared" si="20"/>
        <v/>
      </c>
      <c r="AJ37" s="99" t="str">
        <f t="shared" si="20"/>
        <v/>
      </c>
      <c r="AK37" s="99" t="str">
        <f t="shared" si="20"/>
        <v/>
      </c>
    </row>
    <row r="38" spans="1:37" x14ac:dyDescent="0.25">
      <c r="A38" s="56" t="s">
        <v>14</v>
      </c>
      <c r="B38" s="98" t="str">
        <f t="shared" ref="B38:AK38" si="21">HEX2BIN(B37,4)</f>
        <v>0100</v>
      </c>
      <c r="C38" s="98" t="str">
        <f t="shared" si="21"/>
        <v>0110</v>
      </c>
      <c r="D38" s="98" t="str">
        <f t="shared" si="21"/>
        <v>0100</v>
      </c>
      <c r="E38" s="98" t="str">
        <f t="shared" si="21"/>
        <v>0010</v>
      </c>
      <c r="F38" s="98" t="str">
        <f t="shared" si="21"/>
        <v>0000</v>
      </c>
      <c r="G38" s="98" t="str">
        <f t="shared" si="21"/>
        <v>0010</v>
      </c>
      <c r="H38" s="98" t="str">
        <f t="shared" si="21"/>
        <v>0000</v>
      </c>
      <c r="I38" s="98" t="str">
        <f t="shared" si="21"/>
        <v>0000</v>
      </c>
      <c r="J38" s="98" t="str">
        <f t="shared" si="21"/>
        <v>0010</v>
      </c>
      <c r="K38" s="98" t="str">
        <f t="shared" si="21"/>
        <v>0111</v>
      </c>
      <c r="L38" s="98" t="str">
        <f t="shared" si="21"/>
        <v>0000</v>
      </c>
      <c r="M38" s="98" t="str">
        <f t="shared" si="21"/>
        <v>0000</v>
      </c>
      <c r="N38" s="98" t="str">
        <f t="shared" si="21"/>
        <v>1011</v>
      </c>
      <c r="O38" s="98" t="str">
        <f t="shared" si="21"/>
        <v>1110</v>
      </c>
      <c r="P38" s="98" t="str">
        <f t="shared" si="21"/>
        <v>0001</v>
      </c>
      <c r="Q38" s="98" t="str">
        <f t="shared" si="21"/>
        <v>0110</v>
      </c>
      <c r="R38" s="98" t="str">
        <f t="shared" si="21"/>
        <v>0000</v>
      </c>
      <c r="S38" s="98" t="str">
        <f t="shared" si="21"/>
        <v>1010</v>
      </c>
      <c r="T38" s="98" t="str">
        <f t="shared" si="21"/>
        <v>0000</v>
      </c>
      <c r="U38" s="98" t="str">
        <f t="shared" si="21"/>
        <v>0000</v>
      </c>
      <c r="V38" s="98" t="str">
        <f t="shared" si="21"/>
        <v>0000</v>
      </c>
      <c r="W38" s="98" t="str">
        <f t="shared" si="21"/>
        <v>0000</v>
      </c>
      <c r="X38" s="98" t="str">
        <f t="shared" si="21"/>
        <v>0000</v>
      </c>
      <c r="Y38" s="98" t="str">
        <f t="shared" si="21"/>
        <v>0000</v>
      </c>
      <c r="Z38" s="98" t="str">
        <f t="shared" si="21"/>
        <v>0000</v>
      </c>
      <c r="AA38" s="98" t="str">
        <f t="shared" si="21"/>
        <v>0000</v>
      </c>
      <c r="AB38" s="98" t="str">
        <f t="shared" si="21"/>
        <v>0000</v>
      </c>
      <c r="AC38" s="98" t="str">
        <f t="shared" si="21"/>
        <v>0000</v>
      </c>
      <c r="AD38" s="98" t="str">
        <f t="shared" si="21"/>
        <v>0000</v>
      </c>
      <c r="AE38" s="98" t="str">
        <f t="shared" si="21"/>
        <v>0000</v>
      </c>
      <c r="AF38" s="98" t="str">
        <f t="shared" si="21"/>
        <v>0000</v>
      </c>
      <c r="AG38" s="98" t="str">
        <f t="shared" si="21"/>
        <v>0000</v>
      </c>
      <c r="AH38" s="98" t="str">
        <f t="shared" si="21"/>
        <v>0000</v>
      </c>
      <c r="AI38" s="98" t="str">
        <f t="shared" si="21"/>
        <v>0000</v>
      </c>
      <c r="AJ38" s="98" t="str">
        <f t="shared" si="21"/>
        <v>0000</v>
      </c>
      <c r="AK38" s="98" t="str">
        <f t="shared" si="21"/>
        <v>0000</v>
      </c>
    </row>
    <row r="39" spans="1:37" x14ac:dyDescent="0.25">
      <c r="B39" s="51"/>
      <c r="C39" s="96"/>
      <c r="D39" s="96"/>
      <c r="E39" s="96"/>
      <c r="F39" s="96"/>
      <c r="G39" s="96"/>
      <c r="H39" s="96"/>
      <c r="I39" s="96"/>
      <c r="J39" s="96"/>
      <c r="K39" s="96"/>
      <c r="L39" s="96"/>
      <c r="M39" s="96"/>
      <c r="N39" s="96"/>
      <c r="O39" s="96"/>
      <c r="P39" s="96"/>
    </row>
    <row r="40" spans="1:37" x14ac:dyDescent="0.25">
      <c r="A40" s="139" t="s">
        <v>79</v>
      </c>
      <c r="B40" s="139"/>
      <c r="C40" s="140" t="s">
        <v>20</v>
      </c>
      <c r="D40" s="140"/>
      <c r="E40" s="140"/>
      <c r="F40" s="141" t="s">
        <v>21</v>
      </c>
      <c r="G40" s="141"/>
      <c r="H40" s="140" t="s">
        <v>22</v>
      </c>
      <c r="I40" s="140"/>
      <c r="J40" s="140"/>
      <c r="K40" s="140"/>
      <c r="L40" s="140"/>
      <c r="M40" s="96"/>
      <c r="N40" s="96"/>
      <c r="O40" s="96"/>
      <c r="P40" s="96"/>
      <c r="Q40" s="96"/>
      <c r="R40" s="96"/>
      <c r="S40" s="96"/>
      <c r="T40" s="96"/>
      <c r="U40" s="96"/>
      <c r="V40" s="96"/>
      <c r="W40" s="96"/>
      <c r="X40" s="96"/>
      <c r="Y40" s="96"/>
    </row>
  </sheetData>
  <sheetProtection algorithmName="SHA-512" hashValue="2N3XhQN5J8KMDgHvwF3hRz4/LmRNxNeEHMTd0L6JgxlrZ5kPZvDGU19whZcVfmdsuVTiwzib49wJq5FceyWASQ==" saltValue="DyasN9sJy9CTN1608RABZw==" spinCount="100000" sheet="1" objects="1" scenarios="1"/>
  <mergeCells count="18">
    <mergeCell ref="A33:L33"/>
    <mergeCell ref="A1:Y1"/>
    <mergeCell ref="A2:M2"/>
    <mergeCell ref="A3:L3"/>
    <mergeCell ref="B4:L4"/>
    <mergeCell ref="B5:O5"/>
    <mergeCell ref="A21:L21"/>
    <mergeCell ref="A22:H22"/>
    <mergeCell ref="A29:L29"/>
    <mergeCell ref="A30:L30"/>
    <mergeCell ref="A31:L31"/>
    <mergeCell ref="A32:L32"/>
    <mergeCell ref="A34:L34"/>
    <mergeCell ref="A35:Y35"/>
    <mergeCell ref="A40:B40"/>
    <mergeCell ref="C40:E40"/>
    <mergeCell ref="F40:G40"/>
    <mergeCell ref="H40:L40"/>
  </mergeCells>
  <hyperlinks>
    <hyperlink ref="A33" r:id="rId1" xr:uid="{0573BA7E-1901-4B70-8480-448B1D7983AC}"/>
    <hyperlink ref="A34" r:id="rId2" xr:uid="{6931EE3A-C02D-4502-B0DB-97AE577F6A20}"/>
    <hyperlink ref="C40" r:id="rId3" xr:uid="{84F6AE7C-2FFC-4D5D-8FEB-D3C581F952F9}"/>
    <hyperlink ref="H40" r:id="rId4" xr:uid="{54519C41-BCE1-48A1-A5C2-399CB6292ACC}"/>
  </hyperlinks>
  <pageMargins left="0.25" right="0.25" top="0.75" bottom="0.75" header="0.51180555555555496" footer="0.51180555555555496"/>
  <pageSetup paperSize="9" firstPageNumber="0" fitToHeight="0" orientation="landscape" horizontalDpi="300"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28CDB-1FE6-4C9F-907B-C313A6A683E3}">
  <sheetPr>
    <pageSetUpPr fitToPage="1"/>
  </sheetPr>
  <dimension ref="A1:AMJ32"/>
  <sheetViews>
    <sheetView zoomScale="130" zoomScaleNormal="130" workbookViewId="0">
      <selection activeCell="B4" sqref="B4:L4"/>
    </sheetView>
  </sheetViews>
  <sheetFormatPr defaultColWidth="9.140625" defaultRowHeight="15" x14ac:dyDescent="0.25"/>
  <cols>
    <col min="1" max="1" width="37.7109375" style="51" customWidth="1"/>
    <col min="2" max="2" width="6.7109375" style="97" customWidth="1"/>
    <col min="3" max="3" width="18.42578125" style="51" bestFit="1" customWidth="1"/>
    <col min="4" max="4" width="26.42578125" style="51" customWidth="1"/>
    <col min="5" max="5" width="13.7109375" style="51" customWidth="1"/>
    <col min="6" max="6" width="12.5703125" style="51" customWidth="1"/>
    <col min="7" max="7" width="15.85546875" style="51" customWidth="1"/>
    <col min="8" max="8" width="11.85546875" style="51" customWidth="1"/>
    <col min="9" max="10" width="12.140625" style="51" customWidth="1"/>
    <col min="11" max="11" width="12.42578125" style="51" customWidth="1"/>
    <col min="12" max="12" width="14.140625" style="51" customWidth="1"/>
    <col min="13" max="13" width="12.7109375" style="51" customWidth="1"/>
    <col min="14" max="14" width="9" style="51" customWidth="1"/>
    <col min="15" max="15" width="12.85546875" style="51" customWidth="1"/>
    <col min="16" max="18" width="9" style="51" customWidth="1"/>
    <col min="19" max="19" width="13.5703125" style="51" customWidth="1"/>
    <col min="20" max="25" width="5" style="51" customWidth="1"/>
    <col min="26" max="1024" width="9.140625" style="51"/>
    <col min="1025" max="16384" width="9.140625" style="100"/>
  </cols>
  <sheetData>
    <row r="1" spans="1:1024" ht="18.75" x14ac:dyDescent="0.25">
      <c r="A1" s="143" t="s">
        <v>46</v>
      </c>
      <c r="B1" s="143"/>
      <c r="C1" s="143"/>
      <c r="D1" s="143"/>
      <c r="E1" s="143"/>
      <c r="F1" s="143"/>
      <c r="G1" s="143"/>
      <c r="H1" s="143"/>
      <c r="I1" s="143"/>
      <c r="J1" s="143"/>
      <c r="K1" s="143"/>
      <c r="L1" s="143"/>
      <c r="M1" s="143"/>
      <c r="N1" s="143"/>
      <c r="O1" s="143"/>
      <c r="P1" s="143"/>
      <c r="Q1" s="143"/>
      <c r="R1" s="143"/>
      <c r="S1" s="143"/>
      <c r="T1" s="143"/>
      <c r="U1" s="143"/>
      <c r="V1" s="143"/>
      <c r="W1" s="143"/>
      <c r="X1" s="143"/>
      <c r="Y1" s="143"/>
    </row>
    <row r="2" spans="1:1024" ht="34.5" customHeight="1" x14ac:dyDescent="0.25">
      <c r="A2" s="144" t="s">
        <v>47</v>
      </c>
      <c r="B2" s="144"/>
      <c r="C2" s="144"/>
      <c r="D2" s="144"/>
      <c r="E2" s="144"/>
      <c r="F2" s="144"/>
      <c r="G2" s="144"/>
      <c r="H2" s="144"/>
      <c r="I2" s="144"/>
      <c r="J2" s="144"/>
      <c r="K2" s="144"/>
      <c r="L2" s="144"/>
      <c r="M2" s="144"/>
      <c r="N2" s="52"/>
      <c r="O2" s="52"/>
      <c r="P2" s="52"/>
      <c r="Q2" s="52"/>
      <c r="R2" s="52"/>
      <c r="S2" s="52"/>
      <c r="T2" s="52"/>
      <c r="U2" s="52"/>
      <c r="V2" s="52"/>
      <c r="W2" s="52"/>
      <c r="X2" s="52"/>
      <c r="Y2" s="52"/>
    </row>
    <row r="3" spans="1:1024" x14ac:dyDescent="0.25">
      <c r="A3" s="142" t="s">
        <v>48</v>
      </c>
      <c r="B3" s="142"/>
      <c r="C3" s="142"/>
      <c r="D3" s="142"/>
      <c r="E3" s="142"/>
      <c r="F3" s="142"/>
      <c r="G3" s="142"/>
      <c r="H3" s="142"/>
      <c r="I3" s="142"/>
      <c r="J3" s="142"/>
      <c r="K3" s="142"/>
      <c r="L3" s="142"/>
      <c r="M3" s="53"/>
      <c r="N3" s="53"/>
      <c r="O3" s="53"/>
      <c r="P3" s="53"/>
      <c r="Q3" s="53"/>
      <c r="R3" s="53"/>
      <c r="S3" s="53"/>
      <c r="T3" s="53"/>
      <c r="U3" s="53"/>
      <c r="V3" s="53"/>
      <c r="W3" s="53"/>
      <c r="X3" s="53"/>
      <c r="Y3" s="53"/>
    </row>
    <row r="4" spans="1:1024" ht="15.75" x14ac:dyDescent="0.25">
      <c r="A4" s="54" t="s">
        <v>49</v>
      </c>
      <c r="B4" s="150" t="s">
        <v>119</v>
      </c>
      <c r="C4" s="150"/>
      <c r="D4" s="150"/>
      <c r="E4" s="150"/>
      <c r="F4" s="150"/>
      <c r="G4" s="150"/>
      <c r="H4" s="150"/>
      <c r="I4" s="150"/>
      <c r="J4" s="150"/>
      <c r="K4" s="150"/>
      <c r="L4" s="150"/>
    </row>
    <row r="5" spans="1:1024" x14ac:dyDescent="0.25">
      <c r="A5" s="55" t="s">
        <v>11</v>
      </c>
      <c r="B5" s="145" t="str">
        <f>CONCATENATE(B30,C30,D30,E30,F30,G30,H30,I30,J30,K30,L30,M30,N30,O30,P30,Q30,R30,S30,T30,U30,V30,W30,X30,Y30,Z30,AA30,AB30,AC30,AD30,AE30,AF30,AG30,AH30,AI30,AJ30,AK30)</f>
        <v>000000001010101101100000000000000000000000000000000000000000000000000000000000000000000000000000000000000000000000000000000000000000000000000000</v>
      </c>
      <c r="C5" s="145"/>
      <c r="D5" s="145"/>
      <c r="E5" s="145"/>
      <c r="F5" s="145"/>
      <c r="G5" s="145"/>
      <c r="H5" s="145"/>
      <c r="I5" s="145"/>
      <c r="J5" s="145"/>
      <c r="K5" s="145"/>
      <c r="L5" s="145"/>
      <c r="M5" s="145"/>
      <c r="N5" s="145"/>
      <c r="O5" s="145"/>
    </row>
    <row r="6" spans="1:1024" x14ac:dyDescent="0.25">
      <c r="A6" s="55" t="s">
        <v>15</v>
      </c>
      <c r="B6" s="57">
        <v>1</v>
      </c>
      <c r="C6" s="58">
        <f t="shared" ref="C6:E6" si="0">B6+B13</f>
        <v>3</v>
      </c>
      <c r="D6" s="102">
        <f t="shared" si="0"/>
        <v>12</v>
      </c>
      <c r="E6" s="58">
        <f t="shared" si="0"/>
        <v>22</v>
      </c>
      <c r="F6" s="58">
        <f t="shared" ref="F6" si="1">E6+E13</f>
        <v>33</v>
      </c>
      <c r="G6" s="58">
        <f t="shared" ref="G6" si="2">F6+F13</f>
        <v>41</v>
      </c>
      <c r="H6" s="58">
        <f t="shared" ref="H6" si="3">G6+G13</f>
        <v>49</v>
      </c>
      <c r="I6" s="58">
        <f t="shared" ref="I6" si="4">H6+H13</f>
        <v>57</v>
      </c>
      <c r="J6" s="58">
        <f t="shared" ref="J6" si="5">I6+I13</f>
        <v>65</v>
      </c>
      <c r="K6" s="58">
        <f t="shared" ref="K6" si="6">J6+J13</f>
        <v>73</v>
      </c>
      <c r="L6" s="58">
        <f t="shared" ref="L6" si="7">K6+K13</f>
        <v>81</v>
      </c>
      <c r="M6" s="58">
        <f t="shared" ref="M6" si="8">L6+L13</f>
        <v>89</v>
      </c>
      <c r="N6" s="59"/>
      <c r="AMI6" s="100"/>
      <c r="AMJ6" s="100"/>
    </row>
    <row r="7" spans="1:1024" ht="60" x14ac:dyDescent="0.25">
      <c r="A7" s="55" t="s">
        <v>19</v>
      </c>
      <c r="B7" s="101" t="s">
        <v>51</v>
      </c>
      <c r="C7" s="61" t="s">
        <v>91</v>
      </c>
      <c r="D7" s="103" t="s">
        <v>43</v>
      </c>
      <c r="E7" s="61" t="s">
        <v>92</v>
      </c>
      <c r="F7" s="61"/>
      <c r="G7" s="61"/>
      <c r="H7" s="61"/>
      <c r="I7" s="61"/>
      <c r="J7" s="61"/>
      <c r="K7" s="61"/>
      <c r="L7" s="61"/>
      <c r="M7" s="61"/>
      <c r="N7" s="59"/>
      <c r="AMI7" s="100"/>
      <c r="AMJ7" s="100"/>
    </row>
    <row r="8" spans="1:1024" x14ac:dyDescent="0.25">
      <c r="A8" s="55" t="s">
        <v>17</v>
      </c>
      <c r="B8" s="64" t="str">
        <f t="shared" ref="B8:E8" si="9">MID($B5,B6,B13)</f>
        <v>00</v>
      </c>
      <c r="C8" s="64" t="str">
        <f t="shared" si="9"/>
        <v>000000101</v>
      </c>
      <c r="D8" s="104" t="str">
        <f t="shared" si="9"/>
        <v>0101101100</v>
      </c>
      <c r="E8" s="64" t="str">
        <f t="shared" si="9"/>
        <v>00000000000</v>
      </c>
      <c r="F8" s="64" t="str">
        <f t="shared" ref="F8:M8" si="10">MID($B5,F6,F13)</f>
        <v>00000000</v>
      </c>
      <c r="G8" s="64" t="str">
        <f t="shared" si="10"/>
        <v>00000000</v>
      </c>
      <c r="H8" s="64" t="str">
        <f t="shared" si="10"/>
        <v>00000000</v>
      </c>
      <c r="I8" s="64" t="str">
        <f t="shared" si="10"/>
        <v>00000000</v>
      </c>
      <c r="J8" s="64" t="str">
        <f t="shared" si="10"/>
        <v>00000000</v>
      </c>
      <c r="K8" s="64" t="str">
        <f t="shared" si="10"/>
        <v>00000000</v>
      </c>
      <c r="L8" s="64" t="str">
        <f t="shared" si="10"/>
        <v>00000000</v>
      </c>
      <c r="M8" s="64" t="str">
        <f t="shared" si="10"/>
        <v>00000000</v>
      </c>
      <c r="N8" s="59"/>
      <c r="AMI8" s="100"/>
      <c r="AMJ8" s="100"/>
    </row>
    <row r="9" spans="1:1024" x14ac:dyDescent="0.25">
      <c r="A9" s="55" t="s">
        <v>18</v>
      </c>
      <c r="B9" s="64">
        <f t="shared" ref="B9:E9" ca="1" si="11">SUMPRODUCT(--MID(B8,LEN(B8)+1-ROW(INDIRECT("1:"&amp;LEN(B8))),1),(2^(ROW(INDIRECT("1:"&amp;LEN(B8)))-1)))</f>
        <v>0</v>
      </c>
      <c r="C9" s="64">
        <f t="shared" ca="1" si="11"/>
        <v>5</v>
      </c>
      <c r="D9" s="104">
        <f t="shared" ca="1" si="11"/>
        <v>364</v>
      </c>
      <c r="E9" s="64">
        <f t="shared" ca="1" si="11"/>
        <v>0</v>
      </c>
      <c r="F9" s="64">
        <f t="shared" ref="F9:M9" ca="1" si="12">SUMPRODUCT(--MID(F8,LEN(F8)+1-ROW(INDIRECT("1:"&amp;LEN(F8))),1),(2^(ROW(INDIRECT("1:"&amp;LEN(F8)))-1)))</f>
        <v>0</v>
      </c>
      <c r="G9" s="64">
        <f t="shared" ca="1" si="12"/>
        <v>0</v>
      </c>
      <c r="H9" s="64">
        <f t="shared" ca="1" si="12"/>
        <v>0</v>
      </c>
      <c r="I9" s="64">
        <f t="shared" ca="1" si="12"/>
        <v>0</v>
      </c>
      <c r="J9" s="64">
        <f t="shared" ca="1" si="12"/>
        <v>0</v>
      </c>
      <c r="K9" s="64">
        <f t="shared" ca="1" si="12"/>
        <v>0</v>
      </c>
      <c r="L9" s="64">
        <f t="shared" ca="1" si="12"/>
        <v>0</v>
      </c>
      <c r="M9" s="64">
        <f t="shared" ca="1" si="12"/>
        <v>0</v>
      </c>
      <c r="N9" s="59"/>
      <c r="AMI9" s="100"/>
      <c r="AMJ9" s="100"/>
    </row>
    <row r="10" spans="1:1024" ht="15.75" thickBot="1" x14ac:dyDescent="0.3">
      <c r="A10" s="65" t="s">
        <v>16</v>
      </c>
      <c r="B10" s="66">
        <f ca="1">B9</f>
        <v>0</v>
      </c>
      <c r="C10" s="66">
        <f ca="1">C9*C12+C15</f>
        <v>600</v>
      </c>
      <c r="D10" s="105">
        <f t="shared" ref="D10" ca="1" si="13">D9*D12+D15</f>
        <v>364</v>
      </c>
      <c r="E10" s="66">
        <f t="shared" ref="E10:M10" ca="1" si="14">E9*E12+E15</f>
        <v>0</v>
      </c>
      <c r="F10" s="66">
        <f t="shared" ca="1" si="14"/>
        <v>0</v>
      </c>
      <c r="G10" s="66">
        <f t="shared" ca="1" si="14"/>
        <v>0</v>
      </c>
      <c r="H10" s="66">
        <f t="shared" ca="1" si="14"/>
        <v>0</v>
      </c>
      <c r="I10" s="66">
        <f t="shared" ca="1" si="14"/>
        <v>0</v>
      </c>
      <c r="J10" s="66">
        <f t="shared" ca="1" si="14"/>
        <v>0</v>
      </c>
      <c r="K10" s="66">
        <f t="shared" ca="1" si="14"/>
        <v>0</v>
      </c>
      <c r="L10" s="66">
        <f t="shared" ca="1" si="14"/>
        <v>0</v>
      </c>
      <c r="M10" s="66">
        <f t="shared" ca="1" si="14"/>
        <v>0</v>
      </c>
      <c r="N10" s="67" t="s">
        <v>26</v>
      </c>
      <c r="AMI10" s="100"/>
      <c r="AMJ10" s="100"/>
    </row>
    <row r="11" spans="1:1024" x14ac:dyDescent="0.25">
      <c r="A11" s="68" t="s">
        <v>1</v>
      </c>
      <c r="B11" s="106" t="s">
        <v>24</v>
      </c>
      <c r="C11" s="106" t="s">
        <v>93</v>
      </c>
      <c r="D11" s="107" t="s">
        <v>94</v>
      </c>
      <c r="E11" s="108" t="s">
        <v>45</v>
      </c>
      <c r="F11" s="108" t="s">
        <v>45</v>
      </c>
      <c r="G11" s="108" t="s">
        <v>45</v>
      </c>
      <c r="H11" s="108" t="s">
        <v>45</v>
      </c>
      <c r="I11" s="108" t="s">
        <v>45</v>
      </c>
      <c r="J11" s="108" t="s">
        <v>45</v>
      </c>
      <c r="K11" s="108" t="s">
        <v>45</v>
      </c>
      <c r="L11" s="108" t="s">
        <v>45</v>
      </c>
      <c r="M11" s="108" t="s">
        <v>45</v>
      </c>
      <c r="N11" s="70"/>
      <c r="AMI11" s="100"/>
      <c r="AMJ11" s="100"/>
    </row>
    <row r="12" spans="1:1024" x14ac:dyDescent="0.25">
      <c r="A12" s="71" t="s">
        <v>2</v>
      </c>
      <c r="B12" s="72">
        <v>1</v>
      </c>
      <c r="C12" s="72">
        <v>120</v>
      </c>
      <c r="D12" s="109">
        <v>1</v>
      </c>
      <c r="E12" s="72">
        <v>1</v>
      </c>
      <c r="F12" s="72"/>
      <c r="G12" s="72"/>
      <c r="H12" s="72"/>
      <c r="I12" s="72"/>
      <c r="J12" s="72"/>
      <c r="K12" s="72"/>
      <c r="L12" s="72"/>
      <c r="M12" s="72"/>
      <c r="N12" s="73"/>
      <c r="AMI12" s="100"/>
      <c r="AMJ12" s="100"/>
    </row>
    <row r="13" spans="1:1024" s="51" customFormat="1" x14ac:dyDescent="0.25">
      <c r="A13" s="74" t="s">
        <v>6</v>
      </c>
      <c r="B13" s="75">
        <v>2</v>
      </c>
      <c r="C13" s="76">
        <v>9</v>
      </c>
      <c r="D13" s="110">
        <v>10</v>
      </c>
      <c r="E13" s="76">
        <v>11</v>
      </c>
      <c r="F13" s="76">
        <v>8</v>
      </c>
      <c r="G13" s="76">
        <v>8</v>
      </c>
      <c r="H13" s="76">
        <v>8</v>
      </c>
      <c r="I13" s="76">
        <v>8</v>
      </c>
      <c r="J13" s="76">
        <v>8</v>
      </c>
      <c r="K13" s="76">
        <v>8</v>
      </c>
      <c r="L13" s="76">
        <v>8</v>
      </c>
      <c r="M13" s="76">
        <v>8</v>
      </c>
      <c r="N13" s="77">
        <f>SUM(B13:M13)</f>
        <v>96</v>
      </c>
      <c r="O13" s="78"/>
      <c r="P13" s="78"/>
      <c r="Q13" s="78"/>
      <c r="R13" s="78"/>
      <c r="S13" s="78"/>
    </row>
    <row r="14" spans="1:1024" s="83" customFormat="1" x14ac:dyDescent="0.25">
      <c r="A14" s="79" t="s">
        <v>10</v>
      </c>
      <c r="B14" s="80">
        <f t="shared" ref="B14:D14" si="15">2^B13</f>
        <v>4</v>
      </c>
      <c r="C14" s="80">
        <f t="shared" si="15"/>
        <v>512</v>
      </c>
      <c r="D14" s="111">
        <f t="shared" si="15"/>
        <v>1024</v>
      </c>
      <c r="E14" s="80">
        <f t="shared" ref="E14" si="16">2^E13</f>
        <v>2048</v>
      </c>
      <c r="F14" s="80"/>
      <c r="G14" s="80"/>
      <c r="H14" s="80"/>
      <c r="I14" s="80"/>
      <c r="J14" s="80"/>
      <c r="K14" s="80"/>
      <c r="L14" s="80"/>
      <c r="M14" s="80"/>
      <c r="N14" s="81"/>
      <c r="O14" s="82"/>
      <c r="P14" s="82"/>
      <c r="Q14" s="82"/>
      <c r="R14" s="82"/>
      <c r="S14" s="82"/>
    </row>
    <row r="15" spans="1:1024" x14ac:dyDescent="0.25">
      <c r="A15" s="71" t="s">
        <v>3</v>
      </c>
      <c r="B15" s="72">
        <v>0</v>
      </c>
      <c r="C15" s="72">
        <v>0</v>
      </c>
      <c r="D15" s="109">
        <v>0</v>
      </c>
      <c r="E15" s="72">
        <v>0</v>
      </c>
      <c r="F15" s="72"/>
      <c r="G15" s="72"/>
      <c r="H15" s="72"/>
      <c r="I15" s="72"/>
      <c r="J15" s="72"/>
      <c r="K15" s="72"/>
      <c r="L15" s="72"/>
      <c r="M15" s="72"/>
      <c r="N15" s="73"/>
      <c r="AMI15" s="100"/>
      <c r="AMJ15" s="100"/>
    </row>
    <row r="16" spans="1:1024" s="83" customFormat="1" x14ac:dyDescent="0.25">
      <c r="A16" s="79" t="s">
        <v>4</v>
      </c>
      <c r="B16" s="84">
        <f t="shared" ref="B16" si="17">(B14-1)*B12+B15</f>
        <v>3</v>
      </c>
      <c r="C16" s="80">
        <f>C14*C12+C15</f>
        <v>61440</v>
      </c>
      <c r="D16" s="111">
        <f t="shared" ref="D16:E16" si="18">(D14-1)*D12+D15</f>
        <v>1023</v>
      </c>
      <c r="E16" s="84">
        <f t="shared" si="18"/>
        <v>2047</v>
      </c>
      <c r="F16" s="84"/>
      <c r="G16" s="84"/>
      <c r="H16" s="84"/>
      <c r="I16" s="84"/>
      <c r="J16" s="84"/>
      <c r="K16" s="84"/>
      <c r="L16" s="84"/>
      <c r="M16" s="84"/>
      <c r="N16" s="81"/>
    </row>
    <row r="17" spans="1:1024" x14ac:dyDescent="0.25">
      <c r="A17" s="71" t="s">
        <v>8</v>
      </c>
      <c r="B17" s="72">
        <v>0</v>
      </c>
      <c r="C17" s="72">
        <v>0</v>
      </c>
      <c r="D17" s="109">
        <v>0</v>
      </c>
      <c r="E17" s="72">
        <v>0</v>
      </c>
      <c r="F17" s="72"/>
      <c r="G17" s="72"/>
      <c r="H17" s="72"/>
      <c r="I17" s="72"/>
      <c r="J17" s="72"/>
      <c r="K17" s="72"/>
      <c r="L17" s="72"/>
      <c r="M17" s="72"/>
      <c r="N17" s="73"/>
      <c r="AMI17" s="100"/>
      <c r="AMJ17" s="100"/>
    </row>
    <row r="18" spans="1:1024" ht="15.75" thickBot="1" x14ac:dyDescent="0.3">
      <c r="A18" s="85" t="s">
        <v>7</v>
      </c>
      <c r="B18" s="86">
        <v>1</v>
      </c>
      <c r="C18" s="86">
        <v>360</v>
      </c>
      <c r="D18" s="113">
        <v>1023</v>
      </c>
      <c r="E18" s="86">
        <v>0</v>
      </c>
      <c r="F18" s="124"/>
      <c r="G18" s="124"/>
      <c r="H18" s="124"/>
      <c r="I18" s="124"/>
      <c r="J18" s="124"/>
      <c r="K18" s="124"/>
      <c r="L18" s="124"/>
      <c r="M18" s="124"/>
      <c r="N18" s="77">
        <f>N13</f>
        <v>96</v>
      </c>
      <c r="O18" s="87">
        <f>N18/8</f>
        <v>12</v>
      </c>
      <c r="AMI18" s="100"/>
      <c r="AMJ18" s="100"/>
    </row>
    <row r="19" spans="1:1024" x14ac:dyDescent="0.25">
      <c r="A19" s="88" t="s">
        <v>9</v>
      </c>
      <c r="B19" s="88" t="str">
        <f t="shared" ref="B19:E19" si="19">IF(B16&gt;=B18,"OK","ERROR")</f>
        <v>OK</v>
      </c>
      <c r="C19" s="88" t="str">
        <f t="shared" si="19"/>
        <v>OK</v>
      </c>
      <c r="D19" s="114" t="str">
        <f t="shared" si="19"/>
        <v>OK</v>
      </c>
      <c r="E19" s="88" t="str">
        <f t="shared" si="19"/>
        <v>OK</v>
      </c>
      <c r="F19" s="88"/>
      <c r="G19" s="88"/>
      <c r="H19" s="88"/>
      <c r="I19" s="88"/>
      <c r="J19" s="88"/>
      <c r="K19" s="88"/>
      <c r="L19" s="88"/>
      <c r="M19" s="88"/>
      <c r="N19" s="89"/>
      <c r="AMI19" s="100"/>
      <c r="AMJ19" s="100"/>
    </row>
    <row r="20" spans="1:1024" x14ac:dyDescent="0.25">
      <c r="A20" s="100"/>
      <c r="B20" s="100"/>
      <c r="C20" s="125">
        <f ca="1">C10</f>
        <v>600</v>
      </c>
      <c r="D20" s="125">
        <f ca="1">IF(D10&gt;0,(728/D10)^2,0)</f>
        <v>4</v>
      </c>
      <c r="E20" s="100"/>
      <c r="F20" s="100"/>
      <c r="G20" s="100"/>
      <c r="H20" s="100"/>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c r="BP20" s="100"/>
      <c r="BQ20" s="100"/>
      <c r="BR20" s="100"/>
      <c r="BS20" s="100"/>
      <c r="BT20" s="100"/>
      <c r="BU20" s="100"/>
      <c r="BV20" s="100"/>
      <c r="BW20" s="100"/>
      <c r="BX20" s="100"/>
      <c r="BY20" s="100"/>
      <c r="BZ20" s="100"/>
      <c r="CA20" s="100"/>
      <c r="CB20" s="100"/>
      <c r="CC20" s="100"/>
      <c r="CD20" s="100"/>
      <c r="CE20" s="100"/>
      <c r="CF20" s="100"/>
      <c r="CG20" s="100"/>
      <c r="CH20" s="100"/>
      <c r="CI20" s="100"/>
      <c r="CJ20" s="100"/>
      <c r="CK20" s="100"/>
      <c r="CL20" s="100"/>
      <c r="CM20" s="100"/>
      <c r="CN20" s="100"/>
      <c r="CO20" s="100"/>
      <c r="CP20" s="100"/>
      <c r="CQ20" s="100"/>
      <c r="CR20" s="100"/>
      <c r="CS20" s="100"/>
      <c r="CT20" s="100"/>
      <c r="CU20" s="100"/>
      <c r="CV20" s="100"/>
      <c r="CW20" s="100"/>
      <c r="CX20" s="100"/>
      <c r="CY20" s="100"/>
      <c r="CZ20" s="100"/>
      <c r="DA20" s="100"/>
      <c r="DB20" s="100"/>
      <c r="DC20" s="100"/>
      <c r="DD20" s="100"/>
      <c r="DE20" s="100"/>
      <c r="DF20" s="100"/>
      <c r="DG20" s="100"/>
      <c r="DH20" s="100"/>
      <c r="DI20" s="100"/>
      <c r="DJ20" s="100"/>
      <c r="DK20" s="100"/>
      <c r="DL20" s="100"/>
      <c r="DM20" s="100"/>
      <c r="DN20" s="100"/>
      <c r="DO20" s="100"/>
      <c r="DP20" s="100"/>
      <c r="DQ20" s="100"/>
      <c r="DR20" s="100"/>
      <c r="DS20" s="100"/>
      <c r="DT20" s="100"/>
      <c r="DU20" s="100"/>
      <c r="DV20" s="100"/>
      <c r="DW20" s="100"/>
      <c r="DX20" s="100"/>
      <c r="DY20" s="100"/>
      <c r="DZ20" s="100"/>
      <c r="EA20" s="100"/>
      <c r="EB20" s="100"/>
      <c r="EC20" s="100"/>
      <c r="ED20" s="100"/>
      <c r="EE20" s="100"/>
      <c r="EF20" s="100"/>
      <c r="EG20" s="100"/>
      <c r="EH20" s="100"/>
      <c r="EI20" s="100"/>
      <c r="EJ20" s="100"/>
      <c r="EK20" s="100"/>
      <c r="EL20" s="100"/>
      <c r="EM20" s="100"/>
      <c r="EN20" s="100"/>
      <c r="EO20" s="100"/>
      <c r="EP20" s="100"/>
      <c r="EQ20" s="100"/>
      <c r="ER20" s="100"/>
      <c r="ES20" s="100"/>
      <c r="ET20" s="100"/>
      <c r="EU20" s="100"/>
      <c r="EV20" s="100"/>
      <c r="EW20" s="100"/>
      <c r="EX20" s="100"/>
      <c r="EY20" s="100"/>
      <c r="EZ20" s="100"/>
      <c r="FA20" s="100"/>
      <c r="FB20" s="100"/>
      <c r="FC20" s="100"/>
      <c r="FD20" s="100"/>
      <c r="FE20" s="100"/>
      <c r="FF20" s="100"/>
      <c r="FG20" s="100"/>
      <c r="FH20" s="100"/>
      <c r="FI20" s="100"/>
      <c r="FJ20" s="100"/>
      <c r="FK20" s="100"/>
      <c r="FL20" s="100"/>
      <c r="FM20" s="100"/>
      <c r="FN20" s="100"/>
      <c r="FO20" s="100"/>
      <c r="FP20" s="100"/>
      <c r="FQ20" s="100"/>
      <c r="FR20" s="100"/>
      <c r="FS20" s="100"/>
      <c r="FT20" s="100"/>
      <c r="FU20" s="100"/>
      <c r="FV20" s="100"/>
      <c r="FW20" s="100"/>
      <c r="FX20" s="100"/>
      <c r="FY20" s="100"/>
      <c r="FZ20" s="100"/>
      <c r="GA20" s="100"/>
      <c r="GB20" s="100"/>
      <c r="GC20" s="100"/>
      <c r="GD20" s="100"/>
      <c r="GE20" s="100"/>
      <c r="GF20" s="100"/>
      <c r="GG20" s="100"/>
      <c r="GH20" s="100"/>
      <c r="GI20" s="100"/>
      <c r="GJ20" s="100"/>
      <c r="GK20" s="100"/>
      <c r="GL20" s="100"/>
      <c r="GM20" s="100"/>
      <c r="GN20" s="100"/>
      <c r="GO20" s="100"/>
      <c r="GP20" s="100"/>
      <c r="GQ20" s="100"/>
      <c r="GR20" s="100"/>
      <c r="GS20" s="100"/>
      <c r="GT20" s="100"/>
      <c r="GU20" s="100"/>
      <c r="GV20" s="100"/>
      <c r="GW20" s="100"/>
      <c r="GX20" s="100"/>
      <c r="GY20" s="100"/>
      <c r="GZ20" s="100"/>
      <c r="HA20" s="100"/>
      <c r="HB20" s="100"/>
      <c r="HC20" s="100"/>
      <c r="HD20" s="100"/>
      <c r="HE20" s="100"/>
      <c r="HF20" s="100"/>
      <c r="HG20" s="100"/>
      <c r="HH20" s="100"/>
      <c r="HI20" s="100"/>
      <c r="HJ20" s="100"/>
      <c r="HK20" s="100"/>
      <c r="HL20" s="100"/>
      <c r="HM20" s="100"/>
      <c r="HN20" s="100"/>
      <c r="HO20" s="100"/>
      <c r="HP20" s="100"/>
      <c r="HQ20" s="100"/>
      <c r="HR20" s="100"/>
      <c r="HS20" s="100"/>
      <c r="HT20" s="100"/>
      <c r="HU20" s="100"/>
      <c r="HV20" s="100"/>
      <c r="HW20" s="100"/>
      <c r="HX20" s="100"/>
      <c r="HY20" s="100"/>
      <c r="HZ20" s="100"/>
      <c r="IA20" s="100"/>
      <c r="IB20" s="100"/>
      <c r="IC20" s="100"/>
      <c r="ID20" s="100"/>
      <c r="IE20" s="100"/>
      <c r="IF20" s="100"/>
      <c r="IG20" s="100"/>
      <c r="IH20" s="100"/>
      <c r="II20" s="100"/>
      <c r="IJ20" s="100"/>
      <c r="IK20" s="100"/>
      <c r="IL20" s="100"/>
      <c r="IM20" s="100"/>
      <c r="IN20" s="100"/>
      <c r="IO20" s="100"/>
      <c r="IP20" s="100"/>
      <c r="IQ20" s="100"/>
      <c r="IR20" s="100"/>
      <c r="IS20" s="100"/>
      <c r="IT20" s="100"/>
      <c r="IU20" s="100"/>
      <c r="IV20" s="100"/>
      <c r="IW20" s="100"/>
      <c r="IX20" s="100"/>
      <c r="IY20" s="100"/>
      <c r="IZ20" s="100"/>
      <c r="JA20" s="100"/>
      <c r="JB20" s="100"/>
      <c r="JC20" s="100"/>
      <c r="JD20" s="100"/>
      <c r="JE20" s="100"/>
      <c r="JF20" s="100"/>
      <c r="JG20" s="100"/>
      <c r="JH20" s="100"/>
      <c r="JI20" s="100"/>
      <c r="JJ20" s="100"/>
      <c r="JK20" s="100"/>
      <c r="JL20" s="100"/>
      <c r="JM20" s="100"/>
      <c r="JN20" s="100"/>
      <c r="JO20" s="100"/>
      <c r="JP20" s="100"/>
      <c r="JQ20" s="100"/>
      <c r="JR20" s="100"/>
      <c r="JS20" s="100"/>
      <c r="JT20" s="100"/>
      <c r="JU20" s="100"/>
      <c r="JV20" s="100"/>
      <c r="JW20" s="100"/>
      <c r="JX20" s="100"/>
      <c r="JY20" s="100"/>
      <c r="JZ20" s="100"/>
      <c r="KA20" s="100"/>
      <c r="KB20" s="100"/>
      <c r="KC20" s="100"/>
      <c r="KD20" s="100"/>
      <c r="KE20" s="100"/>
      <c r="KF20" s="100"/>
      <c r="KG20" s="100"/>
      <c r="KH20" s="100"/>
      <c r="KI20" s="100"/>
      <c r="KJ20" s="100"/>
      <c r="KK20" s="100"/>
      <c r="KL20" s="100"/>
      <c r="KM20" s="100"/>
      <c r="KN20" s="100"/>
      <c r="KO20" s="100"/>
      <c r="KP20" s="100"/>
      <c r="KQ20" s="100"/>
      <c r="KR20" s="100"/>
      <c r="KS20" s="100"/>
      <c r="KT20" s="100"/>
      <c r="KU20" s="100"/>
      <c r="KV20" s="100"/>
      <c r="KW20" s="100"/>
      <c r="KX20" s="100"/>
      <c r="KY20" s="100"/>
      <c r="KZ20" s="100"/>
      <c r="LA20" s="100"/>
      <c r="LB20" s="100"/>
      <c r="LC20" s="100"/>
      <c r="LD20" s="100"/>
      <c r="LE20" s="100"/>
      <c r="LF20" s="100"/>
      <c r="LG20" s="100"/>
      <c r="LH20" s="100"/>
      <c r="LI20" s="100"/>
      <c r="LJ20" s="100"/>
      <c r="LK20" s="100"/>
      <c r="LL20" s="100"/>
      <c r="LM20" s="100"/>
      <c r="LN20" s="100"/>
      <c r="LO20" s="100"/>
      <c r="LP20" s="100"/>
      <c r="LQ20" s="100"/>
      <c r="LR20" s="100"/>
      <c r="LS20" s="100"/>
      <c r="LT20" s="100"/>
      <c r="LU20" s="100"/>
      <c r="LV20" s="100"/>
      <c r="LW20" s="100"/>
      <c r="LX20" s="100"/>
      <c r="LY20" s="100"/>
      <c r="LZ20" s="100"/>
      <c r="MA20" s="100"/>
      <c r="MB20" s="100"/>
      <c r="MC20" s="100"/>
      <c r="MD20" s="100"/>
      <c r="ME20" s="100"/>
      <c r="MF20" s="100"/>
      <c r="MG20" s="100"/>
      <c r="MH20" s="100"/>
      <c r="MI20" s="100"/>
      <c r="MJ20" s="100"/>
      <c r="MK20" s="100"/>
      <c r="ML20" s="100"/>
      <c r="MM20" s="100"/>
      <c r="MN20" s="100"/>
      <c r="MO20" s="100"/>
      <c r="MP20" s="100"/>
      <c r="MQ20" s="100"/>
      <c r="MR20" s="100"/>
      <c r="MS20" s="100"/>
      <c r="MT20" s="100"/>
      <c r="MU20" s="100"/>
      <c r="MV20" s="100"/>
      <c r="MW20" s="100"/>
      <c r="MX20" s="100"/>
      <c r="MY20" s="100"/>
      <c r="MZ20" s="100"/>
      <c r="NA20" s="100"/>
      <c r="NB20" s="100"/>
      <c r="NC20" s="100"/>
      <c r="ND20" s="100"/>
      <c r="NE20" s="100"/>
      <c r="NF20" s="100"/>
      <c r="NG20" s="100"/>
      <c r="NH20" s="100"/>
      <c r="NI20" s="100"/>
      <c r="NJ20" s="100"/>
      <c r="NK20" s="100"/>
      <c r="NL20" s="100"/>
      <c r="NM20" s="100"/>
      <c r="NN20" s="100"/>
      <c r="NO20" s="100"/>
      <c r="NP20" s="100"/>
      <c r="NQ20" s="100"/>
      <c r="NR20" s="100"/>
      <c r="NS20" s="100"/>
      <c r="NT20" s="100"/>
      <c r="NU20" s="100"/>
      <c r="NV20" s="100"/>
      <c r="NW20" s="100"/>
      <c r="NX20" s="100"/>
      <c r="NY20" s="100"/>
      <c r="NZ20" s="100"/>
      <c r="OA20" s="100"/>
      <c r="OB20" s="100"/>
      <c r="OC20" s="100"/>
      <c r="OD20" s="100"/>
      <c r="OE20" s="100"/>
      <c r="OF20" s="100"/>
      <c r="OG20" s="100"/>
      <c r="OH20" s="100"/>
      <c r="OI20" s="100"/>
      <c r="OJ20" s="100"/>
      <c r="OK20" s="100"/>
      <c r="OL20" s="100"/>
      <c r="OM20" s="100"/>
      <c r="ON20" s="100"/>
      <c r="OO20" s="100"/>
      <c r="OP20" s="100"/>
      <c r="OQ20" s="100"/>
      <c r="OR20" s="100"/>
      <c r="OS20" s="100"/>
      <c r="OT20" s="100"/>
      <c r="OU20" s="100"/>
      <c r="OV20" s="100"/>
      <c r="OW20" s="100"/>
      <c r="OX20" s="100"/>
      <c r="OY20" s="100"/>
      <c r="OZ20" s="100"/>
      <c r="PA20" s="100"/>
      <c r="PB20" s="100"/>
      <c r="PC20" s="100"/>
      <c r="PD20" s="100"/>
      <c r="PE20" s="100"/>
      <c r="PF20" s="100"/>
      <c r="PG20" s="100"/>
      <c r="PH20" s="100"/>
      <c r="PI20" s="100"/>
      <c r="PJ20" s="100"/>
      <c r="PK20" s="100"/>
      <c r="PL20" s="100"/>
      <c r="PM20" s="100"/>
      <c r="PN20" s="100"/>
      <c r="PO20" s="100"/>
      <c r="PP20" s="100"/>
      <c r="PQ20" s="100"/>
      <c r="PR20" s="100"/>
      <c r="PS20" s="100"/>
      <c r="PT20" s="100"/>
      <c r="PU20" s="100"/>
      <c r="PV20" s="100"/>
      <c r="PW20" s="100"/>
      <c r="PX20" s="100"/>
      <c r="PY20" s="100"/>
      <c r="PZ20" s="100"/>
      <c r="QA20" s="100"/>
      <c r="QB20" s="100"/>
      <c r="QC20" s="100"/>
      <c r="QD20" s="100"/>
      <c r="QE20" s="100"/>
      <c r="QF20" s="100"/>
      <c r="QG20" s="100"/>
      <c r="QH20" s="100"/>
      <c r="QI20" s="100"/>
      <c r="QJ20" s="100"/>
      <c r="QK20" s="100"/>
      <c r="QL20" s="100"/>
      <c r="QM20" s="100"/>
      <c r="QN20" s="100"/>
      <c r="QO20" s="100"/>
      <c r="QP20" s="100"/>
      <c r="QQ20" s="100"/>
      <c r="QR20" s="100"/>
      <c r="QS20" s="100"/>
      <c r="QT20" s="100"/>
      <c r="QU20" s="100"/>
      <c r="QV20" s="100"/>
      <c r="QW20" s="100"/>
      <c r="QX20" s="100"/>
      <c r="QY20" s="100"/>
      <c r="QZ20" s="100"/>
      <c r="RA20" s="100"/>
      <c r="RB20" s="100"/>
      <c r="RC20" s="100"/>
      <c r="RD20" s="100"/>
      <c r="RE20" s="100"/>
      <c r="RF20" s="100"/>
      <c r="RG20" s="100"/>
      <c r="RH20" s="100"/>
      <c r="RI20" s="100"/>
      <c r="RJ20" s="100"/>
      <c r="RK20" s="100"/>
      <c r="RL20" s="100"/>
      <c r="RM20" s="100"/>
      <c r="RN20" s="100"/>
      <c r="RO20" s="100"/>
      <c r="RP20" s="100"/>
      <c r="RQ20" s="100"/>
      <c r="RR20" s="100"/>
      <c r="RS20" s="100"/>
      <c r="RT20" s="100"/>
      <c r="RU20" s="100"/>
      <c r="RV20" s="100"/>
      <c r="RW20" s="100"/>
      <c r="RX20" s="100"/>
      <c r="RY20" s="100"/>
      <c r="RZ20" s="100"/>
      <c r="SA20" s="100"/>
      <c r="SB20" s="100"/>
      <c r="SC20" s="100"/>
      <c r="SD20" s="100"/>
      <c r="SE20" s="100"/>
      <c r="SF20" s="100"/>
      <c r="SG20" s="100"/>
      <c r="SH20" s="100"/>
      <c r="SI20" s="100"/>
      <c r="SJ20" s="100"/>
      <c r="SK20" s="100"/>
      <c r="SL20" s="100"/>
      <c r="SM20" s="100"/>
      <c r="SN20" s="100"/>
      <c r="SO20" s="100"/>
      <c r="SP20" s="100"/>
      <c r="SQ20" s="100"/>
      <c r="SR20" s="100"/>
      <c r="SS20" s="100"/>
      <c r="ST20" s="100"/>
      <c r="SU20" s="100"/>
      <c r="SV20" s="100"/>
      <c r="SW20" s="100"/>
      <c r="SX20" s="100"/>
      <c r="SY20" s="100"/>
      <c r="SZ20" s="100"/>
      <c r="TA20" s="100"/>
      <c r="TB20" s="100"/>
      <c r="TC20" s="100"/>
      <c r="TD20" s="100"/>
      <c r="TE20" s="100"/>
      <c r="TF20" s="100"/>
      <c r="TG20" s="100"/>
      <c r="TH20" s="100"/>
      <c r="TI20" s="100"/>
      <c r="TJ20" s="100"/>
      <c r="TK20" s="100"/>
      <c r="TL20" s="100"/>
      <c r="TM20" s="100"/>
      <c r="TN20" s="100"/>
      <c r="TO20" s="100"/>
      <c r="TP20" s="100"/>
      <c r="TQ20" s="100"/>
      <c r="TR20" s="100"/>
      <c r="TS20" s="100"/>
      <c r="TT20" s="100"/>
      <c r="TU20" s="100"/>
      <c r="TV20" s="100"/>
      <c r="TW20" s="100"/>
      <c r="TX20" s="100"/>
      <c r="TY20" s="100"/>
      <c r="TZ20" s="100"/>
      <c r="UA20" s="100"/>
      <c r="UB20" s="100"/>
      <c r="UC20" s="100"/>
      <c r="UD20" s="100"/>
      <c r="UE20" s="100"/>
      <c r="UF20" s="100"/>
      <c r="UG20" s="100"/>
      <c r="UH20" s="100"/>
      <c r="UI20" s="100"/>
      <c r="UJ20" s="100"/>
      <c r="UK20" s="100"/>
      <c r="UL20" s="100"/>
      <c r="UM20" s="100"/>
      <c r="UN20" s="100"/>
      <c r="UO20" s="100"/>
      <c r="UP20" s="100"/>
      <c r="UQ20" s="100"/>
      <c r="UR20" s="100"/>
      <c r="US20" s="100"/>
      <c r="UT20" s="100"/>
      <c r="UU20" s="100"/>
      <c r="UV20" s="100"/>
      <c r="UW20" s="100"/>
      <c r="UX20" s="100"/>
      <c r="UY20" s="100"/>
      <c r="UZ20" s="100"/>
      <c r="VA20" s="100"/>
      <c r="VB20" s="100"/>
      <c r="VC20" s="100"/>
      <c r="VD20" s="100"/>
      <c r="VE20" s="100"/>
      <c r="VF20" s="100"/>
      <c r="VG20" s="100"/>
      <c r="VH20" s="100"/>
      <c r="VI20" s="100"/>
      <c r="VJ20" s="100"/>
      <c r="VK20" s="100"/>
      <c r="VL20" s="100"/>
      <c r="VM20" s="100"/>
      <c r="VN20" s="100"/>
      <c r="VO20" s="100"/>
      <c r="VP20" s="100"/>
      <c r="VQ20" s="100"/>
      <c r="VR20" s="100"/>
      <c r="VS20" s="100"/>
      <c r="VT20" s="100"/>
      <c r="VU20" s="100"/>
      <c r="VV20" s="100"/>
      <c r="VW20" s="100"/>
      <c r="VX20" s="100"/>
      <c r="VY20" s="100"/>
      <c r="VZ20" s="100"/>
      <c r="WA20" s="100"/>
      <c r="WB20" s="100"/>
      <c r="WC20" s="100"/>
      <c r="WD20" s="100"/>
      <c r="WE20" s="100"/>
      <c r="WF20" s="100"/>
      <c r="WG20" s="100"/>
      <c r="WH20" s="100"/>
      <c r="WI20" s="100"/>
      <c r="WJ20" s="100"/>
      <c r="WK20" s="100"/>
      <c r="WL20" s="100"/>
      <c r="WM20" s="100"/>
      <c r="WN20" s="100"/>
      <c r="WO20" s="100"/>
      <c r="WP20" s="100"/>
      <c r="WQ20" s="100"/>
      <c r="WR20" s="100"/>
      <c r="WS20" s="100"/>
      <c r="WT20" s="100"/>
      <c r="WU20" s="100"/>
      <c r="WV20" s="100"/>
      <c r="WW20" s="100"/>
      <c r="WX20" s="100"/>
      <c r="WY20" s="100"/>
      <c r="WZ20" s="100"/>
      <c r="XA20" s="100"/>
      <c r="XB20" s="100"/>
      <c r="XC20" s="100"/>
      <c r="XD20" s="100"/>
      <c r="XE20" s="100"/>
      <c r="XF20" s="100"/>
      <c r="XG20" s="100"/>
      <c r="XH20" s="100"/>
      <c r="XI20" s="100"/>
      <c r="XJ20" s="100"/>
      <c r="XK20" s="100"/>
      <c r="XL20" s="100"/>
      <c r="XM20" s="100"/>
      <c r="XN20" s="100"/>
      <c r="XO20" s="100"/>
      <c r="XP20" s="100"/>
      <c r="XQ20" s="100"/>
      <c r="XR20" s="100"/>
      <c r="XS20" s="100"/>
      <c r="XT20" s="100"/>
      <c r="XU20" s="100"/>
      <c r="XV20" s="100"/>
      <c r="XW20" s="100"/>
      <c r="XX20" s="100"/>
      <c r="XY20" s="100"/>
      <c r="XZ20" s="100"/>
      <c r="YA20" s="100"/>
      <c r="YB20" s="100"/>
      <c r="YC20" s="100"/>
      <c r="YD20" s="100"/>
      <c r="YE20" s="100"/>
      <c r="YF20" s="100"/>
      <c r="YG20" s="100"/>
      <c r="YH20" s="100"/>
      <c r="YI20" s="100"/>
      <c r="YJ20" s="100"/>
      <c r="YK20" s="100"/>
      <c r="YL20" s="100"/>
      <c r="YM20" s="100"/>
      <c r="YN20" s="100"/>
      <c r="YO20" s="100"/>
      <c r="YP20" s="100"/>
      <c r="YQ20" s="100"/>
      <c r="YR20" s="100"/>
      <c r="YS20" s="100"/>
      <c r="YT20" s="100"/>
      <c r="YU20" s="100"/>
      <c r="YV20" s="100"/>
      <c r="YW20" s="100"/>
      <c r="YX20" s="100"/>
      <c r="YY20" s="100"/>
      <c r="YZ20" s="100"/>
      <c r="ZA20" s="100"/>
      <c r="ZB20" s="100"/>
      <c r="ZC20" s="100"/>
      <c r="ZD20" s="100"/>
      <c r="ZE20" s="100"/>
      <c r="ZF20" s="100"/>
      <c r="ZG20" s="100"/>
      <c r="ZH20" s="100"/>
      <c r="ZI20" s="100"/>
      <c r="ZJ20" s="100"/>
      <c r="ZK20" s="100"/>
      <c r="ZL20" s="100"/>
      <c r="ZM20" s="100"/>
      <c r="ZN20" s="100"/>
      <c r="ZO20" s="100"/>
      <c r="ZP20" s="100"/>
      <c r="ZQ20" s="100"/>
      <c r="ZR20" s="100"/>
      <c r="ZS20" s="100"/>
      <c r="ZT20" s="100"/>
      <c r="ZU20" s="100"/>
      <c r="ZV20" s="100"/>
      <c r="ZW20" s="100"/>
      <c r="ZX20" s="100"/>
      <c r="ZY20" s="100"/>
      <c r="ZZ20" s="100"/>
      <c r="AAA20" s="100"/>
      <c r="AAB20" s="100"/>
      <c r="AAC20" s="100"/>
      <c r="AAD20" s="100"/>
      <c r="AAE20" s="100"/>
      <c r="AAF20" s="100"/>
      <c r="AAG20" s="100"/>
      <c r="AAH20" s="100"/>
      <c r="AAI20" s="100"/>
      <c r="AAJ20" s="100"/>
      <c r="AAK20" s="100"/>
      <c r="AAL20" s="100"/>
      <c r="AAM20" s="100"/>
      <c r="AAN20" s="100"/>
      <c r="AAO20" s="100"/>
      <c r="AAP20" s="100"/>
      <c r="AAQ20" s="100"/>
      <c r="AAR20" s="100"/>
      <c r="AAS20" s="100"/>
      <c r="AAT20" s="100"/>
      <c r="AAU20" s="100"/>
      <c r="AAV20" s="100"/>
      <c r="AAW20" s="100"/>
      <c r="AAX20" s="100"/>
      <c r="AAY20" s="100"/>
      <c r="AAZ20" s="100"/>
      <c r="ABA20" s="100"/>
      <c r="ABB20" s="100"/>
      <c r="ABC20" s="100"/>
      <c r="ABD20" s="100"/>
      <c r="ABE20" s="100"/>
      <c r="ABF20" s="100"/>
      <c r="ABG20" s="100"/>
      <c r="ABH20" s="100"/>
      <c r="ABI20" s="100"/>
      <c r="ABJ20" s="100"/>
      <c r="ABK20" s="100"/>
      <c r="ABL20" s="100"/>
      <c r="ABM20" s="100"/>
      <c r="ABN20" s="100"/>
      <c r="ABO20" s="100"/>
      <c r="ABP20" s="100"/>
      <c r="ABQ20" s="100"/>
      <c r="ABR20" s="100"/>
      <c r="ABS20" s="100"/>
      <c r="ABT20" s="100"/>
      <c r="ABU20" s="100"/>
      <c r="ABV20" s="100"/>
      <c r="ABW20" s="100"/>
      <c r="ABX20" s="100"/>
      <c r="ABY20" s="100"/>
      <c r="ABZ20" s="100"/>
      <c r="ACA20" s="100"/>
      <c r="ACB20" s="100"/>
      <c r="ACC20" s="100"/>
      <c r="ACD20" s="100"/>
      <c r="ACE20" s="100"/>
      <c r="ACF20" s="100"/>
      <c r="ACG20" s="100"/>
      <c r="ACH20" s="100"/>
      <c r="ACI20" s="100"/>
      <c r="ACJ20" s="100"/>
      <c r="ACK20" s="100"/>
      <c r="ACL20" s="100"/>
      <c r="ACM20" s="100"/>
      <c r="ACN20" s="100"/>
      <c r="ACO20" s="100"/>
      <c r="ACP20" s="100"/>
      <c r="ACQ20" s="100"/>
      <c r="ACR20" s="100"/>
      <c r="ACS20" s="100"/>
      <c r="ACT20" s="100"/>
      <c r="ACU20" s="100"/>
      <c r="ACV20" s="100"/>
      <c r="ACW20" s="100"/>
      <c r="ACX20" s="100"/>
      <c r="ACY20" s="100"/>
      <c r="ACZ20" s="100"/>
      <c r="ADA20" s="100"/>
      <c r="ADB20" s="100"/>
      <c r="ADC20" s="100"/>
      <c r="ADD20" s="100"/>
      <c r="ADE20" s="100"/>
      <c r="ADF20" s="100"/>
      <c r="ADG20" s="100"/>
      <c r="ADH20" s="100"/>
      <c r="ADI20" s="100"/>
      <c r="ADJ20" s="100"/>
      <c r="ADK20" s="100"/>
      <c r="ADL20" s="100"/>
      <c r="ADM20" s="100"/>
      <c r="ADN20" s="100"/>
      <c r="ADO20" s="100"/>
      <c r="ADP20" s="100"/>
      <c r="ADQ20" s="100"/>
      <c r="ADR20" s="100"/>
      <c r="ADS20" s="100"/>
      <c r="ADT20" s="100"/>
      <c r="ADU20" s="100"/>
      <c r="ADV20" s="100"/>
      <c r="ADW20" s="100"/>
      <c r="ADX20" s="100"/>
      <c r="ADY20" s="100"/>
      <c r="ADZ20" s="100"/>
      <c r="AEA20" s="100"/>
      <c r="AEB20" s="100"/>
      <c r="AEC20" s="100"/>
      <c r="AED20" s="100"/>
      <c r="AEE20" s="100"/>
      <c r="AEF20" s="100"/>
      <c r="AEG20" s="100"/>
      <c r="AEH20" s="100"/>
      <c r="AEI20" s="100"/>
      <c r="AEJ20" s="100"/>
      <c r="AEK20" s="100"/>
      <c r="AEL20" s="100"/>
      <c r="AEM20" s="100"/>
      <c r="AEN20" s="100"/>
      <c r="AEO20" s="100"/>
      <c r="AEP20" s="100"/>
      <c r="AEQ20" s="100"/>
      <c r="AER20" s="100"/>
      <c r="AES20" s="100"/>
      <c r="AET20" s="100"/>
      <c r="AEU20" s="100"/>
      <c r="AEV20" s="100"/>
      <c r="AEW20" s="100"/>
      <c r="AEX20" s="100"/>
      <c r="AEY20" s="100"/>
      <c r="AEZ20" s="100"/>
      <c r="AFA20" s="100"/>
      <c r="AFB20" s="100"/>
      <c r="AFC20" s="100"/>
      <c r="AFD20" s="100"/>
      <c r="AFE20" s="100"/>
      <c r="AFF20" s="100"/>
      <c r="AFG20" s="100"/>
      <c r="AFH20" s="100"/>
      <c r="AFI20" s="100"/>
      <c r="AFJ20" s="100"/>
      <c r="AFK20" s="100"/>
      <c r="AFL20" s="100"/>
      <c r="AFM20" s="100"/>
      <c r="AFN20" s="100"/>
      <c r="AFO20" s="100"/>
      <c r="AFP20" s="100"/>
      <c r="AFQ20" s="100"/>
      <c r="AFR20" s="100"/>
      <c r="AFS20" s="100"/>
      <c r="AFT20" s="100"/>
      <c r="AFU20" s="100"/>
      <c r="AFV20" s="100"/>
      <c r="AFW20" s="100"/>
      <c r="AFX20" s="100"/>
      <c r="AFY20" s="100"/>
      <c r="AFZ20" s="100"/>
      <c r="AGA20" s="100"/>
      <c r="AGB20" s="100"/>
      <c r="AGC20" s="100"/>
      <c r="AGD20" s="100"/>
      <c r="AGE20" s="100"/>
      <c r="AGF20" s="100"/>
      <c r="AGG20" s="100"/>
      <c r="AGH20" s="100"/>
      <c r="AGI20" s="100"/>
      <c r="AGJ20" s="100"/>
      <c r="AGK20" s="100"/>
      <c r="AGL20" s="100"/>
      <c r="AGM20" s="100"/>
      <c r="AGN20" s="100"/>
      <c r="AGO20" s="100"/>
      <c r="AGP20" s="100"/>
      <c r="AGQ20" s="100"/>
      <c r="AGR20" s="100"/>
      <c r="AGS20" s="100"/>
      <c r="AGT20" s="100"/>
      <c r="AGU20" s="100"/>
      <c r="AGV20" s="100"/>
      <c r="AGW20" s="100"/>
      <c r="AGX20" s="100"/>
      <c r="AGY20" s="100"/>
      <c r="AGZ20" s="100"/>
      <c r="AHA20" s="100"/>
      <c r="AHB20" s="100"/>
      <c r="AHC20" s="100"/>
      <c r="AHD20" s="100"/>
      <c r="AHE20" s="100"/>
      <c r="AHF20" s="100"/>
      <c r="AHG20" s="100"/>
      <c r="AHH20" s="100"/>
      <c r="AHI20" s="100"/>
      <c r="AHJ20" s="100"/>
      <c r="AHK20" s="100"/>
      <c r="AHL20" s="100"/>
      <c r="AHM20" s="100"/>
      <c r="AHN20" s="100"/>
      <c r="AHO20" s="100"/>
      <c r="AHP20" s="100"/>
      <c r="AHQ20" s="100"/>
      <c r="AHR20" s="100"/>
      <c r="AHS20" s="100"/>
      <c r="AHT20" s="100"/>
      <c r="AHU20" s="100"/>
      <c r="AHV20" s="100"/>
      <c r="AHW20" s="100"/>
      <c r="AHX20" s="100"/>
      <c r="AHY20" s="100"/>
      <c r="AHZ20" s="100"/>
      <c r="AIA20" s="100"/>
      <c r="AIB20" s="100"/>
      <c r="AIC20" s="100"/>
      <c r="AID20" s="100"/>
      <c r="AIE20" s="100"/>
      <c r="AIF20" s="100"/>
      <c r="AIG20" s="100"/>
      <c r="AIH20" s="100"/>
      <c r="AII20" s="100"/>
      <c r="AIJ20" s="100"/>
      <c r="AIK20" s="100"/>
      <c r="AIL20" s="100"/>
      <c r="AIM20" s="100"/>
      <c r="AIN20" s="100"/>
      <c r="AIO20" s="100"/>
      <c r="AIP20" s="100"/>
      <c r="AIQ20" s="100"/>
      <c r="AIR20" s="100"/>
      <c r="AIS20" s="100"/>
      <c r="AIT20" s="100"/>
      <c r="AIU20" s="100"/>
      <c r="AIV20" s="100"/>
      <c r="AIW20" s="100"/>
      <c r="AIX20" s="100"/>
      <c r="AIY20" s="100"/>
      <c r="AIZ20" s="100"/>
      <c r="AJA20" s="100"/>
      <c r="AJB20" s="100"/>
      <c r="AJC20" s="100"/>
      <c r="AJD20" s="100"/>
      <c r="AJE20" s="100"/>
      <c r="AJF20" s="100"/>
      <c r="AJG20" s="100"/>
      <c r="AJH20" s="100"/>
      <c r="AJI20" s="100"/>
      <c r="AJJ20" s="100"/>
      <c r="AJK20" s="100"/>
      <c r="AJL20" s="100"/>
      <c r="AJM20" s="100"/>
      <c r="AJN20" s="100"/>
      <c r="AJO20" s="100"/>
      <c r="AJP20" s="100"/>
      <c r="AJQ20" s="100"/>
      <c r="AJR20" s="100"/>
      <c r="AJS20" s="100"/>
      <c r="AJT20" s="100"/>
      <c r="AJU20" s="100"/>
      <c r="AJV20" s="100"/>
      <c r="AJW20" s="100"/>
      <c r="AJX20" s="100"/>
      <c r="AJY20" s="100"/>
      <c r="AJZ20" s="100"/>
      <c r="AKA20" s="100"/>
      <c r="AKB20" s="100"/>
      <c r="AKC20" s="100"/>
      <c r="AKD20" s="100"/>
      <c r="AKE20" s="100"/>
      <c r="AKF20" s="100"/>
      <c r="AKG20" s="100"/>
      <c r="AKH20" s="100"/>
      <c r="AKI20" s="100"/>
      <c r="AKJ20" s="100"/>
      <c r="AKK20" s="100"/>
      <c r="AKL20" s="100"/>
      <c r="AKM20" s="100"/>
      <c r="AKN20" s="100"/>
      <c r="AKO20" s="100"/>
      <c r="AKP20" s="100"/>
      <c r="AKQ20" s="100"/>
      <c r="AKR20" s="100"/>
      <c r="AKS20" s="100"/>
      <c r="AKT20" s="100"/>
      <c r="AKU20" s="100"/>
      <c r="AKV20" s="100"/>
      <c r="AKW20" s="100"/>
      <c r="AKX20" s="100"/>
      <c r="AKY20" s="100"/>
      <c r="AKZ20" s="100"/>
      <c r="ALA20" s="100"/>
      <c r="ALB20" s="100"/>
      <c r="ALC20" s="100"/>
      <c r="ALD20" s="100"/>
      <c r="ALE20" s="100"/>
      <c r="ALF20" s="100"/>
      <c r="ALG20" s="100"/>
      <c r="ALH20" s="100"/>
      <c r="ALI20" s="100"/>
      <c r="ALJ20" s="100"/>
      <c r="ALK20" s="100"/>
      <c r="ALL20" s="100"/>
      <c r="ALM20" s="100"/>
      <c r="ALN20" s="100"/>
      <c r="ALO20" s="100"/>
      <c r="ALP20" s="100"/>
      <c r="ALQ20" s="100"/>
      <c r="ALR20" s="100"/>
      <c r="ALS20" s="100"/>
      <c r="ALT20" s="100"/>
      <c r="ALU20" s="100"/>
      <c r="ALV20" s="100"/>
      <c r="ALW20" s="100"/>
      <c r="ALX20" s="100"/>
      <c r="ALY20" s="100"/>
      <c r="ALZ20" s="100"/>
      <c r="AMA20" s="100"/>
      <c r="AMB20" s="100"/>
      <c r="AMC20" s="100"/>
      <c r="AMD20" s="100"/>
      <c r="AME20" s="100"/>
      <c r="AMF20" s="100"/>
      <c r="AMG20" s="100"/>
      <c r="AMH20" s="100"/>
      <c r="AMI20" s="100"/>
      <c r="AMJ20" s="100"/>
    </row>
    <row r="21" spans="1:1024" s="92" customFormat="1" x14ac:dyDescent="0.25">
      <c r="A21" s="146"/>
      <c r="B21" s="146"/>
      <c r="C21" s="146"/>
      <c r="D21" s="146"/>
      <c r="E21" s="146"/>
      <c r="F21" s="146"/>
      <c r="G21" s="146"/>
      <c r="H21" s="146"/>
      <c r="I21" s="146"/>
      <c r="J21" s="146"/>
      <c r="K21" s="146"/>
      <c r="L21" s="146"/>
    </row>
    <row r="22" spans="1:1024" s="92" customFormat="1" x14ac:dyDescent="0.25">
      <c r="A22" s="146"/>
      <c r="B22" s="146"/>
      <c r="C22" s="146"/>
      <c r="D22" s="146"/>
      <c r="E22" s="146"/>
      <c r="F22" s="146"/>
      <c r="G22" s="146"/>
      <c r="H22" s="146"/>
      <c r="I22" s="146"/>
      <c r="J22" s="146"/>
      <c r="K22" s="146"/>
      <c r="L22" s="146"/>
    </row>
    <row r="23" spans="1:1024" s="92" customFormat="1" x14ac:dyDescent="0.25">
      <c r="A23" s="146"/>
      <c r="B23" s="146"/>
      <c r="C23" s="146"/>
      <c r="D23" s="146"/>
      <c r="E23" s="146"/>
      <c r="F23" s="146"/>
      <c r="G23" s="146"/>
      <c r="H23" s="146"/>
      <c r="I23" s="146"/>
      <c r="J23" s="146"/>
      <c r="K23" s="146"/>
      <c r="L23" s="146"/>
    </row>
    <row r="24" spans="1:1024" s="95" customFormat="1" x14ac:dyDescent="0.25">
      <c r="A24" s="148" t="s">
        <v>76</v>
      </c>
      <c r="B24" s="148"/>
      <c r="C24" s="148"/>
      <c r="D24" s="148"/>
      <c r="E24" s="148"/>
      <c r="F24" s="148"/>
      <c r="G24" s="148"/>
      <c r="H24" s="148"/>
      <c r="I24" s="148"/>
      <c r="J24" s="148"/>
      <c r="K24" s="148"/>
      <c r="L24" s="148"/>
    </row>
    <row r="25" spans="1:1024" x14ac:dyDescent="0.25">
      <c r="A25" s="149" t="s">
        <v>77</v>
      </c>
      <c r="B25" s="149"/>
      <c r="C25" s="149"/>
      <c r="D25" s="149"/>
      <c r="E25" s="149"/>
      <c r="F25" s="149"/>
      <c r="G25" s="149"/>
      <c r="H25" s="149"/>
      <c r="I25" s="149"/>
      <c r="J25" s="149"/>
      <c r="K25" s="149"/>
      <c r="L25" s="149"/>
      <c r="M25" s="96"/>
      <c r="N25" s="96"/>
      <c r="O25" s="96"/>
      <c r="P25" s="96"/>
      <c r="Q25" s="96"/>
      <c r="R25" s="97"/>
    </row>
    <row r="26" spans="1:1024" x14ac:dyDescent="0.25">
      <c r="A26" s="149" t="s">
        <v>78</v>
      </c>
      <c r="B26" s="149"/>
      <c r="C26" s="149"/>
      <c r="D26" s="149"/>
      <c r="E26" s="149"/>
      <c r="F26" s="149"/>
      <c r="G26" s="149"/>
      <c r="H26" s="149"/>
      <c r="I26" s="149"/>
      <c r="J26" s="149"/>
      <c r="K26" s="149"/>
      <c r="L26" s="149"/>
      <c r="M26" s="96"/>
      <c r="N26" s="96"/>
      <c r="O26" s="96"/>
      <c r="P26" s="96"/>
      <c r="Q26" s="96"/>
      <c r="R26" s="97"/>
    </row>
    <row r="27" spans="1:1024" x14ac:dyDescent="0.25">
      <c r="A27" s="138" t="s">
        <v>25</v>
      </c>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row>
    <row r="28" spans="1:1024" x14ac:dyDescent="0.25">
      <c r="A28" s="56" t="s">
        <v>12</v>
      </c>
      <c r="B28" s="98">
        <v>1</v>
      </c>
      <c r="C28" s="98">
        <v>2</v>
      </c>
      <c r="D28" s="98">
        <v>3</v>
      </c>
      <c r="E28" s="98">
        <v>4</v>
      </c>
      <c r="F28" s="98">
        <v>5</v>
      </c>
      <c r="G28" s="98">
        <v>6</v>
      </c>
      <c r="H28" s="98">
        <v>7</v>
      </c>
      <c r="I28" s="98">
        <v>8</v>
      </c>
      <c r="J28" s="98">
        <v>9</v>
      </c>
      <c r="K28" s="98">
        <v>10</v>
      </c>
      <c r="L28" s="98">
        <v>11</v>
      </c>
      <c r="M28" s="98">
        <v>12</v>
      </c>
      <c r="N28" s="98">
        <v>13</v>
      </c>
      <c r="O28" s="98">
        <v>14</v>
      </c>
      <c r="P28" s="98">
        <v>15</v>
      </c>
      <c r="Q28" s="98">
        <v>16</v>
      </c>
      <c r="R28" s="98">
        <v>17</v>
      </c>
      <c r="S28" s="98">
        <v>18</v>
      </c>
      <c r="T28" s="98">
        <v>19</v>
      </c>
      <c r="U28" s="98">
        <v>20</v>
      </c>
      <c r="V28" s="98">
        <v>21</v>
      </c>
      <c r="W28" s="98">
        <v>22</v>
      </c>
      <c r="X28" s="98">
        <v>23</v>
      </c>
      <c r="Y28" s="98">
        <v>24</v>
      </c>
      <c r="Z28" s="98">
        <v>25</v>
      </c>
      <c r="AA28" s="98">
        <v>26</v>
      </c>
      <c r="AB28" s="98">
        <v>27</v>
      </c>
      <c r="AC28" s="98">
        <v>28</v>
      </c>
      <c r="AD28" s="98">
        <v>29</v>
      </c>
      <c r="AE28" s="98">
        <v>30</v>
      </c>
      <c r="AF28" s="98">
        <v>31</v>
      </c>
      <c r="AG28" s="98">
        <v>32</v>
      </c>
      <c r="AH28" s="98">
        <v>33</v>
      </c>
      <c r="AI28" s="98">
        <v>34</v>
      </c>
      <c r="AJ28" s="98">
        <v>35</v>
      </c>
      <c r="AK28" s="98">
        <v>36</v>
      </c>
    </row>
    <row r="29" spans="1:1024" x14ac:dyDescent="0.25">
      <c r="A29" s="56" t="s">
        <v>13</v>
      </c>
      <c r="B29" s="99" t="str">
        <f t="shared" ref="B29:AK29" si="20">MID($B4,B28,1)</f>
        <v>0</v>
      </c>
      <c r="C29" s="99" t="str">
        <f t="shared" si="20"/>
        <v>0</v>
      </c>
      <c r="D29" s="99" t="str">
        <f t="shared" si="20"/>
        <v>A</v>
      </c>
      <c r="E29" s="99" t="str">
        <f t="shared" si="20"/>
        <v>B</v>
      </c>
      <c r="F29" s="99" t="str">
        <f t="shared" si="20"/>
        <v>6</v>
      </c>
      <c r="G29" s="99" t="str">
        <f t="shared" si="20"/>
        <v>0</v>
      </c>
      <c r="H29" s="99" t="str">
        <f t="shared" si="20"/>
        <v>0</v>
      </c>
      <c r="I29" s="99" t="str">
        <f t="shared" si="20"/>
        <v>0</v>
      </c>
      <c r="J29" s="99" t="str">
        <f t="shared" si="20"/>
        <v/>
      </c>
      <c r="K29" s="99" t="str">
        <f t="shared" si="20"/>
        <v/>
      </c>
      <c r="L29" s="99" t="str">
        <f t="shared" si="20"/>
        <v/>
      </c>
      <c r="M29" s="99" t="str">
        <f t="shared" si="20"/>
        <v/>
      </c>
      <c r="N29" s="99" t="str">
        <f t="shared" si="20"/>
        <v/>
      </c>
      <c r="O29" s="99" t="str">
        <f t="shared" si="20"/>
        <v/>
      </c>
      <c r="P29" s="99" t="str">
        <f t="shared" si="20"/>
        <v/>
      </c>
      <c r="Q29" s="99" t="str">
        <f t="shared" si="20"/>
        <v/>
      </c>
      <c r="R29" s="99" t="str">
        <f t="shared" si="20"/>
        <v/>
      </c>
      <c r="S29" s="99" t="str">
        <f t="shared" si="20"/>
        <v/>
      </c>
      <c r="T29" s="99" t="str">
        <f t="shared" si="20"/>
        <v/>
      </c>
      <c r="U29" s="99" t="str">
        <f t="shared" si="20"/>
        <v/>
      </c>
      <c r="V29" s="99" t="str">
        <f t="shared" si="20"/>
        <v/>
      </c>
      <c r="W29" s="99" t="str">
        <f t="shared" si="20"/>
        <v/>
      </c>
      <c r="X29" s="99" t="str">
        <f t="shared" si="20"/>
        <v/>
      </c>
      <c r="Y29" s="99" t="str">
        <f t="shared" si="20"/>
        <v/>
      </c>
      <c r="Z29" s="99" t="str">
        <f t="shared" si="20"/>
        <v/>
      </c>
      <c r="AA29" s="99" t="str">
        <f t="shared" si="20"/>
        <v/>
      </c>
      <c r="AB29" s="99" t="str">
        <f t="shared" si="20"/>
        <v/>
      </c>
      <c r="AC29" s="99" t="str">
        <f t="shared" si="20"/>
        <v/>
      </c>
      <c r="AD29" s="99" t="str">
        <f t="shared" si="20"/>
        <v/>
      </c>
      <c r="AE29" s="99" t="str">
        <f t="shared" si="20"/>
        <v/>
      </c>
      <c r="AF29" s="99" t="str">
        <f t="shared" si="20"/>
        <v/>
      </c>
      <c r="AG29" s="99" t="str">
        <f t="shared" si="20"/>
        <v/>
      </c>
      <c r="AH29" s="99" t="str">
        <f t="shared" si="20"/>
        <v/>
      </c>
      <c r="AI29" s="99" t="str">
        <f t="shared" si="20"/>
        <v/>
      </c>
      <c r="AJ29" s="99" t="str">
        <f t="shared" si="20"/>
        <v/>
      </c>
      <c r="AK29" s="99" t="str">
        <f t="shared" si="20"/>
        <v/>
      </c>
    </row>
    <row r="30" spans="1:1024" x14ac:dyDescent="0.25">
      <c r="A30" s="56" t="s">
        <v>14</v>
      </c>
      <c r="B30" s="98" t="str">
        <f t="shared" ref="B30:AK30" si="21">HEX2BIN(B29,4)</f>
        <v>0000</v>
      </c>
      <c r="C30" s="98" t="str">
        <f t="shared" si="21"/>
        <v>0000</v>
      </c>
      <c r="D30" s="98" t="str">
        <f t="shared" si="21"/>
        <v>1010</v>
      </c>
      <c r="E30" s="98" t="str">
        <f t="shared" si="21"/>
        <v>1011</v>
      </c>
      <c r="F30" s="98" t="str">
        <f t="shared" si="21"/>
        <v>0110</v>
      </c>
      <c r="G30" s="98" t="str">
        <f t="shared" si="21"/>
        <v>0000</v>
      </c>
      <c r="H30" s="98" t="str">
        <f t="shared" si="21"/>
        <v>0000</v>
      </c>
      <c r="I30" s="98" t="str">
        <f t="shared" si="21"/>
        <v>0000</v>
      </c>
      <c r="J30" s="98" t="str">
        <f t="shared" si="21"/>
        <v>0000</v>
      </c>
      <c r="K30" s="98" t="str">
        <f t="shared" si="21"/>
        <v>0000</v>
      </c>
      <c r="L30" s="98" t="str">
        <f t="shared" si="21"/>
        <v>0000</v>
      </c>
      <c r="M30" s="98" t="str">
        <f t="shared" si="21"/>
        <v>0000</v>
      </c>
      <c r="N30" s="98" t="str">
        <f t="shared" si="21"/>
        <v>0000</v>
      </c>
      <c r="O30" s="98" t="str">
        <f t="shared" si="21"/>
        <v>0000</v>
      </c>
      <c r="P30" s="98" t="str">
        <f t="shared" si="21"/>
        <v>0000</v>
      </c>
      <c r="Q30" s="98" t="str">
        <f t="shared" si="21"/>
        <v>0000</v>
      </c>
      <c r="R30" s="98" t="str">
        <f t="shared" si="21"/>
        <v>0000</v>
      </c>
      <c r="S30" s="98" t="str">
        <f t="shared" si="21"/>
        <v>0000</v>
      </c>
      <c r="T30" s="98" t="str">
        <f t="shared" si="21"/>
        <v>0000</v>
      </c>
      <c r="U30" s="98" t="str">
        <f t="shared" si="21"/>
        <v>0000</v>
      </c>
      <c r="V30" s="98" t="str">
        <f t="shared" si="21"/>
        <v>0000</v>
      </c>
      <c r="W30" s="98" t="str">
        <f t="shared" si="21"/>
        <v>0000</v>
      </c>
      <c r="X30" s="98" t="str">
        <f t="shared" si="21"/>
        <v>0000</v>
      </c>
      <c r="Y30" s="98" t="str">
        <f t="shared" si="21"/>
        <v>0000</v>
      </c>
      <c r="Z30" s="98" t="str">
        <f t="shared" si="21"/>
        <v>0000</v>
      </c>
      <c r="AA30" s="98" t="str">
        <f t="shared" si="21"/>
        <v>0000</v>
      </c>
      <c r="AB30" s="98" t="str">
        <f t="shared" si="21"/>
        <v>0000</v>
      </c>
      <c r="AC30" s="98" t="str">
        <f t="shared" si="21"/>
        <v>0000</v>
      </c>
      <c r="AD30" s="98" t="str">
        <f t="shared" si="21"/>
        <v>0000</v>
      </c>
      <c r="AE30" s="98" t="str">
        <f t="shared" si="21"/>
        <v>0000</v>
      </c>
      <c r="AF30" s="98" t="str">
        <f t="shared" si="21"/>
        <v>0000</v>
      </c>
      <c r="AG30" s="98" t="str">
        <f t="shared" si="21"/>
        <v>0000</v>
      </c>
      <c r="AH30" s="98" t="str">
        <f t="shared" si="21"/>
        <v>0000</v>
      </c>
      <c r="AI30" s="98" t="str">
        <f t="shared" si="21"/>
        <v>0000</v>
      </c>
      <c r="AJ30" s="98" t="str">
        <f t="shared" si="21"/>
        <v>0000</v>
      </c>
      <c r="AK30" s="98" t="str">
        <f t="shared" si="21"/>
        <v>0000</v>
      </c>
    </row>
    <row r="31" spans="1:1024" x14ac:dyDescent="0.25">
      <c r="B31" s="51"/>
      <c r="C31" s="96"/>
      <c r="D31" s="96"/>
      <c r="E31" s="96"/>
      <c r="F31" s="96"/>
      <c r="G31" s="96"/>
      <c r="H31" s="96"/>
      <c r="I31" s="96"/>
      <c r="J31" s="96"/>
      <c r="K31" s="96"/>
      <c r="L31" s="96"/>
      <c r="M31" s="96"/>
      <c r="N31" s="96"/>
      <c r="O31" s="96"/>
      <c r="P31" s="96"/>
    </row>
    <row r="32" spans="1:1024" x14ac:dyDescent="0.25">
      <c r="A32" s="139" t="s">
        <v>79</v>
      </c>
      <c r="B32" s="139"/>
      <c r="C32" s="140" t="s">
        <v>20</v>
      </c>
      <c r="D32" s="140"/>
      <c r="E32" s="140"/>
      <c r="F32" s="141" t="s">
        <v>21</v>
      </c>
      <c r="G32" s="141"/>
      <c r="H32" s="140" t="s">
        <v>22</v>
      </c>
      <c r="I32" s="140"/>
      <c r="J32" s="140"/>
      <c r="K32" s="140"/>
      <c r="L32" s="140"/>
      <c r="M32" s="96"/>
      <c r="N32" s="96"/>
      <c r="O32" s="96"/>
      <c r="P32" s="96"/>
      <c r="Q32" s="96"/>
      <c r="R32" s="96"/>
      <c r="S32" s="96"/>
      <c r="T32" s="96"/>
      <c r="U32" s="96"/>
      <c r="V32" s="96"/>
      <c r="W32" s="96"/>
      <c r="X32" s="96"/>
      <c r="Y32" s="96"/>
    </row>
  </sheetData>
  <sheetProtection algorithmName="SHA-512" hashValue="eQdV0BZn/JnPOSNlKsarJSY6lpDPzNDHW7OLHrxcA904HWM527sSm/vCwkxn71AMZ9TNsVLT4MnODNuMHflE/Q==" saltValue="y51uKzpHbvszH/080afHAg==" spinCount="100000" sheet="1" objects="1" scenarios="1"/>
  <mergeCells count="16">
    <mergeCell ref="A25:L25"/>
    <mergeCell ref="A1:Y1"/>
    <mergeCell ref="A2:M2"/>
    <mergeCell ref="A3:L3"/>
    <mergeCell ref="B4:L4"/>
    <mergeCell ref="B5:O5"/>
    <mergeCell ref="A21:L21"/>
    <mergeCell ref="A22:L22"/>
    <mergeCell ref="A23:L23"/>
    <mergeCell ref="A24:L24"/>
    <mergeCell ref="A26:L26"/>
    <mergeCell ref="A27:Y27"/>
    <mergeCell ref="A32:B32"/>
    <mergeCell ref="C32:E32"/>
    <mergeCell ref="F32:G32"/>
    <mergeCell ref="H32:L32"/>
  </mergeCells>
  <hyperlinks>
    <hyperlink ref="A25" r:id="rId1" xr:uid="{2D3740ED-AB5C-480C-B34C-0A34CC996505}"/>
    <hyperlink ref="A26" r:id="rId2" xr:uid="{FD547963-9ABF-44B6-A13A-24C69DB6CF9B}"/>
    <hyperlink ref="C32" r:id="rId3" xr:uid="{3837A805-EB4B-4996-9D2C-7C5E291C818D}"/>
    <hyperlink ref="H32" r:id="rId4" xr:uid="{7CCB523E-5495-453D-9B86-87FF2D6BC58E}"/>
  </hyperlinks>
  <pageMargins left="0.25" right="0.25" top="0.75" bottom="0.75" header="0.51180555555555496" footer="0.51180555555555496"/>
  <pageSetup paperSize="9" firstPageNumber="0" fitToHeight="0" orientation="landscape" horizontalDpi="300" verticalDpi="300"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4A48-B416-42F2-916A-EF05399565AC}">
  <sheetPr>
    <pageSetUpPr fitToPage="1"/>
  </sheetPr>
  <dimension ref="A1:AMJ41"/>
  <sheetViews>
    <sheetView zoomScale="130" zoomScaleNormal="130" workbookViewId="0">
      <selection activeCell="B4" sqref="B4:L4"/>
    </sheetView>
  </sheetViews>
  <sheetFormatPr defaultColWidth="9.140625" defaultRowHeight="15" x14ac:dyDescent="0.25"/>
  <cols>
    <col min="1" max="1" width="37.7109375" style="51" customWidth="1"/>
    <col min="2" max="2" width="6.7109375" style="97" customWidth="1"/>
    <col min="3" max="3" width="18.42578125" style="51" bestFit="1" customWidth="1"/>
    <col min="4" max="4" width="26" style="51" bestFit="1" customWidth="1"/>
    <col min="5" max="6" width="8.7109375" style="51" customWidth="1"/>
    <col min="7" max="7" width="13.85546875" style="51" customWidth="1"/>
    <col min="8" max="18" width="8.7109375" style="51" customWidth="1"/>
    <col min="19" max="19" width="13.5703125" style="51" customWidth="1"/>
    <col min="20" max="25" width="5" style="51" customWidth="1"/>
    <col min="26" max="1024" width="9.140625" style="51"/>
    <col min="1025" max="16384" width="9.140625" style="100"/>
  </cols>
  <sheetData>
    <row r="1" spans="1:1024" ht="18.75" x14ac:dyDescent="0.25">
      <c r="A1" s="143" t="s">
        <v>46</v>
      </c>
      <c r="B1" s="143"/>
      <c r="C1" s="143"/>
      <c r="D1" s="143"/>
      <c r="E1" s="143"/>
      <c r="F1" s="143"/>
      <c r="G1" s="143"/>
      <c r="H1" s="143"/>
      <c r="I1" s="143"/>
      <c r="J1" s="143"/>
      <c r="K1" s="143"/>
      <c r="L1" s="143"/>
      <c r="M1" s="143"/>
      <c r="N1" s="143"/>
      <c r="O1" s="143"/>
      <c r="P1" s="143"/>
      <c r="Q1" s="143"/>
      <c r="R1" s="143"/>
      <c r="S1" s="143"/>
      <c r="T1" s="143"/>
      <c r="U1" s="143"/>
      <c r="V1" s="143"/>
      <c r="W1" s="143"/>
      <c r="X1" s="143"/>
      <c r="Y1" s="143"/>
    </row>
    <row r="2" spans="1:1024" ht="34.5" customHeight="1" x14ac:dyDescent="0.25">
      <c r="A2" s="144" t="s">
        <v>47</v>
      </c>
      <c r="B2" s="144"/>
      <c r="C2" s="144"/>
      <c r="D2" s="144"/>
      <c r="E2" s="144"/>
      <c r="F2" s="144"/>
      <c r="G2" s="144"/>
      <c r="H2" s="144"/>
      <c r="I2" s="144"/>
      <c r="J2" s="144"/>
      <c r="K2" s="144"/>
      <c r="L2" s="144"/>
      <c r="M2" s="144"/>
      <c r="N2" s="52"/>
      <c r="O2" s="52"/>
      <c r="P2" s="52"/>
      <c r="Q2" s="52"/>
      <c r="R2" s="52"/>
      <c r="S2" s="52"/>
      <c r="T2" s="52"/>
      <c r="U2" s="52"/>
      <c r="V2" s="52"/>
      <c r="W2" s="52"/>
      <c r="X2" s="52"/>
      <c r="Y2" s="52"/>
    </row>
    <row r="3" spans="1:1024" x14ac:dyDescent="0.25">
      <c r="A3" s="142" t="s">
        <v>48</v>
      </c>
      <c r="B3" s="142"/>
      <c r="C3" s="142"/>
      <c r="D3" s="142"/>
      <c r="E3" s="142"/>
      <c r="F3" s="142"/>
      <c r="G3" s="142"/>
      <c r="H3" s="142"/>
      <c r="I3" s="142"/>
      <c r="J3" s="142"/>
      <c r="K3" s="142"/>
      <c r="L3" s="142"/>
      <c r="M3" s="53"/>
      <c r="N3" s="53"/>
      <c r="O3" s="53"/>
      <c r="P3" s="53"/>
      <c r="Q3" s="53"/>
      <c r="R3" s="53"/>
      <c r="S3" s="53"/>
      <c r="T3" s="53"/>
      <c r="U3" s="53"/>
      <c r="V3" s="53"/>
      <c r="W3" s="53"/>
      <c r="X3" s="53"/>
      <c r="Y3" s="53"/>
    </row>
    <row r="4" spans="1:1024" ht="15.75" x14ac:dyDescent="0.25">
      <c r="A4" s="54" t="s">
        <v>49</v>
      </c>
      <c r="B4" s="150" t="s">
        <v>119</v>
      </c>
      <c r="C4" s="150"/>
      <c r="D4" s="150"/>
      <c r="E4" s="150"/>
      <c r="F4" s="150"/>
      <c r="G4" s="150"/>
      <c r="H4" s="150"/>
      <c r="I4" s="150"/>
      <c r="J4" s="150"/>
      <c r="K4" s="150"/>
      <c r="L4" s="150"/>
    </row>
    <row r="5" spans="1:1024" x14ac:dyDescent="0.25">
      <c r="A5" s="55" t="s">
        <v>11</v>
      </c>
      <c r="B5" s="145" t="str">
        <f>CONCATENATE(B39,C39,D39,E39,F39,G39,H39,I39,J39,K39,L39,M39,N39,O39,P39,Q39,R39,S39,T39,U39,V39,W39,X39,Y39,Z39,AA39,AB39,AC39,AD39,AE39,AF39,AG39,AH39,AI39,AJ39,AK39)</f>
        <v>000000001010101101100000000000000000000000000000000000000000000000000000000000000000000000000000000000000000000000000000000000000000000000000000</v>
      </c>
      <c r="C5" s="145"/>
      <c r="D5" s="145"/>
      <c r="E5" s="145"/>
      <c r="F5" s="145"/>
      <c r="G5" s="145"/>
      <c r="H5" s="145"/>
      <c r="I5" s="145"/>
      <c r="J5" s="145"/>
      <c r="K5" s="145"/>
      <c r="L5" s="145"/>
      <c r="M5" s="145"/>
      <c r="N5" s="145"/>
      <c r="O5" s="145"/>
    </row>
    <row r="6" spans="1:1024" x14ac:dyDescent="0.25">
      <c r="A6" s="55" t="s">
        <v>15</v>
      </c>
      <c r="B6" s="57">
        <v>1</v>
      </c>
      <c r="C6" s="58">
        <f t="shared" ref="C6:E6" si="0">B6+B13</f>
        <v>3</v>
      </c>
      <c r="D6" s="102">
        <f t="shared" si="0"/>
        <v>12</v>
      </c>
      <c r="E6" s="58">
        <f t="shared" si="0"/>
        <v>22</v>
      </c>
      <c r="F6" s="59"/>
      <c r="AMA6" s="100"/>
      <c r="AMB6" s="100"/>
      <c r="AMC6" s="100"/>
      <c r="AMD6" s="100"/>
      <c r="AME6" s="100"/>
      <c r="AMF6" s="100"/>
      <c r="AMG6" s="100"/>
      <c r="AMH6" s="100"/>
      <c r="AMI6" s="100"/>
      <c r="AMJ6" s="100"/>
    </row>
    <row r="7" spans="1:1024" ht="60" x14ac:dyDescent="0.25">
      <c r="A7" s="55" t="s">
        <v>19</v>
      </c>
      <c r="B7" s="101" t="s">
        <v>51</v>
      </c>
      <c r="C7" s="61" t="s">
        <v>91</v>
      </c>
      <c r="D7" s="103" t="s">
        <v>43</v>
      </c>
      <c r="E7" s="62" t="s">
        <v>92</v>
      </c>
      <c r="F7" s="59"/>
      <c r="AMA7" s="100"/>
      <c r="AMB7" s="100"/>
      <c r="AMC7" s="100"/>
      <c r="AMD7" s="100"/>
      <c r="AME7" s="100"/>
      <c r="AMF7" s="100"/>
      <c r="AMG7" s="100"/>
      <c r="AMH7" s="100"/>
      <c r="AMI7" s="100"/>
      <c r="AMJ7" s="100"/>
    </row>
    <row r="8" spans="1:1024" x14ac:dyDescent="0.25">
      <c r="A8" s="55" t="s">
        <v>17</v>
      </c>
      <c r="B8" s="64" t="str">
        <f t="shared" ref="B8:E8" si="1">MID($B5,B6,B13)</f>
        <v>00</v>
      </c>
      <c r="C8" s="64" t="str">
        <f t="shared" si="1"/>
        <v>000000101</v>
      </c>
      <c r="D8" s="104" t="str">
        <f t="shared" si="1"/>
        <v>0101101100</v>
      </c>
      <c r="E8" s="64" t="str">
        <f t="shared" si="1"/>
        <v>00000000000</v>
      </c>
      <c r="F8" s="59"/>
      <c r="AMA8" s="100"/>
      <c r="AMB8" s="100"/>
      <c r="AMC8" s="100"/>
      <c r="AMD8" s="100"/>
      <c r="AME8" s="100"/>
      <c r="AMF8" s="100"/>
      <c r="AMG8" s="100"/>
      <c r="AMH8" s="100"/>
      <c r="AMI8" s="100"/>
      <c r="AMJ8" s="100"/>
    </row>
    <row r="9" spans="1:1024" x14ac:dyDescent="0.25">
      <c r="A9" s="55" t="s">
        <v>18</v>
      </c>
      <c r="B9" s="64">
        <f t="shared" ref="B9:E9" ca="1" si="2">SUMPRODUCT(--MID(B8,LEN(B8)+1-ROW(INDIRECT("1:"&amp;LEN(B8))),1),(2^(ROW(INDIRECT("1:"&amp;LEN(B8)))-1)))</f>
        <v>0</v>
      </c>
      <c r="C9" s="64">
        <f t="shared" ca="1" si="2"/>
        <v>5</v>
      </c>
      <c r="D9" s="104">
        <f t="shared" ca="1" si="2"/>
        <v>364</v>
      </c>
      <c r="E9" s="64">
        <f t="shared" ca="1" si="2"/>
        <v>0</v>
      </c>
      <c r="F9" s="59"/>
      <c r="AMA9" s="100"/>
      <c r="AMB9" s="100"/>
      <c r="AMC9" s="100"/>
      <c r="AMD9" s="100"/>
      <c r="AME9" s="100"/>
      <c r="AMF9" s="100"/>
      <c r="AMG9" s="100"/>
      <c r="AMH9" s="100"/>
      <c r="AMI9" s="100"/>
      <c r="AMJ9" s="100"/>
    </row>
    <row r="10" spans="1:1024" ht="15.75" thickBot="1" x14ac:dyDescent="0.3">
      <c r="A10" s="65" t="s">
        <v>16</v>
      </c>
      <c r="B10" s="66">
        <f ca="1">B9</f>
        <v>0</v>
      </c>
      <c r="C10" s="66">
        <f ca="1">C9*C12+C15</f>
        <v>600</v>
      </c>
      <c r="D10" s="105">
        <f t="shared" ref="D10:E10" ca="1" si="3">D9*D12+D15</f>
        <v>364</v>
      </c>
      <c r="E10" s="66">
        <f t="shared" ca="1" si="3"/>
        <v>0</v>
      </c>
      <c r="F10" s="67" t="s">
        <v>26</v>
      </c>
      <c r="AMA10" s="100"/>
      <c r="AMB10" s="100"/>
      <c r="AMC10" s="100"/>
      <c r="AMD10" s="100"/>
      <c r="AME10" s="100"/>
      <c r="AMF10" s="100"/>
      <c r="AMG10" s="100"/>
      <c r="AMH10" s="100"/>
      <c r="AMI10" s="100"/>
      <c r="AMJ10" s="100"/>
    </row>
    <row r="11" spans="1:1024" x14ac:dyDescent="0.25">
      <c r="A11" s="68" t="s">
        <v>1</v>
      </c>
      <c r="B11" s="106" t="s">
        <v>24</v>
      </c>
      <c r="C11" s="106" t="s">
        <v>93</v>
      </c>
      <c r="D11" s="107" t="s">
        <v>94</v>
      </c>
      <c r="E11" s="108" t="s">
        <v>45</v>
      </c>
      <c r="F11" s="70"/>
      <c r="AMA11" s="100"/>
      <c r="AMB11" s="100"/>
      <c r="AMC11" s="100"/>
      <c r="AMD11" s="100"/>
      <c r="AME11" s="100"/>
      <c r="AMF11" s="100"/>
      <c r="AMG11" s="100"/>
      <c r="AMH11" s="100"/>
      <c r="AMI11" s="100"/>
      <c r="AMJ11" s="100"/>
    </row>
    <row r="12" spans="1:1024" x14ac:dyDescent="0.25">
      <c r="A12" s="71" t="s">
        <v>2</v>
      </c>
      <c r="B12" s="72">
        <v>1</v>
      </c>
      <c r="C12" s="72">
        <v>120</v>
      </c>
      <c r="D12" s="109">
        <v>1</v>
      </c>
      <c r="E12" s="72">
        <v>1</v>
      </c>
      <c r="F12" s="73"/>
      <c r="AMA12" s="100"/>
      <c r="AMB12" s="100"/>
      <c r="AMC12" s="100"/>
      <c r="AMD12" s="100"/>
      <c r="AME12" s="100"/>
      <c r="AMF12" s="100"/>
      <c r="AMG12" s="100"/>
      <c r="AMH12" s="100"/>
      <c r="AMI12" s="100"/>
      <c r="AMJ12" s="100"/>
    </row>
    <row r="13" spans="1:1024" s="51" customFormat="1" x14ac:dyDescent="0.25">
      <c r="A13" s="74" t="s">
        <v>6</v>
      </c>
      <c r="B13" s="75">
        <v>2</v>
      </c>
      <c r="C13" s="76">
        <v>9</v>
      </c>
      <c r="D13" s="110">
        <v>10</v>
      </c>
      <c r="E13" s="76">
        <v>11</v>
      </c>
      <c r="F13" s="77">
        <f>SUM(B13:E13)</f>
        <v>32</v>
      </c>
      <c r="G13" s="78"/>
      <c r="H13" s="78"/>
      <c r="I13" s="78"/>
      <c r="J13" s="78"/>
      <c r="K13" s="78"/>
    </row>
    <row r="14" spans="1:1024" s="83" customFormat="1" x14ac:dyDescent="0.25">
      <c r="A14" s="79" t="s">
        <v>10</v>
      </c>
      <c r="B14" s="80">
        <f t="shared" ref="B14:E14" si="4">2^B13</f>
        <v>4</v>
      </c>
      <c r="C14" s="80">
        <f t="shared" si="4"/>
        <v>512</v>
      </c>
      <c r="D14" s="111">
        <f t="shared" si="4"/>
        <v>1024</v>
      </c>
      <c r="E14" s="80">
        <f t="shared" si="4"/>
        <v>2048</v>
      </c>
      <c r="F14" s="81"/>
      <c r="G14" s="82"/>
      <c r="H14" s="82"/>
      <c r="I14" s="82"/>
      <c r="J14" s="82"/>
      <c r="K14" s="82"/>
    </row>
    <row r="15" spans="1:1024" x14ac:dyDescent="0.25">
      <c r="A15" s="71" t="s">
        <v>3</v>
      </c>
      <c r="B15" s="72">
        <v>0</v>
      </c>
      <c r="C15" s="72">
        <v>0</v>
      </c>
      <c r="D15" s="109">
        <v>0</v>
      </c>
      <c r="E15" s="72">
        <v>0</v>
      </c>
      <c r="F15" s="73"/>
      <c r="AMA15" s="100"/>
      <c r="AMB15" s="100"/>
      <c r="AMC15" s="100"/>
      <c r="AMD15" s="100"/>
      <c r="AME15" s="100"/>
      <c r="AMF15" s="100"/>
      <c r="AMG15" s="100"/>
      <c r="AMH15" s="100"/>
      <c r="AMI15" s="100"/>
      <c r="AMJ15" s="100"/>
    </row>
    <row r="16" spans="1:1024" s="83" customFormat="1" x14ac:dyDescent="0.25">
      <c r="A16" s="79" t="s">
        <v>4</v>
      </c>
      <c r="B16" s="84">
        <f t="shared" ref="B16:E16" si="5">(B14-1)*B12+B15</f>
        <v>3</v>
      </c>
      <c r="C16" s="80">
        <f>C14*C12+C15</f>
        <v>61440</v>
      </c>
      <c r="D16" s="111">
        <f t="shared" si="5"/>
        <v>1023</v>
      </c>
      <c r="E16" s="112">
        <f t="shared" si="5"/>
        <v>2047</v>
      </c>
      <c r="F16" s="81"/>
    </row>
    <row r="17" spans="1:1024" x14ac:dyDescent="0.25">
      <c r="A17" s="71" t="s">
        <v>8</v>
      </c>
      <c r="B17" s="72">
        <v>0</v>
      </c>
      <c r="C17" s="72">
        <v>0</v>
      </c>
      <c r="D17" s="109">
        <v>0</v>
      </c>
      <c r="E17" s="72">
        <v>0</v>
      </c>
      <c r="F17" s="73"/>
      <c r="AMA17" s="100"/>
      <c r="AMB17" s="100"/>
      <c r="AMC17" s="100"/>
      <c r="AMD17" s="100"/>
      <c r="AME17" s="100"/>
      <c r="AMF17" s="100"/>
      <c r="AMG17" s="100"/>
      <c r="AMH17" s="100"/>
      <c r="AMI17" s="100"/>
      <c r="AMJ17" s="100"/>
    </row>
    <row r="18" spans="1:1024" ht="15.75" thickBot="1" x14ac:dyDescent="0.3">
      <c r="A18" s="85" t="s">
        <v>7</v>
      </c>
      <c r="B18" s="86">
        <v>1</v>
      </c>
      <c r="C18" s="86">
        <v>360</v>
      </c>
      <c r="D18" s="113">
        <v>1023</v>
      </c>
      <c r="E18" s="86">
        <v>0</v>
      </c>
      <c r="F18" s="77">
        <f>F13</f>
        <v>32</v>
      </c>
      <c r="G18" s="87">
        <f>F18/8</f>
        <v>4</v>
      </c>
      <c r="AMA18" s="100"/>
      <c r="AMB18" s="100"/>
      <c r="AMC18" s="100"/>
      <c r="AMD18" s="100"/>
      <c r="AME18" s="100"/>
      <c r="AMF18" s="100"/>
      <c r="AMG18" s="100"/>
      <c r="AMH18" s="100"/>
      <c r="AMI18" s="100"/>
      <c r="AMJ18" s="100"/>
    </row>
    <row r="19" spans="1:1024" x14ac:dyDescent="0.25">
      <c r="A19" s="88" t="s">
        <v>9</v>
      </c>
      <c r="B19" s="88" t="str">
        <f t="shared" ref="B19:E19" si="6">IF(B16&gt;=B18,"OK","ERROR")</f>
        <v>OK</v>
      </c>
      <c r="C19" s="88" t="str">
        <f t="shared" si="6"/>
        <v>OK</v>
      </c>
      <c r="D19" s="114" t="str">
        <f t="shared" si="6"/>
        <v>OK</v>
      </c>
      <c r="E19" s="88" t="str">
        <f t="shared" si="6"/>
        <v>OK</v>
      </c>
      <c r="F19" s="89"/>
      <c r="AMA19" s="100"/>
      <c r="AMB19" s="100"/>
      <c r="AMC19" s="100"/>
      <c r="AMD19" s="100"/>
      <c r="AME19" s="100"/>
      <c r="AMF19" s="100"/>
      <c r="AMG19" s="100"/>
      <c r="AMH19" s="100"/>
      <c r="AMI19" s="100"/>
      <c r="AMJ19" s="100"/>
    </row>
    <row r="20" spans="1:1024" x14ac:dyDescent="0.25">
      <c r="A20" s="97"/>
      <c r="C20" s="97">
        <f ca="1">C10</f>
        <v>600</v>
      </c>
      <c r="D20" s="97">
        <f ca="1">IF(D10&gt;0,(728/D10)^2,0)</f>
        <v>4</v>
      </c>
      <c r="E20" s="97"/>
      <c r="F20" s="59"/>
      <c r="AMA20" s="100"/>
      <c r="AMB20" s="100"/>
      <c r="AMC20" s="100"/>
      <c r="AMD20" s="100"/>
      <c r="AME20" s="100"/>
      <c r="AMF20" s="100"/>
      <c r="AMG20" s="100"/>
      <c r="AMH20" s="100"/>
      <c r="AMI20" s="100"/>
      <c r="AMJ20" s="100"/>
    </row>
    <row r="21" spans="1:1024" x14ac:dyDescent="0.25">
      <c r="A21" s="100"/>
      <c r="B21" s="100"/>
      <c r="C21" s="100"/>
      <c r="D21" s="100"/>
      <c r="E21" s="100"/>
      <c r="F21" s="100"/>
      <c r="G21" s="100"/>
      <c r="H21" s="100"/>
      <c r="I21" s="100"/>
      <c r="J21" s="100"/>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c r="EY21" s="100"/>
      <c r="EZ21" s="100"/>
      <c r="FA21" s="100"/>
      <c r="FB21" s="100"/>
      <c r="FC21" s="100"/>
      <c r="FD21" s="100"/>
      <c r="FE21" s="100"/>
      <c r="FF21" s="100"/>
      <c r="FG21" s="100"/>
      <c r="FH21" s="100"/>
      <c r="FI21" s="100"/>
      <c r="FJ21" s="100"/>
      <c r="FK21" s="100"/>
      <c r="FL21" s="100"/>
      <c r="FM21" s="100"/>
      <c r="FN21" s="100"/>
      <c r="FO21" s="100"/>
      <c r="FP21" s="100"/>
      <c r="FQ21" s="100"/>
      <c r="FR21" s="100"/>
      <c r="FS21" s="100"/>
      <c r="FT21" s="100"/>
      <c r="FU21" s="100"/>
      <c r="FV21" s="100"/>
      <c r="FW21" s="100"/>
      <c r="FX21" s="100"/>
      <c r="FY21" s="100"/>
      <c r="FZ21" s="100"/>
      <c r="GA21" s="100"/>
      <c r="GB21" s="100"/>
      <c r="GC21" s="100"/>
      <c r="GD21" s="100"/>
      <c r="GE21" s="100"/>
      <c r="GF21" s="100"/>
      <c r="GG21" s="100"/>
      <c r="GH21" s="100"/>
      <c r="GI21" s="100"/>
      <c r="GJ21" s="100"/>
      <c r="GK21" s="100"/>
      <c r="GL21" s="100"/>
      <c r="GM21" s="100"/>
      <c r="GN21" s="100"/>
      <c r="GO21" s="100"/>
      <c r="GP21" s="100"/>
      <c r="GQ21" s="100"/>
      <c r="GR21" s="100"/>
      <c r="GS21" s="100"/>
      <c r="GT21" s="100"/>
      <c r="GU21" s="100"/>
      <c r="GV21" s="100"/>
      <c r="GW21" s="100"/>
      <c r="GX21" s="100"/>
      <c r="GY21" s="100"/>
      <c r="GZ21" s="100"/>
      <c r="HA21" s="100"/>
      <c r="HB21" s="100"/>
      <c r="HC21" s="100"/>
      <c r="HD21" s="100"/>
      <c r="HE21" s="100"/>
      <c r="HF21" s="100"/>
      <c r="HG21" s="100"/>
      <c r="HH21" s="100"/>
      <c r="HI21" s="100"/>
      <c r="HJ21" s="100"/>
      <c r="HK21" s="100"/>
      <c r="HL21" s="100"/>
      <c r="HM21" s="100"/>
      <c r="HN21" s="100"/>
      <c r="HO21" s="100"/>
      <c r="HP21" s="100"/>
      <c r="HQ21" s="100"/>
      <c r="HR21" s="100"/>
      <c r="HS21" s="100"/>
      <c r="HT21" s="100"/>
      <c r="HU21" s="100"/>
      <c r="HV21" s="100"/>
      <c r="HW21" s="100"/>
      <c r="HX21" s="100"/>
      <c r="HY21" s="100"/>
      <c r="HZ21" s="100"/>
      <c r="IA21" s="100"/>
      <c r="IB21" s="100"/>
      <c r="IC21" s="100"/>
      <c r="ID21" s="100"/>
      <c r="IE21" s="100"/>
      <c r="IF21" s="100"/>
      <c r="IG21" s="100"/>
      <c r="IH21" s="100"/>
      <c r="II21" s="100"/>
      <c r="IJ21" s="100"/>
      <c r="IK21" s="100"/>
      <c r="IL21" s="100"/>
      <c r="IM21" s="100"/>
      <c r="IN21" s="100"/>
      <c r="IO21" s="100"/>
      <c r="IP21" s="100"/>
      <c r="IQ21" s="100"/>
      <c r="IR21" s="100"/>
      <c r="IS21" s="100"/>
      <c r="IT21" s="100"/>
      <c r="IU21" s="100"/>
      <c r="IV21" s="100"/>
      <c r="IW21" s="100"/>
      <c r="IX21" s="100"/>
      <c r="IY21" s="100"/>
      <c r="IZ21" s="100"/>
      <c r="JA21" s="100"/>
      <c r="JB21" s="100"/>
      <c r="JC21" s="100"/>
      <c r="JD21" s="100"/>
      <c r="JE21" s="100"/>
      <c r="JF21" s="100"/>
      <c r="JG21" s="100"/>
      <c r="JH21" s="100"/>
      <c r="JI21" s="100"/>
      <c r="JJ21" s="100"/>
      <c r="JK21" s="100"/>
      <c r="JL21" s="100"/>
      <c r="JM21" s="100"/>
      <c r="JN21" s="100"/>
      <c r="JO21" s="100"/>
      <c r="JP21" s="100"/>
      <c r="JQ21" s="100"/>
      <c r="JR21" s="100"/>
      <c r="JS21" s="100"/>
      <c r="JT21" s="100"/>
      <c r="JU21" s="100"/>
      <c r="JV21" s="100"/>
      <c r="JW21" s="100"/>
      <c r="JX21" s="100"/>
      <c r="JY21" s="100"/>
      <c r="JZ21" s="100"/>
      <c r="KA21" s="100"/>
      <c r="KB21" s="100"/>
      <c r="KC21" s="100"/>
      <c r="KD21" s="100"/>
      <c r="KE21" s="100"/>
      <c r="KF21" s="100"/>
      <c r="KG21" s="100"/>
      <c r="KH21" s="100"/>
      <c r="KI21" s="100"/>
      <c r="KJ21" s="100"/>
      <c r="KK21" s="100"/>
      <c r="KL21" s="100"/>
      <c r="KM21" s="100"/>
      <c r="KN21" s="100"/>
      <c r="KO21" s="100"/>
      <c r="KP21" s="100"/>
      <c r="KQ21" s="100"/>
      <c r="KR21" s="100"/>
      <c r="KS21" s="100"/>
      <c r="KT21" s="100"/>
      <c r="KU21" s="100"/>
      <c r="KV21" s="100"/>
      <c r="KW21" s="100"/>
      <c r="KX21" s="100"/>
      <c r="KY21" s="100"/>
      <c r="KZ21" s="100"/>
      <c r="LA21" s="100"/>
      <c r="LB21" s="100"/>
      <c r="LC21" s="100"/>
      <c r="LD21" s="100"/>
      <c r="LE21" s="100"/>
      <c r="LF21" s="100"/>
      <c r="LG21" s="100"/>
      <c r="LH21" s="100"/>
      <c r="LI21" s="100"/>
      <c r="LJ21" s="100"/>
      <c r="LK21" s="100"/>
      <c r="LL21" s="100"/>
      <c r="LM21" s="100"/>
      <c r="LN21" s="100"/>
      <c r="LO21" s="100"/>
      <c r="LP21" s="100"/>
      <c r="LQ21" s="100"/>
      <c r="LR21" s="100"/>
      <c r="LS21" s="100"/>
      <c r="LT21" s="100"/>
      <c r="LU21" s="100"/>
      <c r="LV21" s="100"/>
      <c r="LW21" s="100"/>
      <c r="LX21" s="100"/>
      <c r="LY21" s="100"/>
      <c r="LZ21" s="100"/>
      <c r="MA21" s="100"/>
      <c r="MB21" s="100"/>
      <c r="MC21" s="100"/>
      <c r="MD21" s="100"/>
      <c r="ME21" s="100"/>
      <c r="MF21" s="100"/>
      <c r="MG21" s="100"/>
      <c r="MH21" s="100"/>
      <c r="MI21" s="100"/>
      <c r="MJ21" s="100"/>
      <c r="MK21" s="100"/>
      <c r="ML21" s="100"/>
      <c r="MM21" s="100"/>
      <c r="MN21" s="100"/>
      <c r="MO21" s="100"/>
      <c r="MP21" s="100"/>
      <c r="MQ21" s="100"/>
      <c r="MR21" s="100"/>
      <c r="MS21" s="100"/>
      <c r="MT21" s="100"/>
      <c r="MU21" s="100"/>
      <c r="MV21" s="100"/>
      <c r="MW21" s="100"/>
      <c r="MX21" s="100"/>
      <c r="MY21" s="100"/>
      <c r="MZ21" s="100"/>
      <c r="NA21" s="100"/>
      <c r="NB21" s="100"/>
      <c r="NC21" s="100"/>
      <c r="ND21" s="100"/>
      <c r="NE21" s="100"/>
      <c r="NF21" s="100"/>
      <c r="NG21" s="100"/>
      <c r="NH21" s="100"/>
      <c r="NI21" s="100"/>
      <c r="NJ21" s="100"/>
      <c r="NK21" s="100"/>
      <c r="NL21" s="100"/>
      <c r="NM21" s="100"/>
      <c r="NN21" s="100"/>
      <c r="NO21" s="100"/>
      <c r="NP21" s="100"/>
      <c r="NQ21" s="100"/>
      <c r="NR21" s="100"/>
      <c r="NS21" s="100"/>
      <c r="NT21" s="100"/>
      <c r="NU21" s="100"/>
      <c r="NV21" s="100"/>
      <c r="NW21" s="100"/>
      <c r="NX21" s="100"/>
      <c r="NY21" s="100"/>
      <c r="NZ21" s="100"/>
      <c r="OA21" s="100"/>
      <c r="OB21" s="100"/>
      <c r="OC21" s="100"/>
      <c r="OD21" s="100"/>
      <c r="OE21" s="100"/>
      <c r="OF21" s="100"/>
      <c r="OG21" s="100"/>
      <c r="OH21" s="100"/>
      <c r="OI21" s="100"/>
      <c r="OJ21" s="100"/>
      <c r="OK21" s="100"/>
      <c r="OL21" s="100"/>
      <c r="OM21" s="100"/>
      <c r="ON21" s="100"/>
      <c r="OO21" s="100"/>
      <c r="OP21" s="100"/>
      <c r="OQ21" s="100"/>
      <c r="OR21" s="100"/>
      <c r="OS21" s="100"/>
      <c r="OT21" s="100"/>
      <c r="OU21" s="100"/>
      <c r="OV21" s="100"/>
      <c r="OW21" s="100"/>
      <c r="OX21" s="100"/>
      <c r="OY21" s="100"/>
      <c r="OZ21" s="100"/>
      <c r="PA21" s="100"/>
      <c r="PB21" s="100"/>
      <c r="PC21" s="100"/>
      <c r="PD21" s="100"/>
      <c r="PE21" s="100"/>
      <c r="PF21" s="100"/>
      <c r="PG21" s="100"/>
      <c r="PH21" s="100"/>
      <c r="PI21" s="100"/>
      <c r="PJ21" s="100"/>
      <c r="PK21" s="100"/>
      <c r="PL21" s="100"/>
      <c r="PM21" s="100"/>
      <c r="PN21" s="100"/>
      <c r="PO21" s="100"/>
      <c r="PP21" s="100"/>
      <c r="PQ21" s="100"/>
      <c r="PR21" s="100"/>
      <c r="PS21" s="100"/>
      <c r="PT21" s="100"/>
      <c r="PU21" s="100"/>
      <c r="PV21" s="100"/>
      <c r="PW21" s="100"/>
      <c r="PX21" s="100"/>
      <c r="PY21" s="100"/>
      <c r="PZ21" s="100"/>
      <c r="QA21" s="100"/>
      <c r="QB21" s="100"/>
      <c r="QC21" s="100"/>
      <c r="QD21" s="100"/>
      <c r="QE21" s="100"/>
      <c r="QF21" s="100"/>
      <c r="QG21" s="100"/>
      <c r="QH21" s="100"/>
      <c r="QI21" s="100"/>
      <c r="QJ21" s="100"/>
      <c r="QK21" s="100"/>
      <c r="QL21" s="100"/>
      <c r="QM21" s="100"/>
      <c r="QN21" s="100"/>
      <c r="QO21" s="100"/>
      <c r="QP21" s="100"/>
      <c r="QQ21" s="100"/>
      <c r="QR21" s="100"/>
      <c r="QS21" s="100"/>
      <c r="QT21" s="100"/>
      <c r="QU21" s="100"/>
      <c r="QV21" s="100"/>
      <c r="QW21" s="100"/>
      <c r="QX21" s="100"/>
      <c r="QY21" s="100"/>
      <c r="QZ21" s="100"/>
      <c r="RA21" s="100"/>
      <c r="RB21" s="100"/>
      <c r="RC21" s="100"/>
      <c r="RD21" s="100"/>
      <c r="RE21" s="100"/>
      <c r="RF21" s="100"/>
      <c r="RG21" s="100"/>
      <c r="RH21" s="100"/>
      <c r="RI21" s="100"/>
      <c r="RJ21" s="100"/>
      <c r="RK21" s="100"/>
      <c r="RL21" s="100"/>
      <c r="RM21" s="100"/>
      <c r="RN21" s="100"/>
      <c r="RO21" s="100"/>
      <c r="RP21" s="100"/>
      <c r="RQ21" s="100"/>
      <c r="RR21" s="100"/>
      <c r="RS21" s="100"/>
      <c r="RT21" s="100"/>
      <c r="RU21" s="100"/>
      <c r="RV21" s="100"/>
      <c r="RW21" s="100"/>
      <c r="RX21" s="100"/>
      <c r="RY21" s="100"/>
      <c r="RZ21" s="100"/>
      <c r="SA21" s="100"/>
      <c r="SB21" s="100"/>
      <c r="SC21" s="100"/>
      <c r="SD21" s="100"/>
      <c r="SE21" s="100"/>
      <c r="SF21" s="100"/>
      <c r="SG21" s="100"/>
      <c r="SH21" s="100"/>
      <c r="SI21" s="100"/>
      <c r="SJ21" s="100"/>
      <c r="SK21" s="100"/>
      <c r="SL21" s="100"/>
      <c r="SM21" s="100"/>
      <c r="SN21" s="100"/>
      <c r="SO21" s="100"/>
      <c r="SP21" s="100"/>
      <c r="SQ21" s="100"/>
      <c r="SR21" s="100"/>
      <c r="SS21" s="100"/>
      <c r="ST21" s="100"/>
      <c r="SU21" s="100"/>
      <c r="SV21" s="100"/>
      <c r="SW21" s="100"/>
      <c r="SX21" s="100"/>
      <c r="SY21" s="100"/>
      <c r="SZ21" s="100"/>
      <c r="TA21" s="100"/>
      <c r="TB21" s="100"/>
      <c r="TC21" s="100"/>
      <c r="TD21" s="100"/>
      <c r="TE21" s="100"/>
      <c r="TF21" s="100"/>
      <c r="TG21" s="100"/>
      <c r="TH21" s="100"/>
      <c r="TI21" s="100"/>
      <c r="TJ21" s="100"/>
      <c r="TK21" s="100"/>
      <c r="TL21" s="100"/>
      <c r="TM21" s="100"/>
      <c r="TN21" s="100"/>
      <c r="TO21" s="100"/>
      <c r="TP21" s="100"/>
      <c r="TQ21" s="100"/>
      <c r="TR21" s="100"/>
      <c r="TS21" s="100"/>
      <c r="TT21" s="100"/>
      <c r="TU21" s="100"/>
      <c r="TV21" s="100"/>
      <c r="TW21" s="100"/>
      <c r="TX21" s="100"/>
      <c r="TY21" s="100"/>
      <c r="TZ21" s="100"/>
      <c r="UA21" s="100"/>
      <c r="UB21" s="100"/>
      <c r="UC21" s="100"/>
      <c r="UD21" s="100"/>
      <c r="UE21" s="100"/>
      <c r="UF21" s="100"/>
      <c r="UG21" s="100"/>
      <c r="UH21" s="100"/>
      <c r="UI21" s="100"/>
      <c r="UJ21" s="100"/>
      <c r="UK21" s="100"/>
      <c r="UL21" s="100"/>
      <c r="UM21" s="100"/>
      <c r="UN21" s="100"/>
      <c r="UO21" s="100"/>
      <c r="UP21" s="100"/>
      <c r="UQ21" s="100"/>
      <c r="UR21" s="100"/>
      <c r="US21" s="100"/>
      <c r="UT21" s="100"/>
      <c r="UU21" s="100"/>
      <c r="UV21" s="100"/>
      <c r="UW21" s="100"/>
      <c r="UX21" s="100"/>
      <c r="UY21" s="100"/>
      <c r="UZ21" s="100"/>
      <c r="VA21" s="100"/>
      <c r="VB21" s="100"/>
      <c r="VC21" s="100"/>
      <c r="VD21" s="100"/>
      <c r="VE21" s="100"/>
      <c r="VF21" s="100"/>
      <c r="VG21" s="100"/>
      <c r="VH21" s="100"/>
      <c r="VI21" s="100"/>
      <c r="VJ21" s="100"/>
      <c r="VK21" s="100"/>
      <c r="VL21" s="100"/>
      <c r="VM21" s="100"/>
      <c r="VN21" s="100"/>
      <c r="VO21" s="100"/>
      <c r="VP21" s="100"/>
      <c r="VQ21" s="100"/>
      <c r="VR21" s="100"/>
      <c r="VS21" s="100"/>
      <c r="VT21" s="100"/>
      <c r="VU21" s="100"/>
      <c r="VV21" s="100"/>
      <c r="VW21" s="100"/>
      <c r="VX21" s="100"/>
      <c r="VY21" s="100"/>
      <c r="VZ21" s="100"/>
      <c r="WA21" s="100"/>
      <c r="WB21" s="100"/>
      <c r="WC21" s="100"/>
      <c r="WD21" s="100"/>
      <c r="WE21" s="100"/>
      <c r="WF21" s="100"/>
      <c r="WG21" s="100"/>
      <c r="WH21" s="100"/>
      <c r="WI21" s="100"/>
      <c r="WJ21" s="100"/>
      <c r="WK21" s="100"/>
      <c r="WL21" s="100"/>
      <c r="WM21" s="100"/>
      <c r="WN21" s="100"/>
      <c r="WO21" s="100"/>
      <c r="WP21" s="100"/>
      <c r="WQ21" s="100"/>
      <c r="WR21" s="100"/>
      <c r="WS21" s="100"/>
      <c r="WT21" s="100"/>
      <c r="WU21" s="100"/>
      <c r="WV21" s="100"/>
      <c r="WW21" s="100"/>
      <c r="WX21" s="100"/>
      <c r="WY21" s="100"/>
      <c r="WZ21" s="100"/>
      <c r="XA21" s="100"/>
      <c r="XB21" s="100"/>
      <c r="XC21" s="100"/>
      <c r="XD21" s="100"/>
      <c r="XE21" s="100"/>
      <c r="XF21" s="100"/>
      <c r="XG21" s="100"/>
      <c r="XH21" s="100"/>
      <c r="XI21" s="100"/>
      <c r="XJ21" s="100"/>
      <c r="XK21" s="100"/>
      <c r="XL21" s="100"/>
      <c r="XM21" s="100"/>
      <c r="XN21" s="100"/>
      <c r="XO21" s="100"/>
      <c r="XP21" s="100"/>
      <c r="XQ21" s="100"/>
      <c r="XR21" s="100"/>
      <c r="XS21" s="100"/>
      <c r="XT21" s="100"/>
      <c r="XU21" s="100"/>
      <c r="XV21" s="100"/>
      <c r="XW21" s="100"/>
      <c r="XX21" s="100"/>
      <c r="XY21" s="100"/>
      <c r="XZ21" s="100"/>
      <c r="YA21" s="100"/>
      <c r="YB21" s="100"/>
      <c r="YC21" s="100"/>
      <c r="YD21" s="100"/>
      <c r="YE21" s="100"/>
      <c r="YF21" s="100"/>
      <c r="YG21" s="100"/>
      <c r="YH21" s="100"/>
      <c r="YI21" s="100"/>
      <c r="YJ21" s="100"/>
      <c r="YK21" s="100"/>
      <c r="YL21" s="100"/>
      <c r="YM21" s="100"/>
      <c r="YN21" s="100"/>
      <c r="YO21" s="100"/>
      <c r="YP21" s="100"/>
      <c r="YQ21" s="100"/>
      <c r="YR21" s="100"/>
      <c r="YS21" s="100"/>
      <c r="YT21" s="100"/>
      <c r="YU21" s="100"/>
      <c r="YV21" s="100"/>
      <c r="YW21" s="100"/>
      <c r="YX21" s="100"/>
      <c r="YY21" s="100"/>
      <c r="YZ21" s="100"/>
      <c r="ZA21" s="100"/>
      <c r="ZB21" s="100"/>
      <c r="ZC21" s="100"/>
      <c r="ZD21" s="100"/>
      <c r="ZE21" s="100"/>
      <c r="ZF21" s="100"/>
      <c r="ZG21" s="100"/>
      <c r="ZH21" s="100"/>
      <c r="ZI21" s="100"/>
      <c r="ZJ21" s="100"/>
      <c r="ZK21" s="100"/>
      <c r="ZL21" s="100"/>
      <c r="ZM21" s="100"/>
      <c r="ZN21" s="100"/>
      <c r="ZO21" s="100"/>
      <c r="ZP21" s="100"/>
      <c r="ZQ21" s="100"/>
      <c r="ZR21" s="100"/>
      <c r="ZS21" s="100"/>
      <c r="ZT21" s="100"/>
      <c r="ZU21" s="100"/>
      <c r="ZV21" s="100"/>
      <c r="ZW21" s="100"/>
      <c r="ZX21" s="100"/>
      <c r="ZY21" s="100"/>
      <c r="ZZ21" s="100"/>
      <c r="AAA21" s="100"/>
      <c r="AAB21" s="100"/>
      <c r="AAC21" s="100"/>
      <c r="AAD21" s="100"/>
      <c r="AAE21" s="100"/>
      <c r="AAF21" s="100"/>
      <c r="AAG21" s="100"/>
      <c r="AAH21" s="100"/>
      <c r="AAI21" s="100"/>
      <c r="AAJ21" s="100"/>
      <c r="AAK21" s="100"/>
      <c r="AAL21" s="100"/>
      <c r="AAM21" s="100"/>
      <c r="AAN21" s="100"/>
      <c r="AAO21" s="100"/>
      <c r="AAP21" s="100"/>
      <c r="AAQ21" s="100"/>
      <c r="AAR21" s="100"/>
      <c r="AAS21" s="100"/>
      <c r="AAT21" s="100"/>
      <c r="AAU21" s="100"/>
      <c r="AAV21" s="100"/>
      <c r="AAW21" s="100"/>
      <c r="AAX21" s="100"/>
      <c r="AAY21" s="100"/>
      <c r="AAZ21" s="100"/>
      <c r="ABA21" s="100"/>
      <c r="ABB21" s="100"/>
      <c r="ABC21" s="100"/>
      <c r="ABD21" s="100"/>
      <c r="ABE21" s="100"/>
      <c r="ABF21" s="100"/>
      <c r="ABG21" s="100"/>
      <c r="ABH21" s="100"/>
      <c r="ABI21" s="100"/>
      <c r="ABJ21" s="100"/>
      <c r="ABK21" s="100"/>
      <c r="ABL21" s="100"/>
      <c r="ABM21" s="100"/>
      <c r="ABN21" s="100"/>
      <c r="ABO21" s="100"/>
      <c r="ABP21" s="100"/>
      <c r="ABQ21" s="100"/>
      <c r="ABR21" s="100"/>
      <c r="ABS21" s="100"/>
      <c r="ABT21" s="100"/>
      <c r="ABU21" s="100"/>
      <c r="ABV21" s="100"/>
      <c r="ABW21" s="100"/>
      <c r="ABX21" s="100"/>
      <c r="ABY21" s="100"/>
      <c r="ABZ21" s="100"/>
      <c r="ACA21" s="100"/>
      <c r="ACB21" s="100"/>
      <c r="ACC21" s="100"/>
      <c r="ACD21" s="100"/>
      <c r="ACE21" s="100"/>
      <c r="ACF21" s="100"/>
      <c r="ACG21" s="100"/>
      <c r="ACH21" s="100"/>
      <c r="ACI21" s="100"/>
      <c r="ACJ21" s="100"/>
      <c r="ACK21" s="100"/>
      <c r="ACL21" s="100"/>
      <c r="ACM21" s="100"/>
      <c r="ACN21" s="100"/>
      <c r="ACO21" s="100"/>
      <c r="ACP21" s="100"/>
      <c r="ACQ21" s="100"/>
      <c r="ACR21" s="100"/>
      <c r="ACS21" s="100"/>
      <c r="ACT21" s="100"/>
      <c r="ACU21" s="100"/>
      <c r="ACV21" s="100"/>
      <c r="ACW21" s="100"/>
      <c r="ACX21" s="100"/>
      <c r="ACY21" s="100"/>
      <c r="ACZ21" s="100"/>
      <c r="ADA21" s="100"/>
      <c r="ADB21" s="100"/>
      <c r="ADC21" s="100"/>
      <c r="ADD21" s="100"/>
      <c r="ADE21" s="100"/>
      <c r="ADF21" s="100"/>
      <c r="ADG21" s="100"/>
      <c r="ADH21" s="100"/>
      <c r="ADI21" s="100"/>
      <c r="ADJ21" s="100"/>
      <c r="ADK21" s="100"/>
      <c r="ADL21" s="100"/>
      <c r="ADM21" s="100"/>
      <c r="ADN21" s="100"/>
      <c r="ADO21" s="100"/>
      <c r="ADP21" s="100"/>
      <c r="ADQ21" s="100"/>
      <c r="ADR21" s="100"/>
      <c r="ADS21" s="100"/>
      <c r="ADT21" s="100"/>
      <c r="ADU21" s="100"/>
      <c r="ADV21" s="100"/>
      <c r="ADW21" s="100"/>
      <c r="ADX21" s="100"/>
      <c r="ADY21" s="100"/>
      <c r="ADZ21" s="100"/>
      <c r="AEA21" s="100"/>
      <c r="AEB21" s="100"/>
      <c r="AEC21" s="100"/>
      <c r="AED21" s="100"/>
      <c r="AEE21" s="100"/>
      <c r="AEF21" s="100"/>
      <c r="AEG21" s="100"/>
      <c r="AEH21" s="100"/>
      <c r="AEI21" s="100"/>
      <c r="AEJ21" s="100"/>
      <c r="AEK21" s="100"/>
      <c r="AEL21" s="100"/>
      <c r="AEM21" s="100"/>
      <c r="AEN21" s="100"/>
      <c r="AEO21" s="100"/>
      <c r="AEP21" s="100"/>
      <c r="AEQ21" s="100"/>
      <c r="AER21" s="100"/>
      <c r="AES21" s="100"/>
      <c r="AET21" s="100"/>
      <c r="AEU21" s="100"/>
      <c r="AEV21" s="100"/>
      <c r="AEW21" s="100"/>
      <c r="AEX21" s="100"/>
      <c r="AEY21" s="100"/>
      <c r="AEZ21" s="100"/>
      <c r="AFA21" s="100"/>
      <c r="AFB21" s="100"/>
      <c r="AFC21" s="100"/>
      <c r="AFD21" s="100"/>
      <c r="AFE21" s="100"/>
      <c r="AFF21" s="100"/>
      <c r="AFG21" s="100"/>
      <c r="AFH21" s="100"/>
      <c r="AFI21" s="100"/>
      <c r="AFJ21" s="100"/>
      <c r="AFK21" s="100"/>
      <c r="AFL21" s="100"/>
      <c r="AFM21" s="100"/>
      <c r="AFN21" s="100"/>
      <c r="AFO21" s="100"/>
      <c r="AFP21" s="100"/>
      <c r="AFQ21" s="100"/>
      <c r="AFR21" s="100"/>
      <c r="AFS21" s="100"/>
      <c r="AFT21" s="100"/>
      <c r="AFU21" s="100"/>
      <c r="AFV21" s="100"/>
      <c r="AFW21" s="100"/>
      <c r="AFX21" s="100"/>
      <c r="AFY21" s="100"/>
      <c r="AFZ21" s="100"/>
      <c r="AGA21" s="100"/>
      <c r="AGB21" s="100"/>
      <c r="AGC21" s="100"/>
      <c r="AGD21" s="100"/>
      <c r="AGE21" s="100"/>
      <c r="AGF21" s="100"/>
      <c r="AGG21" s="100"/>
      <c r="AGH21" s="100"/>
      <c r="AGI21" s="100"/>
      <c r="AGJ21" s="100"/>
      <c r="AGK21" s="100"/>
      <c r="AGL21" s="100"/>
      <c r="AGM21" s="100"/>
      <c r="AGN21" s="100"/>
      <c r="AGO21" s="100"/>
      <c r="AGP21" s="100"/>
      <c r="AGQ21" s="100"/>
      <c r="AGR21" s="100"/>
      <c r="AGS21" s="100"/>
      <c r="AGT21" s="100"/>
      <c r="AGU21" s="100"/>
      <c r="AGV21" s="100"/>
      <c r="AGW21" s="100"/>
      <c r="AGX21" s="100"/>
      <c r="AGY21" s="100"/>
      <c r="AGZ21" s="100"/>
      <c r="AHA21" s="100"/>
      <c r="AHB21" s="100"/>
      <c r="AHC21" s="100"/>
      <c r="AHD21" s="100"/>
      <c r="AHE21" s="100"/>
      <c r="AHF21" s="100"/>
      <c r="AHG21" s="100"/>
      <c r="AHH21" s="100"/>
      <c r="AHI21" s="100"/>
      <c r="AHJ21" s="100"/>
      <c r="AHK21" s="100"/>
      <c r="AHL21" s="100"/>
      <c r="AHM21" s="100"/>
      <c r="AHN21" s="100"/>
      <c r="AHO21" s="100"/>
      <c r="AHP21" s="100"/>
      <c r="AHQ21" s="100"/>
      <c r="AHR21" s="100"/>
      <c r="AHS21" s="100"/>
      <c r="AHT21" s="100"/>
      <c r="AHU21" s="100"/>
      <c r="AHV21" s="100"/>
      <c r="AHW21" s="100"/>
      <c r="AHX21" s="100"/>
      <c r="AHY21" s="100"/>
      <c r="AHZ21" s="100"/>
      <c r="AIA21" s="100"/>
      <c r="AIB21" s="100"/>
      <c r="AIC21" s="100"/>
      <c r="AID21" s="100"/>
      <c r="AIE21" s="100"/>
      <c r="AIF21" s="100"/>
      <c r="AIG21" s="100"/>
      <c r="AIH21" s="100"/>
      <c r="AII21" s="100"/>
      <c r="AIJ21" s="100"/>
      <c r="AIK21" s="100"/>
      <c r="AIL21" s="100"/>
      <c r="AIM21" s="100"/>
      <c r="AIN21" s="100"/>
      <c r="AIO21" s="100"/>
      <c r="AIP21" s="100"/>
      <c r="AIQ21" s="100"/>
      <c r="AIR21" s="100"/>
      <c r="AIS21" s="100"/>
      <c r="AIT21" s="100"/>
      <c r="AIU21" s="100"/>
      <c r="AIV21" s="100"/>
      <c r="AIW21" s="100"/>
      <c r="AIX21" s="100"/>
      <c r="AIY21" s="100"/>
      <c r="AIZ21" s="100"/>
      <c r="AJA21" s="100"/>
      <c r="AJB21" s="100"/>
      <c r="AJC21" s="100"/>
      <c r="AJD21" s="100"/>
      <c r="AJE21" s="100"/>
      <c r="AJF21" s="100"/>
      <c r="AJG21" s="100"/>
      <c r="AJH21" s="100"/>
      <c r="AJI21" s="100"/>
      <c r="AJJ21" s="100"/>
      <c r="AJK21" s="100"/>
      <c r="AJL21" s="100"/>
      <c r="AJM21" s="100"/>
      <c r="AJN21" s="100"/>
      <c r="AJO21" s="100"/>
      <c r="AJP21" s="100"/>
      <c r="AJQ21" s="100"/>
      <c r="AJR21" s="100"/>
      <c r="AJS21" s="100"/>
      <c r="AJT21" s="100"/>
      <c r="AJU21" s="100"/>
      <c r="AJV21" s="100"/>
      <c r="AJW21" s="100"/>
      <c r="AJX21" s="100"/>
      <c r="AJY21" s="100"/>
      <c r="AJZ21" s="100"/>
      <c r="AKA21" s="100"/>
      <c r="AKB21" s="100"/>
      <c r="AKC21" s="100"/>
      <c r="AKD21" s="100"/>
      <c r="AKE21" s="100"/>
      <c r="AKF21" s="100"/>
      <c r="AKG21" s="100"/>
      <c r="AKH21" s="100"/>
      <c r="AKI21" s="100"/>
      <c r="AKJ21" s="100"/>
      <c r="AKK21" s="100"/>
      <c r="AKL21" s="100"/>
      <c r="AKM21" s="100"/>
      <c r="AKN21" s="100"/>
      <c r="AKO21" s="100"/>
      <c r="AKP21" s="100"/>
      <c r="AKQ21" s="100"/>
      <c r="AKR21" s="100"/>
      <c r="AKS21" s="100"/>
      <c r="AKT21" s="100"/>
      <c r="AKU21" s="100"/>
      <c r="AKV21" s="100"/>
      <c r="AKW21" s="100"/>
      <c r="AKX21" s="100"/>
      <c r="AKY21" s="100"/>
      <c r="AKZ21" s="100"/>
      <c r="ALA21" s="100"/>
      <c r="ALB21" s="100"/>
      <c r="ALC21" s="100"/>
      <c r="ALD21" s="100"/>
      <c r="ALE21" s="100"/>
      <c r="ALF21" s="100"/>
      <c r="ALG21" s="100"/>
      <c r="ALH21" s="100"/>
      <c r="ALI21" s="100"/>
      <c r="ALJ21" s="100"/>
      <c r="ALK21" s="100"/>
      <c r="ALL21" s="100"/>
      <c r="ALM21" s="100"/>
      <c r="ALN21" s="100"/>
      <c r="ALO21" s="100"/>
      <c r="ALP21" s="100"/>
      <c r="ALQ21" s="100"/>
      <c r="ALR21" s="100"/>
      <c r="ALS21" s="100"/>
      <c r="ALT21" s="100"/>
      <c r="ALU21" s="100"/>
      <c r="ALV21" s="100"/>
      <c r="ALW21" s="100"/>
      <c r="ALX21" s="100"/>
      <c r="ALY21" s="100"/>
      <c r="ALZ21" s="100"/>
      <c r="AMA21" s="100"/>
      <c r="AMB21" s="100"/>
      <c r="AMC21" s="100"/>
      <c r="AMD21" s="100"/>
      <c r="AME21" s="100"/>
      <c r="AMF21" s="100"/>
      <c r="AMG21" s="100"/>
      <c r="AMH21" s="100"/>
      <c r="AMI21" s="100"/>
      <c r="AMJ21" s="100"/>
    </row>
    <row r="22" spans="1:1024" s="92" customFormat="1" x14ac:dyDescent="0.25">
      <c r="A22" s="146" t="s">
        <v>66</v>
      </c>
      <c r="B22" s="146"/>
      <c r="C22" s="146"/>
      <c r="D22" s="146"/>
      <c r="E22" s="146"/>
      <c r="F22" s="146"/>
      <c r="G22" s="146"/>
      <c r="H22" s="146"/>
      <c r="I22" s="146"/>
      <c r="J22" s="146"/>
      <c r="K22" s="146"/>
      <c r="L22" s="146"/>
    </row>
    <row r="23" spans="1:1024" s="92" customFormat="1" x14ac:dyDescent="0.25">
      <c r="A23" s="146" t="s">
        <v>67</v>
      </c>
      <c r="B23" s="146"/>
      <c r="C23" s="146"/>
      <c r="D23" s="146"/>
      <c r="E23" s="146"/>
      <c r="F23" s="146"/>
      <c r="G23" s="146"/>
      <c r="H23" s="146"/>
      <c r="J23" s="93" t="s">
        <v>68</v>
      </c>
      <c r="K23" s="94" t="s">
        <v>69</v>
      </c>
      <c r="L23" s="91"/>
    </row>
    <row r="24" spans="1:1024" s="92" customFormat="1" x14ac:dyDescent="0.25">
      <c r="A24" s="91" t="s">
        <v>70</v>
      </c>
      <c r="B24" s="91"/>
      <c r="C24" s="91"/>
      <c r="D24" s="91"/>
      <c r="E24" s="91"/>
      <c r="F24" s="91"/>
      <c r="G24" s="91"/>
      <c r="H24" s="91"/>
      <c r="I24" s="91"/>
      <c r="J24" s="91"/>
      <c r="K24" s="91"/>
      <c r="L24" s="91"/>
    </row>
    <row r="25" spans="1:1024" s="92" customFormat="1" x14ac:dyDescent="0.25">
      <c r="A25" s="91" t="s">
        <v>71</v>
      </c>
      <c r="B25" s="91"/>
      <c r="C25" s="91"/>
      <c r="D25" s="91"/>
      <c r="E25" s="91"/>
      <c r="F25" s="91"/>
      <c r="G25" s="91"/>
      <c r="H25" s="91"/>
      <c r="I25" s="91"/>
      <c r="J25" s="91"/>
      <c r="K25" s="91"/>
      <c r="L25" s="91"/>
    </row>
    <row r="26" spans="1:1024" s="92" customFormat="1" x14ac:dyDescent="0.25">
      <c r="A26" s="91" t="s">
        <v>72</v>
      </c>
      <c r="B26" s="91"/>
      <c r="C26" s="91"/>
      <c r="D26" s="91"/>
      <c r="E26" s="91"/>
      <c r="F26" s="91"/>
      <c r="G26" s="91"/>
      <c r="H26" s="91"/>
      <c r="I26" s="91"/>
      <c r="J26" s="91"/>
      <c r="K26" s="91"/>
      <c r="L26" s="91"/>
    </row>
    <row r="27" spans="1:1024" s="92" customFormat="1" x14ac:dyDescent="0.25">
      <c r="A27" s="91" t="s">
        <v>73</v>
      </c>
      <c r="B27" s="91"/>
      <c r="C27" s="91"/>
      <c r="D27" s="91"/>
      <c r="E27" s="91"/>
      <c r="F27" s="91"/>
      <c r="G27" s="91"/>
      <c r="H27" s="91"/>
      <c r="I27" s="91"/>
      <c r="J27" s="91"/>
      <c r="K27" s="91"/>
      <c r="L27" s="91"/>
    </row>
    <row r="28" spans="1:1024" s="92" customFormat="1" x14ac:dyDescent="0.25">
      <c r="A28" s="91" t="s">
        <v>74</v>
      </c>
      <c r="B28" s="91"/>
      <c r="C28" s="91"/>
      <c r="D28" s="91"/>
      <c r="E28" s="91"/>
      <c r="F28" s="91"/>
      <c r="G28" s="91"/>
      <c r="H28" s="91"/>
      <c r="I28" s="91"/>
      <c r="J28" s="91"/>
      <c r="K28" s="91"/>
      <c r="L28" s="91"/>
    </row>
    <row r="29" spans="1:1024" s="92" customFormat="1" x14ac:dyDescent="0.25">
      <c r="A29" s="91" t="s">
        <v>75</v>
      </c>
    </row>
    <row r="30" spans="1:1024" s="92" customFormat="1" x14ac:dyDescent="0.25">
      <c r="A30" s="146"/>
      <c r="B30" s="146"/>
      <c r="C30" s="146"/>
      <c r="D30" s="146"/>
      <c r="E30" s="146"/>
      <c r="F30" s="146"/>
      <c r="G30" s="146"/>
      <c r="H30" s="146"/>
      <c r="I30" s="146"/>
      <c r="J30" s="146"/>
      <c r="K30" s="146"/>
      <c r="L30" s="146"/>
    </row>
    <row r="31" spans="1:1024" s="92" customFormat="1" x14ac:dyDescent="0.25">
      <c r="A31" s="146"/>
      <c r="B31" s="146"/>
      <c r="C31" s="146"/>
      <c r="D31" s="146"/>
      <c r="E31" s="146"/>
      <c r="F31" s="146"/>
      <c r="G31" s="146"/>
      <c r="H31" s="146"/>
      <c r="I31" s="146"/>
      <c r="J31" s="146"/>
      <c r="K31" s="146"/>
      <c r="L31" s="146"/>
    </row>
    <row r="32" spans="1:1024" s="92" customFormat="1" x14ac:dyDescent="0.25">
      <c r="A32" s="146"/>
      <c r="B32" s="146"/>
      <c r="C32" s="146"/>
      <c r="D32" s="146"/>
      <c r="E32" s="146"/>
      <c r="F32" s="146"/>
      <c r="G32" s="146"/>
      <c r="H32" s="146"/>
      <c r="I32" s="146"/>
      <c r="J32" s="146"/>
      <c r="K32" s="146"/>
      <c r="L32" s="146"/>
    </row>
    <row r="33" spans="1:37" s="95" customFormat="1" x14ac:dyDescent="0.25">
      <c r="A33" s="148" t="s">
        <v>76</v>
      </c>
      <c r="B33" s="148"/>
      <c r="C33" s="148"/>
      <c r="D33" s="148"/>
      <c r="E33" s="148"/>
      <c r="F33" s="148"/>
      <c r="G33" s="148"/>
      <c r="H33" s="148"/>
      <c r="I33" s="148"/>
      <c r="J33" s="148"/>
      <c r="K33" s="148"/>
      <c r="L33" s="148"/>
    </row>
    <row r="34" spans="1:37" x14ac:dyDescent="0.25">
      <c r="A34" s="149" t="s">
        <v>77</v>
      </c>
      <c r="B34" s="149"/>
      <c r="C34" s="149"/>
      <c r="D34" s="149"/>
      <c r="E34" s="149"/>
      <c r="F34" s="149"/>
      <c r="G34" s="149"/>
      <c r="H34" s="149"/>
      <c r="I34" s="149"/>
      <c r="J34" s="149"/>
      <c r="K34" s="149"/>
      <c r="L34" s="149"/>
      <c r="M34" s="96"/>
      <c r="N34" s="96"/>
      <c r="O34" s="96"/>
      <c r="P34" s="96"/>
      <c r="Q34" s="96"/>
      <c r="R34" s="97"/>
    </row>
    <row r="35" spans="1:37" x14ac:dyDescent="0.25">
      <c r="A35" s="149" t="s">
        <v>78</v>
      </c>
      <c r="B35" s="149"/>
      <c r="C35" s="149"/>
      <c r="D35" s="149"/>
      <c r="E35" s="149"/>
      <c r="F35" s="149"/>
      <c r="G35" s="149"/>
      <c r="H35" s="149"/>
      <c r="I35" s="149"/>
      <c r="J35" s="149"/>
      <c r="K35" s="149"/>
      <c r="L35" s="149"/>
      <c r="M35" s="96"/>
      <c r="N35" s="96"/>
      <c r="O35" s="96"/>
      <c r="P35" s="96"/>
      <c r="Q35" s="96"/>
      <c r="R35" s="97"/>
    </row>
    <row r="36" spans="1:37" x14ac:dyDescent="0.25">
      <c r="A36" s="138" t="s">
        <v>25</v>
      </c>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row>
    <row r="37" spans="1:37" x14ac:dyDescent="0.25">
      <c r="A37" s="56" t="s">
        <v>12</v>
      </c>
      <c r="B37" s="98">
        <v>1</v>
      </c>
      <c r="C37" s="98">
        <v>2</v>
      </c>
      <c r="D37" s="98">
        <v>3</v>
      </c>
      <c r="E37" s="98">
        <v>4</v>
      </c>
      <c r="F37" s="98">
        <v>5</v>
      </c>
      <c r="G37" s="98">
        <v>6</v>
      </c>
      <c r="H37" s="98">
        <v>7</v>
      </c>
      <c r="I37" s="98">
        <v>8</v>
      </c>
      <c r="J37" s="98">
        <v>9</v>
      </c>
      <c r="K37" s="98">
        <v>10</v>
      </c>
      <c r="L37" s="98">
        <v>11</v>
      </c>
      <c r="M37" s="98">
        <v>12</v>
      </c>
      <c r="N37" s="98">
        <v>13</v>
      </c>
      <c r="O37" s="98">
        <v>14</v>
      </c>
      <c r="P37" s="98">
        <v>15</v>
      </c>
      <c r="Q37" s="98">
        <v>16</v>
      </c>
      <c r="R37" s="98">
        <v>17</v>
      </c>
      <c r="S37" s="98">
        <v>18</v>
      </c>
      <c r="T37" s="98">
        <v>19</v>
      </c>
      <c r="U37" s="98">
        <v>20</v>
      </c>
      <c r="V37" s="98">
        <v>21</v>
      </c>
      <c r="W37" s="98">
        <v>22</v>
      </c>
      <c r="X37" s="98">
        <v>23</v>
      </c>
      <c r="Y37" s="98">
        <v>24</v>
      </c>
      <c r="Z37" s="98">
        <v>25</v>
      </c>
      <c r="AA37" s="98">
        <v>26</v>
      </c>
      <c r="AB37" s="98">
        <v>27</v>
      </c>
      <c r="AC37" s="98">
        <v>28</v>
      </c>
      <c r="AD37" s="98">
        <v>29</v>
      </c>
      <c r="AE37" s="98">
        <v>30</v>
      </c>
      <c r="AF37" s="98">
        <v>31</v>
      </c>
      <c r="AG37" s="98">
        <v>32</v>
      </c>
      <c r="AH37" s="98">
        <v>33</v>
      </c>
      <c r="AI37" s="98">
        <v>34</v>
      </c>
      <c r="AJ37" s="98">
        <v>35</v>
      </c>
      <c r="AK37" s="98">
        <v>36</v>
      </c>
    </row>
    <row r="38" spans="1:37" x14ac:dyDescent="0.25">
      <c r="A38" s="56" t="s">
        <v>13</v>
      </c>
      <c r="B38" s="99" t="str">
        <f t="shared" ref="B38:AK38" si="7">MID($B4,B37,1)</f>
        <v>0</v>
      </c>
      <c r="C38" s="99" t="str">
        <f t="shared" si="7"/>
        <v>0</v>
      </c>
      <c r="D38" s="99" t="str">
        <f t="shared" si="7"/>
        <v>A</v>
      </c>
      <c r="E38" s="99" t="str">
        <f t="shared" si="7"/>
        <v>B</v>
      </c>
      <c r="F38" s="99" t="str">
        <f t="shared" si="7"/>
        <v>6</v>
      </c>
      <c r="G38" s="99" t="str">
        <f t="shared" si="7"/>
        <v>0</v>
      </c>
      <c r="H38" s="99" t="str">
        <f t="shared" si="7"/>
        <v>0</v>
      </c>
      <c r="I38" s="99" t="str">
        <f t="shared" si="7"/>
        <v>0</v>
      </c>
      <c r="J38" s="99" t="str">
        <f t="shared" si="7"/>
        <v/>
      </c>
      <c r="K38" s="99" t="str">
        <f t="shared" si="7"/>
        <v/>
      </c>
      <c r="L38" s="99" t="str">
        <f t="shared" si="7"/>
        <v/>
      </c>
      <c r="M38" s="99" t="str">
        <f t="shared" si="7"/>
        <v/>
      </c>
      <c r="N38" s="99" t="str">
        <f t="shared" si="7"/>
        <v/>
      </c>
      <c r="O38" s="99" t="str">
        <f t="shared" si="7"/>
        <v/>
      </c>
      <c r="P38" s="99" t="str">
        <f t="shared" si="7"/>
        <v/>
      </c>
      <c r="Q38" s="99" t="str">
        <f t="shared" si="7"/>
        <v/>
      </c>
      <c r="R38" s="99" t="str">
        <f t="shared" si="7"/>
        <v/>
      </c>
      <c r="S38" s="99" t="str">
        <f t="shared" si="7"/>
        <v/>
      </c>
      <c r="T38" s="99" t="str">
        <f t="shared" si="7"/>
        <v/>
      </c>
      <c r="U38" s="99" t="str">
        <f t="shared" si="7"/>
        <v/>
      </c>
      <c r="V38" s="99" t="str">
        <f t="shared" si="7"/>
        <v/>
      </c>
      <c r="W38" s="99" t="str">
        <f t="shared" si="7"/>
        <v/>
      </c>
      <c r="X38" s="99" t="str">
        <f t="shared" si="7"/>
        <v/>
      </c>
      <c r="Y38" s="99" t="str">
        <f t="shared" si="7"/>
        <v/>
      </c>
      <c r="Z38" s="99" t="str">
        <f t="shared" si="7"/>
        <v/>
      </c>
      <c r="AA38" s="99" t="str">
        <f t="shared" si="7"/>
        <v/>
      </c>
      <c r="AB38" s="99" t="str">
        <f t="shared" si="7"/>
        <v/>
      </c>
      <c r="AC38" s="99" t="str">
        <f t="shared" si="7"/>
        <v/>
      </c>
      <c r="AD38" s="99" t="str">
        <f t="shared" si="7"/>
        <v/>
      </c>
      <c r="AE38" s="99" t="str">
        <f t="shared" si="7"/>
        <v/>
      </c>
      <c r="AF38" s="99" t="str">
        <f t="shared" si="7"/>
        <v/>
      </c>
      <c r="AG38" s="99" t="str">
        <f t="shared" si="7"/>
        <v/>
      </c>
      <c r="AH38" s="99" t="str">
        <f t="shared" si="7"/>
        <v/>
      </c>
      <c r="AI38" s="99" t="str">
        <f t="shared" si="7"/>
        <v/>
      </c>
      <c r="AJ38" s="99" t="str">
        <f t="shared" si="7"/>
        <v/>
      </c>
      <c r="AK38" s="99" t="str">
        <f t="shared" si="7"/>
        <v/>
      </c>
    </row>
    <row r="39" spans="1:37" x14ac:dyDescent="0.25">
      <c r="A39" s="56" t="s">
        <v>14</v>
      </c>
      <c r="B39" s="98" t="str">
        <f t="shared" ref="B39:AK39" si="8">HEX2BIN(B38,4)</f>
        <v>0000</v>
      </c>
      <c r="C39" s="98" t="str">
        <f t="shared" si="8"/>
        <v>0000</v>
      </c>
      <c r="D39" s="98" t="str">
        <f t="shared" si="8"/>
        <v>1010</v>
      </c>
      <c r="E39" s="98" t="str">
        <f t="shared" si="8"/>
        <v>1011</v>
      </c>
      <c r="F39" s="98" t="str">
        <f t="shared" si="8"/>
        <v>0110</v>
      </c>
      <c r="G39" s="98" t="str">
        <f t="shared" si="8"/>
        <v>0000</v>
      </c>
      <c r="H39" s="98" t="str">
        <f t="shared" si="8"/>
        <v>0000</v>
      </c>
      <c r="I39" s="98" t="str">
        <f t="shared" si="8"/>
        <v>0000</v>
      </c>
      <c r="J39" s="98" t="str">
        <f t="shared" si="8"/>
        <v>0000</v>
      </c>
      <c r="K39" s="98" t="str">
        <f t="shared" si="8"/>
        <v>0000</v>
      </c>
      <c r="L39" s="98" t="str">
        <f t="shared" si="8"/>
        <v>0000</v>
      </c>
      <c r="M39" s="98" t="str">
        <f t="shared" si="8"/>
        <v>0000</v>
      </c>
      <c r="N39" s="98" t="str">
        <f t="shared" si="8"/>
        <v>0000</v>
      </c>
      <c r="O39" s="98" t="str">
        <f t="shared" si="8"/>
        <v>0000</v>
      </c>
      <c r="P39" s="98" t="str">
        <f t="shared" si="8"/>
        <v>0000</v>
      </c>
      <c r="Q39" s="98" t="str">
        <f t="shared" si="8"/>
        <v>0000</v>
      </c>
      <c r="R39" s="98" t="str">
        <f t="shared" si="8"/>
        <v>0000</v>
      </c>
      <c r="S39" s="98" t="str">
        <f t="shared" si="8"/>
        <v>0000</v>
      </c>
      <c r="T39" s="98" t="str">
        <f t="shared" si="8"/>
        <v>0000</v>
      </c>
      <c r="U39" s="98" t="str">
        <f t="shared" si="8"/>
        <v>0000</v>
      </c>
      <c r="V39" s="98" t="str">
        <f t="shared" si="8"/>
        <v>0000</v>
      </c>
      <c r="W39" s="98" t="str">
        <f t="shared" si="8"/>
        <v>0000</v>
      </c>
      <c r="X39" s="98" t="str">
        <f t="shared" si="8"/>
        <v>0000</v>
      </c>
      <c r="Y39" s="98" t="str">
        <f t="shared" si="8"/>
        <v>0000</v>
      </c>
      <c r="Z39" s="98" t="str">
        <f t="shared" si="8"/>
        <v>0000</v>
      </c>
      <c r="AA39" s="98" t="str">
        <f t="shared" si="8"/>
        <v>0000</v>
      </c>
      <c r="AB39" s="98" t="str">
        <f t="shared" si="8"/>
        <v>0000</v>
      </c>
      <c r="AC39" s="98" t="str">
        <f t="shared" si="8"/>
        <v>0000</v>
      </c>
      <c r="AD39" s="98" t="str">
        <f t="shared" si="8"/>
        <v>0000</v>
      </c>
      <c r="AE39" s="98" t="str">
        <f t="shared" si="8"/>
        <v>0000</v>
      </c>
      <c r="AF39" s="98" t="str">
        <f t="shared" si="8"/>
        <v>0000</v>
      </c>
      <c r="AG39" s="98" t="str">
        <f t="shared" si="8"/>
        <v>0000</v>
      </c>
      <c r="AH39" s="98" t="str">
        <f t="shared" si="8"/>
        <v>0000</v>
      </c>
      <c r="AI39" s="98" t="str">
        <f t="shared" si="8"/>
        <v>0000</v>
      </c>
      <c r="AJ39" s="98" t="str">
        <f t="shared" si="8"/>
        <v>0000</v>
      </c>
      <c r="AK39" s="98" t="str">
        <f t="shared" si="8"/>
        <v>0000</v>
      </c>
    </row>
    <row r="40" spans="1:37" x14ac:dyDescent="0.25">
      <c r="B40" s="51"/>
      <c r="C40" s="96"/>
      <c r="D40" s="96"/>
      <c r="E40" s="96"/>
      <c r="F40" s="96"/>
      <c r="G40" s="96"/>
      <c r="H40" s="96"/>
      <c r="I40" s="96"/>
      <c r="J40" s="96"/>
      <c r="K40" s="96"/>
      <c r="L40" s="96"/>
      <c r="M40" s="96"/>
      <c r="N40" s="96"/>
      <c r="O40" s="96"/>
      <c r="P40" s="96"/>
    </row>
    <row r="41" spans="1:37" x14ac:dyDescent="0.25">
      <c r="A41" s="139" t="s">
        <v>79</v>
      </c>
      <c r="B41" s="139"/>
      <c r="C41" s="140" t="s">
        <v>20</v>
      </c>
      <c r="D41" s="140"/>
      <c r="E41" s="140"/>
      <c r="F41" s="141" t="s">
        <v>21</v>
      </c>
      <c r="G41" s="141"/>
      <c r="H41" s="140" t="s">
        <v>22</v>
      </c>
      <c r="I41" s="140"/>
      <c r="J41" s="140"/>
      <c r="K41" s="140"/>
      <c r="L41" s="140"/>
      <c r="M41" s="96"/>
      <c r="N41" s="96"/>
      <c r="O41" s="96"/>
      <c r="P41" s="96"/>
      <c r="Q41" s="96"/>
      <c r="R41" s="96"/>
      <c r="S41" s="96"/>
      <c r="T41" s="96"/>
      <c r="U41" s="96"/>
      <c r="V41" s="96"/>
      <c r="W41" s="96"/>
      <c r="X41" s="96"/>
      <c r="Y41" s="96"/>
    </row>
  </sheetData>
  <sheetProtection algorithmName="SHA-512" hashValue="FtMGHbl0ikMqI2a6p5UbqqBqhBDQTcESm61FxP2qCJgGu9OTvUGbbtPCY89LgX98LLSHzlyWQD/4of/9dP9XSQ==" saltValue="vNK7qY5nuALr3YH4Y4d5NQ==" spinCount="100000" sheet="1" objects="1" scenarios="1"/>
  <mergeCells count="18">
    <mergeCell ref="A34:L34"/>
    <mergeCell ref="A1:Y1"/>
    <mergeCell ref="A2:M2"/>
    <mergeCell ref="A3:L3"/>
    <mergeCell ref="B4:L4"/>
    <mergeCell ref="B5:O5"/>
    <mergeCell ref="A22:L22"/>
    <mergeCell ref="A23:H23"/>
    <mergeCell ref="A30:L30"/>
    <mergeCell ref="A31:L31"/>
    <mergeCell ref="A32:L32"/>
    <mergeCell ref="A33:L33"/>
    <mergeCell ref="A35:L35"/>
    <mergeCell ref="A36:Y36"/>
    <mergeCell ref="A41:B41"/>
    <mergeCell ref="C41:E41"/>
    <mergeCell ref="F41:G41"/>
    <mergeCell ref="H41:L41"/>
  </mergeCells>
  <hyperlinks>
    <hyperlink ref="A34" r:id="rId1" xr:uid="{48672AD1-002E-4465-AE4E-6948E4F02FFF}"/>
    <hyperlink ref="A35" r:id="rId2" xr:uid="{28A4D6A0-4E78-415C-B0BA-87B4E50A290E}"/>
    <hyperlink ref="C41" r:id="rId3" xr:uid="{BF0D844D-3F03-466B-84DF-826B2DE7A20E}"/>
    <hyperlink ref="H41" r:id="rId4" xr:uid="{BAD7D3A2-34B0-45FA-B152-21C6013DBC6D}"/>
    <hyperlink ref="K23" r:id="rId5" xr:uid="{E5A18582-A132-4BED-8D64-9DCAB55906D0}"/>
  </hyperlinks>
  <pageMargins left="0.25" right="0.25" top="0.75" bottom="0.75" header="0.51180555555555496" footer="0.51180555555555496"/>
  <pageSetup paperSize="9" firstPageNumber="0" fitToHeight="0" orientation="landscape" horizontalDpi="300" verticalDpi="3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E1"/>
  <sheetViews>
    <sheetView workbookViewId="0"/>
  </sheetViews>
  <sheetFormatPr defaultRowHeight="15" x14ac:dyDescent="0.25"/>
  <sheetData>
    <row r="1" spans="3:5" x14ac:dyDescent="0.25">
      <c r="C1" t="s">
        <v>39</v>
      </c>
      <c r="D1" t="s">
        <v>23</v>
      </c>
      <c r="E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2024 MeteoRain PERIODIC 6Byte</vt:lpstr>
      <vt:lpstr>MRA Alarm 4Byte</vt:lpstr>
      <vt:lpstr>MR0S Service Msg 12B message</vt:lpstr>
      <vt:lpstr>MR1S Service Msg 12B message</vt:lpstr>
      <vt:lpstr>MR2S Service 12B Alarm Return</vt:lpstr>
      <vt:lpstr>ALRM DOWNLNK 4B Set Alarm</vt:lpstr>
      <vt:lpstr>'2024 MeteoRain PERIODIC 6Byte'!Print_Area</vt:lpstr>
      <vt:lpstr>'ALRM DOWNLNK 4B Set Alarm'!Print_Area</vt:lpstr>
      <vt:lpstr>'MR0S Service Msg 12B message'!Print_Area</vt:lpstr>
      <vt:lpstr>'MR1S Service Msg 12B message'!Print_Area</vt:lpstr>
      <vt:lpstr>'MR2S Service 12B Alarm Return'!Print_Area</vt:lpstr>
      <vt:lpstr>'MRA Alarm 4Byte'!Print_Area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baranij</dc:creator>
  <cp:lastModifiedBy>Peter Wolf</cp:lastModifiedBy>
  <cp:lastPrinted>2020-01-21T13:35:26Z</cp:lastPrinted>
  <dcterms:created xsi:type="dcterms:W3CDTF">2017-11-13T06:59:09Z</dcterms:created>
  <dcterms:modified xsi:type="dcterms:W3CDTF">2025-09-30T09:13:48Z</dcterms:modified>
</cp:coreProperties>
</file>