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nfo\BARANI DESIGN Dropbox\Jan Barani\IoT Message Decoder\"/>
    </mc:Choice>
  </mc:AlternateContent>
  <xr:revisionPtr revIDLastSave="0" documentId="13_ncr:1_{C848CD71-D6DE-4A78-9FFF-D3E095C10C1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MeteoAltim " sheetId="1" r:id="rId1"/>
    <sheet name="MA0S Service Msg 12B message" sheetId="2" r:id="rId2"/>
    <sheet name="MA1S Service Msg 12B message" sheetId="3" r:id="rId3"/>
    <sheet name="MA2S Service 12B Alarm Return" sheetId="4" r:id="rId4"/>
    <sheet name="_SSC" sheetId="5" state="hidden" r:id="rId5"/>
  </sheets>
  <definedNames>
    <definedName name="_xlnm.Print_Area" localSheetId="1">'MA0S Service Msg 12B message'!$A$1:$O$40</definedName>
    <definedName name="_xlnm.Print_Area" localSheetId="2">'MA1S Service Msg 12B message'!$A$1:$O$40</definedName>
    <definedName name="_xlnm.Print_Area" localSheetId="3">'MA2S Service 12B Alarm Return'!$A$1:$O$40</definedName>
    <definedName name="_xlnm.Print_Area" localSheetId="0">'MeteoAltim 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8" i="4" l="1"/>
  <c r="O38" i="4"/>
  <c r="I38" i="4"/>
  <c r="F38" i="4"/>
  <c r="AK37" i="4"/>
  <c r="AK38" i="4" s="1"/>
  <c r="AJ37" i="4"/>
  <c r="AJ38" i="4" s="1"/>
  <c r="AI37" i="4"/>
  <c r="AI38" i="4" s="1"/>
  <c r="AH37" i="4"/>
  <c r="AH38" i="4" s="1"/>
  <c r="AG37" i="4"/>
  <c r="AG38" i="4" s="1"/>
  <c r="AF37" i="4"/>
  <c r="AF38" i="4" s="1"/>
  <c r="AE37" i="4"/>
  <c r="AE38" i="4" s="1"/>
  <c r="AD37" i="4"/>
  <c r="AD38" i="4" s="1"/>
  <c r="AC37" i="4"/>
  <c r="AC38" i="4" s="1"/>
  <c r="AB37" i="4"/>
  <c r="AB38" i="4" s="1"/>
  <c r="AA37" i="4"/>
  <c r="AA38" i="4" s="1"/>
  <c r="Z37" i="4"/>
  <c r="Z38" i="4" s="1"/>
  <c r="Y37" i="4"/>
  <c r="Y38" i="4" s="1"/>
  <c r="X37" i="4"/>
  <c r="X38" i="4" s="1"/>
  <c r="W37" i="4"/>
  <c r="W38" i="4" s="1"/>
  <c r="V37" i="4"/>
  <c r="V38" i="4" s="1"/>
  <c r="U37" i="4"/>
  <c r="U38" i="4" s="1"/>
  <c r="T37" i="4"/>
  <c r="T38" i="4" s="1"/>
  <c r="S37" i="4"/>
  <c r="S38" i="4" s="1"/>
  <c r="R37" i="4"/>
  <c r="R38" i="4" s="1"/>
  <c r="Q37" i="4"/>
  <c r="Q38" i="4" s="1"/>
  <c r="P37" i="4"/>
  <c r="O37" i="4"/>
  <c r="N37" i="4"/>
  <c r="N38" i="4" s="1"/>
  <c r="M37" i="4"/>
  <c r="M38" i="4" s="1"/>
  <c r="L37" i="4"/>
  <c r="L38" i="4" s="1"/>
  <c r="K37" i="4"/>
  <c r="K38" i="4" s="1"/>
  <c r="J37" i="4"/>
  <c r="J38" i="4" s="1"/>
  <c r="I37" i="4"/>
  <c r="H37" i="4"/>
  <c r="H38" i="4" s="1"/>
  <c r="G37" i="4"/>
  <c r="G38" i="4" s="1"/>
  <c r="F37" i="4"/>
  <c r="E37" i="4"/>
  <c r="E38" i="4" s="1"/>
  <c r="D37" i="4"/>
  <c r="D38" i="4" s="1"/>
  <c r="C37" i="4"/>
  <c r="C38" i="4" s="1"/>
  <c r="B37" i="4"/>
  <c r="B38" i="4" s="1"/>
  <c r="B5" i="4" s="1"/>
  <c r="P18" i="4"/>
  <c r="O18" i="4"/>
  <c r="J16" i="4"/>
  <c r="J19" i="4" s="1"/>
  <c r="B16" i="4"/>
  <c r="B19" i="4" s="1"/>
  <c r="N14" i="4"/>
  <c r="N16" i="4" s="1"/>
  <c r="N19" i="4" s="1"/>
  <c r="M14" i="4"/>
  <c r="M16" i="4" s="1"/>
  <c r="M19" i="4" s="1"/>
  <c r="L14" i="4"/>
  <c r="L16" i="4" s="1"/>
  <c r="L19" i="4" s="1"/>
  <c r="K14" i="4"/>
  <c r="K16" i="4" s="1"/>
  <c r="K19" i="4" s="1"/>
  <c r="J14" i="4"/>
  <c r="I14" i="4"/>
  <c r="I16" i="4" s="1"/>
  <c r="I19" i="4" s="1"/>
  <c r="H14" i="4"/>
  <c r="H16" i="4" s="1"/>
  <c r="H19" i="4" s="1"/>
  <c r="G14" i="4"/>
  <c r="G16" i="4" s="1"/>
  <c r="G19" i="4" s="1"/>
  <c r="F14" i="4"/>
  <c r="F16" i="4" s="1"/>
  <c r="F19" i="4" s="1"/>
  <c r="E14" i="4"/>
  <c r="E16" i="4" s="1"/>
  <c r="E19" i="4" s="1"/>
  <c r="D14" i="4"/>
  <c r="D16" i="4" s="1"/>
  <c r="D19" i="4" s="1"/>
  <c r="C14" i="4"/>
  <c r="C16" i="4" s="1"/>
  <c r="C19" i="4" s="1"/>
  <c r="B14" i="4"/>
  <c r="O13" i="4"/>
  <c r="E6" i="4"/>
  <c r="F6" i="4" s="1"/>
  <c r="G6" i="4" s="1"/>
  <c r="H6" i="4" s="1"/>
  <c r="I6" i="4" s="1"/>
  <c r="J6" i="4" s="1"/>
  <c r="K6" i="4" s="1"/>
  <c r="L6" i="4" s="1"/>
  <c r="M6" i="4" s="1"/>
  <c r="N6" i="4" s="1"/>
  <c r="D6" i="4"/>
  <c r="C6" i="4"/>
  <c r="AI38" i="3"/>
  <c r="AH38" i="3"/>
  <c r="AF38" i="3"/>
  <c r="Z38" i="3"/>
  <c r="X38" i="3"/>
  <c r="W38" i="3"/>
  <c r="V38" i="3"/>
  <c r="U38" i="3"/>
  <c r="O38" i="3"/>
  <c r="N38" i="3"/>
  <c r="L38" i="3"/>
  <c r="F38" i="3"/>
  <c r="D38" i="3"/>
  <c r="C38" i="3"/>
  <c r="B38" i="3"/>
  <c r="AK37" i="3"/>
  <c r="AK38" i="3" s="1"/>
  <c r="AJ37" i="3"/>
  <c r="AJ38" i="3" s="1"/>
  <c r="AI37" i="3"/>
  <c r="AH37" i="3"/>
  <c r="AG37" i="3"/>
  <c r="AG38" i="3" s="1"/>
  <c r="AF37" i="3"/>
  <c r="AE37" i="3"/>
  <c r="AE38" i="3" s="1"/>
  <c r="AD37" i="3"/>
  <c r="AD38" i="3" s="1"/>
  <c r="AC37" i="3"/>
  <c r="AC38" i="3" s="1"/>
  <c r="AB37" i="3"/>
  <c r="AB38" i="3" s="1"/>
  <c r="AA37" i="3"/>
  <c r="AA38" i="3" s="1"/>
  <c r="Z37" i="3"/>
  <c r="Y37" i="3"/>
  <c r="Y38" i="3" s="1"/>
  <c r="X37" i="3"/>
  <c r="W37" i="3"/>
  <c r="V37" i="3"/>
  <c r="U37" i="3"/>
  <c r="T37" i="3"/>
  <c r="T38" i="3" s="1"/>
  <c r="S37" i="3"/>
  <c r="S38" i="3" s="1"/>
  <c r="R37" i="3"/>
  <c r="R38" i="3" s="1"/>
  <c r="Q37" i="3"/>
  <c r="Q38" i="3" s="1"/>
  <c r="P37" i="3"/>
  <c r="P38" i="3" s="1"/>
  <c r="O37" i="3"/>
  <c r="N37" i="3"/>
  <c r="M37" i="3"/>
  <c r="M38" i="3" s="1"/>
  <c r="L37" i="3"/>
  <c r="K37" i="3"/>
  <c r="K38" i="3" s="1"/>
  <c r="J37" i="3"/>
  <c r="J38" i="3" s="1"/>
  <c r="I37" i="3"/>
  <c r="I38" i="3" s="1"/>
  <c r="H37" i="3"/>
  <c r="H38" i="3" s="1"/>
  <c r="G37" i="3"/>
  <c r="G38" i="3" s="1"/>
  <c r="F37" i="3"/>
  <c r="E37" i="3"/>
  <c r="E38" i="3" s="1"/>
  <c r="D37" i="3"/>
  <c r="C37" i="3"/>
  <c r="B37" i="3"/>
  <c r="L19" i="3"/>
  <c r="K19" i="3"/>
  <c r="J19" i="3"/>
  <c r="I19" i="3"/>
  <c r="B19" i="3"/>
  <c r="M18" i="3"/>
  <c r="H16" i="3"/>
  <c r="H19" i="3" s="1"/>
  <c r="F16" i="3"/>
  <c r="F19" i="3" s="1"/>
  <c r="B16" i="3"/>
  <c r="H14" i="3"/>
  <c r="G14" i="3"/>
  <c r="G16" i="3" s="1"/>
  <c r="G19" i="3" s="1"/>
  <c r="F14" i="3"/>
  <c r="E14" i="3"/>
  <c r="E16" i="3" s="1"/>
  <c r="E19" i="3" s="1"/>
  <c r="D14" i="3"/>
  <c r="D16" i="3" s="1"/>
  <c r="D19" i="3" s="1"/>
  <c r="C14" i="3"/>
  <c r="C16" i="3" s="1"/>
  <c r="C19" i="3" s="1"/>
  <c r="B14" i="3"/>
  <c r="M13" i="3"/>
  <c r="D6" i="3"/>
  <c r="E6" i="3" s="1"/>
  <c r="F6" i="3" s="1"/>
  <c r="G6" i="3" s="1"/>
  <c r="H6" i="3" s="1"/>
  <c r="I6" i="3" s="1"/>
  <c r="J6" i="3" s="1"/>
  <c r="K6" i="3" s="1"/>
  <c r="L6" i="3" s="1"/>
  <c r="C6" i="3"/>
  <c r="AK38" i="2"/>
  <c r="AJ38" i="2"/>
  <c r="AI38" i="2"/>
  <c r="AC38" i="2"/>
  <c r="AB38" i="2"/>
  <c r="Z38" i="2"/>
  <c r="T38" i="2"/>
  <c r="R38" i="2"/>
  <c r="Q38" i="2"/>
  <c r="P38" i="2"/>
  <c r="O38" i="2"/>
  <c r="I38" i="2"/>
  <c r="H38" i="2"/>
  <c r="F38" i="2"/>
  <c r="AK37" i="2"/>
  <c r="AJ37" i="2"/>
  <c r="AI37" i="2"/>
  <c r="AH37" i="2"/>
  <c r="AH38" i="2" s="1"/>
  <c r="AG37" i="2"/>
  <c r="AG38" i="2" s="1"/>
  <c r="AF37" i="2"/>
  <c r="AF38" i="2" s="1"/>
  <c r="AE37" i="2"/>
  <c r="AE38" i="2" s="1"/>
  <c r="AD37" i="2"/>
  <c r="AD38" i="2" s="1"/>
  <c r="AC37" i="2"/>
  <c r="AB37" i="2"/>
  <c r="AA37" i="2"/>
  <c r="AA38" i="2" s="1"/>
  <c r="Z37" i="2"/>
  <c r="Y37" i="2"/>
  <c r="Y38" i="2" s="1"/>
  <c r="X37" i="2"/>
  <c r="X38" i="2" s="1"/>
  <c r="W37" i="2"/>
  <c r="W38" i="2" s="1"/>
  <c r="V37" i="2"/>
  <c r="V38" i="2" s="1"/>
  <c r="U37" i="2"/>
  <c r="U38" i="2" s="1"/>
  <c r="T37" i="2"/>
  <c r="S37" i="2"/>
  <c r="S38" i="2" s="1"/>
  <c r="R37" i="2"/>
  <c r="Q37" i="2"/>
  <c r="P37" i="2"/>
  <c r="O37" i="2"/>
  <c r="N37" i="2"/>
  <c r="N38" i="2" s="1"/>
  <c r="M37" i="2"/>
  <c r="M38" i="2" s="1"/>
  <c r="L37" i="2"/>
  <c r="L38" i="2" s="1"/>
  <c r="K37" i="2"/>
  <c r="K38" i="2" s="1"/>
  <c r="J37" i="2"/>
  <c r="J38" i="2" s="1"/>
  <c r="I37" i="2"/>
  <c r="H37" i="2"/>
  <c r="G37" i="2"/>
  <c r="G38" i="2" s="1"/>
  <c r="F37" i="2"/>
  <c r="E37" i="2"/>
  <c r="E38" i="2" s="1"/>
  <c r="D37" i="2"/>
  <c r="D38" i="2" s="1"/>
  <c r="C37" i="2"/>
  <c r="C38" i="2" s="1"/>
  <c r="B37" i="2"/>
  <c r="B38" i="2" s="1"/>
  <c r="K19" i="2"/>
  <c r="D19" i="2"/>
  <c r="K16" i="2"/>
  <c r="G16" i="2"/>
  <c r="G19" i="2" s="1"/>
  <c r="D16" i="2"/>
  <c r="C16" i="2"/>
  <c r="C19" i="2" s="1"/>
  <c r="B16" i="2"/>
  <c r="B19" i="2" s="1"/>
  <c r="K14" i="2"/>
  <c r="J14" i="2"/>
  <c r="J16" i="2" s="1"/>
  <c r="J19" i="2" s="1"/>
  <c r="I14" i="2"/>
  <c r="I16" i="2" s="1"/>
  <c r="I19" i="2" s="1"/>
  <c r="H14" i="2"/>
  <c r="H16" i="2" s="1"/>
  <c r="H19" i="2" s="1"/>
  <c r="G14" i="2"/>
  <c r="F14" i="2"/>
  <c r="F16" i="2" s="1"/>
  <c r="F19" i="2" s="1"/>
  <c r="E14" i="2"/>
  <c r="E16" i="2" s="1"/>
  <c r="E19" i="2" s="1"/>
  <c r="D14" i="2"/>
  <c r="C14" i="2"/>
  <c r="B14" i="2"/>
  <c r="L13" i="2"/>
  <c r="L18" i="2" s="1"/>
  <c r="D6" i="2"/>
  <c r="E6" i="2" s="1"/>
  <c r="F6" i="2" s="1"/>
  <c r="G6" i="2" s="1"/>
  <c r="H6" i="2" s="1"/>
  <c r="I6" i="2" s="1"/>
  <c r="J6" i="2" s="1"/>
  <c r="K6" i="2" s="1"/>
  <c r="C6" i="2"/>
  <c r="O2" i="2"/>
  <c r="AV34" i="1"/>
  <c r="AV35" i="1" s="1"/>
  <c r="AU34" i="1"/>
  <c r="AU35" i="1" s="1"/>
  <c r="AT34" i="1"/>
  <c r="AT35" i="1" s="1"/>
  <c r="AS34" i="1"/>
  <c r="AS35" i="1" s="1"/>
  <c r="AR34" i="1"/>
  <c r="AR35" i="1" s="1"/>
  <c r="AQ34" i="1"/>
  <c r="AQ35" i="1" s="1"/>
  <c r="AP34" i="1"/>
  <c r="AP35" i="1" s="1"/>
  <c r="AO34" i="1"/>
  <c r="AO35" i="1" s="1"/>
  <c r="AN34" i="1"/>
  <c r="AN35" i="1" s="1"/>
  <c r="AM34" i="1"/>
  <c r="AM35" i="1" s="1"/>
  <c r="AL34" i="1"/>
  <c r="AL35" i="1" s="1"/>
  <c r="AK34" i="1"/>
  <c r="AK35" i="1" s="1"/>
  <c r="AJ34" i="1"/>
  <c r="AJ35" i="1" s="1"/>
  <c r="AI34" i="1"/>
  <c r="AI35" i="1" s="1"/>
  <c r="AH34" i="1"/>
  <c r="AH35" i="1" s="1"/>
  <c r="AG34" i="1"/>
  <c r="AG35" i="1" s="1"/>
  <c r="AF34" i="1"/>
  <c r="AF35" i="1" s="1"/>
  <c r="AE34" i="1"/>
  <c r="AE35" i="1" s="1"/>
  <c r="AD34" i="1"/>
  <c r="AD35" i="1" s="1"/>
  <c r="AC34" i="1"/>
  <c r="AC35" i="1" s="1"/>
  <c r="AB34" i="1"/>
  <c r="AB35" i="1" s="1"/>
  <c r="AA34" i="1"/>
  <c r="AA35" i="1" s="1"/>
  <c r="Z34" i="1"/>
  <c r="Z35" i="1" s="1"/>
  <c r="Y34" i="1"/>
  <c r="Y35" i="1" s="1"/>
  <c r="X34" i="1"/>
  <c r="X35" i="1" s="1"/>
  <c r="W34" i="1"/>
  <c r="W35" i="1" s="1"/>
  <c r="V34" i="1"/>
  <c r="V35" i="1" s="1"/>
  <c r="U34" i="1"/>
  <c r="U35" i="1" s="1"/>
  <c r="T34" i="1"/>
  <c r="T35" i="1" s="1"/>
  <c r="S34" i="1"/>
  <c r="S35" i="1" s="1"/>
  <c r="R34" i="1"/>
  <c r="R35" i="1" s="1"/>
  <c r="Q34" i="1"/>
  <c r="Q35" i="1" s="1"/>
  <c r="P34" i="1"/>
  <c r="P35" i="1" s="1"/>
  <c r="O34" i="1"/>
  <c r="O35" i="1" s="1"/>
  <c r="N34" i="1"/>
  <c r="N35" i="1" s="1"/>
  <c r="M34" i="1"/>
  <c r="M35" i="1" s="1"/>
  <c r="L34" i="1"/>
  <c r="L35" i="1" s="1"/>
  <c r="K34" i="1"/>
  <c r="K35" i="1" s="1"/>
  <c r="J34" i="1"/>
  <c r="J35" i="1" s="1"/>
  <c r="I34" i="1"/>
  <c r="I35" i="1" s="1"/>
  <c r="H34" i="1"/>
  <c r="H35" i="1" s="1"/>
  <c r="G34" i="1"/>
  <c r="G35" i="1" s="1"/>
  <c r="F34" i="1"/>
  <c r="F35" i="1" s="1"/>
  <c r="E34" i="1"/>
  <c r="E35" i="1" s="1"/>
  <c r="D34" i="1"/>
  <c r="D35" i="1" s="1"/>
  <c r="C34" i="1"/>
  <c r="C35" i="1" s="1"/>
  <c r="B34" i="1"/>
  <c r="B35" i="1" s="1"/>
  <c r="B20" i="1"/>
  <c r="C17" i="1"/>
  <c r="B17" i="1"/>
  <c r="U15" i="1"/>
  <c r="U17" i="1" s="1"/>
  <c r="U20" i="1" s="1"/>
  <c r="T15" i="1"/>
  <c r="T17" i="1" s="1"/>
  <c r="T20" i="1" s="1"/>
  <c r="S15" i="1"/>
  <c r="S17" i="1" s="1"/>
  <c r="S20" i="1" s="1"/>
  <c r="R15" i="1"/>
  <c r="R17" i="1" s="1"/>
  <c r="R20" i="1" s="1"/>
  <c r="Q15" i="1"/>
  <c r="Q17" i="1" s="1"/>
  <c r="Q20" i="1" s="1"/>
  <c r="P15" i="1"/>
  <c r="P17" i="1" s="1"/>
  <c r="P20" i="1" s="1"/>
  <c r="O15" i="1"/>
  <c r="O17" i="1" s="1"/>
  <c r="O20" i="1" s="1"/>
  <c r="N15" i="1"/>
  <c r="N17" i="1" s="1"/>
  <c r="N20" i="1" s="1"/>
  <c r="M15" i="1"/>
  <c r="M17" i="1" s="1"/>
  <c r="M20" i="1" s="1"/>
  <c r="L15" i="1"/>
  <c r="L17" i="1" s="1"/>
  <c r="L20" i="1" s="1"/>
  <c r="K15" i="1"/>
  <c r="K17" i="1" s="1"/>
  <c r="K20" i="1" s="1"/>
  <c r="J15" i="1"/>
  <c r="J17" i="1" s="1"/>
  <c r="J20" i="1" s="1"/>
  <c r="I15" i="1"/>
  <c r="I17" i="1" s="1"/>
  <c r="I20" i="1" s="1"/>
  <c r="H15" i="1"/>
  <c r="H17" i="1" s="1"/>
  <c r="H20" i="1" s="1"/>
  <c r="G15" i="1"/>
  <c r="G17" i="1" s="1"/>
  <c r="G20" i="1" s="1"/>
  <c r="F15" i="1"/>
  <c r="F17" i="1" s="1"/>
  <c r="F20" i="1" s="1"/>
  <c r="E15" i="1"/>
  <c r="E17" i="1" s="1"/>
  <c r="E20" i="1" s="1"/>
  <c r="D15" i="1"/>
  <c r="D17" i="1" s="1"/>
  <c r="D20" i="1" s="1"/>
  <c r="B15" i="1"/>
  <c r="V14" i="1"/>
  <c r="V19" i="1" s="1"/>
  <c r="D7" i="1"/>
  <c r="E7" i="1" s="1"/>
  <c r="F7" i="1" s="1"/>
  <c r="G7" i="1" s="1"/>
  <c r="H7" i="1" s="1"/>
  <c r="I7" i="1" s="1"/>
  <c r="J7" i="1" s="1"/>
  <c r="K7" i="1" s="1"/>
  <c r="L7" i="1" s="1"/>
  <c r="C7" i="1"/>
  <c r="S7" i="1" l="1"/>
  <c r="T7" i="1" s="1"/>
  <c r="U7" i="1" s="1"/>
  <c r="M7" i="1"/>
  <c r="N7" i="1" s="1"/>
  <c r="O7" i="1" s="1"/>
  <c r="P7" i="1" s="1"/>
  <c r="Q7" i="1" s="1"/>
  <c r="R7" i="1" s="1"/>
  <c r="B5" i="3"/>
  <c r="V20" i="1"/>
  <c r="W19" i="1"/>
  <c r="B6" i="1"/>
  <c r="N8" i="4"/>
  <c r="M8" i="4"/>
  <c r="L8" i="4"/>
  <c r="K8" i="4"/>
  <c r="J8" i="4"/>
  <c r="I8" i="4"/>
  <c r="F8" i="4"/>
  <c r="H8" i="4"/>
  <c r="G8" i="4"/>
  <c r="E8" i="4"/>
  <c r="D8" i="4"/>
  <c r="C8" i="4"/>
  <c r="B8" i="4"/>
  <c r="B5" i="2"/>
  <c r="I9" i="4"/>
  <c r="D9" i="4"/>
  <c r="J9" i="4"/>
  <c r="C9" i="4"/>
  <c r="L9" i="4"/>
  <c r="K9" i="4"/>
  <c r="E9" i="4"/>
  <c r="G9" i="4"/>
  <c r="H9" i="4"/>
  <c r="N9" i="4"/>
  <c r="M9" i="4"/>
  <c r="F9" i="4"/>
  <c r="B9" i="4"/>
  <c r="D10" i="4" l="1"/>
  <c r="B10" i="4"/>
  <c r="G10" i="4"/>
  <c r="I10" i="4"/>
  <c r="M10" i="4"/>
  <c r="E10" i="4"/>
  <c r="F10" i="4"/>
  <c r="K10" i="4"/>
  <c r="N10" i="4"/>
  <c r="C10" i="4"/>
  <c r="H10" i="4"/>
  <c r="J10" i="4"/>
  <c r="L10" i="4"/>
  <c r="E9" i="1"/>
  <c r="J9" i="1"/>
  <c r="I9" i="1"/>
  <c r="H9" i="1"/>
  <c r="G9" i="1"/>
  <c r="F9" i="1"/>
  <c r="C9" i="1"/>
  <c r="B9" i="1"/>
  <c r="D9" i="1"/>
  <c r="U9" i="1"/>
  <c r="T9" i="1"/>
  <c r="P9" i="1"/>
  <c r="S9" i="1"/>
  <c r="R9" i="1"/>
  <c r="Q9" i="1"/>
  <c r="N9" i="1"/>
  <c r="M9" i="1"/>
  <c r="L9" i="1"/>
  <c r="K9" i="1"/>
  <c r="O9" i="1"/>
  <c r="D8" i="2"/>
  <c r="C8" i="2"/>
  <c r="B8" i="2"/>
  <c r="F8" i="2"/>
  <c r="K8" i="2"/>
  <c r="H8" i="2"/>
  <c r="J8" i="2"/>
  <c r="I8" i="2"/>
  <c r="E8" i="2"/>
  <c r="G8" i="2"/>
  <c r="I8" i="3"/>
  <c r="H8" i="3"/>
  <c r="G8" i="3"/>
  <c r="F8" i="3"/>
  <c r="E8" i="3"/>
  <c r="D8" i="3"/>
  <c r="B8" i="3"/>
  <c r="C8" i="3"/>
  <c r="K8" i="3"/>
  <c r="L8" i="3"/>
  <c r="J8" i="3"/>
  <c r="B10" i="1"/>
  <c r="G10" i="1"/>
  <c r="I9" i="2"/>
  <c r="D9" i="2"/>
  <c r="C9" i="3"/>
  <c r="G9" i="3"/>
  <c r="J10" i="1"/>
  <c r="H9" i="3"/>
  <c r="E10" i="1"/>
  <c r="E9" i="3"/>
  <c r="L10" i="1"/>
  <c r="H10" i="1"/>
  <c r="U10" i="1"/>
  <c r="K9" i="2"/>
  <c r="Q10" i="1"/>
  <c r="J9" i="3"/>
  <c r="F9" i="3"/>
  <c r="I9" i="3"/>
  <c r="P10" i="1"/>
  <c r="O10" i="1"/>
  <c r="D10" i="1"/>
  <c r="M10" i="1"/>
  <c r="T10" i="1"/>
  <c r="H9" i="2"/>
  <c r="I10" i="1"/>
  <c r="D9" i="3"/>
  <c r="F9" i="2"/>
  <c r="L9" i="3"/>
  <c r="S10" i="1"/>
  <c r="G9" i="2"/>
  <c r="B9" i="2"/>
  <c r="F10" i="1"/>
  <c r="C9" i="2"/>
  <c r="N10" i="1"/>
  <c r="C10" i="1"/>
  <c r="R10" i="1"/>
  <c r="J9" i="2"/>
  <c r="K10" i="1"/>
  <c r="K9" i="3"/>
  <c r="B9" i="3"/>
  <c r="E9" i="2"/>
  <c r="B10" i="2" l="1"/>
  <c r="B20" i="2" s="1"/>
  <c r="I11" i="1"/>
  <c r="I21" i="1" s="1"/>
  <c r="J11" i="1"/>
  <c r="J21" i="1" s="1"/>
  <c r="O11" i="1"/>
  <c r="O21" i="1" s="1"/>
  <c r="M11" i="1"/>
  <c r="M21" i="1" s="1"/>
  <c r="H10" i="2"/>
  <c r="H20" i="2" s="1"/>
  <c r="G11" i="1"/>
  <c r="G21" i="1" s="1"/>
  <c r="C10" i="2"/>
  <c r="C20" i="2" s="1"/>
  <c r="L10" i="3"/>
  <c r="L20" i="3" s="1"/>
  <c r="L11" i="1"/>
  <c r="L21" i="1" s="1"/>
  <c r="N11" i="1"/>
  <c r="N21" i="1" s="1"/>
  <c r="G10" i="3"/>
  <c r="G20" i="3" s="1"/>
  <c r="T11" i="1"/>
  <c r="T21" i="1" s="1"/>
  <c r="K10" i="2"/>
  <c r="K20" i="2" s="1"/>
  <c r="H11" i="1"/>
  <c r="H21" i="1" s="1"/>
  <c r="D10" i="2"/>
  <c r="D20" i="2" s="1"/>
  <c r="K10" i="3"/>
  <c r="K20" i="3" s="1"/>
  <c r="C10" i="3"/>
  <c r="C20" i="3" s="1"/>
  <c r="D10" i="3"/>
  <c r="D20" i="3" s="1"/>
  <c r="Q11" i="1"/>
  <c r="Q21" i="1" s="1"/>
  <c r="R11" i="1"/>
  <c r="R21" i="1" s="1"/>
  <c r="S11" i="1"/>
  <c r="S21" i="1" s="1"/>
  <c r="U11" i="1"/>
  <c r="U21" i="1" s="1"/>
  <c r="J10" i="2"/>
  <c r="J20" i="2" s="1"/>
  <c r="F11" i="1"/>
  <c r="F21" i="1" s="1"/>
  <c r="E11" i="1"/>
  <c r="E21" i="1" s="1"/>
  <c r="B10" i="3"/>
  <c r="B20" i="3" s="1"/>
  <c r="F10" i="3"/>
  <c r="F20" i="3" s="1"/>
  <c r="P11" i="1"/>
  <c r="P21" i="1" s="1"/>
  <c r="I10" i="3"/>
  <c r="I20" i="3" s="1"/>
  <c r="E10" i="2"/>
  <c r="E20" i="2" s="1"/>
  <c r="D11" i="1"/>
  <c r="D21" i="1" s="1"/>
  <c r="F10" i="2"/>
  <c r="F20" i="2" s="1"/>
  <c r="J10" i="3"/>
  <c r="J20" i="3" s="1"/>
  <c r="K11" i="1"/>
  <c r="K21" i="1" s="1"/>
  <c r="E10" i="3"/>
  <c r="E20" i="3" s="1"/>
  <c r="H10" i="3"/>
  <c r="H20" i="3" s="1"/>
  <c r="G10" i="2"/>
  <c r="G20" i="2" s="1"/>
  <c r="I10" i="2"/>
  <c r="I20" i="2" s="1"/>
  <c r="B11" i="1"/>
  <c r="B21" i="1" l="1"/>
  <c r="C11" i="1"/>
  <c r="C20" i="1" s="1"/>
  <c r="C21" i="1" s="1"/>
</calcChain>
</file>

<file path=xl/sharedStrings.xml><?xml version="1.0" encoding="utf-8"?>
<sst xmlns="http://schemas.openxmlformats.org/spreadsheetml/2006/main" count="274" uniqueCount="138">
  <si>
    <t>20231031 For Tier 2 Meteorological weather stations for Met Offices</t>
  </si>
  <si>
    <t>OPEN Data Format: MeteoHelix IoT Sigfox &amp; LoRaWAN wireless message bit string verifier calculator</t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</si>
  <si>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</si>
  <si>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</si>
  <si>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</si>
  <si>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hex converted to binary =</t>
  </si>
  <si>
    <t>bit shifting string start position =</t>
  </si>
  <si>
    <t>Physical Property Measured =</t>
  </si>
  <si>
    <t>Index</t>
  </si>
  <si>
    <t>Battery</t>
  </si>
  <si>
    <t>Temperature</t>
  </si>
  <si>
    <t>Humidity</t>
  </si>
  <si>
    <t>Debug</t>
  </si>
  <si>
    <t>converted to binary =</t>
  </si>
  <si>
    <t>converted to decimal =</t>
  </si>
  <si>
    <t>Converted value in output units =</t>
  </si>
  <si>
    <t>units</t>
  </si>
  <si>
    <t>n/a</t>
  </si>
  <si>
    <t>V</t>
  </si>
  <si>
    <t>°C</t>
  </si>
  <si>
    <t>%</t>
  </si>
  <si>
    <t>Pa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</si>
  <si>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</si>
  <si>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</si>
  <si>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</si>
  <si>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</si>
  <si>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</si>
  <si>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</si>
  <si>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</si>
  <si>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</si>
  <si>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</si>
  <si>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CALCULLATION:</t>
  </si>
  <si>
    <t xml:space="preserve">    Message counter revolving 0 to 255 is the regular 10min message index.</t>
  </si>
  <si>
    <t>Temperature = internal temperature of the sensor chamber to make sure that the sensors are operating within their environmental limits.</t>
  </si>
  <si>
    <t>Humidity = internal humidity of the sensor chamber to make sure that the sensors are operating within their environmental limits. (Resolution of sensor is concentrated above 40% humidity, since only high humidity limit and condensation is of concern)</t>
  </si>
  <si>
    <t xml:space="preserve">    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</si>
  <si>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Fused Pressure = The average pressure as output by the internal sensor Aerospace-grade quality control algorithm. This is the MAIN output value to be used for airport runway pressure.</t>
  </si>
  <si>
    <t>Pressure0..5 = The average pressure values for this individual sensor (for information purpouses only)</t>
  </si>
  <si>
    <t>Press0…5 exlusions from Fused_Press = How many times was this sensor excluded from the Fused Sensor average (how many times did this sensor fall outside of the required statistical quality control parameters)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</si>
  <si>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</si>
  <si>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</si>
  <si>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</si>
  <si>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</si>
  <si>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</si>
  <si>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Copyright©2018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</si>
  <si>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</si>
  <si>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</si>
  <si>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</si>
  <si>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</si>
  <si>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This calculator is meant for quick message decoding for MeteoWind IoT wind transmitters that send a bit-shifted string.</t>
  </si>
  <si>
    <t xml:space="preserve">MeteoWind IoT message format </t>
  </si>
  <si>
    <t>Input XX byte or longer string (hex) =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</si>
  <si>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</si>
  <si>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</si>
  <si>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</si>
  <si>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</si>
  <si>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</si>
  <si>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</si>
  <si>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</si>
  <si>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</si>
  <si>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</si>
  <si>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</si>
  <si>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Debug Flags</t>
  </si>
  <si>
    <t>bit SUM</t>
  </si>
  <si>
    <t>deg</t>
  </si>
  <si>
    <t>status</t>
  </si>
  <si>
    <t>interger</t>
  </si>
  <si>
    <t>meters</t>
  </si>
  <si>
    <t>FINAL CALCULATED OUTPUT VALUES =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</si>
  <si>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</si>
  <si>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</si>
  <si>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>Conversion ALGORITHM:</t>
  </si>
  <si>
    <t>https://stackoverflow.com/questions/46962288/change-longitude-from-180-to-180-to-0-to-360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</si>
  <si>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</si>
  <si>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</si>
  <si>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</si>
  <si>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r>
      <rPr>
        <sz val="11"/>
        <color rgb="FFFF0000"/>
        <rFont val="Calibri"/>
        <family val="2"/>
        <charset val="1"/>
      </rPr>
      <t xml:space="preserve">    Accelerometer Average Inclination in X - </t>
    </r>
    <r>
      <rPr>
        <b/>
        <sz val="11"/>
        <color rgb="FFFF0000"/>
        <rFont val="Calibri"/>
        <family val="2"/>
        <charset val="1"/>
      </rPr>
      <t>treba vynulovat vo vyrobe ked sa napaluje, nech je v horizontalnej polohe</t>
    </r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</si>
  <si>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</si>
  <si>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</si>
  <si>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t>https://stackoverflow.com/questions/35693029/bin2dec-for-numbers-longer-than-10-bits-in-excel</t>
  </si>
  <si>
    <t>https://www.esri.com/news/arcuser/0703/geoid2of3.html</t>
  </si>
  <si>
    <t xml:space="preserve">Copyright©2019 BARANI DESIGN TECHNOLOGIES s.r.o.    </t>
  </si>
  <si>
    <t>MeteoHelix IoT message format</t>
  </si>
  <si>
    <t>4A42020E18CD050000002700BECE</t>
  </si>
  <si>
    <t>Hardware type</t>
  </si>
  <si>
    <t>Major Firmware revision</t>
  </si>
  <si>
    <t>Minor Firmware revision</t>
  </si>
  <si>
    <t>Patch Firmware revision</t>
  </si>
  <si>
    <t>Sensor_head serial number</t>
  </si>
  <si>
    <t>Solar Serial number</t>
  </si>
  <si>
    <t>DEV ADDR0</t>
  </si>
  <si>
    <t>DEV ADDR1</t>
  </si>
  <si>
    <t>DEV ADDR2</t>
  </si>
  <si>
    <t>DEV ADDR3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</si>
  <si>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</si>
  <si>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</si>
  <si>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</si>
  <si>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</si>
  <si>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</si>
  <si>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</si>
  <si>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80A001FF80320000FFF800000000</t>
  </si>
  <si>
    <t>All Alarms Snooze</t>
  </si>
  <si>
    <t>Temperature 
Hi or Low or Both Alarm</t>
  </si>
  <si>
    <t>Temperature_min</t>
  </si>
  <si>
    <t>Temperature_max</t>
  </si>
  <si>
    <t>Relative Humidity 
Hi or Low or Both Alarm</t>
  </si>
  <si>
    <t>Humidity_min</t>
  </si>
  <si>
    <t>Humidity_max</t>
  </si>
  <si>
    <t>Barometric Pressure
Hi or Low or Both Alarm</t>
  </si>
  <si>
    <t>Pressure_min</t>
  </si>
  <si>
    <t>Pressure_max</t>
  </si>
  <si>
    <r>
      <rPr>
        <b/>
        <sz val="11"/>
        <color theme="1"/>
        <rFont val="Calibri"/>
        <family val="2"/>
        <charset val="1"/>
      </rPr>
      <t xml:space="preserve">Time Interval 
</t>
    </r>
    <r>
      <rPr>
        <b/>
        <sz val="11"/>
        <color rgb="FFFF0000"/>
        <rFont val="Calibri"/>
        <family val="2"/>
        <charset val="1"/>
      </rPr>
      <t xml:space="preserve">SQUARED (SQRT)
</t>
    </r>
    <r>
      <rPr>
        <b/>
        <sz val="11"/>
        <color theme="1"/>
        <rFont val="Calibri"/>
        <family val="2"/>
        <charset val="1"/>
      </rPr>
      <t>(min time interval between successive pulses)</t>
    </r>
  </si>
  <si>
    <t>Debug flags</t>
  </si>
  <si>
    <t>seconds</t>
  </si>
  <si>
    <t>C</t>
  </si>
  <si>
    <t>Pascal</t>
  </si>
  <si>
    <t>728/seconds^0.5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</si>
  <si>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</si>
  <si>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</si>
  <si>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</si>
  <si>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</si>
  <si>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</si>
  <si>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</si>
  <si>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</si>
  <si>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01C5285BE7EE1D00FBBFFE846835</t>
  </si>
  <si>
    <t>Reference pressure</t>
  </si>
  <si>
    <t>Diff from Reference Pressure 0</t>
  </si>
  <si>
    <t>Diff from Reference Pressure 1</t>
  </si>
  <si>
    <t>Diff from Reference Pressure 2</t>
  </si>
  <si>
    <t>Diff from Reference Pressure 3</t>
  </si>
  <si>
    <t>Diff from Reference Pressure 4</t>
  </si>
  <si>
    <t>Diff from Reference Pressure 5</t>
  </si>
  <si>
    <t>StDev Pressure 0</t>
  </si>
  <si>
    <t>StDev Pressure 1</t>
  </si>
  <si>
    <t>StDev Pressure 2</t>
  </si>
  <si>
    <t>StDev Pressure 3</t>
  </si>
  <si>
    <t>StDev Pressure 4</t>
  </si>
  <si>
    <t>StDev Pressure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</si>
</sst>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</numFmts>
  <fonts count="35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Calibri"/>
      <family val="2"/>
      <charset val="1"/>
    </font>
    <font>
      <u/>
      <sz val="14"/>
      <color theme="10"/>
      <name val="Calibri"/>
      <family val="2"/>
      <charset val="1"/>
    </font>
    <font>
      <i/>
      <sz val="11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4"/>
      <color theme="1"/>
      <name val="Calibri"/>
      <family val="2"/>
      <charset val="1"/>
    </font>
    <font>
      <b/>
      <sz val="14"/>
      <color theme="4"/>
      <name val="Calibri"/>
      <family val="2"/>
      <charset val="238"/>
    </font>
    <font>
      <sz val="11"/>
      <color theme="0" tint="-0.34998626667073579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 tint="-0.499984740745262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sz val="11"/>
      <name val="Calibri"/>
      <family val="2"/>
      <charset val="1"/>
    </font>
    <font>
      <b/>
      <sz val="11"/>
      <color theme="2" tint="-0.89999084444715716"/>
      <name val="Calibri"/>
      <family val="2"/>
      <charset val="1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i/>
      <sz val="11"/>
      <color rgb="FFFF0000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70C0"/>
      <name val="Calibri"/>
      <family val="2"/>
      <charset val="238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A6A6A6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D6DCE5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79857783745845"/>
        <bgColor rgb="FFD9D9D9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32" fillId="0" borderId="0" applyBorder="0" applyProtection="0"/>
    <xf numFmtId="0" fontId="1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</cellStyleXfs>
  <cellXfs count="153">
    <xf numFmtId="0" fontId="0" fillId="0" borderId="0" xfId="0"/>
    <xf numFmtId="0" fontId="2" fillId="0" borderId="0" xfId="3" applyAlignment="1">
      <alignment horizontal="center" vertical="center"/>
    </xf>
    <xf numFmtId="0" fontId="1" fillId="0" borderId="0" xfId="2" applyBorder="1" applyAlignment="1" applyProtection="1">
      <alignment horizontal="center" vertical="center"/>
    </xf>
    <xf numFmtId="0" fontId="2" fillId="0" borderId="0" xfId="3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4" fillId="0" borderId="0" xfId="3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3" applyFont="1" applyAlignment="1" applyProtection="1">
      <alignment horizontal="left" vertical="center"/>
      <protection locked="0"/>
    </xf>
    <xf numFmtId="164" fontId="10" fillId="0" borderId="2" xfId="3" applyNumberFormat="1" applyFont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2" fillId="2" borderId="0" xfId="3" applyFill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12" fillId="0" borderId="3" xfId="3" applyFont="1" applyBorder="1" applyAlignment="1">
      <alignment horizontal="center" vertical="center"/>
    </xf>
    <xf numFmtId="0" fontId="12" fillId="3" borderId="3" xfId="3" applyFont="1" applyFill="1" applyBorder="1" applyAlignment="1">
      <alignment horizontal="center" vertical="center"/>
    </xf>
    <xf numFmtId="2" fontId="12" fillId="0" borderId="3" xfId="3" applyNumberFormat="1" applyFont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4" fillId="0" borderId="4" xfId="3" applyFont="1" applyBorder="1" applyAlignment="1">
      <alignment horizontal="left" vertical="center"/>
    </xf>
    <xf numFmtId="0" fontId="13" fillId="0" borderId="5" xfId="3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2" fillId="2" borderId="5" xfId="3" applyFont="1" applyFill="1" applyBorder="1" applyAlignment="1">
      <alignment horizontal="center" vertical="center"/>
    </xf>
    <xf numFmtId="0" fontId="4" fillId="0" borderId="6" xfId="3" applyFont="1" applyBorder="1" applyAlignment="1">
      <alignment horizontal="left" vertical="center"/>
    </xf>
    <xf numFmtId="0" fontId="2" fillId="0" borderId="7" xfId="3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/>
    </xf>
    <xf numFmtId="0" fontId="4" fillId="4" borderId="6" xfId="3" applyFont="1" applyFill="1" applyBorder="1" applyAlignment="1">
      <alignment horizontal="left" vertical="center"/>
    </xf>
    <xf numFmtId="166" fontId="14" fillId="4" borderId="7" xfId="3" applyNumberFormat="1" applyFont="1" applyFill="1" applyBorder="1" applyAlignment="1">
      <alignment horizontal="center" vertical="center"/>
    </xf>
    <xf numFmtId="166" fontId="2" fillId="4" borderId="7" xfId="3" applyNumberFormat="1" applyFill="1" applyBorder="1" applyAlignment="1">
      <alignment horizontal="center" vertical="center"/>
    </xf>
    <xf numFmtId="166" fontId="4" fillId="2" borderId="7" xfId="3" applyNumberFormat="1" applyFont="1" applyFill="1" applyBorder="1" applyAlignment="1">
      <alignment horizontal="center" vertical="center"/>
    </xf>
    <xf numFmtId="166" fontId="2" fillId="4" borderId="0" xfId="3" applyNumberFormat="1" applyFill="1" applyAlignment="1">
      <alignment horizontal="center" vertical="center"/>
    </xf>
    <xf numFmtId="0" fontId="2" fillId="4" borderId="0" xfId="3" applyFill="1" applyAlignment="1">
      <alignment horizontal="center" vertical="center"/>
    </xf>
    <xf numFmtId="0" fontId="15" fillId="0" borderId="6" xfId="3" applyFont="1" applyBorder="1" applyAlignment="1">
      <alignment horizontal="left" vertical="center"/>
    </xf>
    <xf numFmtId="1" fontId="16" fillId="0" borderId="7" xfId="3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6" fontId="16" fillId="2" borderId="7" xfId="3" applyNumberFormat="1" applyFont="1" applyFill="1" applyBorder="1" applyAlignment="1">
      <alignment horizontal="center" vertical="center"/>
    </xf>
    <xf numFmtId="1" fontId="16" fillId="0" borderId="0" xfId="3" applyNumberFormat="1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7" fillId="0" borderId="7" xfId="3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0" borderId="7" xfId="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8" fillId="0" borderId="8" xfId="3" applyFont="1" applyBorder="1" applyAlignment="1">
      <alignment horizontal="left" vertical="center"/>
    </xf>
    <xf numFmtId="0" fontId="2" fillId="0" borderId="9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2" borderId="9" xfId="0" applyNumberForma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0" borderId="10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2" borderId="10" xfId="3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20" fillId="2" borderId="0" xfId="5" applyFont="1" applyFill="1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4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left" vertical="center"/>
    </xf>
    <xf numFmtId="166" fontId="14" fillId="2" borderId="7" xfId="0" applyNumberFormat="1" applyFont="1" applyFill="1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166" fontId="24" fillId="2" borderId="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1" fontId="30" fillId="0" borderId="7" xfId="0" applyNumberFormat="1" applyFont="1" applyBorder="1" applyAlignment="1">
      <alignment horizontal="center" vertical="center"/>
    </xf>
    <xf numFmtId="166" fontId="30" fillId="2" borderId="7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left" vertical="center"/>
    </xf>
    <xf numFmtId="167" fontId="0" fillId="2" borderId="9" xfId="0" applyNumberForma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32" fillId="0" borderId="0" xfId="1" applyBorder="1" applyProtection="1"/>
    <xf numFmtId="0" fontId="1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5" fontId="11" fillId="5" borderId="2" xfId="0" applyNumberFormat="1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0" borderId="5" xfId="3" applyFon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1" fontId="30" fillId="5" borderId="7" xfId="0" applyNumberFormat="1" applyFont="1" applyFill="1" applyBorder="1" applyAlignment="1">
      <alignment horizontal="center" vertical="center"/>
    </xf>
    <xf numFmtId="168" fontId="30" fillId="0" borderId="7" xfId="0" applyNumberFormat="1" applyFont="1" applyBorder="1" applyAlignment="1">
      <alignment horizontal="center" vertical="center"/>
    </xf>
    <xf numFmtId="0" fontId="30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4" fillId="5" borderId="10" xfId="0" applyFont="1" applyFill="1" applyBorder="1" applyAlignment="1">
      <alignment horizontal="center" vertical="center"/>
    </xf>
    <xf numFmtId="165" fontId="10" fillId="0" borderId="2" xfId="3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0" fontId="5" fillId="0" borderId="0" xfId="2" applyFont="1" applyBorder="1" applyAlignment="1" applyProtection="1">
      <alignment horizontal="left" vertical="center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9" fillId="0" borderId="1" xfId="3" applyFont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" fillId="0" borderId="0" xfId="3" applyAlignment="1">
      <alignment horizontal="left" vertical="center"/>
    </xf>
    <xf numFmtId="0" fontId="1" fillId="0" borderId="0" xfId="2" applyBorder="1" applyAlignment="1" applyProtection="1">
      <alignment horizontal="center" vertical="center"/>
    </xf>
    <xf numFmtId="0" fontId="2" fillId="0" borderId="0" xfId="3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8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 vertical="center"/>
    </xf>
    <xf numFmtId="0" fontId="32" fillId="0" borderId="0" xfId="1" applyBorder="1" applyAlignment="1" applyProtection="1">
      <alignment horizontal="left" vertical="center"/>
    </xf>
    <xf numFmtId="0" fontId="3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Hyperlink" xfId="1" builtinId="8"/>
    <cellStyle name="Hyperlink 2" xfId="2" xr:uid="{00000000-0005-0000-0000-000006000000}"/>
    <cellStyle name="Normal" xfId="0" builtinId="0"/>
    <cellStyle name="Normal 2" xfId="3" xr:uid="{00000000-0005-0000-0000-000007000000}"/>
    <cellStyle name="Normal 2 2" xfId="4" xr:uid="{00000000-0005-0000-0000-000008000000}"/>
    <cellStyle name="Normal 2 2 2" xfId="5" xr:uid="{00000000-0005-0000-0000-000009000000}"/>
    <cellStyle name="Normal 3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18171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baranidesign.com" TargetMode="External"/><Relationship Id="rId2" Type="http://schemas.openxmlformats.org/officeDocument/2006/relationships/hyperlink" Target="http://www.baranidesign.com/" TargetMode="External"/><Relationship Id="rId1" Type="http://schemas.openxmlformats.org/officeDocument/2006/relationships/hyperlink" Target="https://www.baranidesign.com/meteohelix-pro-weather-station/" TargetMode="External"/><Relationship Id="rId4" Type="http://schemas.openxmlformats.org/officeDocument/2006/relationships/hyperlink" Target="mailto:sales@baranidesign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sri.com/news/arcuser/0703/geoid2of3.html" TargetMode="External"/><Relationship Id="rId2" Type="http://schemas.openxmlformats.org/officeDocument/2006/relationships/hyperlink" Target="https://stackoverflow.com/questions/35693029/bin2dec-for-numbers-longer-than-10-bits-in-excel" TargetMode="External"/><Relationship Id="rId1" Type="http://schemas.openxmlformats.org/officeDocument/2006/relationships/hyperlink" Target="https://stackoverflow.com/questions/46962288/change-longitude-from-180-to-180-to-0-to-360" TargetMode="External"/><Relationship Id="rId5" Type="http://schemas.openxmlformats.org/officeDocument/2006/relationships/hyperlink" Target="mailto:sales@baranidesign.com" TargetMode="External"/><Relationship Id="rId4" Type="http://schemas.openxmlformats.org/officeDocument/2006/relationships/hyperlink" Target="http://www.baranidesig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"/>
  <sheetViews>
    <sheetView tabSelected="1" zoomScale="120" zoomScaleNormal="120" workbookViewId="0">
      <selection activeCell="K16" sqref="K16"/>
    </sheetView>
  </sheetViews>
  <sheetFormatPr defaultColWidth="9.140625" defaultRowHeight="15" x14ac:dyDescent="0.25"/>
  <cols>
    <col min="1" max="1" width="31.42578125" style="1" customWidth="1"/>
    <col min="2" max="2" width="9.5703125" style="9" customWidth="1"/>
    <col min="3" max="3" width="7.7109375" style="1" customWidth="1"/>
    <col min="4" max="4" width="12.7109375" style="1" customWidth="1"/>
    <col min="5" max="5" width="9.28515625" style="1" customWidth="1"/>
    <col min="6" max="6" width="19.28515625" style="1" customWidth="1"/>
    <col min="7" max="12" width="10.7109375" style="1" customWidth="1"/>
    <col min="13" max="18" width="14.28515625" style="1" customWidth="1"/>
    <col min="19" max="19" width="9" style="1" customWidth="1"/>
    <col min="20" max="20" width="9.28515625" style="1" customWidth="1"/>
    <col min="21" max="21" width="8.85546875" style="1" bestFit="1" customWidth="1"/>
    <col min="22" max="23" width="12.140625" style="1" customWidth="1"/>
    <col min="24" max="24" width="10.28515625" style="1" customWidth="1"/>
    <col min="25" max="32" width="5" style="1" customWidth="1"/>
    <col min="33" max="16384" width="9.140625" style="1"/>
  </cols>
  <sheetData>
    <row r="1" spans="1:34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34" ht="18.75" x14ac:dyDescent="0.25">
      <c r="A2" s="130" t="s">
        <v>1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</row>
    <row r="3" spans="1:34" x14ac:dyDescent="0.25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</row>
    <row r="4" spans="1:34" x14ac:dyDescent="0.25">
      <c r="A4" s="132" t="s">
        <v>3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</row>
    <row r="5" spans="1:34" ht="18.75" x14ac:dyDescent="0.25">
      <c r="A5" s="11" t="s">
        <v>4</v>
      </c>
      <c r="B5" s="133" t="s">
        <v>124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2"/>
      <c r="N5" s="12"/>
      <c r="O5" s="12"/>
      <c r="P5" s="12"/>
      <c r="Q5" s="12"/>
      <c r="R5" s="12"/>
    </row>
    <row r="6" spans="1:34" x14ac:dyDescent="0.25">
      <c r="A6" s="3" t="s">
        <v>5</v>
      </c>
      <c r="B6" s="134" t="str">
        <f>CONCATENATE(B35,C35,D35,E35,F35,G35,H35,I35,J35,K35,L35,S35,T35,U35,V35,W35,X35,Y35,Z35,AA35,AB35,AC35,AD35,AE35,AF35,AG35,AH35,AI35,AJ35,AK35,AL35,AM35,AN35,AO35,AP35,AQ35,AR35,AS35,AT35,AU35,AV35,)</f>
        <v>00000001110001010010100001011011111001111110111000011101000000001111101110111111111111101000010001101000001101010000000000000000000000000000000000000000000000000000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8"/>
      <c r="N6" s="8"/>
      <c r="O6" s="8"/>
      <c r="P6" s="8"/>
      <c r="Q6" s="8"/>
      <c r="R6" s="8"/>
    </row>
    <row r="7" spans="1:34" x14ac:dyDescent="0.25">
      <c r="A7" s="3" t="s">
        <v>6</v>
      </c>
      <c r="B7" s="13">
        <v>1</v>
      </c>
      <c r="C7" s="14">
        <f t="shared" ref="C7:R7" si="0">B7+B14</f>
        <v>9</v>
      </c>
      <c r="D7" s="14">
        <f t="shared" si="0"/>
        <v>10</v>
      </c>
      <c r="E7" s="14">
        <f t="shared" si="0"/>
        <v>16</v>
      </c>
      <c r="F7" s="128">
        <f t="shared" si="0"/>
        <v>20</v>
      </c>
      <c r="G7" s="128">
        <f t="shared" si="0"/>
        <v>33</v>
      </c>
      <c r="H7" s="128">
        <f t="shared" si="0"/>
        <v>43</v>
      </c>
      <c r="I7" s="128">
        <f t="shared" si="0"/>
        <v>53</v>
      </c>
      <c r="J7" s="128">
        <f t="shared" si="0"/>
        <v>63</v>
      </c>
      <c r="K7" s="128">
        <f t="shared" si="0"/>
        <v>73</v>
      </c>
      <c r="L7" s="129">
        <f t="shared" si="0"/>
        <v>83</v>
      </c>
      <c r="M7" s="14">
        <f t="shared" si="0"/>
        <v>93</v>
      </c>
      <c r="N7" s="14">
        <f t="shared" si="0"/>
        <v>99</v>
      </c>
      <c r="O7" s="14">
        <f t="shared" si="0"/>
        <v>105</v>
      </c>
      <c r="P7" s="14">
        <f t="shared" si="0"/>
        <v>111</v>
      </c>
      <c r="Q7" s="14">
        <f t="shared" si="0"/>
        <v>117</v>
      </c>
      <c r="R7" s="15">
        <f t="shared" si="0"/>
        <v>123</v>
      </c>
      <c r="S7" s="15">
        <f>L7+L14</f>
        <v>93</v>
      </c>
      <c r="T7" s="14">
        <f>S7+S14</f>
        <v>93</v>
      </c>
      <c r="U7" s="14">
        <f>T7+T14</f>
        <v>93</v>
      </c>
      <c r="V7" s="16"/>
    </row>
    <row r="8" spans="1:34" ht="45" x14ac:dyDescent="0.25">
      <c r="A8" s="3" t="s">
        <v>7</v>
      </c>
      <c r="B8" s="17" t="s">
        <v>8</v>
      </c>
      <c r="C8" s="17" t="s">
        <v>9</v>
      </c>
      <c r="D8" s="17" t="s">
        <v>10</v>
      </c>
      <c r="E8" s="17" t="s">
        <v>11</v>
      </c>
      <c r="F8" s="18" t="s">
        <v>125</v>
      </c>
      <c r="G8" s="18" t="s">
        <v>126</v>
      </c>
      <c r="H8" s="18" t="s">
        <v>127</v>
      </c>
      <c r="I8" s="18" t="s">
        <v>128</v>
      </c>
      <c r="J8" s="18" t="s">
        <v>129</v>
      </c>
      <c r="K8" s="18" t="s">
        <v>130</v>
      </c>
      <c r="L8" s="18" t="s">
        <v>131</v>
      </c>
      <c r="M8" s="18" t="s">
        <v>132</v>
      </c>
      <c r="N8" s="18" t="s">
        <v>133</v>
      </c>
      <c r="O8" s="18" t="s">
        <v>134</v>
      </c>
      <c r="P8" s="18" t="s">
        <v>135</v>
      </c>
      <c r="Q8" s="18" t="s">
        <v>136</v>
      </c>
      <c r="R8" s="18" t="s">
        <v>137</v>
      </c>
      <c r="S8" s="19" t="s">
        <v>12</v>
      </c>
      <c r="T8" s="19" t="s">
        <v>12</v>
      </c>
      <c r="U8" s="19" t="s">
        <v>12</v>
      </c>
      <c r="V8" s="16"/>
    </row>
    <row r="9" spans="1:34" x14ac:dyDescent="0.25">
      <c r="A9" s="3" t="s">
        <v>13</v>
      </c>
      <c r="B9" s="20" t="str">
        <f t="shared" ref="B9:U9" si="1">MID($B6,B7,B14)</f>
        <v>00000001</v>
      </c>
      <c r="C9" s="20" t="str">
        <f t="shared" si="1"/>
        <v>1</v>
      </c>
      <c r="D9" s="20" t="str">
        <f t="shared" si="1"/>
        <v>100010</v>
      </c>
      <c r="E9" s="20" t="str">
        <f t="shared" si="1"/>
        <v>1001</v>
      </c>
      <c r="F9" s="20" t="str">
        <f t="shared" si="1"/>
        <v>0100001011011</v>
      </c>
      <c r="G9" s="20" t="str">
        <f t="shared" si="1"/>
        <v>1110011111</v>
      </c>
      <c r="H9" s="20" t="str">
        <f t="shared" si="1"/>
        <v>1011100001</v>
      </c>
      <c r="I9" s="20" t="str">
        <f t="shared" si="1"/>
        <v>1101000000</v>
      </c>
      <c r="J9" s="20" t="str">
        <f t="shared" si="1"/>
        <v>0011111011</v>
      </c>
      <c r="K9" s="20" t="str">
        <f t="shared" si="1"/>
        <v>1011111111</v>
      </c>
      <c r="L9" s="20" t="str">
        <f t="shared" si="1"/>
        <v>1111101000</v>
      </c>
      <c r="M9" s="20" t="str">
        <f t="shared" si="1"/>
        <v>010001</v>
      </c>
      <c r="N9" s="20" t="str">
        <f t="shared" si="1"/>
        <v>101000</v>
      </c>
      <c r="O9" s="20" t="str">
        <f t="shared" si="1"/>
        <v>001101</v>
      </c>
      <c r="P9" s="20" t="str">
        <f t="shared" si="1"/>
        <v>010000</v>
      </c>
      <c r="Q9" s="20" t="str">
        <f t="shared" si="1"/>
        <v>000000</v>
      </c>
      <c r="R9" s="20" t="str">
        <f t="shared" si="1"/>
        <v>000000</v>
      </c>
      <c r="S9" s="20" t="str">
        <f t="shared" si="1"/>
        <v/>
      </c>
      <c r="T9" s="20" t="str">
        <f t="shared" si="1"/>
        <v/>
      </c>
      <c r="U9" s="20" t="str">
        <f t="shared" si="1"/>
        <v/>
      </c>
      <c r="V9" s="16"/>
    </row>
    <row r="10" spans="1:34" x14ac:dyDescent="0.25">
      <c r="A10" s="3" t="s">
        <v>14</v>
      </c>
      <c r="B10" s="21">
        <f t="shared" ref="B10:U10" ca="1" si="2">SUMPRODUCT(--MID(B9,LEN(B9)+1-ROW(INDIRECT("1:"&amp;LEN(B9))),1),(2^(ROW(INDIRECT("1:"&amp;LEN(B9)))-1)))</f>
        <v>1</v>
      </c>
      <c r="C10" s="21">
        <f t="shared" ca="1" si="2"/>
        <v>1</v>
      </c>
      <c r="D10" s="21">
        <f t="shared" ca="1" si="2"/>
        <v>34</v>
      </c>
      <c r="E10" s="21">
        <f t="shared" ca="1" si="2"/>
        <v>9</v>
      </c>
      <c r="F10" s="21">
        <f t="shared" ca="1" si="2"/>
        <v>2139</v>
      </c>
      <c r="G10" s="21">
        <f t="shared" ca="1" si="2"/>
        <v>927</v>
      </c>
      <c r="H10" s="21">
        <f t="shared" ca="1" si="2"/>
        <v>737</v>
      </c>
      <c r="I10" s="21">
        <f t="shared" ca="1" si="2"/>
        <v>832</v>
      </c>
      <c r="J10" s="21">
        <f t="shared" ca="1" si="2"/>
        <v>251</v>
      </c>
      <c r="K10" s="21">
        <f t="shared" ca="1" si="2"/>
        <v>767</v>
      </c>
      <c r="L10" s="21">
        <f t="shared" ca="1" si="2"/>
        <v>1000</v>
      </c>
      <c r="M10" s="21">
        <f t="shared" ca="1" si="2"/>
        <v>17</v>
      </c>
      <c r="N10" s="21">
        <f t="shared" ca="1" si="2"/>
        <v>40</v>
      </c>
      <c r="O10" s="21">
        <f t="shared" ca="1" si="2"/>
        <v>13</v>
      </c>
      <c r="P10" s="21">
        <f t="shared" ca="1" si="2"/>
        <v>16</v>
      </c>
      <c r="Q10" s="21">
        <f t="shared" ca="1" si="2"/>
        <v>0</v>
      </c>
      <c r="R10" s="21">
        <f t="shared" ca="1" si="2"/>
        <v>0</v>
      </c>
      <c r="S10" s="21" t="e">
        <f t="shared" ca="1" si="2"/>
        <v>#REF!</v>
      </c>
      <c r="T10" s="21" t="e">
        <f t="shared" ca="1" si="2"/>
        <v>#REF!</v>
      </c>
      <c r="U10" s="21" t="e">
        <f t="shared" ca="1" si="2"/>
        <v>#REF!</v>
      </c>
      <c r="V10" s="16"/>
    </row>
    <row r="11" spans="1:34" x14ac:dyDescent="0.25">
      <c r="A11" s="22" t="s">
        <v>15</v>
      </c>
      <c r="B11" s="23">
        <f ca="1">B10</f>
        <v>1</v>
      </c>
      <c r="C11" s="24">
        <f ca="1">IF(MOD(B11,10)&lt;=4,MOD(B11,10)*C13+C16,MOD(B11,10)*C13+C16-1)</f>
        <v>3.5</v>
      </c>
      <c r="D11" s="25">
        <f ca="1">D10*D13+D16</f>
        <v>23</v>
      </c>
      <c r="E11" s="23">
        <f ca="1">E10*E13+E16</f>
        <v>76</v>
      </c>
      <c r="F11" s="23">
        <f ca="1">F10*F13+F18</f>
        <v>51390</v>
      </c>
      <c r="G11" s="23">
        <f t="shared" ref="G11:U11" ca="1" si="3">G10*G13+G16</f>
        <v>207.5</v>
      </c>
      <c r="H11" s="23">
        <f t="shared" ca="1" si="3"/>
        <v>112.5</v>
      </c>
      <c r="I11" s="23">
        <f t="shared" ca="1" si="3"/>
        <v>160</v>
      </c>
      <c r="J11" s="23">
        <f t="shared" ca="1" si="3"/>
        <v>-130.5</v>
      </c>
      <c r="K11" s="23">
        <f t="shared" ca="1" si="3"/>
        <v>127.5</v>
      </c>
      <c r="L11" s="23">
        <f t="shared" ca="1" si="3"/>
        <v>244</v>
      </c>
      <c r="M11" s="23">
        <f t="shared" ca="1" si="3"/>
        <v>17</v>
      </c>
      <c r="N11" s="23">
        <f t="shared" ca="1" si="3"/>
        <v>40</v>
      </c>
      <c r="O11" s="23">
        <f t="shared" ca="1" si="3"/>
        <v>13</v>
      </c>
      <c r="P11" s="23">
        <f t="shared" ca="1" si="3"/>
        <v>16</v>
      </c>
      <c r="Q11" s="23">
        <f t="shared" ca="1" si="3"/>
        <v>0</v>
      </c>
      <c r="R11" s="23">
        <f t="shared" ca="1" si="3"/>
        <v>0</v>
      </c>
      <c r="S11" s="23" t="e">
        <f t="shared" ca="1" si="3"/>
        <v>#REF!</v>
      </c>
      <c r="T11" s="23" t="e">
        <f t="shared" ca="1" si="3"/>
        <v>#REF!</v>
      </c>
      <c r="U11" s="23" t="e">
        <f t="shared" ca="1" si="3"/>
        <v>#REF!</v>
      </c>
      <c r="V11" s="26"/>
    </row>
    <row r="12" spans="1:34" x14ac:dyDescent="0.25">
      <c r="A12" s="27" t="s">
        <v>16</v>
      </c>
      <c r="B12" s="28" t="s">
        <v>17</v>
      </c>
      <c r="C12" s="28" t="s">
        <v>18</v>
      </c>
      <c r="D12" s="28" t="s">
        <v>19</v>
      </c>
      <c r="E12" s="28" t="s">
        <v>20</v>
      </c>
      <c r="F12" s="28" t="s">
        <v>21</v>
      </c>
      <c r="G12" s="28" t="s">
        <v>21</v>
      </c>
      <c r="H12" s="28" t="s">
        <v>21</v>
      </c>
      <c r="I12" s="28" t="s">
        <v>21</v>
      </c>
      <c r="J12" s="28" t="s">
        <v>21</v>
      </c>
      <c r="K12" s="28" t="s">
        <v>21</v>
      </c>
      <c r="L12" s="29" t="s">
        <v>21</v>
      </c>
      <c r="M12" s="29" t="s">
        <v>21</v>
      </c>
      <c r="N12" s="29" t="s">
        <v>21</v>
      </c>
      <c r="O12" s="29" t="s">
        <v>21</v>
      </c>
      <c r="P12" s="29" t="s">
        <v>21</v>
      </c>
      <c r="Q12" s="29" t="s">
        <v>21</v>
      </c>
      <c r="R12" s="29" t="s">
        <v>21</v>
      </c>
      <c r="S12" s="29"/>
      <c r="T12" s="29"/>
      <c r="U12" s="29"/>
      <c r="V12" s="30"/>
    </row>
    <row r="13" spans="1:34" x14ac:dyDescent="0.25">
      <c r="A13" s="31" t="s">
        <v>23</v>
      </c>
      <c r="B13" s="32">
        <v>1</v>
      </c>
      <c r="C13" s="32">
        <v>0.2</v>
      </c>
      <c r="D13" s="33">
        <v>2</v>
      </c>
      <c r="E13" s="33">
        <v>4</v>
      </c>
      <c r="F13" s="33">
        <v>10</v>
      </c>
      <c r="G13" s="33">
        <v>0.5</v>
      </c>
      <c r="H13" s="33">
        <v>0.5</v>
      </c>
      <c r="I13" s="33">
        <v>0.5</v>
      </c>
      <c r="J13" s="33">
        <v>0.5</v>
      </c>
      <c r="K13" s="33">
        <v>0.5</v>
      </c>
      <c r="L13" s="33">
        <v>0.5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3">
        <v>0</v>
      </c>
      <c r="T13" s="33">
        <v>0</v>
      </c>
      <c r="U13" s="33">
        <v>0</v>
      </c>
      <c r="V13" s="34"/>
    </row>
    <row r="14" spans="1:34" x14ac:dyDescent="0.25">
      <c r="A14" s="35" t="s">
        <v>24</v>
      </c>
      <c r="B14" s="36">
        <v>8</v>
      </c>
      <c r="C14" s="37">
        <v>1</v>
      </c>
      <c r="D14" s="37">
        <v>6</v>
      </c>
      <c r="E14" s="37">
        <v>4</v>
      </c>
      <c r="F14" s="37">
        <v>13</v>
      </c>
      <c r="G14" s="37">
        <v>10</v>
      </c>
      <c r="H14" s="37">
        <v>10</v>
      </c>
      <c r="I14" s="37">
        <v>10</v>
      </c>
      <c r="J14" s="37">
        <v>10</v>
      </c>
      <c r="K14" s="37">
        <v>10</v>
      </c>
      <c r="L14" s="37">
        <v>10</v>
      </c>
      <c r="M14" s="37">
        <v>6</v>
      </c>
      <c r="N14" s="37">
        <v>6</v>
      </c>
      <c r="O14" s="37">
        <v>6</v>
      </c>
      <c r="P14" s="37">
        <v>6</v>
      </c>
      <c r="Q14" s="37">
        <v>6</v>
      </c>
      <c r="R14" s="37">
        <v>6</v>
      </c>
      <c r="S14" s="37">
        <v>0</v>
      </c>
      <c r="T14" s="37">
        <v>0</v>
      </c>
      <c r="U14" s="37">
        <v>0</v>
      </c>
      <c r="V14" s="38">
        <f>SUM(B14:U14)</f>
        <v>128</v>
      </c>
      <c r="W14" s="39"/>
      <c r="X14" s="39"/>
      <c r="Y14" s="39"/>
      <c r="Z14" s="39"/>
      <c r="AA14" s="39"/>
      <c r="AB14" s="40"/>
      <c r="AC14" s="40"/>
      <c r="AD14" s="40"/>
      <c r="AE14" s="40"/>
      <c r="AF14" s="40"/>
      <c r="AG14" s="40"/>
      <c r="AH14" s="40"/>
    </row>
    <row r="15" spans="1:34" x14ac:dyDescent="0.25">
      <c r="A15" s="41" t="s">
        <v>25</v>
      </c>
      <c r="B15" s="42">
        <f>2^B14</f>
        <v>256</v>
      </c>
      <c r="C15" s="42">
        <v>1</v>
      </c>
      <c r="D15" s="42">
        <f t="shared" ref="D15:U15" si="4">2^D14</f>
        <v>64</v>
      </c>
      <c r="E15" s="42">
        <f t="shared" si="4"/>
        <v>16</v>
      </c>
      <c r="F15" s="42">
        <f t="shared" si="4"/>
        <v>8192</v>
      </c>
      <c r="G15" s="42">
        <f t="shared" si="4"/>
        <v>1024</v>
      </c>
      <c r="H15" s="42">
        <f t="shared" si="4"/>
        <v>1024</v>
      </c>
      <c r="I15" s="42">
        <f t="shared" si="4"/>
        <v>1024</v>
      </c>
      <c r="J15" s="42">
        <f t="shared" si="4"/>
        <v>1024</v>
      </c>
      <c r="K15" s="43">
        <f t="shared" si="4"/>
        <v>1024</v>
      </c>
      <c r="L15" s="43">
        <f t="shared" si="4"/>
        <v>1024</v>
      </c>
      <c r="M15" s="42">
        <f t="shared" si="4"/>
        <v>64</v>
      </c>
      <c r="N15" s="42">
        <f t="shared" si="4"/>
        <v>64</v>
      </c>
      <c r="O15" s="42">
        <f t="shared" si="4"/>
        <v>64</v>
      </c>
      <c r="P15" s="42">
        <f t="shared" si="4"/>
        <v>64</v>
      </c>
      <c r="Q15" s="43">
        <f t="shared" si="4"/>
        <v>64</v>
      </c>
      <c r="R15" s="43">
        <f t="shared" si="4"/>
        <v>64</v>
      </c>
      <c r="S15" s="43">
        <f t="shared" si="4"/>
        <v>1</v>
      </c>
      <c r="T15" s="43">
        <f t="shared" si="4"/>
        <v>1</v>
      </c>
      <c r="U15" s="43">
        <f t="shared" si="4"/>
        <v>1</v>
      </c>
      <c r="V15" s="44"/>
      <c r="W15" s="45"/>
      <c r="X15" s="45"/>
      <c r="Y15" s="45"/>
      <c r="Z15" s="45"/>
      <c r="AA15" s="45"/>
      <c r="AB15" s="46"/>
      <c r="AC15" s="46"/>
      <c r="AD15" s="46"/>
      <c r="AE15" s="46"/>
      <c r="AF15" s="46"/>
      <c r="AG15" s="46"/>
      <c r="AH15" s="46"/>
    </row>
    <row r="16" spans="1:34" x14ac:dyDescent="0.25">
      <c r="A16" s="31" t="s">
        <v>26</v>
      </c>
      <c r="B16" s="32">
        <v>0</v>
      </c>
      <c r="C16" s="47">
        <v>3.3</v>
      </c>
      <c r="D16" s="32">
        <v>-45</v>
      </c>
      <c r="E16" s="32">
        <v>40</v>
      </c>
      <c r="F16" s="32">
        <v>30000</v>
      </c>
      <c r="G16" s="32">
        <v>-256</v>
      </c>
      <c r="H16" s="32">
        <v>-256</v>
      </c>
      <c r="I16" s="32">
        <v>-256</v>
      </c>
      <c r="J16" s="32">
        <v>-256</v>
      </c>
      <c r="K16" s="32">
        <v>-256</v>
      </c>
      <c r="L16" s="32">
        <v>-256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48">
        <v>0</v>
      </c>
      <c r="T16" s="48">
        <v>0</v>
      </c>
      <c r="U16" s="48">
        <v>0</v>
      </c>
      <c r="V16" s="34"/>
    </row>
    <row r="17" spans="1:34" x14ac:dyDescent="0.25">
      <c r="A17" s="41" t="s">
        <v>27</v>
      </c>
      <c r="B17" s="49">
        <f t="shared" ref="B17:U17" si="5">(B15-1)*B13+B16</f>
        <v>255</v>
      </c>
      <c r="C17" s="49">
        <f t="shared" si="5"/>
        <v>3.3</v>
      </c>
      <c r="D17" s="49">
        <f t="shared" si="5"/>
        <v>81</v>
      </c>
      <c r="E17" s="49">
        <f t="shared" si="5"/>
        <v>100</v>
      </c>
      <c r="F17" s="49">
        <f t="shared" si="5"/>
        <v>111910</v>
      </c>
      <c r="G17" s="49">
        <f t="shared" si="5"/>
        <v>255.5</v>
      </c>
      <c r="H17" s="49">
        <f t="shared" si="5"/>
        <v>255.5</v>
      </c>
      <c r="I17" s="49">
        <f t="shared" si="5"/>
        <v>255.5</v>
      </c>
      <c r="J17" s="49">
        <f t="shared" si="5"/>
        <v>255.5</v>
      </c>
      <c r="K17" s="50">
        <f t="shared" si="5"/>
        <v>255.5</v>
      </c>
      <c r="L17" s="50">
        <f t="shared" si="5"/>
        <v>255.5</v>
      </c>
      <c r="M17" s="49">
        <f t="shared" si="5"/>
        <v>63</v>
      </c>
      <c r="N17" s="49">
        <f t="shared" si="5"/>
        <v>63</v>
      </c>
      <c r="O17" s="49">
        <f t="shared" si="5"/>
        <v>63</v>
      </c>
      <c r="P17" s="49">
        <f t="shared" si="5"/>
        <v>63</v>
      </c>
      <c r="Q17" s="50">
        <f t="shared" si="5"/>
        <v>63</v>
      </c>
      <c r="R17" s="50">
        <f t="shared" si="5"/>
        <v>63</v>
      </c>
      <c r="S17" s="50">
        <f t="shared" si="5"/>
        <v>0</v>
      </c>
      <c r="T17" s="50">
        <f t="shared" si="5"/>
        <v>0</v>
      </c>
      <c r="U17" s="50">
        <f t="shared" si="5"/>
        <v>0</v>
      </c>
      <c r="V17" s="44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34" x14ac:dyDescent="0.25">
      <c r="A18" s="31" t="s">
        <v>28</v>
      </c>
      <c r="B18" s="32">
        <v>0</v>
      </c>
      <c r="C18" s="32">
        <v>3.3</v>
      </c>
      <c r="D18" s="32">
        <v>-45</v>
      </c>
      <c r="E18" s="32">
        <v>0</v>
      </c>
      <c r="F18" s="32">
        <v>30000</v>
      </c>
      <c r="G18" s="32">
        <v>-255</v>
      </c>
      <c r="H18" s="32">
        <v>-255</v>
      </c>
      <c r="I18" s="32">
        <v>-255</v>
      </c>
      <c r="J18" s="32">
        <v>-255</v>
      </c>
      <c r="K18" s="32">
        <v>-255</v>
      </c>
      <c r="L18" s="32">
        <v>-255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48">
        <v>0</v>
      </c>
      <c r="T18" s="48">
        <v>0</v>
      </c>
      <c r="U18" s="48">
        <v>0</v>
      </c>
      <c r="V18" s="34"/>
    </row>
    <row r="19" spans="1:34" x14ac:dyDescent="0.25">
      <c r="A19" s="51" t="s">
        <v>29</v>
      </c>
      <c r="B19" s="52">
        <v>3</v>
      </c>
      <c r="C19" s="52">
        <v>3.9</v>
      </c>
      <c r="D19" s="52">
        <v>77</v>
      </c>
      <c r="E19" s="52">
        <v>100</v>
      </c>
      <c r="F19" s="52">
        <v>108300</v>
      </c>
      <c r="G19" s="52">
        <v>255</v>
      </c>
      <c r="H19" s="52">
        <v>255</v>
      </c>
      <c r="I19" s="52">
        <v>255</v>
      </c>
      <c r="J19" s="52">
        <v>255</v>
      </c>
      <c r="K19" s="52">
        <v>255</v>
      </c>
      <c r="L19" s="52">
        <v>255</v>
      </c>
      <c r="M19" s="52">
        <v>7</v>
      </c>
      <c r="N19" s="52">
        <v>7</v>
      </c>
      <c r="O19" s="52">
        <v>7</v>
      </c>
      <c r="P19" s="52">
        <v>7</v>
      </c>
      <c r="Q19" s="52">
        <v>7</v>
      </c>
      <c r="R19" s="52">
        <v>7</v>
      </c>
      <c r="S19" s="53">
        <v>0</v>
      </c>
      <c r="T19" s="53">
        <v>0</v>
      </c>
      <c r="U19" s="53">
        <v>0</v>
      </c>
      <c r="V19" s="54">
        <f>V14</f>
        <v>128</v>
      </c>
      <c r="W19" s="55">
        <f>V19/8</f>
        <v>16</v>
      </c>
    </row>
    <row r="20" spans="1:34" x14ac:dyDescent="0.25">
      <c r="A20" s="56" t="s">
        <v>30</v>
      </c>
      <c r="B20" s="56" t="str">
        <f>IF(B17&gt;=B19,"OK","ERROR")</f>
        <v>OK</v>
      </c>
      <c r="C20" s="56">
        <f ca="1">C11</f>
        <v>3.5</v>
      </c>
      <c r="D20" s="56" t="str">
        <f t="shared" ref="D20:U20" si="6">IF(D17&gt;=D19,"OK","ERROR")</f>
        <v>OK</v>
      </c>
      <c r="E20" s="56" t="str">
        <f t="shared" si="6"/>
        <v>OK</v>
      </c>
      <c r="F20" s="56" t="str">
        <f t="shared" si="6"/>
        <v>OK</v>
      </c>
      <c r="G20" s="56" t="str">
        <f t="shared" si="6"/>
        <v>OK</v>
      </c>
      <c r="H20" s="56" t="str">
        <f t="shared" si="6"/>
        <v>OK</v>
      </c>
      <c r="I20" s="56" t="str">
        <f t="shared" si="6"/>
        <v>OK</v>
      </c>
      <c r="J20" s="56" t="str">
        <f t="shared" si="6"/>
        <v>OK</v>
      </c>
      <c r="K20" s="56" t="str">
        <f t="shared" si="6"/>
        <v>OK</v>
      </c>
      <c r="L20" s="57" t="str">
        <f t="shared" si="6"/>
        <v>OK</v>
      </c>
      <c r="M20" s="56" t="str">
        <f t="shared" si="6"/>
        <v>OK</v>
      </c>
      <c r="N20" s="56" t="str">
        <f t="shared" si="6"/>
        <v>OK</v>
      </c>
      <c r="O20" s="56" t="str">
        <f t="shared" si="6"/>
        <v>OK</v>
      </c>
      <c r="P20" s="56" t="str">
        <f t="shared" si="6"/>
        <v>OK</v>
      </c>
      <c r="Q20" s="56" t="str">
        <f t="shared" si="6"/>
        <v>OK</v>
      </c>
      <c r="R20" s="57" t="str">
        <f t="shared" si="6"/>
        <v>OK</v>
      </c>
      <c r="S20" s="57" t="str">
        <f t="shared" si="6"/>
        <v>OK</v>
      </c>
      <c r="T20" s="57" t="str">
        <f t="shared" si="6"/>
        <v>OK</v>
      </c>
      <c r="U20" s="57" t="str">
        <f t="shared" si="6"/>
        <v>OK</v>
      </c>
      <c r="V20" s="58" t="str">
        <f>IF(V14&lt;=V19,"OK","ERROR")</f>
        <v>OK</v>
      </c>
    </row>
    <row r="21" spans="1:34" s="63" customFormat="1" ht="21" x14ac:dyDescent="0.25">
      <c r="A21" s="59" t="s">
        <v>31</v>
      </c>
      <c r="B21" s="60">
        <f ca="1">B11</f>
        <v>1</v>
      </c>
      <c r="C21" s="60" t="str">
        <f ca="1">IF(C10=1, CONCATENATE("&gt; ",ROUND(C20,1), " V"), CONCATENATE("!!!! &lt; ",ROUND(C20,1)," V"))</f>
        <v>&gt; 3.5 V</v>
      </c>
      <c r="D21" s="60" t="str">
        <f ca="1">CONCATENATE(D11, " ",D12)</f>
        <v>23 °C</v>
      </c>
      <c r="E21" s="60" t="str">
        <f ca="1">CONCATENATE( E11," ",E12)</f>
        <v>76 %</v>
      </c>
      <c r="F21" s="60" t="str">
        <f t="shared" ref="F21:U21" ca="1" si="7">CONCATENATE( F11, " ",F12)</f>
        <v>51390 Pa</v>
      </c>
      <c r="G21" s="60" t="str">
        <f t="shared" ca="1" si="7"/>
        <v>207.5 Pa</v>
      </c>
      <c r="H21" s="60" t="str">
        <f t="shared" ca="1" si="7"/>
        <v>112.5 Pa</v>
      </c>
      <c r="I21" s="60" t="str">
        <f t="shared" ca="1" si="7"/>
        <v>160 Pa</v>
      </c>
      <c r="J21" s="60" t="str">
        <f t="shared" ca="1" si="7"/>
        <v>-130.5 Pa</v>
      </c>
      <c r="K21" s="60" t="str">
        <f t="shared" ca="1" si="7"/>
        <v>127.5 Pa</v>
      </c>
      <c r="L21" s="60" t="str">
        <f t="shared" ca="1" si="7"/>
        <v>244 Pa</v>
      </c>
      <c r="M21" s="60" t="str">
        <f t="shared" ca="1" si="7"/>
        <v>17 Pa</v>
      </c>
      <c r="N21" s="60" t="str">
        <f t="shared" ca="1" si="7"/>
        <v>40 Pa</v>
      </c>
      <c r="O21" s="60" t="str">
        <f t="shared" ca="1" si="7"/>
        <v>13 Pa</v>
      </c>
      <c r="P21" s="60" t="str">
        <f t="shared" ca="1" si="7"/>
        <v>16 Pa</v>
      </c>
      <c r="Q21" s="60" t="str">
        <f t="shared" ca="1" si="7"/>
        <v>0 Pa</v>
      </c>
      <c r="R21" s="60" t="str">
        <f t="shared" ca="1" si="7"/>
        <v>0 Pa</v>
      </c>
      <c r="S21" s="60" t="e">
        <f t="shared" ca="1" si="7"/>
        <v>#REF!</v>
      </c>
      <c r="T21" s="60" t="e">
        <f t="shared" ca="1" si="7"/>
        <v>#REF!</v>
      </c>
      <c r="U21" s="60" t="e">
        <f t="shared" ca="1" si="7"/>
        <v>#REF!</v>
      </c>
      <c r="V21" s="61"/>
      <c r="W21" s="62"/>
      <c r="X21" s="62"/>
      <c r="Y21" s="62"/>
      <c r="Z21" s="62"/>
      <c r="AA21" s="62"/>
      <c r="AB21" s="62"/>
      <c r="AC21" s="62"/>
      <c r="AD21" s="62"/>
      <c r="AE21" s="62"/>
    </row>
    <row r="22" spans="1:34" x14ac:dyDescent="0.25">
      <c r="A22" s="135" t="s">
        <v>32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</row>
    <row r="23" spans="1:34" x14ac:dyDescent="0.25">
      <c r="A23" s="136" t="s">
        <v>33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spans="1:34" x14ac:dyDescent="0.25">
      <c r="A24" s="136" t="s">
        <v>34</v>
      </c>
      <c r="B24" s="136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 spans="1:34" ht="69" customHeight="1" x14ac:dyDescent="0.25">
      <c r="A25" s="137" t="s">
        <v>35</v>
      </c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5"/>
      <c r="N25" s="5"/>
      <c r="O25" s="5"/>
      <c r="P25" s="5"/>
      <c r="Q25" s="5"/>
      <c r="R25" s="5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4" x14ac:dyDescent="0.25">
      <c r="A26" s="7" t="s">
        <v>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4" x14ac:dyDescent="0.25">
      <c r="A27" s="7" t="s">
        <v>37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4" x14ac:dyDescent="0.25">
      <c r="A28" s="7" t="s">
        <v>38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4" ht="30" customHeight="1" x14ac:dyDescent="0.2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5"/>
      <c r="N29" s="5"/>
      <c r="O29" s="5"/>
      <c r="P29" s="5"/>
      <c r="Q29" s="5"/>
      <c r="R29" s="5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</row>
    <row r="30" spans="1:34" x14ac:dyDescent="0.25">
      <c r="A30" s="138" t="s">
        <v>39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4"/>
      <c r="N30" s="4"/>
      <c r="O30" s="4"/>
      <c r="P30" s="4"/>
      <c r="Q30" s="4"/>
      <c r="R30" s="4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</row>
    <row r="31" spans="1:34" ht="15" customHeight="1" x14ac:dyDescent="0.25">
      <c r="B31" s="1"/>
      <c r="C31" s="10"/>
      <c r="E31" s="10"/>
      <c r="F31" s="10"/>
      <c r="G31" s="10"/>
      <c r="I31" s="10"/>
      <c r="J31" s="10"/>
      <c r="K31" s="10"/>
      <c r="L31" s="10"/>
      <c r="M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9"/>
    </row>
    <row r="32" spans="1:34" x14ac:dyDescent="0.25">
      <c r="A32" s="139" t="s">
        <v>40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</row>
    <row r="33" spans="1:48" x14ac:dyDescent="0.25">
      <c r="A33" s="8" t="s">
        <v>41</v>
      </c>
      <c r="B33" s="66">
        <v>1</v>
      </c>
      <c r="C33" s="66">
        <v>2</v>
      </c>
      <c r="D33" s="66">
        <v>3</v>
      </c>
      <c r="E33" s="66">
        <v>4</v>
      </c>
      <c r="F33" s="66">
        <v>5</v>
      </c>
      <c r="G33" s="66">
        <v>6</v>
      </c>
      <c r="H33" s="66">
        <v>7</v>
      </c>
      <c r="I33" s="66">
        <v>8</v>
      </c>
      <c r="J33" s="66">
        <v>9</v>
      </c>
      <c r="K33" s="66">
        <v>10</v>
      </c>
      <c r="L33" s="66">
        <v>11</v>
      </c>
      <c r="M33" s="66">
        <v>6</v>
      </c>
      <c r="N33" s="66">
        <v>7</v>
      </c>
      <c r="O33" s="66">
        <v>8</v>
      </c>
      <c r="P33" s="66">
        <v>9</v>
      </c>
      <c r="Q33" s="66">
        <v>10</v>
      </c>
      <c r="R33" s="66">
        <v>11</v>
      </c>
      <c r="S33" s="66">
        <v>12</v>
      </c>
      <c r="T33" s="66">
        <v>13</v>
      </c>
      <c r="U33" s="66">
        <v>14</v>
      </c>
      <c r="V33" s="66">
        <v>15</v>
      </c>
      <c r="W33" s="66">
        <v>16</v>
      </c>
      <c r="X33" s="66">
        <v>17</v>
      </c>
      <c r="Y33" s="66">
        <v>18</v>
      </c>
      <c r="Z33" s="66">
        <v>19</v>
      </c>
      <c r="AA33" s="66">
        <v>20</v>
      </c>
      <c r="AB33" s="66">
        <v>21</v>
      </c>
      <c r="AC33" s="66">
        <v>22</v>
      </c>
      <c r="AD33" s="66">
        <v>23</v>
      </c>
      <c r="AE33" s="66">
        <v>24</v>
      </c>
      <c r="AF33" s="66">
        <v>25</v>
      </c>
      <c r="AG33" s="66">
        <v>26</v>
      </c>
      <c r="AH33" s="66">
        <v>27</v>
      </c>
      <c r="AI33" s="66">
        <v>28</v>
      </c>
      <c r="AJ33" s="66">
        <v>29</v>
      </c>
      <c r="AK33" s="66">
        <v>30</v>
      </c>
      <c r="AL33" s="66">
        <v>31</v>
      </c>
      <c r="AM33" s="66">
        <v>32</v>
      </c>
      <c r="AN33" s="66">
        <v>33</v>
      </c>
      <c r="AO33" s="66">
        <v>34</v>
      </c>
      <c r="AP33" s="66">
        <v>35</v>
      </c>
      <c r="AQ33" s="66">
        <v>36</v>
      </c>
      <c r="AR33" s="66">
        <v>37</v>
      </c>
      <c r="AS33" s="66">
        <v>38</v>
      </c>
      <c r="AT33" s="66">
        <v>39</v>
      </c>
      <c r="AU33" s="66">
        <v>40</v>
      </c>
      <c r="AV33" s="66">
        <v>41</v>
      </c>
    </row>
    <row r="34" spans="1:48" x14ac:dyDescent="0.25">
      <c r="A34" s="8" t="s">
        <v>42</v>
      </c>
      <c r="B34" s="67" t="str">
        <f t="shared" ref="B34:AV34" si="8">MID($B5,B33,1)</f>
        <v>0</v>
      </c>
      <c r="C34" s="67" t="str">
        <f t="shared" si="8"/>
        <v>1</v>
      </c>
      <c r="D34" s="67" t="str">
        <f t="shared" si="8"/>
        <v>C</v>
      </c>
      <c r="E34" s="67" t="str">
        <f t="shared" si="8"/>
        <v>5</v>
      </c>
      <c r="F34" s="67" t="str">
        <f t="shared" si="8"/>
        <v>2</v>
      </c>
      <c r="G34" s="67" t="str">
        <f t="shared" si="8"/>
        <v>8</v>
      </c>
      <c r="H34" s="67" t="str">
        <f t="shared" si="8"/>
        <v>5</v>
      </c>
      <c r="I34" s="67" t="str">
        <f t="shared" si="8"/>
        <v>B</v>
      </c>
      <c r="J34" s="67" t="str">
        <f t="shared" si="8"/>
        <v>E</v>
      </c>
      <c r="K34" s="67" t="str">
        <f t="shared" si="8"/>
        <v>7</v>
      </c>
      <c r="L34" s="67" t="str">
        <f t="shared" si="8"/>
        <v>E</v>
      </c>
      <c r="M34" s="67" t="str">
        <f t="shared" si="8"/>
        <v>8</v>
      </c>
      <c r="N34" s="67" t="str">
        <f t="shared" si="8"/>
        <v>5</v>
      </c>
      <c r="O34" s="67" t="str">
        <f t="shared" si="8"/>
        <v>B</v>
      </c>
      <c r="P34" s="67" t="str">
        <f t="shared" si="8"/>
        <v>E</v>
      </c>
      <c r="Q34" s="67" t="str">
        <f t="shared" si="8"/>
        <v>7</v>
      </c>
      <c r="R34" s="67" t="str">
        <f t="shared" si="8"/>
        <v>E</v>
      </c>
      <c r="S34" s="67" t="str">
        <f t="shared" si="8"/>
        <v>E</v>
      </c>
      <c r="T34" s="67" t="str">
        <f t="shared" si="8"/>
        <v>1</v>
      </c>
      <c r="U34" s="67" t="str">
        <f t="shared" si="8"/>
        <v>D</v>
      </c>
      <c r="V34" s="67" t="str">
        <f t="shared" si="8"/>
        <v>0</v>
      </c>
      <c r="W34" s="67" t="str">
        <f t="shared" si="8"/>
        <v>0</v>
      </c>
      <c r="X34" s="67" t="str">
        <f t="shared" si="8"/>
        <v>F</v>
      </c>
      <c r="Y34" s="67" t="str">
        <f t="shared" si="8"/>
        <v>B</v>
      </c>
      <c r="Z34" s="67" t="str">
        <f t="shared" si="8"/>
        <v>B</v>
      </c>
      <c r="AA34" s="67" t="str">
        <f t="shared" si="8"/>
        <v>F</v>
      </c>
      <c r="AB34" s="67" t="str">
        <f t="shared" si="8"/>
        <v>F</v>
      </c>
      <c r="AC34" s="67" t="str">
        <f t="shared" si="8"/>
        <v>E</v>
      </c>
      <c r="AD34" s="67" t="str">
        <f t="shared" si="8"/>
        <v>8</v>
      </c>
      <c r="AE34" s="67" t="str">
        <f t="shared" si="8"/>
        <v>4</v>
      </c>
      <c r="AF34" s="67" t="str">
        <f t="shared" si="8"/>
        <v>6</v>
      </c>
      <c r="AG34" s="67" t="str">
        <f t="shared" si="8"/>
        <v>8</v>
      </c>
      <c r="AH34" s="67" t="str">
        <f t="shared" si="8"/>
        <v>3</v>
      </c>
      <c r="AI34" s="67" t="str">
        <f t="shared" si="8"/>
        <v>5</v>
      </c>
      <c r="AJ34" s="67" t="str">
        <f t="shared" si="8"/>
        <v/>
      </c>
      <c r="AK34" s="67" t="str">
        <f t="shared" si="8"/>
        <v/>
      </c>
      <c r="AL34" s="67" t="str">
        <f t="shared" si="8"/>
        <v/>
      </c>
      <c r="AM34" s="67" t="str">
        <f t="shared" si="8"/>
        <v/>
      </c>
      <c r="AN34" s="67" t="str">
        <f t="shared" si="8"/>
        <v/>
      </c>
      <c r="AO34" s="67" t="str">
        <f t="shared" si="8"/>
        <v/>
      </c>
      <c r="AP34" s="67" t="str">
        <f t="shared" si="8"/>
        <v/>
      </c>
      <c r="AQ34" s="67" t="str">
        <f t="shared" si="8"/>
        <v/>
      </c>
      <c r="AR34" s="67" t="str">
        <f t="shared" si="8"/>
        <v/>
      </c>
      <c r="AS34" s="67" t="str">
        <f t="shared" si="8"/>
        <v/>
      </c>
      <c r="AT34" s="67" t="str">
        <f t="shared" si="8"/>
        <v/>
      </c>
      <c r="AU34" s="67" t="str">
        <f t="shared" si="8"/>
        <v/>
      </c>
      <c r="AV34" s="67" t="str">
        <f t="shared" si="8"/>
        <v/>
      </c>
    </row>
    <row r="35" spans="1:48" x14ac:dyDescent="0.25">
      <c r="A35" s="8" t="s">
        <v>43</v>
      </c>
      <c r="B35" s="66" t="str">
        <f t="shared" ref="B35:AV35" si="9">HEX2BIN(B34,4)</f>
        <v>0000</v>
      </c>
      <c r="C35" s="66" t="str">
        <f t="shared" si="9"/>
        <v>0001</v>
      </c>
      <c r="D35" s="66" t="str">
        <f t="shared" si="9"/>
        <v>1100</v>
      </c>
      <c r="E35" s="66" t="str">
        <f t="shared" si="9"/>
        <v>0101</v>
      </c>
      <c r="F35" s="66" t="str">
        <f t="shared" si="9"/>
        <v>0010</v>
      </c>
      <c r="G35" s="66" t="str">
        <f t="shared" si="9"/>
        <v>1000</v>
      </c>
      <c r="H35" s="66" t="str">
        <f t="shared" si="9"/>
        <v>0101</v>
      </c>
      <c r="I35" s="66" t="str">
        <f t="shared" si="9"/>
        <v>1011</v>
      </c>
      <c r="J35" s="66" t="str">
        <f t="shared" si="9"/>
        <v>1110</v>
      </c>
      <c r="K35" s="66" t="str">
        <f t="shared" si="9"/>
        <v>0111</v>
      </c>
      <c r="L35" s="66" t="str">
        <f t="shared" si="9"/>
        <v>1110</v>
      </c>
      <c r="M35" s="66" t="str">
        <f t="shared" si="9"/>
        <v>1000</v>
      </c>
      <c r="N35" s="66" t="str">
        <f t="shared" si="9"/>
        <v>0101</v>
      </c>
      <c r="O35" s="66" t="str">
        <f t="shared" si="9"/>
        <v>1011</v>
      </c>
      <c r="P35" s="66" t="str">
        <f t="shared" si="9"/>
        <v>1110</v>
      </c>
      <c r="Q35" s="66" t="str">
        <f t="shared" si="9"/>
        <v>0111</v>
      </c>
      <c r="R35" s="66" t="str">
        <f t="shared" si="9"/>
        <v>1110</v>
      </c>
      <c r="S35" s="66" t="str">
        <f t="shared" si="9"/>
        <v>1110</v>
      </c>
      <c r="T35" s="66" t="str">
        <f t="shared" si="9"/>
        <v>0001</v>
      </c>
      <c r="U35" s="66" t="str">
        <f t="shared" si="9"/>
        <v>1101</v>
      </c>
      <c r="V35" s="66" t="str">
        <f t="shared" si="9"/>
        <v>0000</v>
      </c>
      <c r="W35" s="66" t="str">
        <f t="shared" si="9"/>
        <v>0000</v>
      </c>
      <c r="X35" s="66" t="str">
        <f t="shared" si="9"/>
        <v>1111</v>
      </c>
      <c r="Y35" s="66" t="str">
        <f t="shared" si="9"/>
        <v>1011</v>
      </c>
      <c r="Z35" s="66" t="str">
        <f t="shared" si="9"/>
        <v>1011</v>
      </c>
      <c r="AA35" s="66" t="str">
        <f t="shared" si="9"/>
        <v>1111</v>
      </c>
      <c r="AB35" s="66" t="str">
        <f t="shared" si="9"/>
        <v>1111</v>
      </c>
      <c r="AC35" s="66" t="str">
        <f t="shared" si="9"/>
        <v>1110</v>
      </c>
      <c r="AD35" s="66" t="str">
        <f t="shared" si="9"/>
        <v>1000</v>
      </c>
      <c r="AE35" s="66" t="str">
        <f t="shared" si="9"/>
        <v>0100</v>
      </c>
      <c r="AF35" s="66" t="str">
        <f t="shared" si="9"/>
        <v>0110</v>
      </c>
      <c r="AG35" s="66" t="str">
        <f t="shared" si="9"/>
        <v>1000</v>
      </c>
      <c r="AH35" s="66" t="str">
        <f t="shared" si="9"/>
        <v>0011</v>
      </c>
      <c r="AI35" s="66" t="str">
        <f t="shared" si="9"/>
        <v>0101</v>
      </c>
      <c r="AJ35" s="66" t="str">
        <f t="shared" si="9"/>
        <v>0000</v>
      </c>
      <c r="AK35" s="66" t="str">
        <f t="shared" si="9"/>
        <v>0000</v>
      </c>
      <c r="AL35" s="66" t="str">
        <f t="shared" si="9"/>
        <v>0000</v>
      </c>
      <c r="AM35" s="66" t="str">
        <f t="shared" si="9"/>
        <v>0000</v>
      </c>
      <c r="AN35" s="66" t="str">
        <f t="shared" si="9"/>
        <v>0000</v>
      </c>
      <c r="AO35" s="66" t="str">
        <f t="shared" si="9"/>
        <v>0000</v>
      </c>
      <c r="AP35" s="66" t="str">
        <f t="shared" si="9"/>
        <v>0000</v>
      </c>
      <c r="AQ35" s="66" t="str">
        <f t="shared" si="9"/>
        <v>0000</v>
      </c>
      <c r="AR35" s="66" t="str">
        <f t="shared" si="9"/>
        <v>0000</v>
      </c>
      <c r="AS35" s="66" t="str">
        <f t="shared" si="9"/>
        <v>0000</v>
      </c>
      <c r="AT35" s="66" t="str">
        <f t="shared" si="9"/>
        <v>0000</v>
      </c>
      <c r="AU35" s="66" t="str">
        <f t="shared" si="9"/>
        <v>0000</v>
      </c>
      <c r="AV35" s="66" t="str">
        <f t="shared" si="9"/>
        <v>0000</v>
      </c>
    </row>
    <row r="36" spans="1:48" x14ac:dyDescent="0.25">
      <c r="B36" s="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48" x14ac:dyDescent="0.25">
      <c r="A37" s="140" t="s">
        <v>44</v>
      </c>
      <c r="B37" s="140"/>
      <c r="C37" s="141" t="s">
        <v>45</v>
      </c>
      <c r="D37" s="141"/>
      <c r="E37" s="141"/>
      <c r="F37" s="142" t="s">
        <v>46</v>
      </c>
      <c r="G37" s="142"/>
      <c r="H37" s="141" t="s">
        <v>47</v>
      </c>
      <c r="I37" s="141"/>
      <c r="J37" s="141"/>
      <c r="K37" s="141"/>
      <c r="L37" s="141"/>
      <c r="M37" s="2"/>
      <c r="N37" s="141" t="s">
        <v>47</v>
      </c>
      <c r="O37" s="141"/>
      <c r="P37" s="141"/>
      <c r="Q37" s="141"/>
      <c r="R37" s="141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</sheetData>
  <mergeCells count="17">
    <mergeCell ref="A30:L30"/>
    <mergeCell ref="A32:AF32"/>
    <mergeCell ref="A37:B37"/>
    <mergeCell ref="C37:E37"/>
    <mergeCell ref="F37:G37"/>
    <mergeCell ref="H37:L37"/>
    <mergeCell ref="N37:R37"/>
    <mergeCell ref="A22:AF22"/>
    <mergeCell ref="A23:AF23"/>
    <mergeCell ref="A24:AF24"/>
    <mergeCell ref="A25:L25"/>
    <mergeCell ref="A29:L29"/>
    <mergeCell ref="A2:AF2"/>
    <mergeCell ref="A3:AF3"/>
    <mergeCell ref="A4:AF4"/>
    <mergeCell ref="B5:L5"/>
    <mergeCell ref="B6:L6"/>
  </mergeCells>
  <phoneticPr fontId="34" type="noConversion"/>
  <hyperlinks>
    <hyperlink ref="A2" r:id="rId1" xr:uid="{00000000-0004-0000-0000-000000000000}"/>
    <hyperlink ref="C37" r:id="rId2" xr:uid="{00000000-0004-0000-0000-000001000000}"/>
    <hyperlink ref="H37" r:id="rId3" xr:uid="{00000000-0004-0000-0000-000002000000}"/>
    <hyperlink ref="N37" r:id="rId4" xr:uid="{00000000-0004-0000-0000-000003000000}"/>
  </hyperlinks>
  <pageMargins left="0.25" right="0.25" top="0.75" bottom="0.75" header="0.511811023622047" footer="0.511811023622047"/>
  <pageSetup paperSize="9" scale="7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40"/>
  <sheetViews>
    <sheetView zoomScale="120" zoomScaleNormal="120" workbookViewId="0">
      <selection activeCell="B4" sqref="B4"/>
    </sheetView>
  </sheetViews>
  <sheetFormatPr defaultColWidth="9.140625" defaultRowHeight="15" x14ac:dyDescent="0.25"/>
  <cols>
    <col min="1" max="1" width="37.7109375" style="68" customWidth="1"/>
    <col min="2" max="2" width="6.7109375" style="69" customWidth="1"/>
    <col min="3" max="3" width="13.28515625" style="68" customWidth="1"/>
    <col min="4" max="5" width="13.7109375" style="68" customWidth="1"/>
    <col min="6" max="9" width="13.5703125" style="68" customWidth="1"/>
    <col min="10" max="10" width="13.42578125" style="68" customWidth="1"/>
    <col min="11" max="11" width="13.5703125" style="68" customWidth="1"/>
    <col min="12" max="12" width="20.42578125" style="68" customWidth="1"/>
    <col min="13" max="13" width="10" style="68" customWidth="1"/>
    <col min="14" max="14" width="12.140625" style="68" customWidth="1"/>
    <col min="15" max="15" width="9" style="68" customWidth="1"/>
    <col min="16" max="16" width="13.5703125" style="68" customWidth="1"/>
    <col min="17" max="17" width="8.140625" style="68" customWidth="1"/>
    <col min="18" max="25" width="5" style="68" customWidth="1"/>
    <col min="26" max="1024" width="9.140625" style="68"/>
  </cols>
  <sheetData>
    <row r="1" spans="1:25" ht="18.75" x14ac:dyDescent="0.25">
      <c r="A1" s="143" t="s">
        <v>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49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70"/>
      <c r="O2" s="70">
        <f>2^8</f>
        <v>256</v>
      </c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x14ac:dyDescent="0.25">
      <c r="A3" s="145" t="s">
        <v>50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ht="18.75" x14ac:dyDescent="0.25">
      <c r="A4" s="72" t="s">
        <v>51</v>
      </c>
      <c r="B4" s="146" t="s">
        <v>52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73" t="s">
        <v>5</v>
      </c>
      <c r="B5" s="147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73" t="s">
        <v>6</v>
      </c>
      <c r="B6" s="75">
        <v>1</v>
      </c>
      <c r="C6" s="76">
        <f t="shared" ref="C6:K6" si="0">B6+B13</f>
        <v>3</v>
      </c>
      <c r="D6" s="76">
        <f t="shared" si="0"/>
        <v>29</v>
      </c>
      <c r="E6" s="76">
        <f t="shared" si="0"/>
        <v>54</v>
      </c>
      <c r="F6" s="76">
        <f t="shared" si="0"/>
        <v>56</v>
      </c>
      <c r="G6" s="76">
        <f t="shared" si="0"/>
        <v>59</v>
      </c>
      <c r="H6" s="76">
        <f t="shared" si="0"/>
        <v>67</v>
      </c>
      <c r="I6" s="76">
        <f t="shared" si="0"/>
        <v>75</v>
      </c>
      <c r="J6" s="76">
        <f t="shared" si="0"/>
        <v>83</v>
      </c>
      <c r="K6" s="76">
        <f t="shared" si="0"/>
        <v>91</v>
      </c>
      <c r="L6" s="77"/>
    </row>
    <row r="7" spans="1:25" ht="60" x14ac:dyDescent="0.25">
      <c r="A7" s="73" t="s">
        <v>7</v>
      </c>
      <c r="B7" s="78" t="s">
        <v>53</v>
      </c>
      <c r="C7" s="79" t="s">
        <v>54</v>
      </c>
      <c r="D7" s="79" t="s">
        <v>55</v>
      </c>
      <c r="E7" s="79" t="s">
        <v>56</v>
      </c>
      <c r="F7" s="79" t="s">
        <v>57</v>
      </c>
      <c r="G7" s="79" t="s">
        <v>58</v>
      </c>
      <c r="H7" s="79" t="s">
        <v>59</v>
      </c>
      <c r="I7" s="79" t="s">
        <v>60</v>
      </c>
      <c r="J7" s="79" t="s">
        <v>61</v>
      </c>
      <c r="K7" s="80" t="s">
        <v>62</v>
      </c>
      <c r="L7" s="77"/>
    </row>
    <row r="8" spans="1:25" x14ac:dyDescent="0.25">
      <c r="A8" s="73" t="s">
        <v>13</v>
      </c>
      <c r="B8" s="21" t="str">
        <f t="shared" ref="B8:K8" si="1">MID($B5,B6,B13)</f>
        <v>11</v>
      </c>
      <c r="C8" s="21" t="str">
        <f t="shared" si="1"/>
        <v>00010110000010101000010000</v>
      </c>
      <c r="D8" s="21" t="str">
        <f t="shared" si="1"/>
        <v>1000011100000101000010010</v>
      </c>
      <c r="E8" s="21" t="str">
        <f t="shared" si="1"/>
        <v>00</v>
      </c>
      <c r="F8" s="21" t="str">
        <f t="shared" si="1"/>
        <v>001</v>
      </c>
      <c r="G8" s="21" t="str">
        <f t="shared" si="1"/>
        <v>00101100</v>
      </c>
      <c r="H8" s="21" t="str">
        <f t="shared" si="1"/>
        <v>11000100</v>
      </c>
      <c r="I8" s="21" t="str">
        <f t="shared" si="1"/>
        <v>01010000</v>
      </c>
      <c r="J8" s="21" t="str">
        <f t="shared" si="1"/>
        <v>00000000</v>
      </c>
      <c r="K8" s="21" t="str">
        <f t="shared" si="1"/>
        <v>000000</v>
      </c>
      <c r="L8" s="77"/>
    </row>
    <row r="9" spans="1:25" x14ac:dyDescent="0.25">
      <c r="A9" s="73" t="s">
        <v>14</v>
      </c>
      <c r="B9" s="21">
        <f t="shared" ref="B9:K9" ca="1" si="2">SUMPRODUCT(--MID(B8,LEN(B8)+1-ROW(INDIRECT("1:"&amp;LEN(B8))),1),(2^(ROW(INDIRECT("1:"&amp;LEN(B8)))-1)))</f>
        <v>3</v>
      </c>
      <c r="C9" s="21">
        <f t="shared" ca="1" si="2"/>
        <v>5777936</v>
      </c>
      <c r="D9" s="21">
        <f t="shared" ca="1" si="2"/>
        <v>17697298</v>
      </c>
      <c r="E9" s="21">
        <f t="shared" ca="1" si="2"/>
        <v>0</v>
      </c>
      <c r="F9" s="21">
        <f t="shared" ca="1" si="2"/>
        <v>1</v>
      </c>
      <c r="G9" s="21">
        <f t="shared" ca="1" si="2"/>
        <v>44</v>
      </c>
      <c r="H9" s="21">
        <f t="shared" ca="1" si="2"/>
        <v>196</v>
      </c>
      <c r="I9" s="21">
        <f t="shared" ca="1" si="2"/>
        <v>80</v>
      </c>
      <c r="J9" s="21">
        <f t="shared" ca="1" si="2"/>
        <v>0</v>
      </c>
      <c r="K9" s="21">
        <f t="shared" ca="1" si="2"/>
        <v>0</v>
      </c>
      <c r="L9" s="77"/>
    </row>
    <row r="10" spans="1:25" x14ac:dyDescent="0.25">
      <c r="A10" s="81" t="s">
        <v>15</v>
      </c>
      <c r="B10" s="82">
        <f ca="1">B9</f>
        <v>3</v>
      </c>
      <c r="C10" s="82">
        <f t="shared" ref="C10:K10" ca="1" si="3">C9*C12+C15</f>
        <v>57.779360000000004</v>
      </c>
      <c r="D10" s="82">
        <f t="shared" ca="1" si="3"/>
        <v>176.97298000000001</v>
      </c>
      <c r="E10" s="82">
        <f t="shared" ca="1" si="3"/>
        <v>0</v>
      </c>
      <c r="F10" s="82">
        <f t="shared" ca="1" si="3"/>
        <v>1</v>
      </c>
      <c r="G10" s="82">
        <f t="shared" ca="1" si="3"/>
        <v>4.4000000000000004</v>
      </c>
      <c r="H10" s="82">
        <f t="shared" ca="1" si="3"/>
        <v>49</v>
      </c>
      <c r="I10" s="82">
        <f t="shared" ca="1" si="3"/>
        <v>20</v>
      </c>
      <c r="J10" s="82">
        <f t="shared" ca="1" si="3"/>
        <v>0</v>
      </c>
      <c r="K10" s="82">
        <f t="shared" ca="1" si="3"/>
        <v>0</v>
      </c>
      <c r="L10" s="83" t="s">
        <v>63</v>
      </c>
    </row>
    <row r="11" spans="1:25" x14ac:dyDescent="0.25">
      <c r="A11" s="84" t="s">
        <v>16</v>
      </c>
      <c r="B11" s="85" t="s">
        <v>17</v>
      </c>
      <c r="C11" s="85" t="s">
        <v>64</v>
      </c>
      <c r="D11" s="85" t="s">
        <v>64</v>
      </c>
      <c r="E11" s="85" t="s">
        <v>65</v>
      </c>
      <c r="F11" s="85" t="s">
        <v>66</v>
      </c>
      <c r="G11" s="85" t="s">
        <v>67</v>
      </c>
      <c r="H11" s="85" t="s">
        <v>64</v>
      </c>
      <c r="I11" s="85" t="s">
        <v>64</v>
      </c>
      <c r="J11" s="85" t="s">
        <v>64</v>
      </c>
      <c r="K11" s="85" t="s">
        <v>22</v>
      </c>
      <c r="L11" s="86"/>
    </row>
    <row r="12" spans="1:25" x14ac:dyDescent="0.25">
      <c r="A12" s="87" t="s">
        <v>23</v>
      </c>
      <c r="B12" s="48">
        <v>1</v>
      </c>
      <c r="C12" s="48">
        <v>1.0000000000000001E-5</v>
      </c>
      <c r="D12" s="48">
        <v>1.0000000000000001E-5</v>
      </c>
      <c r="E12" s="48">
        <v>1</v>
      </c>
      <c r="F12" s="48">
        <v>1</v>
      </c>
      <c r="G12" s="48">
        <v>0.1</v>
      </c>
      <c r="H12" s="48">
        <v>0.25</v>
      </c>
      <c r="I12" s="48">
        <v>0.25</v>
      </c>
      <c r="J12" s="48">
        <v>0.25</v>
      </c>
      <c r="K12" s="48">
        <v>1</v>
      </c>
      <c r="L12" s="88"/>
    </row>
    <row r="13" spans="1:25" s="68" customFormat="1" x14ac:dyDescent="0.25">
      <c r="A13" s="89" t="s">
        <v>24</v>
      </c>
      <c r="B13" s="90">
        <v>2</v>
      </c>
      <c r="C13" s="91">
        <v>26</v>
      </c>
      <c r="D13" s="91">
        <v>25</v>
      </c>
      <c r="E13" s="91">
        <v>2</v>
      </c>
      <c r="F13" s="91">
        <v>3</v>
      </c>
      <c r="G13" s="91">
        <v>8</v>
      </c>
      <c r="H13" s="91">
        <v>8</v>
      </c>
      <c r="I13" s="91">
        <v>8</v>
      </c>
      <c r="J13" s="91">
        <v>8</v>
      </c>
      <c r="K13" s="91">
        <v>6</v>
      </c>
      <c r="L13" s="92">
        <f>SUM(B13:K13)</f>
        <v>96</v>
      </c>
      <c r="M13" s="93"/>
      <c r="N13" s="93"/>
      <c r="O13" s="93"/>
      <c r="P13" s="93"/>
      <c r="Q13" s="93"/>
    </row>
    <row r="14" spans="1:25" s="98" customFormat="1" x14ac:dyDescent="0.25">
      <c r="A14" s="94" t="s">
        <v>25</v>
      </c>
      <c r="B14" s="95">
        <f t="shared" ref="B14:K14" si="4">2^B13</f>
        <v>4</v>
      </c>
      <c r="C14" s="95">
        <f t="shared" si="4"/>
        <v>67108864</v>
      </c>
      <c r="D14" s="95">
        <f t="shared" si="4"/>
        <v>33554432</v>
      </c>
      <c r="E14" s="95">
        <f t="shared" si="4"/>
        <v>4</v>
      </c>
      <c r="F14" s="95">
        <f t="shared" si="4"/>
        <v>8</v>
      </c>
      <c r="G14" s="95">
        <f t="shared" si="4"/>
        <v>256</v>
      </c>
      <c r="H14" s="95">
        <f t="shared" si="4"/>
        <v>256</v>
      </c>
      <c r="I14" s="95">
        <f t="shared" si="4"/>
        <v>256</v>
      </c>
      <c r="J14" s="95">
        <f t="shared" si="4"/>
        <v>256</v>
      </c>
      <c r="K14" s="95">
        <f t="shared" si="4"/>
        <v>64</v>
      </c>
      <c r="L14" s="96"/>
      <c r="M14" s="97"/>
      <c r="N14" s="97"/>
      <c r="O14" s="97"/>
      <c r="P14" s="97"/>
      <c r="Q14" s="97"/>
    </row>
    <row r="15" spans="1:25" x14ac:dyDescent="0.25">
      <c r="A15" s="87" t="s">
        <v>26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88"/>
    </row>
    <row r="16" spans="1:25" s="98" customFormat="1" x14ac:dyDescent="0.25">
      <c r="A16" s="94" t="s">
        <v>27</v>
      </c>
      <c r="B16" s="99">
        <f t="shared" ref="B16:K16" si="5">(B14-1)*B12+B15</f>
        <v>3</v>
      </c>
      <c r="C16" s="99">
        <f t="shared" si="5"/>
        <v>671.08863000000008</v>
      </c>
      <c r="D16" s="99">
        <f t="shared" si="5"/>
        <v>335.54431000000005</v>
      </c>
      <c r="E16" s="99">
        <f t="shared" si="5"/>
        <v>3</v>
      </c>
      <c r="F16" s="99">
        <f t="shared" si="5"/>
        <v>7</v>
      </c>
      <c r="G16" s="99">
        <f t="shared" si="5"/>
        <v>25.5</v>
      </c>
      <c r="H16" s="99">
        <f t="shared" si="5"/>
        <v>63.75</v>
      </c>
      <c r="I16" s="99">
        <f t="shared" si="5"/>
        <v>63.75</v>
      </c>
      <c r="J16" s="99">
        <f t="shared" si="5"/>
        <v>63.75</v>
      </c>
      <c r="K16" s="99">
        <f t="shared" si="5"/>
        <v>63</v>
      </c>
      <c r="L16" s="96"/>
    </row>
    <row r="17" spans="1:12" x14ac:dyDescent="0.25">
      <c r="A17" s="87" t="s">
        <v>28</v>
      </c>
      <c r="B17" s="48">
        <v>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88"/>
    </row>
    <row r="18" spans="1:12" x14ac:dyDescent="0.25">
      <c r="A18" s="100" t="s">
        <v>29</v>
      </c>
      <c r="B18" s="53">
        <v>1</v>
      </c>
      <c r="C18" s="53">
        <v>360</v>
      </c>
      <c r="D18" s="53">
        <v>180</v>
      </c>
      <c r="E18" s="53">
        <v>3</v>
      </c>
      <c r="F18" s="53">
        <v>7</v>
      </c>
      <c r="G18" s="53">
        <v>25</v>
      </c>
      <c r="H18" s="53">
        <v>45</v>
      </c>
      <c r="I18" s="53">
        <v>1</v>
      </c>
      <c r="J18" s="53">
        <v>1</v>
      </c>
      <c r="K18" s="53">
        <v>0</v>
      </c>
      <c r="L18" s="101">
        <f>L13/8</f>
        <v>12</v>
      </c>
    </row>
    <row r="19" spans="1:12" x14ac:dyDescent="0.25">
      <c r="A19" s="102" t="s">
        <v>30</v>
      </c>
      <c r="B19" s="102" t="str">
        <f t="shared" ref="B19:K19" si="6">IF(B16&gt;=B18,"OK","ERROR")</f>
        <v>OK</v>
      </c>
      <c r="C19" s="102" t="str">
        <f t="shared" si="6"/>
        <v>OK</v>
      </c>
      <c r="D19" s="102" t="str">
        <f t="shared" si="6"/>
        <v>OK</v>
      </c>
      <c r="E19" s="102" t="str">
        <f t="shared" si="6"/>
        <v>OK</v>
      </c>
      <c r="F19" s="102" t="str">
        <f t="shared" si="6"/>
        <v>OK</v>
      </c>
      <c r="G19" s="102" t="str">
        <f t="shared" si="6"/>
        <v>OK</v>
      </c>
      <c r="H19" s="102" t="str">
        <f t="shared" si="6"/>
        <v>OK</v>
      </c>
      <c r="I19" s="102" t="str">
        <f t="shared" si="6"/>
        <v>OK</v>
      </c>
      <c r="J19" s="102" t="str">
        <f t="shared" si="6"/>
        <v>OK</v>
      </c>
      <c r="K19" s="102" t="str">
        <f t="shared" si="6"/>
        <v>OK</v>
      </c>
      <c r="L19" s="103"/>
    </row>
    <row r="20" spans="1:12" x14ac:dyDescent="0.25">
      <c r="A20" s="104" t="s">
        <v>68</v>
      </c>
      <c r="B20" s="104">
        <f t="shared" ref="B20:K20" ca="1" si="7">B10</f>
        <v>3</v>
      </c>
      <c r="C20" s="104">
        <f t="shared" ca="1" si="7"/>
        <v>57.779360000000004</v>
      </c>
      <c r="D20" s="104">
        <f t="shared" ca="1" si="7"/>
        <v>176.97298000000001</v>
      </c>
      <c r="E20" s="104">
        <f t="shared" ca="1" si="7"/>
        <v>0</v>
      </c>
      <c r="F20" s="104">
        <f t="shared" ca="1" si="7"/>
        <v>1</v>
      </c>
      <c r="G20" s="104">
        <f t="shared" ca="1" si="7"/>
        <v>4.4000000000000004</v>
      </c>
      <c r="H20" s="104">
        <f t="shared" ca="1" si="7"/>
        <v>49</v>
      </c>
      <c r="I20" s="104">
        <f t="shared" ca="1" si="7"/>
        <v>20</v>
      </c>
      <c r="J20" s="104">
        <f t="shared" ca="1" si="7"/>
        <v>0</v>
      </c>
      <c r="K20" s="104">
        <f t="shared" ca="1" si="7"/>
        <v>0</v>
      </c>
    </row>
    <row r="21" spans="1:12" s="105" customFormat="1" x14ac:dyDescent="0.25">
      <c r="A21" s="136" t="s">
        <v>69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2" s="105" customFormat="1" x14ac:dyDescent="0.25">
      <c r="A22" s="136" t="s">
        <v>70</v>
      </c>
      <c r="B22" s="136"/>
      <c r="C22" s="136"/>
      <c r="D22" s="136"/>
      <c r="E22" s="136"/>
      <c r="F22" s="136"/>
      <c r="G22" s="136"/>
      <c r="H22" s="136"/>
      <c r="J22" s="106" t="s">
        <v>71</v>
      </c>
      <c r="K22" s="107" t="s">
        <v>72</v>
      </c>
      <c r="L22" s="6"/>
    </row>
    <row r="23" spans="1:12" s="105" customFormat="1" x14ac:dyDescent="0.25">
      <c r="A23" s="6" t="s">
        <v>73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s="105" customFormat="1" x14ac:dyDescent="0.25">
      <c r="A24" s="6" t="s">
        <v>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s="105" customFormat="1" x14ac:dyDescent="0.25">
      <c r="A25" s="6" t="s">
        <v>75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s="105" customFormat="1" x14ac:dyDescent="0.25">
      <c r="A26" s="6" t="s">
        <v>76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s="105" customFormat="1" x14ac:dyDescent="0.25">
      <c r="A27" s="6" t="s">
        <v>77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s="105" customFormat="1" x14ac:dyDescent="0.25">
      <c r="A28" s="6" t="s">
        <v>78</v>
      </c>
    </row>
    <row r="29" spans="1:12" s="105" customFormat="1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2" s="105" customFormat="1" x14ac:dyDescent="0.25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2" s="105" customFormat="1" x14ac:dyDescent="0.25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</row>
    <row r="32" spans="1:12" s="108" customFormat="1" x14ac:dyDescent="0.25">
      <c r="A32" s="138" t="s">
        <v>39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</row>
    <row r="33" spans="1:37" x14ac:dyDescent="0.25">
      <c r="A33" s="148" t="s">
        <v>79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09"/>
      <c r="N33" s="109"/>
      <c r="O33" s="109"/>
      <c r="P33" s="109"/>
      <c r="Q33" s="109"/>
      <c r="R33" s="69"/>
    </row>
    <row r="34" spans="1:37" x14ac:dyDescent="0.25">
      <c r="A34" s="148" t="s">
        <v>80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09"/>
      <c r="N34" s="109"/>
      <c r="O34" s="109"/>
      <c r="P34" s="109"/>
      <c r="Q34" s="109"/>
      <c r="R34" s="69"/>
    </row>
    <row r="35" spans="1:37" x14ac:dyDescent="0.25">
      <c r="A35" s="149" t="s">
        <v>40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37" x14ac:dyDescent="0.25">
      <c r="A36" s="74" t="s">
        <v>41</v>
      </c>
      <c r="B36" s="110">
        <v>1</v>
      </c>
      <c r="C36" s="110">
        <v>2</v>
      </c>
      <c r="D36" s="110">
        <v>3</v>
      </c>
      <c r="E36" s="110">
        <v>4</v>
      </c>
      <c r="F36" s="110">
        <v>5</v>
      </c>
      <c r="G36" s="110">
        <v>6</v>
      </c>
      <c r="H36" s="110">
        <v>7</v>
      </c>
      <c r="I36" s="110">
        <v>8</v>
      </c>
      <c r="J36" s="110">
        <v>9</v>
      </c>
      <c r="K36" s="110">
        <v>10</v>
      </c>
      <c r="L36" s="110">
        <v>11</v>
      </c>
      <c r="M36" s="110">
        <v>12</v>
      </c>
      <c r="N36" s="110">
        <v>13</v>
      </c>
      <c r="O36" s="110">
        <v>14</v>
      </c>
      <c r="P36" s="110">
        <v>15</v>
      </c>
      <c r="Q36" s="110">
        <v>16</v>
      </c>
      <c r="R36" s="110">
        <v>17</v>
      </c>
      <c r="S36" s="110">
        <v>18</v>
      </c>
      <c r="T36" s="110">
        <v>19</v>
      </c>
      <c r="U36" s="110">
        <v>20</v>
      </c>
      <c r="V36" s="110">
        <v>21</v>
      </c>
      <c r="W36" s="110">
        <v>22</v>
      </c>
      <c r="X36" s="110">
        <v>23</v>
      </c>
      <c r="Y36" s="110">
        <v>24</v>
      </c>
      <c r="Z36" s="110">
        <v>25</v>
      </c>
      <c r="AA36" s="110">
        <v>26</v>
      </c>
      <c r="AB36" s="110">
        <v>27</v>
      </c>
      <c r="AC36" s="110">
        <v>28</v>
      </c>
      <c r="AD36" s="110">
        <v>29</v>
      </c>
      <c r="AE36" s="110">
        <v>30</v>
      </c>
      <c r="AF36" s="110">
        <v>31</v>
      </c>
      <c r="AG36" s="110">
        <v>32</v>
      </c>
      <c r="AH36" s="110">
        <v>33</v>
      </c>
      <c r="AI36" s="110">
        <v>34</v>
      </c>
      <c r="AJ36" s="110">
        <v>35</v>
      </c>
      <c r="AK36" s="110">
        <v>36</v>
      </c>
    </row>
    <row r="37" spans="1:37" x14ac:dyDescent="0.25">
      <c r="A37" s="74" t="s">
        <v>42</v>
      </c>
      <c r="B37" s="111" t="str">
        <f t="shared" ref="B37:AK37" si="8">MID($B4,B36,1)</f>
        <v>c</v>
      </c>
      <c r="C37" s="111" t="str">
        <f t="shared" si="8"/>
        <v>5</v>
      </c>
      <c r="D37" s="111" t="str">
        <f t="shared" si="8"/>
        <v>8</v>
      </c>
      <c r="E37" s="111" t="str">
        <f t="shared" si="8"/>
        <v>2</v>
      </c>
      <c r="F37" s="111" t="str">
        <f t="shared" si="8"/>
        <v>a</v>
      </c>
      <c r="G37" s="111" t="str">
        <f t="shared" si="8"/>
        <v>1</v>
      </c>
      <c r="H37" s="111" t="str">
        <f t="shared" si="8"/>
        <v>0</v>
      </c>
      <c r="I37" s="111" t="str">
        <f t="shared" si="8"/>
        <v>8</v>
      </c>
      <c r="J37" s="111" t="str">
        <f t="shared" si="8"/>
        <v>7</v>
      </c>
      <c r="K37" s="111" t="str">
        <f t="shared" si="8"/>
        <v>0</v>
      </c>
      <c r="L37" s="111" t="str">
        <f t="shared" si="8"/>
        <v>5</v>
      </c>
      <c r="M37" s="111" t="str">
        <f t="shared" si="8"/>
        <v>0</v>
      </c>
      <c r="N37" s="111" t="str">
        <f t="shared" si="8"/>
        <v>9</v>
      </c>
      <c r="O37" s="111" t="str">
        <f t="shared" si="8"/>
        <v>0</v>
      </c>
      <c r="P37" s="111" t="str">
        <f t="shared" si="8"/>
        <v>4</v>
      </c>
      <c r="Q37" s="111" t="str">
        <f t="shared" si="8"/>
        <v>b</v>
      </c>
      <c r="R37" s="111" t="str">
        <f t="shared" si="8"/>
        <v>3</v>
      </c>
      <c r="S37" s="111" t="str">
        <f t="shared" si="8"/>
        <v>1</v>
      </c>
      <c r="T37" s="111" t="str">
        <f t="shared" si="8"/>
        <v>1</v>
      </c>
      <c r="U37" s="111" t="str">
        <f t="shared" si="8"/>
        <v>4</v>
      </c>
      <c r="V37" s="111" t="str">
        <f t="shared" si="8"/>
        <v/>
      </c>
      <c r="W37" s="111" t="str">
        <f t="shared" si="8"/>
        <v/>
      </c>
      <c r="X37" s="111" t="str">
        <f t="shared" si="8"/>
        <v/>
      </c>
      <c r="Y37" s="111" t="str">
        <f t="shared" si="8"/>
        <v/>
      </c>
      <c r="Z37" s="111" t="str">
        <f t="shared" si="8"/>
        <v/>
      </c>
      <c r="AA37" s="111" t="str">
        <f t="shared" si="8"/>
        <v/>
      </c>
      <c r="AB37" s="111" t="str">
        <f t="shared" si="8"/>
        <v/>
      </c>
      <c r="AC37" s="111" t="str">
        <f t="shared" si="8"/>
        <v/>
      </c>
      <c r="AD37" s="111" t="str">
        <f t="shared" si="8"/>
        <v/>
      </c>
      <c r="AE37" s="111" t="str">
        <f t="shared" si="8"/>
        <v/>
      </c>
      <c r="AF37" s="111" t="str">
        <f t="shared" si="8"/>
        <v/>
      </c>
      <c r="AG37" s="111" t="str">
        <f t="shared" si="8"/>
        <v/>
      </c>
      <c r="AH37" s="111" t="str">
        <f t="shared" si="8"/>
        <v/>
      </c>
      <c r="AI37" s="111" t="str">
        <f t="shared" si="8"/>
        <v/>
      </c>
      <c r="AJ37" s="111" t="str">
        <f t="shared" si="8"/>
        <v/>
      </c>
      <c r="AK37" s="111" t="str">
        <f t="shared" si="8"/>
        <v/>
      </c>
    </row>
    <row r="38" spans="1:37" x14ac:dyDescent="0.25">
      <c r="A38" s="74" t="s">
        <v>43</v>
      </c>
      <c r="B38" s="110" t="str">
        <f t="shared" ref="B38:AK38" si="9">HEX2BIN(B37,4)</f>
        <v>1100</v>
      </c>
      <c r="C38" s="110" t="str">
        <f t="shared" si="9"/>
        <v>0101</v>
      </c>
      <c r="D38" s="110" t="str">
        <f t="shared" si="9"/>
        <v>1000</v>
      </c>
      <c r="E38" s="110" t="str">
        <f t="shared" si="9"/>
        <v>0010</v>
      </c>
      <c r="F38" s="110" t="str">
        <f t="shared" si="9"/>
        <v>1010</v>
      </c>
      <c r="G38" s="110" t="str">
        <f t="shared" si="9"/>
        <v>0001</v>
      </c>
      <c r="H38" s="110" t="str">
        <f t="shared" si="9"/>
        <v>0000</v>
      </c>
      <c r="I38" s="110" t="str">
        <f t="shared" si="9"/>
        <v>1000</v>
      </c>
      <c r="J38" s="110" t="str">
        <f t="shared" si="9"/>
        <v>0111</v>
      </c>
      <c r="K38" s="110" t="str">
        <f t="shared" si="9"/>
        <v>0000</v>
      </c>
      <c r="L38" s="110" t="str">
        <f t="shared" si="9"/>
        <v>0101</v>
      </c>
      <c r="M38" s="110" t="str">
        <f t="shared" si="9"/>
        <v>0000</v>
      </c>
      <c r="N38" s="110" t="str">
        <f t="shared" si="9"/>
        <v>1001</v>
      </c>
      <c r="O38" s="110" t="str">
        <f t="shared" si="9"/>
        <v>0000</v>
      </c>
      <c r="P38" s="110" t="str">
        <f t="shared" si="9"/>
        <v>0100</v>
      </c>
      <c r="Q38" s="110" t="str">
        <f t="shared" si="9"/>
        <v>1011</v>
      </c>
      <c r="R38" s="110" t="str">
        <f t="shared" si="9"/>
        <v>0011</v>
      </c>
      <c r="S38" s="110" t="str">
        <f t="shared" si="9"/>
        <v>0001</v>
      </c>
      <c r="T38" s="110" t="str">
        <f t="shared" si="9"/>
        <v>0001</v>
      </c>
      <c r="U38" s="110" t="str">
        <f t="shared" si="9"/>
        <v>0100</v>
      </c>
      <c r="V38" s="110" t="str">
        <f t="shared" si="9"/>
        <v>0000</v>
      </c>
      <c r="W38" s="110" t="str">
        <f t="shared" si="9"/>
        <v>0000</v>
      </c>
      <c r="X38" s="110" t="str">
        <f t="shared" si="9"/>
        <v>0000</v>
      </c>
      <c r="Y38" s="110" t="str">
        <f t="shared" si="9"/>
        <v>0000</v>
      </c>
      <c r="Z38" s="110" t="str">
        <f t="shared" si="9"/>
        <v>0000</v>
      </c>
      <c r="AA38" s="110" t="str">
        <f t="shared" si="9"/>
        <v>0000</v>
      </c>
      <c r="AB38" s="110" t="str">
        <f t="shared" si="9"/>
        <v>0000</v>
      </c>
      <c r="AC38" s="110" t="str">
        <f t="shared" si="9"/>
        <v>0000</v>
      </c>
      <c r="AD38" s="110" t="str">
        <f t="shared" si="9"/>
        <v>0000</v>
      </c>
      <c r="AE38" s="110" t="str">
        <f t="shared" si="9"/>
        <v>0000</v>
      </c>
      <c r="AF38" s="110" t="str">
        <f t="shared" si="9"/>
        <v>0000</v>
      </c>
      <c r="AG38" s="110" t="str">
        <f t="shared" si="9"/>
        <v>0000</v>
      </c>
      <c r="AH38" s="110" t="str">
        <f t="shared" si="9"/>
        <v>0000</v>
      </c>
      <c r="AI38" s="110" t="str">
        <f t="shared" si="9"/>
        <v>0000</v>
      </c>
      <c r="AJ38" s="110" t="str">
        <f t="shared" si="9"/>
        <v>0000</v>
      </c>
      <c r="AK38" s="110" t="str">
        <f t="shared" si="9"/>
        <v>0000</v>
      </c>
    </row>
    <row r="39" spans="1:37" x14ac:dyDescent="0.25">
      <c r="B39" s="6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37" x14ac:dyDescent="0.25">
      <c r="A40" s="150" t="s">
        <v>81</v>
      </c>
      <c r="B40" s="150"/>
      <c r="C40" s="151" t="s">
        <v>45</v>
      </c>
      <c r="D40" s="151"/>
      <c r="E40" s="151"/>
      <c r="F40" s="152" t="s">
        <v>46</v>
      </c>
      <c r="G40" s="152"/>
      <c r="H40" s="151" t="s">
        <v>47</v>
      </c>
      <c r="I40" s="151"/>
      <c r="J40" s="151"/>
      <c r="K40" s="151"/>
      <c r="L40" s="151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100-000000000000}"/>
    <hyperlink ref="A33" r:id="rId2" xr:uid="{00000000-0004-0000-0100-000001000000}"/>
    <hyperlink ref="A34" r:id="rId3" xr:uid="{00000000-0004-0000-0100-000002000000}"/>
    <hyperlink ref="C40" r:id="rId4" xr:uid="{00000000-0004-0000-0100-000003000000}"/>
    <hyperlink ref="H40" r:id="rId5" xr:uid="{00000000-0004-0000-01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0"/>
  <sheetViews>
    <sheetView zoomScale="120" zoomScaleNormal="120" workbookViewId="0">
      <selection activeCell="B5" sqref="B5"/>
    </sheetView>
  </sheetViews>
  <sheetFormatPr defaultColWidth="9.140625" defaultRowHeight="15" x14ac:dyDescent="0.25"/>
  <cols>
    <col min="1" max="1" width="37.7109375" style="68" customWidth="1"/>
    <col min="2" max="2" width="6.7109375" style="69" customWidth="1"/>
    <col min="3" max="3" width="23" style="68" customWidth="1"/>
    <col min="4" max="5" width="13.7109375" style="68" customWidth="1"/>
    <col min="6" max="6" width="13.5703125" style="68" customWidth="1"/>
    <col min="7" max="7" width="23.28515625" style="68" customWidth="1"/>
    <col min="8" max="8" width="16.28515625" style="68" customWidth="1"/>
    <col min="9" max="9" width="13.5703125" style="68" customWidth="1"/>
    <col min="10" max="10" width="13.42578125" style="68" customWidth="1"/>
    <col min="11" max="11" width="13.5703125" style="68" customWidth="1"/>
    <col min="12" max="12" width="20.42578125" style="68" customWidth="1"/>
    <col min="13" max="13" width="10" style="68" customWidth="1"/>
    <col min="14" max="14" width="12.140625" style="68" customWidth="1"/>
    <col min="15" max="15" width="9" style="68" customWidth="1"/>
    <col min="16" max="16" width="13.5703125" style="68" customWidth="1"/>
    <col min="17" max="17" width="8.140625" style="68" customWidth="1"/>
    <col min="18" max="25" width="5" style="68" customWidth="1"/>
    <col min="26" max="1024" width="9.140625" style="68"/>
  </cols>
  <sheetData>
    <row r="1" spans="1:25" ht="18.75" x14ac:dyDescent="0.25">
      <c r="A1" s="143" t="s">
        <v>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49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x14ac:dyDescent="0.25">
      <c r="A3" s="145" t="s">
        <v>82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ht="18.75" x14ac:dyDescent="0.25">
      <c r="A4" s="72" t="s">
        <v>51</v>
      </c>
      <c r="B4" s="146" t="s">
        <v>83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73" t="s">
        <v>5</v>
      </c>
      <c r="B5" s="147" t="str">
        <f>CONCATENATE(B38,C38,D38,E38,F38,G38,H38,I38,J38,K38,L38,M38,N38,O38,P38,Q38,R38,S38,T38,U38,V38,W38,X38,Y38,Z38,AA38,AB38,AC38,AD38,AE38,AF38,AG38,AH38,AI38,AJ38,AK38)</f>
        <v>010010100100001000000010000011100001100011001101000001010000000000000000000000000010011100000000101111101100111000000000000000000000000000000000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73" t="s">
        <v>6</v>
      </c>
      <c r="B6" s="75">
        <v>1</v>
      </c>
      <c r="C6" s="76">
        <f t="shared" ref="C6:L6" si="0">B6+B13</f>
        <v>3</v>
      </c>
      <c r="D6" s="76">
        <f t="shared" si="0"/>
        <v>8</v>
      </c>
      <c r="E6" s="76">
        <f t="shared" si="0"/>
        <v>11</v>
      </c>
      <c r="F6" s="76">
        <f t="shared" si="0"/>
        <v>17</v>
      </c>
      <c r="G6" s="76">
        <f t="shared" si="0"/>
        <v>25</v>
      </c>
      <c r="H6" s="76">
        <f t="shared" si="0"/>
        <v>57</v>
      </c>
      <c r="I6" s="76">
        <f t="shared" si="0"/>
        <v>81</v>
      </c>
      <c r="J6" s="76">
        <f t="shared" si="0"/>
        <v>89</v>
      </c>
      <c r="K6" s="76">
        <f t="shared" si="0"/>
        <v>97</v>
      </c>
      <c r="L6" s="76">
        <f t="shared" si="0"/>
        <v>105</v>
      </c>
      <c r="M6" s="77"/>
    </row>
    <row r="7" spans="1:25" ht="45" x14ac:dyDescent="0.25">
      <c r="A7" s="73" t="s">
        <v>7</v>
      </c>
      <c r="B7" s="78" t="s">
        <v>53</v>
      </c>
      <c r="C7" s="79" t="s">
        <v>84</v>
      </c>
      <c r="D7" s="79" t="s">
        <v>85</v>
      </c>
      <c r="E7" s="79" t="s">
        <v>86</v>
      </c>
      <c r="F7" s="79" t="s">
        <v>87</v>
      </c>
      <c r="G7" s="112" t="s">
        <v>88</v>
      </c>
      <c r="H7" s="112" t="s">
        <v>89</v>
      </c>
      <c r="I7" s="113" t="s">
        <v>90</v>
      </c>
      <c r="J7" s="113" t="s">
        <v>91</v>
      </c>
      <c r="K7" s="113" t="s">
        <v>92</v>
      </c>
      <c r="L7" s="113" t="s">
        <v>93</v>
      </c>
      <c r="M7" s="77"/>
    </row>
    <row r="8" spans="1:25" x14ac:dyDescent="0.25">
      <c r="A8" s="73" t="s">
        <v>13</v>
      </c>
      <c r="B8" s="21" t="str">
        <f t="shared" ref="B8:L8" si="1">MID($B5,B6,B13)</f>
        <v>01</v>
      </c>
      <c r="C8" s="21" t="str">
        <f t="shared" si="1"/>
        <v>00101</v>
      </c>
      <c r="D8" s="21" t="str">
        <f t="shared" si="1"/>
        <v>001</v>
      </c>
      <c r="E8" s="21" t="str">
        <f t="shared" si="1"/>
        <v>000010</v>
      </c>
      <c r="F8" s="21" t="str">
        <f t="shared" si="1"/>
        <v>00000010</v>
      </c>
      <c r="G8" s="21" t="str">
        <f t="shared" si="1"/>
        <v>00001110000110001100110100000101</v>
      </c>
      <c r="H8" s="21" t="str">
        <f t="shared" si="1"/>
        <v>000000000000000000000000</v>
      </c>
      <c r="I8" s="21" t="str">
        <f t="shared" si="1"/>
        <v>00100111</v>
      </c>
      <c r="J8" s="21" t="str">
        <f t="shared" si="1"/>
        <v>00000000</v>
      </c>
      <c r="K8" s="21" t="str">
        <f t="shared" si="1"/>
        <v>10111110</v>
      </c>
      <c r="L8" s="21" t="str">
        <f t="shared" si="1"/>
        <v>11001110</v>
      </c>
      <c r="M8" s="77"/>
    </row>
    <row r="9" spans="1:25" x14ac:dyDescent="0.25">
      <c r="A9" s="73" t="s">
        <v>14</v>
      </c>
      <c r="B9" s="21">
        <f t="shared" ref="B9:L9" ca="1" si="2">SUMPRODUCT(--MID(B8,LEN(B8)+1-ROW(INDIRECT("1:"&amp;LEN(B8))),1),(2^(ROW(INDIRECT("1:"&amp;LEN(B8)))-1)))</f>
        <v>1</v>
      </c>
      <c r="C9" s="21">
        <f t="shared" ca="1" si="2"/>
        <v>5</v>
      </c>
      <c r="D9" s="21">
        <f t="shared" ca="1" si="2"/>
        <v>1</v>
      </c>
      <c r="E9" s="21">
        <f t="shared" ca="1" si="2"/>
        <v>2</v>
      </c>
      <c r="F9" s="21">
        <f t="shared" ca="1" si="2"/>
        <v>2</v>
      </c>
      <c r="G9" s="21">
        <f t="shared" ca="1" si="2"/>
        <v>236506373</v>
      </c>
      <c r="H9" s="21">
        <f t="shared" ca="1" si="2"/>
        <v>0</v>
      </c>
      <c r="I9" s="21">
        <f t="shared" ca="1" si="2"/>
        <v>39</v>
      </c>
      <c r="J9" s="21">
        <f t="shared" ca="1" si="2"/>
        <v>0</v>
      </c>
      <c r="K9" s="21">
        <f t="shared" ca="1" si="2"/>
        <v>190</v>
      </c>
      <c r="L9" s="21">
        <f t="shared" ca="1" si="2"/>
        <v>206</v>
      </c>
      <c r="M9" s="77"/>
    </row>
    <row r="10" spans="1:25" x14ac:dyDescent="0.25">
      <c r="A10" s="81" t="s">
        <v>15</v>
      </c>
      <c r="B10" s="82">
        <f ca="1">B9</f>
        <v>1</v>
      </c>
      <c r="C10" s="82">
        <f t="shared" ref="C10:L10" ca="1" si="3">C9*C12+C15</f>
        <v>5</v>
      </c>
      <c r="D10" s="82">
        <f t="shared" ca="1" si="3"/>
        <v>1</v>
      </c>
      <c r="E10" s="82">
        <f t="shared" ca="1" si="3"/>
        <v>2</v>
      </c>
      <c r="F10" s="82">
        <f t="shared" ca="1" si="3"/>
        <v>2</v>
      </c>
      <c r="G10" s="82">
        <f t="shared" ca="1" si="3"/>
        <v>236506373</v>
      </c>
      <c r="H10" s="82">
        <f t="shared" ca="1" si="3"/>
        <v>0</v>
      </c>
      <c r="I10" s="82">
        <f t="shared" ca="1" si="3"/>
        <v>39</v>
      </c>
      <c r="J10" s="82">
        <f t="shared" ca="1" si="3"/>
        <v>0</v>
      </c>
      <c r="K10" s="82">
        <f t="shared" ca="1" si="3"/>
        <v>190</v>
      </c>
      <c r="L10" s="82">
        <f t="shared" ca="1" si="3"/>
        <v>206</v>
      </c>
      <c r="M10" s="83" t="s">
        <v>63</v>
      </c>
    </row>
    <row r="11" spans="1:25" x14ac:dyDescent="0.25">
      <c r="A11" s="84" t="s">
        <v>16</v>
      </c>
      <c r="B11" s="85" t="s">
        <v>17</v>
      </c>
      <c r="C11" s="85" t="s">
        <v>22</v>
      </c>
      <c r="D11" s="85" t="s">
        <v>22</v>
      </c>
      <c r="E11" s="85" t="s">
        <v>22</v>
      </c>
      <c r="F11" s="85" t="s">
        <v>22</v>
      </c>
      <c r="G11" s="85" t="s">
        <v>22</v>
      </c>
      <c r="H11" s="85" t="s">
        <v>22</v>
      </c>
      <c r="I11" s="85" t="s">
        <v>22</v>
      </c>
      <c r="J11" s="85" t="s">
        <v>22</v>
      </c>
      <c r="K11" s="85" t="s">
        <v>22</v>
      </c>
      <c r="L11" s="85" t="s">
        <v>22</v>
      </c>
      <c r="M11" s="86"/>
    </row>
    <row r="12" spans="1:25" x14ac:dyDescent="0.25">
      <c r="A12" s="87" t="s">
        <v>23</v>
      </c>
      <c r="B12" s="48">
        <v>1</v>
      </c>
      <c r="C12" s="48">
        <v>1</v>
      </c>
      <c r="D12" s="48">
        <v>1</v>
      </c>
      <c r="E12" s="48">
        <v>1</v>
      </c>
      <c r="F12" s="48">
        <v>1</v>
      </c>
      <c r="G12" s="48">
        <v>1</v>
      </c>
      <c r="H12" s="48">
        <v>1</v>
      </c>
      <c r="I12" s="48">
        <v>1</v>
      </c>
      <c r="J12" s="48">
        <v>1</v>
      </c>
      <c r="K12" s="48">
        <v>1</v>
      </c>
      <c r="L12" s="48">
        <v>1</v>
      </c>
      <c r="M12" s="88"/>
    </row>
    <row r="13" spans="1:25" s="68" customFormat="1" x14ac:dyDescent="0.25">
      <c r="A13" s="89" t="s">
        <v>24</v>
      </c>
      <c r="B13" s="90">
        <v>2</v>
      </c>
      <c r="C13" s="91">
        <v>5</v>
      </c>
      <c r="D13" s="91">
        <v>3</v>
      </c>
      <c r="E13" s="91">
        <v>6</v>
      </c>
      <c r="F13" s="91">
        <v>8</v>
      </c>
      <c r="G13" s="90">
        <v>32</v>
      </c>
      <c r="H13" s="90">
        <v>24</v>
      </c>
      <c r="I13" s="90">
        <v>8</v>
      </c>
      <c r="J13" s="90">
        <v>8</v>
      </c>
      <c r="K13" s="90">
        <v>8</v>
      </c>
      <c r="L13" s="90">
        <v>8</v>
      </c>
      <c r="M13" s="92">
        <f>SUM(B13:L13)</f>
        <v>112</v>
      </c>
      <c r="N13" s="93"/>
      <c r="O13" s="93"/>
    </row>
    <row r="14" spans="1:25" s="98" customFormat="1" x14ac:dyDescent="0.25">
      <c r="A14" s="94" t="s">
        <v>25</v>
      </c>
      <c r="B14" s="95">
        <f t="shared" ref="B14:H14" si="4">2^B13</f>
        <v>4</v>
      </c>
      <c r="C14" s="95">
        <f t="shared" si="4"/>
        <v>32</v>
      </c>
      <c r="D14" s="95">
        <f t="shared" si="4"/>
        <v>8</v>
      </c>
      <c r="E14" s="95">
        <f t="shared" si="4"/>
        <v>64</v>
      </c>
      <c r="F14" s="95">
        <f t="shared" si="4"/>
        <v>256</v>
      </c>
      <c r="G14" s="95">
        <f t="shared" si="4"/>
        <v>4294967296</v>
      </c>
      <c r="H14" s="95">
        <f t="shared" si="4"/>
        <v>16777216</v>
      </c>
      <c r="I14" s="95">
        <v>256</v>
      </c>
      <c r="J14" s="95">
        <v>256</v>
      </c>
      <c r="K14" s="95">
        <v>256</v>
      </c>
      <c r="L14" s="95">
        <v>256</v>
      </c>
      <c r="M14" s="96"/>
      <c r="N14" s="97"/>
      <c r="O14" s="97"/>
    </row>
    <row r="15" spans="1:25" x14ac:dyDescent="0.25">
      <c r="A15" s="87" t="s">
        <v>26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48">
        <v>0</v>
      </c>
      <c r="M15" s="88"/>
    </row>
    <row r="16" spans="1:25" s="98" customFormat="1" x14ac:dyDescent="0.25">
      <c r="A16" s="94" t="s">
        <v>27</v>
      </c>
      <c r="B16" s="99">
        <f t="shared" ref="B16:H16" si="5">(B14-1)*B12+B15</f>
        <v>3</v>
      </c>
      <c r="C16" s="99">
        <f t="shared" si="5"/>
        <v>31</v>
      </c>
      <c r="D16" s="99">
        <f t="shared" si="5"/>
        <v>7</v>
      </c>
      <c r="E16" s="99">
        <f t="shared" si="5"/>
        <v>63</v>
      </c>
      <c r="F16" s="99">
        <f t="shared" si="5"/>
        <v>255</v>
      </c>
      <c r="G16" s="99">
        <f t="shared" si="5"/>
        <v>4294967295</v>
      </c>
      <c r="H16" s="99">
        <f t="shared" si="5"/>
        <v>16777215</v>
      </c>
      <c r="I16" s="99">
        <v>255</v>
      </c>
      <c r="J16" s="99">
        <v>255</v>
      </c>
      <c r="K16" s="99">
        <v>255</v>
      </c>
      <c r="L16" s="99">
        <v>255</v>
      </c>
      <c r="M16" s="96"/>
    </row>
    <row r="17" spans="1:15" x14ac:dyDescent="0.25">
      <c r="A17" s="87" t="s">
        <v>28</v>
      </c>
      <c r="B17" s="48">
        <v>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88"/>
    </row>
    <row r="18" spans="1:15" x14ac:dyDescent="0.25">
      <c r="A18" s="100" t="s">
        <v>29</v>
      </c>
      <c r="B18" s="53">
        <v>1</v>
      </c>
      <c r="C18" s="53">
        <v>31</v>
      </c>
      <c r="D18" s="53">
        <v>7</v>
      </c>
      <c r="E18" s="53">
        <v>63</v>
      </c>
      <c r="F18" s="53">
        <v>255</v>
      </c>
      <c r="G18" s="53">
        <v>0</v>
      </c>
      <c r="H18" s="53">
        <v>0</v>
      </c>
      <c r="I18" s="53">
        <v>255</v>
      </c>
      <c r="J18" s="53">
        <v>255</v>
      </c>
      <c r="K18" s="53">
        <v>255</v>
      </c>
      <c r="L18" s="53">
        <v>255</v>
      </c>
      <c r="M18" s="54">
        <f>M13/8</f>
        <v>14</v>
      </c>
    </row>
    <row r="19" spans="1:15" x14ac:dyDescent="0.25">
      <c r="A19" s="102" t="s">
        <v>30</v>
      </c>
      <c r="B19" s="102" t="str">
        <f t="shared" ref="B19:L19" si="6">IF(B16&gt;=B18,"OK","ERROR")</f>
        <v>OK</v>
      </c>
      <c r="C19" s="102" t="str">
        <f t="shared" si="6"/>
        <v>OK</v>
      </c>
      <c r="D19" s="102" t="str">
        <f t="shared" si="6"/>
        <v>OK</v>
      </c>
      <c r="E19" s="102" t="str">
        <f t="shared" si="6"/>
        <v>OK</v>
      </c>
      <c r="F19" s="102" t="str">
        <f t="shared" si="6"/>
        <v>OK</v>
      </c>
      <c r="G19" s="102" t="str">
        <f t="shared" si="6"/>
        <v>OK</v>
      </c>
      <c r="H19" s="102" t="str">
        <f t="shared" si="6"/>
        <v>OK</v>
      </c>
      <c r="I19" s="102" t="str">
        <f t="shared" si="6"/>
        <v>OK</v>
      </c>
      <c r="J19" s="102" t="str">
        <f t="shared" si="6"/>
        <v>OK</v>
      </c>
      <c r="K19" s="102" t="str">
        <f t="shared" si="6"/>
        <v>OK</v>
      </c>
      <c r="L19" s="102" t="str">
        <f t="shared" si="6"/>
        <v>OK</v>
      </c>
      <c r="M19" s="103"/>
    </row>
    <row r="20" spans="1:15" x14ac:dyDescent="0.25">
      <c r="A20" s="104" t="s">
        <v>68</v>
      </c>
      <c r="B20" s="104">
        <f t="shared" ref="B20:H20" ca="1" si="7">B10</f>
        <v>1</v>
      </c>
      <c r="C20" s="104">
        <f t="shared" ca="1" si="7"/>
        <v>5</v>
      </c>
      <c r="D20" s="104">
        <f t="shared" ca="1" si="7"/>
        <v>1</v>
      </c>
      <c r="E20" s="104">
        <f t="shared" ca="1" si="7"/>
        <v>2</v>
      </c>
      <c r="F20" s="104">
        <f t="shared" ca="1" si="7"/>
        <v>2</v>
      </c>
      <c r="G20" s="104">
        <f t="shared" ca="1" si="7"/>
        <v>236506373</v>
      </c>
      <c r="H20" s="104">
        <f t="shared" ca="1" si="7"/>
        <v>0</v>
      </c>
      <c r="I20" s="104" t="str">
        <f ca="1">IF(LEN(DEC2HEX(I10))=1,CONCATENATE("0",DEC2HEX(I10) ),DEC2HEX(I10) )</f>
        <v>27</v>
      </c>
      <c r="J20" s="104" t="str">
        <f ca="1">IF(LEN(DEC2HEX(J10))=1,CONCATENATE("0",DEC2HEX(J10) ),DEC2HEX(J10) )</f>
        <v>00</v>
      </c>
      <c r="K20" s="104" t="str">
        <f ca="1">IF(LEN(DEC2HEX(K10))=1,CONCATENATE("0",DEC2HEX(K10) ),DEC2HEX(K10) )</f>
        <v>BE</v>
      </c>
      <c r="L20" s="104" t="str">
        <f ca="1">IF(LEN(DEC2HEX(L10))=1,CONCATENATE("0",DEC2HEX(L10) ),DEC2HEX(L10) )</f>
        <v>CE</v>
      </c>
      <c r="M20" s="104"/>
      <c r="N20" s="104"/>
      <c r="O20" s="104"/>
    </row>
    <row r="21" spans="1:15" s="105" customFormat="1" x14ac:dyDescent="0.25">
      <c r="A21" s="136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5" s="105" customFormat="1" x14ac:dyDescent="0.25">
      <c r="A22" s="136" t="s">
        <v>94</v>
      </c>
      <c r="B22" s="136"/>
      <c r="C22" s="136"/>
      <c r="D22" s="136"/>
      <c r="E22" s="136"/>
      <c r="F22" s="136"/>
      <c r="G22" s="136"/>
      <c r="H22" s="136"/>
      <c r="J22" s="106"/>
      <c r="K22" s="107"/>
      <c r="L22" s="6"/>
    </row>
    <row r="23" spans="1:15" s="105" customFormat="1" x14ac:dyDescent="0.25">
      <c r="A23" s="6" t="s">
        <v>95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5" s="105" customFormat="1" x14ac:dyDescent="0.25">
      <c r="A24" s="6" t="s">
        <v>96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5" s="105" customFormat="1" x14ac:dyDescent="0.25">
      <c r="A25" s="6" t="s">
        <v>97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5" s="105" customFormat="1" x14ac:dyDescent="0.25">
      <c r="A26" s="6" t="s">
        <v>98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5" s="105" customFormat="1" x14ac:dyDescent="0.25">
      <c r="A27" s="6" t="s">
        <v>99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5" s="105" customFormat="1" x14ac:dyDescent="0.25">
      <c r="A28" s="6"/>
    </row>
    <row r="29" spans="1:15" s="105" customFormat="1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5" s="105" customFormat="1" x14ac:dyDescent="0.25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5" s="105" customFormat="1" x14ac:dyDescent="0.25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</row>
    <row r="32" spans="1:15" s="108" customFormat="1" x14ac:dyDescent="0.25">
      <c r="A32" s="138" t="s">
        <v>39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</row>
    <row r="33" spans="1:37" x14ac:dyDescent="0.25">
      <c r="A33" s="148" t="s">
        <v>79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09"/>
      <c r="N33" s="109"/>
      <c r="O33" s="109"/>
      <c r="P33" s="109"/>
      <c r="Q33" s="109"/>
      <c r="R33" s="69"/>
    </row>
    <row r="34" spans="1:37" x14ac:dyDescent="0.25">
      <c r="A34" s="148" t="s">
        <v>80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09"/>
      <c r="N34" s="109"/>
      <c r="O34" s="109"/>
      <c r="P34" s="109"/>
      <c r="Q34" s="109"/>
      <c r="R34" s="69"/>
    </row>
    <row r="35" spans="1:37" x14ac:dyDescent="0.25">
      <c r="A35" s="149" t="s">
        <v>40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37" x14ac:dyDescent="0.25">
      <c r="A36" s="74" t="s">
        <v>41</v>
      </c>
      <c r="B36" s="110">
        <v>1</v>
      </c>
      <c r="C36" s="110">
        <v>2</v>
      </c>
      <c r="D36" s="110">
        <v>3</v>
      </c>
      <c r="E36" s="110">
        <v>4</v>
      </c>
      <c r="F36" s="110">
        <v>5</v>
      </c>
      <c r="G36" s="110">
        <v>6</v>
      </c>
      <c r="H36" s="110">
        <v>7</v>
      </c>
      <c r="I36" s="110">
        <v>8</v>
      </c>
      <c r="J36" s="110">
        <v>9</v>
      </c>
      <c r="K36" s="110">
        <v>10</v>
      </c>
      <c r="L36" s="110">
        <v>11</v>
      </c>
      <c r="M36" s="110">
        <v>12</v>
      </c>
      <c r="N36" s="110">
        <v>13</v>
      </c>
      <c r="O36" s="110">
        <v>14</v>
      </c>
      <c r="P36" s="110">
        <v>15</v>
      </c>
      <c r="Q36" s="110">
        <v>16</v>
      </c>
      <c r="R36" s="110">
        <v>17</v>
      </c>
      <c r="S36" s="110">
        <v>18</v>
      </c>
      <c r="T36" s="110">
        <v>19</v>
      </c>
      <c r="U36" s="110">
        <v>20</v>
      </c>
      <c r="V36" s="110">
        <v>21</v>
      </c>
      <c r="W36" s="110">
        <v>22</v>
      </c>
      <c r="X36" s="110">
        <v>23</v>
      </c>
      <c r="Y36" s="110">
        <v>24</v>
      </c>
      <c r="Z36" s="110">
        <v>25</v>
      </c>
      <c r="AA36" s="110">
        <v>26</v>
      </c>
      <c r="AB36" s="110">
        <v>27</v>
      </c>
      <c r="AC36" s="110">
        <v>28</v>
      </c>
      <c r="AD36" s="110">
        <v>29</v>
      </c>
      <c r="AE36" s="110">
        <v>30</v>
      </c>
      <c r="AF36" s="110">
        <v>31</v>
      </c>
      <c r="AG36" s="110">
        <v>32</v>
      </c>
      <c r="AH36" s="110">
        <v>33</v>
      </c>
      <c r="AI36" s="110">
        <v>34</v>
      </c>
      <c r="AJ36" s="110">
        <v>35</v>
      </c>
      <c r="AK36" s="110">
        <v>36</v>
      </c>
    </row>
    <row r="37" spans="1:37" x14ac:dyDescent="0.25">
      <c r="A37" s="74" t="s">
        <v>42</v>
      </c>
      <c r="B37" s="111" t="str">
        <f t="shared" ref="B37:AK37" si="8">MID($B4,B36,1)</f>
        <v>4</v>
      </c>
      <c r="C37" s="111" t="str">
        <f t="shared" si="8"/>
        <v>A</v>
      </c>
      <c r="D37" s="111" t="str">
        <f t="shared" si="8"/>
        <v>4</v>
      </c>
      <c r="E37" s="111" t="str">
        <f t="shared" si="8"/>
        <v>2</v>
      </c>
      <c r="F37" s="111" t="str">
        <f t="shared" si="8"/>
        <v>0</v>
      </c>
      <c r="G37" s="111" t="str">
        <f t="shared" si="8"/>
        <v>2</v>
      </c>
      <c r="H37" s="111" t="str">
        <f t="shared" si="8"/>
        <v>0</v>
      </c>
      <c r="I37" s="111" t="str">
        <f t="shared" si="8"/>
        <v>E</v>
      </c>
      <c r="J37" s="111" t="str">
        <f t="shared" si="8"/>
        <v>1</v>
      </c>
      <c r="K37" s="111" t="str">
        <f t="shared" si="8"/>
        <v>8</v>
      </c>
      <c r="L37" s="111" t="str">
        <f t="shared" si="8"/>
        <v>C</v>
      </c>
      <c r="M37" s="111" t="str">
        <f t="shared" si="8"/>
        <v>D</v>
      </c>
      <c r="N37" s="111" t="str">
        <f t="shared" si="8"/>
        <v>0</v>
      </c>
      <c r="O37" s="111" t="str">
        <f t="shared" si="8"/>
        <v>5</v>
      </c>
      <c r="P37" s="111" t="str">
        <f t="shared" si="8"/>
        <v>0</v>
      </c>
      <c r="Q37" s="111" t="str">
        <f t="shared" si="8"/>
        <v>0</v>
      </c>
      <c r="R37" s="111" t="str">
        <f t="shared" si="8"/>
        <v>0</v>
      </c>
      <c r="S37" s="111" t="str">
        <f t="shared" si="8"/>
        <v>0</v>
      </c>
      <c r="T37" s="111" t="str">
        <f t="shared" si="8"/>
        <v>0</v>
      </c>
      <c r="U37" s="111" t="str">
        <f t="shared" si="8"/>
        <v>0</v>
      </c>
      <c r="V37" s="111" t="str">
        <f t="shared" si="8"/>
        <v>2</v>
      </c>
      <c r="W37" s="111" t="str">
        <f t="shared" si="8"/>
        <v>7</v>
      </c>
      <c r="X37" s="111" t="str">
        <f t="shared" si="8"/>
        <v>0</v>
      </c>
      <c r="Y37" s="111" t="str">
        <f t="shared" si="8"/>
        <v>0</v>
      </c>
      <c r="Z37" s="111" t="str">
        <f t="shared" si="8"/>
        <v>B</v>
      </c>
      <c r="AA37" s="111" t="str">
        <f t="shared" si="8"/>
        <v>E</v>
      </c>
      <c r="AB37" s="111" t="str">
        <f t="shared" si="8"/>
        <v>C</v>
      </c>
      <c r="AC37" s="111" t="str">
        <f t="shared" si="8"/>
        <v>E</v>
      </c>
      <c r="AD37" s="111" t="str">
        <f t="shared" si="8"/>
        <v/>
      </c>
      <c r="AE37" s="111" t="str">
        <f t="shared" si="8"/>
        <v/>
      </c>
      <c r="AF37" s="111" t="str">
        <f t="shared" si="8"/>
        <v/>
      </c>
      <c r="AG37" s="111" t="str">
        <f t="shared" si="8"/>
        <v/>
      </c>
      <c r="AH37" s="111" t="str">
        <f t="shared" si="8"/>
        <v/>
      </c>
      <c r="AI37" s="111" t="str">
        <f t="shared" si="8"/>
        <v/>
      </c>
      <c r="AJ37" s="111" t="str">
        <f t="shared" si="8"/>
        <v/>
      </c>
      <c r="AK37" s="111" t="str">
        <f t="shared" si="8"/>
        <v/>
      </c>
    </row>
    <row r="38" spans="1:37" x14ac:dyDescent="0.25">
      <c r="A38" s="74" t="s">
        <v>43</v>
      </c>
      <c r="B38" s="110" t="str">
        <f t="shared" ref="B38:AK38" si="9">HEX2BIN(B37,4)</f>
        <v>0100</v>
      </c>
      <c r="C38" s="110" t="str">
        <f t="shared" si="9"/>
        <v>1010</v>
      </c>
      <c r="D38" s="110" t="str">
        <f t="shared" si="9"/>
        <v>0100</v>
      </c>
      <c r="E38" s="110" t="str">
        <f t="shared" si="9"/>
        <v>0010</v>
      </c>
      <c r="F38" s="110" t="str">
        <f t="shared" si="9"/>
        <v>0000</v>
      </c>
      <c r="G38" s="110" t="str">
        <f t="shared" si="9"/>
        <v>0010</v>
      </c>
      <c r="H38" s="110" t="str">
        <f t="shared" si="9"/>
        <v>0000</v>
      </c>
      <c r="I38" s="110" t="str">
        <f t="shared" si="9"/>
        <v>1110</v>
      </c>
      <c r="J38" s="110" t="str">
        <f t="shared" si="9"/>
        <v>0001</v>
      </c>
      <c r="K38" s="110" t="str">
        <f t="shared" si="9"/>
        <v>1000</v>
      </c>
      <c r="L38" s="110" t="str">
        <f t="shared" si="9"/>
        <v>1100</v>
      </c>
      <c r="M38" s="110" t="str">
        <f t="shared" si="9"/>
        <v>1101</v>
      </c>
      <c r="N38" s="110" t="str">
        <f t="shared" si="9"/>
        <v>0000</v>
      </c>
      <c r="O38" s="110" t="str">
        <f t="shared" si="9"/>
        <v>0101</v>
      </c>
      <c r="P38" s="110" t="str">
        <f t="shared" si="9"/>
        <v>0000</v>
      </c>
      <c r="Q38" s="110" t="str">
        <f t="shared" si="9"/>
        <v>0000</v>
      </c>
      <c r="R38" s="110" t="str">
        <f t="shared" si="9"/>
        <v>0000</v>
      </c>
      <c r="S38" s="110" t="str">
        <f t="shared" si="9"/>
        <v>0000</v>
      </c>
      <c r="T38" s="110" t="str">
        <f t="shared" si="9"/>
        <v>0000</v>
      </c>
      <c r="U38" s="110" t="str">
        <f t="shared" si="9"/>
        <v>0000</v>
      </c>
      <c r="V38" s="110" t="str">
        <f t="shared" si="9"/>
        <v>0010</v>
      </c>
      <c r="W38" s="110" t="str">
        <f t="shared" si="9"/>
        <v>0111</v>
      </c>
      <c r="X38" s="110" t="str">
        <f t="shared" si="9"/>
        <v>0000</v>
      </c>
      <c r="Y38" s="110" t="str">
        <f t="shared" si="9"/>
        <v>0000</v>
      </c>
      <c r="Z38" s="110" t="str">
        <f t="shared" si="9"/>
        <v>1011</v>
      </c>
      <c r="AA38" s="110" t="str">
        <f t="shared" si="9"/>
        <v>1110</v>
      </c>
      <c r="AB38" s="110" t="str">
        <f t="shared" si="9"/>
        <v>1100</v>
      </c>
      <c r="AC38" s="110" t="str">
        <f t="shared" si="9"/>
        <v>1110</v>
      </c>
      <c r="AD38" s="110" t="str">
        <f t="shared" si="9"/>
        <v>0000</v>
      </c>
      <c r="AE38" s="110" t="str">
        <f t="shared" si="9"/>
        <v>0000</v>
      </c>
      <c r="AF38" s="110" t="str">
        <f t="shared" si="9"/>
        <v>0000</v>
      </c>
      <c r="AG38" s="110" t="str">
        <f t="shared" si="9"/>
        <v>0000</v>
      </c>
      <c r="AH38" s="110" t="str">
        <f t="shared" si="9"/>
        <v>0000</v>
      </c>
      <c r="AI38" s="110" t="str">
        <f t="shared" si="9"/>
        <v>0000</v>
      </c>
      <c r="AJ38" s="110" t="str">
        <f t="shared" si="9"/>
        <v>0000</v>
      </c>
      <c r="AK38" s="110" t="str">
        <f t="shared" si="9"/>
        <v>0000</v>
      </c>
    </row>
    <row r="39" spans="1:37" x14ac:dyDescent="0.25">
      <c r="B39" s="6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37" x14ac:dyDescent="0.25">
      <c r="A40" s="150" t="s">
        <v>81</v>
      </c>
      <c r="B40" s="150"/>
      <c r="C40" s="151" t="s">
        <v>45</v>
      </c>
      <c r="D40" s="151"/>
      <c r="E40" s="151"/>
      <c r="F40" s="152" t="s">
        <v>46</v>
      </c>
      <c r="G40" s="152"/>
      <c r="H40" s="151" t="s">
        <v>47</v>
      </c>
      <c r="I40" s="151"/>
      <c r="J40" s="151"/>
      <c r="K40" s="151"/>
      <c r="L40" s="151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A33" r:id="rId1" xr:uid="{00000000-0004-0000-0200-000000000000}"/>
    <hyperlink ref="A34" r:id="rId2" xr:uid="{00000000-0004-0000-0200-000001000000}"/>
    <hyperlink ref="C40" r:id="rId3" xr:uid="{00000000-0004-0000-0200-000002000000}"/>
    <hyperlink ref="H40" r:id="rId4" xr:uid="{00000000-0004-0000-0200-000003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0"/>
  <sheetViews>
    <sheetView topLeftCell="A2" zoomScale="120" zoomScaleNormal="120" workbookViewId="0">
      <selection activeCell="B5" sqref="B5"/>
    </sheetView>
  </sheetViews>
  <sheetFormatPr defaultColWidth="9.140625" defaultRowHeight="15" x14ac:dyDescent="0.25"/>
  <cols>
    <col min="1" max="1" width="37.7109375" style="68" customWidth="1"/>
    <col min="2" max="2" width="6.7109375" style="69" customWidth="1"/>
    <col min="3" max="3" width="18.42578125" style="68" customWidth="1"/>
    <col min="4" max="4" width="12.85546875" style="68" customWidth="1"/>
    <col min="5" max="5" width="13.7109375" style="68" customWidth="1"/>
    <col min="6" max="9" width="13.5703125" style="68" customWidth="1"/>
    <col min="10" max="10" width="15.140625" style="68" customWidth="1"/>
    <col min="11" max="11" width="17" style="68" customWidth="1"/>
    <col min="12" max="12" width="20.42578125" style="68" customWidth="1"/>
    <col min="13" max="14" width="19.5703125" style="68" customWidth="1"/>
    <col min="15" max="15" width="9" style="68" customWidth="1"/>
    <col min="16" max="16" width="21.7109375" style="68" customWidth="1"/>
    <col min="17" max="17" width="10.28515625" style="68" customWidth="1"/>
    <col min="18" max="18" width="14.140625" style="68" customWidth="1"/>
    <col min="19" max="19" width="13.5703125" style="68" customWidth="1"/>
    <col min="20" max="25" width="5" style="68" customWidth="1"/>
    <col min="26" max="1024" width="9.140625" style="68"/>
  </cols>
  <sheetData>
    <row r="1" spans="1:25" ht="18.75" x14ac:dyDescent="0.25">
      <c r="A1" s="143" t="s">
        <v>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</row>
    <row r="2" spans="1:25" ht="34.5" customHeight="1" x14ac:dyDescent="0.25">
      <c r="A2" s="144" t="s">
        <v>49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spans="1:25" x14ac:dyDescent="0.25">
      <c r="A3" s="145" t="s">
        <v>50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ht="18.75" x14ac:dyDescent="0.25">
      <c r="A4" s="72" t="s">
        <v>51</v>
      </c>
      <c r="B4" s="146" t="s">
        <v>100</v>
      </c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25" x14ac:dyDescent="0.25">
      <c r="A5" s="73" t="s">
        <v>5</v>
      </c>
      <c r="B5" s="147" t="str">
        <f>CONCATENATE(B38,C38,D38,E38,F38,G38,H38,I38,J38,K38,L38,M38,N38,O38,P38,Q38,R38,S38,T38,U38,V38,W38,X38,Y38,Z38,AA38,AB38,AC38,AD38,AE38,AF38,AG38,AH38,AI38,AJ38,AK38)</f>
        <v>100000001010000000000001111111111000000000110010000000000000000011111111111110000000000000000000000000000000000000000000000000000000000000000000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</row>
    <row r="6" spans="1:25" x14ac:dyDescent="0.25">
      <c r="A6" s="73" t="s">
        <v>6</v>
      </c>
      <c r="B6" s="75">
        <v>1</v>
      </c>
      <c r="C6" s="76">
        <f t="shared" ref="C6:N6" si="0">B6+B13</f>
        <v>3</v>
      </c>
      <c r="D6" s="114">
        <f t="shared" si="0"/>
        <v>12</v>
      </c>
      <c r="E6" s="76">
        <f t="shared" si="0"/>
        <v>14</v>
      </c>
      <c r="F6" s="76">
        <f t="shared" si="0"/>
        <v>24</v>
      </c>
      <c r="G6" s="114">
        <f t="shared" si="0"/>
        <v>34</v>
      </c>
      <c r="H6" s="76">
        <f t="shared" si="0"/>
        <v>36</v>
      </c>
      <c r="I6" s="76">
        <f t="shared" si="0"/>
        <v>43</v>
      </c>
      <c r="J6" s="114">
        <f t="shared" si="0"/>
        <v>50</v>
      </c>
      <c r="K6" s="76">
        <f t="shared" si="0"/>
        <v>52</v>
      </c>
      <c r="L6" s="76">
        <f t="shared" si="0"/>
        <v>65</v>
      </c>
      <c r="M6" s="114">
        <f t="shared" si="0"/>
        <v>78</v>
      </c>
      <c r="N6" s="76">
        <f t="shared" si="0"/>
        <v>88</v>
      </c>
      <c r="O6" s="77"/>
    </row>
    <row r="7" spans="1:25" ht="75" x14ac:dyDescent="0.25">
      <c r="A7" s="73" t="s">
        <v>7</v>
      </c>
      <c r="B7" s="112" t="s">
        <v>53</v>
      </c>
      <c r="C7" s="79" t="s">
        <v>101</v>
      </c>
      <c r="D7" s="115" t="s">
        <v>102</v>
      </c>
      <c r="E7" s="18" t="s">
        <v>103</v>
      </c>
      <c r="F7" s="18" t="s">
        <v>104</v>
      </c>
      <c r="G7" s="115" t="s">
        <v>105</v>
      </c>
      <c r="H7" s="18" t="s">
        <v>106</v>
      </c>
      <c r="I7" s="18" t="s">
        <v>107</v>
      </c>
      <c r="J7" s="115" t="s">
        <v>108</v>
      </c>
      <c r="K7" s="18" t="s">
        <v>109</v>
      </c>
      <c r="L7" s="18" t="s">
        <v>110</v>
      </c>
      <c r="M7" s="19" t="s">
        <v>111</v>
      </c>
      <c r="N7" s="80" t="s">
        <v>112</v>
      </c>
      <c r="O7" s="77"/>
    </row>
    <row r="8" spans="1:25" x14ac:dyDescent="0.25">
      <c r="A8" s="73" t="s">
        <v>13</v>
      </c>
      <c r="B8" s="21" t="str">
        <f t="shared" ref="B8:N8" si="1">MID($B5,B6,B13)</f>
        <v>10</v>
      </c>
      <c r="C8" s="21" t="str">
        <f t="shared" si="1"/>
        <v>000000101</v>
      </c>
      <c r="D8" s="116" t="str">
        <f t="shared" si="1"/>
        <v>00</v>
      </c>
      <c r="E8" s="21" t="str">
        <f t="shared" si="1"/>
        <v>0000000000</v>
      </c>
      <c r="F8" s="21" t="str">
        <f t="shared" si="1"/>
        <v>1111111111</v>
      </c>
      <c r="G8" s="116" t="str">
        <f t="shared" si="1"/>
        <v>00</v>
      </c>
      <c r="H8" s="21" t="str">
        <f t="shared" si="1"/>
        <v>0000000</v>
      </c>
      <c r="I8" s="21" t="str">
        <f t="shared" si="1"/>
        <v>1100100</v>
      </c>
      <c r="J8" s="116" t="str">
        <f t="shared" si="1"/>
        <v>00</v>
      </c>
      <c r="K8" s="21" t="str">
        <f t="shared" si="1"/>
        <v>0000000000000</v>
      </c>
      <c r="L8" s="21" t="str">
        <f t="shared" si="1"/>
        <v>1111111111111</v>
      </c>
      <c r="M8" s="116" t="str">
        <f t="shared" si="1"/>
        <v>0000000000</v>
      </c>
      <c r="N8" s="21" t="str">
        <f t="shared" si="1"/>
        <v>000000000</v>
      </c>
      <c r="O8" s="77"/>
    </row>
    <row r="9" spans="1:25" x14ac:dyDescent="0.25">
      <c r="A9" s="73" t="s">
        <v>14</v>
      </c>
      <c r="B9" s="21">
        <f t="shared" ref="B9:N9" ca="1" si="2">SUMPRODUCT(--MID(B8,LEN(B8)+1-ROW(INDIRECT("1:"&amp;LEN(B8))),1),(2^(ROW(INDIRECT("1:"&amp;LEN(B8)))-1)))</f>
        <v>2</v>
      </c>
      <c r="C9" s="21">
        <f t="shared" ca="1" si="2"/>
        <v>5</v>
      </c>
      <c r="D9" s="116">
        <f t="shared" ca="1" si="2"/>
        <v>0</v>
      </c>
      <c r="E9" s="21">
        <f t="shared" ca="1" si="2"/>
        <v>0</v>
      </c>
      <c r="F9" s="21">
        <f t="shared" ca="1" si="2"/>
        <v>1023</v>
      </c>
      <c r="G9" s="116">
        <f t="shared" ca="1" si="2"/>
        <v>0</v>
      </c>
      <c r="H9" s="21">
        <f t="shared" ca="1" si="2"/>
        <v>0</v>
      </c>
      <c r="I9" s="21">
        <f t="shared" ca="1" si="2"/>
        <v>100</v>
      </c>
      <c r="J9" s="116">
        <f t="shared" ca="1" si="2"/>
        <v>0</v>
      </c>
      <c r="K9" s="21">
        <f t="shared" ca="1" si="2"/>
        <v>0</v>
      </c>
      <c r="L9" s="21">
        <f t="shared" ca="1" si="2"/>
        <v>8191</v>
      </c>
      <c r="M9" s="116">
        <f t="shared" ca="1" si="2"/>
        <v>0</v>
      </c>
      <c r="N9" s="21">
        <f t="shared" ca="1" si="2"/>
        <v>0</v>
      </c>
      <c r="O9" s="77"/>
    </row>
    <row r="10" spans="1:25" x14ac:dyDescent="0.25">
      <c r="A10" s="81" t="s">
        <v>15</v>
      </c>
      <c r="B10" s="82">
        <f ca="1">B9</f>
        <v>2</v>
      </c>
      <c r="C10" s="82">
        <f t="shared" ref="C10:N10" ca="1" si="3">C9*C12+C15</f>
        <v>600</v>
      </c>
      <c r="D10" s="117">
        <f t="shared" ca="1" si="3"/>
        <v>0</v>
      </c>
      <c r="E10" s="82">
        <f t="shared" ca="1" si="3"/>
        <v>-50</v>
      </c>
      <c r="F10" s="82">
        <f t="shared" ca="1" si="3"/>
        <v>52.300000000000011</v>
      </c>
      <c r="G10" s="117">
        <f t="shared" ca="1" si="3"/>
        <v>0</v>
      </c>
      <c r="H10" s="82">
        <f t="shared" ca="1" si="3"/>
        <v>0</v>
      </c>
      <c r="I10" s="82">
        <f t="shared" ca="1" si="3"/>
        <v>100</v>
      </c>
      <c r="J10" s="117">
        <f t="shared" ca="1" si="3"/>
        <v>0</v>
      </c>
      <c r="K10" s="82">
        <f t="shared" ca="1" si="3"/>
        <v>30000</v>
      </c>
      <c r="L10" s="82">
        <f t="shared" ca="1" si="3"/>
        <v>111910</v>
      </c>
      <c r="M10" s="117">
        <f t="shared" ca="1" si="3"/>
        <v>0</v>
      </c>
      <c r="N10" s="82">
        <f t="shared" ca="1" si="3"/>
        <v>0</v>
      </c>
      <c r="O10" s="83" t="s">
        <v>63</v>
      </c>
    </row>
    <row r="11" spans="1:25" x14ac:dyDescent="0.25">
      <c r="A11" s="84" t="s">
        <v>16</v>
      </c>
      <c r="B11" s="118" t="s">
        <v>17</v>
      </c>
      <c r="C11" s="118" t="s">
        <v>113</v>
      </c>
      <c r="D11" s="119" t="s">
        <v>22</v>
      </c>
      <c r="E11" s="118" t="s">
        <v>114</v>
      </c>
      <c r="F11" s="118" t="s">
        <v>114</v>
      </c>
      <c r="G11" s="119" t="s">
        <v>22</v>
      </c>
      <c r="H11" s="118" t="s">
        <v>20</v>
      </c>
      <c r="I11" s="118" t="s">
        <v>20</v>
      </c>
      <c r="J11" s="119" t="s">
        <v>22</v>
      </c>
      <c r="K11" s="118" t="s">
        <v>115</v>
      </c>
      <c r="L11" s="118" t="s">
        <v>115</v>
      </c>
      <c r="M11" s="118" t="s">
        <v>116</v>
      </c>
      <c r="N11" s="120"/>
      <c r="O11" s="86"/>
    </row>
    <row r="12" spans="1:25" x14ac:dyDescent="0.25">
      <c r="A12" s="87" t="s">
        <v>23</v>
      </c>
      <c r="B12" s="48">
        <v>1</v>
      </c>
      <c r="C12" s="48">
        <v>120</v>
      </c>
      <c r="D12" s="121">
        <v>1</v>
      </c>
      <c r="E12" s="48">
        <v>0.1</v>
      </c>
      <c r="F12" s="48">
        <v>0.1</v>
      </c>
      <c r="G12" s="121">
        <v>1</v>
      </c>
      <c r="H12" s="48">
        <v>1</v>
      </c>
      <c r="I12" s="48">
        <v>1</v>
      </c>
      <c r="J12" s="121">
        <v>1</v>
      </c>
      <c r="K12" s="48">
        <v>10</v>
      </c>
      <c r="L12" s="48">
        <v>10</v>
      </c>
      <c r="M12" s="121">
        <v>1</v>
      </c>
      <c r="N12" s="48">
        <v>1</v>
      </c>
      <c r="O12" s="88"/>
    </row>
    <row r="13" spans="1:25" s="68" customFormat="1" x14ac:dyDescent="0.25">
      <c r="A13" s="89" t="s">
        <v>24</v>
      </c>
      <c r="B13" s="90">
        <v>2</v>
      </c>
      <c r="C13" s="91">
        <v>9</v>
      </c>
      <c r="D13" s="122">
        <v>2</v>
      </c>
      <c r="E13" s="91">
        <v>10</v>
      </c>
      <c r="F13" s="91">
        <v>10</v>
      </c>
      <c r="G13" s="122">
        <v>2</v>
      </c>
      <c r="H13" s="91">
        <v>7</v>
      </c>
      <c r="I13" s="91">
        <v>7</v>
      </c>
      <c r="J13" s="122">
        <v>2</v>
      </c>
      <c r="K13" s="91">
        <v>13</v>
      </c>
      <c r="L13" s="91">
        <v>13</v>
      </c>
      <c r="M13" s="122">
        <v>10</v>
      </c>
      <c r="N13" s="91">
        <v>9</v>
      </c>
      <c r="O13" s="92">
        <f>SUM(B13:N13)</f>
        <v>96</v>
      </c>
      <c r="P13" s="93"/>
      <c r="Q13" s="93"/>
      <c r="R13" s="93"/>
      <c r="S13" s="93"/>
      <c r="T13" s="93"/>
    </row>
    <row r="14" spans="1:25" s="98" customFormat="1" x14ac:dyDescent="0.25">
      <c r="A14" s="94" t="s">
        <v>25</v>
      </c>
      <c r="B14" s="95">
        <f t="shared" ref="B14:N14" si="4">2^B13</f>
        <v>4</v>
      </c>
      <c r="C14" s="95">
        <f t="shared" si="4"/>
        <v>512</v>
      </c>
      <c r="D14" s="123">
        <f t="shared" si="4"/>
        <v>4</v>
      </c>
      <c r="E14" s="95">
        <f t="shared" si="4"/>
        <v>1024</v>
      </c>
      <c r="F14" s="95">
        <f t="shared" si="4"/>
        <v>1024</v>
      </c>
      <c r="G14" s="123">
        <f t="shared" si="4"/>
        <v>4</v>
      </c>
      <c r="H14" s="95">
        <f t="shared" si="4"/>
        <v>128</v>
      </c>
      <c r="I14" s="95">
        <f t="shared" si="4"/>
        <v>128</v>
      </c>
      <c r="J14" s="123">
        <f t="shared" si="4"/>
        <v>4</v>
      </c>
      <c r="K14" s="95">
        <f t="shared" si="4"/>
        <v>8192</v>
      </c>
      <c r="L14" s="95">
        <f t="shared" si="4"/>
        <v>8192</v>
      </c>
      <c r="M14" s="123">
        <f t="shared" si="4"/>
        <v>1024</v>
      </c>
      <c r="N14" s="95">
        <f t="shared" si="4"/>
        <v>512</v>
      </c>
      <c r="O14" s="96"/>
      <c r="P14" s="97"/>
      <c r="Q14" s="97"/>
      <c r="R14" s="97"/>
      <c r="S14" s="97"/>
      <c r="T14" s="97"/>
    </row>
    <row r="15" spans="1:25" x14ac:dyDescent="0.25">
      <c r="A15" s="87" t="s">
        <v>26</v>
      </c>
      <c r="B15" s="48">
        <v>0</v>
      </c>
      <c r="C15" s="48">
        <v>0</v>
      </c>
      <c r="D15" s="121">
        <v>0</v>
      </c>
      <c r="E15" s="48">
        <v>-50</v>
      </c>
      <c r="F15" s="48">
        <v>-50</v>
      </c>
      <c r="G15" s="121">
        <v>0</v>
      </c>
      <c r="H15" s="48">
        <v>0</v>
      </c>
      <c r="I15" s="48">
        <v>0</v>
      </c>
      <c r="J15" s="121">
        <v>0</v>
      </c>
      <c r="K15" s="48">
        <v>30000</v>
      </c>
      <c r="L15" s="48">
        <v>30000</v>
      </c>
      <c r="M15" s="121">
        <v>0</v>
      </c>
      <c r="N15" s="48">
        <v>0</v>
      </c>
      <c r="O15" s="88"/>
    </row>
    <row r="16" spans="1:25" s="98" customFormat="1" x14ac:dyDescent="0.25">
      <c r="A16" s="94" t="s">
        <v>27</v>
      </c>
      <c r="B16" s="99">
        <f>(B14-1)*B12+B15</f>
        <v>3</v>
      </c>
      <c r="C16" s="95">
        <f>C14*C12+C15</f>
        <v>61440</v>
      </c>
      <c r="D16" s="123">
        <f t="shared" ref="D16:N16" si="5">(D14-1)*D12+D15</f>
        <v>3</v>
      </c>
      <c r="E16" s="124">
        <f t="shared" si="5"/>
        <v>52.300000000000011</v>
      </c>
      <c r="F16" s="99">
        <f t="shared" si="5"/>
        <v>52.300000000000011</v>
      </c>
      <c r="G16" s="125">
        <f t="shared" si="5"/>
        <v>3</v>
      </c>
      <c r="H16" s="99">
        <f t="shared" si="5"/>
        <v>127</v>
      </c>
      <c r="I16" s="99">
        <f t="shared" si="5"/>
        <v>127</v>
      </c>
      <c r="J16" s="125">
        <f t="shared" si="5"/>
        <v>3</v>
      </c>
      <c r="K16" s="99">
        <f t="shared" si="5"/>
        <v>111910</v>
      </c>
      <c r="L16" s="99">
        <f t="shared" si="5"/>
        <v>111910</v>
      </c>
      <c r="M16" s="125">
        <f t="shared" si="5"/>
        <v>1023</v>
      </c>
      <c r="N16" s="99">
        <f t="shared" si="5"/>
        <v>511</v>
      </c>
      <c r="O16" s="96"/>
    </row>
    <row r="17" spans="1:16" x14ac:dyDescent="0.25">
      <c r="A17" s="87" t="s">
        <v>28</v>
      </c>
      <c r="B17" s="48">
        <v>0</v>
      </c>
      <c r="C17" s="48">
        <v>0</v>
      </c>
      <c r="D17" s="121">
        <v>0</v>
      </c>
      <c r="E17" s="48">
        <v>0</v>
      </c>
      <c r="F17" s="48">
        <v>0</v>
      </c>
      <c r="G17" s="121">
        <v>0</v>
      </c>
      <c r="H17" s="48">
        <v>0</v>
      </c>
      <c r="I17" s="48">
        <v>0</v>
      </c>
      <c r="J17" s="121">
        <v>0</v>
      </c>
      <c r="K17" s="48">
        <v>0</v>
      </c>
      <c r="L17" s="48">
        <v>0</v>
      </c>
      <c r="M17" s="121">
        <v>0</v>
      </c>
      <c r="N17" s="48">
        <v>0</v>
      </c>
      <c r="O17" s="88"/>
    </row>
    <row r="18" spans="1:16" x14ac:dyDescent="0.25">
      <c r="A18" s="100" t="s">
        <v>29</v>
      </c>
      <c r="B18" s="53">
        <v>1</v>
      </c>
      <c r="C18" s="53">
        <v>360</v>
      </c>
      <c r="D18" s="126">
        <v>1</v>
      </c>
      <c r="E18" s="53">
        <v>50</v>
      </c>
      <c r="F18" s="53">
        <v>50</v>
      </c>
      <c r="G18" s="126">
        <v>1</v>
      </c>
      <c r="H18" s="53">
        <v>100</v>
      </c>
      <c r="I18" s="53">
        <v>100</v>
      </c>
      <c r="J18" s="126">
        <v>1</v>
      </c>
      <c r="K18" s="53">
        <v>108300</v>
      </c>
      <c r="L18" s="53">
        <v>108300</v>
      </c>
      <c r="M18" s="126">
        <v>1023</v>
      </c>
      <c r="N18" s="53">
        <v>0</v>
      </c>
      <c r="O18" s="92">
        <f>O13</f>
        <v>96</v>
      </c>
      <c r="P18" s="101">
        <f>O18/8</f>
        <v>12</v>
      </c>
    </row>
    <row r="19" spans="1:16" x14ac:dyDescent="0.25">
      <c r="A19" s="102" t="s">
        <v>30</v>
      </c>
      <c r="B19" s="102" t="str">
        <f t="shared" ref="B19:N19" si="6">IF(B16&gt;=B18,"OK","ERROR")</f>
        <v>OK</v>
      </c>
      <c r="C19" s="102" t="str">
        <f t="shared" si="6"/>
        <v>OK</v>
      </c>
      <c r="D19" s="127" t="str">
        <f t="shared" si="6"/>
        <v>OK</v>
      </c>
      <c r="E19" s="102" t="str">
        <f t="shared" si="6"/>
        <v>OK</v>
      </c>
      <c r="F19" s="102" t="str">
        <f t="shared" si="6"/>
        <v>OK</v>
      </c>
      <c r="G19" s="127" t="str">
        <f t="shared" si="6"/>
        <v>OK</v>
      </c>
      <c r="H19" s="102" t="str">
        <f t="shared" si="6"/>
        <v>OK</v>
      </c>
      <c r="I19" s="102" t="str">
        <f t="shared" si="6"/>
        <v>OK</v>
      </c>
      <c r="J19" s="127" t="str">
        <f t="shared" si="6"/>
        <v>OK</v>
      </c>
      <c r="K19" s="102" t="str">
        <f t="shared" si="6"/>
        <v>OK</v>
      </c>
      <c r="L19" s="102" t="str">
        <f t="shared" si="6"/>
        <v>OK</v>
      </c>
      <c r="M19" s="127" t="str">
        <f t="shared" si="6"/>
        <v>OK</v>
      </c>
      <c r="N19" s="102" t="str">
        <f t="shared" si="6"/>
        <v>OK</v>
      </c>
      <c r="O19" s="103"/>
    </row>
    <row r="21" spans="1:16" s="105" customFormat="1" x14ac:dyDescent="0.25">
      <c r="A21" s="136" t="s">
        <v>69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</row>
    <row r="22" spans="1:16" s="105" customFormat="1" x14ac:dyDescent="0.25">
      <c r="A22" s="136" t="s">
        <v>70</v>
      </c>
      <c r="B22" s="136"/>
      <c r="C22" s="136"/>
      <c r="D22" s="136"/>
      <c r="E22" s="136"/>
      <c r="F22" s="136"/>
      <c r="G22" s="136"/>
      <c r="H22" s="136"/>
      <c r="J22" s="106" t="s">
        <v>71</v>
      </c>
      <c r="K22" s="107" t="s">
        <v>72</v>
      </c>
      <c r="L22" s="6"/>
    </row>
    <row r="23" spans="1:16" s="105" customFormat="1" x14ac:dyDescent="0.25">
      <c r="A23" s="6" t="s">
        <v>73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6" s="105" customFormat="1" x14ac:dyDescent="0.25">
      <c r="A24" s="6" t="s">
        <v>74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6" s="105" customFormat="1" x14ac:dyDescent="0.25">
      <c r="A25" s="6" t="s">
        <v>75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6" s="105" customFormat="1" x14ac:dyDescent="0.25">
      <c r="A26" s="6" t="s">
        <v>76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6" s="105" customFormat="1" x14ac:dyDescent="0.25">
      <c r="A27" s="6" t="s">
        <v>77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6" s="105" customFormat="1" x14ac:dyDescent="0.25">
      <c r="A28" s="6" t="s">
        <v>78</v>
      </c>
    </row>
    <row r="29" spans="1:16" s="105" customFormat="1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</row>
    <row r="30" spans="1:16" s="105" customFormat="1" x14ac:dyDescent="0.25">
      <c r="A30" s="136"/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</row>
    <row r="31" spans="1:16" s="105" customFormat="1" x14ac:dyDescent="0.25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</row>
    <row r="32" spans="1:16" s="108" customFormat="1" x14ac:dyDescent="0.25">
      <c r="A32" s="138" t="s">
        <v>39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</row>
    <row r="33" spans="1:37" x14ac:dyDescent="0.25">
      <c r="A33" s="148" t="s">
        <v>79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09"/>
      <c r="N33" s="109"/>
      <c r="O33" s="109"/>
      <c r="P33" s="109"/>
      <c r="Q33" s="109"/>
      <c r="R33" s="69"/>
    </row>
    <row r="34" spans="1:37" x14ac:dyDescent="0.25">
      <c r="A34" s="148" t="s">
        <v>80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09"/>
      <c r="N34" s="109"/>
      <c r="O34" s="109"/>
      <c r="P34" s="109"/>
      <c r="Q34" s="109"/>
      <c r="R34" s="69"/>
    </row>
    <row r="35" spans="1:37" x14ac:dyDescent="0.25">
      <c r="A35" s="149" t="s">
        <v>40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</row>
    <row r="36" spans="1:37" x14ac:dyDescent="0.25">
      <c r="A36" s="74" t="s">
        <v>41</v>
      </c>
      <c r="B36" s="110">
        <v>1</v>
      </c>
      <c r="C36" s="110">
        <v>2</v>
      </c>
      <c r="D36" s="110">
        <v>3</v>
      </c>
      <c r="E36" s="110">
        <v>4</v>
      </c>
      <c r="F36" s="110">
        <v>5</v>
      </c>
      <c r="G36" s="110">
        <v>6</v>
      </c>
      <c r="H36" s="110">
        <v>7</v>
      </c>
      <c r="I36" s="110">
        <v>8</v>
      </c>
      <c r="J36" s="110">
        <v>9</v>
      </c>
      <c r="K36" s="110">
        <v>10</v>
      </c>
      <c r="L36" s="110">
        <v>11</v>
      </c>
      <c r="M36" s="110">
        <v>12</v>
      </c>
      <c r="N36" s="110">
        <v>13</v>
      </c>
      <c r="O36" s="110">
        <v>14</v>
      </c>
      <c r="P36" s="110">
        <v>15</v>
      </c>
      <c r="Q36" s="110">
        <v>16</v>
      </c>
      <c r="R36" s="110">
        <v>17</v>
      </c>
      <c r="S36" s="110">
        <v>18</v>
      </c>
      <c r="T36" s="110">
        <v>19</v>
      </c>
      <c r="U36" s="110">
        <v>20</v>
      </c>
      <c r="V36" s="110">
        <v>21</v>
      </c>
      <c r="W36" s="110">
        <v>22</v>
      </c>
      <c r="X36" s="110">
        <v>23</v>
      </c>
      <c r="Y36" s="110">
        <v>24</v>
      </c>
      <c r="Z36" s="110">
        <v>25</v>
      </c>
      <c r="AA36" s="110">
        <v>26</v>
      </c>
      <c r="AB36" s="110">
        <v>27</v>
      </c>
      <c r="AC36" s="110">
        <v>28</v>
      </c>
      <c r="AD36" s="110">
        <v>29</v>
      </c>
      <c r="AE36" s="110">
        <v>30</v>
      </c>
      <c r="AF36" s="110">
        <v>31</v>
      </c>
      <c r="AG36" s="110">
        <v>32</v>
      </c>
      <c r="AH36" s="110">
        <v>33</v>
      </c>
      <c r="AI36" s="110">
        <v>34</v>
      </c>
      <c r="AJ36" s="110">
        <v>35</v>
      </c>
      <c r="AK36" s="110">
        <v>36</v>
      </c>
    </row>
    <row r="37" spans="1:37" x14ac:dyDescent="0.25">
      <c r="A37" s="74" t="s">
        <v>42</v>
      </c>
      <c r="B37" s="111" t="str">
        <f t="shared" ref="B37:AK37" si="7">MID($B4,B36,1)</f>
        <v>8</v>
      </c>
      <c r="C37" s="111" t="str">
        <f t="shared" si="7"/>
        <v>0</v>
      </c>
      <c r="D37" s="111" t="str">
        <f t="shared" si="7"/>
        <v>A</v>
      </c>
      <c r="E37" s="111" t="str">
        <f t="shared" si="7"/>
        <v>0</v>
      </c>
      <c r="F37" s="111" t="str">
        <f t="shared" si="7"/>
        <v>0</v>
      </c>
      <c r="G37" s="111" t="str">
        <f t="shared" si="7"/>
        <v>1</v>
      </c>
      <c r="H37" s="111" t="str">
        <f t="shared" si="7"/>
        <v>F</v>
      </c>
      <c r="I37" s="111" t="str">
        <f t="shared" si="7"/>
        <v>F</v>
      </c>
      <c r="J37" s="111" t="str">
        <f t="shared" si="7"/>
        <v>8</v>
      </c>
      <c r="K37" s="111" t="str">
        <f t="shared" si="7"/>
        <v>0</v>
      </c>
      <c r="L37" s="111" t="str">
        <f t="shared" si="7"/>
        <v>3</v>
      </c>
      <c r="M37" s="111" t="str">
        <f t="shared" si="7"/>
        <v>2</v>
      </c>
      <c r="N37" s="111" t="str">
        <f t="shared" si="7"/>
        <v>0</v>
      </c>
      <c r="O37" s="111" t="str">
        <f t="shared" si="7"/>
        <v>0</v>
      </c>
      <c r="P37" s="111" t="str">
        <f t="shared" si="7"/>
        <v>0</v>
      </c>
      <c r="Q37" s="111" t="str">
        <f t="shared" si="7"/>
        <v>0</v>
      </c>
      <c r="R37" s="111" t="str">
        <f t="shared" si="7"/>
        <v>F</v>
      </c>
      <c r="S37" s="111" t="str">
        <f t="shared" si="7"/>
        <v>F</v>
      </c>
      <c r="T37" s="111" t="str">
        <f t="shared" si="7"/>
        <v>F</v>
      </c>
      <c r="U37" s="111" t="str">
        <f t="shared" si="7"/>
        <v>8</v>
      </c>
      <c r="V37" s="111" t="str">
        <f t="shared" si="7"/>
        <v>0</v>
      </c>
      <c r="W37" s="111" t="str">
        <f t="shared" si="7"/>
        <v>0</v>
      </c>
      <c r="X37" s="111" t="str">
        <f t="shared" si="7"/>
        <v>0</v>
      </c>
      <c r="Y37" s="111" t="str">
        <f t="shared" si="7"/>
        <v>0</v>
      </c>
      <c r="Z37" s="111" t="str">
        <f t="shared" si="7"/>
        <v>0</v>
      </c>
      <c r="AA37" s="111" t="str">
        <f t="shared" si="7"/>
        <v>0</v>
      </c>
      <c r="AB37" s="111" t="str">
        <f t="shared" si="7"/>
        <v>0</v>
      </c>
      <c r="AC37" s="111" t="str">
        <f t="shared" si="7"/>
        <v>0</v>
      </c>
      <c r="AD37" s="111" t="str">
        <f t="shared" si="7"/>
        <v/>
      </c>
      <c r="AE37" s="111" t="str">
        <f t="shared" si="7"/>
        <v/>
      </c>
      <c r="AF37" s="111" t="str">
        <f t="shared" si="7"/>
        <v/>
      </c>
      <c r="AG37" s="111" t="str">
        <f t="shared" si="7"/>
        <v/>
      </c>
      <c r="AH37" s="111" t="str">
        <f t="shared" si="7"/>
        <v/>
      </c>
      <c r="AI37" s="111" t="str">
        <f t="shared" si="7"/>
        <v/>
      </c>
      <c r="AJ37" s="111" t="str">
        <f t="shared" si="7"/>
        <v/>
      </c>
      <c r="AK37" s="111" t="str">
        <f t="shared" si="7"/>
        <v/>
      </c>
    </row>
    <row r="38" spans="1:37" x14ac:dyDescent="0.25">
      <c r="A38" s="74" t="s">
        <v>43</v>
      </c>
      <c r="B38" s="110" t="str">
        <f t="shared" ref="B38:AK38" si="8">HEX2BIN(B37,4)</f>
        <v>1000</v>
      </c>
      <c r="C38" s="110" t="str">
        <f t="shared" si="8"/>
        <v>0000</v>
      </c>
      <c r="D38" s="110" t="str">
        <f t="shared" si="8"/>
        <v>1010</v>
      </c>
      <c r="E38" s="110" t="str">
        <f t="shared" si="8"/>
        <v>0000</v>
      </c>
      <c r="F38" s="110" t="str">
        <f t="shared" si="8"/>
        <v>0000</v>
      </c>
      <c r="G38" s="110" t="str">
        <f t="shared" si="8"/>
        <v>0001</v>
      </c>
      <c r="H38" s="110" t="str">
        <f t="shared" si="8"/>
        <v>1111</v>
      </c>
      <c r="I38" s="110" t="str">
        <f t="shared" si="8"/>
        <v>1111</v>
      </c>
      <c r="J38" s="110" t="str">
        <f t="shared" si="8"/>
        <v>1000</v>
      </c>
      <c r="K38" s="110" t="str">
        <f t="shared" si="8"/>
        <v>0000</v>
      </c>
      <c r="L38" s="110" t="str">
        <f t="shared" si="8"/>
        <v>0011</v>
      </c>
      <c r="M38" s="110" t="str">
        <f t="shared" si="8"/>
        <v>0010</v>
      </c>
      <c r="N38" s="110" t="str">
        <f t="shared" si="8"/>
        <v>0000</v>
      </c>
      <c r="O38" s="110" t="str">
        <f t="shared" si="8"/>
        <v>0000</v>
      </c>
      <c r="P38" s="110" t="str">
        <f t="shared" si="8"/>
        <v>0000</v>
      </c>
      <c r="Q38" s="110" t="str">
        <f t="shared" si="8"/>
        <v>0000</v>
      </c>
      <c r="R38" s="110" t="str">
        <f t="shared" si="8"/>
        <v>1111</v>
      </c>
      <c r="S38" s="110" t="str">
        <f t="shared" si="8"/>
        <v>1111</v>
      </c>
      <c r="T38" s="110" t="str">
        <f t="shared" si="8"/>
        <v>1111</v>
      </c>
      <c r="U38" s="110" t="str">
        <f t="shared" si="8"/>
        <v>1000</v>
      </c>
      <c r="V38" s="110" t="str">
        <f t="shared" si="8"/>
        <v>0000</v>
      </c>
      <c r="W38" s="110" t="str">
        <f t="shared" si="8"/>
        <v>0000</v>
      </c>
      <c r="X38" s="110" t="str">
        <f t="shared" si="8"/>
        <v>0000</v>
      </c>
      <c r="Y38" s="110" t="str">
        <f t="shared" si="8"/>
        <v>0000</v>
      </c>
      <c r="Z38" s="110" t="str">
        <f t="shared" si="8"/>
        <v>0000</v>
      </c>
      <c r="AA38" s="110" t="str">
        <f t="shared" si="8"/>
        <v>0000</v>
      </c>
      <c r="AB38" s="110" t="str">
        <f t="shared" si="8"/>
        <v>0000</v>
      </c>
      <c r="AC38" s="110" t="str">
        <f t="shared" si="8"/>
        <v>0000</v>
      </c>
      <c r="AD38" s="110" t="str">
        <f t="shared" si="8"/>
        <v>0000</v>
      </c>
      <c r="AE38" s="110" t="str">
        <f t="shared" si="8"/>
        <v>0000</v>
      </c>
      <c r="AF38" s="110" t="str">
        <f t="shared" si="8"/>
        <v>0000</v>
      </c>
      <c r="AG38" s="110" t="str">
        <f t="shared" si="8"/>
        <v>0000</v>
      </c>
      <c r="AH38" s="110" t="str">
        <f t="shared" si="8"/>
        <v>0000</v>
      </c>
      <c r="AI38" s="110" t="str">
        <f t="shared" si="8"/>
        <v>0000</v>
      </c>
      <c r="AJ38" s="110" t="str">
        <f t="shared" si="8"/>
        <v>0000</v>
      </c>
      <c r="AK38" s="110" t="str">
        <f t="shared" si="8"/>
        <v>0000</v>
      </c>
    </row>
    <row r="39" spans="1:37" x14ac:dyDescent="0.25">
      <c r="B39" s="6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37" x14ac:dyDescent="0.25">
      <c r="A40" s="150" t="s">
        <v>81</v>
      </c>
      <c r="B40" s="150"/>
      <c r="C40" s="151" t="s">
        <v>45</v>
      </c>
      <c r="D40" s="151"/>
      <c r="E40" s="151"/>
      <c r="F40" s="152" t="s">
        <v>46</v>
      </c>
      <c r="G40" s="152"/>
      <c r="H40" s="151" t="s">
        <v>47</v>
      </c>
      <c r="I40" s="151"/>
      <c r="J40" s="151"/>
      <c r="K40" s="151"/>
      <c r="L40" s="151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2:H22"/>
    <mergeCell ref="A29:L29"/>
    <mergeCell ref="A30:L30"/>
    <mergeCell ref="A31:L31"/>
    <mergeCell ref="A1:Y1"/>
    <mergeCell ref="A2:M2"/>
    <mergeCell ref="A3:L3"/>
    <mergeCell ref="B4:L4"/>
    <mergeCell ref="B5:O5"/>
  </mergeCells>
  <hyperlinks>
    <hyperlink ref="K22" r:id="rId1" xr:uid="{00000000-0004-0000-0300-000000000000}"/>
    <hyperlink ref="A33" r:id="rId2" xr:uid="{00000000-0004-0000-0300-000001000000}"/>
    <hyperlink ref="A34" r:id="rId3" xr:uid="{00000000-0004-0000-0300-000002000000}"/>
    <hyperlink ref="C40" r:id="rId4" xr:uid="{00000000-0004-0000-0300-000003000000}"/>
    <hyperlink ref="H40" r:id="rId5" xr:uid="{00000000-0004-0000-0300-000004000000}"/>
  </hyperlinks>
  <pageMargins left="0.25" right="0.25" top="0.75" bottom="0.75" header="0.511811023622047" footer="0.511811023622047"/>
  <pageSetup paperSize="9" fitToHeight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5"/>
  <sheetViews>
    <sheetView zoomScale="90" zoomScaleNormal="90" workbookViewId="0"/>
  </sheetViews>
  <sheetFormatPr defaultColWidth="8.5703125" defaultRowHeight="15" x14ac:dyDescent="0.25"/>
  <sheetData>
    <row r="1" spans="3:5" x14ac:dyDescent="0.25">
      <c r="C1" t="s">
        <v>117</v>
      </c>
      <c r="D1" t="s">
        <v>118</v>
      </c>
      <c r="E1" t="s">
        <v>119</v>
      </c>
    </row>
    <row r="2" spans="3:5" x14ac:dyDescent="0.25">
      <c r="C2" t="s">
        <v>120</v>
      </c>
    </row>
    <row r="3" spans="3:5" x14ac:dyDescent="0.25">
      <c r="C3" t="s">
        <v>121</v>
      </c>
    </row>
    <row r="4" spans="3:5" x14ac:dyDescent="0.25">
      <c r="C4" t="s">
        <v>122</v>
      </c>
    </row>
    <row r="5" spans="3:5" x14ac:dyDescent="0.25">
      <c r="C5" t="s">
        <v>123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MeteoAltim </vt:lpstr>
      <vt:lpstr>MA0S Service Msg 12B message</vt:lpstr>
      <vt:lpstr>MA1S Service Msg 12B message</vt:lpstr>
      <vt:lpstr>MA2S Service 12B Alarm Return</vt:lpstr>
      <vt:lpstr>_SSC</vt:lpstr>
      <vt:lpstr>'MA0S Service Msg 12B message'!Print_Area</vt:lpstr>
      <vt:lpstr>'MA1S Service Msg 12B message'!Print_Area</vt:lpstr>
      <vt:lpstr>'MA2S Service 12B Alarm Return'!Print_Area</vt:lpstr>
      <vt:lpstr>'MeteoAltim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Jan</cp:lastModifiedBy>
  <cp:revision>7</cp:revision>
  <cp:lastPrinted>2020-01-21T13:35:26Z</cp:lastPrinted>
  <dcterms:created xsi:type="dcterms:W3CDTF">2017-11-13T06:59:09Z</dcterms:created>
  <dcterms:modified xsi:type="dcterms:W3CDTF">2025-06-17T06:59:28Z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