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dor/Desktop/Учёба/Лабы/Общефиз 3 семестр/3.2.1/Данные/"/>
    </mc:Choice>
  </mc:AlternateContent>
  <xr:revisionPtr revIDLastSave="0" documentId="13_ncr:1_{A37ABCC5-8227-D640-9237-0C86A570E439}" xr6:coauthVersionLast="45" xr6:coauthVersionMax="45" xr10:uidLastSave="{00000000-0000-0000-0000-000000000000}"/>
  <bookViews>
    <workbookView xWindow="-10780" yWindow="-28300" windowWidth="22000" windowHeight="13940" xr2:uid="{557A6FBA-D1DE-2A4E-B47B-A479A8487D0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8" i="1" l="1"/>
  <c r="P19" i="1"/>
  <c r="P20" i="1"/>
  <c r="P21" i="1"/>
  <c r="P22" i="1"/>
  <c r="P23" i="1"/>
  <c r="P24" i="1"/>
  <c r="P25" i="1"/>
  <c r="P17" i="1"/>
  <c r="Q25" i="1"/>
  <c r="Q24" i="1"/>
  <c r="Q23" i="1"/>
  <c r="Q22" i="1"/>
  <c r="Q21" i="1"/>
  <c r="Q20" i="1"/>
  <c r="Q19" i="1"/>
  <c r="Q18" i="1"/>
  <c r="Q17" i="1"/>
  <c r="L18" i="1"/>
  <c r="L19" i="1"/>
  <c r="L20" i="1"/>
  <c r="L21" i="1"/>
  <c r="L22" i="1"/>
  <c r="L23" i="1"/>
  <c r="L24" i="1"/>
  <c r="L25" i="1"/>
  <c r="L17" i="1"/>
  <c r="O6" i="1"/>
  <c r="M18" i="1"/>
  <c r="M19" i="1"/>
  <c r="M20" i="1"/>
  <c r="M21" i="1"/>
  <c r="M22" i="1"/>
  <c r="M23" i="1"/>
  <c r="M24" i="1"/>
  <c r="M25" i="1"/>
  <c r="M17" i="1"/>
  <c r="H15" i="1"/>
  <c r="H16" i="1"/>
  <c r="H17" i="1"/>
  <c r="H18" i="1"/>
  <c r="H19" i="1"/>
  <c r="H20" i="1"/>
  <c r="H14" i="1"/>
  <c r="G15" i="1"/>
  <c r="G16" i="1"/>
  <c r="G17" i="1"/>
  <c r="G18" i="1"/>
  <c r="G19" i="1"/>
  <c r="G20" i="1"/>
  <c r="G14" i="1"/>
  <c r="B15" i="1"/>
  <c r="B16" i="1"/>
  <c r="B17" i="1"/>
  <c r="B18" i="1"/>
  <c r="B19" i="1"/>
  <c r="C15" i="1"/>
  <c r="C16" i="1"/>
  <c r="C17" i="1"/>
  <c r="C18" i="1"/>
  <c r="C19" i="1"/>
  <c r="B14" i="1"/>
  <c r="C14" i="1"/>
  <c r="S7" i="1"/>
  <c r="S8" i="1"/>
  <c r="S9" i="1"/>
  <c r="S10" i="1"/>
  <c r="S11" i="1"/>
  <c r="S12" i="1"/>
  <c r="S13" i="1"/>
  <c r="S14" i="1"/>
  <c r="S6" i="1"/>
  <c r="O7" i="1"/>
  <c r="O8" i="1"/>
  <c r="O9" i="1"/>
  <c r="O10" i="1"/>
  <c r="O11" i="1"/>
  <c r="O12" i="1"/>
  <c r="O13" i="1"/>
  <c r="O14" i="1"/>
  <c r="J6" i="1"/>
  <c r="J7" i="1"/>
  <c r="J8" i="1"/>
  <c r="J9" i="1"/>
  <c r="J10" i="1"/>
  <c r="J11" i="1"/>
  <c r="J5" i="1"/>
  <c r="E5" i="1"/>
  <c r="E8" i="1"/>
  <c r="E9" i="1"/>
  <c r="E10" i="1"/>
  <c r="E7" i="1"/>
  <c r="E6" i="1"/>
</calcChain>
</file>

<file path=xl/sharedStrings.xml><?xml version="1.0" encoding="utf-8"?>
<sst xmlns="http://schemas.openxmlformats.org/spreadsheetml/2006/main" count="40" uniqueCount="24">
  <si>
    <t>C = 0,5 мкФ</t>
  </si>
  <si>
    <t>X = 318,4</t>
  </si>
  <si>
    <t>RC цепь</t>
  </si>
  <si>
    <t>R, Ом</t>
  </si>
  <si>
    <t>x_0</t>
  </si>
  <si>
    <t xml:space="preserve">x </t>
  </si>
  <si>
    <t>psi</t>
  </si>
  <si>
    <t>RL цепь</t>
  </si>
  <si>
    <t>X = 314</t>
  </si>
  <si>
    <t>RCL цепь</t>
  </si>
  <si>
    <t>920 -&gt; 1140  Гц</t>
  </si>
  <si>
    <t>L = 50 мГн</t>
  </si>
  <si>
    <t>R = 0</t>
  </si>
  <si>
    <t>R = 100</t>
  </si>
  <si>
    <t xml:space="preserve">Фазовращатель </t>
  </si>
  <si>
    <t>R = 318 Ом</t>
  </si>
  <si>
    <t>ctg psi</t>
  </si>
  <si>
    <t>R_s/wL</t>
  </si>
  <si>
    <t>v/v_0</t>
  </si>
  <si>
    <t>v</t>
  </si>
  <si>
    <t>v = 1 кГц</t>
  </si>
  <si>
    <t>v_0 = 1006,6</t>
  </si>
  <si>
    <t>v_рез = 1035</t>
  </si>
  <si>
    <t>2pi v C 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</si>
</sst>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166" fontId="0" fillId="0" borderId="5" xfId="0" applyNumberFormat="1" applyBorder="1"/>
    <xf numFmtId="0" fontId="0" fillId="0" borderId="6" xfId="0" applyBorder="1"/>
    <xf numFmtId="0" fontId="0" fillId="0" borderId="7" xfId="0" applyBorder="1"/>
    <xf numFmtId="166" fontId="0" fillId="0" borderId="8" xfId="0" applyNumberFormat="1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166" fontId="0" fillId="0" borderId="10" xfId="0" applyNumberFormat="1" applyBorder="1" applyAlignment="1">
      <alignment horizontal="left" indent="1"/>
    </xf>
    <xf numFmtId="166" fontId="0" fillId="0" borderId="11" xfId="0" applyNumberFormat="1" applyBorder="1" applyAlignment="1">
      <alignment horizontal="left" indent="1"/>
    </xf>
    <xf numFmtId="2" fontId="0" fillId="0" borderId="0" xfId="0" applyNumberFormat="1"/>
    <xf numFmtId="2" fontId="0" fillId="0" borderId="0" xfId="0" applyNumberFormat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05AD-B615-124B-A830-7E7C392D20A4}">
  <dimension ref="B1:V25"/>
  <sheetViews>
    <sheetView tabSelected="1" topLeftCell="M1" workbookViewId="0">
      <selection activeCell="P17" sqref="P17:P25"/>
    </sheetView>
  </sheetViews>
  <sheetFormatPr baseColWidth="10" defaultRowHeight="16" x14ac:dyDescent="0.2"/>
  <cols>
    <col min="12" max="12" width="13.1640625" customWidth="1"/>
    <col min="13" max="13" width="12.83203125" customWidth="1"/>
    <col min="14" max="14" width="13.5" customWidth="1"/>
    <col min="15" max="15" width="15.1640625" bestFit="1" customWidth="1"/>
    <col min="17" max="17" width="11.6640625" bestFit="1" customWidth="1"/>
    <col min="19" max="19" width="11.6640625" bestFit="1" customWidth="1"/>
  </cols>
  <sheetData>
    <row r="1" spans="2:22" ht="17" thickBot="1" x14ac:dyDescent="0.25"/>
    <row r="2" spans="2:22" x14ac:dyDescent="0.2">
      <c r="B2" s="2" t="s">
        <v>2</v>
      </c>
      <c r="C2" s="3"/>
      <c r="D2" s="3"/>
      <c r="E2" s="4"/>
      <c r="G2" s="2" t="s">
        <v>7</v>
      </c>
      <c r="H2" s="3"/>
      <c r="I2" s="3"/>
      <c r="J2" s="4"/>
      <c r="L2" s="13" t="s">
        <v>9</v>
      </c>
      <c r="M2" s="14"/>
      <c r="N2" s="14"/>
      <c r="O2" s="18"/>
      <c r="P2" s="14"/>
      <c r="Q2" s="14"/>
      <c r="R2" s="14"/>
      <c r="S2" s="15"/>
      <c r="U2" s="13" t="s">
        <v>14</v>
      </c>
      <c r="V2" s="15"/>
    </row>
    <row r="3" spans="2:22" ht="17" thickBot="1" x14ac:dyDescent="0.25">
      <c r="B3" s="5" t="s">
        <v>0</v>
      </c>
      <c r="C3" s="6" t="s">
        <v>20</v>
      </c>
      <c r="D3" s="6" t="s">
        <v>1</v>
      </c>
      <c r="E3" s="7"/>
      <c r="G3" s="5" t="s">
        <v>11</v>
      </c>
      <c r="H3" s="6" t="s">
        <v>20</v>
      </c>
      <c r="I3" s="6" t="s">
        <v>8</v>
      </c>
      <c r="J3" s="7"/>
      <c r="L3" s="5" t="s">
        <v>21</v>
      </c>
      <c r="M3" s="6" t="s">
        <v>22</v>
      </c>
      <c r="N3" s="6" t="s">
        <v>10</v>
      </c>
      <c r="O3" s="19"/>
      <c r="P3" s="6"/>
      <c r="Q3" s="6"/>
      <c r="R3" s="6"/>
      <c r="S3" s="7"/>
      <c r="U3" s="9" t="s">
        <v>15</v>
      </c>
      <c r="V3" s="12"/>
    </row>
    <row r="4" spans="2:22" x14ac:dyDescent="0.2">
      <c r="B4" s="5" t="s">
        <v>3</v>
      </c>
      <c r="C4" s="6" t="s">
        <v>4</v>
      </c>
      <c r="D4" s="6" t="s">
        <v>5</v>
      </c>
      <c r="E4" s="7" t="s">
        <v>6</v>
      </c>
      <c r="G4" s="5" t="s">
        <v>3</v>
      </c>
      <c r="H4" s="6" t="s">
        <v>4</v>
      </c>
      <c r="I4" s="6" t="s">
        <v>5</v>
      </c>
      <c r="J4" s="7" t="s">
        <v>6</v>
      </c>
      <c r="L4" s="16" t="s">
        <v>12</v>
      </c>
      <c r="M4" s="17"/>
      <c r="N4" s="17"/>
      <c r="O4" s="19"/>
      <c r="P4" s="17" t="s">
        <v>13</v>
      </c>
      <c r="Q4" s="17"/>
      <c r="R4" s="17"/>
      <c r="S4" s="7"/>
    </row>
    <row r="5" spans="2:22" x14ac:dyDescent="0.2">
      <c r="B5" s="5">
        <v>0</v>
      </c>
      <c r="C5" s="6">
        <v>4.5</v>
      </c>
      <c r="D5" s="6">
        <v>2.25</v>
      </c>
      <c r="E5" s="8">
        <f>3.142 * D5 / C5</f>
        <v>1.571</v>
      </c>
      <c r="G5" s="5">
        <v>0</v>
      </c>
      <c r="H5" s="6">
        <v>2.2000000000000002</v>
      </c>
      <c r="I5" s="6">
        <v>1.2</v>
      </c>
      <c r="J5" s="8">
        <f xml:space="preserve"> 3.142 * I5/ H5</f>
        <v>1.7138181818181815</v>
      </c>
      <c r="L5" s="5" t="s">
        <v>19</v>
      </c>
      <c r="M5" s="6" t="s">
        <v>4</v>
      </c>
      <c r="N5" s="6" t="s">
        <v>5</v>
      </c>
      <c r="O5" s="19" t="s">
        <v>6</v>
      </c>
      <c r="P5" s="6" t="s">
        <v>19</v>
      </c>
      <c r="Q5" s="6" t="s">
        <v>4</v>
      </c>
      <c r="R5" s="6" t="s">
        <v>5</v>
      </c>
      <c r="S5" s="7" t="s">
        <v>6</v>
      </c>
    </row>
    <row r="6" spans="2:22" x14ac:dyDescent="0.2">
      <c r="B6" s="5">
        <v>160</v>
      </c>
      <c r="C6" s="6">
        <v>2.2000000000000002</v>
      </c>
      <c r="D6" s="6">
        <v>0.9</v>
      </c>
      <c r="E6" s="8">
        <f>3.142 * D6 / C6</f>
        <v>1.2853636363636363</v>
      </c>
      <c r="G6" s="5">
        <v>100</v>
      </c>
      <c r="H6" s="6">
        <v>2.2000000000000002</v>
      </c>
      <c r="I6" s="6">
        <v>1</v>
      </c>
      <c r="J6" s="8">
        <f t="shared" ref="J6:J11" si="0" xml:space="preserve"> 3.142 * I6/ H6</f>
        <v>1.428181818181818</v>
      </c>
      <c r="L6" s="5">
        <v>940</v>
      </c>
      <c r="M6" s="6">
        <v>2.6</v>
      </c>
      <c r="N6" s="6">
        <v>0.8</v>
      </c>
      <c r="O6" s="20">
        <f>3.142 *N6 / M6</f>
        <v>0.96676923076923083</v>
      </c>
      <c r="P6" s="6">
        <v>940</v>
      </c>
      <c r="Q6" s="6">
        <v>2.6</v>
      </c>
      <c r="R6" s="6">
        <v>0.3</v>
      </c>
      <c r="S6" s="8">
        <f>3.142 * R6 / Q6</f>
        <v>0.36253846153846148</v>
      </c>
    </row>
    <row r="7" spans="2:22" x14ac:dyDescent="0.2">
      <c r="B7" s="5">
        <v>320</v>
      </c>
      <c r="C7" s="6">
        <v>2.2000000000000002</v>
      </c>
      <c r="D7" s="6">
        <v>0.6</v>
      </c>
      <c r="E7" s="8">
        <f>3.142 * D7 / C7</f>
        <v>0.85690909090909073</v>
      </c>
      <c r="G7" s="5">
        <v>160</v>
      </c>
      <c r="H7" s="6">
        <v>2.2000000000000002</v>
      </c>
      <c r="I7" s="6">
        <v>0.9</v>
      </c>
      <c r="J7" s="8">
        <f t="shared" si="0"/>
        <v>1.2853636363636363</v>
      </c>
      <c r="L7" s="5">
        <v>960</v>
      </c>
      <c r="M7" s="6">
        <v>2.6</v>
      </c>
      <c r="N7" s="6">
        <v>0.7</v>
      </c>
      <c r="O7" s="20">
        <f t="shared" ref="O7:O14" si="1">3.142 *N7 / M7</f>
        <v>0.84592307692307678</v>
      </c>
      <c r="P7" s="6">
        <v>960</v>
      </c>
      <c r="Q7" s="6">
        <v>2.6</v>
      </c>
      <c r="R7" s="6">
        <v>0.2</v>
      </c>
      <c r="S7" s="8">
        <f t="shared" ref="S7:S14" si="2">3.142 * R7 / Q7</f>
        <v>0.24169230769230771</v>
      </c>
    </row>
    <row r="8" spans="2:22" x14ac:dyDescent="0.2">
      <c r="B8" s="5">
        <v>540</v>
      </c>
      <c r="C8" s="6">
        <v>2.2000000000000002</v>
      </c>
      <c r="D8" s="6">
        <v>0.4</v>
      </c>
      <c r="E8" s="8">
        <f>3.142 * D8 / C8</f>
        <v>0.57127272727272727</v>
      </c>
      <c r="G8" s="5">
        <v>320</v>
      </c>
      <c r="H8" s="6">
        <v>2.2000000000000002</v>
      </c>
      <c r="I8" s="6">
        <v>0.6</v>
      </c>
      <c r="J8" s="8">
        <f t="shared" si="0"/>
        <v>0.85690909090909073</v>
      </c>
      <c r="L8" s="5">
        <v>980</v>
      </c>
      <c r="M8" s="6">
        <v>2.5</v>
      </c>
      <c r="N8" s="6">
        <v>0.5</v>
      </c>
      <c r="O8" s="20">
        <f t="shared" si="1"/>
        <v>0.62839999999999996</v>
      </c>
      <c r="P8" s="6">
        <v>980</v>
      </c>
      <c r="Q8" s="6">
        <v>2.5</v>
      </c>
      <c r="R8" s="6">
        <v>0.18</v>
      </c>
      <c r="S8" s="8">
        <f t="shared" si="2"/>
        <v>0.22622399999999998</v>
      </c>
    </row>
    <row r="9" spans="2:22" x14ac:dyDescent="0.2">
      <c r="B9" s="5">
        <v>1200</v>
      </c>
      <c r="C9" s="6">
        <v>2.2000000000000002</v>
      </c>
      <c r="D9" s="6">
        <v>0.3</v>
      </c>
      <c r="E9" s="8">
        <f>3.142 * D9 / C9</f>
        <v>0.42845454545454537</v>
      </c>
      <c r="G9" s="5">
        <v>540</v>
      </c>
      <c r="H9" s="6">
        <v>2.2000000000000002</v>
      </c>
      <c r="I9" s="6">
        <v>0.4</v>
      </c>
      <c r="J9" s="8">
        <f t="shared" si="0"/>
        <v>0.57127272727272727</v>
      </c>
      <c r="L9" s="5">
        <v>1000</v>
      </c>
      <c r="M9" s="6">
        <v>2.4</v>
      </c>
      <c r="N9" s="6">
        <v>0.35</v>
      </c>
      <c r="O9" s="20">
        <f t="shared" si="1"/>
        <v>0.45820833333333333</v>
      </c>
      <c r="P9" s="6">
        <v>1000</v>
      </c>
      <c r="Q9" s="6">
        <v>5</v>
      </c>
      <c r="R9" s="6">
        <v>0.2</v>
      </c>
      <c r="S9" s="8">
        <f t="shared" si="2"/>
        <v>0.12568000000000001</v>
      </c>
    </row>
    <row r="10" spans="2:22" ht="17" thickBot="1" x14ac:dyDescent="0.25">
      <c r="B10" s="9">
        <v>3000</v>
      </c>
      <c r="C10" s="10">
        <v>2.2000000000000002</v>
      </c>
      <c r="D10" s="10">
        <v>0.06</v>
      </c>
      <c r="E10" s="11">
        <f>3.142 * D10 / C10</f>
        <v>8.5690909090909081E-2</v>
      </c>
      <c r="G10" s="5">
        <v>1200</v>
      </c>
      <c r="H10" s="6">
        <v>2.2000000000000002</v>
      </c>
      <c r="I10" s="6">
        <v>0.2</v>
      </c>
      <c r="J10" s="8">
        <f t="shared" si="0"/>
        <v>0.28563636363636363</v>
      </c>
      <c r="L10" s="5">
        <v>1020</v>
      </c>
      <c r="M10" s="6">
        <v>5</v>
      </c>
      <c r="N10" s="6">
        <v>0.2</v>
      </c>
      <c r="O10" s="20">
        <f t="shared" si="1"/>
        <v>0.12568000000000001</v>
      </c>
      <c r="P10" s="6">
        <v>1020</v>
      </c>
      <c r="Q10" s="6">
        <v>5</v>
      </c>
      <c r="R10" s="6">
        <v>0.05</v>
      </c>
      <c r="S10" s="8">
        <f t="shared" si="2"/>
        <v>3.1420000000000003E-2</v>
      </c>
    </row>
    <row r="11" spans="2:22" ht="17" thickBot="1" x14ac:dyDescent="0.25">
      <c r="G11" s="9">
        <v>3000</v>
      </c>
      <c r="H11" s="10">
        <v>2.2000000000000002</v>
      </c>
      <c r="I11" s="10">
        <v>7.0000000000000001E-3</v>
      </c>
      <c r="J11" s="11">
        <f t="shared" si="0"/>
        <v>9.9972727272727262E-3</v>
      </c>
      <c r="L11" s="5">
        <v>1040</v>
      </c>
      <c r="M11" s="6">
        <v>5</v>
      </c>
      <c r="N11" s="6">
        <v>0.05</v>
      </c>
      <c r="O11" s="20">
        <f t="shared" si="1"/>
        <v>3.1420000000000003E-2</v>
      </c>
      <c r="P11" s="6">
        <v>1040</v>
      </c>
      <c r="Q11" s="6">
        <v>5</v>
      </c>
      <c r="R11" s="6">
        <v>0.01</v>
      </c>
      <c r="S11" s="8">
        <f t="shared" si="2"/>
        <v>6.2839999999999997E-3</v>
      </c>
    </row>
    <row r="12" spans="2:22" x14ac:dyDescent="0.2">
      <c r="L12" s="5">
        <v>1060</v>
      </c>
      <c r="M12" s="6">
        <v>4.8</v>
      </c>
      <c r="N12" s="6">
        <v>0.4</v>
      </c>
      <c r="O12" s="20">
        <f t="shared" si="1"/>
        <v>0.26183333333333336</v>
      </c>
      <c r="P12" s="6">
        <v>1060</v>
      </c>
      <c r="Q12" s="6">
        <v>4.8</v>
      </c>
      <c r="R12" s="6">
        <v>0.2</v>
      </c>
      <c r="S12" s="8">
        <f t="shared" si="2"/>
        <v>0.13091666666666668</v>
      </c>
    </row>
    <row r="13" spans="2:22" x14ac:dyDescent="0.2">
      <c r="B13" t="s">
        <v>16</v>
      </c>
      <c r="C13" t="s">
        <v>23</v>
      </c>
      <c r="G13" t="s">
        <v>16</v>
      </c>
      <c r="H13" t="s">
        <v>17</v>
      </c>
      <c r="L13" s="5">
        <v>1080</v>
      </c>
      <c r="M13" s="6">
        <v>4.7</v>
      </c>
      <c r="N13" s="6">
        <v>0.8</v>
      </c>
      <c r="O13" s="20">
        <f t="shared" si="1"/>
        <v>0.53480851063829793</v>
      </c>
      <c r="P13" s="6">
        <v>1080</v>
      </c>
      <c r="Q13" s="6">
        <v>4.75</v>
      </c>
      <c r="R13" s="6">
        <v>0.4</v>
      </c>
      <c r="S13" s="8">
        <f t="shared" si="2"/>
        <v>0.26458947368421054</v>
      </c>
    </row>
    <row r="14" spans="2:22" ht="17" thickBot="1" x14ac:dyDescent="0.25">
      <c r="B14">
        <f>_xlfn.COT(E5)</f>
        <v>-2.0367320791964271E-4</v>
      </c>
      <c r="C14" s="1">
        <f>2 * 3.142 * 1000 * 0.5 *(B5 + 12.4) / 1000000</f>
        <v>3.8960800000000004E-2</v>
      </c>
      <c r="G14" s="1">
        <f>_xlfn.COT(J5)</f>
        <v>-0.14400508332867704</v>
      </c>
      <c r="H14" s="1">
        <f>(12.4 + 32.5 + G5) * 1000 / (2 * 3.142 * 1000 * 50)</f>
        <v>0.14290260980267347</v>
      </c>
      <c r="L14" s="9">
        <v>1140</v>
      </c>
      <c r="M14" s="10">
        <v>4.4000000000000004</v>
      </c>
      <c r="N14" s="10">
        <v>1.3</v>
      </c>
      <c r="O14" s="21">
        <f t="shared" si="1"/>
        <v>0.92831818181818171</v>
      </c>
      <c r="P14" s="10">
        <v>1140</v>
      </c>
      <c r="Q14" s="10">
        <v>4.4000000000000004</v>
      </c>
      <c r="R14" s="10">
        <v>0.6</v>
      </c>
      <c r="S14" s="11">
        <f t="shared" si="2"/>
        <v>0.42845454545454537</v>
      </c>
    </row>
    <row r="15" spans="2:22" x14ac:dyDescent="0.2">
      <c r="B15">
        <f>_xlfn.COT(E6)</f>
        <v>0.29344549281167359</v>
      </c>
      <c r="C15" s="1">
        <f>2 * 3.142 * 1000 * 0.5 *(B6 + 12.4) / 1000000</f>
        <v>0.54168080000000007</v>
      </c>
      <c r="G15" s="1">
        <f t="shared" ref="G15:G20" si="3">_xlfn.COT(J6)</f>
        <v>0.14358931395295965</v>
      </c>
      <c r="H15" s="1">
        <f t="shared" ref="H15:H20" si="4">(12.4 + 32.5 + G6) * 1000 / (2 * 3.142 * 1000 * 50)</f>
        <v>0.46117122851686826</v>
      </c>
    </row>
    <row r="16" spans="2:22" x14ac:dyDescent="0.2">
      <c r="B16">
        <f>_xlfn.COT(E7)</f>
        <v>0.8663104436353003</v>
      </c>
      <c r="C16" s="1">
        <f>2 * 3.142 * 1000 * 0.5 *(B7 + 12.4) / 1000000</f>
        <v>1.0444008</v>
      </c>
      <c r="G16" s="1">
        <f t="shared" si="3"/>
        <v>0.29344549281167359</v>
      </c>
      <c r="H16" s="1">
        <f t="shared" si="4"/>
        <v>0.65213239974538506</v>
      </c>
      <c r="L16" s="6" t="s">
        <v>6</v>
      </c>
      <c r="M16" t="s">
        <v>18</v>
      </c>
      <c r="P16" t="s">
        <v>6</v>
      </c>
      <c r="Q16" t="s">
        <v>18</v>
      </c>
    </row>
    <row r="17" spans="2:17" x14ac:dyDescent="0.2">
      <c r="B17">
        <f>_xlfn.COT(E8)</f>
        <v>1.5557770156326882</v>
      </c>
      <c r="C17" s="1">
        <f>2 * 3.142 * 1000 * 0.5 *(B8 + 12.4) / 1000000</f>
        <v>1.7356407999999999</v>
      </c>
      <c r="G17" s="1">
        <f t="shared" si="3"/>
        <v>0.8663104436353003</v>
      </c>
      <c r="H17" s="1">
        <f t="shared" si="4"/>
        <v>1.1613621896880968</v>
      </c>
      <c r="L17" s="23">
        <f>O6 * 3/3.142</f>
        <v>0.92307692307692324</v>
      </c>
      <c r="M17" s="1">
        <f>L6/1006</f>
        <v>0.93439363817097421</v>
      </c>
      <c r="P17" s="22">
        <f>S6/3.142</f>
        <v>0.11538461538461536</v>
      </c>
      <c r="Q17" s="1">
        <f>P6/1006</f>
        <v>0.93439363817097421</v>
      </c>
    </row>
    <row r="18" spans="2:17" x14ac:dyDescent="0.2">
      <c r="B18">
        <f>_xlfn.COT(E9)</f>
        <v>2.1893727190976424</v>
      </c>
      <c r="C18" s="1">
        <f>2 * 3.142 * 1000 * 0.5 *(B9 + 12.4) / 1000000</f>
        <v>3.8093608000000003</v>
      </c>
      <c r="G18" s="1">
        <f t="shared" si="3"/>
        <v>1.5557770156326882</v>
      </c>
      <c r="H18" s="1">
        <f t="shared" si="4"/>
        <v>1.8615531508593253</v>
      </c>
      <c r="L18" s="23">
        <f t="shared" ref="L18:L25" si="5">O7 * 3/3.142</f>
        <v>0.8076923076923076</v>
      </c>
      <c r="M18" s="1">
        <f t="shared" ref="M18:M25" si="6">L7/1006</f>
        <v>0.95427435387673953</v>
      </c>
      <c r="P18" s="22">
        <f t="shared" ref="P18:P25" si="7">S7/3.142</f>
        <v>7.6923076923076927E-2</v>
      </c>
      <c r="Q18" s="1">
        <f t="shared" ref="Q18:Q25" si="8">P7/1006</f>
        <v>0.95427435387673953</v>
      </c>
    </row>
    <row r="19" spans="2:17" x14ac:dyDescent="0.2">
      <c r="B19">
        <f>_xlfn.COT(E10)</f>
        <v>11.641271723982051</v>
      </c>
      <c r="C19" s="1">
        <f>2 * 3.142 * 1000 * 0.5 *(B10 + 12.4) / 1000000</f>
        <v>9.4649608000000001</v>
      </c>
      <c r="G19" s="1">
        <f t="shared" si="3"/>
        <v>3.4052207488592368</v>
      </c>
      <c r="H19" s="1">
        <f t="shared" si="4"/>
        <v>3.9621260343730107</v>
      </c>
      <c r="L19" s="23">
        <f t="shared" si="5"/>
        <v>0.6</v>
      </c>
      <c r="M19" s="1">
        <f t="shared" si="6"/>
        <v>0.97415506958250497</v>
      </c>
      <c r="P19" s="22">
        <f t="shared" si="7"/>
        <v>7.1999999999999995E-2</v>
      </c>
      <c r="Q19" s="1">
        <f t="shared" si="8"/>
        <v>0.97415506958250497</v>
      </c>
    </row>
    <row r="20" spans="2:17" x14ac:dyDescent="0.2">
      <c r="G20" s="1">
        <f t="shared" si="3"/>
        <v>100.02394772087169</v>
      </c>
      <c r="H20" s="1">
        <f t="shared" si="4"/>
        <v>9.6909611712285173</v>
      </c>
      <c r="L20" s="23">
        <f t="shared" si="5"/>
        <v>0.4375</v>
      </c>
      <c r="M20" s="1">
        <f t="shared" si="6"/>
        <v>0.99403578528827041</v>
      </c>
      <c r="P20" s="22">
        <f t="shared" si="7"/>
        <v>4.0000000000000008E-2</v>
      </c>
      <c r="Q20" s="1">
        <f t="shared" si="8"/>
        <v>0.99403578528827041</v>
      </c>
    </row>
    <row r="21" spans="2:17" x14ac:dyDescent="0.2">
      <c r="L21" s="23">
        <f t="shared" si="5"/>
        <v>0.12000000000000002</v>
      </c>
      <c r="M21" s="1">
        <f t="shared" si="6"/>
        <v>1.0139165009940359</v>
      </c>
      <c r="P21" s="22">
        <f t="shared" si="7"/>
        <v>1.0000000000000002E-2</v>
      </c>
      <c r="Q21" s="1">
        <f t="shared" si="8"/>
        <v>1.0139165009940359</v>
      </c>
    </row>
    <row r="22" spans="2:17" x14ac:dyDescent="0.2">
      <c r="L22" s="23">
        <f t="shared" si="5"/>
        <v>3.0000000000000006E-2</v>
      </c>
      <c r="M22" s="1">
        <f t="shared" si="6"/>
        <v>1.0337972166998013</v>
      </c>
      <c r="P22" s="22">
        <f t="shared" si="7"/>
        <v>2E-3</v>
      </c>
      <c r="Q22" s="1">
        <f t="shared" si="8"/>
        <v>1.0337972166998013</v>
      </c>
    </row>
    <row r="23" spans="2:17" x14ac:dyDescent="0.2">
      <c r="L23" s="23">
        <f t="shared" si="5"/>
        <v>0.25000000000000006</v>
      </c>
      <c r="M23" s="1">
        <f t="shared" si="6"/>
        <v>1.0536779324055665</v>
      </c>
      <c r="P23" s="22">
        <f t="shared" si="7"/>
        <v>4.1666666666666671E-2</v>
      </c>
      <c r="Q23" s="1">
        <f t="shared" si="8"/>
        <v>1.0536779324055665</v>
      </c>
    </row>
    <row r="24" spans="2:17" x14ac:dyDescent="0.2">
      <c r="L24" s="23">
        <f t="shared" si="5"/>
        <v>0.5106382978723405</v>
      </c>
      <c r="M24" s="1">
        <f t="shared" si="6"/>
        <v>1.0735586481113319</v>
      </c>
      <c r="P24" s="22">
        <f t="shared" si="7"/>
        <v>8.4210526315789486E-2</v>
      </c>
      <c r="Q24" s="1">
        <f t="shared" si="8"/>
        <v>1.0735586481113319</v>
      </c>
    </row>
    <row r="25" spans="2:17" x14ac:dyDescent="0.2">
      <c r="L25" s="23">
        <f t="shared" si="5"/>
        <v>0.88636363636363624</v>
      </c>
      <c r="M25" s="1">
        <f t="shared" si="6"/>
        <v>1.1332007952286283</v>
      </c>
      <c r="P25" s="22">
        <f t="shared" si="7"/>
        <v>0.13636363636363633</v>
      </c>
      <c r="Q25" s="1">
        <f t="shared" si="8"/>
        <v>1.1332007952286283</v>
      </c>
    </row>
  </sheetData>
  <mergeCells count="4">
    <mergeCell ref="B2:E2"/>
    <mergeCell ref="G2:J2"/>
    <mergeCell ref="L4:N4"/>
    <mergeCell ref="P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2021-11-15T13:13:41Z</dcterms:created>
  <dcterms:modified xsi:type="dcterms:W3CDTF">2021-11-16T15:02:13Z</dcterms:modified>
</cp:coreProperties>
</file>